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hna\Downloads\"/>
    </mc:Choice>
  </mc:AlternateContent>
  <xr:revisionPtr revIDLastSave="0" documentId="8_{BC365ED0-13D3-4D79-8AEE-B522FF1A4825}" xr6:coauthVersionLast="47" xr6:coauthVersionMax="47" xr10:uidLastSave="{00000000-0000-0000-0000-000000000000}"/>
  <bookViews>
    <workbookView xWindow="-120" yWindow="-120" windowWidth="29040" windowHeight="15720" tabRatio="482" activeTab="6" xr2:uid="{0C8D5155-EE60-485A-BB2D-2D18E22BA183}"/>
  </bookViews>
  <sheets>
    <sheet name="Source_CSV" sheetId="1" r:id="rId1"/>
    <sheet name="sales_data_sample (2)" sheetId="5" r:id="rId2"/>
    <sheet name="KPI" sheetId="6" r:id="rId3"/>
    <sheet name="Tableau Croisées" sheetId="7" r:id="rId4"/>
    <sheet name="KPI 2" sheetId="12" r:id="rId5"/>
    <sheet name="Produit unité" sheetId="13" r:id="rId6"/>
    <sheet name="Dashbord" sheetId="14" r:id="rId7"/>
    <sheet name="Sheet3" sheetId="19" r:id="rId8"/>
  </sheets>
  <definedNames>
    <definedName name="_xlchart.v5.0" hidden="1">'KPI 2'!$B$5</definedName>
    <definedName name="_xlchart.v5.1" hidden="1">'KPI 2'!$B$6:$B$25</definedName>
    <definedName name="_xlchart.v5.2" hidden="1">'KPI 2'!$C$6:$C$25</definedName>
    <definedName name="_xlcn.WorksheetConnection_sales_data_sample.xlsxTable11" hidden="1">Table1[]</definedName>
    <definedName name="_xlcn.WorksheetConnection_sales_data_sample2II1" hidden="1">'sales_data_sample (2)'!$I:$I</definedName>
    <definedName name="_xlcn.WorksheetConnection_sales_data_sample2SS1" hidden="1">'sales_data_sample (2)'!$S:$S</definedName>
    <definedName name="SaleData">Table1[]</definedName>
    <definedName name="Sales_Sample">Table1[]</definedName>
    <definedName name="Slicer_CITY">#N/A</definedName>
    <definedName name="Slicer_COUNTRY">#N/A</definedName>
    <definedName name="Slicer_PRODUCTCODE">#N/A</definedName>
    <definedName name="Slicer_PRODUCTLINE">#N/A</definedName>
    <definedName name="Slicer_STATUS">#N/A</definedName>
    <definedName name="Slicer_YEAR_ID">#N/A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 id="Range" name="Range" connection="WorksheetConnection_sales_data_sample (2)!$S:$S"/>
          <x15:modelTable id="Range 1" name="Range 1" connection="WorksheetConnection_sales_data_sample (2)!$I:$I"/>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B2825" i="5" l="1"/>
  <c r="E1372" i="5" l="1"/>
  <c r="G2825" i="5"/>
  <c r="M3"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9" i="6"/>
  <c r="X2825" i="5"/>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G9" i="6"/>
  <c r="AA372" i="5"/>
  <c r="E269" i="5"/>
  <c r="E847" i="5"/>
  <c r="E1250" i="5"/>
  <c r="E1556" i="5"/>
  <c r="E1791" i="5"/>
  <c r="E2042" i="5"/>
  <c r="E2150" i="5"/>
  <c r="E2380" i="5"/>
  <c r="E2650" i="5"/>
  <c r="E132" i="5"/>
  <c r="E370" i="5"/>
  <c r="E745" i="5"/>
  <c r="E963" i="5"/>
  <c r="E1215" i="5"/>
  <c r="E1367" i="5"/>
  <c r="E1520" i="5"/>
  <c r="E1723" i="5"/>
  <c r="E1877" i="5"/>
  <c r="E2222" i="5"/>
  <c r="E2490" i="5"/>
  <c r="E2598" i="5"/>
  <c r="E2814" i="5"/>
  <c r="E299" i="5"/>
  <c r="E583" i="5"/>
  <c r="E817" i="5"/>
  <c r="E1040" i="5"/>
  <c r="E18" i="5"/>
  <c r="E500" i="5"/>
  <c r="E898" i="5"/>
  <c r="E1240" i="5"/>
  <c r="E1607" i="5"/>
  <c r="E1979" i="5"/>
  <c r="E2094" i="5"/>
  <c r="E2328" i="5"/>
  <c r="E2436" i="5"/>
  <c r="E2698" i="5"/>
  <c r="E165" i="5"/>
  <c r="E522" i="5"/>
  <c r="E907" i="5"/>
  <c r="E1168" i="5"/>
  <c r="E1304" i="5"/>
  <c r="E1452" i="5"/>
  <c r="E1664" i="5"/>
  <c r="E1816" i="5"/>
  <c r="E1922" i="5"/>
  <c r="E2268" i="5"/>
  <c r="E2530" i="5"/>
  <c r="E2640" i="5"/>
  <c r="E2782" i="5"/>
  <c r="E181" i="5"/>
  <c r="E419" i="5"/>
  <c r="E615" i="5"/>
  <c r="E978" i="5"/>
  <c r="E1081" i="5"/>
  <c r="E271" i="5"/>
  <c r="E694" i="5"/>
  <c r="E1246" i="5"/>
  <c r="E1555" i="5"/>
  <c r="E1787" i="5"/>
  <c r="E2036" i="5"/>
  <c r="E2154" i="5"/>
  <c r="E2377" i="5"/>
  <c r="E2651" i="5"/>
  <c r="E69" i="5"/>
  <c r="E371" i="5"/>
  <c r="E738" i="5"/>
  <c r="E965" i="5"/>
  <c r="E1216" i="5"/>
  <c r="E1356" i="5"/>
  <c r="E1523" i="5"/>
  <c r="E1719" i="5"/>
  <c r="E1871" i="5"/>
  <c r="E2223" i="5"/>
  <c r="E2476" i="5"/>
  <c r="E2575" i="5"/>
  <c r="E2813" i="5"/>
  <c r="E297" i="5"/>
  <c r="E581" i="5"/>
  <c r="E811" i="5"/>
  <c r="E1038" i="5"/>
  <c r="E268" i="5"/>
  <c r="E700" i="5"/>
  <c r="E1247" i="5"/>
  <c r="E1553" i="5"/>
  <c r="E1781" i="5"/>
  <c r="E2032" i="5"/>
  <c r="E2153" i="5"/>
  <c r="E2379" i="5"/>
  <c r="E2654" i="5"/>
  <c r="E78" i="5"/>
  <c r="E373" i="5"/>
  <c r="E748" i="5"/>
  <c r="E964" i="5"/>
  <c r="E1217" i="5"/>
  <c r="E1365" i="5"/>
  <c r="E1516" i="5"/>
  <c r="E1726" i="5"/>
  <c r="E1860" i="5"/>
  <c r="E2221" i="5"/>
  <c r="E2480" i="5"/>
  <c r="E2578" i="5"/>
  <c r="E82" i="5"/>
  <c r="E294" i="5"/>
  <c r="E580" i="5"/>
  <c r="E820" i="5"/>
  <c r="E1039" i="5"/>
  <c r="E245" i="5"/>
  <c r="E685" i="5"/>
  <c r="E1132" i="5"/>
  <c r="E1409" i="5"/>
  <c r="E1759" i="5"/>
  <c r="E2029" i="5"/>
  <c r="E2136" i="5"/>
  <c r="E2368" i="5"/>
  <c r="E2468" i="5"/>
  <c r="E63" i="5"/>
  <c r="E357" i="5"/>
  <c r="E931" i="5"/>
  <c r="E1190" i="5"/>
  <c r="E1339" i="5"/>
  <c r="E1491" i="5"/>
  <c r="E1693" i="5"/>
  <c r="E1852" i="5"/>
  <c r="E2203" i="5"/>
  <c r="E2290" i="5"/>
  <c r="E2556" i="5"/>
  <c r="E2727" i="5"/>
  <c r="E2806" i="5"/>
  <c r="E229" i="5"/>
  <c r="E450" i="5"/>
  <c r="E633" i="5"/>
  <c r="E797" i="5"/>
  <c r="E1003" i="5"/>
  <c r="E25" i="5"/>
  <c r="E705" i="5"/>
  <c r="E888" i="5"/>
  <c r="E1235" i="5"/>
  <c r="E1600" i="5"/>
  <c r="E1986" i="5"/>
  <c r="E2106" i="5"/>
  <c r="E2330" i="5"/>
  <c r="E2431" i="5"/>
  <c r="E2707" i="5"/>
  <c r="E279" i="5"/>
  <c r="E538" i="5"/>
  <c r="E1156" i="5"/>
  <c r="E1176" i="5"/>
  <c r="E1309" i="5"/>
  <c r="E1470" i="5"/>
  <c r="E1663" i="5"/>
  <c r="E1828" i="5"/>
  <c r="E1933" i="5"/>
  <c r="E2263" i="5"/>
  <c r="E2537" i="5"/>
  <c r="E2638" i="5"/>
  <c r="E2786" i="5"/>
  <c r="E189" i="5"/>
  <c r="E420" i="5"/>
  <c r="E614" i="5"/>
  <c r="E980" i="5"/>
  <c r="E1093" i="5"/>
  <c r="E496" i="5"/>
  <c r="E865" i="5"/>
  <c r="E1263" i="5"/>
  <c r="E1572" i="5"/>
  <c r="E1789" i="5"/>
  <c r="E2055" i="5"/>
  <c r="E2166" i="5"/>
  <c r="E2387" i="5"/>
  <c r="E2656" i="5"/>
  <c r="E133" i="5"/>
  <c r="E384" i="5"/>
  <c r="E751" i="5"/>
  <c r="E1147" i="5"/>
  <c r="E1293" i="5"/>
  <c r="E1423" i="5"/>
  <c r="E1528" i="5"/>
  <c r="E1738" i="5"/>
  <c r="E1888" i="5"/>
  <c r="E2239" i="5"/>
  <c r="E2484" i="5"/>
  <c r="E2596" i="5"/>
  <c r="E93" i="5"/>
  <c r="E306" i="5"/>
  <c r="E590" i="5"/>
  <c r="E1043" i="5"/>
  <c r="E243" i="5"/>
  <c r="E724" i="5"/>
  <c r="E1122" i="5"/>
  <c r="E1387" i="5"/>
  <c r="E1625" i="5"/>
  <c r="E2005" i="5"/>
  <c r="E2116" i="5"/>
  <c r="E2352" i="5"/>
  <c r="E2453" i="5"/>
  <c r="E54" i="5"/>
  <c r="E289" i="5"/>
  <c r="E548" i="5"/>
  <c r="E926" i="5"/>
  <c r="E1329" i="5"/>
  <c r="E1483" i="5"/>
  <c r="E1689" i="5"/>
  <c r="E1841" i="5"/>
  <c r="E1945" i="5"/>
  <c r="E2288" i="5"/>
  <c r="E2544" i="5"/>
  <c r="E2210" i="5"/>
  <c r="E2809" i="5"/>
  <c r="E202" i="5"/>
  <c r="E430" i="5"/>
  <c r="E632" i="5"/>
  <c r="E999" i="5"/>
  <c r="E19" i="5"/>
  <c r="E502" i="5"/>
  <c r="E887" i="5"/>
  <c r="E1241" i="5"/>
  <c r="E1604" i="5"/>
  <c r="E1992" i="5"/>
  <c r="E2095" i="5"/>
  <c r="E2333" i="5"/>
  <c r="E2435" i="5"/>
  <c r="E2692" i="5"/>
  <c r="E272" i="5"/>
  <c r="I231" i="6" s="1"/>
  <c r="E532" i="5"/>
  <c r="E909" i="5"/>
  <c r="E1170" i="5"/>
  <c r="E1307" i="5"/>
  <c r="E1464" i="5"/>
  <c r="E1665" i="5"/>
  <c r="E1812" i="5"/>
  <c r="E1927" i="5"/>
  <c r="E2262" i="5"/>
  <c r="E2532" i="5"/>
  <c r="E2639" i="5"/>
  <c r="E2788" i="5"/>
  <c r="E192" i="5"/>
  <c r="E416" i="5"/>
  <c r="E617" i="5"/>
  <c r="E983" i="5"/>
  <c r="E1080" i="5"/>
  <c r="E266" i="5"/>
  <c r="E849" i="5"/>
  <c r="E1245" i="5"/>
  <c r="E1559" i="5"/>
  <c r="E1788" i="5"/>
  <c r="E2058" i="5"/>
  <c r="E2152" i="5"/>
  <c r="E2381" i="5"/>
  <c r="I256" i="6" s="1"/>
  <c r="E2652" i="5"/>
  <c r="E130" i="5"/>
  <c r="E379" i="5"/>
  <c r="E747" i="5"/>
  <c r="E966" i="5"/>
  <c r="E1220" i="5"/>
  <c r="E1420" i="5"/>
  <c r="E1524" i="5"/>
  <c r="E1724" i="5"/>
  <c r="E1876" i="5"/>
  <c r="E2231" i="5"/>
  <c r="E2478" i="5"/>
  <c r="E2601" i="5"/>
  <c r="E83" i="5"/>
  <c r="E309" i="5"/>
  <c r="E585" i="5"/>
  <c r="E821" i="5"/>
  <c r="E1035" i="5"/>
  <c r="E38" i="5"/>
  <c r="E670" i="5"/>
  <c r="E1123" i="5"/>
  <c r="E1388" i="5"/>
  <c r="E1647" i="5"/>
  <c r="E2004" i="5"/>
  <c r="E2118" i="5"/>
  <c r="E2358" i="5"/>
  <c r="E2448" i="5"/>
  <c r="E45" i="5"/>
  <c r="E288" i="5"/>
  <c r="E545" i="5"/>
  <c r="E923" i="5"/>
  <c r="E1327" i="5"/>
  <c r="E1477" i="5"/>
  <c r="E1686" i="5"/>
  <c r="E1844" i="5"/>
  <c r="E1949" i="5"/>
  <c r="E2273" i="5"/>
  <c r="E2550" i="5"/>
  <c r="E2216" i="5"/>
  <c r="E2795" i="5"/>
  <c r="E211" i="5"/>
  <c r="E431" i="5"/>
  <c r="E1000" i="5"/>
  <c r="E458" i="5"/>
  <c r="E864" i="5"/>
  <c r="E1267" i="5"/>
  <c r="E1569" i="5"/>
  <c r="E1796" i="5"/>
  <c r="E2064" i="5"/>
  <c r="E2168" i="5"/>
  <c r="E2394" i="5"/>
  <c r="E2657" i="5"/>
  <c r="E143" i="5"/>
  <c r="E383" i="5"/>
  <c r="E752" i="5"/>
  <c r="E1145" i="5"/>
  <c r="E1284" i="5"/>
  <c r="E1421" i="5"/>
  <c r="E1542" i="5"/>
  <c r="E1737" i="5"/>
  <c r="E1884" i="5"/>
  <c r="E2240" i="5"/>
  <c r="E2489" i="5"/>
  <c r="E2600" i="5"/>
  <c r="E96" i="5"/>
  <c r="E314" i="5"/>
  <c r="I322" i="6" s="1"/>
  <c r="E588" i="5"/>
  <c r="E1042" i="5"/>
  <c r="E237" i="5"/>
  <c r="E668" i="5"/>
  <c r="E1119" i="5"/>
  <c r="E1391" i="5"/>
  <c r="E1649" i="5"/>
  <c r="E2000" i="5"/>
  <c r="E2119" i="5"/>
  <c r="E2363" i="5"/>
  <c r="E2452" i="5"/>
  <c r="E43" i="5"/>
  <c r="E287" i="5"/>
  <c r="E549" i="5"/>
  <c r="E924" i="5"/>
  <c r="E1330" i="5"/>
  <c r="E1475" i="5"/>
  <c r="E1688" i="5"/>
  <c r="E1831" i="5"/>
  <c r="E1944" i="5"/>
  <c r="E2287" i="5"/>
  <c r="E2549" i="5"/>
  <c r="E2719" i="5"/>
  <c r="E2807" i="5"/>
  <c r="E208" i="5"/>
  <c r="E428" i="5"/>
  <c r="E639" i="5"/>
  <c r="E997" i="5"/>
  <c r="E497" i="5"/>
  <c r="E856" i="5"/>
  <c r="E1255" i="5"/>
  <c r="E1563" i="5"/>
  <c r="E1778" i="5"/>
  <c r="E2052" i="5"/>
  <c r="E2160" i="5"/>
  <c r="E2386" i="5"/>
  <c r="E2661" i="5"/>
  <c r="E126" i="5"/>
  <c r="E386" i="5"/>
  <c r="E749" i="5"/>
  <c r="E1146" i="5"/>
  <c r="E1287" i="5"/>
  <c r="E1416" i="5"/>
  <c r="E1532" i="5"/>
  <c r="E1733" i="5"/>
  <c r="E1890" i="5"/>
  <c r="E2238" i="5"/>
  <c r="E2485" i="5"/>
  <c r="E2594" i="5"/>
  <c r="E92" i="5"/>
  <c r="E315" i="5"/>
  <c r="E589" i="5"/>
  <c r="E1045" i="5"/>
  <c r="E40" i="5"/>
  <c r="E714" i="5"/>
  <c r="E1116" i="5"/>
  <c r="E1369" i="5"/>
  <c r="E1611" i="5"/>
  <c r="E2009" i="5"/>
  <c r="E2101" i="5"/>
  <c r="E2342" i="5"/>
  <c r="E2445" i="5"/>
  <c r="E2708" i="5"/>
  <c r="E283" i="5"/>
  <c r="E535" i="5"/>
  <c r="E920" i="5"/>
  <c r="E1183" i="5"/>
  <c r="E1320" i="5"/>
  <c r="E1469" i="5"/>
  <c r="E1673" i="5"/>
  <c r="E1829" i="5"/>
  <c r="E1948" i="5"/>
  <c r="E2274" i="5"/>
  <c r="E2551" i="5"/>
  <c r="E2723" i="5"/>
  <c r="E2793" i="5"/>
  <c r="E195" i="5"/>
  <c r="E425" i="5"/>
  <c r="E992" i="5"/>
  <c r="E1090" i="5"/>
  <c r="E455" i="5"/>
  <c r="E855" i="5"/>
  <c r="E1259" i="5"/>
  <c r="E1570" i="5"/>
  <c r="E1797" i="5"/>
  <c r="E2063" i="5"/>
  <c r="E2169" i="5"/>
  <c r="E2402" i="5"/>
  <c r="E2663" i="5"/>
  <c r="E140" i="5"/>
  <c r="E382" i="5"/>
  <c r="E758" i="5"/>
  <c r="E1155" i="5"/>
  <c r="E1292" i="5"/>
  <c r="E1424" i="5"/>
  <c r="I417" i="6" s="1"/>
  <c r="E1529" i="5"/>
  <c r="E1735" i="5"/>
  <c r="E1886" i="5"/>
  <c r="E2246" i="5"/>
  <c r="E2479" i="5"/>
  <c r="E2599" i="5"/>
  <c r="E97" i="5"/>
  <c r="E320" i="5"/>
  <c r="E595" i="5"/>
  <c r="E826" i="5"/>
  <c r="E1046" i="5"/>
  <c r="E22" i="5"/>
  <c r="E504" i="5"/>
  <c r="E899" i="5"/>
  <c r="E1238" i="5"/>
  <c r="E1605" i="5"/>
  <c r="E1990" i="5"/>
  <c r="E2096" i="5"/>
  <c r="E2325" i="5"/>
  <c r="E2428" i="5"/>
  <c r="E2697" i="5"/>
  <c r="E168" i="5"/>
  <c r="E524" i="5"/>
  <c r="E905" i="5"/>
  <c r="E1171" i="5"/>
  <c r="E1313" i="5"/>
  <c r="E1448" i="5"/>
  <c r="E1666" i="5"/>
  <c r="E1814" i="5"/>
  <c r="E1916" i="5"/>
  <c r="E2259" i="5"/>
  <c r="E2527" i="5"/>
  <c r="E2634" i="5"/>
  <c r="E2785" i="5"/>
  <c r="E191" i="5"/>
  <c r="E422" i="5"/>
  <c r="E618" i="5"/>
  <c r="E981" i="5"/>
  <c r="E1082" i="5"/>
  <c r="E460" i="5"/>
  <c r="E863" i="5"/>
  <c r="E1268" i="5"/>
  <c r="E1576" i="5"/>
  <c r="E1964" i="5"/>
  <c r="E2066" i="5"/>
  <c r="E2172" i="5"/>
  <c r="E2396" i="5"/>
  <c r="E2679" i="5"/>
  <c r="E139" i="5"/>
  <c r="E388" i="5"/>
  <c r="E764" i="5"/>
  <c r="E1149" i="5"/>
  <c r="E1283" i="5"/>
  <c r="E1432" i="5"/>
  <c r="E1540" i="5"/>
  <c r="E1748" i="5"/>
  <c r="E1889" i="5"/>
  <c r="E2254" i="5"/>
  <c r="E2508" i="5"/>
  <c r="E2610" i="5"/>
  <c r="E2777" i="5"/>
  <c r="E102" i="5"/>
  <c r="E317" i="5"/>
  <c r="E605" i="5"/>
  <c r="E828" i="5"/>
  <c r="E1051" i="5"/>
  <c r="E11" i="5"/>
  <c r="E484" i="5"/>
  <c r="E884" i="5"/>
  <c r="E1231" i="5"/>
  <c r="E1597" i="5"/>
  <c r="E1977" i="5"/>
  <c r="E2092" i="5"/>
  <c r="E2181" i="5"/>
  <c r="E2425" i="5"/>
  <c r="E2686" i="5"/>
  <c r="E164" i="5"/>
  <c r="E511" i="5"/>
  <c r="E787" i="5"/>
  <c r="E1160" i="5"/>
  <c r="E1457" i="5"/>
  <c r="E1652" i="5"/>
  <c r="E1810" i="5"/>
  <c r="E1920" i="5"/>
  <c r="E2267" i="5"/>
  <c r="E2525" i="5"/>
  <c r="E2627" i="5"/>
  <c r="E2773" i="5"/>
  <c r="E183" i="5"/>
  <c r="E407" i="5"/>
  <c r="E620" i="5"/>
  <c r="E1071" i="5"/>
  <c r="E10" i="5"/>
  <c r="E483" i="5"/>
  <c r="E889" i="5"/>
  <c r="E1277" i="5"/>
  <c r="E1590" i="5"/>
  <c r="E1973" i="5"/>
  <c r="E2083" i="5"/>
  <c r="E2177" i="5"/>
  <c r="E2421" i="5"/>
  <c r="E2685" i="5"/>
  <c r="E161" i="5"/>
  <c r="E509" i="5"/>
  <c r="E780" i="5"/>
  <c r="E1159" i="5"/>
  <c r="E1443" i="5"/>
  <c r="E1650" i="5"/>
  <c r="E1804" i="5"/>
  <c r="E1909" i="5"/>
  <c r="E2261" i="5"/>
  <c r="E2519" i="5"/>
  <c r="E2633" i="5"/>
  <c r="E2771" i="5"/>
  <c r="E178" i="5"/>
  <c r="E414" i="5"/>
  <c r="E621" i="5"/>
  <c r="E1070" i="5"/>
  <c r="E477" i="5"/>
  <c r="E867" i="5"/>
  <c r="E1274" i="5"/>
  <c r="E1586" i="5"/>
  <c r="E1967" i="5"/>
  <c r="E2075" i="5"/>
  <c r="E2171" i="5"/>
  <c r="E2403" i="5"/>
  <c r="E2678" i="5"/>
  <c r="E142" i="5"/>
  <c r="E398" i="5"/>
  <c r="E768" i="5"/>
  <c r="E1148" i="5"/>
  <c r="E1291" i="5"/>
  <c r="E1427" i="5"/>
  <c r="E1633" i="5"/>
  <c r="E1747" i="5"/>
  <c r="E1901" i="5"/>
  <c r="E2255" i="5"/>
  <c r="E2507" i="5"/>
  <c r="E2617" i="5"/>
  <c r="E113" i="5"/>
  <c r="E321" i="5"/>
  <c r="E839" i="5"/>
  <c r="E1050" i="5"/>
  <c r="E261" i="5"/>
  <c r="E684" i="5"/>
  <c r="E1097" i="5"/>
  <c r="E1405" i="5"/>
  <c r="E1764" i="5"/>
  <c r="E2028" i="5"/>
  <c r="E2141" i="5"/>
  <c r="E2371" i="5"/>
  <c r="E2474" i="5"/>
  <c r="E77" i="5"/>
  <c r="E358" i="5"/>
  <c r="E960" i="5"/>
  <c r="E1209" i="5"/>
  <c r="E1350" i="5"/>
  <c r="E1510" i="5"/>
  <c r="E1708" i="5"/>
  <c r="E1855" i="5"/>
  <c r="E2200" i="5"/>
  <c r="E2304" i="5"/>
  <c r="E2566" i="5"/>
  <c r="E2746" i="5"/>
  <c r="E214" i="5"/>
  <c r="E562" i="5"/>
  <c r="E661" i="5"/>
  <c r="E794" i="5"/>
  <c r="E1027" i="5"/>
  <c r="E4" i="5"/>
  <c r="E479" i="5"/>
  <c r="E876" i="5"/>
  <c r="E1595" i="5"/>
  <c r="E1974" i="5"/>
  <c r="E2087" i="5"/>
  <c r="E2189" i="5"/>
  <c r="E2417" i="5"/>
  <c r="E2674" i="5"/>
  <c r="E159" i="5"/>
  <c r="E512" i="5"/>
  <c r="E774" i="5"/>
  <c r="E1449" i="5"/>
  <c r="E1640" i="5"/>
  <c r="E1768" i="5"/>
  <c r="E1923" i="5"/>
  <c r="E2505" i="5"/>
  <c r="E2625" i="5"/>
  <c r="E116" i="5"/>
  <c r="E335" i="5"/>
  <c r="E841" i="5"/>
  <c r="E1062" i="5"/>
  <c r="E495" i="5"/>
  <c r="E862" i="5"/>
  <c r="E1262" i="5"/>
  <c r="E1566" i="5"/>
  <c r="E1794" i="5"/>
  <c r="E2061" i="5"/>
  <c r="E2159" i="5"/>
  <c r="E2406" i="5"/>
  <c r="E2662" i="5"/>
  <c r="E135" i="5"/>
  <c r="E387" i="5"/>
  <c r="E760" i="5"/>
  <c r="E1144" i="5"/>
  <c r="E1286" i="5"/>
  <c r="E1429" i="5"/>
  <c r="E1538" i="5"/>
  <c r="E1739" i="5"/>
  <c r="E1881" i="5"/>
  <c r="E2251" i="5"/>
  <c r="E2483" i="5"/>
  <c r="E2608" i="5"/>
  <c r="E88" i="5"/>
  <c r="E316" i="5"/>
  <c r="E591" i="5"/>
  <c r="E823" i="5"/>
  <c r="E1047" i="5"/>
  <c r="E462" i="5"/>
  <c r="E861" i="5"/>
  <c r="E1269" i="5"/>
  <c r="E1578" i="5"/>
  <c r="E1968" i="5"/>
  <c r="E2067" i="5"/>
  <c r="E2162" i="5"/>
  <c r="E2410" i="5"/>
  <c r="E2677" i="5"/>
  <c r="E148" i="5"/>
  <c r="E396" i="5"/>
  <c r="E762" i="5"/>
  <c r="E1151" i="5"/>
  <c r="E1294" i="5"/>
  <c r="E1430" i="5"/>
  <c r="E1530" i="5"/>
  <c r="E1750" i="5"/>
  <c r="E1885" i="5"/>
  <c r="E2247" i="5"/>
  <c r="E2495" i="5"/>
  <c r="E2605" i="5"/>
  <c r="E2772" i="5"/>
  <c r="E104" i="5"/>
  <c r="E318" i="5"/>
  <c r="E596" i="5"/>
  <c r="E827" i="5"/>
  <c r="E1048" i="5"/>
  <c r="E33" i="5"/>
  <c r="E715" i="5"/>
  <c r="E1120" i="5"/>
  <c r="E1617" i="5"/>
  <c r="E2002" i="5"/>
  <c r="E2112" i="5"/>
  <c r="E2344" i="5"/>
  <c r="E2441" i="5"/>
  <c r="E2712" i="5"/>
  <c r="E282" i="5"/>
  <c r="E547" i="5"/>
  <c r="E919" i="5"/>
  <c r="E1179" i="5"/>
  <c r="E1323" i="5"/>
  <c r="E1474" i="5"/>
  <c r="E1677" i="5"/>
  <c r="E1822" i="5"/>
  <c r="E1947" i="5"/>
  <c r="E2283" i="5"/>
  <c r="E2555" i="5"/>
  <c r="E2721" i="5"/>
  <c r="E2790" i="5"/>
  <c r="E198" i="5"/>
  <c r="E426" i="5"/>
  <c r="E991" i="5"/>
  <c r="E1088" i="5"/>
  <c r="E5" i="5"/>
  <c r="E466" i="5"/>
  <c r="E877" i="5"/>
  <c r="E1589" i="5"/>
  <c r="E1972" i="5"/>
  <c r="E2080" i="5"/>
  <c r="E2182" i="5"/>
  <c r="E2422" i="5"/>
  <c r="E2668" i="5"/>
  <c r="E155" i="5"/>
  <c r="E508" i="5"/>
  <c r="E771" i="5"/>
  <c r="E1444" i="5"/>
  <c r="E1632" i="5"/>
  <c r="E1799" i="5"/>
  <c r="E1911" i="5"/>
  <c r="E2522" i="5"/>
  <c r="E2623" i="5"/>
  <c r="E118" i="5"/>
  <c r="E331" i="5"/>
  <c r="E834" i="5"/>
  <c r="E1059" i="5"/>
  <c r="E35" i="5"/>
  <c r="E707" i="5"/>
  <c r="E1121" i="5"/>
  <c r="E1374" i="5"/>
  <c r="E1618" i="5"/>
  <c r="E2007" i="5"/>
  <c r="E2109" i="5"/>
  <c r="E2345" i="5"/>
  <c r="E2444" i="5"/>
  <c r="E2711" i="5"/>
  <c r="E534" i="5"/>
  <c r="E914" i="5"/>
  <c r="E1180" i="5"/>
  <c r="E1324" i="5"/>
  <c r="E1471" i="5"/>
  <c r="E1679" i="5"/>
  <c r="E1825" i="5"/>
  <c r="E1931" i="5"/>
  <c r="E2272" i="5"/>
  <c r="E2539" i="5"/>
  <c r="E2722" i="5"/>
  <c r="E2789" i="5"/>
  <c r="E188" i="5"/>
  <c r="E444" i="5"/>
  <c r="E993" i="5"/>
  <c r="E1092" i="5"/>
  <c r="E8" i="5"/>
  <c r="E475" i="5"/>
  <c r="E882" i="5"/>
  <c r="E1594" i="5"/>
  <c r="E1975" i="5"/>
  <c r="E2091" i="5"/>
  <c r="E2178" i="5"/>
  <c r="E2426" i="5"/>
  <c r="E2671" i="5"/>
  <c r="E158" i="5"/>
  <c r="E519" i="5"/>
  <c r="E779" i="5"/>
  <c r="E1455" i="5"/>
  <c r="E1639" i="5"/>
  <c r="E1807" i="5"/>
  <c r="E1915" i="5"/>
  <c r="E2269" i="5"/>
  <c r="E2518" i="5"/>
  <c r="E2624" i="5"/>
  <c r="E2775" i="5"/>
  <c r="E112" i="5"/>
  <c r="E412" i="5"/>
  <c r="E604" i="5"/>
  <c r="E843" i="5"/>
  <c r="E1065" i="5"/>
  <c r="E12" i="5"/>
  <c r="E704" i="5"/>
  <c r="E893" i="5"/>
  <c r="E1237" i="5"/>
  <c r="E1615" i="5"/>
  <c r="E1995" i="5"/>
  <c r="E2103" i="5"/>
  <c r="E2340" i="5"/>
  <c r="E2432" i="5"/>
  <c r="E2704" i="5"/>
  <c r="E274" i="5"/>
  <c r="E529" i="5"/>
  <c r="E913" i="5"/>
  <c r="E1174" i="5"/>
  <c r="E1316" i="5"/>
  <c r="E1459" i="5"/>
  <c r="E1656" i="5"/>
  <c r="E1819" i="5"/>
  <c r="E1925" i="5"/>
  <c r="E2258" i="5"/>
  <c r="E2536" i="5"/>
  <c r="E2644" i="5"/>
  <c r="E2780" i="5"/>
  <c r="E187" i="5"/>
  <c r="E415" i="5"/>
  <c r="E613" i="5"/>
  <c r="E989" i="5"/>
  <c r="E1084" i="5"/>
  <c r="E254" i="5"/>
  <c r="E686" i="5"/>
  <c r="E1107" i="5"/>
  <c r="E1548" i="5"/>
  <c r="E2030" i="5"/>
  <c r="E80" i="5"/>
  <c r="E372" i="5"/>
  <c r="E726" i="5"/>
  <c r="E949" i="5"/>
  <c r="E1214" i="5"/>
  <c r="E1362" i="5"/>
  <c r="E1507" i="5"/>
  <c r="E1712" i="5"/>
  <c r="E1863" i="5"/>
  <c r="E2220" i="5"/>
  <c r="E2308" i="5"/>
  <c r="E2574" i="5"/>
  <c r="E2753" i="5"/>
  <c r="E295" i="5"/>
  <c r="E564" i="5"/>
  <c r="E658" i="5"/>
  <c r="E802" i="5"/>
  <c r="E1022" i="5"/>
  <c r="E265" i="5"/>
  <c r="E693" i="5"/>
  <c r="E1244" i="5"/>
  <c r="E1545" i="5"/>
  <c r="E1779" i="5"/>
  <c r="E2039" i="5"/>
  <c r="E2145" i="5"/>
  <c r="E2373" i="5"/>
  <c r="E2649" i="5"/>
  <c r="E67" i="5"/>
  <c r="E360" i="5"/>
  <c r="E737" i="5"/>
  <c r="E961" i="5"/>
  <c r="E1211" i="5"/>
  <c r="E1358" i="5"/>
  <c r="E1512" i="5"/>
  <c r="E1718" i="5"/>
  <c r="E1857" i="5"/>
  <c r="E2218" i="5"/>
  <c r="E2488" i="5"/>
  <c r="E2569" i="5"/>
  <c r="E81" i="5"/>
  <c r="E293" i="5"/>
  <c r="E592" i="5"/>
  <c r="E810" i="5"/>
  <c r="E1036" i="5"/>
  <c r="E9" i="5"/>
  <c r="E474" i="5"/>
  <c r="E885" i="5"/>
  <c r="E1230" i="5"/>
  <c r="E1592" i="5"/>
  <c r="E1978" i="5"/>
  <c r="E2084" i="5"/>
  <c r="E2180" i="5"/>
  <c r="E2418" i="5"/>
  <c r="E2687" i="5"/>
  <c r="E160" i="5"/>
  <c r="E513" i="5"/>
  <c r="E788" i="5"/>
  <c r="E1158" i="5"/>
  <c r="E1447" i="5"/>
  <c r="E1653" i="5"/>
  <c r="E1805" i="5"/>
  <c r="E1914" i="5"/>
  <c r="E2266" i="5"/>
  <c r="E2510" i="5"/>
  <c r="E2635" i="5"/>
  <c r="E2776" i="5"/>
  <c r="E114" i="5"/>
  <c r="E401" i="5"/>
  <c r="E598" i="5"/>
  <c r="E1069" i="5"/>
  <c r="E461" i="5"/>
  <c r="E870" i="5"/>
  <c r="E1273" i="5"/>
  <c r="E1580" i="5"/>
  <c r="E1961" i="5"/>
  <c r="E2074" i="5"/>
  <c r="E2167" i="5"/>
  <c r="E2404" i="5"/>
  <c r="E2672" i="5"/>
  <c r="E145" i="5"/>
  <c r="E397" i="5"/>
  <c r="E775" i="5"/>
  <c r="E1152" i="5"/>
  <c r="E1282" i="5"/>
  <c r="E1433" i="5"/>
  <c r="E1541" i="5"/>
  <c r="E1745" i="5"/>
  <c r="E1905" i="5"/>
  <c r="E2249" i="5"/>
  <c r="E2497" i="5"/>
  <c r="E2614" i="5"/>
  <c r="E106" i="5"/>
  <c r="E333" i="5"/>
  <c r="E836" i="5"/>
  <c r="E1053" i="5"/>
  <c r="E15" i="5"/>
  <c r="E499" i="5"/>
  <c r="E892" i="5"/>
  <c r="E1232" i="5"/>
  <c r="E1606" i="5"/>
  <c r="E1980" i="5"/>
  <c r="E2097" i="5"/>
  <c r="E2332" i="5"/>
  <c r="E2424" i="5"/>
  <c r="E2696" i="5"/>
  <c r="E169" i="5"/>
  <c r="E520" i="5"/>
  <c r="E784" i="5"/>
  <c r="E1165" i="5"/>
  <c r="E1308" i="5"/>
  <c r="E1456" i="5"/>
  <c r="E1667" i="5"/>
  <c r="E1815" i="5"/>
  <c r="E1918" i="5"/>
  <c r="E2265" i="5"/>
  <c r="E2531" i="5"/>
  <c r="E2643" i="5"/>
  <c r="E2784" i="5"/>
  <c r="E182" i="5"/>
  <c r="E421" i="5"/>
  <c r="E612" i="5"/>
  <c r="E1072" i="5"/>
  <c r="E14" i="5"/>
  <c r="E481" i="5"/>
  <c r="E896" i="5"/>
  <c r="E1275" i="5"/>
  <c r="E1599" i="5"/>
  <c r="E1981" i="5"/>
  <c r="E2081" i="5"/>
  <c r="E2329" i="5"/>
  <c r="E2414" i="5"/>
  <c r="E2689" i="5"/>
  <c r="E162" i="5"/>
  <c r="E521" i="5"/>
  <c r="E781" i="5"/>
  <c r="E1162" i="5"/>
  <c r="E1301" i="5"/>
  <c r="E1451" i="5"/>
  <c r="E1658" i="5"/>
  <c r="E1801" i="5"/>
  <c r="E1912" i="5"/>
  <c r="E2256" i="5"/>
  <c r="E2520" i="5"/>
  <c r="E2636" i="5"/>
  <c r="E2783" i="5"/>
  <c r="E176" i="5"/>
  <c r="E417" i="5"/>
  <c r="E622" i="5"/>
  <c r="E1073" i="5"/>
  <c r="E260" i="5"/>
  <c r="E675" i="5"/>
  <c r="E1139" i="5"/>
  <c r="E1407" i="5"/>
  <c r="E1761" i="5"/>
  <c r="E2026" i="5"/>
  <c r="E2139" i="5"/>
  <c r="E2369" i="5"/>
  <c r="E2466" i="5"/>
  <c r="E60" i="5"/>
  <c r="E356" i="5"/>
  <c r="E929" i="5"/>
  <c r="E1199" i="5"/>
  <c r="E1340" i="5"/>
  <c r="E1488" i="5"/>
  <c r="E1704" i="5"/>
  <c r="E1853" i="5"/>
  <c r="E2194" i="5"/>
  <c r="E2301" i="5"/>
  <c r="E2565" i="5"/>
  <c r="E2734" i="5"/>
  <c r="E217" i="5"/>
  <c r="E573" i="5"/>
  <c r="E655" i="5"/>
  <c r="E792" i="5"/>
  <c r="E1010" i="5"/>
  <c r="E16" i="5"/>
  <c r="E498" i="5"/>
  <c r="E894" i="5"/>
  <c r="E1276" i="5"/>
  <c r="E1602" i="5"/>
  <c r="E1983" i="5"/>
  <c r="E2088" i="5"/>
  <c r="E2327" i="5"/>
  <c r="E2419" i="5"/>
  <c r="E2693" i="5"/>
  <c r="E170" i="5"/>
  <c r="E523" i="5"/>
  <c r="E783" i="5"/>
  <c r="E1163" i="5"/>
  <c r="E1310" i="5"/>
  <c r="E1450" i="5"/>
  <c r="E1661" i="5"/>
  <c r="E1806" i="5"/>
  <c r="E1919" i="5"/>
  <c r="E2260" i="5"/>
  <c r="E2513" i="5"/>
  <c r="E2641" i="5"/>
  <c r="E2787" i="5"/>
  <c r="E177" i="5"/>
  <c r="E418" i="5"/>
  <c r="E623" i="5"/>
  <c r="E1074" i="5"/>
  <c r="E234" i="5"/>
  <c r="E722" i="5"/>
  <c r="E1127" i="5"/>
  <c r="E1392" i="5"/>
  <c r="E1645" i="5"/>
  <c r="E2013" i="5"/>
  <c r="E2122" i="5"/>
  <c r="E2355" i="5"/>
  <c r="E2455" i="5"/>
  <c r="E44" i="5"/>
  <c r="E338" i="5"/>
  <c r="E552" i="5"/>
  <c r="E938" i="5"/>
  <c r="E1343" i="5"/>
  <c r="E1484" i="5"/>
  <c r="E1687" i="5"/>
  <c r="E1842" i="5"/>
  <c r="E1937" i="5"/>
  <c r="E2286" i="5"/>
  <c r="E2554" i="5"/>
  <c r="E2740" i="5"/>
  <c r="E207" i="5"/>
  <c r="E436" i="5"/>
  <c r="E640" i="5"/>
  <c r="E1013" i="5"/>
  <c r="E32" i="5"/>
  <c r="E463" i="5"/>
  <c r="E710" i="5"/>
  <c r="E859" i="5"/>
  <c r="E1114" i="5"/>
  <c r="E1270" i="5"/>
  <c r="E1370" i="5"/>
  <c r="E1583" i="5"/>
  <c r="E1610" i="5"/>
  <c r="E1793" i="5"/>
  <c r="E2008" i="5"/>
  <c r="E2068" i="5"/>
  <c r="E2104" i="5"/>
  <c r="E2173" i="5"/>
  <c r="E2341" i="5"/>
  <c r="E2401" i="5"/>
  <c r="E2447" i="5"/>
  <c r="E2665" i="5"/>
  <c r="E2702" i="5"/>
  <c r="E146" i="5"/>
  <c r="E393" i="5"/>
  <c r="E531" i="5"/>
  <c r="E761" i="5"/>
  <c r="E918" i="5"/>
  <c r="E1154" i="5"/>
  <c r="E1177" i="5"/>
  <c r="E1288" i="5"/>
  <c r="E1317" i="5"/>
  <c r="E1434" i="5"/>
  <c r="E1465" i="5"/>
  <c r="E1536" i="5"/>
  <c r="E1674" i="5"/>
  <c r="E1746" i="5"/>
  <c r="E1827" i="5"/>
  <c r="E1894" i="5"/>
  <c r="E1929" i="5"/>
  <c r="E2252" i="5"/>
  <c r="E2277" i="5"/>
  <c r="E2502" i="5"/>
  <c r="E2535" i="5"/>
  <c r="E2607" i="5"/>
  <c r="E2724" i="5"/>
  <c r="E2797" i="5"/>
  <c r="E105" i="5"/>
  <c r="E184" i="5"/>
  <c r="E319" i="5"/>
  <c r="E448" i="5"/>
  <c r="E628" i="5"/>
  <c r="E824" i="5"/>
  <c r="E994" i="5"/>
  <c r="E1049" i="5"/>
  <c r="E1089" i="5"/>
  <c r="E241" i="5"/>
  <c r="E718" i="5"/>
  <c r="E1128" i="5"/>
  <c r="E1382" i="5"/>
  <c r="E1627" i="5"/>
  <c r="E2010" i="5"/>
  <c r="E2127" i="5"/>
  <c r="E2362" i="5"/>
  <c r="E2451" i="5"/>
  <c r="E55" i="5"/>
  <c r="E336" i="5"/>
  <c r="E555" i="5"/>
  <c r="E940" i="5"/>
  <c r="E1345" i="5"/>
  <c r="E1479" i="5"/>
  <c r="E1685" i="5"/>
  <c r="E1847" i="5"/>
  <c r="E1938" i="5"/>
  <c r="E2297" i="5"/>
  <c r="E2545" i="5"/>
  <c r="E2739" i="5"/>
  <c r="E206" i="5"/>
  <c r="E443" i="5"/>
  <c r="E636" i="5"/>
  <c r="E1014" i="5"/>
  <c r="E487" i="5"/>
  <c r="E852" i="5"/>
  <c r="E1261" i="5"/>
  <c r="E1568" i="5"/>
  <c r="E1777" i="5"/>
  <c r="E2050" i="5"/>
  <c r="E2164" i="5"/>
  <c r="E2393" i="5"/>
  <c r="E2659" i="5"/>
  <c r="E127" i="5"/>
  <c r="E391" i="5"/>
  <c r="E754" i="5"/>
  <c r="E967" i="5"/>
  <c r="E1278" i="5"/>
  <c r="E1414" i="5"/>
  <c r="E1533" i="5"/>
  <c r="E1740" i="5"/>
  <c r="E1883" i="5"/>
  <c r="E2232" i="5"/>
  <c r="E2477" i="5"/>
  <c r="E2604" i="5"/>
  <c r="E91" i="5"/>
  <c r="E324" i="5"/>
  <c r="E608" i="5"/>
  <c r="E27" i="5"/>
  <c r="E485" i="5"/>
  <c r="E895" i="5"/>
  <c r="E1229" i="5"/>
  <c r="E1596" i="5"/>
  <c r="E1984" i="5"/>
  <c r="E2089" i="5"/>
  <c r="E2184" i="5"/>
  <c r="E2423" i="5"/>
  <c r="E2691" i="5"/>
  <c r="E167" i="5"/>
  <c r="E515" i="5"/>
  <c r="E785" i="5"/>
  <c r="E1161" i="5"/>
  <c r="E1453" i="5"/>
  <c r="E1654" i="5"/>
  <c r="E1811" i="5"/>
  <c r="E1917" i="5"/>
  <c r="E2270" i="5"/>
  <c r="E2534" i="5"/>
  <c r="E2637" i="5"/>
  <c r="E2779" i="5"/>
  <c r="E179" i="5"/>
  <c r="E435" i="5"/>
  <c r="E624" i="5"/>
  <c r="E1075" i="5"/>
  <c r="E492" i="5"/>
  <c r="E858" i="5"/>
  <c r="E1264" i="5"/>
  <c r="E1571" i="5"/>
  <c r="E1784" i="5"/>
  <c r="E2059" i="5"/>
  <c r="E2163" i="5"/>
  <c r="E2388" i="5"/>
  <c r="E2660" i="5"/>
  <c r="E128" i="5"/>
  <c r="E385" i="5"/>
  <c r="E756" i="5"/>
  <c r="E975" i="5"/>
  <c r="E1279" i="5"/>
  <c r="E1415" i="5"/>
  <c r="E1539" i="5"/>
  <c r="E1736" i="5"/>
  <c r="E1895" i="5"/>
  <c r="E2237" i="5"/>
  <c r="E2493" i="5"/>
  <c r="E2612" i="5"/>
  <c r="E2763" i="5"/>
  <c r="E89" i="5"/>
  <c r="E330" i="5"/>
  <c r="E611" i="5"/>
  <c r="E464" i="5"/>
  <c r="E869" i="5"/>
  <c r="E1272" i="5"/>
  <c r="E1582" i="5"/>
  <c r="E1966" i="5"/>
  <c r="E2076" i="5"/>
  <c r="E2170" i="5"/>
  <c r="E2407" i="5"/>
  <c r="E2676" i="5"/>
  <c r="E149" i="5"/>
  <c r="E400" i="5"/>
  <c r="E763" i="5"/>
  <c r="E1150" i="5"/>
  <c r="E1290" i="5"/>
  <c r="E1431" i="5"/>
  <c r="E1531" i="5"/>
  <c r="E1749" i="5"/>
  <c r="E1902" i="5"/>
  <c r="E2250" i="5"/>
  <c r="E2498" i="5"/>
  <c r="E2618" i="5"/>
  <c r="E119" i="5"/>
  <c r="E332" i="5"/>
  <c r="E829" i="5"/>
  <c r="E1052" i="5"/>
  <c r="E493" i="5"/>
  <c r="E854" i="5"/>
  <c r="E1257" i="5"/>
  <c r="E1561" i="5"/>
  <c r="E1775" i="5"/>
  <c r="E2053" i="5"/>
  <c r="E2143" i="5"/>
  <c r="E2391" i="5"/>
  <c r="E125" i="5"/>
  <c r="E375" i="5"/>
  <c r="E741" i="5"/>
  <c r="E968" i="5"/>
  <c r="E1224" i="5"/>
  <c r="E1413" i="5"/>
  <c r="E1525" i="5"/>
  <c r="I1213" i="6" s="1"/>
  <c r="E1721" i="5"/>
  <c r="E1887" i="5"/>
  <c r="E2230" i="5"/>
  <c r="E2491" i="5"/>
  <c r="E2602" i="5"/>
  <c r="E2762" i="5"/>
  <c r="E94" i="5"/>
  <c r="E325" i="5"/>
  <c r="E606" i="5"/>
  <c r="E814" i="5"/>
  <c r="E263" i="5"/>
  <c r="E680" i="5"/>
  <c r="E1138" i="5"/>
  <c r="E1406" i="5"/>
  <c r="E1757" i="5"/>
  <c r="E2027" i="5"/>
  <c r="E2142" i="5"/>
  <c r="E2372" i="5"/>
  <c r="E2461" i="5"/>
  <c r="E57" i="5"/>
  <c r="E355" i="5"/>
  <c r="E946" i="5"/>
  <c r="E1206" i="5"/>
  <c r="E1344" i="5"/>
  <c r="E1498" i="5"/>
  <c r="E1703" i="5"/>
  <c r="E1856" i="5"/>
  <c r="E2207" i="5"/>
  <c r="E2319" i="5"/>
  <c r="E2567" i="5"/>
  <c r="E2743" i="5"/>
  <c r="E225" i="5"/>
  <c r="E561" i="5"/>
  <c r="E666" i="5"/>
  <c r="E796" i="5"/>
  <c r="E1020" i="5"/>
  <c r="E39" i="5"/>
  <c r="E720" i="5"/>
  <c r="E1117" i="5"/>
  <c r="E1383" i="5"/>
  <c r="E1622" i="5"/>
  <c r="E2001" i="5"/>
  <c r="E2117" i="5"/>
  <c r="E2361" i="5"/>
  <c r="E2449" i="5"/>
  <c r="E2710" i="5"/>
  <c r="E292" i="5"/>
  <c r="E544" i="5"/>
  <c r="E927" i="5"/>
  <c r="E1326" i="5"/>
  <c r="E1478" i="5"/>
  <c r="E1681" i="5"/>
  <c r="E1834" i="5"/>
  <c r="E1943" i="5"/>
  <c r="E2285" i="5"/>
  <c r="E2563" i="5"/>
  <c r="E2720" i="5"/>
  <c r="E2791" i="5"/>
  <c r="E213" i="5"/>
  <c r="E446" i="5"/>
  <c r="E630" i="5"/>
  <c r="E1001" i="5"/>
  <c r="E3" i="5"/>
  <c r="E471" i="5"/>
  <c r="E880" i="5"/>
  <c r="E1584" i="5"/>
  <c r="E1976" i="5"/>
  <c r="E2082" i="5"/>
  <c r="E2188" i="5"/>
  <c r="E2420" i="5"/>
  <c r="E2670" i="5"/>
  <c r="E153" i="5"/>
  <c r="E517" i="5"/>
  <c r="E773" i="5"/>
  <c r="E1454" i="5"/>
  <c r="E1638" i="5"/>
  <c r="E1766" i="5"/>
  <c r="E1903" i="5"/>
  <c r="E2526" i="5"/>
  <c r="E2622" i="5"/>
  <c r="E111" i="5"/>
  <c r="E408" i="5"/>
  <c r="E830" i="5"/>
  <c r="E1067" i="5"/>
  <c r="E240" i="5"/>
  <c r="E721" i="5"/>
  <c r="E1126" i="5"/>
  <c r="E1378" i="5"/>
  <c r="E1624" i="5"/>
  <c r="E2011" i="5"/>
  <c r="E2125" i="5"/>
  <c r="E2359" i="5"/>
  <c r="E2469" i="5"/>
  <c r="E53" i="5"/>
  <c r="E339" i="5"/>
  <c r="E551" i="5"/>
  <c r="E937" i="5"/>
  <c r="E1186" i="5"/>
  <c r="E1335" i="5"/>
  <c r="E1495" i="5"/>
  <c r="E1690" i="5"/>
  <c r="E1846" i="5"/>
  <c r="E1956" i="5"/>
  <c r="E2300" i="5"/>
  <c r="E2562" i="5"/>
  <c r="E2736" i="5"/>
  <c r="E209" i="5"/>
  <c r="E438" i="5"/>
  <c r="E642" i="5"/>
  <c r="E1002" i="5"/>
  <c r="E23" i="5"/>
  <c r="E708" i="5"/>
  <c r="E902" i="5"/>
  <c r="E1242" i="5"/>
  <c r="E1608" i="5"/>
  <c r="E1991" i="5"/>
  <c r="E2108" i="5"/>
  <c r="E2326" i="5"/>
  <c r="E2433" i="5"/>
  <c r="E2714" i="5"/>
  <c r="E278" i="5"/>
  <c r="E536" i="5"/>
  <c r="E903" i="5"/>
  <c r="E1182" i="5"/>
  <c r="E1311" i="5"/>
  <c r="E1463" i="5"/>
  <c r="E1668" i="5"/>
  <c r="E1818" i="5"/>
  <c r="E1930" i="5"/>
  <c r="E2271" i="5"/>
  <c r="E2540" i="5"/>
  <c r="E2642" i="5"/>
  <c r="E2781" i="5"/>
  <c r="E185" i="5"/>
  <c r="E432" i="5"/>
  <c r="E984" i="5"/>
  <c r="E1094" i="5"/>
  <c r="E13" i="5"/>
  <c r="E503" i="5"/>
  <c r="E890" i="5"/>
  <c r="E1233" i="5"/>
  <c r="E1598" i="5"/>
  <c r="E1985" i="5"/>
  <c r="E2093" i="5"/>
  <c r="E2323" i="5"/>
  <c r="E2427" i="5"/>
  <c r="E2688" i="5"/>
  <c r="E163" i="5"/>
  <c r="E528" i="5"/>
  <c r="E904" i="5"/>
  <c r="E1167" i="5"/>
  <c r="E1305" i="5"/>
  <c r="E1467" i="5"/>
  <c r="E1657" i="5"/>
  <c r="E1802" i="5"/>
  <c r="E1913" i="5"/>
  <c r="E2282" i="5"/>
  <c r="E2528" i="5"/>
  <c r="E2212" i="5"/>
  <c r="E2798" i="5"/>
  <c r="E186" i="5"/>
  <c r="E433" i="5"/>
  <c r="E977" i="5"/>
  <c r="E1077" i="5"/>
  <c r="E457" i="5"/>
  <c r="E860" i="5"/>
  <c r="E1260" i="5"/>
  <c r="E1560" i="5"/>
  <c r="E1785" i="5"/>
  <c r="E2056" i="5"/>
  <c r="E2155" i="5"/>
  <c r="E2392" i="5"/>
  <c r="E134" i="5"/>
  <c r="E390" i="5"/>
  <c r="E755" i="5"/>
  <c r="E971" i="5"/>
  <c r="E1222" i="5"/>
  <c r="E1422" i="5"/>
  <c r="E1534" i="5"/>
  <c r="E1730" i="5"/>
  <c r="E1891" i="5"/>
  <c r="E2235" i="5"/>
  <c r="E2494" i="5"/>
  <c r="E2609" i="5"/>
  <c r="E2764" i="5"/>
  <c r="E85" i="5"/>
  <c r="E326" i="5"/>
  <c r="E610" i="5"/>
  <c r="E472" i="5"/>
  <c r="E872" i="5"/>
  <c r="E1577" i="5"/>
  <c r="E1960" i="5"/>
  <c r="E2090" i="5"/>
  <c r="E2185" i="5"/>
  <c r="E2415" i="5"/>
  <c r="E2675" i="5"/>
  <c r="E151" i="5"/>
  <c r="E510" i="5"/>
  <c r="E767" i="5"/>
  <c r="E1295" i="5"/>
  <c r="E1435" i="5"/>
  <c r="E1631" i="5"/>
  <c r="E1765" i="5"/>
  <c r="E1896" i="5"/>
  <c r="E2516" i="5"/>
  <c r="E2620" i="5"/>
  <c r="E117" i="5"/>
  <c r="E406" i="5"/>
  <c r="E837" i="5"/>
  <c r="E1057" i="5"/>
  <c r="E473" i="5"/>
  <c r="E875" i="5"/>
  <c r="E1573" i="5"/>
  <c r="E1963" i="5"/>
  <c r="E2073" i="5"/>
  <c r="E2187" i="5"/>
  <c r="E2400" i="5"/>
  <c r="E2666" i="5"/>
  <c r="E141" i="5"/>
  <c r="E394" i="5"/>
  <c r="E766" i="5"/>
  <c r="E1296" i="5"/>
  <c r="E1437" i="5"/>
  <c r="E1635" i="5"/>
  <c r="E1743" i="5"/>
  <c r="E1899" i="5"/>
  <c r="E2244" i="5"/>
  <c r="E2511" i="5"/>
  <c r="E2621" i="5"/>
  <c r="E109" i="5"/>
  <c r="E409" i="5"/>
  <c r="E832" i="5"/>
  <c r="E1063" i="5"/>
  <c r="E31" i="5"/>
  <c r="E712" i="5"/>
  <c r="E1110" i="5"/>
  <c r="E1376" i="5"/>
  <c r="E1619" i="5"/>
  <c r="E1994" i="5"/>
  <c r="E2111" i="5"/>
  <c r="E2336" i="5"/>
  <c r="E2442" i="5"/>
  <c r="E2701" i="5"/>
  <c r="E285" i="5"/>
  <c r="E540" i="5"/>
  <c r="E916" i="5"/>
  <c r="E1173" i="5"/>
  <c r="E1319" i="5"/>
  <c r="E1472" i="5"/>
  <c r="E1675" i="5"/>
  <c r="E1823" i="5"/>
  <c r="E1941" i="5"/>
  <c r="E2275" i="5"/>
  <c r="E2552" i="5"/>
  <c r="E2717" i="5"/>
  <c r="E2792" i="5"/>
  <c r="E197" i="5"/>
  <c r="E441" i="5"/>
  <c r="E625" i="5"/>
  <c r="E987" i="5"/>
  <c r="E1087" i="5"/>
  <c r="E267" i="5"/>
  <c r="E697" i="5"/>
  <c r="E1248" i="5"/>
  <c r="E1558" i="5"/>
  <c r="E1790" i="5"/>
  <c r="E2047" i="5"/>
  <c r="E2156" i="5"/>
  <c r="E2374" i="5"/>
  <c r="E2653" i="5"/>
  <c r="E123" i="5"/>
  <c r="E368" i="5"/>
  <c r="E743" i="5"/>
  <c r="E962" i="5"/>
  <c r="E1218" i="5"/>
  <c r="E1355" i="5"/>
  <c r="E1519" i="5"/>
  <c r="E1729" i="5"/>
  <c r="E1874" i="5"/>
  <c r="E2225" i="5"/>
  <c r="E2481" i="5"/>
  <c r="E2572" i="5"/>
  <c r="E84" i="5"/>
  <c r="E296" i="5"/>
  <c r="E594" i="5"/>
  <c r="E819" i="5"/>
  <c r="E1037" i="5"/>
  <c r="E468" i="5"/>
  <c r="E868" i="5"/>
  <c r="E1271" i="5"/>
  <c r="E1579" i="5"/>
  <c r="E1957" i="5"/>
  <c r="E2069" i="5"/>
  <c r="E2161" i="5"/>
  <c r="E2399" i="5"/>
  <c r="E2669" i="5"/>
  <c r="E138" i="5"/>
  <c r="E395" i="5"/>
  <c r="E765" i="5"/>
  <c r="E1280" i="5"/>
  <c r="E1426" i="5"/>
  <c r="E1636" i="5"/>
  <c r="E1741" i="5"/>
  <c r="E1898" i="5"/>
  <c r="E2243" i="5"/>
  <c r="E2514" i="5"/>
  <c r="E2613" i="5"/>
  <c r="E110" i="5"/>
  <c r="E334" i="5"/>
  <c r="E833" i="5"/>
  <c r="E1058" i="5"/>
  <c r="E250" i="5"/>
  <c r="E699" i="5"/>
  <c r="E1109" i="5"/>
  <c r="E1554" i="5"/>
  <c r="E2046" i="5"/>
  <c r="E73" i="5"/>
  <c r="E369" i="5"/>
  <c r="E728" i="5"/>
  <c r="E950" i="5"/>
  <c r="E1204" i="5"/>
  <c r="E1359" i="5"/>
  <c r="E1505" i="5"/>
  <c r="E1716" i="5"/>
  <c r="E1867" i="5"/>
  <c r="E2199" i="5"/>
  <c r="E2322" i="5"/>
  <c r="E2568" i="5"/>
  <c r="E2752" i="5"/>
  <c r="E298" i="5"/>
  <c r="E563" i="5"/>
  <c r="E665" i="5"/>
  <c r="E803" i="5"/>
  <c r="E1033" i="5"/>
  <c r="E6" i="5"/>
  <c r="E465" i="5"/>
  <c r="E874" i="5"/>
  <c r="E1588" i="5"/>
  <c r="E1969" i="5"/>
  <c r="E2077" i="5"/>
  <c r="E2176" i="5"/>
  <c r="E2411" i="5"/>
  <c r="E2684" i="5"/>
  <c r="E154" i="5"/>
  <c r="E507" i="5"/>
  <c r="E778" i="5"/>
  <c r="E1441" i="5"/>
  <c r="E1629" i="5"/>
  <c r="E1800" i="5"/>
  <c r="E1910" i="5"/>
  <c r="E2257" i="5"/>
  <c r="E2524" i="5"/>
  <c r="E2619" i="5"/>
  <c r="E2778" i="5"/>
  <c r="E107" i="5"/>
  <c r="E405" i="5"/>
  <c r="E619" i="5"/>
  <c r="E844" i="5"/>
  <c r="E1056" i="5"/>
  <c r="E270" i="5"/>
  <c r="E695" i="5"/>
  <c r="E1249" i="5"/>
  <c r="E1557" i="5"/>
  <c r="E1773" i="5"/>
  <c r="I1577" i="6" s="1"/>
  <c r="E2033" i="5"/>
  <c r="E2146" i="5"/>
  <c r="E2376" i="5"/>
  <c r="E2648" i="5"/>
  <c r="E66" i="5"/>
  <c r="E366" i="5"/>
  <c r="E739" i="5"/>
  <c r="E952" i="5"/>
  <c r="E1212" i="5"/>
  <c r="E1360" i="5"/>
  <c r="E1517" i="5"/>
  <c r="E1713" i="5"/>
  <c r="E1865" i="5"/>
  <c r="E2219" i="5"/>
  <c r="E2486" i="5"/>
  <c r="E2589" i="5"/>
  <c r="E86" i="5"/>
  <c r="E302" i="5"/>
  <c r="E593" i="5"/>
  <c r="E812" i="5"/>
  <c r="E1030" i="5"/>
  <c r="E244" i="5"/>
  <c r="E669" i="5"/>
  <c r="E1137" i="5"/>
  <c r="E1389" i="5"/>
  <c r="E1646" i="5"/>
  <c r="E2025" i="5"/>
  <c r="E2130" i="5"/>
  <c r="E2357" i="5"/>
  <c r="E2467" i="5"/>
  <c r="E51" i="5"/>
  <c r="E340" i="5"/>
  <c r="E556" i="5"/>
  <c r="E941" i="5"/>
  <c r="E1192" i="5"/>
  <c r="E1334" i="5"/>
  <c r="E1497" i="5"/>
  <c r="E1684" i="5"/>
  <c r="E1839" i="5"/>
  <c r="E1955" i="5"/>
  <c r="E2299" i="5"/>
  <c r="E2557" i="5"/>
  <c r="E2726" i="5"/>
  <c r="E210" i="5"/>
  <c r="E449" i="5"/>
  <c r="E643" i="5"/>
  <c r="E1004" i="5"/>
  <c r="E7" i="5"/>
  <c r="E469" i="5"/>
  <c r="E871" i="5"/>
  <c r="E1593" i="5"/>
  <c r="E1971" i="5"/>
  <c r="E2078" i="5"/>
  <c r="E2175" i="5"/>
  <c r="E2413" i="5"/>
  <c r="E2683" i="5"/>
  <c r="E157" i="5"/>
  <c r="E505" i="5"/>
  <c r="E782" i="5"/>
  <c r="E1157" i="5"/>
  <c r="E1446" i="5"/>
  <c r="E1651" i="5"/>
  <c r="E1803" i="5"/>
  <c r="E1907" i="5"/>
  <c r="E2264" i="5"/>
  <c r="E2517" i="5"/>
  <c r="E2626" i="5"/>
  <c r="I1644" i="6" s="1"/>
  <c r="E2770" i="5"/>
  <c r="E108" i="5"/>
  <c r="E404" i="5"/>
  <c r="E616" i="5"/>
  <c r="E1068" i="5"/>
  <c r="E24" i="5"/>
  <c r="E703" i="5"/>
  <c r="E891" i="5"/>
  <c r="E1243" i="5"/>
  <c r="E1616" i="5"/>
  <c r="E2003" i="5"/>
  <c r="E2102" i="5"/>
  <c r="E2338" i="5"/>
  <c r="E2437" i="5"/>
  <c r="E2713" i="5"/>
  <c r="E277" i="5"/>
  <c r="E537" i="5"/>
  <c r="E917" i="5"/>
  <c r="E1184" i="5"/>
  <c r="E1322" i="5"/>
  <c r="E1466" i="5"/>
  <c r="E1669" i="5"/>
  <c r="E1821" i="5"/>
  <c r="E1934" i="5"/>
  <c r="E2279" i="5"/>
  <c r="E2538" i="5"/>
  <c r="E2214" i="5"/>
  <c r="E2800" i="5"/>
  <c r="E196" i="5"/>
  <c r="E424" i="5"/>
  <c r="E995" i="5"/>
  <c r="E1095" i="5"/>
  <c r="E489" i="5"/>
  <c r="E846" i="5"/>
  <c r="E1254" i="5"/>
  <c r="E1546" i="5"/>
  <c r="E1780" i="5"/>
  <c r="E2054" i="5"/>
  <c r="E2151" i="5"/>
  <c r="E2384" i="5"/>
  <c r="E120" i="5"/>
  <c r="E376" i="5"/>
  <c r="E744" i="5"/>
  <c r="E972" i="5"/>
  <c r="E1223" i="5"/>
  <c r="E1417" i="5"/>
  <c r="E1514" i="5"/>
  <c r="E1722" i="5"/>
  <c r="E1873" i="5"/>
  <c r="E2229" i="5"/>
  <c r="E2492" i="5"/>
  <c r="E2593" i="5"/>
  <c r="E2767" i="5"/>
  <c r="E90" i="5"/>
  <c r="E301" i="5"/>
  <c r="E601" i="5"/>
  <c r="E816" i="5"/>
  <c r="E476" i="5"/>
  <c r="E878" i="5"/>
  <c r="E1574" i="5"/>
  <c r="E1959" i="5"/>
  <c r="E2070" i="5"/>
  <c r="E2183" i="5"/>
  <c r="E2405" i="5"/>
  <c r="E2682" i="5"/>
  <c r="E144" i="5"/>
  <c r="E518" i="5"/>
  <c r="E776" i="5"/>
  <c r="E1297" i="5"/>
  <c r="E1438" i="5"/>
  <c r="E1637" i="5"/>
  <c r="E1770" i="5"/>
  <c r="E1900" i="5"/>
  <c r="E2245" i="5"/>
  <c r="E2523" i="5"/>
  <c r="E2632" i="5"/>
  <c r="E175" i="5"/>
  <c r="E402" i="5"/>
  <c r="E840" i="5"/>
  <c r="E1064" i="5"/>
  <c r="E30" i="5"/>
  <c r="E701" i="5"/>
  <c r="E1111" i="5"/>
  <c r="E1375" i="5"/>
  <c r="E1609" i="5"/>
  <c r="E1993" i="5"/>
  <c r="E2098" i="5"/>
  <c r="E2335" i="5"/>
  <c r="E2438" i="5"/>
  <c r="E2699" i="5"/>
  <c r="E280" i="5"/>
  <c r="E526" i="5"/>
  <c r="E912" i="5"/>
  <c r="E1172" i="5"/>
  <c r="E1314" i="5"/>
  <c r="E1458" i="5"/>
  <c r="E1670" i="5"/>
  <c r="E1817" i="5"/>
  <c r="E1935" i="5"/>
  <c r="E2278" i="5"/>
  <c r="E2541" i="5"/>
  <c r="E2715" i="5"/>
  <c r="E2796" i="5"/>
  <c r="E204" i="5"/>
  <c r="E447" i="5"/>
  <c r="E626" i="5"/>
  <c r="E986" i="5"/>
  <c r="E1085" i="5"/>
  <c r="E262" i="5"/>
  <c r="E678" i="5"/>
  <c r="E1099" i="5"/>
  <c r="E1395" i="5"/>
  <c r="E1752" i="5"/>
  <c r="E2014" i="5"/>
  <c r="E2137" i="5"/>
  <c r="E2366" i="5"/>
  <c r="E2473" i="5"/>
  <c r="E62" i="5"/>
  <c r="E345" i="5"/>
  <c r="E942" i="5"/>
  <c r="E1195" i="5"/>
  <c r="E1349" i="5"/>
  <c r="E1506" i="5"/>
  <c r="E1699" i="5"/>
  <c r="E1850" i="5"/>
  <c r="E2195" i="5"/>
  <c r="E2316" i="5"/>
  <c r="E2582" i="5"/>
  <c r="E2742" i="5"/>
  <c r="E220" i="5"/>
  <c r="E565" i="5"/>
  <c r="E651" i="5"/>
  <c r="E790" i="5"/>
  <c r="E1017" i="5"/>
  <c r="E480" i="5"/>
  <c r="E879" i="5"/>
  <c r="E1585" i="5"/>
  <c r="E1962" i="5"/>
  <c r="E2086" i="5"/>
  <c r="E2179" i="5"/>
  <c r="E2397" i="5"/>
  <c r="E2680" i="5"/>
  <c r="E152" i="5"/>
  <c r="E516" i="5"/>
  <c r="E772" i="5"/>
  <c r="E1299" i="5"/>
  <c r="E1439" i="5"/>
  <c r="E1642" i="5"/>
  <c r="E1769" i="5"/>
  <c r="E1906" i="5"/>
  <c r="E2515" i="5"/>
  <c r="E2628" i="5"/>
  <c r="E173" i="5"/>
  <c r="E403" i="5"/>
  <c r="E838" i="5"/>
  <c r="E1066" i="5"/>
  <c r="E459" i="5"/>
  <c r="E850" i="5"/>
  <c r="E1251" i="5"/>
  <c r="E1562" i="5"/>
  <c r="E1792" i="5"/>
  <c r="E2065" i="5"/>
  <c r="E2158" i="5"/>
  <c r="E2395" i="5"/>
  <c r="E2655" i="5"/>
  <c r="E136" i="5"/>
  <c r="E381" i="5"/>
  <c r="E757" i="5"/>
  <c r="E1143" i="5"/>
  <c r="E1281" i="5"/>
  <c r="E1425" i="5"/>
  <c r="E1527" i="5"/>
  <c r="E1742" i="5"/>
  <c r="E1879" i="5"/>
  <c r="E2241" i="5"/>
  <c r="E2496" i="5"/>
  <c r="E2603" i="5"/>
  <c r="E2760" i="5"/>
  <c r="E115" i="5"/>
  <c r="E328" i="5"/>
  <c r="E607" i="5"/>
  <c r="E822" i="5"/>
  <c r="E1041" i="5"/>
  <c r="E239" i="5"/>
  <c r="E682" i="5"/>
  <c r="E1135" i="5"/>
  <c r="E1393" i="5"/>
  <c r="E1732" i="5"/>
  <c r="E2015" i="5"/>
  <c r="E2128" i="5"/>
  <c r="E2354" i="5"/>
  <c r="E2464" i="5"/>
  <c r="E41" i="5"/>
  <c r="E352" i="5"/>
  <c r="E560" i="5"/>
  <c r="E934" i="5"/>
  <c r="E1187" i="5"/>
  <c r="E1338" i="5"/>
  <c r="E1493" i="5"/>
  <c r="E1696" i="5"/>
  <c r="E1836" i="5"/>
  <c r="E1950" i="5"/>
  <c r="E2298" i="5"/>
  <c r="E2583" i="5"/>
  <c r="E2737" i="5"/>
  <c r="E216" i="5"/>
  <c r="E451" i="5"/>
  <c r="E637" i="5"/>
  <c r="E1015" i="5"/>
  <c r="E470" i="5"/>
  <c r="E881" i="5"/>
  <c r="E1575" i="5"/>
  <c r="E1958" i="5"/>
  <c r="E2071" i="5"/>
  <c r="E2186" i="5"/>
  <c r="E2398" i="5"/>
  <c r="E2673" i="5"/>
  <c r="E137" i="5"/>
  <c r="E514" i="5"/>
  <c r="E769" i="5"/>
  <c r="E1298" i="5"/>
  <c r="E1436" i="5"/>
  <c r="E1634" i="5"/>
  <c r="E1767" i="5"/>
  <c r="E1897" i="5"/>
  <c r="E2253" i="5"/>
  <c r="E2512" i="5"/>
  <c r="E2630" i="5"/>
  <c r="E174" i="5"/>
  <c r="E411" i="5"/>
  <c r="E831" i="5"/>
  <c r="E1061" i="5"/>
  <c r="E488" i="5"/>
  <c r="E853" i="5"/>
  <c r="E1253" i="5"/>
  <c r="E1565" i="5"/>
  <c r="E1786" i="5"/>
  <c r="E2049" i="5"/>
  <c r="E2157" i="5"/>
  <c r="E2389" i="5"/>
  <c r="E2658" i="5"/>
  <c r="E124" i="5"/>
  <c r="E380" i="5"/>
  <c r="E753" i="5"/>
  <c r="E1142" i="5"/>
  <c r="E1289" i="5"/>
  <c r="E1411" i="5"/>
  <c r="E1526" i="5"/>
  <c r="E1734" i="5"/>
  <c r="E1882" i="5"/>
  <c r="E2236" i="5"/>
  <c r="E2501" i="5"/>
  <c r="E2606" i="5"/>
  <c r="E2766" i="5"/>
  <c r="E87" i="5"/>
  <c r="E323" i="5"/>
  <c r="E602" i="5"/>
  <c r="E1044" i="5"/>
  <c r="E247" i="5"/>
  <c r="E673" i="5"/>
  <c r="E1141" i="5"/>
  <c r="E1400" i="5"/>
  <c r="E1754" i="5"/>
  <c r="E2018" i="5"/>
  <c r="E2133" i="5"/>
  <c r="E2364" i="5"/>
  <c r="E2470" i="5"/>
  <c r="E59" i="5"/>
  <c r="E349" i="5"/>
  <c r="E943" i="5"/>
  <c r="E1203" i="5"/>
  <c r="E1346" i="5"/>
  <c r="E1508" i="5"/>
  <c r="E1700" i="5"/>
  <c r="E1848" i="5"/>
  <c r="E2206" i="5"/>
  <c r="E2309" i="5"/>
  <c r="E2576" i="5"/>
  <c r="E2745" i="5"/>
  <c r="E2821" i="5"/>
  <c r="E226" i="5"/>
  <c r="E566" i="5"/>
  <c r="E657" i="5"/>
  <c r="E791" i="5"/>
  <c r="E1016" i="5"/>
  <c r="E478" i="5"/>
  <c r="E883" i="5"/>
  <c r="E1581" i="5"/>
  <c r="E1965" i="5"/>
  <c r="E2072" i="5"/>
  <c r="E2190" i="5"/>
  <c r="E2409" i="5"/>
  <c r="E2681" i="5"/>
  <c r="E147" i="5"/>
  <c r="E399" i="5"/>
  <c r="E770" i="5"/>
  <c r="E1300" i="5"/>
  <c r="E1440" i="5"/>
  <c r="E1641" i="5"/>
  <c r="E1744" i="5"/>
  <c r="E1904" i="5"/>
  <c r="E2242" i="5"/>
  <c r="E2509" i="5"/>
  <c r="E2631" i="5"/>
  <c r="E172" i="5"/>
  <c r="E410" i="5"/>
  <c r="E835" i="5"/>
  <c r="E1060" i="5"/>
  <c r="E242" i="5"/>
  <c r="E683" i="5"/>
  <c r="E1136" i="5"/>
  <c r="E1396" i="5"/>
  <c r="E1756" i="5"/>
  <c r="E2020" i="5"/>
  <c r="E2131" i="5"/>
  <c r="E2370" i="5"/>
  <c r="E2458" i="5"/>
  <c r="E56" i="5"/>
  <c r="E353" i="5"/>
  <c r="E930" i="5"/>
  <c r="E1208" i="5"/>
  <c r="E1342" i="5"/>
  <c r="E1489" i="5"/>
  <c r="E1701" i="5"/>
  <c r="E1851" i="5"/>
  <c r="E2197" i="5"/>
  <c r="E2295" i="5"/>
  <c r="E2573" i="5"/>
  <c r="E2725" i="5"/>
  <c r="E218" i="5"/>
  <c r="E454" i="5"/>
  <c r="E641" i="5"/>
  <c r="E793" i="5"/>
  <c r="E1012" i="5"/>
  <c r="E456" i="5"/>
  <c r="E866" i="5"/>
  <c r="E1266" i="5"/>
  <c r="E1567" i="5"/>
  <c r="E1795" i="5"/>
  <c r="E2062" i="5"/>
  <c r="E2165" i="5"/>
  <c r="E2408" i="5"/>
  <c r="E2664" i="5"/>
  <c r="E150" i="5"/>
  <c r="E392" i="5"/>
  <c r="E759" i="5"/>
  <c r="E1153" i="5"/>
  <c r="E1285" i="5"/>
  <c r="E1428" i="5"/>
  <c r="E1537" i="5"/>
  <c r="E1751" i="5"/>
  <c r="E1892" i="5"/>
  <c r="E2248" i="5"/>
  <c r="E2500" i="5"/>
  <c r="E2611" i="5"/>
  <c r="E2768" i="5"/>
  <c r="E95" i="5"/>
  <c r="E322" i="5"/>
  <c r="E609" i="5"/>
  <c r="E825" i="5"/>
  <c r="E1054" i="5"/>
  <c r="E257" i="5"/>
  <c r="E677" i="5"/>
  <c r="E1101" i="5"/>
  <c r="E1397" i="5"/>
  <c r="E1760" i="5"/>
  <c r="E2031" i="5"/>
  <c r="E2134" i="5"/>
  <c r="E2472" i="5"/>
  <c r="E68" i="5"/>
  <c r="E346" i="5"/>
  <c r="E727" i="5"/>
  <c r="E955" i="5"/>
  <c r="E1200" i="5"/>
  <c r="E1364" i="5"/>
  <c r="E1499" i="5"/>
  <c r="E1705" i="5"/>
  <c r="E1870" i="5"/>
  <c r="E2198" i="5"/>
  <c r="E2314" i="5"/>
  <c r="E2581" i="5"/>
  <c r="E2744" i="5"/>
  <c r="E2817" i="5"/>
  <c r="E222" i="5"/>
  <c r="E569" i="5"/>
  <c r="E659" i="5"/>
  <c r="E804" i="5"/>
  <c r="E1021" i="5"/>
  <c r="E2" i="5"/>
  <c r="E467" i="5"/>
  <c r="E873" i="5"/>
  <c r="E1587" i="5"/>
  <c r="E1970" i="5"/>
  <c r="E2079" i="5"/>
  <c r="E2174" i="5"/>
  <c r="E2412" i="5"/>
  <c r="E2667" i="5"/>
  <c r="E156" i="5"/>
  <c r="E506" i="5"/>
  <c r="E777" i="5"/>
  <c r="I2044" i="6" s="1"/>
  <c r="E1442" i="5"/>
  <c r="E1630" i="5"/>
  <c r="E1798" i="5"/>
  <c r="E1908" i="5"/>
  <c r="E2521" i="5"/>
  <c r="E2629" i="5"/>
  <c r="E171" i="5"/>
  <c r="E413" i="5"/>
  <c r="E842" i="5"/>
  <c r="I2053" i="6" s="1"/>
  <c r="E1055" i="5"/>
  <c r="E34" i="5"/>
  <c r="E713" i="5"/>
  <c r="E1112" i="5"/>
  <c r="E1371" i="5"/>
  <c r="E1621" i="5"/>
  <c r="E1998" i="5"/>
  <c r="E2115" i="5"/>
  <c r="E2347" i="5"/>
  <c r="E2443" i="5"/>
  <c r="E2706" i="5"/>
  <c r="E290" i="5"/>
  <c r="E546" i="5"/>
  <c r="E921" i="5"/>
  <c r="E1318" i="5"/>
  <c r="E1482" i="5"/>
  <c r="E1678" i="5"/>
  <c r="E1826" i="5"/>
  <c r="E1946" i="5"/>
  <c r="E2293" i="5"/>
  <c r="E2548" i="5"/>
  <c r="E2718" i="5"/>
  <c r="E2804" i="5"/>
  <c r="E194" i="5"/>
  <c r="E440" i="5"/>
  <c r="E631" i="5"/>
  <c r="E990" i="5"/>
  <c r="E17" i="5"/>
  <c r="E482" i="5"/>
  <c r="E897" i="5"/>
  <c r="E1228" i="5"/>
  <c r="E1591" i="5"/>
  <c r="E1982" i="5"/>
  <c r="E2085" i="5"/>
  <c r="E2334" i="5"/>
  <c r="E2416" i="5"/>
  <c r="E2694" i="5"/>
  <c r="E166" i="5"/>
  <c r="E525" i="5"/>
  <c r="E786" i="5"/>
  <c r="E1164" i="5"/>
  <c r="E1302" i="5"/>
  <c r="E1445" i="5"/>
  <c r="E1655" i="5"/>
  <c r="E1809" i="5"/>
  <c r="E1921" i="5"/>
  <c r="E2280" i="5"/>
  <c r="E2533" i="5"/>
  <c r="E2209" i="5"/>
  <c r="E2801" i="5"/>
  <c r="E180" i="5"/>
  <c r="E429" i="5"/>
  <c r="E1076" i="5"/>
  <c r="E248" i="5"/>
  <c r="E691" i="5"/>
  <c r="E1108" i="5"/>
  <c r="E1550" i="5"/>
  <c r="E2044" i="5"/>
  <c r="E75" i="5"/>
  <c r="E361" i="5"/>
  <c r="E734" i="5"/>
  <c r="E951" i="5"/>
  <c r="E1210" i="5"/>
  <c r="E1351" i="5"/>
  <c r="E1500" i="5"/>
  <c r="E1711" i="5"/>
  <c r="E1872" i="5"/>
  <c r="E2217" i="5"/>
  <c r="I2121" i="6" s="1"/>
  <c r="E2313" i="5"/>
  <c r="E2588" i="5"/>
  <c r="E2754" i="5"/>
  <c r="E2815" i="5"/>
  <c r="E311" i="5"/>
  <c r="E572" i="5"/>
  <c r="E662" i="5"/>
  <c r="E805" i="5"/>
  <c r="E1031" i="5"/>
  <c r="E490" i="5"/>
  <c r="E857" i="5"/>
  <c r="E1256" i="5"/>
  <c r="E1564" i="5"/>
  <c r="E1776" i="5"/>
  <c r="E2051" i="5"/>
  <c r="E2148" i="5"/>
  <c r="E2390" i="5"/>
  <c r="E122" i="5"/>
  <c r="E389" i="5"/>
  <c r="E750" i="5"/>
  <c r="E973" i="5"/>
  <c r="E1226" i="5"/>
  <c r="E1418" i="5"/>
  <c r="E1535" i="5"/>
  <c r="E1725" i="5"/>
  <c r="E1893" i="5"/>
  <c r="E2234" i="5"/>
  <c r="E2506" i="5"/>
  <c r="E2616" i="5"/>
  <c r="E2765" i="5"/>
  <c r="E98" i="5"/>
  <c r="E329" i="5"/>
  <c r="E603" i="5"/>
  <c r="E20" i="5"/>
  <c r="E706" i="5"/>
  <c r="E900" i="5"/>
  <c r="E1236" i="5"/>
  <c r="E1614" i="5"/>
  <c r="E1987" i="5"/>
  <c r="E2100" i="5"/>
  <c r="E2346" i="5"/>
  <c r="E2434" i="5"/>
  <c r="E2709" i="5"/>
  <c r="E273" i="5"/>
  <c r="E533" i="5"/>
  <c r="E908" i="5"/>
  <c r="E1181" i="5"/>
  <c r="E1306" i="5"/>
  <c r="E1462" i="5"/>
  <c r="E1659" i="5"/>
  <c r="E1824" i="5"/>
  <c r="E1928" i="5"/>
  <c r="E2276" i="5"/>
  <c r="E2543" i="5"/>
  <c r="E2215" i="5"/>
  <c r="E2802" i="5"/>
  <c r="E199" i="5"/>
  <c r="E427" i="5"/>
  <c r="E979" i="5"/>
  <c r="E1091" i="5"/>
  <c r="E264" i="5"/>
  <c r="E688" i="5"/>
  <c r="E1104" i="5"/>
  <c r="E1552" i="5"/>
  <c r="E2038" i="5"/>
  <c r="E2378" i="5"/>
  <c r="E79" i="5"/>
  <c r="E364" i="5"/>
  <c r="E736" i="5"/>
  <c r="E957" i="5"/>
  <c r="E1213" i="5"/>
  <c r="E1354" i="5"/>
  <c r="E1521" i="5"/>
  <c r="E1715" i="5"/>
  <c r="E1859" i="5"/>
  <c r="E2224" i="5"/>
  <c r="E2482" i="5"/>
  <c r="E2591" i="5"/>
  <c r="E2758" i="5"/>
  <c r="E99" i="5"/>
  <c r="E308" i="5"/>
  <c r="E579" i="5"/>
  <c r="I2203" i="6" s="1"/>
  <c r="E807" i="5"/>
  <c r="E1034" i="5"/>
  <c r="E486" i="5"/>
  <c r="E851" i="5"/>
  <c r="E1252" i="5"/>
  <c r="E1544" i="5"/>
  <c r="E1774" i="5"/>
  <c r="E2048" i="5"/>
  <c r="E2144" i="5"/>
  <c r="E2382" i="5"/>
  <c r="E121" i="5"/>
  <c r="E374" i="5"/>
  <c r="E740" i="5"/>
  <c r="E969" i="5"/>
  <c r="E1221" i="5"/>
  <c r="E1410" i="5"/>
  <c r="E1513" i="5"/>
  <c r="E1720" i="5"/>
  <c r="E1880" i="5"/>
  <c r="E2227" i="5"/>
  <c r="E2503" i="5"/>
  <c r="E2615" i="5"/>
  <c r="E2761" i="5"/>
  <c r="E100" i="5"/>
  <c r="I2227" i="6" s="1"/>
  <c r="E327" i="5"/>
  <c r="E597" i="5"/>
  <c r="E813" i="5"/>
  <c r="E28" i="5"/>
  <c r="E702" i="5"/>
  <c r="E1115" i="5"/>
  <c r="E1377" i="5"/>
  <c r="E1613" i="5"/>
  <c r="E1996" i="5"/>
  <c r="E2105" i="5"/>
  <c r="E2337" i="5"/>
  <c r="E2439" i="5"/>
  <c r="E2700" i="5"/>
  <c r="E281" i="5"/>
  <c r="E527" i="5"/>
  <c r="E911" i="5"/>
  <c r="E1175" i="5"/>
  <c r="E1315" i="5"/>
  <c r="E1460" i="5"/>
  <c r="E1676" i="5"/>
  <c r="E1820" i="5"/>
  <c r="E1924" i="5"/>
  <c r="E2291" i="5"/>
  <c r="E2542" i="5"/>
  <c r="E2716" i="5"/>
  <c r="E2808" i="5"/>
  <c r="E193" i="5"/>
  <c r="E439" i="5"/>
  <c r="E629" i="5"/>
  <c r="E985" i="5"/>
  <c r="E1083" i="5"/>
  <c r="E36" i="5"/>
  <c r="E716" i="5"/>
  <c r="I2260" i="6" s="1"/>
  <c r="E1113" i="5"/>
  <c r="E1385" i="5"/>
  <c r="E1620" i="5"/>
  <c r="E1997" i="5"/>
  <c r="E2110" i="5"/>
  <c r="E2339" i="5"/>
  <c r="E2440" i="5"/>
  <c r="E2703" i="5"/>
  <c r="E284" i="5"/>
  <c r="E542" i="5"/>
  <c r="E922" i="5"/>
  <c r="E1328" i="5"/>
  <c r="E1473" i="5"/>
  <c r="E1672" i="5"/>
  <c r="E1835" i="5"/>
  <c r="E1939" i="5"/>
  <c r="E2289" i="5"/>
  <c r="E2547" i="5"/>
  <c r="E2733" i="5"/>
  <c r="E2805" i="5"/>
  <c r="E201" i="5"/>
  <c r="E437" i="5"/>
  <c r="E627" i="5"/>
  <c r="E996" i="5"/>
  <c r="E21" i="5"/>
  <c r="E501" i="5"/>
  <c r="E886" i="5"/>
  <c r="E1234" i="5"/>
  <c r="E1603" i="5"/>
  <c r="E1988" i="5"/>
  <c r="E2099" i="5"/>
  <c r="E2331" i="5"/>
  <c r="E2429" i="5"/>
  <c r="E2690" i="5"/>
  <c r="E275" i="5"/>
  <c r="E530" i="5"/>
  <c r="E906" i="5"/>
  <c r="E1166" i="5"/>
  <c r="E1303" i="5"/>
  <c r="E1468" i="5"/>
  <c r="E1660" i="5"/>
  <c r="E1808" i="5"/>
  <c r="E1926" i="5"/>
  <c r="E2284" i="5"/>
  <c r="E2529" i="5"/>
  <c r="E2213" i="5"/>
  <c r="E2799" i="5"/>
  <c r="E190" i="5"/>
  <c r="E434" i="5"/>
  <c r="E976" i="5"/>
  <c r="E1078" i="5"/>
  <c r="E249" i="5"/>
  <c r="E687" i="5"/>
  <c r="E1106" i="5"/>
  <c r="E1543" i="5"/>
  <c r="I2315" i="6" s="1"/>
  <c r="E2034" i="5"/>
  <c r="E70" i="5"/>
  <c r="E359" i="5"/>
  <c r="E732" i="5"/>
  <c r="E956" i="5"/>
  <c r="E1202" i="5"/>
  <c r="E1353" i="5"/>
  <c r="E1509" i="5"/>
  <c r="E1714" i="5"/>
  <c r="E1866" i="5"/>
  <c r="E2191" i="5"/>
  <c r="E2311" i="5"/>
  <c r="E2585" i="5"/>
  <c r="E2751" i="5"/>
  <c r="E2823" i="5"/>
  <c r="E307" i="5"/>
  <c r="E584" i="5"/>
  <c r="E650" i="5"/>
  <c r="E806" i="5"/>
  <c r="E1023" i="5"/>
  <c r="E494" i="5"/>
  <c r="E845" i="5"/>
  <c r="E1258" i="5"/>
  <c r="E1549" i="5"/>
  <c r="E1783" i="5"/>
  <c r="E2057" i="5"/>
  <c r="E2149" i="5"/>
  <c r="E2385" i="5"/>
  <c r="E131" i="5"/>
  <c r="E377" i="5"/>
  <c r="E746" i="5"/>
  <c r="E970" i="5"/>
  <c r="E1225" i="5"/>
  <c r="E1419" i="5"/>
  <c r="E1515" i="5"/>
  <c r="E1728" i="5"/>
  <c r="E1878" i="5"/>
  <c r="E2228" i="5"/>
  <c r="E2504" i="5"/>
  <c r="E2592" i="5"/>
  <c r="E2769" i="5"/>
  <c r="E101" i="5"/>
  <c r="E310" i="5"/>
  <c r="E600" i="5"/>
  <c r="E818" i="5"/>
  <c r="E246" i="5"/>
  <c r="E692" i="5"/>
  <c r="E1102" i="5"/>
  <c r="E1394" i="5"/>
  <c r="E1771" i="5"/>
  <c r="E2035" i="5"/>
  <c r="E2645" i="5"/>
  <c r="E65" i="5"/>
  <c r="E363" i="5"/>
  <c r="E725" i="5"/>
  <c r="E947" i="5"/>
  <c r="E1196" i="5"/>
  <c r="E1352" i="5"/>
  <c r="E1501" i="5"/>
  <c r="E1698" i="5"/>
  <c r="E1861" i="5"/>
  <c r="E2193" i="5"/>
  <c r="E2310" i="5"/>
  <c r="E2584" i="5"/>
  <c r="E2755" i="5"/>
  <c r="E2819" i="5"/>
  <c r="E304" i="5"/>
  <c r="E582" i="5"/>
  <c r="E652" i="5"/>
  <c r="E799" i="5"/>
  <c r="E1024" i="5"/>
  <c r="E37" i="5"/>
  <c r="E711" i="5"/>
  <c r="E1124" i="5"/>
  <c r="E1373" i="5"/>
  <c r="E1612" i="5"/>
  <c r="E2006" i="5"/>
  <c r="E2113" i="5"/>
  <c r="E2343" i="5"/>
  <c r="E2446" i="5"/>
  <c r="E2705" i="5"/>
  <c r="E291" i="5"/>
  <c r="E543" i="5"/>
  <c r="E915" i="5"/>
  <c r="E1178" i="5"/>
  <c r="E1321" i="5"/>
  <c r="E1481" i="5"/>
  <c r="E1680" i="5"/>
  <c r="E1830" i="5"/>
  <c r="E1942" i="5"/>
  <c r="E2292" i="5"/>
  <c r="E2546" i="5"/>
  <c r="E2730" i="5"/>
  <c r="E2810" i="5"/>
  <c r="E200" i="5"/>
  <c r="E445" i="5"/>
  <c r="E635" i="5"/>
  <c r="E988" i="5"/>
  <c r="E1086" i="5"/>
  <c r="E29" i="5"/>
  <c r="E717" i="5"/>
  <c r="E1118" i="5"/>
  <c r="E1380" i="5"/>
  <c r="E1623" i="5"/>
  <c r="E1999" i="5"/>
  <c r="E2114" i="5"/>
  <c r="E2348" i="5"/>
  <c r="E2450" i="5"/>
  <c r="E42" i="5"/>
  <c r="E286" i="5"/>
  <c r="E541" i="5"/>
  <c r="E925" i="5"/>
  <c r="E1325" i="5"/>
  <c r="E1476" i="5"/>
  <c r="E1671" i="5"/>
  <c r="E1832" i="5"/>
  <c r="E1940" i="5"/>
  <c r="E2294" i="5"/>
  <c r="E2558" i="5"/>
  <c r="E2741" i="5"/>
  <c r="E2803" i="5"/>
  <c r="E205" i="5"/>
  <c r="E442" i="5"/>
  <c r="E634" i="5"/>
  <c r="E998" i="5"/>
  <c r="E491" i="5"/>
  <c r="E848" i="5"/>
  <c r="E1265" i="5"/>
  <c r="E1551" i="5"/>
  <c r="E1782" i="5"/>
  <c r="E2060" i="5"/>
  <c r="E2147" i="5"/>
  <c r="E2383" i="5"/>
  <c r="E129" i="5"/>
  <c r="E378" i="5"/>
  <c r="E742" i="5"/>
  <c r="E974" i="5"/>
  <c r="E1227" i="5"/>
  <c r="E1412" i="5"/>
  <c r="E1518" i="5"/>
  <c r="E1727" i="5"/>
  <c r="E1875" i="5"/>
  <c r="E2233" i="5"/>
  <c r="E2499" i="5"/>
  <c r="E2597" i="5"/>
  <c r="E2774" i="5"/>
  <c r="E103" i="5"/>
  <c r="E313" i="5"/>
  <c r="E599" i="5"/>
  <c r="E815" i="5"/>
  <c r="E236" i="5"/>
  <c r="E676" i="5"/>
  <c r="E1129" i="5"/>
  <c r="E1384" i="5"/>
  <c r="E1643" i="5"/>
  <c r="E2024" i="5"/>
  <c r="E2120" i="5"/>
  <c r="E2349" i="5"/>
  <c r="E2457" i="5"/>
  <c r="E48" i="5"/>
  <c r="E342" i="5"/>
  <c r="E559" i="5"/>
  <c r="E933" i="5"/>
  <c r="E1188" i="5"/>
  <c r="E1331" i="5"/>
  <c r="E1496" i="5"/>
  <c r="E1692" i="5"/>
  <c r="E1837" i="5"/>
  <c r="E1952" i="5"/>
  <c r="E2296" i="5"/>
  <c r="E2571" i="5"/>
  <c r="E2738" i="5"/>
  <c r="E230" i="5"/>
  <c r="E453" i="5"/>
  <c r="E638" i="5"/>
  <c r="E1007" i="5"/>
  <c r="E255" i="5"/>
  <c r="E698" i="5"/>
  <c r="E1103" i="5"/>
  <c r="E1408" i="5"/>
  <c r="E1772" i="5"/>
  <c r="E2037" i="5"/>
  <c r="E2647" i="5"/>
  <c r="E64" i="5"/>
  <c r="E365" i="5"/>
  <c r="E731" i="5"/>
  <c r="E953" i="5"/>
  <c r="E1205" i="5"/>
  <c r="E1361" i="5"/>
  <c r="E1503" i="5"/>
  <c r="E1710" i="5"/>
  <c r="E1862" i="5"/>
  <c r="E2202" i="5"/>
  <c r="E2315" i="5"/>
  <c r="E2586" i="5"/>
  <c r="E2759" i="5"/>
  <c r="E2812" i="5"/>
  <c r="E303" i="5"/>
  <c r="E586" i="5"/>
  <c r="E664" i="5"/>
  <c r="E798" i="5"/>
  <c r="E1025" i="5"/>
  <c r="E232" i="5"/>
  <c r="E723" i="5"/>
  <c r="E1125" i="5"/>
  <c r="E1390" i="5"/>
  <c r="E1628" i="5"/>
  <c r="E2012" i="5"/>
  <c r="E2126" i="5"/>
  <c r="E2356" i="5"/>
  <c r="E2454" i="5"/>
  <c r="E49" i="5"/>
  <c r="E337" i="5"/>
  <c r="E553" i="5"/>
  <c r="E939" i="5"/>
  <c r="E1333" i="5"/>
  <c r="E1480" i="5"/>
  <c r="E1683" i="5"/>
  <c r="E1845" i="5"/>
  <c r="E1936" i="5"/>
  <c r="E2302" i="5"/>
  <c r="E2559" i="5"/>
  <c r="E2735" i="5"/>
  <c r="E212" i="5"/>
  <c r="E452" i="5"/>
  <c r="E646" i="5"/>
  <c r="E1011" i="5"/>
  <c r="E253" i="5"/>
  <c r="E681" i="5"/>
  <c r="E1096" i="5"/>
  <c r="E1401" i="5"/>
  <c r="E1758" i="5"/>
  <c r="E2022" i="5"/>
  <c r="E2138" i="5"/>
  <c r="E2367" i="5"/>
  <c r="E2460" i="5"/>
  <c r="E61" i="5"/>
  <c r="E344" i="5"/>
  <c r="E945" i="5"/>
  <c r="E1207" i="5"/>
  <c r="E1348" i="5"/>
  <c r="E1486" i="5"/>
  <c r="E1707" i="5"/>
  <c r="E1854" i="5"/>
  <c r="E2208" i="5"/>
  <c r="E2321" i="5"/>
  <c r="E2580" i="5"/>
  <c r="E2748" i="5"/>
  <c r="E2811" i="5"/>
  <c r="E221" i="5"/>
  <c r="E567" i="5"/>
  <c r="E663" i="5"/>
  <c r="E795" i="5"/>
  <c r="E1019" i="5"/>
  <c r="E259" i="5"/>
  <c r="E689" i="5"/>
  <c r="E1100" i="5"/>
  <c r="E1399" i="5"/>
  <c r="E1755" i="5"/>
  <c r="E2040" i="5"/>
  <c r="E2132" i="5"/>
  <c r="E2475" i="5"/>
  <c r="E72" i="5"/>
  <c r="E351" i="5"/>
  <c r="E735" i="5"/>
  <c r="E958" i="5"/>
  <c r="E1201" i="5"/>
  <c r="E1366" i="5"/>
  <c r="E1511" i="5"/>
  <c r="E1706" i="5"/>
  <c r="E1869" i="5"/>
  <c r="E2196" i="5"/>
  <c r="E2320" i="5"/>
  <c r="E2590" i="5"/>
  <c r="E2750" i="5"/>
  <c r="E2818" i="5"/>
  <c r="E305" i="5"/>
  <c r="E571" i="5"/>
  <c r="E654" i="5"/>
  <c r="E809" i="5"/>
  <c r="E1026" i="5"/>
  <c r="E233" i="5"/>
  <c r="E679" i="5"/>
  <c r="E1134" i="5"/>
  <c r="E1402" i="5"/>
  <c r="E1731" i="5"/>
  <c r="E2023" i="5"/>
  <c r="E2124" i="5"/>
  <c r="E2353" i="5"/>
  <c r="E2465" i="5"/>
  <c r="E50" i="5"/>
  <c r="E347" i="5"/>
  <c r="E558" i="5"/>
  <c r="E932" i="5"/>
  <c r="E1191" i="5"/>
  <c r="E1337" i="5"/>
  <c r="E1492" i="5"/>
  <c r="E1694" i="5"/>
  <c r="E1843" i="5"/>
  <c r="E2204" i="5"/>
  <c r="E2303" i="5"/>
  <c r="E2579" i="5"/>
  <c r="E2729" i="5"/>
  <c r="E223" i="5"/>
  <c r="E574" i="5"/>
  <c r="E644" i="5"/>
  <c r="E1005" i="5"/>
  <c r="E26" i="5"/>
  <c r="E709" i="5"/>
  <c r="E901" i="5"/>
  <c r="E1239" i="5"/>
  <c r="E1601" i="5"/>
  <c r="E1989" i="5"/>
  <c r="E2107" i="5"/>
  <c r="E2324" i="5"/>
  <c r="E2430" i="5"/>
  <c r="E2695" i="5"/>
  <c r="E276" i="5"/>
  <c r="E539" i="5"/>
  <c r="E910" i="5"/>
  <c r="E1169" i="5"/>
  <c r="E1312" i="5"/>
  <c r="E1461" i="5"/>
  <c r="E1662" i="5"/>
  <c r="E1813" i="5"/>
  <c r="E1932" i="5"/>
  <c r="E2281" i="5"/>
  <c r="E2553" i="5"/>
  <c r="E2211" i="5"/>
  <c r="E2794" i="5"/>
  <c r="E203" i="5"/>
  <c r="E423" i="5"/>
  <c r="E982" i="5"/>
  <c r="E1079" i="5"/>
  <c r="E256" i="5"/>
  <c r="E690" i="5"/>
  <c r="E1105" i="5"/>
  <c r="E1547" i="5"/>
  <c r="E2043" i="5"/>
  <c r="E2375" i="5"/>
  <c r="E71" i="5"/>
  <c r="E367" i="5"/>
  <c r="E729" i="5"/>
  <c r="E959" i="5"/>
  <c r="E1219" i="5"/>
  <c r="E1368" i="5"/>
  <c r="E1522" i="5"/>
  <c r="E1717" i="5"/>
  <c r="E1868" i="5"/>
  <c r="E2226" i="5"/>
  <c r="E2317" i="5"/>
  <c r="E2587" i="5"/>
  <c r="E2756" i="5"/>
  <c r="E2820" i="5"/>
  <c r="E300" i="5"/>
  <c r="E587" i="5"/>
  <c r="E656" i="5"/>
  <c r="E800" i="5"/>
  <c r="E1032" i="5"/>
  <c r="E258" i="5"/>
  <c r="E696" i="5"/>
  <c r="E1403" i="5"/>
  <c r="E1762" i="5"/>
  <c r="E2045" i="5"/>
  <c r="E2646" i="5"/>
  <c r="E74" i="5"/>
  <c r="E362" i="5"/>
  <c r="E733" i="5"/>
  <c r="E954" i="5"/>
  <c r="E1197" i="5"/>
  <c r="E1363" i="5"/>
  <c r="E1502" i="5"/>
  <c r="E1702" i="5"/>
  <c r="E1858" i="5"/>
  <c r="E2205" i="5"/>
  <c r="E2312" i="5"/>
  <c r="E2595" i="5"/>
  <c r="E2757" i="5"/>
  <c r="E2824" i="5"/>
  <c r="E312" i="5"/>
  <c r="E570" i="5"/>
  <c r="E653" i="5"/>
  <c r="E808" i="5"/>
  <c r="E1028" i="5"/>
  <c r="E238" i="5"/>
  <c r="E671" i="5"/>
  <c r="I2701" i="6" s="1"/>
  <c r="E1133" i="5"/>
  <c r="E1381" i="5"/>
  <c r="E1648" i="5"/>
  <c r="E2019" i="5"/>
  <c r="E2129" i="5"/>
  <c r="E2360" i="5"/>
  <c r="E2462" i="5"/>
  <c r="E52" i="5"/>
  <c r="E354" i="5"/>
  <c r="E557" i="5"/>
  <c r="E935" i="5"/>
  <c r="E1189" i="5"/>
  <c r="E1341" i="5"/>
  <c r="E1487" i="5"/>
  <c r="E1695" i="5"/>
  <c r="E1838" i="5"/>
  <c r="E1953" i="5"/>
  <c r="E2307" i="5"/>
  <c r="E2561" i="5"/>
  <c r="E2731" i="5"/>
  <c r="E227" i="5"/>
  <c r="E576" i="5"/>
  <c r="E648" i="5"/>
  <c r="E1008" i="5"/>
  <c r="E235" i="5"/>
  <c r="E667" i="5"/>
  <c r="E1131" i="5"/>
  <c r="E1386" i="5"/>
  <c r="E1626" i="5"/>
  <c r="E2021" i="5"/>
  <c r="E2123" i="5"/>
  <c r="E2350" i="5"/>
  <c r="E2463" i="5"/>
  <c r="E47" i="5"/>
  <c r="E348" i="5"/>
  <c r="E554" i="5"/>
  <c r="E936" i="5"/>
  <c r="E1193" i="5"/>
  <c r="E1336" i="5"/>
  <c r="E1494" i="5"/>
  <c r="E1691" i="5"/>
  <c r="I2742" i="6" s="1"/>
  <c r="E1840" i="5"/>
  <c r="E1954" i="5"/>
  <c r="E2305" i="5"/>
  <c r="E2560" i="5"/>
  <c r="E2732" i="5"/>
  <c r="E228" i="5"/>
  <c r="E568" i="5"/>
  <c r="E647" i="5"/>
  <c r="E1006" i="5"/>
  <c r="E252" i="5"/>
  <c r="E674" i="5"/>
  <c r="E1098" i="5"/>
  <c r="E1404" i="5"/>
  <c r="E1763" i="5"/>
  <c r="E2041" i="5"/>
  <c r="E2140" i="5"/>
  <c r="E2471" i="5"/>
  <c r="E76" i="5"/>
  <c r="E350" i="5"/>
  <c r="E730" i="5"/>
  <c r="E948" i="5"/>
  <c r="E1198" i="5"/>
  <c r="E1357" i="5"/>
  <c r="E1504" i="5"/>
  <c r="E1709" i="5"/>
  <c r="E1864" i="5"/>
  <c r="E2201" i="5"/>
  <c r="E2318" i="5"/>
  <c r="E2577" i="5"/>
  <c r="E2747" i="5"/>
  <c r="E2822" i="5"/>
  <c r="E219" i="5"/>
  <c r="E575" i="5"/>
  <c r="E660" i="5"/>
  <c r="E801" i="5"/>
  <c r="E1029" i="5"/>
  <c r="E251" i="5"/>
  <c r="E672" i="5"/>
  <c r="E1140" i="5"/>
  <c r="E1398" i="5"/>
  <c r="E1753" i="5"/>
  <c r="E2016" i="5"/>
  <c r="E2135" i="5"/>
  <c r="E2365" i="5"/>
  <c r="E2456" i="5"/>
  <c r="E58" i="5"/>
  <c r="E341" i="5"/>
  <c r="E944" i="5"/>
  <c r="E1194" i="5"/>
  <c r="E1347" i="5"/>
  <c r="E1490" i="5"/>
  <c r="E1697" i="5"/>
  <c r="E1849" i="5"/>
  <c r="E2192" i="5"/>
  <c r="E2487" i="5"/>
  <c r="E2570" i="5"/>
  <c r="E2749" i="5"/>
  <c r="E2816" i="5"/>
  <c r="E215" i="5"/>
  <c r="E578" i="5"/>
  <c r="E649" i="5"/>
  <c r="E789" i="5"/>
  <c r="E1018" i="5"/>
  <c r="E231" i="5"/>
  <c r="E719" i="5"/>
  <c r="E1130" i="5"/>
  <c r="E1379" i="5"/>
  <c r="E1644" i="5"/>
  <c r="E2017" i="5"/>
  <c r="E2121" i="5"/>
  <c r="E2351" i="5"/>
  <c r="E2459" i="5"/>
  <c r="E46" i="5"/>
  <c r="E343" i="5"/>
  <c r="E550" i="5"/>
  <c r="E928" i="5"/>
  <c r="E1185" i="5"/>
  <c r="E1332" i="5"/>
  <c r="E1485" i="5"/>
  <c r="E1682" i="5"/>
  <c r="E1833" i="5"/>
  <c r="E1951" i="5"/>
  <c r="E2306" i="5"/>
  <c r="E2564" i="5"/>
  <c r="E2728" i="5"/>
  <c r="E224" i="5"/>
  <c r="E577" i="5"/>
  <c r="E645" i="5"/>
  <c r="E1009" i="5"/>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9" i="6"/>
  <c r="F3" i="6"/>
  <c r="E3" i="6"/>
  <c r="C3" i="6"/>
  <c r="E2825" i="5" l="1"/>
  <c r="I210" i="6"/>
  <c r="I290" i="6"/>
  <c r="I340" i="6"/>
  <c r="I1012" i="6"/>
  <c r="I1089" i="6"/>
  <c r="I1314" i="6"/>
  <c r="I1615" i="6"/>
  <c r="I2533" i="6"/>
  <c r="I2822" i="6"/>
  <c r="I129" i="6"/>
  <c r="I958" i="6"/>
  <c r="I1238" i="6"/>
  <c r="I1313" i="6"/>
  <c r="I1614" i="6"/>
  <c r="I1843" i="6"/>
  <c r="I1967" i="6"/>
  <c r="I2481" i="6"/>
  <c r="I2557" i="6"/>
  <c r="I2612" i="6"/>
  <c r="I2715" i="6"/>
  <c r="I2741" i="6"/>
  <c r="I2793" i="6"/>
  <c r="I2821" i="6"/>
  <c r="I127" i="6"/>
  <c r="I1311" i="6"/>
  <c r="I1612" i="6"/>
  <c r="I1841" i="6"/>
  <c r="I2479" i="6"/>
  <c r="I2610" i="6"/>
  <c r="I2713" i="6"/>
  <c r="I2739" i="6"/>
  <c r="I2819" i="6"/>
  <c r="I126" i="6"/>
  <c r="I955" i="6"/>
  <c r="I1009" i="6"/>
  <c r="I1086" i="6"/>
  <c r="I1310" i="6"/>
  <c r="I1611" i="6"/>
  <c r="I1840" i="6"/>
  <c r="I1964" i="6"/>
  <c r="I2478" i="6"/>
  <c r="I2530" i="6"/>
  <c r="I2609" i="6"/>
  <c r="I2712" i="6"/>
  <c r="I2738" i="6"/>
  <c r="I2818" i="6"/>
  <c r="I1008" i="6"/>
  <c r="I1085" i="6"/>
  <c r="I1309" i="6"/>
  <c r="I1610" i="6"/>
  <c r="I2529" i="6"/>
  <c r="I2711" i="6"/>
  <c r="I2737" i="6"/>
  <c r="I2817" i="6"/>
  <c r="I115" i="6"/>
  <c r="I195" i="6"/>
  <c r="I325" i="6"/>
  <c r="I997" i="6"/>
  <c r="I1074" i="6"/>
  <c r="I1298" i="6"/>
  <c r="I1599" i="6"/>
  <c r="I1828" i="6"/>
  <c r="I1953" i="6"/>
  <c r="I2466" i="6"/>
  <c r="I2518" i="6"/>
  <c r="I2597" i="6"/>
  <c r="I2700" i="6"/>
  <c r="I2726" i="6"/>
  <c r="I2806" i="6"/>
  <c r="I140" i="6"/>
  <c r="I585" i="6"/>
  <c r="I968" i="6"/>
  <c r="I1248" i="6"/>
  <c r="I1777" i="6"/>
  <c r="I1928" i="6"/>
  <c r="I1977" i="6"/>
  <c r="I2568" i="6"/>
  <c r="I2804" i="6"/>
  <c r="I584" i="6"/>
  <c r="I810" i="6"/>
  <c r="I967" i="6"/>
  <c r="I1247" i="6"/>
  <c r="I1545" i="6"/>
  <c r="I1776" i="6"/>
  <c r="I1927" i="6"/>
  <c r="I2030" i="6"/>
  <c r="I2128" i="6"/>
  <c r="I2333" i="6"/>
  <c r="I2384" i="6"/>
  <c r="I2515" i="6"/>
  <c r="I2567" i="6"/>
  <c r="I2594" i="6"/>
  <c r="I2672" i="6"/>
  <c r="I2697" i="6"/>
  <c r="I2776" i="6"/>
  <c r="I2803" i="6"/>
  <c r="I576" i="6"/>
  <c r="I959" i="6"/>
  <c r="I1239" i="6"/>
  <c r="I1768" i="6"/>
  <c r="I1918" i="6"/>
  <c r="I1968" i="6"/>
  <c r="I2021" i="6"/>
  <c r="I2375" i="6"/>
  <c r="I2506" i="6"/>
  <c r="I2558" i="6"/>
  <c r="I2585" i="6"/>
  <c r="I2688" i="6"/>
  <c r="I2767" i="6"/>
  <c r="I2794" i="6"/>
  <c r="I573" i="6"/>
  <c r="I956" i="6"/>
  <c r="I1236" i="6"/>
  <c r="I1534" i="6"/>
  <c r="I1765" i="6"/>
  <c r="I1915" i="6"/>
  <c r="I1965" i="6"/>
  <c r="I2018" i="6"/>
  <c r="I2321" i="6"/>
  <c r="I2372" i="6"/>
  <c r="I2503" i="6"/>
  <c r="I2555" i="6"/>
  <c r="I2582" i="6"/>
  <c r="I2685" i="6"/>
  <c r="I2764" i="6"/>
  <c r="I2791" i="6"/>
  <c r="I125" i="6"/>
  <c r="I571" i="6"/>
  <c r="I954" i="6"/>
  <c r="I1234" i="6"/>
  <c r="I1763" i="6"/>
  <c r="I1838" i="6"/>
  <c r="I1913" i="6"/>
  <c r="I1963" i="6"/>
  <c r="I2015" i="6"/>
  <c r="I2476" i="6"/>
  <c r="I2553" i="6"/>
  <c r="I2579" i="6"/>
  <c r="I2607" i="6"/>
  <c r="I2710" i="6"/>
  <c r="I2736" i="6"/>
  <c r="I2761" i="6"/>
  <c r="I2789" i="6"/>
  <c r="I2816" i="6"/>
  <c r="I123" i="6"/>
  <c r="I952" i="6"/>
  <c r="I1232" i="6"/>
  <c r="I1306" i="6"/>
  <c r="I1607" i="6"/>
  <c r="I1836" i="6"/>
  <c r="I1961" i="6"/>
  <c r="I2474" i="6"/>
  <c r="I2551" i="6"/>
  <c r="I2605" i="6"/>
  <c r="I2708" i="6"/>
  <c r="I2734" i="6"/>
  <c r="I2787" i="6"/>
  <c r="I2814" i="6"/>
  <c r="I563" i="6"/>
  <c r="I1755" i="6"/>
  <c r="I1905" i="6"/>
  <c r="I2008" i="6"/>
  <c r="I2545" i="6"/>
  <c r="I2572" i="6"/>
  <c r="I2754" i="6"/>
  <c r="I2781" i="6"/>
  <c r="I116" i="6"/>
  <c r="I562" i="6"/>
  <c r="I945" i="6"/>
  <c r="I1225" i="6"/>
  <c r="I1754" i="6"/>
  <c r="I1829" i="6"/>
  <c r="I1904" i="6"/>
  <c r="I1954" i="6"/>
  <c r="I2007" i="6"/>
  <c r="I2467" i="6"/>
  <c r="I2544" i="6"/>
  <c r="I2598" i="6"/>
  <c r="I2753" i="6"/>
  <c r="I2780" i="6"/>
  <c r="I2563" i="6"/>
  <c r="I2590" i="6"/>
  <c r="I2772" i="6"/>
  <c r="I2799" i="6"/>
  <c r="I218" i="6"/>
  <c r="I298" i="6"/>
  <c r="I348" i="6"/>
  <c r="I400" i="6"/>
  <c r="I686" i="6"/>
  <c r="I1146" i="6"/>
  <c r="I1348" i="6"/>
  <c r="I1375" i="6"/>
  <c r="I1674" i="6"/>
  <c r="I2105" i="6"/>
  <c r="I2179" i="6"/>
  <c r="I2309" i="6"/>
  <c r="I2647" i="6"/>
  <c r="I2541" i="6"/>
  <c r="I2621" i="6"/>
  <c r="I2724" i="6"/>
  <c r="I2750" i="6"/>
  <c r="I2830" i="6"/>
  <c r="I1839" i="6"/>
  <c r="I2477" i="6"/>
  <c r="I2608" i="6"/>
  <c r="I1832" i="6"/>
  <c r="I2601" i="6"/>
  <c r="I30" i="6"/>
  <c r="I84" i="6"/>
  <c r="I1924" i="6"/>
  <c r="I2027" i="6"/>
  <c r="I2125" i="6"/>
  <c r="I2330" i="6"/>
  <c r="I2381" i="6"/>
  <c r="I2512" i="6"/>
  <c r="I2564" i="6"/>
  <c r="I2591" i="6"/>
  <c r="I2669" i="6"/>
  <c r="I2694" i="6"/>
  <c r="I2773" i="6"/>
  <c r="I2800" i="6"/>
  <c r="I999" i="6"/>
  <c r="I1076" i="6"/>
  <c r="I1300" i="6"/>
  <c r="I2520" i="6"/>
  <c r="I811" i="6"/>
  <c r="I1546" i="6"/>
  <c r="I2031" i="6"/>
  <c r="I2129" i="6"/>
  <c r="I2204" i="6"/>
  <c r="I2334" i="6"/>
  <c r="I2385" i="6"/>
  <c r="I2516" i="6"/>
  <c r="I2595" i="6"/>
  <c r="I2673" i="6"/>
  <c r="I2698" i="6"/>
  <c r="I2777" i="6"/>
  <c r="I72" i="6"/>
  <c r="I98" i="6"/>
  <c r="I570" i="6"/>
  <c r="I795" i="6"/>
  <c r="I822" i="6"/>
  <c r="I1530" i="6"/>
  <c r="I1582" i="6"/>
  <c r="I2014" i="6"/>
  <c r="I2112" i="6"/>
  <c r="I2188" i="6"/>
  <c r="I2317" i="6"/>
  <c r="I2368" i="6"/>
  <c r="I2499" i="6"/>
  <c r="I2578" i="6"/>
  <c r="I2656" i="6"/>
  <c r="I2681" i="6"/>
  <c r="I2760" i="6"/>
  <c r="I1975" i="6"/>
  <c r="I2489" i="6"/>
  <c r="I130" i="6"/>
  <c r="I1844" i="6"/>
  <c r="I2482" i="6"/>
  <c r="I2613" i="6"/>
  <c r="I2716" i="6"/>
  <c r="I128" i="6"/>
  <c r="I957" i="6"/>
  <c r="I1010" i="6"/>
  <c r="I1087" i="6"/>
  <c r="I1237" i="6"/>
  <c r="I1312" i="6"/>
  <c r="I1613" i="6"/>
  <c r="I1842" i="6"/>
  <c r="I1966" i="6"/>
  <c r="I2480" i="6"/>
  <c r="I2531" i="6"/>
  <c r="I2611" i="6"/>
  <c r="I2714" i="6"/>
  <c r="I2740" i="6"/>
  <c r="I2820" i="6"/>
  <c r="I1003" i="6"/>
  <c r="I1080" i="6"/>
  <c r="I1304" i="6"/>
  <c r="I1605" i="6"/>
  <c r="I1834" i="6"/>
  <c r="I2472" i="6"/>
  <c r="I2524" i="6"/>
  <c r="I2603" i="6"/>
  <c r="I2706" i="6"/>
  <c r="I2732" i="6"/>
  <c r="I2812" i="6"/>
  <c r="I117" i="6"/>
  <c r="I1601" i="6"/>
  <c r="I1830" i="6"/>
  <c r="I1955" i="6"/>
  <c r="I2468" i="6"/>
  <c r="I2599" i="6"/>
  <c r="I2702" i="6"/>
  <c r="I2728" i="6"/>
  <c r="I2808" i="6"/>
  <c r="I297" i="6"/>
  <c r="I347" i="6"/>
  <c r="I1018" i="6"/>
  <c r="I1095" i="6"/>
  <c r="I1272" i="6"/>
  <c r="I1320" i="6"/>
  <c r="I1621" i="6"/>
  <c r="I2437" i="6"/>
  <c r="I2539" i="6"/>
  <c r="I136" i="6"/>
  <c r="I216" i="6"/>
  <c r="I346" i="6"/>
  <c r="I2076" i="6"/>
  <c r="I2253" i="6"/>
  <c r="I2280" i="6"/>
  <c r="I2409" i="6"/>
  <c r="I2436" i="6"/>
  <c r="I208" i="6"/>
  <c r="I288" i="6"/>
  <c r="I338" i="6"/>
  <c r="I1263" i="6"/>
  <c r="I2272" i="6"/>
  <c r="I2428" i="6"/>
  <c r="I202" i="6"/>
  <c r="I282" i="6"/>
  <c r="I332" i="6"/>
  <c r="I1004" i="6"/>
  <c r="I1081" i="6"/>
  <c r="I1257" i="6"/>
  <c r="I1305" i="6"/>
  <c r="I1606" i="6"/>
  <c r="I1835" i="6"/>
  <c r="I2422" i="6"/>
  <c r="I2473" i="6"/>
  <c r="I2525" i="6"/>
  <c r="I2604" i="6"/>
  <c r="I2707" i="6"/>
  <c r="I2733" i="6"/>
  <c r="I2813" i="6"/>
  <c r="I199" i="6"/>
  <c r="I279" i="6"/>
  <c r="I329" i="6"/>
  <c r="I1001" i="6"/>
  <c r="I1078" i="6"/>
  <c r="I1302" i="6"/>
  <c r="I1603" i="6"/>
  <c r="I2419" i="6"/>
  <c r="I2470" i="6"/>
  <c r="I2522" i="6"/>
  <c r="I2704" i="6"/>
  <c r="I2730" i="6"/>
  <c r="I2810" i="6"/>
  <c r="I196" i="6"/>
  <c r="I276" i="6"/>
  <c r="I326" i="6"/>
  <c r="I998" i="6"/>
  <c r="I1075" i="6"/>
  <c r="I1251" i="6"/>
  <c r="I1299" i="6"/>
  <c r="I1600" i="6"/>
  <c r="I2416" i="6"/>
  <c r="I2519" i="6"/>
  <c r="I2727" i="6"/>
  <c r="I2807" i="6"/>
  <c r="I377" i="6"/>
  <c r="I663" i="6"/>
  <c r="I1448" i="6"/>
  <c r="I2056" i="6"/>
  <c r="I2388" i="6"/>
  <c r="I1593" i="6"/>
  <c r="I2123" i="6"/>
  <c r="I2199" i="6"/>
  <c r="I2328" i="6"/>
  <c r="I2379" i="6"/>
  <c r="I2510" i="6"/>
  <c r="I2589" i="6"/>
  <c r="I2667" i="6"/>
  <c r="I572" i="6"/>
  <c r="I798" i="6"/>
  <c r="I1533" i="6"/>
  <c r="I1585" i="6"/>
  <c r="I2017" i="6"/>
  <c r="I2115" i="6"/>
  <c r="I2191" i="6"/>
  <c r="I2320" i="6"/>
  <c r="I2371" i="6"/>
  <c r="I2502" i="6"/>
  <c r="I2581" i="6"/>
  <c r="I2659" i="6"/>
  <c r="I2684" i="6"/>
  <c r="I2763" i="6"/>
  <c r="I797" i="6"/>
  <c r="I1532" i="6"/>
  <c r="I2016" i="6"/>
  <c r="I2114" i="6"/>
  <c r="I2190" i="6"/>
  <c r="I2319" i="6"/>
  <c r="I2370" i="6"/>
  <c r="I2501" i="6"/>
  <c r="I2580" i="6"/>
  <c r="I2658" i="6"/>
  <c r="I2683" i="6"/>
  <c r="I2762" i="6"/>
  <c r="I2367" i="6"/>
  <c r="I2498" i="6"/>
  <c r="I2680" i="6"/>
  <c r="I2365" i="6"/>
  <c r="I2496" i="6"/>
  <c r="I118" i="6"/>
  <c r="I564" i="6"/>
  <c r="I947" i="6"/>
  <c r="I1227" i="6"/>
  <c r="I1756" i="6"/>
  <c r="I1906" i="6"/>
  <c r="I1956" i="6"/>
  <c r="I2009" i="6"/>
  <c r="I2364" i="6"/>
  <c r="I2495" i="6"/>
  <c r="I2546" i="6"/>
  <c r="I2573" i="6"/>
  <c r="I2600" i="6"/>
  <c r="I2677" i="6"/>
  <c r="I2755" i="6"/>
  <c r="I2782" i="6"/>
  <c r="I792" i="6"/>
  <c r="I1527" i="6"/>
  <c r="I2109" i="6"/>
  <c r="I2184" i="6"/>
  <c r="I2314" i="6"/>
  <c r="I2363" i="6"/>
  <c r="I2494" i="6"/>
  <c r="I2652" i="6"/>
  <c r="I561" i="6"/>
  <c r="I790" i="6"/>
  <c r="I944" i="6"/>
  <c r="I1224" i="6"/>
  <c r="I1525" i="6"/>
  <c r="I1753" i="6"/>
  <c r="I1903" i="6"/>
  <c r="I2006" i="6"/>
  <c r="I2107" i="6"/>
  <c r="I2312" i="6"/>
  <c r="I2361" i="6"/>
  <c r="I2492" i="6"/>
  <c r="I2543" i="6"/>
  <c r="I2570" i="6"/>
  <c r="I2650" i="6"/>
  <c r="I2675" i="6"/>
  <c r="I2752" i="6"/>
  <c r="I2779" i="6"/>
  <c r="I479" i="6"/>
  <c r="I2357" i="6"/>
  <c r="I2462" i="6"/>
  <c r="I29" i="6"/>
  <c r="I190" i="6"/>
  <c r="I269" i="6"/>
  <c r="I320" i="6"/>
  <c r="I371" i="6"/>
  <c r="I423" i="6"/>
  <c r="I1696" i="6"/>
  <c r="I2355" i="6"/>
  <c r="I2460" i="6"/>
  <c r="I2692" i="6"/>
  <c r="I10" i="6"/>
  <c r="I250" i="6"/>
  <c r="I1678" i="6"/>
  <c r="I2337" i="6"/>
  <c r="I2442" i="6"/>
  <c r="I807" i="6"/>
  <c r="I1542" i="6"/>
  <c r="I2124" i="6"/>
  <c r="I2200" i="6"/>
  <c r="I2329" i="6"/>
  <c r="I2380" i="6"/>
  <c r="I2511" i="6"/>
  <c r="I2668" i="6"/>
  <c r="I2693" i="6"/>
  <c r="I132" i="6"/>
  <c r="I578" i="6"/>
  <c r="I961" i="6"/>
  <c r="I1241" i="6"/>
  <c r="I1539" i="6"/>
  <c r="I1770" i="6"/>
  <c r="I1920" i="6"/>
  <c r="I1970" i="6"/>
  <c r="I2023" i="6"/>
  <c r="I2326" i="6"/>
  <c r="I2377" i="6"/>
  <c r="I2508" i="6"/>
  <c r="I2560" i="6"/>
  <c r="I2587" i="6"/>
  <c r="I2615" i="6"/>
  <c r="I2690" i="6"/>
  <c r="I2769" i="6"/>
  <c r="I2796" i="6"/>
  <c r="I19" i="6"/>
  <c r="I73" i="6"/>
  <c r="I99" i="6"/>
  <c r="I796" i="6"/>
  <c r="I823" i="6"/>
  <c r="I1485" i="6"/>
  <c r="I1531" i="6"/>
  <c r="I1583" i="6"/>
  <c r="I2113" i="6"/>
  <c r="I2189" i="6"/>
  <c r="I2318" i="6"/>
  <c r="I2369" i="6"/>
  <c r="I2500" i="6"/>
  <c r="I2657" i="6"/>
  <c r="I2682" i="6"/>
  <c r="I61" i="6"/>
  <c r="I168" i="6"/>
  <c r="I247" i="6"/>
  <c r="I455" i="6"/>
  <c r="I1349" i="6"/>
  <c r="I1376" i="6"/>
  <c r="I2180" i="6"/>
  <c r="I2310" i="6"/>
  <c r="I2648" i="6"/>
  <c r="I49" i="6"/>
  <c r="I156" i="6"/>
  <c r="I235" i="6"/>
  <c r="I443" i="6"/>
  <c r="I904" i="6"/>
  <c r="I984" i="6"/>
  <c r="I1338" i="6"/>
  <c r="I1365" i="6"/>
  <c r="I2169" i="6"/>
  <c r="I2299" i="6"/>
  <c r="I2637" i="6"/>
  <c r="I48" i="6"/>
  <c r="I234" i="6"/>
  <c r="I442" i="6"/>
  <c r="I1364" i="6"/>
  <c r="I2298" i="6"/>
  <c r="I2636" i="6"/>
  <c r="I37" i="6"/>
  <c r="I144" i="6"/>
  <c r="I223" i="6"/>
  <c r="I431" i="6"/>
  <c r="I512" i="6"/>
  <c r="I764" i="6"/>
  <c r="I892" i="6"/>
  <c r="I919" i="6"/>
  <c r="I972" i="6"/>
  <c r="I1125" i="6"/>
  <c r="I1326" i="6"/>
  <c r="I1353" i="6"/>
  <c r="I1652" i="6"/>
  <c r="I2083" i="6"/>
  <c r="I2157" i="6"/>
  <c r="I2287" i="6"/>
  <c r="I2625" i="6"/>
  <c r="I222" i="6"/>
  <c r="I430" i="6"/>
  <c r="I1352" i="6"/>
  <c r="I2286" i="6"/>
  <c r="I220" i="6"/>
  <c r="I299" i="6"/>
  <c r="I350" i="6"/>
  <c r="I1275" i="6"/>
  <c r="I2284" i="6"/>
  <c r="I2440" i="6"/>
  <c r="I207" i="6"/>
  <c r="I287" i="6"/>
  <c r="I337" i="6"/>
  <c r="I1262" i="6"/>
  <c r="I2271" i="6"/>
  <c r="I2427" i="6"/>
  <c r="I205" i="6"/>
  <c r="I285" i="6"/>
  <c r="I335" i="6"/>
  <c r="I1260" i="6"/>
  <c r="I1457" i="6"/>
  <c r="I2065" i="6"/>
  <c r="I2269" i="6"/>
  <c r="I2397" i="6"/>
  <c r="I2425" i="6"/>
  <c r="I201" i="6"/>
  <c r="I281" i="6"/>
  <c r="I331" i="6"/>
  <c r="I668" i="6"/>
  <c r="I1256" i="6"/>
  <c r="I1453" i="6"/>
  <c r="I2061" i="6"/>
  <c r="I2265" i="6"/>
  <c r="I2393" i="6"/>
  <c r="I2421" i="6"/>
  <c r="I169" i="6"/>
  <c r="I402" i="6"/>
  <c r="I688" i="6"/>
  <c r="I736" i="6"/>
  <c r="I789" i="6"/>
  <c r="I1073" i="6"/>
  <c r="I1350" i="6"/>
  <c r="I1474" i="6"/>
  <c r="I1676" i="6"/>
  <c r="I1752" i="6"/>
  <c r="I2181" i="6"/>
  <c r="I2258" i="6"/>
  <c r="I2414" i="6"/>
  <c r="I401" i="6"/>
  <c r="I687" i="6"/>
  <c r="I735" i="6"/>
  <c r="I788" i="6"/>
  <c r="I1071" i="6"/>
  <c r="I1473" i="6"/>
  <c r="I1675" i="6"/>
  <c r="I1751" i="6"/>
  <c r="I2080" i="6"/>
  <c r="I2257" i="6"/>
  <c r="I2413" i="6"/>
  <c r="I217" i="6"/>
  <c r="I399" i="6"/>
  <c r="I685" i="6"/>
  <c r="I1470" i="6"/>
  <c r="I1673" i="6"/>
  <c r="I1748" i="6"/>
  <c r="I2077" i="6"/>
  <c r="I2178" i="6"/>
  <c r="I2254" i="6"/>
  <c r="I2281" i="6"/>
  <c r="I2410" i="6"/>
  <c r="I2646" i="6"/>
  <c r="I160" i="6"/>
  <c r="I239" i="6"/>
  <c r="I728" i="6"/>
  <c r="I780" i="6"/>
  <c r="I1057" i="6"/>
  <c r="I1342" i="6"/>
  <c r="I1668" i="6"/>
  <c r="I2173" i="6"/>
  <c r="I2249" i="6"/>
  <c r="I2303" i="6"/>
  <c r="I2641" i="6"/>
  <c r="I388" i="6"/>
  <c r="I674" i="6"/>
  <c r="I722" i="6"/>
  <c r="I774" i="6"/>
  <c r="I1045" i="6"/>
  <c r="I1459" i="6"/>
  <c r="I1662" i="6"/>
  <c r="I1737" i="6"/>
  <c r="I2067" i="6"/>
  <c r="I2243" i="6"/>
  <c r="I2399" i="6"/>
  <c r="I275" i="6"/>
  <c r="I376" i="6"/>
  <c r="I662" i="6"/>
  <c r="I711" i="6"/>
  <c r="I1022" i="6"/>
  <c r="I1250" i="6"/>
  <c r="I1447" i="6"/>
  <c r="I1725" i="6"/>
  <c r="I2055" i="6"/>
  <c r="I2231" i="6"/>
  <c r="I2259" i="6"/>
  <c r="I2387" i="6"/>
  <c r="I2415" i="6"/>
  <c r="I33" i="6"/>
  <c r="I113" i="6"/>
  <c r="I273" i="6"/>
  <c r="I1223" i="6"/>
  <c r="I1499" i="6"/>
  <c r="I1701" i="6"/>
  <c r="I2230" i="6"/>
  <c r="I2360" i="6"/>
  <c r="I2465" i="6"/>
  <c r="I267" i="6"/>
  <c r="I1117" i="6"/>
  <c r="I1216" i="6"/>
  <c r="I1395" i="6"/>
  <c r="I1694" i="6"/>
  <c r="I2148" i="6"/>
  <c r="I2223" i="6"/>
  <c r="I2353" i="6"/>
  <c r="I2458" i="6"/>
  <c r="I25" i="6"/>
  <c r="I105" i="6"/>
  <c r="I265" i="6"/>
  <c r="I1214" i="6"/>
  <c r="I1393" i="6"/>
  <c r="I1491" i="6"/>
  <c r="I1692" i="6"/>
  <c r="I2146" i="6"/>
  <c r="I2221" i="6"/>
  <c r="I2351" i="6"/>
  <c r="I2456" i="6"/>
  <c r="I184" i="6"/>
  <c r="I263" i="6"/>
  <c r="I314" i="6"/>
  <c r="I365" i="6"/>
  <c r="I1113" i="6"/>
  <c r="I1163" i="6"/>
  <c r="I1212" i="6"/>
  <c r="I1391" i="6"/>
  <c r="I1690" i="6"/>
  <c r="I1891" i="6"/>
  <c r="I2144" i="6"/>
  <c r="I2219" i="6"/>
  <c r="I2349" i="6"/>
  <c r="I2454" i="6"/>
  <c r="I1211" i="6"/>
  <c r="I1390" i="6"/>
  <c r="I1689" i="6"/>
  <c r="I2143" i="6"/>
  <c r="I2218" i="6"/>
  <c r="I2348" i="6"/>
  <c r="I2453" i="6"/>
  <c r="I20" i="6"/>
  <c r="I100" i="6"/>
  <c r="I260" i="6"/>
  <c r="I1209" i="6"/>
  <c r="I1486" i="6"/>
  <c r="I1687" i="6"/>
  <c r="I2216" i="6"/>
  <c r="I2346" i="6"/>
  <c r="I2451" i="6"/>
  <c r="I259" i="6"/>
  <c r="I1208" i="6"/>
  <c r="I1686" i="6"/>
  <c r="I2215" i="6"/>
  <c r="I2345" i="6"/>
  <c r="I2450" i="6"/>
  <c r="I1684" i="6"/>
  <c r="I2213" i="6"/>
  <c r="I2343" i="6"/>
  <c r="I2448" i="6"/>
  <c r="I175" i="6"/>
  <c r="I254" i="6"/>
  <c r="I356" i="6"/>
  <c r="I1104" i="6"/>
  <c r="I1154" i="6"/>
  <c r="I1204" i="6"/>
  <c r="I1383" i="6"/>
  <c r="I1682" i="6"/>
  <c r="I1882" i="6"/>
  <c r="I2136" i="6"/>
  <c r="I2211" i="6"/>
  <c r="I2341" i="6"/>
  <c r="I2446" i="6"/>
  <c r="I13" i="6"/>
  <c r="I67" i="6"/>
  <c r="I93" i="6"/>
  <c r="I174" i="6"/>
  <c r="I253" i="6"/>
  <c r="I355" i="6"/>
  <c r="I817" i="6"/>
  <c r="I1103" i="6"/>
  <c r="I1153" i="6"/>
  <c r="I1203" i="6"/>
  <c r="I1382" i="6"/>
  <c r="I1479" i="6"/>
  <c r="I1681" i="6"/>
  <c r="I1881" i="6"/>
  <c r="I2135" i="6"/>
  <c r="I2210" i="6"/>
  <c r="I2340" i="6"/>
  <c r="I2445" i="6"/>
  <c r="I12" i="6"/>
  <c r="I66" i="6"/>
  <c r="I92" i="6"/>
  <c r="I252" i="6"/>
  <c r="I793" i="6"/>
  <c r="I816" i="6"/>
  <c r="I1478" i="6"/>
  <c r="I1528" i="6"/>
  <c r="I1576" i="6"/>
  <c r="I1680" i="6"/>
  <c r="I2110" i="6"/>
  <c r="I2185" i="6"/>
  <c r="I2209" i="6"/>
  <c r="I2339" i="6"/>
  <c r="I2444" i="6"/>
  <c r="I2653" i="6"/>
  <c r="I170" i="6"/>
  <c r="I300" i="6"/>
  <c r="I351" i="6"/>
  <c r="I403" i="6"/>
  <c r="I609" i="6"/>
  <c r="I1099" i="6"/>
  <c r="I1149" i="6"/>
  <c r="I1199" i="6"/>
  <c r="I1378" i="6"/>
  <c r="I1677" i="6"/>
  <c r="I1877" i="6"/>
  <c r="I1979" i="6"/>
  <c r="I2131" i="6"/>
  <c r="I2206" i="6"/>
  <c r="I2336" i="6"/>
  <c r="I2441" i="6"/>
  <c r="I63" i="6"/>
  <c r="I89" i="6"/>
  <c r="I249" i="6"/>
  <c r="I813" i="6"/>
  <c r="I1475" i="6"/>
  <c r="I1573" i="6"/>
  <c r="I2182" i="6"/>
  <c r="I9" i="6"/>
  <c r="I152" i="6"/>
  <c r="I772" i="6"/>
  <c r="I1334" i="6"/>
  <c r="I1660" i="6"/>
  <c r="I2165" i="6"/>
  <c r="I2295" i="6"/>
  <c r="I2633" i="6"/>
  <c r="I802" i="6"/>
  <c r="I1537" i="6"/>
  <c r="I1589" i="6"/>
  <c r="I2119" i="6"/>
  <c r="I2195" i="6"/>
  <c r="I2324" i="6"/>
  <c r="I2663" i="6"/>
  <c r="I23" i="6"/>
  <c r="I77" i="6"/>
  <c r="I103" i="6"/>
  <c r="I800" i="6"/>
  <c r="I827" i="6"/>
  <c r="I1489" i="6"/>
  <c r="I1535" i="6"/>
  <c r="I1587" i="6"/>
  <c r="I2019" i="6"/>
  <c r="I2117" i="6"/>
  <c r="I2193" i="6"/>
  <c r="I2322" i="6"/>
  <c r="I2373" i="6"/>
  <c r="I2504" i="6"/>
  <c r="I2583" i="6"/>
  <c r="I2661" i="6"/>
  <c r="I2686" i="6"/>
  <c r="I2765" i="6"/>
  <c r="I22" i="6"/>
  <c r="I76" i="6"/>
  <c r="I102" i="6"/>
  <c r="I262" i="6"/>
  <c r="I799" i="6"/>
  <c r="I826" i="6"/>
  <c r="I1488" i="6"/>
  <c r="I1586" i="6"/>
  <c r="I2116" i="6"/>
  <c r="I2192" i="6"/>
  <c r="I2660" i="6"/>
  <c r="I215" i="6"/>
  <c r="I295" i="6"/>
  <c r="I1372" i="6"/>
  <c r="I1671" i="6"/>
  <c r="I2102" i="6"/>
  <c r="I2176" i="6"/>
  <c r="I2306" i="6"/>
  <c r="I2644" i="6"/>
  <c r="I608" i="6"/>
  <c r="I710" i="6"/>
  <c r="I761" i="6"/>
  <c r="I1297" i="6"/>
  <c r="I1423" i="6"/>
  <c r="I1446" i="6"/>
  <c r="I1524" i="6"/>
  <c r="I1572" i="6"/>
  <c r="I1724" i="6"/>
  <c r="I1800" i="6"/>
  <c r="I1876" i="6"/>
  <c r="I1952" i="6"/>
  <c r="I2054" i="6"/>
  <c r="I1721" i="6"/>
  <c r="I1797" i="6"/>
  <c r="I1873" i="6"/>
  <c r="I1949" i="6"/>
  <c r="I2051" i="6"/>
  <c r="I703" i="6"/>
  <c r="I2047" i="6"/>
  <c r="I491" i="6"/>
  <c r="I517" i="6"/>
  <c r="I593" i="6"/>
  <c r="I695" i="6"/>
  <c r="I743" i="6"/>
  <c r="I846" i="6"/>
  <c r="I1130" i="6"/>
  <c r="I1282" i="6"/>
  <c r="I1407" i="6"/>
  <c r="I1429" i="6"/>
  <c r="I1554" i="6"/>
  <c r="I1631" i="6"/>
  <c r="I1707" i="6"/>
  <c r="I1784" i="6"/>
  <c r="I1859" i="6"/>
  <c r="I1935" i="6"/>
  <c r="I2039" i="6"/>
  <c r="I488" i="6"/>
  <c r="I514" i="6"/>
  <c r="I590" i="6"/>
  <c r="I692" i="6"/>
  <c r="I740" i="6"/>
  <c r="I843" i="6"/>
  <c r="I1127" i="6"/>
  <c r="I1551" i="6"/>
  <c r="I1628" i="6"/>
  <c r="I2036" i="6"/>
  <c r="I2085" i="6"/>
  <c r="I587" i="6"/>
  <c r="I689" i="6"/>
  <c r="I1276" i="6"/>
  <c r="I2033" i="6"/>
  <c r="I586" i="6"/>
  <c r="I812" i="6"/>
  <c r="I1547" i="6"/>
  <c r="I1598" i="6"/>
  <c r="I2032" i="6"/>
  <c r="I2130" i="6"/>
  <c r="I2205" i="6"/>
  <c r="I2335" i="6"/>
  <c r="I2386" i="6"/>
  <c r="I2517" i="6"/>
  <c r="I2596" i="6"/>
  <c r="I2674" i="6"/>
  <c r="I2699" i="6"/>
  <c r="I2778" i="6"/>
  <c r="I575" i="6"/>
  <c r="I801" i="6"/>
  <c r="I1536" i="6"/>
  <c r="I1767" i="6"/>
  <c r="I1917" i="6"/>
  <c r="I2020" i="6"/>
  <c r="I2118" i="6"/>
  <c r="I2323" i="6"/>
  <c r="I2374" i="6"/>
  <c r="I2505" i="6"/>
  <c r="I2584" i="6"/>
  <c r="I2687" i="6"/>
  <c r="I2766" i="6"/>
  <c r="I135" i="6"/>
  <c r="I964" i="6"/>
  <c r="I1017" i="6"/>
  <c r="I1094" i="6"/>
  <c r="I1319" i="6"/>
  <c r="I1620" i="6"/>
  <c r="I1849" i="6"/>
  <c r="I1973" i="6"/>
  <c r="I2279" i="6"/>
  <c r="I2408" i="6"/>
  <c r="I2435" i="6"/>
  <c r="I2487" i="6"/>
  <c r="I2538" i="6"/>
  <c r="I2618" i="6"/>
  <c r="I2721" i="6"/>
  <c r="I2747" i="6"/>
  <c r="I2827" i="6"/>
  <c r="I1092" i="6"/>
  <c r="I1317" i="6"/>
  <c r="I1618" i="6"/>
  <c r="I1847" i="6"/>
  <c r="I1971" i="6"/>
  <c r="I2485" i="6"/>
  <c r="I124" i="6"/>
  <c r="I953" i="6"/>
  <c r="I1233" i="6"/>
  <c r="I1762" i="6"/>
  <c r="I1912" i="6"/>
  <c r="I1962" i="6"/>
  <c r="I2552" i="6"/>
  <c r="I2788" i="6"/>
  <c r="I121" i="6"/>
  <c r="I567" i="6"/>
  <c r="I950" i="6"/>
  <c r="I1230" i="6"/>
  <c r="I1759" i="6"/>
  <c r="I1909" i="6"/>
  <c r="I1959" i="6"/>
  <c r="I2012" i="6"/>
  <c r="I2549" i="6"/>
  <c r="I2576" i="6"/>
  <c r="I2758" i="6"/>
  <c r="I2785" i="6"/>
  <c r="I503" i="6"/>
  <c r="I529" i="6"/>
  <c r="I705" i="6"/>
  <c r="I754" i="6"/>
  <c r="I858" i="6"/>
  <c r="I937" i="6"/>
  <c r="I990" i="6"/>
  <c r="I1292" i="6"/>
  <c r="I1418" i="6"/>
  <c r="I1441" i="6"/>
  <c r="I1519" i="6"/>
  <c r="I1565" i="6"/>
  <c r="I1643" i="6"/>
  <c r="I1719" i="6"/>
  <c r="I1795" i="6"/>
  <c r="I1871" i="6"/>
  <c r="I1947" i="6"/>
  <c r="I2049" i="6"/>
  <c r="I1249" i="6"/>
  <c r="I1778" i="6"/>
  <c r="I1929" i="6"/>
  <c r="I2569" i="6"/>
  <c r="I2805" i="6"/>
  <c r="I1242" i="6"/>
  <c r="I1540" i="6"/>
  <c r="I1771" i="6"/>
  <c r="I1921" i="6"/>
  <c r="I2024" i="6"/>
  <c r="I2122" i="6"/>
  <c r="I2327" i="6"/>
  <c r="I2378" i="6"/>
  <c r="I2509" i="6"/>
  <c r="I2561" i="6"/>
  <c r="I2588" i="6"/>
  <c r="I2666" i="6"/>
  <c r="I2691" i="6"/>
  <c r="I2770" i="6"/>
  <c r="I131" i="6"/>
  <c r="I577" i="6"/>
  <c r="I960" i="6"/>
  <c r="I1240" i="6"/>
  <c r="I1769" i="6"/>
  <c r="I1919" i="6"/>
  <c r="I1969" i="6"/>
  <c r="I2559" i="6"/>
  <c r="I2795" i="6"/>
  <c r="I574" i="6"/>
  <c r="I1766" i="6"/>
  <c r="I1916" i="6"/>
  <c r="I2556" i="6"/>
  <c r="I2792" i="6"/>
  <c r="I569" i="6"/>
  <c r="I1761" i="6"/>
  <c r="I1911" i="6"/>
  <c r="I2013" i="6"/>
  <c r="I2577" i="6"/>
  <c r="I2759" i="6"/>
  <c r="I122" i="6"/>
  <c r="I568" i="6"/>
  <c r="I951" i="6"/>
  <c r="I1231" i="6"/>
  <c r="I1760" i="6"/>
  <c r="I1910" i="6"/>
  <c r="I1960" i="6"/>
  <c r="I2550" i="6"/>
  <c r="I2786" i="6"/>
  <c r="I188" i="6"/>
  <c r="I318" i="6"/>
  <c r="I369" i="6"/>
  <c r="I1167" i="6"/>
  <c r="I1895" i="6"/>
  <c r="I185" i="6"/>
  <c r="I315" i="6"/>
  <c r="I366" i="6"/>
  <c r="I418" i="6"/>
  <c r="I472" i="6"/>
  <c r="I624" i="6"/>
  <c r="I650" i="6"/>
  <c r="I880" i="6"/>
  <c r="I1052" i="6"/>
  <c r="I1114" i="6"/>
  <c r="I1164" i="6"/>
  <c r="I1189" i="6"/>
  <c r="I1392" i="6"/>
  <c r="I1816" i="6"/>
  <c r="I1892" i="6"/>
  <c r="I1994" i="6"/>
  <c r="I2145" i="6"/>
  <c r="I182" i="6"/>
  <c r="I312" i="6"/>
  <c r="I363" i="6"/>
  <c r="I415" i="6"/>
  <c r="I469" i="6"/>
  <c r="I548" i="6"/>
  <c r="I621" i="6"/>
  <c r="I647" i="6"/>
  <c r="I877" i="6"/>
  <c r="I1046" i="6"/>
  <c r="I1186" i="6"/>
  <c r="I1813" i="6"/>
  <c r="I1889" i="6"/>
  <c r="I1991" i="6"/>
  <c r="I180" i="6"/>
  <c r="I310" i="6"/>
  <c r="I361" i="6"/>
  <c r="I413" i="6"/>
  <c r="I467" i="6"/>
  <c r="I619" i="6"/>
  <c r="I1042" i="6"/>
  <c r="I1109" i="6"/>
  <c r="I1159" i="6"/>
  <c r="I1387" i="6"/>
  <c r="I1811" i="6"/>
  <c r="I1887" i="6"/>
  <c r="I1989" i="6"/>
  <c r="I2140" i="6"/>
  <c r="I176" i="6"/>
  <c r="I306" i="6"/>
  <c r="I357" i="6"/>
  <c r="I409" i="6"/>
  <c r="I463" i="6"/>
  <c r="I542" i="6"/>
  <c r="I615" i="6"/>
  <c r="I641" i="6"/>
  <c r="I871" i="6"/>
  <c r="I1035" i="6"/>
  <c r="I1105" i="6"/>
  <c r="I1155" i="6"/>
  <c r="I1180" i="6"/>
  <c r="I1507" i="6"/>
  <c r="I1807" i="6"/>
  <c r="I1883" i="6"/>
  <c r="I1985" i="6"/>
  <c r="I1316" i="6"/>
  <c r="I1617" i="6"/>
  <c r="I1846" i="6"/>
  <c r="I2484" i="6"/>
  <c r="I2718" i="6"/>
  <c r="I2744" i="6"/>
  <c r="I2824" i="6"/>
  <c r="I204" i="6"/>
  <c r="I284" i="6"/>
  <c r="I334" i="6"/>
  <c r="I1006" i="6"/>
  <c r="I1083" i="6"/>
  <c r="I1307" i="6"/>
  <c r="I1608" i="6"/>
  <c r="I1837" i="6"/>
  <c r="I2424" i="6"/>
  <c r="I2475" i="6"/>
  <c r="I2527" i="6"/>
  <c r="I2606" i="6"/>
  <c r="I2709" i="6"/>
  <c r="I2735" i="6"/>
  <c r="I2815" i="6"/>
  <c r="I194" i="6"/>
  <c r="I324" i="6"/>
  <c r="I375" i="6"/>
  <c r="I428" i="6"/>
  <c r="I483" i="6"/>
  <c r="I560" i="6"/>
  <c r="I634" i="6"/>
  <c r="I661" i="6"/>
  <c r="I889" i="6"/>
  <c r="I1072" i="6"/>
  <c r="I1198" i="6"/>
  <c r="I1827" i="6"/>
  <c r="I1902" i="6"/>
  <c r="I2005" i="6"/>
  <c r="I427" i="6"/>
  <c r="I633" i="6"/>
  <c r="I1070" i="6"/>
  <c r="I1826" i="6"/>
  <c r="I2004" i="6"/>
  <c r="I1170" i="6"/>
  <c r="I1219" i="6"/>
  <c r="I1398" i="6"/>
  <c r="I1697" i="6"/>
  <c r="I1822" i="6"/>
  <c r="I1898" i="6"/>
  <c r="I2000" i="6"/>
  <c r="I2151" i="6"/>
  <c r="I2226" i="6"/>
  <c r="I2356" i="6"/>
  <c r="I421" i="6"/>
  <c r="I475" i="6"/>
  <c r="I554" i="6"/>
  <c r="I627" i="6"/>
  <c r="I653" i="6"/>
  <c r="I883" i="6"/>
  <c r="I1058" i="6"/>
  <c r="I1192" i="6"/>
  <c r="I1440" i="6"/>
  <c r="I1518" i="6"/>
  <c r="I1718" i="6"/>
  <c r="I1819" i="6"/>
  <c r="I1870" i="6"/>
  <c r="I1946" i="6"/>
  <c r="I1997" i="6"/>
  <c r="I187" i="6"/>
  <c r="I317" i="6"/>
  <c r="I368" i="6"/>
  <c r="I420" i="6"/>
  <c r="I474" i="6"/>
  <c r="I626" i="6"/>
  <c r="I652" i="6"/>
  <c r="I1056" i="6"/>
  <c r="I1116" i="6"/>
  <c r="I1166" i="6"/>
  <c r="I1215" i="6"/>
  <c r="I1394" i="6"/>
  <c r="I1818" i="6"/>
  <c r="I1894" i="6"/>
  <c r="I1996" i="6"/>
  <c r="I2147" i="6"/>
  <c r="I2222" i="6"/>
  <c r="I471" i="6"/>
  <c r="I550" i="6"/>
  <c r="I623" i="6"/>
  <c r="I649" i="6"/>
  <c r="I879" i="6"/>
  <c r="I1050" i="6"/>
  <c r="I1188" i="6"/>
  <c r="I1514" i="6"/>
  <c r="I1815" i="6"/>
  <c r="I1993" i="6"/>
  <c r="I414" i="6"/>
  <c r="I620" i="6"/>
  <c r="I1044" i="6"/>
  <c r="I1812" i="6"/>
  <c r="I1990" i="6"/>
  <c r="I178" i="6"/>
  <c r="I308" i="6"/>
  <c r="I359" i="6"/>
  <c r="I411" i="6"/>
  <c r="I617" i="6"/>
  <c r="I1039" i="6"/>
  <c r="I1107" i="6"/>
  <c r="I1157" i="6"/>
  <c r="I1809" i="6"/>
  <c r="I1885" i="6"/>
  <c r="I1987" i="6"/>
  <c r="I410" i="6"/>
  <c r="I464" i="6"/>
  <c r="I543" i="6"/>
  <c r="I616" i="6"/>
  <c r="I642" i="6"/>
  <c r="I872" i="6"/>
  <c r="I1037" i="6"/>
  <c r="I1181" i="6"/>
  <c r="I1430" i="6"/>
  <c r="I1508" i="6"/>
  <c r="I1708" i="6"/>
  <c r="I1785" i="6"/>
  <c r="I1808" i="6"/>
  <c r="I1860" i="6"/>
  <c r="I1936" i="6"/>
  <c r="I1986" i="6"/>
  <c r="I462" i="6"/>
  <c r="I640" i="6"/>
  <c r="I1033" i="6"/>
  <c r="I1806" i="6"/>
  <c r="I304" i="6"/>
  <c r="I407" i="6"/>
  <c r="I613" i="6"/>
  <c r="I1031" i="6"/>
  <c r="I1805" i="6"/>
  <c r="I1983" i="6"/>
  <c r="I173" i="6"/>
  <c r="I303" i="6"/>
  <c r="I354" i="6"/>
  <c r="I406" i="6"/>
  <c r="I612" i="6"/>
  <c r="I1102" i="6"/>
  <c r="I1152" i="6"/>
  <c r="I1804" i="6"/>
  <c r="I1880" i="6"/>
  <c r="I1982" i="6"/>
  <c r="I2134" i="6"/>
  <c r="I172" i="6"/>
  <c r="I302" i="6"/>
  <c r="I353" i="6"/>
  <c r="I405" i="6"/>
  <c r="I611" i="6"/>
  <c r="I1101" i="6"/>
  <c r="I1151" i="6"/>
  <c r="I1201" i="6"/>
  <c r="I1380" i="6"/>
  <c r="I1679" i="6"/>
  <c r="I1803" i="6"/>
  <c r="I1879" i="6"/>
  <c r="I1981" i="6"/>
  <c r="I2133" i="6"/>
  <c r="I2208" i="6"/>
  <c r="I2338" i="6"/>
  <c r="I2443" i="6"/>
  <c r="I171" i="6"/>
  <c r="I301" i="6"/>
  <c r="I352" i="6"/>
  <c r="I404" i="6"/>
  <c r="I458" i="6"/>
  <c r="I610" i="6"/>
  <c r="I636" i="6"/>
  <c r="I1025" i="6"/>
  <c r="I1100" i="6"/>
  <c r="I1150" i="6"/>
  <c r="I1200" i="6"/>
  <c r="I1379" i="6"/>
  <c r="I1802" i="6"/>
  <c r="I1878" i="6"/>
  <c r="I1980" i="6"/>
  <c r="I2132" i="6"/>
  <c r="I2207" i="6"/>
  <c r="I457" i="6"/>
  <c r="I635" i="6"/>
  <c r="I865" i="6"/>
  <c r="I1023" i="6"/>
  <c r="I1174" i="6"/>
  <c r="I1801" i="6"/>
  <c r="I581" i="6"/>
  <c r="I1244" i="6"/>
  <c r="I1773" i="6"/>
  <c r="I1923" i="6"/>
  <c r="I2026" i="6"/>
  <c r="I1235" i="6"/>
  <c r="I1764" i="6"/>
  <c r="I1914" i="6"/>
  <c r="I2554" i="6"/>
  <c r="I2790" i="6"/>
  <c r="I120" i="6"/>
  <c r="I566" i="6"/>
  <c r="I949" i="6"/>
  <c r="I1229" i="6"/>
  <c r="I1604" i="6"/>
  <c r="I1758" i="6"/>
  <c r="I1833" i="6"/>
  <c r="I1908" i="6"/>
  <c r="I1958" i="6"/>
  <c r="I2471" i="6"/>
  <c r="I2548" i="6"/>
  <c r="I2602" i="6"/>
  <c r="I2705" i="6"/>
  <c r="I2731" i="6"/>
  <c r="I2784" i="6"/>
  <c r="I2811" i="6"/>
  <c r="I119" i="6"/>
  <c r="I565" i="6"/>
  <c r="I948" i="6"/>
  <c r="I1228" i="6"/>
  <c r="I1757" i="6"/>
  <c r="I1907" i="6"/>
  <c r="I1957" i="6"/>
  <c r="I2010" i="6"/>
  <c r="I2547" i="6"/>
  <c r="I2574" i="6"/>
  <c r="I2678" i="6"/>
  <c r="I2756" i="6"/>
  <c r="I2783" i="6"/>
  <c r="I345" i="6"/>
  <c r="I397" i="6"/>
  <c r="I683" i="6"/>
  <c r="I731" i="6"/>
  <c r="I1063" i="6"/>
  <c r="I1270" i="6"/>
  <c r="I1468" i="6"/>
  <c r="I1746" i="6"/>
  <c r="I2075" i="6"/>
  <c r="I2252" i="6"/>
  <c r="I1745" i="6"/>
  <c r="I2175" i="6"/>
  <c r="I2251" i="6"/>
  <c r="I212" i="6"/>
  <c r="I292" i="6"/>
  <c r="I342" i="6"/>
  <c r="I394" i="6"/>
  <c r="I680" i="6"/>
  <c r="I1014" i="6"/>
  <c r="I1091" i="6"/>
  <c r="I1267" i="6"/>
  <c r="I1465" i="6"/>
  <c r="I1743" i="6"/>
  <c r="I2072" i="6"/>
  <c r="I2276" i="6"/>
  <c r="I2405" i="6"/>
  <c r="I2432" i="6"/>
  <c r="I2535" i="6"/>
  <c r="I159" i="6"/>
  <c r="I393" i="6"/>
  <c r="I679" i="6"/>
  <c r="I727" i="6"/>
  <c r="I779" i="6"/>
  <c r="I1055" i="6"/>
  <c r="I1341" i="6"/>
  <c r="I1464" i="6"/>
  <c r="I1667" i="6"/>
  <c r="I1742" i="6"/>
  <c r="I2071" i="6"/>
  <c r="I2172" i="6"/>
  <c r="I2248" i="6"/>
  <c r="I2404" i="6"/>
  <c r="I392" i="6"/>
  <c r="I678" i="6"/>
  <c r="I726" i="6"/>
  <c r="I1053" i="6"/>
  <c r="I1265" i="6"/>
  <c r="I1463" i="6"/>
  <c r="I1741" i="6"/>
  <c r="I2070" i="6"/>
  <c r="I2247" i="6"/>
  <c r="I2274" i="6"/>
  <c r="I2403" i="6"/>
  <c r="I2430" i="6"/>
  <c r="I157" i="6"/>
  <c r="I236" i="6"/>
  <c r="I391" i="6"/>
  <c r="I725" i="6"/>
  <c r="I777" i="6"/>
  <c r="I1051" i="6"/>
  <c r="I1339" i="6"/>
  <c r="I1366" i="6"/>
  <c r="I1665" i="6"/>
  <c r="I1740" i="6"/>
  <c r="I2170" i="6"/>
  <c r="I2246" i="6"/>
  <c r="I2300" i="6"/>
  <c r="I2638" i="6"/>
  <c r="I390" i="6"/>
  <c r="I676" i="6"/>
  <c r="I724" i="6"/>
  <c r="I776" i="6"/>
  <c r="I1049" i="6"/>
  <c r="I1461" i="6"/>
  <c r="I1664" i="6"/>
  <c r="I1739" i="6"/>
  <c r="I2068" i="6"/>
  <c r="I2245" i="6"/>
  <c r="I2401" i="6"/>
  <c r="I155" i="6"/>
  <c r="I389" i="6"/>
  <c r="I675" i="6"/>
  <c r="I723" i="6"/>
  <c r="I775" i="6"/>
  <c r="I1047" i="6"/>
  <c r="I1337" i="6"/>
  <c r="I1460" i="6"/>
  <c r="I1663" i="6"/>
  <c r="I1738" i="6"/>
  <c r="I2168" i="6"/>
  <c r="I2244" i="6"/>
  <c r="I2400" i="6"/>
  <c r="I153" i="6"/>
  <c r="I232" i="6"/>
  <c r="I387" i="6"/>
  <c r="I721" i="6"/>
  <c r="I773" i="6"/>
  <c r="I1043" i="6"/>
  <c r="I1335" i="6"/>
  <c r="I1362" i="6"/>
  <c r="I1661" i="6"/>
  <c r="I1736" i="6"/>
  <c r="I2166" i="6"/>
  <c r="I2242" i="6"/>
  <c r="I2296" i="6"/>
  <c r="I2634" i="6"/>
  <c r="I386" i="6"/>
  <c r="I672" i="6"/>
  <c r="I1735" i="6"/>
  <c r="I2241" i="6"/>
  <c r="I151" i="6"/>
  <c r="I385" i="6"/>
  <c r="I671" i="6"/>
  <c r="I720" i="6"/>
  <c r="I771" i="6"/>
  <c r="I1040" i="6"/>
  <c r="I1259" i="6"/>
  <c r="I1333" i="6"/>
  <c r="I1456" i="6"/>
  <c r="I1659" i="6"/>
  <c r="I1734" i="6"/>
  <c r="I2064" i="6"/>
  <c r="I2164" i="6"/>
  <c r="I2240" i="6"/>
  <c r="I2268" i="6"/>
  <c r="I2396" i="6"/>
  <c r="I384" i="6"/>
  <c r="I670" i="6"/>
  <c r="I719" i="6"/>
  <c r="I1038" i="6"/>
  <c r="I1455" i="6"/>
  <c r="I1733" i="6"/>
  <c r="I2063" i="6"/>
  <c r="I2239" i="6"/>
  <c r="I2267" i="6"/>
  <c r="I2395" i="6"/>
  <c r="I383" i="6"/>
  <c r="I669" i="6"/>
  <c r="I718" i="6"/>
  <c r="I769" i="6"/>
  <c r="I1036" i="6"/>
  <c r="I1454" i="6"/>
  <c r="I1657" i="6"/>
  <c r="I1732" i="6"/>
  <c r="I2062" i="6"/>
  <c r="I2162" i="6"/>
  <c r="I2238" i="6"/>
  <c r="I2266" i="6"/>
  <c r="I2394" i="6"/>
  <c r="I148" i="6"/>
  <c r="I382" i="6"/>
  <c r="I717" i="6"/>
  <c r="I768" i="6"/>
  <c r="I1034" i="6"/>
  <c r="I1330" i="6"/>
  <c r="I1656" i="6"/>
  <c r="I1731" i="6"/>
  <c r="I2161" i="6"/>
  <c r="I2237" i="6"/>
  <c r="I2291" i="6"/>
  <c r="I2629" i="6"/>
  <c r="I200" i="6"/>
  <c r="I280" i="6"/>
  <c r="I330" i="6"/>
  <c r="I381" i="6"/>
  <c r="I667" i="6"/>
  <c r="I716" i="6"/>
  <c r="I767" i="6"/>
  <c r="I1032" i="6"/>
  <c r="I1079" i="6"/>
  <c r="I1255" i="6"/>
  <c r="I1452" i="6"/>
  <c r="I1655" i="6"/>
  <c r="I1730" i="6"/>
  <c r="I2060" i="6"/>
  <c r="I2236" i="6"/>
  <c r="I2264" i="6"/>
  <c r="I2392" i="6"/>
  <c r="I2420" i="6"/>
  <c r="I380" i="6"/>
  <c r="I666" i="6"/>
  <c r="I715" i="6"/>
  <c r="I766" i="6"/>
  <c r="I1030" i="6"/>
  <c r="I1654" i="6"/>
  <c r="I1729" i="6"/>
  <c r="I2159" i="6"/>
  <c r="I2235" i="6"/>
  <c r="I2391" i="6"/>
  <c r="I379" i="6"/>
  <c r="I665" i="6"/>
  <c r="I714" i="6"/>
  <c r="I1028" i="6"/>
  <c r="I1450" i="6"/>
  <c r="I1728" i="6"/>
  <c r="I2058" i="6"/>
  <c r="I2234" i="6"/>
  <c r="I2390" i="6"/>
  <c r="I143" i="6"/>
  <c r="I712" i="6"/>
  <c r="I763" i="6"/>
  <c r="I1024" i="6"/>
  <c r="I1325" i="6"/>
  <c r="I1651" i="6"/>
  <c r="I1726" i="6"/>
  <c r="I2156" i="6"/>
  <c r="I2232" i="6"/>
  <c r="I2624" i="6"/>
  <c r="I26" i="6"/>
  <c r="I266" i="6"/>
  <c r="I1492" i="6"/>
  <c r="I1693" i="6"/>
  <c r="I2352" i="6"/>
  <c r="I2457" i="6"/>
  <c r="I18" i="6"/>
  <c r="I179" i="6"/>
  <c r="I258" i="6"/>
  <c r="I360" i="6"/>
  <c r="I1108" i="6"/>
  <c r="I1158" i="6"/>
  <c r="I1207" i="6"/>
  <c r="I1386" i="6"/>
  <c r="I1484" i="6"/>
  <c r="I1685" i="6"/>
  <c r="I1886" i="6"/>
  <c r="I2139" i="6"/>
  <c r="I2214" i="6"/>
  <c r="I2344" i="6"/>
  <c r="I2449" i="6"/>
  <c r="I864" i="6"/>
  <c r="I1649" i="6"/>
  <c r="I478" i="6"/>
  <c r="I505" i="6"/>
  <c r="I531" i="6"/>
  <c r="I656" i="6"/>
  <c r="I756" i="6"/>
  <c r="I860" i="6"/>
  <c r="I1567" i="6"/>
  <c r="I1645" i="6"/>
  <c r="I2461" i="6"/>
  <c r="I53" i="6"/>
  <c r="I447" i="6"/>
  <c r="I501" i="6"/>
  <c r="I527" i="6"/>
  <c r="I602" i="6"/>
  <c r="I704" i="6"/>
  <c r="I752" i="6"/>
  <c r="I856" i="6"/>
  <c r="I908" i="6"/>
  <c r="I935" i="6"/>
  <c r="I988" i="6"/>
  <c r="I1140" i="6"/>
  <c r="I1369" i="6"/>
  <c r="I1563" i="6"/>
  <c r="I1641" i="6"/>
  <c r="I2048" i="6"/>
  <c r="I2099" i="6"/>
  <c r="I852" i="6"/>
  <c r="I1637" i="6"/>
  <c r="I495" i="6"/>
  <c r="I521" i="6"/>
  <c r="I597" i="6"/>
  <c r="I699" i="6"/>
  <c r="I747" i="6"/>
  <c r="I850" i="6"/>
  <c r="I1134" i="6"/>
  <c r="I1286" i="6"/>
  <c r="I1411" i="6"/>
  <c r="I1558" i="6"/>
  <c r="I1635" i="6"/>
  <c r="I1711" i="6"/>
  <c r="I1788" i="6"/>
  <c r="I1863" i="6"/>
  <c r="I2043" i="6"/>
  <c r="I493" i="6"/>
  <c r="I519" i="6"/>
  <c r="I848" i="6"/>
  <c r="I1556" i="6"/>
  <c r="I1633" i="6"/>
  <c r="I589" i="6"/>
  <c r="I691" i="6"/>
  <c r="I739" i="6"/>
  <c r="I1278" i="6"/>
  <c r="I1403" i="6"/>
  <c r="I1425" i="6"/>
  <c r="I1550" i="6"/>
  <c r="I1627" i="6"/>
  <c r="I1703" i="6"/>
  <c r="I1780" i="6"/>
  <c r="I1855" i="6"/>
  <c r="I1931" i="6"/>
  <c r="I2035" i="6"/>
  <c r="I138" i="6"/>
  <c r="I1622" i="6"/>
  <c r="I1851" i="6"/>
  <c r="I2540" i="6"/>
  <c r="I17" i="6"/>
  <c r="I71" i="6"/>
  <c r="I97" i="6"/>
  <c r="I257" i="6"/>
  <c r="I821" i="6"/>
  <c r="I1483" i="6"/>
  <c r="I1581" i="6"/>
  <c r="I557" i="6"/>
  <c r="I605" i="6"/>
  <c r="I707" i="6"/>
  <c r="I757" i="6"/>
  <c r="I861" i="6"/>
  <c r="I1195" i="6"/>
  <c r="I1294" i="6"/>
  <c r="I1420" i="6"/>
  <c r="I1443" i="6"/>
  <c r="I1521" i="6"/>
  <c r="I1568" i="6"/>
  <c r="I1646" i="6"/>
  <c r="I1823" i="6"/>
  <c r="I604" i="6"/>
  <c r="I706" i="6"/>
  <c r="I755" i="6"/>
  <c r="I1293" i="6"/>
  <c r="I1419" i="6"/>
  <c r="I1442" i="6"/>
  <c r="I1566" i="6"/>
  <c r="I52" i="6"/>
  <c r="I238" i="6"/>
  <c r="I446" i="6"/>
  <c r="I500" i="6"/>
  <c r="I526" i="6"/>
  <c r="I751" i="6"/>
  <c r="I855" i="6"/>
  <c r="I907" i="6"/>
  <c r="I934" i="6"/>
  <c r="I987" i="6"/>
  <c r="I1139" i="6"/>
  <c r="I1368" i="6"/>
  <c r="I1562" i="6"/>
  <c r="I1640" i="6"/>
  <c r="I2098" i="6"/>
  <c r="I2302" i="6"/>
  <c r="I2640" i="6"/>
  <c r="I551" i="6"/>
  <c r="I600" i="6"/>
  <c r="I702" i="6"/>
  <c r="I750" i="6"/>
  <c r="I1289" i="6"/>
  <c r="I1415" i="6"/>
  <c r="I1437" i="6"/>
  <c r="I1515" i="6"/>
  <c r="I1561" i="6"/>
  <c r="I1715" i="6"/>
  <c r="I1792" i="6"/>
  <c r="I1867" i="6"/>
  <c r="I1943" i="6"/>
  <c r="I2046" i="6"/>
  <c r="I50" i="6"/>
  <c r="I444" i="6"/>
  <c r="I498" i="6"/>
  <c r="I524" i="6"/>
  <c r="I599" i="6"/>
  <c r="I701" i="6"/>
  <c r="I749" i="6"/>
  <c r="I853" i="6"/>
  <c r="I905" i="6"/>
  <c r="I932" i="6"/>
  <c r="I985" i="6"/>
  <c r="I1137" i="6"/>
  <c r="I1288" i="6"/>
  <c r="I1560" i="6"/>
  <c r="I1638" i="6"/>
  <c r="I2045" i="6"/>
  <c r="I2096" i="6"/>
  <c r="I748" i="6"/>
  <c r="I1559" i="6"/>
  <c r="I596" i="6"/>
  <c r="I698" i="6"/>
  <c r="I746" i="6"/>
  <c r="I849" i="6"/>
  <c r="I1557" i="6"/>
  <c r="I1634" i="6"/>
  <c r="I2042" i="6"/>
  <c r="I492" i="6"/>
  <c r="I518" i="6"/>
  <c r="I594" i="6"/>
  <c r="I696" i="6"/>
  <c r="I744" i="6"/>
  <c r="I847" i="6"/>
  <c r="I898" i="6"/>
  <c r="I925" i="6"/>
  <c r="I978" i="6"/>
  <c r="I1131" i="6"/>
  <c r="I1283" i="6"/>
  <c r="I1408" i="6"/>
  <c r="I1555" i="6"/>
  <c r="I1632" i="6"/>
  <c r="I2040" i="6"/>
  <c r="I2089" i="6"/>
  <c r="I490" i="6"/>
  <c r="I516" i="6"/>
  <c r="I592" i="6"/>
  <c r="I694" i="6"/>
  <c r="I742" i="6"/>
  <c r="I845" i="6"/>
  <c r="I923" i="6"/>
  <c r="I976" i="6"/>
  <c r="I1129" i="6"/>
  <c r="I1281" i="6"/>
  <c r="I1406" i="6"/>
  <c r="I1553" i="6"/>
  <c r="I1630" i="6"/>
  <c r="I1783" i="6"/>
  <c r="I2038" i="6"/>
  <c r="I2087" i="6"/>
  <c r="I489" i="6"/>
  <c r="I515" i="6"/>
  <c r="I591" i="6"/>
  <c r="I693" i="6"/>
  <c r="I741" i="6"/>
  <c r="I844" i="6"/>
  <c r="I1280" i="6"/>
  <c r="I1552" i="6"/>
  <c r="I1629" i="6"/>
  <c r="I2037" i="6"/>
  <c r="I536" i="6"/>
  <c r="I588" i="6"/>
  <c r="I690" i="6"/>
  <c r="I738" i="6"/>
  <c r="I840" i="6"/>
  <c r="I1277" i="6"/>
  <c r="I1402" i="6"/>
  <c r="I1424" i="6"/>
  <c r="I1501" i="6"/>
  <c r="I1549" i="6"/>
  <c r="I1626" i="6"/>
  <c r="I1702" i="6"/>
  <c r="I1779" i="6"/>
  <c r="I1854" i="6"/>
  <c r="I1930" i="6"/>
  <c r="I2034" i="6"/>
  <c r="I737" i="6"/>
  <c r="I839" i="6"/>
  <c r="I1548" i="6"/>
  <c r="I1625" i="6"/>
  <c r="I83" i="6"/>
  <c r="I109" i="6"/>
  <c r="I806" i="6"/>
  <c r="I833" i="6"/>
  <c r="I1495" i="6"/>
  <c r="I1541" i="6"/>
  <c r="I1772" i="6"/>
  <c r="I1848" i="6"/>
  <c r="I1922" i="6"/>
  <c r="I1972" i="6"/>
  <c r="I2025" i="6"/>
  <c r="I2486" i="6"/>
  <c r="I2562" i="6"/>
  <c r="I2617" i="6"/>
  <c r="I2771" i="6"/>
  <c r="I2798" i="6"/>
  <c r="I556" i="6"/>
  <c r="I885" i="6"/>
  <c r="I1194" i="6"/>
  <c r="I1520" i="6"/>
  <c r="I2150" i="6"/>
  <c r="I2225" i="6"/>
  <c r="I473" i="6"/>
  <c r="I552" i="6"/>
  <c r="I651" i="6"/>
  <c r="I881" i="6"/>
  <c r="I1054" i="6"/>
  <c r="I1190" i="6"/>
  <c r="I1438" i="6"/>
  <c r="I1516" i="6"/>
  <c r="I1817" i="6"/>
  <c r="I1944" i="6"/>
  <c r="I1995" i="6"/>
  <c r="I183" i="6"/>
  <c r="I313" i="6"/>
  <c r="I364" i="6"/>
  <c r="I416" i="6"/>
  <c r="I470" i="6"/>
  <c r="I549" i="6"/>
  <c r="I622" i="6"/>
  <c r="I648" i="6"/>
  <c r="I878" i="6"/>
  <c r="I1048" i="6"/>
  <c r="I1187" i="6"/>
  <c r="I1513" i="6"/>
  <c r="I1814" i="6"/>
  <c r="I1890" i="6"/>
  <c r="I1992" i="6"/>
  <c r="I547" i="6"/>
  <c r="I598" i="6"/>
  <c r="I700" i="6"/>
  <c r="I876" i="6"/>
  <c r="I1287" i="6"/>
  <c r="I1412" i="6"/>
  <c r="I1434" i="6"/>
  <c r="I1512" i="6"/>
  <c r="I1712" i="6"/>
  <c r="I1789" i="6"/>
  <c r="I1864" i="6"/>
  <c r="I1940" i="6"/>
  <c r="I541" i="6"/>
  <c r="I870" i="6"/>
  <c r="I1179" i="6"/>
  <c r="I1428" i="6"/>
  <c r="I1506" i="6"/>
  <c r="I1706" i="6"/>
  <c r="I1858" i="6"/>
  <c r="I1934" i="6"/>
  <c r="I461" i="6"/>
  <c r="I540" i="6"/>
  <c r="I639" i="6"/>
  <c r="I869" i="6"/>
  <c r="I1178" i="6"/>
  <c r="I1405" i="6"/>
  <c r="I1427" i="6"/>
  <c r="I1505" i="6"/>
  <c r="I1705" i="6"/>
  <c r="I1782" i="6"/>
  <c r="I1857" i="6"/>
  <c r="I1933" i="6"/>
  <c r="I538" i="6"/>
  <c r="I867" i="6"/>
  <c r="I1176" i="6"/>
  <c r="I1503" i="6"/>
  <c r="I1069" i="6"/>
  <c r="I1274" i="6"/>
  <c r="I1472" i="6"/>
  <c r="I1750" i="6"/>
  <c r="I2079" i="6"/>
  <c r="I2256" i="6"/>
  <c r="I2283" i="6"/>
  <c r="I209" i="6"/>
  <c r="I289" i="6"/>
  <c r="I339" i="6"/>
  <c r="I677" i="6"/>
  <c r="I1011" i="6"/>
  <c r="I1088" i="6"/>
  <c r="I1264" i="6"/>
  <c r="I1462" i="6"/>
  <c r="I2069" i="6"/>
  <c r="I2273" i="6"/>
  <c r="I2402" i="6"/>
  <c r="I2429" i="6"/>
  <c r="I2532" i="6"/>
  <c r="I286" i="6"/>
  <c r="I673" i="6"/>
  <c r="I1261" i="6"/>
  <c r="I1458" i="6"/>
  <c r="I2066" i="6"/>
  <c r="I2270" i="6"/>
  <c r="I2398" i="6"/>
  <c r="I2426" i="6"/>
  <c r="I1254" i="6"/>
  <c r="I1451" i="6"/>
  <c r="I2059" i="6"/>
  <c r="I2263" i="6"/>
  <c r="I197" i="6"/>
  <c r="I277" i="6"/>
  <c r="I327" i="6"/>
  <c r="I378" i="6"/>
  <c r="I664" i="6"/>
  <c r="I713" i="6"/>
  <c r="I1026" i="6"/>
  <c r="I1252" i="6"/>
  <c r="I1449" i="6"/>
  <c r="I1727" i="6"/>
  <c r="I2057" i="6"/>
  <c r="I2233" i="6"/>
  <c r="I2261" i="6"/>
  <c r="I2389" i="6"/>
  <c r="I2417" i="6"/>
  <c r="I546" i="6"/>
  <c r="I645" i="6"/>
  <c r="I875" i="6"/>
  <c r="I1184" i="6"/>
  <c r="I1433" i="6"/>
  <c r="I1511" i="6"/>
  <c r="I1939" i="6"/>
  <c r="I465" i="6"/>
  <c r="I544" i="6"/>
  <c r="I595" i="6"/>
  <c r="I643" i="6"/>
  <c r="I697" i="6"/>
  <c r="I745" i="6"/>
  <c r="I873" i="6"/>
  <c r="I1182" i="6"/>
  <c r="I1284" i="6"/>
  <c r="I1409" i="6"/>
  <c r="I1431" i="6"/>
  <c r="I1509" i="6"/>
  <c r="I1709" i="6"/>
  <c r="I1786" i="6"/>
  <c r="I1861" i="6"/>
  <c r="I1937" i="6"/>
  <c r="I2041" i="6"/>
  <c r="I460" i="6"/>
  <c r="I539" i="6"/>
  <c r="I638" i="6"/>
  <c r="I868" i="6"/>
  <c r="I1029" i="6"/>
  <c r="I1177" i="6"/>
  <c r="I1279" i="6"/>
  <c r="I1404" i="6"/>
  <c r="I1426" i="6"/>
  <c r="I1504" i="6"/>
  <c r="I1704" i="6"/>
  <c r="I1781" i="6"/>
  <c r="I1856" i="6"/>
  <c r="I1932" i="6"/>
  <c r="I553" i="6"/>
  <c r="I882" i="6"/>
  <c r="I1191" i="6"/>
  <c r="I1291" i="6"/>
  <c r="I1417" i="6"/>
  <c r="I1439" i="6"/>
  <c r="I1517" i="6"/>
  <c r="I1717" i="6"/>
  <c r="I1794" i="6"/>
  <c r="I1869" i="6"/>
  <c r="I1945" i="6"/>
  <c r="I601" i="6"/>
  <c r="I1290" i="6"/>
  <c r="I1416" i="6"/>
  <c r="I1716" i="6"/>
  <c r="I1793" i="6"/>
  <c r="I1868" i="6"/>
  <c r="I1414" i="6"/>
  <c r="I1436" i="6"/>
  <c r="I1714" i="6"/>
  <c r="I1791" i="6"/>
  <c r="I1866" i="6"/>
  <c r="I1942" i="6"/>
  <c r="I1413" i="6"/>
  <c r="I1435" i="6"/>
  <c r="I1713" i="6"/>
  <c r="I1790" i="6"/>
  <c r="I1865" i="6"/>
  <c r="I1941" i="6"/>
  <c r="I1285" i="6"/>
  <c r="I1410" i="6"/>
  <c r="I1787" i="6"/>
  <c r="I191" i="6"/>
  <c r="I321" i="6"/>
  <c r="I372" i="6"/>
  <c r="I424" i="6"/>
  <c r="I630" i="6"/>
  <c r="I1120" i="6"/>
  <c r="I1171" i="6"/>
  <c r="I1220" i="6"/>
  <c r="I1399" i="6"/>
  <c r="I1594" i="6"/>
  <c r="I1698" i="6"/>
  <c r="I1899" i="6"/>
  <c r="I2001" i="6"/>
  <c r="I2152" i="6"/>
  <c r="I2201" i="6"/>
  <c r="I1202" i="6"/>
  <c r="I1381" i="6"/>
  <c r="I62" i="6"/>
  <c r="I248" i="6"/>
  <c r="I456" i="6"/>
  <c r="I1377" i="6"/>
  <c r="I2311" i="6"/>
  <c r="I2649" i="6"/>
  <c r="I44" i="6"/>
  <c r="I230" i="6"/>
  <c r="I438" i="6"/>
  <c r="I899" i="6"/>
  <c r="I926" i="6"/>
  <c r="I979" i="6"/>
  <c r="I1132" i="6"/>
  <c r="I1360" i="6"/>
  <c r="I2090" i="6"/>
  <c r="I2294" i="6"/>
  <c r="I2632" i="6"/>
  <c r="I43" i="6"/>
  <c r="I150" i="6"/>
  <c r="I229" i="6"/>
  <c r="I437" i="6"/>
  <c r="I770" i="6"/>
  <c r="I1332" i="6"/>
  <c r="I1359" i="6"/>
  <c r="I1658" i="6"/>
  <c r="I2163" i="6"/>
  <c r="I2293" i="6"/>
  <c r="I2631" i="6"/>
  <c r="I42" i="6"/>
  <c r="I149" i="6"/>
  <c r="I228" i="6"/>
  <c r="I436" i="6"/>
  <c r="I897" i="6"/>
  <c r="I924" i="6"/>
  <c r="I977" i="6"/>
  <c r="I1331" i="6"/>
  <c r="I1358" i="6"/>
  <c r="I2088" i="6"/>
  <c r="I2292" i="6"/>
  <c r="I2630" i="6"/>
  <c r="I41" i="6"/>
  <c r="I227" i="6"/>
  <c r="I435" i="6"/>
  <c r="I896" i="6"/>
  <c r="I1357" i="6"/>
  <c r="I147" i="6"/>
  <c r="I226" i="6"/>
  <c r="I434" i="6"/>
  <c r="I1329" i="6"/>
  <c r="I1356" i="6"/>
  <c r="I2160" i="6"/>
  <c r="I2290" i="6"/>
  <c r="I2628" i="6"/>
  <c r="I39" i="6"/>
  <c r="I146" i="6"/>
  <c r="I225" i="6"/>
  <c r="I433" i="6"/>
  <c r="I894" i="6"/>
  <c r="I921" i="6"/>
  <c r="I974" i="6"/>
  <c r="I1328" i="6"/>
  <c r="I1355" i="6"/>
  <c r="I2289" i="6"/>
  <c r="I2627" i="6"/>
  <c r="I38" i="6"/>
  <c r="I145" i="6"/>
  <c r="I224" i="6"/>
  <c r="I432" i="6"/>
  <c r="I765" i="6"/>
  <c r="I1327" i="6"/>
  <c r="I1354" i="6"/>
  <c r="I1653" i="6"/>
  <c r="I2158" i="6"/>
  <c r="I2288" i="6"/>
  <c r="I2626" i="6"/>
  <c r="I47" i="6"/>
  <c r="I154" i="6"/>
  <c r="I233" i="6"/>
  <c r="I441" i="6"/>
  <c r="I1336" i="6"/>
  <c r="I1363" i="6"/>
  <c r="I2167" i="6"/>
  <c r="I2297" i="6"/>
  <c r="I2635" i="6"/>
  <c r="I141" i="6"/>
  <c r="I969" i="6"/>
  <c r="I1021" i="6"/>
  <c r="I1098" i="6"/>
  <c r="I1323" i="6"/>
  <c r="I1624" i="6"/>
  <c r="I1853" i="6"/>
  <c r="I1978" i="6"/>
  <c r="I2491" i="6"/>
  <c r="I2542" i="6"/>
  <c r="I2622" i="6"/>
  <c r="I2725" i="6"/>
  <c r="I2751" i="6"/>
  <c r="I2831" i="6"/>
  <c r="I1002" i="6"/>
  <c r="I1303" i="6"/>
  <c r="I2523" i="6"/>
  <c r="I198" i="6"/>
  <c r="I278" i="6"/>
  <c r="I328" i="6"/>
  <c r="I1000" i="6"/>
  <c r="I1077" i="6"/>
  <c r="I1253" i="6"/>
  <c r="I1301" i="6"/>
  <c r="I1602" i="6"/>
  <c r="I1831" i="6"/>
  <c r="I2262" i="6"/>
  <c r="I2418" i="6"/>
  <c r="I2469" i="6"/>
  <c r="I2521" i="6"/>
  <c r="I2703" i="6"/>
  <c r="I2729" i="6"/>
  <c r="I2809" i="6"/>
  <c r="I559" i="6"/>
  <c r="I607" i="6"/>
  <c r="I709" i="6"/>
  <c r="I888" i="6"/>
  <c r="I1296" i="6"/>
  <c r="I1422" i="6"/>
  <c r="I1445" i="6"/>
  <c r="I1523" i="6"/>
  <c r="I1723" i="6"/>
  <c r="I1799" i="6"/>
  <c r="I1875" i="6"/>
  <c r="I1951" i="6"/>
  <c r="I583" i="6"/>
  <c r="I809" i="6"/>
  <c r="I966" i="6"/>
  <c r="I1246" i="6"/>
  <c r="I1544" i="6"/>
  <c r="I1775" i="6"/>
  <c r="I1926" i="6"/>
  <c r="I2029" i="6"/>
  <c r="I2127" i="6"/>
  <c r="I2566" i="6"/>
  <c r="I2593" i="6"/>
  <c r="I2620" i="6"/>
  <c r="I2696" i="6"/>
  <c r="I2723" i="6"/>
  <c r="I2749" i="6"/>
  <c r="I2775" i="6"/>
  <c r="I2802" i="6"/>
  <c r="I2829" i="6"/>
  <c r="I946" i="6"/>
  <c r="I1226" i="6"/>
  <c r="I477" i="6"/>
  <c r="I629" i="6"/>
  <c r="I655" i="6"/>
  <c r="I1062" i="6"/>
  <c r="I1119" i="6"/>
  <c r="I1169" i="6"/>
  <c r="I1218" i="6"/>
  <c r="I1397" i="6"/>
  <c r="I1821" i="6"/>
  <c r="I1897" i="6"/>
  <c r="I1999" i="6"/>
  <c r="I1168" i="6"/>
  <c r="I1217" i="6"/>
  <c r="I1396" i="6"/>
  <c r="I1695" i="6"/>
  <c r="I15" i="6"/>
  <c r="I69" i="6"/>
  <c r="I95" i="6"/>
  <c r="I255" i="6"/>
  <c r="I819" i="6"/>
  <c r="I1205" i="6"/>
  <c r="I1384" i="6"/>
  <c r="I1481" i="6"/>
  <c r="I1579" i="6"/>
  <c r="I1683" i="6"/>
  <c r="I2137" i="6"/>
  <c r="I2212" i="6"/>
  <c r="I2342" i="6"/>
  <c r="I2447" i="6"/>
  <c r="I57" i="6"/>
  <c r="I164" i="6"/>
  <c r="I243" i="6"/>
  <c r="I451" i="6"/>
  <c r="I784" i="6"/>
  <c r="I912" i="6"/>
  <c r="I939" i="6"/>
  <c r="I992" i="6"/>
  <c r="I1144" i="6"/>
  <c r="I1346" i="6"/>
  <c r="I1141" i="6"/>
  <c r="I1343" i="6"/>
  <c r="I1138" i="6"/>
  <c r="I2097" i="6"/>
  <c r="I903" i="6"/>
  <c r="I930" i="6"/>
  <c r="I983" i="6"/>
  <c r="I1136" i="6"/>
  <c r="I2094" i="6"/>
  <c r="I1112" i="6"/>
  <c r="I1162" i="6"/>
  <c r="I1111" i="6"/>
  <c r="I1161" i="6"/>
  <c r="I1210" i="6"/>
  <c r="I1389" i="6"/>
  <c r="I1688" i="6"/>
  <c r="I2142" i="6"/>
  <c r="I2217" i="6"/>
  <c r="I2347" i="6"/>
  <c r="I2452" i="6"/>
  <c r="I349" i="6"/>
  <c r="I1020" i="6"/>
  <c r="I1097" i="6"/>
  <c r="I1322" i="6"/>
  <c r="I1623" i="6"/>
  <c r="I1852" i="6"/>
  <c r="I1976" i="6"/>
  <c r="I2490" i="6"/>
  <c r="I1007" i="6"/>
  <c r="I1084" i="6"/>
  <c r="I1308" i="6"/>
  <c r="I1609" i="6"/>
  <c r="I2528" i="6"/>
  <c r="I165" i="6"/>
  <c r="I244" i="6"/>
  <c r="I452" i="6"/>
  <c r="I733" i="6"/>
  <c r="I785" i="6"/>
  <c r="I1066" i="6"/>
  <c r="I1347" i="6"/>
  <c r="I1374" i="6"/>
  <c r="I2308" i="6"/>
  <c r="I162" i="6"/>
  <c r="I730" i="6"/>
  <c r="I782" i="6"/>
  <c r="I1061" i="6"/>
  <c r="I1344" i="6"/>
  <c r="I1670" i="6"/>
  <c r="I734" i="6"/>
  <c r="I1019" i="6"/>
  <c r="I1068" i="6"/>
  <c r="I1096" i="6"/>
  <c r="I1273" i="6"/>
  <c r="I1321" i="6"/>
  <c r="I1471" i="6"/>
  <c r="I1749" i="6"/>
  <c r="I2078" i="6"/>
  <c r="I2255" i="6"/>
  <c r="I2282" i="6"/>
  <c r="I2411" i="6"/>
  <c r="I2438" i="6"/>
  <c r="I133" i="6"/>
  <c r="I213" i="6"/>
  <c r="I343" i="6"/>
  <c r="I1015" i="6"/>
  <c r="I2073" i="6"/>
  <c r="I2250" i="6"/>
  <c r="I2277" i="6"/>
  <c r="I2406" i="6"/>
  <c r="I2433" i="6"/>
  <c r="I580" i="6"/>
  <c r="I963" i="6"/>
  <c r="I1243" i="6"/>
  <c r="I579" i="6"/>
  <c r="I805" i="6"/>
  <c r="I962" i="6"/>
  <c r="I2536" i="6"/>
  <c r="I2616" i="6"/>
  <c r="I2719" i="6"/>
  <c r="I2745" i="6"/>
  <c r="I2825" i="6"/>
  <c r="I942" i="6"/>
  <c r="I995" i="6"/>
  <c r="I1147" i="6"/>
  <c r="I58" i="6"/>
  <c r="I506" i="6"/>
  <c r="I532" i="6"/>
  <c r="I913" i="6"/>
  <c r="I940" i="6"/>
  <c r="I993" i="6"/>
  <c r="I1145" i="6"/>
  <c r="I2104" i="6"/>
  <c r="I54" i="6"/>
  <c r="I161" i="6"/>
  <c r="I240" i="6"/>
  <c r="I448" i="6"/>
  <c r="I502" i="6"/>
  <c r="I528" i="6"/>
  <c r="I753" i="6"/>
  <c r="I781" i="6"/>
  <c r="I857" i="6"/>
  <c r="I909" i="6"/>
  <c r="I936" i="6"/>
  <c r="I989" i="6"/>
  <c r="I1564" i="6"/>
  <c r="I1642" i="6"/>
  <c r="I931" i="6"/>
  <c r="I2095" i="6"/>
  <c r="I487" i="6"/>
  <c r="I513" i="6"/>
  <c r="I842" i="6"/>
  <c r="I893" i="6"/>
  <c r="I920" i="6"/>
  <c r="I973" i="6"/>
  <c r="I1126" i="6"/>
  <c r="I2084" i="6"/>
  <c r="I485" i="6"/>
  <c r="I511" i="6"/>
  <c r="I918" i="6"/>
  <c r="I971" i="6"/>
  <c r="I1124" i="6"/>
  <c r="I2082" i="6"/>
  <c r="I916" i="6"/>
  <c r="I943" i="6"/>
  <c r="I996" i="6"/>
  <c r="I1148" i="6"/>
  <c r="I2106" i="6"/>
  <c r="I60" i="6"/>
  <c r="I167" i="6"/>
  <c r="I246" i="6"/>
  <c r="I454" i="6"/>
  <c r="I508" i="6"/>
  <c r="I534" i="6"/>
  <c r="I787" i="6"/>
  <c r="I915" i="6"/>
  <c r="I1570" i="6"/>
  <c r="I1648" i="6"/>
  <c r="I46" i="6"/>
  <c r="I440" i="6"/>
  <c r="I901" i="6"/>
  <c r="I928" i="6"/>
  <c r="I981" i="6"/>
  <c r="I2092" i="6"/>
  <c r="I36" i="6"/>
  <c r="I891" i="6"/>
  <c r="I507" i="6"/>
  <c r="I758" i="6"/>
  <c r="I862" i="6"/>
  <c r="I1295" i="6"/>
  <c r="I1421" i="6"/>
  <c r="I1444" i="6"/>
  <c r="I1569" i="6"/>
  <c r="I1647" i="6"/>
  <c r="I1722" i="6"/>
  <c r="I1798" i="6"/>
  <c r="I1874" i="6"/>
  <c r="I1950" i="6"/>
  <c r="I2052" i="6"/>
  <c r="I87" i="6"/>
  <c r="I837" i="6"/>
  <c r="I1597" i="6"/>
  <c r="I85" i="6"/>
  <c r="I111" i="6"/>
  <c r="I808" i="6"/>
  <c r="I835" i="6"/>
  <c r="I1497" i="6"/>
  <c r="I1543" i="6"/>
  <c r="I110" i="6"/>
  <c r="I270" i="6"/>
  <c r="I834" i="6"/>
  <c r="I1496" i="6"/>
  <c r="I27" i="6"/>
  <c r="I81" i="6"/>
  <c r="I107" i="6"/>
  <c r="I804" i="6"/>
  <c r="I831" i="6"/>
  <c r="I1493" i="6"/>
  <c r="I1591" i="6"/>
  <c r="I2197" i="6"/>
  <c r="I2665" i="6"/>
  <c r="I80" i="6"/>
  <c r="I106" i="6"/>
  <c r="I803" i="6"/>
  <c r="I830" i="6"/>
  <c r="I1538" i="6"/>
  <c r="I1590" i="6"/>
  <c r="I2022" i="6"/>
  <c r="I2120" i="6"/>
  <c r="I2196" i="6"/>
  <c r="I2325" i="6"/>
  <c r="I2376" i="6"/>
  <c r="I2507" i="6"/>
  <c r="I2586" i="6"/>
  <c r="I2664" i="6"/>
  <c r="I2689" i="6"/>
  <c r="I2768" i="6"/>
  <c r="I79" i="6"/>
  <c r="I829" i="6"/>
  <c r="I24" i="6"/>
  <c r="I78" i="6"/>
  <c r="I104" i="6"/>
  <c r="I264" i="6"/>
  <c r="I828" i="6"/>
  <c r="I1490" i="6"/>
  <c r="I1588" i="6"/>
  <c r="I1691" i="6"/>
  <c r="I2194" i="6"/>
  <c r="I2220" i="6"/>
  <c r="I2350" i="6"/>
  <c r="I2455" i="6"/>
  <c r="I2662" i="6"/>
  <c r="I21" i="6"/>
  <c r="I75" i="6"/>
  <c r="I101" i="6"/>
  <c r="I261" i="6"/>
  <c r="I825" i="6"/>
  <c r="I1487" i="6"/>
  <c r="I74" i="6"/>
  <c r="I824" i="6"/>
  <c r="I1584" i="6"/>
  <c r="I16" i="6"/>
  <c r="I70" i="6"/>
  <c r="I96" i="6"/>
  <c r="I820" i="6"/>
  <c r="I1482" i="6"/>
  <c r="I1580" i="6"/>
  <c r="I2187" i="6"/>
  <c r="I2655" i="6"/>
  <c r="I11" i="6"/>
  <c r="I65" i="6"/>
  <c r="I91" i="6"/>
  <c r="I251" i="6"/>
  <c r="I815" i="6"/>
  <c r="I1477" i="6"/>
  <c r="I1575" i="6"/>
  <c r="I14" i="6"/>
  <c r="I68" i="6"/>
  <c r="I94" i="6"/>
  <c r="I794" i="6"/>
  <c r="I818" i="6"/>
  <c r="I1480" i="6"/>
  <c r="I1529" i="6"/>
  <c r="I1578" i="6"/>
  <c r="I2011" i="6"/>
  <c r="I2111" i="6"/>
  <c r="I2186" i="6"/>
  <c r="I2316" i="6"/>
  <c r="I2366" i="6"/>
  <c r="I2497" i="6"/>
  <c r="I2575" i="6"/>
  <c r="I2654" i="6"/>
  <c r="I2679" i="6"/>
  <c r="I2757" i="6"/>
  <c r="I64" i="6"/>
  <c r="I90" i="6"/>
  <c r="I791" i="6"/>
  <c r="I814" i="6"/>
  <c r="I1476" i="6"/>
  <c r="I1526" i="6"/>
  <c r="I1574" i="6"/>
  <c r="I2108" i="6"/>
  <c r="I2183" i="6"/>
  <c r="I2313" i="6"/>
  <c r="I2362" i="6"/>
  <c r="I2493" i="6"/>
  <c r="I2571" i="6"/>
  <c r="I2651" i="6"/>
  <c r="I2676" i="6"/>
  <c r="I51" i="6"/>
  <c r="I158" i="6"/>
  <c r="I237" i="6"/>
  <c r="I445" i="6"/>
  <c r="I778" i="6"/>
  <c r="I906" i="6"/>
  <c r="I933" i="6"/>
  <c r="I986" i="6"/>
  <c r="I1340" i="6"/>
  <c r="I1367" i="6"/>
  <c r="I1666" i="6"/>
  <c r="I2171" i="6"/>
  <c r="I2301" i="6"/>
  <c r="I2639" i="6"/>
  <c r="I35" i="6"/>
  <c r="I142" i="6"/>
  <c r="I221" i="6"/>
  <c r="I429" i="6"/>
  <c r="I762" i="6"/>
  <c r="I890" i="6"/>
  <c r="I917" i="6"/>
  <c r="I970" i="6"/>
  <c r="I1123" i="6"/>
  <c r="I1324" i="6"/>
  <c r="I1351" i="6"/>
  <c r="I1650" i="6"/>
  <c r="I2081" i="6"/>
  <c r="I2155" i="6"/>
  <c r="I2285" i="6"/>
  <c r="I2623" i="6"/>
  <c r="I760" i="6"/>
  <c r="I1571" i="6"/>
  <c r="I296" i="6"/>
  <c r="I398" i="6"/>
  <c r="I684" i="6"/>
  <c r="I732" i="6"/>
  <c r="I1064" i="6"/>
  <c r="I1271" i="6"/>
  <c r="I1373" i="6"/>
  <c r="I1469" i="6"/>
  <c r="I1672" i="6"/>
  <c r="I1747" i="6"/>
  <c r="I2103" i="6"/>
  <c r="I2177" i="6"/>
  <c r="I2307" i="6"/>
  <c r="I2645" i="6"/>
  <c r="I293" i="6"/>
  <c r="I395" i="6"/>
  <c r="I681" i="6"/>
  <c r="I729" i="6"/>
  <c r="I1059" i="6"/>
  <c r="I1268" i="6"/>
  <c r="I1370" i="6"/>
  <c r="I1466" i="6"/>
  <c r="I1669" i="6"/>
  <c r="I1744" i="6"/>
  <c r="I2100" i="6"/>
  <c r="I2174" i="6"/>
  <c r="I2304" i="6"/>
  <c r="I2642" i="6"/>
  <c r="I606" i="6"/>
  <c r="I708" i="6"/>
  <c r="I887" i="6"/>
  <c r="I1196" i="6"/>
  <c r="I1522" i="6"/>
  <c r="I482" i="6"/>
  <c r="I660" i="6"/>
  <c r="I1197" i="6"/>
  <c r="I481" i="6"/>
  <c r="I659" i="6"/>
  <c r="I759" i="6"/>
  <c r="I863" i="6"/>
  <c r="I1122" i="6"/>
  <c r="I1173" i="6"/>
  <c r="I1222" i="6"/>
  <c r="I1401" i="6"/>
  <c r="I1700" i="6"/>
  <c r="I1825" i="6"/>
  <c r="I1901" i="6"/>
  <c r="I2003" i="6"/>
  <c r="I2154" i="6"/>
  <c r="I2229" i="6"/>
  <c r="I2359" i="6"/>
  <c r="I2464" i="6"/>
  <c r="I657" i="6"/>
  <c r="I886" i="6"/>
  <c r="I1065" i="6"/>
  <c r="I476" i="6"/>
  <c r="I555" i="6"/>
  <c r="I603" i="6"/>
  <c r="I654" i="6"/>
  <c r="I884" i="6"/>
  <c r="I1060" i="6"/>
  <c r="I1193" i="6"/>
  <c r="I1820" i="6"/>
  <c r="I1896" i="6"/>
  <c r="I1998" i="6"/>
  <c r="I2149" i="6"/>
  <c r="I2224" i="6"/>
  <c r="I2354" i="6"/>
  <c r="I2459" i="6"/>
  <c r="I468" i="6"/>
  <c r="I646" i="6"/>
  <c r="I1185" i="6"/>
  <c r="I309" i="6"/>
  <c r="I412" i="6"/>
  <c r="I466" i="6"/>
  <c r="I545" i="6"/>
  <c r="I618" i="6"/>
  <c r="I644" i="6"/>
  <c r="I874" i="6"/>
  <c r="I1041" i="6"/>
  <c r="I1183" i="6"/>
  <c r="I1432" i="6"/>
  <c r="I1510" i="6"/>
  <c r="I1710" i="6"/>
  <c r="I1810" i="6"/>
  <c r="I1862" i="6"/>
  <c r="I1938" i="6"/>
  <c r="I1988" i="6"/>
  <c r="I305" i="6"/>
  <c r="I408" i="6"/>
  <c r="I614" i="6"/>
  <c r="I1984" i="6"/>
  <c r="I137" i="6"/>
  <c r="I582" i="6"/>
  <c r="I965" i="6"/>
  <c r="I1245" i="6"/>
  <c r="I1774" i="6"/>
  <c r="I1850" i="6"/>
  <c r="I1925" i="6"/>
  <c r="I1974" i="6"/>
  <c r="I2028" i="6"/>
  <c r="I2488" i="6"/>
  <c r="I2565" i="6"/>
  <c r="I2619" i="6"/>
  <c r="I2722" i="6"/>
  <c r="I2748" i="6"/>
  <c r="I2774" i="6"/>
  <c r="I2801" i="6"/>
  <c r="I2828" i="6"/>
  <c r="I558" i="6"/>
  <c r="I1121" i="6"/>
  <c r="I1172" i="6"/>
  <c r="I1221" i="6"/>
  <c r="I1400" i="6"/>
  <c r="I1824" i="6"/>
  <c r="I1900" i="6"/>
  <c r="I2002" i="6"/>
  <c r="I2153" i="6"/>
  <c r="I2228" i="6"/>
  <c r="I537" i="6"/>
  <c r="I866" i="6"/>
  <c r="I1175" i="6"/>
  <c r="I1502" i="6"/>
  <c r="I509" i="6"/>
  <c r="I535" i="6"/>
  <c r="I59" i="6"/>
  <c r="I166" i="6"/>
  <c r="I245" i="6"/>
  <c r="I453" i="6"/>
  <c r="I533" i="6"/>
  <c r="I786" i="6"/>
  <c r="I914" i="6"/>
  <c r="I941" i="6"/>
  <c r="I994" i="6"/>
  <c r="I56" i="6"/>
  <c r="I163" i="6"/>
  <c r="I242" i="6"/>
  <c r="I450" i="6"/>
  <c r="I530" i="6"/>
  <c r="I783" i="6"/>
  <c r="I859" i="6"/>
  <c r="I911" i="6"/>
  <c r="I938" i="6"/>
  <c r="I991" i="6"/>
  <c r="I1143" i="6"/>
  <c r="I1345" i="6"/>
  <c r="I499" i="6"/>
  <c r="I525" i="6"/>
  <c r="I854" i="6"/>
  <c r="I1639" i="6"/>
  <c r="I497" i="6"/>
  <c r="I523" i="6"/>
  <c r="I496" i="6"/>
  <c r="I522" i="6"/>
  <c r="I851" i="6"/>
  <c r="I902" i="6"/>
  <c r="I929" i="6"/>
  <c r="I982" i="6"/>
  <c r="I1135" i="6"/>
  <c r="I1636" i="6"/>
  <c r="I2093" i="6"/>
  <c r="I45" i="6"/>
  <c r="I439" i="6"/>
  <c r="I494" i="6"/>
  <c r="I520" i="6"/>
  <c r="I900" i="6"/>
  <c r="I927" i="6"/>
  <c r="I980" i="6"/>
  <c r="I1133" i="6"/>
  <c r="I1361" i="6"/>
  <c r="I2091" i="6"/>
  <c r="I484" i="6"/>
  <c r="I510" i="6"/>
  <c r="I504" i="6"/>
  <c r="I1720" i="6"/>
  <c r="I1796" i="6"/>
  <c r="I1872" i="6"/>
  <c r="I1948" i="6"/>
  <c r="I2050" i="6"/>
  <c r="I486" i="6"/>
  <c r="I841" i="6"/>
  <c r="I459" i="6"/>
  <c r="I637" i="6"/>
  <c r="I1027" i="6"/>
  <c r="I55" i="6"/>
  <c r="I241" i="6"/>
  <c r="I449" i="6"/>
  <c r="I910" i="6"/>
  <c r="I1142" i="6"/>
  <c r="I1371" i="6"/>
  <c r="I2101" i="6"/>
  <c r="I2305" i="6"/>
  <c r="I373" i="6"/>
  <c r="I425" i="6"/>
  <c r="I480" i="6"/>
  <c r="I631" i="6"/>
  <c r="I658" i="6"/>
  <c r="I1067" i="6"/>
  <c r="I186" i="6"/>
  <c r="I316" i="6"/>
  <c r="I367" i="6"/>
  <c r="I419" i="6"/>
  <c r="I625" i="6"/>
  <c r="I1115" i="6"/>
  <c r="I1165" i="6"/>
  <c r="I1893" i="6"/>
  <c r="I181" i="6"/>
  <c r="I311" i="6"/>
  <c r="I362" i="6"/>
  <c r="I1110" i="6"/>
  <c r="I1160" i="6"/>
  <c r="I1388" i="6"/>
  <c r="I1888" i="6"/>
  <c r="I2141" i="6"/>
  <c r="I177" i="6"/>
  <c r="I307" i="6"/>
  <c r="I358" i="6"/>
  <c r="I1106" i="6"/>
  <c r="I1156" i="6"/>
  <c r="I1206" i="6"/>
  <c r="I1385" i="6"/>
  <c r="I1884" i="6"/>
  <c r="I2138" i="6"/>
  <c r="I211" i="6"/>
  <c r="I291" i="6"/>
  <c r="I341" i="6"/>
  <c r="I1013" i="6"/>
  <c r="I1090" i="6"/>
  <c r="I1266" i="6"/>
  <c r="I1315" i="6"/>
  <c r="I1616" i="6"/>
  <c r="I1845" i="6"/>
  <c r="I2275" i="6"/>
  <c r="I2431" i="6"/>
  <c r="I2483" i="6"/>
  <c r="I2534" i="6"/>
  <c r="I2614" i="6"/>
  <c r="I2717" i="6"/>
  <c r="I2743" i="6"/>
  <c r="I2823" i="6"/>
  <c r="I193" i="6"/>
  <c r="I323" i="6"/>
  <c r="I374" i="6"/>
  <c r="I426" i="6"/>
  <c r="I632" i="6"/>
  <c r="I836" i="6"/>
  <c r="I1498" i="6"/>
  <c r="I1596" i="6"/>
  <c r="I203" i="6"/>
  <c r="I283" i="6"/>
  <c r="I333" i="6"/>
  <c r="I1005" i="6"/>
  <c r="I1082" i="6"/>
  <c r="I1258" i="6"/>
  <c r="I2423" i="6"/>
  <c r="I2526" i="6"/>
  <c r="I34" i="6"/>
  <c r="I88" i="6"/>
  <c r="I114" i="6"/>
  <c r="I274" i="6"/>
  <c r="I838" i="6"/>
  <c r="I1500" i="6"/>
  <c r="I139" i="6"/>
  <c r="I219" i="6"/>
  <c r="I2412" i="6"/>
  <c r="I2439" i="6"/>
  <c r="I214" i="6"/>
  <c r="I294" i="6"/>
  <c r="I344" i="6"/>
  <c r="I396" i="6"/>
  <c r="I682" i="6"/>
  <c r="I1016" i="6"/>
  <c r="I1093" i="6"/>
  <c r="I1467" i="6"/>
  <c r="I2074" i="6"/>
  <c r="I2278" i="6"/>
  <c r="I2407" i="6"/>
  <c r="I2643" i="6"/>
  <c r="I206" i="6"/>
  <c r="I336" i="6"/>
  <c r="I134" i="6"/>
  <c r="I1269" i="6"/>
  <c r="I1318" i="6"/>
  <c r="I1619" i="6"/>
  <c r="I2434" i="6"/>
  <c r="I2537" i="6"/>
  <c r="I2720" i="6"/>
  <c r="I2746" i="6"/>
  <c r="I2826" i="6"/>
  <c r="I32" i="6"/>
  <c r="I86" i="6"/>
  <c r="I112" i="6"/>
  <c r="I272" i="6"/>
  <c r="I2332" i="6"/>
  <c r="I2383" i="6"/>
  <c r="I2514" i="6"/>
  <c r="I2671" i="6"/>
  <c r="I28" i="6"/>
  <c r="I82" i="6"/>
  <c r="I108" i="6"/>
  <c r="I189" i="6"/>
  <c r="I268" i="6"/>
  <c r="I319" i="6"/>
  <c r="I370" i="6"/>
  <c r="I422" i="6"/>
  <c r="I628" i="6"/>
  <c r="I832" i="6"/>
  <c r="I1118" i="6"/>
  <c r="I1494" i="6"/>
  <c r="I1592" i="6"/>
  <c r="I2198" i="6"/>
  <c r="I2797" i="6"/>
  <c r="I40" i="6"/>
  <c r="I895" i="6"/>
  <c r="I922" i="6"/>
  <c r="I975" i="6"/>
  <c r="I1128" i="6"/>
  <c r="I2086" i="6"/>
  <c r="I31" i="6"/>
  <c r="I192" i="6"/>
  <c r="I271" i="6"/>
  <c r="I1595" i="6"/>
  <c r="I1699" i="6"/>
  <c r="I2126" i="6"/>
  <c r="I2202" i="6"/>
  <c r="I2331" i="6"/>
  <c r="I2358" i="6"/>
  <c r="I2382" i="6"/>
  <c r="I2463" i="6"/>
  <c r="I2513" i="6"/>
  <c r="I2592" i="6"/>
  <c r="I2670" i="6"/>
  <c r="I2695" i="6"/>
  <c r="G3" i="6"/>
  <c r="H3" i="6"/>
  <c r="B3" i="6"/>
  <c r="D3" i="6"/>
  <c r="L9" i="6" l="1" a="1"/>
  <c r="K3" i="6"/>
  <c r="L9" i="6" l="1"/>
  <c r="S16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AB0E6-7A84-440C-960F-A4577E8E0F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EC270D5-7A28-4815-8A55-6126132F5B2F}" name="WorksheetConnection_sales_data_sample (2)!$I:$I" type="102" refreshedVersion="8" minRefreshableVersion="5">
    <extLst>
      <ext xmlns:x15="http://schemas.microsoft.com/office/spreadsheetml/2010/11/main" uri="{DE250136-89BD-433C-8126-D09CA5730AF9}">
        <x15:connection id="Range 1" autoDelete="1">
          <x15:rangePr sourceName="_xlcn.WorksheetConnection_sales_data_sample2II1"/>
        </x15:connection>
      </ext>
    </extLst>
  </connection>
  <connection id="3" xr16:uid="{6D040E48-D589-434D-908F-3B65B2F2AC41}" name="WorksheetConnection_sales_data_sample (2)!$S:$S" type="102" refreshedVersion="8" minRefreshableVersion="5">
    <extLst>
      <ext xmlns:x15="http://schemas.microsoft.com/office/spreadsheetml/2010/11/main" uri="{DE250136-89BD-433C-8126-D09CA5730AF9}">
        <x15:connection id="Range" autoDelete="1">
          <x15:rangePr sourceName="_xlcn.WorksheetConnection_sales_data_sample2SS1"/>
        </x15:connection>
      </ext>
    </extLst>
  </connection>
  <connection id="4" xr16:uid="{30EFC4AA-5C54-4D2B-9488-5E68E806A55E}"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<sst xmlns="http://schemas.openxmlformats.org/spreadsheetml/2006/main" count="38965" uniqueCount="3579">
  <si>
    <t>ORDERNUMBER,QUANTITYORDERED,PRICEEACH,ORDERLINENUMBER,SALES,ORDERDATE,STATUS,QTR_ID,MONTH_ID,YEAR_ID,PRODUCTLINE,MSRP,PRODUCTCODE,CUSTOMERNAME,PHONE,ADDRESSLINE1,ADDRESSLINE2,CITY,STATE,POSTALCODE,COUNTRY,TERRITORY,CONTACTLASTNAME,CONTACTFIRSTNAME,DEALSIZE</t>
  </si>
  <si>
    <t>10107,30,95.7,2,2871,2/24/2003 0:00,Shipped,1,2,2003,Motorcycles,95,S10_1678,Land of Toys Inc.,2125557818,897 Long Airport Avenue,,NYC,NY,10022,USA,NA,Yu,Kwai,Small</t>
  </si>
  <si>
    <t>10121,34,81.35,5,2765.9,5/7/2003 0:00,Shipped,2,5,2003,Motorcycles,95,S10_1678,Reims Collectables,26.47.1555,59 rue de l'Abbaye,,Reims,,51100,France,EMEA,Henriot,Paul,Small</t>
  </si>
  <si>
    <t>10134,41,94.74,2,3884.34,7/1/2003 0:00,Shipped,3,7,2003,Motorcycles,95,S10_1678,Lyon Souveniers,+33 1 46 62 7555,27 rue du Colonel Pierre Avia,,Paris,,75508,France,EMEA,Da Cunha,Daniel,Medium</t>
  </si>
  <si>
    <t>10145,45,83.26,6,3746.7,8/25/2003 0:00,Shipped,3,8,2003,Motorcycles,95,S10_1678,Toys4GrownUps.com,6265557265,78934 Hillside Dr.,,Pasadena,CA,90003,USA,NA,Young,Julie,Medium</t>
  </si>
  <si>
    <t>10159,49,100,14,5205.27,10/10/2003 0:00,Shipped,4,10,2003,Motorcycles,95,S10_1678,Corporate Gift Ideas Co.,6505551386,7734 Strong St.,,San Francisco,CA,,USA,NA,Brown,Julie,Medium</t>
  </si>
  <si>
    <t>10168,36,96.66,1,3479.76,10/28/2003 0:00,Shipped,4,10,2003,Motorcycles,95,S10_1678,Technics Stores Inc.,6505556809,9408 Furth Circle,,Burlingame,CA,94217,USA,NA,Hirano,Juri,Medium</t>
  </si>
  <si>
    <t>10180,29,86.13,9,2497.77,11/11/2003 0:00,Shipped,4,11,2003,Motorcycles,95,S10_1678,Daedalus Designs Imports,20.16.1555,"184, chausse de Tournai",,Lille,,59000,France,EMEA,Rance,Martine,Small</t>
  </si>
  <si>
    <t>10188,48,100,1,5512.32,11/18/2003 0:00,Shipped,4,11,2003,Motorcycles,95,S10_1678,Herkku Gifts,+47 2267 3215,"Drammen 121, PR 744 Sentrum",,Bergen,,N 5804,Norway,EMEA,Oeztan,Veysel,Medium</t>
  </si>
  <si>
    <t>10201,22,98.57,2,2168.54,12/1/2003 0:00,Shipped,4,12,2003,Motorcycles,95,S10_1678,Mini Wheels Co.,6505555787,5557 North Pendale Street,,San Francisco,CA,,USA,NA,Murphy,Julie,Small</t>
  </si>
  <si>
    <t>10211,41,100,14,4708.44,1/15/2004 0:00,Shipped,1,1,2004,Motorcycles,95,S10_1678,Auto Canal Petit,(1) 47.55.6555,"25, rue Lauriston",,Paris,,75016,France,EMEA,Perrier,Dominique,Medium</t>
  </si>
  <si>
    <t>10223,37,100,1,3965.66,2/20/2004 0:00,Shipped,1,2,2004,Motorcycles,95,S10_1678,"Australian Collectors, Co.",03 9520 4555,636 St Kilda Road,Level 3,Melbourne,Victoria,3004,Australia,APAC,Ferguson,Peter,Medium</t>
  </si>
  <si>
    <t>10237,23,100,7,2333.12,4/5/2004 0:00,Shipped,2,4,2004,Motorcycles,95,S10_1678,Vitachrome Inc.,2125551500,2678 Kingston Rd.,Suite 101,NYC,NY,10022,USA,NA,Frick,Michael,Small</t>
  </si>
  <si>
    <t>10251,28,100,2,3188.64,5/18/2004 0:00,Shipped,2,5,2004,Motorcycles,95,S10_1678,Tekni Collectables Inc.,2015559350,7476 Moss Rd.,,Newark,NJ,94019,USA,NA,Brown,William,Medium</t>
  </si>
  <si>
    <t>10263,34,100,2,3676.76,6/28/2004 0:00,Shipped,2,6,2004,Motorcycles,95,S10_1678,Gift Depot Inc.,2035552570,25593 South Bay Ln.,,Bridgewater,CT,97562,USA,NA,King,Julie,Medium</t>
  </si>
  <si>
    <t>10275,45,92.83,1,4177.35,7/23/2004 0:00,Shipped,3,7,2004,Motorcycles,95,S10_1678,La Rochelle Gifts,40.67.8555,"67, rue des Cinquante Otages",,Nantes,,44000,France,EMEA,Labrune,Janine,Medium</t>
  </si>
  <si>
    <t>10285,36,100,6,4099.68,8/27/2004 0:00,Shipped,3,8,2004,Motorcycles,95,S10_1678,Marta's Replicas Co.,6175558555,39323 Spinnaker Dr.,,Cambridge,MA,51247,USA,NA,Hernandez,Marta,Medium</t>
  </si>
  <si>
    <t>10299,23,100,9,2597.39,9/30/2004 0:00,Shipped,3,9,2004,Motorcycles,95,S10_1678,"Toys of Finland, Co.",90-224 8555,Keskuskatu 45,,Helsinki,,21240,Finland,EMEA,Karttunen,Matti,Small</t>
  </si>
  <si>
    <t>10309,41,100,5,4394.38,10/15/2004 0:00,Shipped,4,10,2004,Motorcycles,95,S10_1678,Baane Mini Imports,07-98 9555,Erling Skakkes gate 78,,Stavern,,4110,Norway,EMEA,Bergulfsen,Jonas,Medium</t>
  </si>
  <si>
    <t>10318,46,94.74,1,4358.04,11/2/2004 0:00,Shipped,4,11,2004,Motorcycles,95,S10_1678,Diecast Classics Inc.,2155551555,7586 Pompton St.,,Allentown,PA,70267,USA,NA,Yu,Kyung,Medium</t>
  </si>
  <si>
    <t>10329,42,100,1,4396.14,11/15/2004 0:00,Shipped,4,11,2004,Motorcycles,95,S10_1678,Land of Toys Inc.,2125557818,897 Long Airport Avenue,,NYC,NY,10022,USA,NA,Yu,Kwai,Medium</t>
  </si>
  <si>
    <t>10341,41,100,9,7737.93,11/24/2004 0:00,Shipped,4,11,2004,Motorcycles,95,S10_1678,Salzburg Collectables,6562-9555,Geislweg 14,,Salzburg,,5020,Austria,EMEA,Pipps,Georg,Large</t>
  </si>
  <si>
    <t>10361,20,72.55,13,1451,12/17/2004 0:00,Shipped,4,12,2004,Motorcycles,95,S10_1678,Souveniers And Things Co.,+61 2 9495 8555,"Monitor Money Building, 815 Pacific Hwy",Level 6,Chatswood,NSW,2067,Australia,APAC,Huxley,Adrian,Small</t>
  </si>
  <si>
    <t>10375,21,34.91,12,733.11,2/3/2005 0:00,Shipped,1,2,2005,Motorcycles,95,S10_1678,La Rochelle Gifts,40.67.8555,"67, rue des Cinquante Otages",,Nantes,,44000,France,EMEA,Labrune,Janine,Small</t>
  </si>
  <si>
    <t>10388,42,76.36,4,3207.12,3/3/2005 0:00,Shipped,1,3,2005,Motorcycles,95,S10_1678,FunGiftIdeas.com,5085552555,1785 First Street,,New Bedford,MA,50553,USA,NA,Benitez,Violeta,Medium</t>
  </si>
  <si>
    <t>10403,24,100,7,2434.56,4/8/2005 0:00,Shipped,2,4,2005,Motorcycles,95,S10_1678,"UK Collectables, Ltd.",(171) 555-2282,Berkeley Gardens 12  Brewery,,Liverpool,,WX1 6LT,UK,EMEA,Devon,Elizabeth,Small</t>
  </si>
  <si>
    <t>10417,66,100,2,7516.08,5/13/2005 0:00,Disputed,2,5,2005,Motorcycles,95,S10_1678,Euro Shopping Channel,(91) 555 94 44,"C/ Moralzarzal, 86",,Madrid,,28034,Spain,EMEA,Freyre,Diego,Large</t>
  </si>
  <si>
    <t>10103,26,100,11,5404.62,1/29/2003 0:00,Shipped,1,1,2003,Classic Cars,214,S10_1949,Baane Mini Imports,07-98 9555,Erling Skakkes gate 78,,Stavern,,4110,Norway,EMEA,Bergulfsen,Jonas,Medium</t>
  </si>
  <si>
    <t>10112,29,100,1,7209.11,3/24/2003 0:00,Shipped,1,3,2003,Classic Cars,214,S10_1949,"Volvo Model Replicas, Co",0921-12 3555,Berguvsv„gen  8,,Lule,,S-958 22,Sweden,EMEA,Berglund,Christina,Large</t>
  </si>
  <si>
    <t>10126,38,100,11,7329.06,5/28/2003 0:00,Shipped,2,5,2003,Classic Cars,214,S10_1949,"Corrida Auto Replicas, Ltd",(91) 555 22 82,"C/ Araquil, 67",,Madrid,,28023,Spain,EMEA,Sommer,Mart¡n,Large</t>
  </si>
  <si>
    <t>10140,37,100,11,7374.1,7/24/2003 0:00,Shipped,3,7,2003,Classic Cars,214,S10_1949,Technics Stores Inc.,6505556809,9408 Furth Circle,,Burlingame,CA,94217,USA,NA,Hirano,Juri,Large</t>
  </si>
  <si>
    <t>10150,45,100,8,10993.5,9/19/2003 0:00,Shipped,3,9,2003,Classic Cars,214,S10_1949,"Dragon Souveniers, Ltd.",+65 221 7555,"Bronz Sok., Bronz Apt. 3/6 Tesvikiye",,Singapore,,79903,Singapore,Japan,Natividad,Eric,Large</t>
  </si>
  <si>
    <t>10163,21,100,1,4860.24,10/20/2003 0:00,Shipped,4,10,2003,Classic Cars,214,S10_1949,Classic Legends Inc.,2125558493,5905 Pompton St.,Suite 750,NYC,NY,10022,USA,NA,Hernandez,Maria,Medium</t>
  </si>
  <si>
    <t>10174,34,100,4,8014.82,11/6/2003 0:00,Shipped,4,11,2003,Classic Cars,214,S10_1949,"Australian Gift Network, Co",61-7-3844-6555,31 Duncan St. West End,,South Brisbane,Queensland,4101,Australia,APAC,Calaghan,Tony,Large</t>
  </si>
  <si>
    <t>10183,23,100,8,5372.57,11/13/2003 0:00,Shipped,4,11,2003,Classic Cars,214,S10_1949,"Classic Gift Ideas, Inc",2155554695,782 First Street,,Philadelphia,PA,71270,USA,NA,Cervantes,Francisca,Medium</t>
  </si>
  <si>
    <t>10194,42,100,11,7290.36,11/25/2003 0:00,Shipped,4,11,2003,Classic Cars,214,S10_1949,"Saveley &amp; Henriot, Co.",78.32.5555,"2, rue du Commerce",,Lyon,,69004,France,EMEA,Saveley,Mary,Large</t>
  </si>
  <si>
    <t>10206,47,100,6,9064.89,12/5/2003 0:00,Shipped,4,12,2003,Classic Cars,214,S10_1949,Canadian Gift Exchange Network,(604) 555-3392,1900 Oak St.,,Vancouver,BC,V3F 2K1,Canada,NA,Tannamuri,Yoshi,Large</t>
  </si>
  <si>
    <t>10215,35,100,3,6075.3,1/29/2004 0:00,Shipped,1,1,2004,Classic Cars,214,S10_1949,West Coast Collectables Co.,3105553722,3675 Furth Circle,,Burbank,CA,94019,USA,NA,Thompson,Steve,Medium</t>
  </si>
  <si>
    <t>10228,29,100,2,6463.23,3/10/2004 0:00,Shipped,1,3,2004,Classic Cars,214,S10_1949,Cambridge Collectables Co.,6175555555,4658 Baden Av.,,Cambridge,MA,51247,USA,NA,Tseng,Kyung,Medium</t>
  </si>
  <si>
    <t>10245,34,100,9,6120.34,5/4/2004 0:00,Shipped,2,5,2004,Classic Cars,214,S10_1949,Super Scale Inc.,2035559545,567 North Pendale Street,,New Haven,CT,97823,USA,NA,Murphy,Leslie,Medium</t>
  </si>
  <si>
    <t>10258,32,100,6,7680.64,6/15/2004 0:00,Shipped,2,6,2004,Classic Cars,214,S10_1949,"Tokyo Collectables, Ltd",+81 3 3584 0555,2-2-8 Roppongi,,Minato-ku,Tokyo,106-0032,Japan,Japan,Shimamura,Akiko,Large</t>
  </si>
  <si>
    <t>10270,21,100,9,4905.39,7/19/2004 0:00,Shipped,3,7,2004,Classic Cars,214,S10_1949,Souveniers And Things Co.,+61 2 9495 8555,"Monitor Money Building, 815 Pacific Hwy",Level 6,Chatswood,NSW,2067,Australia,APAC,Huxley,Adrian,Medium</t>
  </si>
  <si>
    <t>10280,34,100,2,8014.82,8/17/2004 0:00,Shipped,3,8,2004,Classic Cars,214,S10_1949,Amica Models &amp; Co.,011-4988555,Via Monte Bianco 34,,Torino,,10100,Italy,EMEA,Accorti,Paolo,Large</t>
  </si>
  <si>
    <t>10291,37,100,11,7136.19,9/8/2004 0:00,Shipped,3,9,2004,Classic Cars,214,S10_1949,Scandinavian Gift Ideas,0695-34 6555,?kergatan 24,,Boras,,S-844 67,Sweden,EMEA,Larsson,Maria,Large</t>
  </si>
  <si>
    <t>10304,47,100,6,10172.7,10/11/2004 0:00,Shipped,4,10,2004,Classic Cars,214,S10_1949,Auto Assoc. &amp; Cie.,30.59.8555,"67, avenue de l'Europe",,Versailles,,78000,France,EMEA,Tonini,Daniel,Large</t>
  </si>
  <si>
    <t>10312,48,100,3,11623.7,10/21/2004 0:00,Shipped,4,10,2004,Classic Cars,214,S10_1949,Mini Gifts Distributors Ltd.,4155551450,5677 Strong St.,,San Rafael,CA,97562,USA,NA,Nelson,Valarie,Large</t>
  </si>
  <si>
    <t>10322,40,100,1,6000.4,11/4/2004 0:00,Shipped,4,11,2004,Classic Cars,214,S10_1949,Online Diecast Creations Co.,6035558647,2304 Long Airport Avenue,,Nashua,NH,62005,USA,NA,Young,Valarie,Medium</t>
  </si>
  <si>
    <t>10333,26,100,3,3003,11/18/2004 0:00,Shipped,4,11,2004,Classic Cars,214,S10_1949,Mini Wheels Co.,6505555787,5557 North Pendale Street,,San Francisco,CA,,USA,NA,Murphy,Julie,Medium</t>
  </si>
  <si>
    <t>10347,30,100,1,3944.7,11/29/2004 0:00,Shipped,4,11,2004,Classic Cars,214,S10_1949,"Australian Collectors, Co.",03 9520 4555,636 St Kilda Road,Level 3,Melbourne,Victoria,3004,Australia,APAC,Ferguson,Peter,Medium</t>
  </si>
  <si>
    <t>10357,32,100,10,5691.84,12/10/2004 0:00,Shipped,4,12,2004,Classic Cars,214,S10_1949,Mini Gifts Distributors Ltd.,4155551450,5677 Strong St.,,San Rafael,CA,97562,USA,NA,Nelson,Valarie,Medium</t>
  </si>
  <si>
    <t>10369,41,100,2,4514.92,1/20/2005 0:00,Shipped,1,1,2005,Classic Cars,214,S10_1949,Collectables For Less Inc.,6175558555,7825 Douglas Av.,,Brickhaven,MA,58339,USA,NA,Nelson,Allen,Medium</t>
  </si>
  <si>
    <t>10381,36,100,3,8254.8,2/17/2005 0:00,Shipped,1,2,2005,Classic Cars,214,S10_1949,Corporate Gift Ideas Co.,6505551386,7734 Strong St.,,San Francisco,CA,,USA,NA,Brown,Julie,Large</t>
  </si>
  <si>
    <t>10391,24,100,4,2416.56,3/9/2005 0:00,Shipped,1,3,2005,Classic Cars,214,S10_1949,"Anna's Decorations, Ltd",02 9936 8555,201 Miller Street,Level 15,North Sydney,NSW,2060,Australia,APAC,O'Hara,Anna,Small</t>
  </si>
  <si>
    <t>10411,23,100,9,4140.23,5/1/2005 0:00,Shipped,2,5,2005,Classic Cars,214,S10_1949,Quebec Home Shopping Network,(514) 555-8054,43 rue St. Laurent,,Montreal,Quebec,H1J 1C3,Canada,NA,Fresnisre,Jean,Medium</t>
  </si>
  <si>
    <t>10424,50,100,6,12001,5/31/2005 0:00,In Process,2,5,2005,Classic Cars,214,S10_1949,Euro Shopping Channel,(91) 555 94 44,"C/ Moralzarzal, 86",,Madrid,,28034,Spain,EMEA,Freyre,Diego,Large</t>
  </si>
  <si>
    <t>10107,39,99.91,5,3896.49,2/24/2003 0:00,Shipped,1,2,2003,Motorcycles,118,S10_2016,Land of Toys Inc.,2125557818,897 Long Airport Avenue,,NYC,NY,10022,USA,NA,Yu,Kwai,Medium</t>
  </si>
  <si>
    <t>10120,29,96.34,3,2793.86,4/29/2003 0:00,Shipped,2,4,2003,Motorcycles,118,S10_2016,"Australian Collectors, Co.",03 9520 4555,636 St Kilda Road,Level 3,Melbourne,Victoria,3004,Australia,APAC,Ferguson,Peter,Small</t>
  </si>
  <si>
    <t>10134,27,100,5,3307.77,7/1/2003 0:00,Shipped,3,7,2003,Motorcycles,118,S10_2016,Lyon Souveniers,+33 1 46 62 7555,27 rue du Colonel Pierre Avia,,Paris,,75508,France,EMEA,Da Cunha,Daniel,Medium</t>
  </si>
  <si>
    <t>10145,37,100,9,5192.95,8/25/2003 0:00,Shipped,3,8,2003,Motorcycles,118,S10_2016,Toys4GrownUps.com,6265557265,78934 Hillside Dr.,,Pasadena,CA,90003,USA,NA,Young,Julie,Medium</t>
  </si>
  <si>
    <t>10159,37,100,17,5016.83,10/10/2003 0:00,Shipped,4,10,2003,Motorcycles,118,S10_2016,Corporate Gift Ideas Co.,6505551386,7734 Strong St.,,San Francisco,CA,,USA,NA,Brown,Julie,Medium</t>
  </si>
  <si>
    <t>10168,27,100,4,3660.93,10/28/2003 0:00,Shipped,4,10,2003,Motorcycles,118,S10_2016,Technics Stores Inc.,6505556809,9408 Furth Circle,,Burlingame,CA,94217,USA,NA,Hirano,Juri,Medium</t>
  </si>
  <si>
    <t>10180,42,100,12,4695.6,11/11/2003 0:00,Shipped,4,11,2003,Motorcycles,118,S10_2016,Daedalus Designs Imports,20.16.1555,"184, chausse de Tournai",,Lille,,59000,France,EMEA,Rance,Martine,Medium</t>
  </si>
  <si>
    <t>10188,38,96.34,4,3660.92,11/18/2003 0:00,Shipped,4,11,2003,Motorcycles,118,S10_2016,Herkku Gifts,+47 2267 3215,"Drammen 121, PR 744 Sentrum",,Bergen,,N 5804,Norway,EMEA,Oeztan,Veysel,Medium</t>
  </si>
  <si>
    <t>10201,24,100,5,3025.92,12/1/2003 0:00,Shipped,4,12,2003,Motorcycles,118,S10_2016,Mini Wheels Co.,6505555787,5557 North Pendale Street,,San Francisco,CA,,USA,NA,Murphy,Julie,Medium</t>
  </si>
  <si>
    <t>10210,23,100,2,3009.09,1/12/2004 0:00,Shipped,1,1,2004,Motorcycles,118,S10_2016,Osaka Souveniers Co.,+81 06 6342 5555,"Dojima Avanza 4F, 1-6-20 Dojima, Kita-ku",,Osaka,Osaka,530-0003,Japan,Japan,Kentary,Mory,Medium</t>
  </si>
  <si>
    <t>10223,47,100,4,5422.39,2/20/2004 0:00,Shipped,1,2,2004,Motorcycles,118,S10_2016,"Australian Collectors, Co.",03 9520 4555,636 St Kilda Road,Level 3,Melbourne,Victoria,3004,Australia,APAC,Ferguson,Peter,Medium</t>
  </si>
  <si>
    <t>10236,22,100,1,2852.08,4/3/2004 0:00,Shipped,2,4,2004,Motorcycles,118,S10_2016,Motor Mint Distributors Inc.,2155559857,11328 Douglas Av.,,Philadelphia,PA,71270,USA,NA,Hernandez,Rosa,Small</t>
  </si>
  <si>
    <t>10251,44,100,5,5756.52,5/18/2004 0:00,Shipped,2,5,2004,Motorcycles,118,S10_2016,Tekni Collectables Inc.,2015559350,7476 Moss Rd.,,Newark,NJ,94019,USA,NA,Brown,William,Medium</t>
  </si>
  <si>
    <t>10263,40,100,5,4472,6/28/2004 0:00,Shipped,2,6,2004,Motorcycles,118,S10_2016,Gift Depot Inc.,2035552570,25593 South Bay Ln.,,Bridgewater,CT,97562,USA,NA,King,Julie,Medium</t>
  </si>
  <si>
    <t>10275,22,100,4,2904.44,7/23/2004 0:00,Shipped,3,7,2004,Motorcycles,118,S10_2016,La Rochelle Gifts,40.67.8555,"67, rue des Cinquante Otages",,Nantes,,44000,France,EMEA,Labrune,Janine,Small</t>
  </si>
  <si>
    <t>10285,47,100,9,6484.59,8/27/2004 0:00,Shipped,3,8,2004,Motorcycles,118,S10_2016,Marta's Replicas Co.,6175558555,39323 Spinnaker Dr.,,Cambridge,MA,51247,USA,NA,Hernandez,Marta,Medium</t>
  </si>
  <si>
    <t>10298,39,96.34,1,3757.26,9/27/2004 0:00,Shipped,3,9,2004,Motorcycles,118,S10_2016,Atelier graphique,40.32.2555,"54, rue Royale",,Nantes,,44000,France,EMEA,Schmitt,Carine,Medium</t>
  </si>
  <si>
    <t>10308,34,100,2,4043.96,10/15/2004 0:00,Shipped,4,10,2004,Motorcycles,118,S10_2016,Mini Classics,9145554562,3758 North Pendale Street,,White Plains,NY,24067,USA,NA,Frick,Steve,Medium</t>
  </si>
  <si>
    <t>10318,45,100,4,5566.5,11/2/2004 0:00,Shipped,4,11,2004,Motorcycles,118,S10_2016,Diecast Classics Inc.,2155551555,7586 Pompton St.,,Allentown,PA,70267,USA,NA,Yu,Kyung,Medium</t>
  </si>
  <si>
    <t>10329,20,100,2,3176,11/15/2004 0:00,Shipped,4,11,2004,Motorcycles,118,S10_2016,Land of Toys Inc.,2125557818,897 Long Airport Avenue,,NYC,NY,10022,USA,NA,Yu,Kwai,Medium</t>
  </si>
  <si>
    <t>10339,40,68.92,4,2756.8,11/23/2004 0:00,Shipped,4,11,2004,Motorcycles,118,S10_2016,"Tokyo Collectables, Ltd",+81 3 3584 0555,2-2-8 Roppongi,,Minato-ku,Tokyo,106-0032,Japan,Japan,Shimamura,Akiko,Small</t>
  </si>
  <si>
    <t>10361,26,51.15,8,1329.9,12/17/2004 0:00,Shipped,4,12,2004,Motorcycles,118,S10_2016,Souveniers And Things Co.,+61 2 9495 8555,"Monitor Money Building, 815 Pacific Hwy",Level 6,Chatswood,NSW,2067,Australia,APAC,Huxley,Adrian,Small</t>
  </si>
  <si>
    <t>10374,39,100,5,5288.01,2/2/2005 0:00,Shipped,1,2,2005,Motorcycles,118,S10_2016,"Australian Gift Network, Co",61-7-3844-6555,31 Duncan St. West End,,South Brisbane,Queensland,4101,Australia,APAC,Calaghan,Tony,Medium</t>
  </si>
  <si>
    <t>10388,50,44.51,5,2225.5,3/3/2005 0:00,Shipped,1,3,2005,Motorcycles,118,S10_2016,FunGiftIdeas.com,5085552555,1785 First Street,,New Bedford,MA,50553,USA,NA,Benitez,Violeta,Small</t>
  </si>
  <si>
    <t>10402,45,100,1,5833.8,4/7/2005 0:00,Shipped,2,4,2005,Motorcycles,118,S10_2016,Auto Canal Petit,(1) 47.55.6555,"25, rue Lauriston",,Paris,,75016,France,EMEA,Perrier,Dominique,Medium</t>
  </si>
  <si>
    <t>10417,45,100,5,5887.35,5/13/2005 0:00,Disputed,2,5,2005,Motorcycles,118,S10_2016,Euro Shopping Channel,(91) 555 94 44,"C/ Moralzarzal, 86",,Madrid,,28034,Spain,EMEA,Freyre,Diego,Medium</t>
  </si>
  <si>
    <t>10107,27,100,4,6065.55,2/24/2003 0:00,Shipped,1,2,2003,Motorcycles,193,S10_4698,Land of Toys Inc.,2125557818,897 Long Airport Avenue,,NYC,NY,10022,USA,NA,Yu,Kwai,Medium</t>
  </si>
  <si>
    <t>10120,46,100,2,9264.86,4/29/2003 0:00,Shipped,2,4,2003,Motorcycles,193,S10_4698,"Australian Collectors, Co.",03 9520 4555,636 St Kilda Road,Level 3,Melbourne,Victoria,3004,Australia,APAC,Ferguson,Peter,Large</t>
  </si>
  <si>
    <t>10134,31,100,4,7023.98,7/1/2003 0:00,Shipped,3,7,2003,Motorcycles,193,S10_4698,Lyon Souveniers,+33 1 46 62 7555,27 rue du Colonel Pierre Avia,,Paris,,75508,France,EMEA,Da Cunha,Daniel,Large</t>
  </si>
  <si>
    <t>10145,33,100,8,5176.38,8/25/2003 0:00,Shipped,3,8,2003,Motorcycles,193,S10_4698,Toys4GrownUps.com,6265557265,78934 Hillside Dr.,,Pasadena,CA,90003,USA,NA,Young,Julie,Medium</t>
  </si>
  <si>
    <t>10159,22,100,16,4132.7,10/10/2003 0:00,Shipped,4,10,2003,Motorcycles,193,S10_4698,Corporate Gift Ideas Co.,6505551386,7734 Strong St.,,San Francisco,CA,,USA,NA,Brown,Julie,Medium</t>
  </si>
  <si>
    <t>10168,20,100,3,4183,10/28/2003 0:00,Shipped,4,10,2003,Motorcycles,193,S10_4698,Technics Stores Inc.,6505556809,9408 Furth Circle,,Burlingame,CA,94217,USA,NA,Hirano,Juri,Medium</t>
  </si>
  <si>
    <t>10180,41,100,11,8892.9,11/11/2003 0:00,Shipped,4,11,2003,Motorcycles,193,S10_4698,Daedalus Designs Imports,20.16.1555,"184, chausse de Tournai",,Lille,,59000,France,EMEA,Rance,Martine,Large</t>
  </si>
  <si>
    <t>10188,45,100,3,8714.7,11/18/2003 0:00,Shipped,4,11,2003,Motorcycles,193,S10_4698,Herkku Gifts,+47 2267 3215,"Drammen 121, PR 744 Sentrum",,Bergen,,N 5804,Norway,EMEA,Oeztan,Veysel,Large</t>
  </si>
  <si>
    <t>10201,49,100,4,8065.89,12/1/2003 0:00,Shipped,4,12,2003,Motorcycles,193,S10_4698,Mini Wheels Co.,6505555787,5557 North Pendale Street,,San Francisco,CA,,USA,NA,Murphy,Julie,Large</t>
  </si>
  <si>
    <t>10210,34,100,1,6123.4,1/12/2004 0:00,Shipped,1,1,2004,Motorcycles,193,S10_4698,Osaka Souveniers Co.,+81 06 6342 5555,"Dojima Avanza 4F, 1-6-20 Dojima, Kita-ku",,Osaka,Osaka,530-0003,Japan,Japan,Kentary,Mory,Medium</t>
  </si>
  <si>
    <t>10223,49,100,3,9774.03,2/20/2004 0:00,Shipped,1,2,2004,Motorcycles,193,S10_4698,"Australian Collectors, Co.",03 9520 4555,636 St Kilda Road,Level 3,Melbourne,Victoria,3004,Australia,APAC,Ferguson,Peter,Large</t>
  </si>
  <si>
    <t>10237,39,100,9,7023.9,4/5/2004 0:00,Shipped,2,4,2004,Motorcycles,193,S10_4698,Vitachrome Inc.,2125551500,2678 Kingston Rd.,Suite 101,NYC,NY,10022,USA,NA,Frick,Michael,Large</t>
  </si>
  <si>
    <t>10251,43,100,4,7078.23,5/18/2004 0:00,Shipped,2,5,2004,Motorcycles,193,S10_4698,Tekni Collectables Inc.,2015559350,7476 Moss Rd.,,Newark,NJ,94019,USA,NA,Brown,William,Large</t>
  </si>
  <si>
    <t>10263,41,100,4,8336.94,6/28/2004 0:00,Shipped,2,6,2004,Motorcycles,193,S10_4698,Gift Depot Inc.,2035552570,25593 South Bay Ln.,,Bridgewater,CT,97562,USA,NA,King,Julie,Large</t>
  </si>
  <si>
    <t>10275,36,100,3,6901.92,7/23/2004 0:00,Shipped,3,7,2004,Motorcycles,193,S10_4698,La Rochelle Gifts,40.67.8555,"67, rue des Cinquante Otages",,Nantes,,44000,France,EMEA,Labrune,Janine,Medium</t>
  </si>
  <si>
    <t>10285,27,100,8,5438.07,8/27/2004 0:00,Shipped,3,8,2004,Motorcycles,193,S10_4698,Marta's Replicas Co.,6175558555,39323 Spinnaker Dr.,,Cambridge,MA,51247,USA,NA,Hernandez,Marta,Medium</t>
  </si>
  <si>
    <t>10299,29,100,11,6683.34,9/30/2004 0:00,Shipped,3,9,2004,Motorcycles,193,S10_4698,"Toys of Finland, Co.",90-224 8555,Keskuskatu 45,,Helsinki,,21240,Finland,EMEA,Karttunen,Matti,Medium</t>
  </si>
  <si>
    <t>10308,20,100,1,4570.4,10/15/2004 0:00,Shipped,4,10,2004,Motorcycles,193,S10_4698,Mini Classics,9145554562,3758 North Pendale Street,,White Plains,NY,24067,USA,NA,Frick,Steve,Medium</t>
  </si>
  <si>
    <t>10318,37,100,3,7667.14,11/2/2004 0:00,Shipped,4,11,2004,Motorcycles,193,S10_4698,Diecast Classics Inc.,2155551555,7586 Pompton St.,,Allentown,PA,70267,USA,NA,Yu,Kyung,Large</t>
  </si>
  <si>
    <t>10329,26,100,3,5868.2,11/15/2004 0:00,Shipped,4,11,2004,Motorcycles,193,S10_4698,Land of Toys Inc.,2125557818,897 Long Airport Avenue,,NYC,NY,10022,USA,NA,Yu,Kwai,Medium</t>
  </si>
  <si>
    <t>10339,39,76.67,3,2990.13,11/23/2004 0:00,Shipped,4,11,2004,Motorcycles,193,S10_4698,"Tokyo Collectables, Ltd",+81 3 3584 0555,2-2-8 Roppongi,,Minato-ku,Tokyo,106-0032,Japan,Japan,Shimamura,Akiko,Small</t>
  </si>
  <si>
    <t>10362,22,100,4,3664.1,1/5/2005 0:00,Shipped,1,1,2005,Motorcycles,193,S10_4698,Technics Stores Inc.,6505556809,9408 Furth Circle,,Burlingame,CA,94217,USA,NA,Hirano,Juri,Medium</t>
  </si>
  <si>
    <t>10374,22,100,1,3834.38,2/2/2005 0:00,Shipped,1,2,2005,Motorcycles,193,S10_4698,"Australian Gift Network, Co",61-7-3844-6555,31 Duncan St. West End,,South Brisbane,Queensland,4101,Australia,APAC,Calaghan,Tony,Medium</t>
  </si>
  <si>
    <t>10388,21,86.77,7,1822.17,3/3/2005 0:00,Shipped,1,3,2005,Motorcycles,193,S10_4698,FunGiftIdeas.com,5085552555,1785 First Street,,New Bedford,MA,50553,USA,NA,Benitez,Violeta,Small</t>
  </si>
  <si>
    <t>10403,66,100,9,11886.6,4/8/2005 0:00,Shipped,2,4,2005,Motorcycles,193,S10_4698,"UK Collectables, Ltd.",(171) 555-2282,Berkeley Gardens 12  Brewery,,Liverpool,,WX1 6LT,UK,EMEA,Devon,Elizabeth,Large</t>
  </si>
  <si>
    <t>10417,56,100,4,9218.16,5/13/2005 0:00,Disputed,2,5,2005,Motorcycles,193,S10_4698,Euro Shopping Channel,(91) 555 94 44,"C/ Moralzarzal, 86",,Madrid,,28034,Spain,EMEA,Freyre,Diego,Large</t>
  </si>
  <si>
    <t>10105,50,100,2,7208,2/11/2003 0:00,Shipped,1,2,2003,Classic Cars,136,S10_4757,Danish Wholesale Imports,31 12 3555,Vinb'ltet 34,,Kobenhavn,,1734,Denmark,EMEA,Petersen,Jytte,Large</t>
  </si>
  <si>
    <t>10119,46,100,11,5004.8,4/28/2003 0:00,Shipped,2,4,2003,Classic Cars,136,S10_4757,Salzburg Collectables,6562-9555,Geislweg 14,,Salzburg,,5020,Austria,EMEA,Pipps,Georg,Medium</t>
  </si>
  <si>
    <t>10129,33,100,2,4398.24,6/12/2003 0:00,Shipped,2,6,2003,Classic Cars,136,S10_4757,"Stylish Desk Decors, Co.",(171) 555-0297,35 King George,,London,,WX3 6FW,UK,EMEA,Brown,Ann,Medium</t>
  </si>
  <si>
    <t>10143,49,100,15,5597.76,8/10/2003 0:00,Shipped,3,8,2003,Classic Cars,136,S10_4757,Mini Creations Ltd.,5085559555,4575 Hillside Dr.,,New Bedford,MA,50553,USA,NA,Tam,Wing C,Medium</t>
  </si>
  <si>
    <t>10155,32,100,13,4526.08,10/6/2003 0:00,Shipped,4,10,2003,Classic Cars,136,S10_4757,"Toys of Finland, Co.",90-224 8555,Keskuskatu 45,,Helsinki,,21240,Finland,EMEA,Karttunen,Matti,Medium</t>
  </si>
  <si>
    <t>10167,44,100,9,5924.16,10/23/2003 0:00,Cancelled,4,10,2003,Classic Cars,136,S10_4757,Scandinavian Gift Ideas,0695-34 6555,?kergatan 24,,Boras,,S-844 67,Sweden,EMEA,Larsson,Maria,Medium</t>
  </si>
  <si>
    <t>10178,24,100,12,3492.48,11/8/2003 0:00,Shipped,4,11,2003,Classic Cars,136,S10_4757,Alpha Cognac,61.77.6555,1 rue Alsace-Lorraine,,Toulouse,,31000,France,EMEA,Roulet,Annette,Medium</t>
  </si>
  <si>
    <t>10186,26,100,9,3854.24,11/14/2003 0:00,Shipped,4,11,2003,Classic Cars,136,S10_4757,"Double Decker Gift Stores, Ltd",(171) 555-7555,120 Hanover Sq.,,London,,WA1 1DP,UK,EMEA,Hardy,Thomas,Medium</t>
  </si>
  <si>
    <t>10197,45,100,6,5324.4,11/26/2003 0:00,Shipped,4,11,2003,Classic Cars,136,S10_4757,Enaco Distributors,(93) 203 4555,"Rambla de Catalu¤a, 23",,Barcelona,,8022,Spain,EMEA,Saavedra,Eduardo,Medium</t>
  </si>
  <si>
    <t>10209,39,100,8,5197.92,1/9/2004 0:00,Shipped,1,1,2004,Classic Cars,136,S10_4757,"Men 'R' US Retailers, Ltd.",2155554369,6047 Douglas Av.,,Los Angeles,CA,,USA,NA,Chandler,Michael,Medium</t>
  </si>
  <si>
    <t>10222,49,100,12,5997.6,2/19/2004 0:00,Shipped,1,2,2004,Classic Cars,136,S10_4757,Collectable Mini Designs Co.,7605558146,361 Furth Circle,,San Diego,CA,91217,USA,NA,Thompson,Valarie,Medium</t>
  </si>
  <si>
    <t>10248,20,100,3,2910.4,5/7/2004 0:00,Cancelled,2,5,2004,Classic Cars,136,S10_4757,Land of Toys Inc.,2125557818,897 Long Airport Avenue,,NYC,NY,10022,USA,NA,Yu,Kwai,Small</t>
  </si>
  <si>
    <t>10261,27,100,1,3378.24,6/17/2004 0:00,Shipped,2,6,2004,Classic Cars,136,S10_4757,Quebec Home Shopping Network,(514) 555-8054,43 rue St. Laurent,,Montreal,Quebec,H1J 1C3,Canada,NA,Fresnisre,Jean,Medium</t>
  </si>
  <si>
    <t>10273,30,100,4,3508.8,7/21/2004 0:00,Shipped,3,7,2004,Classic Cars,136,S10_4757,Petit Auto,(02) 5554 67,Rue Joseph-Bens 532,,Bruxelles,,B-1180,Belgium,EMEA,Dewey,Catherine,Medium</t>
  </si>
  <si>
    <t>10283,25,100,6,2992,8/20/2004 0:00,Shipped,3,8,2004,Classic Cars,136,S10_4757,"Royal Canadian Collectables, Ltd.",(604) 555-4555,23 Tsawassen Blvd.,,Tsawassen,BC,T2F 8M4,Canada,NA,Lincoln,Elizabeth,Small</t>
  </si>
  <si>
    <t>10295,24,100,1,3427.2,9/10/2004 0:00,Shipped,3,9,2004,Classic Cars,136,S10_4757,Gifts4AllAges.com,6175559555,8616 Spinnaker Dr.,,Boston,MA,51003,USA,NA,Yoshido,Juri,Medium</t>
  </si>
  <si>
    <t>10307,22,100,9,2692.8,10/14/2004 0:00,Shipped,4,10,2004,Classic Cars,136,S10_4757,"Classic Gift Ideas, Inc",2155554695,782 First Street,,Philadelphia,PA,71270,USA,NA,Cervantes,Francisca,Small</t>
  </si>
  <si>
    <t>10316,33,100,17,4128.96,11/1/2004 0:00,Shipped,4,11,2004,Classic Cars,136,S10_4757,giftsbymail.co.uk,(198) 555-8888,Garden House Crowther Way,,Cowes,Isle of Wight,PO31 7PJ,UK,EMEA,Bennett,Helen,Medium</t>
  </si>
  <si>
    <t>10325,47,64.93,6,3051.71,11/5/2004 0:00,Shipped,4,11,2004,Classic Cars,136,S10_4757,Baane Mini Imports,07-98 9555,Erling Skakkes gate 78,,Stavern,,4110,Norway,EMEA,Bergulfsen,Jonas,Medium</t>
  </si>
  <si>
    <t>10337,25,48.05,8,1201.25,11/21/2004 0:00,Shipped,4,11,2004,Classic Cars,136,S10_4757,Classic Legends Inc.,2125558493,5905 Pompton St.,Suite 750,NYC,NY,10022,USA,NA,Hernandez,Maria,Small</t>
  </si>
  <si>
    <t>10350,26,75.47,5,1962.22,12/2/2004 0:00,Shipped,4,12,2004,Classic Cars,136,S10_4757,Euro Shopping Channel,(91) 555 94 44,"C/ Moralzarzal, 86",,Madrid,,28034,Spain,EMEA,Freyre,Diego,Small</t>
  </si>
  <si>
    <t>10359,48,54.68,6,2624.64,12/15/2004 0:00,Shipped,4,12,2004,Classic Cars,136,S10_4757,Reims Collectables,26.47.1555,59 rue de l'Abbaye,,Reims,,51100,France,EMEA,Henriot,Paul,Small</t>
  </si>
  <si>
    <t>10373,39,100,3,4046.25,1/31/2005 0:00,Shipped,1,1,2005,Classic Cars,136,S10_4757,"Oulu Toy Supplies, Inc.",981-443655,Torikatu 38,,Oulu,,90110,Finland,EMEA,Koskitalo,Pirkko,Medium</t>
  </si>
  <si>
    <t>10384,34,100,4,4846.7,2/23/2005 0:00,Shipped,1,2,2005,Classic Cars,136,S10_4757,Corporate Gift Ideas Co.,6505551386,7734 Strong St.,,San Francisco,CA,,USA,NA,Brown,Julie,Medium</t>
  </si>
  <si>
    <t>10395,32,100,2,3370.56,3/17/2005 0:00,Shipped,1,3,2005,Classic Cars,136,S10_4757,Lyon Souveniers,+33 1 46 62 7555,27 rue du Colonel Pierre Avia,,Paris,,75508,France,EMEA,Da Cunha,Daniel,Medium</t>
  </si>
  <si>
    <t>10400,64,100,9,9661.44,4/1/2005 0:00,Shipped,2,4,2005,Classic Cars,136,S10_4757,The Sharp Gifts Warehouse,4085553659,3086 Ingle Ln.,,San Jose,CA,94217,USA,NA,Frick,Sue,Large</t>
  </si>
  <si>
    <t>10414,19,100,3,2764.88,5/6/2005 0:00,On Hold,2,5,2005,Classic Cars,136,S10_4757,Gifts4AllAges.com,6175559555,8616 Spinnaker Dr.,,Boston,MA,51003,USA,NA,Yoshido,Juri,Small</t>
  </si>
  <si>
    <t>10103,42,100,4,5398.26,1/29/2003 0:00,Shipped,1,1,2003,Classic Cars,147,S10_4962,Baane Mini Imports,07-98 9555,Erling Skakkes gate 78,,Stavern,,4110,Norway,EMEA,Bergulfsen,Jonas,Medium</t>
  </si>
  <si>
    <t>10114,31,100,8,4305.28,4/1/2003 0:00,Shipped,2,4,2003,Classic Cars,147,S10_4962,"La Corne D'abondance, Co.",(1) 42.34.2555,"265, boulevard Charonne",,Paris,,75012,France,EMEA,Bertrand,Marie,Medium</t>
  </si>
  <si>
    <t>10126,22,100,4,3347.74,5/28/2003 0:00,Shipped,2,5,2003,Classic Cars,147,S10_4962,"Corrida Auto Replicas, Ltd",(91) 555 22 82,"C/ Araquil, 67",,Madrid,,28023,Spain,EMEA,Sommer,Mart¡n,Medium</t>
  </si>
  <si>
    <t>10140,26,100,4,3188.12,7/24/2003 0:00,Shipped,3,7,2003,Classic Cars,147,S10_4962,Technics Stores Inc.,6505556809,9408 Furth Circle,,Burlingame,CA,94217,USA,NA,Hirano,Juri,Medium</t>
  </si>
  <si>
    <t>10150,20,100,1,3191.2,9/19/2003 0:00,Shipped,3,9,2003,Classic Cars,147,S10_4962,"Dragon Souveniers, Ltd.",+65 221 7555,"Bronz Sok., Bronz Apt. 3/6 Tesvikiye",,Singapore,,79903,Singapore,Japan,Natividad,Eric,Medium</t>
  </si>
  <si>
    <t>10164,21,100,2,3536.82,10/21/2003 0:00,Resolved,4,10,2003,Classic Cars,147,S10_4962,Mini Auto Werke,7675-3555,Kirchgasse 6,,Graz,,8010,Austria,EMEA,Mendel,Roland,Medium</t>
  </si>
  <si>
    <t>10175,33,100,9,5362.83,11/6/2003 0:00,Shipped,4,11,2003,Classic Cars,147,S10_4962,"Stylish Desk Decors, Co.",(171) 555-0297,35 King George,,London,,WX3 6FW,UK,EMEA,Brown,Ann,Medium</t>
  </si>
  <si>
    <t>10183,28,100,1,3433.36,11/13/2003 0:00,Shipped,4,11,2003,Classic Cars,147,S10_4962,"Classic Gift Ideas, Inc",2155554695,782 First Street,,Philadelphia,PA,71270,USA,NA,Cervantes,Francisca,Medium</t>
  </si>
  <si>
    <t>10194,26,100,4,4263.74,11/25/2003 0:00,Shipped,4,11,2003,Classic Cars,147,S10_4962,"Saveley &amp; Henriot, Co.",78.32.5555,"2, rue du Commerce",,Lyon,,69004,France,EMEA,Saveley,Mary,Medium</t>
  </si>
  <si>
    <t>10207,31,100,15,4076.19,12/9/2003 0:00,Shipped,4,12,2003,Classic Cars,147,S10_4962,Diecast Collectables,6175552555,6251 Ingle Ln.,,Boston,MA,51003,USA,NA,Franco,Valarie,Medium</t>
  </si>
  <si>
    <t>10217,48,100,4,7020.48,2/4/2004 0:00,Shipped,1,2,2004,Classic Cars,147,S10_4962,Handji Gifts&amp; Co,+65 224 1555,Village Close - 106 Linden Road Sandown,2nd Floor,Singapore,,69045,Singapore,APAC,Victorino,Wendy,Large</t>
  </si>
  <si>
    <t>10229,50,100,9,6426.5,3/11/2004 0:00,Shipped,1,3,2004,Classic Cars,147,S10_4962,Mini Gifts Distributors Ltd.,4155551450,5677 Strong St.,,San Rafael,CA,97562,USA,NA,Nelson,Valarie,Medium</t>
  </si>
  <si>
    <t>10245,28,100,2,4591.72,5/4/2004 0:00,Shipped,2,5,2004,Classic Cars,147,S10_4962,Super Scale Inc.,2035559545,567 North Pendale Street,,New Haven,CT,97823,USA,NA,Murphy,Leslie,Medium</t>
  </si>
  <si>
    <t>10259,26,100,12,4033.38,6/15/2004 0:00,Shipped,2,6,2004,Classic Cars,147,S10_4962,Handji Gifts&amp; Co,+65 224 1555,Village Close - 106 Linden Road Sandown,2nd Floor,Singapore,,69045,Singapore,APAC,Victorino,Wendy,Medium</t>
  </si>
  <si>
    <t>10270,32,100,2,4302.08,7/19/2004 0:00,Shipped,3,7,2004,Classic Cars,147,S10_4962,Souveniers And Things Co.,+61 2 9495 8555,"Monitor Money Building, 815 Pacific Hwy",Level 6,Chatswood,NSW,2067,Australia,APAC,Huxley,Adrian,Medium</t>
  </si>
  <si>
    <t>10281,44,100,9,7020.64,8/19/2004 0:00,Shipped,3,8,2004,Classic Cars,147,S10_4962,Diecast Classics Inc.,2155551555,7586 Pompton St.,,Allentown,PA,70267,USA,NA,Yu,Kyung,Large</t>
  </si>
  <si>
    <t>10291,30,100,4,3855.9,9/8/2004 0:00,Shipped,3,9,2004,Classic Cars,147,S10_4962,Scandinavian Gift Ideas,0695-34 6555,?kergatan 24,,Boras,,S-844 67,Sweden,EMEA,Larsson,Maria,Medium</t>
  </si>
  <si>
    <t>10305,38,100,13,6680.78,10/13/2004 0:00,Shipped,4,10,2004,Classic Cars,147,S10_4962,Marta's Replicas Co.,6175558555,39323 Spinnaker Dr.,,Cambridge,MA,51247,USA,NA,Hernandez,Marta,Medium</t>
  </si>
  <si>
    <t>10313,40,100,7,6678,10/22/2004 0:00,Shipped,4,10,2004,Classic Cars,147,S10_4962,Canadian Gift Exchange Network,(604) 555-3392,1900 Oak St.,,Vancouver,BC,V3F 2K1,Canada,NA,Tannamuri,Yoshi,Medium</t>
  </si>
  <si>
    <t>10322,46,61.99,8,2851.54,11/4/2004 0:00,Shipped,4,11,2004,Classic Cars,147,S10_4962,Online Diecast Creations Co.,6035558647,2304 Long Airport Avenue,,Nashua,NH,62005,USA,NA,Young,Valarie,Small</t>
  </si>
  <si>
    <t>10334,26,100,2,3188.12,11/19/2004 0:00,On Hold,4,11,2004,Classic Cars,147,S10_4962,"Volvo Model Replicas, Co",0921-12 3555,Berguvsv„gen  8,,Lule,,S-958 22,Sweden,EMEA,Berglund,Christina,Medium</t>
  </si>
  <si>
    <t>10347,27,100,2,4428,11/29/2004 0:00,Shipped,4,11,2004,Classic Cars,147,S10_4962,"Australian Collectors, Co.",03 9520 4555,636 St Kilda Road,Level 3,Melbourne,Victoria,3004,Australia,APAC,Ferguson,Peter,Medium</t>
  </si>
  <si>
    <t>10357,43,100,9,5780.92,12/10/2004 0:00,Shipped,4,12,2004,Classic Cars,147,S10_4962,Mini Gifts Distributors Ltd.,4155551450,5677 Strong St.,,San Rafael,CA,97562,USA,NA,Nelson,Valarie,Medium</t>
  </si>
  <si>
    <t>10370,35,65.63,4,2297.05,1/20/2005 0:00,Shipped,1,1,2005,Classic Cars,147,S10_4962,"Anna's Decorations, Ltd",02 9936 8555,201 Miller Street,Level 15,North Sydney,NSW,2060,Australia,APAC,O'Hara,Anna,Small</t>
  </si>
  <si>
    <t>10381,37,100,6,6231.54,2/17/2005 0:00,Shipped,1,2,2005,Classic Cars,147,S10_4962,Corporate Gift Ideas Co.,6505551386,7734 Strong St.,,San Francisco,CA,,USA,NA,Brown,Julie,Medium</t>
  </si>
  <si>
    <t>10391,37,46.9,7,1735.3,3/9/2005 0:00,Shipped,1,3,2005,Classic Cars,147,S10_4962,"Anna's Decorations, Ltd",02 9936 8555,201 Miller Street,Level 15,North Sydney,NSW,2060,Australia,APAC,O'Hara,Anna,Small</t>
  </si>
  <si>
    <t>10411,27,100,2,4427.73,5/1/2005 0:00,Shipped,2,5,2005,Classic Cars,147,S10_4962,Quebec Home Shopping Network,(514) 555-8054,43 rue St. Laurent,,Montreal,Quebec,H1J 1C3,Canada,NA,Fresnisre,Jean,Medium</t>
  </si>
  <si>
    <t>10425,38,100,12,5894.94,5/31/2005 0:00,In Process,2,5,2005,Classic Cars,147,S10_4962,La Rochelle Gifts,40.67.8555,"67, rue des Cinquante Otages",,Nantes,,44000,France,EMEA,Labrune,Janine,Medium</t>
  </si>
  <si>
    <t>10108,33,100,6,5265.15,3/3/2003 0:00,Shipped,1,3,2003,Classic Cars,194,S12_1099,Cruz &amp; Sons Co.,+63 2 555 3587,15 McCallum Street - NatWest Center #13-03,,Makati City,,1227 MM,Philippines,Japan,Cruz,Arnold,Medium</t>
  </si>
  <si>
    <t>10122,42,100,10,7599.9,5/8/2003 0:00,Shipped,2,5,2003,Classic Cars,194,S12_1099,Marseille Mini Autos,91.24.4555,"12, rue des Bouchers",,Marseille,,13008,France,EMEA,Lebihan,Laurence,Large</t>
  </si>
  <si>
    <t>10135,42,100,7,8008.56,7/2/2003 0:00,Shipped,3,7,2003,Classic Cars,194,S12_1099,Mini Gifts Distributors Ltd.,4155551450,5677 Strong St.,,San Rafael,CA,97562,USA,NA,Nelson,Valarie,Large</t>
  </si>
  <si>
    <t>10147,48,100,7,9245.76,9/5/2003 0:00,Shipped,3,9,2003,Classic Cars,194,S12_1099,Collectables For Less Inc.,6175558555,7825 Douglas Av.,,Brickhaven,MA,58339,USA,NA,Nelson,Allen,Large</t>
  </si>
  <si>
    <t>10159,41,100,2,8296.35,10/10/2003 0:00,Shipped,4,10,2003,Classic Cars,194,S12_1099,Corporate Gift Ideas Co.,6505551386,7734 Strong St.,,San Francisco,CA,,USA,NA,Brown,Julie,Large</t>
  </si>
  <si>
    <t>10169,30,100,2,5019.9,11/4/2003 0:00,Shipped,4,11,2003,Classic Cars,194,S12_1099,"Anna's Decorations, Ltd",02 9936 8555,201 Miller Street,Level 15,North Sydney,NSW,2060,Australia,APAC,O'Hara,Anna,Medium</t>
  </si>
  <si>
    <t>10181,27,100,14,5411.07,11/12/2003 0:00,Shipped,4,11,2003,Classic Cars,194,S12_1099,Herkku Gifts,+47 2267 3215,"Drammen 121, PR 744 Sentrum",,Bergen,,N 5804,Norway,EMEA,Oeztan,Veysel,Medium</t>
  </si>
  <si>
    <t>10191,21,100,3,3840.9,11/20/2003 0:00,Shipped,4,11,2003,Classic Cars,194,S12_1099,"Toms Spezialitten, Ltd",0221-5554327,Mehrheimerstr. 369,,Koln,,50739,Germany,EMEA,Pfalzheim,Henriette,Medium</t>
  </si>
  <si>
    <t>10203,20,100,8,3930.4,12/2/2003 0:00,Shipped,4,12,2003,Classic Cars,194,S12_1099,Euro Shopping Channel,(91) 555 94 44,"C/ Moralzarzal, 86",,Madrid,,28034,Spain,EMEA,Freyre,Diego,Medium</t>
  </si>
  <si>
    <t>10211,41,100,2,7498.9,1/15/2004 0:00,Shipped,1,1,2004,Classic Cars,194,S12_1099,Auto Canal Petit,(1) 47.55.6555,"25, rue Lauriston",,Paris,,75016,France,EMEA,Perrier,Dominique,Large</t>
  </si>
  <si>
    <t>10225,27,100,9,4517.91,2/22/2004 0:00,Shipped,1,2,2004,Classic Cars,194,S12_1099,"Vida Sport, Ltd",0897-034555,Grenzacherweg 237,,Gensve,,1203,Switzerland,EMEA,Holz,Michael,Medium</t>
  </si>
  <si>
    <t>10238,28,100,3,5774.72,4/9/2004 0:00,Shipped,2,4,2004,Classic Cars,194,S12_1099,Danish Wholesale Imports,31 12 3555,Vinb'ltet 34,,Kobenhavn,,1734,Denmark,EMEA,Petersen,Jytte,Medium</t>
  </si>
  <si>
    <t>10253,24,100,13,3922.56,6/1/2004 0:00,Cancelled,2,6,2004,Classic Cars,194,S12_1099,"UK Collectables, Ltd.",(171) 555-2282,Berkeley Gardens 12  Brewery,,Liverpool,,WX1 6LT,UK,EMEA,Devon,Elizabeth,Medium</t>
  </si>
  <si>
    <t>10266,44,100,14,9160.36,7/6/2004 0:00,Shipped,3,7,2004,Classic Cars,194,S12_1099,L'ordine Souveniers,0522-556555,Strada Provinciale 124,,Reggio Emilia,,42100,Italy,EMEA,Moroni,Maurizio,Large</t>
  </si>
  <si>
    <t>10276,50,100,3,9631,8/2/2004 0:00,Shipped,3,8,2004,Classic Cars,194,S12_1099,Online Mini Collectables,6175557555,7635 Spinnaker Dr.,,Brickhaven,MA,58339,USA,NA,Barajas,Miguel,Large</t>
  </si>
  <si>
    <t>10287,21,100,12,3432.24,8/30/2004 0:00,Shipped,3,8,2004,Classic Cars,194,S12_1099,"Vida Sport, Ltd",0897-034555,Grenzacherweg 237,,Gensve,,1203,Switzerland,EMEA,Holz,Michael,Medium</t>
  </si>
  <si>
    <t>10300,33,100,5,5521.89,10/4/2003 0:00,Shipped,4,10,2003,Classic Cars,194,S12_1099,"Blauer See Auto, Co.",+49 69 66 90 2555,Lyonerstr. 34,,Frankfurt,,60528,Germany,EMEA,Keitel,Roland,Medium</t>
  </si>
  <si>
    <t>10310,33,100,10,6934.62,10/16/2004 0:00,Shipped,4,10,2004,Classic Cars,194,S12_1099,"Toms Spezialitten, Ltd",0221-5554327,Mehrheimerstr. 369,,Koln,,50739,Germany,EMEA,Pfalzheim,Henriette,Medium</t>
  </si>
  <si>
    <t>10320,31,100,3,6876.11,11/3/2004 0:00,Shipped,4,11,2004,Classic Cars,194,S12_1099,"Volvo Model Replicas, Co",0921-12 3555,Berguvsv„gen  8,,Lule,,S-958 22,Sweden,EMEA,Berglund,Christina,Medium</t>
  </si>
  <si>
    <t>10329,41,71.47,5,2930.27,11/15/2004 0:00,Shipped,4,11,2004,Classic Cars,194,S12_1099,Land of Toys Inc.,2125557818,897 Long Airport Avenue,,NYC,NY,10022,USA,NA,Yu,Kwai,Small</t>
  </si>
  <si>
    <t>10341,45,79.65,2,3584.25,11/24/2004 0:00,Shipped,4,11,2004,Classic Cars,194,S12_1099,Salzburg Collectables,6562-9555,Geislweg 14,,Salzburg,,5020,Austria,EMEA,Pipps,Georg,Medium</t>
  </si>
  <si>
    <t>10363,33,85.39,3,2817.87,1/6/2005 0:00,Shipped,1,1,2005,Classic Cars,194,S12_1099,Suominen Souveniers,+358 9 8045 555,"Software Engineering Center, SEC Oy",,Espoo,,FIN-02271,Finland,EMEA,Suominen,Kalle,Small</t>
  </si>
  <si>
    <t>10375,45,76,7,3420,2/3/2005 0:00,Shipped,1,2,2005,Classic Cars,194,S12_1099,La Rochelle Gifts,40.67.8555,"67, rue des Cinquante Otages",,Nantes,,44000,France,EMEA,Labrune,Janine,Medium</t>
  </si>
  <si>
    <t>10389,26,99.04,4,2575.04,3/3/2005 0:00,Shipped,1,3,2005,Classic Cars,194,S12_1099,Scandinavian Gift Ideas,0695-34 6555,?kergatan 24,,Boras,,S-844 67,Sweden,EMEA,Larsson,Maria,Small</t>
  </si>
  <si>
    <t>10419,12,100,13,1961.28,5/17/2005 0:00,Shipped,2,5,2005,Classic Cars,194,S12_1099,Salzburg Collectables,6562-9555,Geislweg 14,,Salzburg,,5020,Austria,EMEA,Pipps,Georg,Small</t>
  </si>
  <si>
    <t>10105,41,100,15,8690.36,2/11/2003 0:00,Shipped,1,2,2003,Classic Cars,207,S12_1108,Danish Wholesale Imports,31 12 3555,Vinb'ltet 34,,Kobenhavn,,1734,Denmark,EMEA,Petersen,Jytte,Large</t>
  </si>
  <si>
    <t>10117,33,100,9,6034.38,4/16/2003 0:00,Shipped,2,4,2003,Classic Cars,207,S12_1108,"Dragon Souveniers, Ltd.",+65 221 7555,"Bronz Sok., Bronz Apt. 3/6 Tesvikiye",,Singapore,,79903,Singapore,Japan,Natividad,Eric,Medium</t>
  </si>
  <si>
    <t>10127,46,100,2,11279.2,6/3/2003 0:00,Shipped,2,6,2003,Classic Cars,207,S12_1108,Muscle Machine Inc,2125557413,4092 Furth Circle,Suite 400,NYC,NY,10022,USA,NA,Young,Jeff,Large</t>
  </si>
  <si>
    <t>10142,33,100,12,8023.29,8/8/2003 0:00,Shipped,3,8,2003,Classic Cars,207,S12_1108,Mini Gifts Distributors Ltd.,4155551450,5677 Strong St.,,San Rafael,CA,97562,USA,NA,Nelson,Valarie,Large</t>
  </si>
  <si>
    <t>10153,20,100,11,4904,9/28/2003 0:00,Shipped,3,9,2003,Classic Cars,207,S12_1108,Euro Shopping Channel,(91) 555 94 44,"C/ Moralzarzal, 86",,Madrid,,28034,Spain,EMEA,Freyre,Diego,Medium</t>
  </si>
  <si>
    <t>10165,44,100,3,8594.52,10/22/2003 0:00,Shipped,4,10,2003,Classic Cars,207,S12_1108,"Dragon Souveniers, Ltd.",+65 221 7555,"Bronz Sok., Bronz Apt. 3/6 Tesvikiye",,Singapore,,79903,Singapore,Japan,Natividad,Eric,Large</t>
  </si>
  <si>
    <t>10176,33,100,2,7474.5,11/6/2003 0:00,Shipped,4,11,2003,Classic Cars,207,S12_1108,L'ordine Souveniers,0522-556555,Strada Provinciale 124,,Reggio Emilia,,42100,Italy,EMEA,Moroni,Maurizio,Large</t>
  </si>
  <si>
    <t>10185,21,100,13,3883.74,11/14/2003 0:00,Shipped,4,11,2003,Classic Cars,207,S12_1108,Mini Creations Ltd.,5085559555,4575 Hillside Dr.,,New Bedford,MA,50553,USA,NA,Tam,Wing C,Medium</t>
  </si>
  <si>
    <t>10196,47,100,5,8887.7,11/26/2003 0:00,Shipped,4,11,2003,Classic Cars,207,S12_1108,Super Scale Inc.,2035559545,567 North Pendale Street,,New Haven,CT,97823,USA,NA,Murphy,Leslie,Large</t>
  </si>
  <si>
    <t>10208,46,100,13,8602.92,1/2/2004 0:00,Shipped,1,1,2004,Classic Cars,207,S12_1108,"Saveley &amp; Henriot, Co.",78.32.5555,"2, rue du Commerce",,Lyon,,69004,France,EMEA,Saveley,Mary,Large</t>
  </si>
  <si>
    <t>10220,32,100,2,7181.44,2/12/2004 0:00,Shipped,1,2,2004,Classic Cars,207,S12_1108,"Clover Collections, Co.",+353 1862 1555,25 Maiden Lane,Floor No. 4,Dublin,,2,Ireland,EMEA,Cassidy,Dean,Large</t>
  </si>
  <si>
    <t>10231,42,100,2,8378.58,3/19/2004 0:00,Shipped,1,3,2004,Classic Cars,207,S12_1108,CAF Imports,+34 913 728 555,"Merchants House, 27-30 Merchant's Quay",,Madrid,,28023,Spain,EMEA,Fernandez,Jesus,Large</t>
  </si>
  <si>
    <t>10247,44,100,2,10606.2,5/5/2004 0:00,Shipped,2,5,2004,Classic Cars,207,S12_1108,Suominen Souveniers,+358 9 8045 555,"Software Engineering Center, SEC Oy",,Espoo,,FIN-02271,Finland,EMEA,Suominen,Kalle,Large</t>
  </si>
  <si>
    <t>10272,35,100,2,5818.4,7/20/2004 0:00,Shipped,3,7,2004,Classic Cars,207,S12_1108,Diecast Classics Inc.,2155551555,7586 Pompton St.,,Allentown,PA,70267,USA,NA,Yu,Kyung,Medium</t>
  </si>
  <si>
    <t>10282,41,100,5,7071.27,8/20/2004 0:00,Shipped,3,8,2004,Classic Cars,207,S12_1108,Mini Gifts Distributors Ltd.,4155551450,5677 Strong St.,,San Rafael,CA,97562,USA,NA,Nelson,Valarie,Large</t>
  </si>
  <si>
    <t>10293,46,100,8,8411.56,9/9/2004 0:00,Shipped,3,9,2004,Classic Cars,207,S12_1108,Amica Models &amp; Co.,011-4988555,Via Monte Bianco 34,,Torino,,10100,Italy,EMEA,Accorti,Paolo,Large</t>
  </si>
  <si>
    <t>10306,31,100,13,6570.76,10/14/2004 0:00,Shipped,4,10,2004,Classic Cars,207,S12_1108,"AV Stores, Co.",(171) 555-1555,Fauntleroy Circus,,Manchester,,EC2 5NT,UK,EMEA,Ashworth,Victoria,Medium</t>
  </si>
  <si>
    <t>10314,38,100,5,7975.44,10/22/2004 0:00,Shipped,4,10,2004,Classic Cars,207,S12_1108,Heintze Collectables,86 21 3555,Smagsloget 45,,Aaarhus,,8200,Denmark,EMEA,Ibsen,Palle,Large</t>
  </si>
  <si>
    <t>10325,42,64,8,2688,11/5/2004 0:00,Shipped,4,11,2004,Classic Cars,207,S12_1108,Baane Mini Imports,07-98 9555,Erling Skakkes gate 78,,Stavern,,4110,Norway,EMEA,Bergulfsen,Jonas,Small</t>
  </si>
  <si>
    <t>10336,33,57.22,10,1888.26,11/20/2004 0:00,Shipped,4,11,2004,Classic Cars,207,S12_1108,"La Corne D'abondance, Co.",(1) 42.34.2555,"265, boulevard Charonne",,Paris,,75012,France,EMEA,Bertrand,Marie,Small</t>
  </si>
  <si>
    <t>10348,48,52.36,8,2513.28,11/1/2004 0:00,Shipped,4,11,2004,Classic Cars,207,S12_1108,"Corrida Auto Replicas, Ltd",(91) 555 22 82,"C/ Araquil, 67",,Madrid,,28023,Spain,EMEA,Sommer,Mart¡n,Small</t>
  </si>
  <si>
    <t>10359,42,100,8,4764.48,12/15/2004 0:00,Shipped,4,12,2004,Classic Cars,207,S12_1108,Reims Collectables,26.47.1555,59 rue de l'Abbaye,,Reims,,51100,France,EMEA,Henriot,Paul,Medium</t>
  </si>
  <si>
    <t>10371,32,100,6,3560.64,1/23/2005 0:00,Shipped,1,1,2005,Classic Cars,207,S12_1108,Mini Gifts Distributors Ltd.,4155551450,5677 Strong St.,,San Rafael,CA,97562,USA,NA,Nelson,Valarie,Medium</t>
  </si>
  <si>
    <t>10382,34,100,10,3823.64,2/17/2005 0:00,Shipped,1,2,2005,Classic Cars,207,S12_1108,Mini Gifts Distributors Ltd.,4155551450,5677 Strong St.,,San Rafael,CA,97562,USA,NA,Nelson,Valarie,Medium</t>
  </si>
  <si>
    <t>10395,33,69.12,1,2280.96,3/17/2005 0:00,Shipped,1,3,2005,Classic Cars,207,S12_1108,Lyon Souveniers,+33 1 46 62 7555,27 rue du Colonel Pierre Avia,,Paris,,75508,France,EMEA,Da Cunha,Daniel,Small</t>
  </si>
  <si>
    <t>10413,36,100,2,8677.8,5/5/2005 0:00,Shipped,2,5,2005,Classic Cars,207,S12_1108,Gift Depot Inc.,2035552570,25593 South Bay Ln.,,Bridgewater,CT,97562,USA,NA,King,Julie,Large</t>
  </si>
  <si>
    <t>10103,27,100,8,3394.98,1/29/2003 0:00,Shipped,1,1,2003,Trucks and Buses,136,S12_1666,Baane Mini Imports,07-98 9555,Erling Skakkes gate 78,,Stavern,,4110,Norway,EMEA,Bergulfsen,Jonas,Medium</t>
  </si>
  <si>
    <t>10113,21,100,2,3415.44,3/26/2003 0:00,Shipped,1,3,2003,Trucks and Buses,136,S12_1666,Mini Gifts Distributors Ltd.,4155551450,5677 Strong St.,,San Rafael,CA,97562,USA,NA,Nelson,Valarie,Medium</t>
  </si>
  <si>
    <t>10126,21,100,8,2439.57,5/28/2003 0:00,Shipped,2,5,2003,Trucks and Buses,136,S12_1666,"Corrida Auto Replicas, Ltd",(91) 555 22 82,"C/ Araquil, 67",,Madrid,,28023,Spain,EMEA,Sommer,Mart¡n,Small</t>
  </si>
  <si>
    <t>10140,38,100,8,4829.8,7/24/2003 0:00,Shipped,3,7,2003,Trucks and Buses,136,S12_1666,Technics Stores Inc.,6505556809,9408 Furth Circle,,Burlingame,CA,94217,USA,NA,Hirano,Juri,Medium</t>
  </si>
  <si>
    <t>10150,30,100,5,4100.1,9/19/2003 0:00,Shipped,3,9,2003,Trucks and Buses,136,S12_1666,"Dragon Souveniers, Ltd.",+65 221 7555,"Bronz Sok., Bronz Apt. 3/6 Tesvikiye",,Singapore,,79903,Singapore,Japan,Natividad,Eric,Medium</t>
  </si>
  <si>
    <t>10164,49,100,6,6563.06,10/21/2003 0:00,Resolved,4,10,2003,Trucks and Buses,136,S12_1666,Mini Auto Werke,7675-3555,Kirchgasse 6,,Graz,,8010,Austria,EMEA,Mendel,Roland,Medium</t>
  </si>
  <si>
    <t>10174,43,100,1,6817.22,11/6/2003 0:00,Shipped,4,11,2003,Trucks and Buses,136,S12_1666,"Australian Gift Network, Co",61-7-3844-6555,31 Duncan St. West End,,South Brisbane,Queensland,4101,Australia,APAC,Calaghan,Tony,Medium</t>
  </si>
  <si>
    <t>10183,41,100,5,6163.94,11/13/2003 0:00,Shipped,4,11,2003,Trucks and Buses,136,S12_1666,"Classic Gift Ideas, Inc",2155554695,782 First Street,,Philadelphia,PA,71270,USA,NA,Cervantes,Francisca,Medium</t>
  </si>
  <si>
    <t>10194,38,100,8,4933.92,11/25/2003 0:00,Shipped,4,11,2003,Trucks and Buses,136,S12_1666,"Saveley &amp; Henriot, Co.",78.32.5555,"2, rue du Commerce",,Lyon,,69004,France,EMEA,Saveley,Mary,Medium</t>
  </si>
  <si>
    <t>10206,28,100,3,4056.36,12/5/2003 0:00,Shipped,4,12,2003,Trucks and Buses,136,S12_1666,Canadian Gift Exchange Network,(604) 555-3392,1900 Oak St.,,Vancouver,BC,V3F 2K1,Canada,NA,Tannamuri,Yoshi,Medium</t>
  </si>
  <si>
    <t>10216,43,100,1,5759.42,2/2/2004 0:00,Shipped,1,2,2004,Trucks and Buses,136,S12_1666,Auto Assoc. &amp; Cie.,30.59.8555,"67, avenue de l'Europe",,Versailles,,78000,France,EMEA,Tonini,Daniel,Medium</t>
  </si>
  <si>
    <t>10229,25,100,13,3451,3/11/2004 0:00,Shipped,1,3,2004,Trucks and Buses,136,S12_1666,Mini Gifts Distributors Ltd.,4155551450,5677 Strong St.,,San Rafael,CA,97562,USA,NA,Nelson,Valarie,Medium</t>
  </si>
  <si>
    <t>10245,38,100,6,5920.4,5/4/2004 0:00,Shipped,2,5,2004,Trucks and Buses,136,S12_1666,Super Scale Inc.,2035559545,567 North Pendale Street,,New Haven,CT,97823,USA,NA,Murphy,Leslie,Medium</t>
  </si>
  <si>
    <t>10258,41,100,3,6668.24,6/15/2004 0:00,Shipped,2,6,2004,Trucks and Buses,136,S12_1666,"Tokyo Collectables, Ltd",+81 3 3584 0555,2-2-8 Roppongi,,Minato-ku,Tokyo,106-0032,Japan,Japan,Shimamura,Akiko,Medium</t>
  </si>
  <si>
    <t>10270,28,100,6,4094.72,7/19/2004 0:00,Shipped,3,7,2004,Trucks and Buses,136,S12_1666,Souveniers And Things Co.,+61 2 9495 8555,"Monitor Money Building, 815 Pacific Hwy",Level 6,Chatswood,NSW,2067,Australia,APAC,Huxley,Adrian,Medium</t>
  </si>
  <si>
    <t>10281,25,100,13,2938.5,8/19/2004 0:00,Shipped,3,8,2004,Trucks and Buses,136,S12_1666,Diecast Classics Inc.,2155551555,7586 Pompton St.,,Allentown,PA,70267,USA,NA,Yu,Kyung,Small</t>
  </si>
  <si>
    <t>10291,41,100,8,6387.8,9/8/2004 0:00,Shipped,3,9,2004,Trucks and Buses,136,S12_1666,Scandinavian Gift Ideas,0695-34 6555,?kergatan 24,,Boras,,S-844 67,Sweden,EMEA,Larsson,Maria,Medium</t>
  </si>
  <si>
    <t>10304,39,100,3,6396,10/11/2004 0:00,Shipped,4,10,2004,Trucks and Buses,136,S12_1666,Auto Assoc. &amp; Cie.,30.59.8555,"67, avenue de l'Europe",,Versailles,,78000,France,EMEA,Tonini,Daniel,Medium</t>
  </si>
  <si>
    <t>10313,21,100,11,2669.1,10/22/2004 0:00,Shipped,4,10,2004,Trucks and Buses,136,S12_1666,Canadian Gift Exchange Network,(604) 555-3392,1900 Oak St.,,Vancouver,BC,V3F 2K1,Canada,NA,Tannamuri,Yoshi,Small</t>
  </si>
  <si>
    <t>10322,27,100,9,4784.13,11/4/2004 0:00,Shipped,4,11,2004,Trucks and Buses,136,S12_1666,Online Diecast Creations Co.,6035558647,2304 Long Airport Avenue,,Nashua,NH,62005,USA,NA,Young,Valarie,Medium</t>
  </si>
  <si>
    <t>10333,33,99.21,6,3273.93,11/18/2004 0:00,Shipped,4,11,2004,Trucks and Buses,136,S12_1666,Mini Wheels Co.,6505555787,5557 North Pendale Street,,San Francisco,CA,,USA,NA,Murphy,Julie,Medium</t>
  </si>
  <si>
    <t>10347,29,100,3,3586.43,11/29/2004 0:00,Shipped,4,11,2004,Trucks and Buses,136,S12_1666,"Australian Collectors, Co.",03 9520 4555,636 St Kilda Road,Level 3,Melbourne,Victoria,3004,Australia,APAC,Ferguson,Peter,Medium</t>
  </si>
  <si>
    <t>10357,49,100,8,5960.36,12/10/2004 0:00,Shipped,4,12,2004,Trucks and Buses,136,S12_1666,Mini Gifts Distributors Ltd.,4155551450,5677 Strong St.,,San Rafael,CA,97562,USA,NA,Nelson,Valarie,Medium</t>
  </si>
  <si>
    <t>10370,49,100,8,8470.14,1/20/2005 0:00,Shipped,1,1,2005,Trucks and Buses,136,S12_1666,"Anna's Decorations, Ltd",02 9936 8555,201 Miller Street,Level 15,North Sydney,NSW,2060,Australia,APAC,O'Hara,Anna,Large</t>
  </si>
  <si>
    <t>10381,20,100,1,2952,2/17/2005 0:00,Shipped,1,2,2005,Trucks and Buses,136,S12_1666,Corporate Gift Ideas Co.,6505551386,7734 Strong St.,,San Francisco,CA,,USA,NA,Brown,Julie,Small</t>
  </si>
  <si>
    <t>10391,39,63.2,9,2464.8,3/9/2005 0:00,Shipped,1,3,2005,Trucks and Buses,136,S12_1666,"Anna's Decorations, Ltd",02 9936 8555,201 Miller Street,Level 15,North Sydney,NSW,2060,Australia,APAC,O'Hara,Anna,Small</t>
  </si>
  <si>
    <t>10411,40,100,6,6232,5/1/2005 0:00,Shipped,2,5,2005,Trucks and Buses,136,S12_1666,Quebec Home Shopping Network,(514) 555-8054,43 rue St. Laurent,,Montreal,Quebec,H1J 1C3,Canada,NA,Fresnisre,Jean,Medium</t>
  </si>
  <si>
    <t>10424,49,100,3,7969.36,5/31/2005 0:00,In Process,2,5,2005,Trucks and Buses,136,S12_1666,Euro Shopping Channel,(91) 555 94 44,"C/ Moralzarzal, 86",,Madrid,,28034,Spain,EMEA,Freyre,Diego,Large</t>
  </si>
  <si>
    <t>10107,21,100,1,3036.6,2/24/2003 0:00,Shipped,1,2,2003,Motorcycles,150,S12_2823,Land of Toys Inc.,2125557818,897 Long Airport Avenue,,NYC,NY,10022,USA,NA,Yu,Kwai,Medium</t>
  </si>
  <si>
    <t>10121,50,100,4,8284,5/7/2003 0:00,Shipped,2,5,2003,Motorcycles,150,S12_2823,Reims Collectables,26.47.1555,59 rue de l'Abbaye,,Reims,,51100,France,EMEA,Henriot,Paul,Large</t>
  </si>
  <si>
    <t>10134,20,100,1,2711.2,7/1/2003 0:00,Shipped,3,7,2003,Motorcycles,150,S12_2823,Lyon Souveniers,+33 1 46 62 7555,27 rue du Colonel Pierre Avia,,Paris,,75508,France,EMEA,Da Cunha,Daniel,Small</t>
  </si>
  <si>
    <t>10145,49,100,5,8339.8,8/25/2003 0:00,Shipped,3,8,2003,Motorcycles,150,S12_2823,Toys4GrownUps.com,6265557265,78934 Hillside Dr.,,Pasadena,CA,90003,USA,NA,Young,Julie,Large</t>
  </si>
  <si>
    <t>10159,38,100,13,6238.84,10/10/2003 0:00,Shipped,4,10,2003,Motorcycles,150,S12_2823,Corporate Gift Ideas Co.,6505551386,7734 Strong St.,,San Francisco,CA,,USA,NA,Brown,Julie,Medium</t>
  </si>
  <si>
    <t>10169,35,100,13,4639.25,11/4/2003 0:00,Shipped,4,11,2003,Motorcycles,150,S12_2823,"Anna's Decorations, Ltd",02 9936 8555,201 Miller Street,Level 15,North Sydney,NSW,2060,Australia,APAC,O'Hara,Anna,Medium</t>
  </si>
  <si>
    <t>10180,40,100,8,6747.6,11/11/2003 0:00,Shipped,4,11,2003,Motorcycles,150,S12_2823,Daedalus Designs Imports,20.16.1555,"184, chausse de Tournai",,Lille,,59000,France,EMEA,Rance,Martine,Medium</t>
  </si>
  <si>
    <t>10189,28,100,1,4512.48,11/18/2003 0:00,Shipped,4,11,2003,Motorcycles,150,S12_2823,Toys4GrownUps.com,6265557265,78934 Hillside Dr.,,Pasadena,CA,90003,USA,NA,Young,Julie,Medium</t>
  </si>
  <si>
    <t>10201,25,100,1,4029,12/1/2003 0:00,Shipped,4,12,2003,Motorcycles,150,S12_2823,Mini Wheels Co.,6505555787,5557 North Pendale Street,,San Francisco,CA,,USA,NA,Murphy,Julie,Medium</t>
  </si>
  <si>
    <t>10211,36,100,13,4771.8,1/15/2004 0:00,Shipped,1,1,2004,Motorcycles,150,S12_2823,Auto Canal Petit,(1) 47.55.6555,"25, rue Lauriston",,Paris,,75016,France,EMEA,Perrier,Dominique,Medium</t>
  </si>
  <si>
    <t>10224,43,100,6,6087.94,2/21/2004 0:00,Shipped,1,2,2004,Motorcycles,150,S12_2823,Daedalus Designs Imports,20.16.1555,"184, chausse de Tournai",,Lille,,59000,France,EMEA,Rance,Martine,Medium</t>
  </si>
  <si>
    <t>10237,32,100,6,4193.28,4/5/2004 0:00,Shipped,2,4,2004,Motorcycles,150,S12_2823,Vitachrome Inc.,2125551500,2678 Kingston Rd.,Suite 101,NYC,NY,10022,USA,NA,Frick,Michael,Medium</t>
  </si>
  <si>
    <t>10251,46,100,1,7552.28,5/18/2004 0:00,Shipped,2,5,2004,Motorcycles,150,S12_2823,Tekni Collectables Inc.,2015559350,7476 Moss Rd.,,Newark,NJ,94019,USA,NA,Brown,William,Large</t>
  </si>
  <si>
    <t>10263,48,100,1,6434.4,6/28/2004 0:00,Shipped,2,6,2004,Motorcycles,150,S12_2823,Gift Depot Inc.,2035552570,25593 South Bay Ln.,,Bridgewater,CT,97562,USA,NA,King,Julie,Medium</t>
  </si>
  <si>
    <t>10276,43,100,14,5181.5,8/2/2004 0:00,Shipped,3,8,2004,Motorcycles,150,S12_2823,Online Mini Collectables,6175557555,7635 Spinnaker Dr.,,Brickhaven,MA,58339,USA,NA,Barajas,Miguel,Medium</t>
  </si>
  <si>
    <t>10285,49,100,5,6863.92,8/27/2004 0:00,Shipped,3,8,2004,Motorcycles,150,S12_2823,Marta's Replicas Co.,6175558555,39323 Spinnaker Dr.,,Cambridge,MA,51247,USA,NA,Hernandez,Marta,Medium</t>
  </si>
  <si>
    <t>10299,24,100,8,4157.04,9/30/2004 0:00,Shipped,3,9,2004,Motorcycles,150,S12_2823,"Toys of Finland, Co.",90-224 8555,Keskuskatu 45,,Helsinki,,21240,Finland,EMEA,Karttunen,Matti,Medium</t>
  </si>
  <si>
    <t>10309,26,100,4,4660.24,10/15/2004 0:00,Shipped,4,10,2004,Motorcycles,150,S12_2823,Baane Mini Imports,07-98 9555,Erling Skakkes gate 78,,Stavern,,4110,Norway,EMEA,Bergulfsen,Jonas,Medium</t>
  </si>
  <si>
    <t>10319,30,100,9,4111.8,11/3/2004 0:00,Shipped,4,11,2004,Motorcycles,150,S12_2823,Microscale Inc.,2125551957,5290 North Pendale Street,Suite 200,NYC,NY,10022,USA,NA,Kuo,Kee,Medium</t>
  </si>
  <si>
    <t>10329,24,100,6,3542.64,11/15/2004 0:00,Shipped,4,11,2004,Motorcycles,150,S12_2823,Land of Toys Inc.,2125557818,897 Long Airport Avenue,,NYC,NY,10022,USA,NA,Yu,Kwai,Medium</t>
  </si>
  <si>
    <t>10341,55,100,8,8118.55,11/24/2004 0:00,Shipped,4,11,2004,Motorcycles,150,S12_2823,Salzburg Collectables,6562-9555,Geislweg 14,,Salzburg,,5020,Austria,EMEA,Pipps,Georg,Large</t>
  </si>
  <si>
    <t>10362,22,100,1,3877.06,1/5/2005 0:00,Shipped,1,1,2005,Motorcycles,150,S12_2823,Technics Stores Inc.,6505556809,9408 Furth Circle,,Burlingame,CA,94217,USA,NA,Hirano,Juri,Medium</t>
  </si>
  <si>
    <t>10375,49,78.92,13,3867.08,2/3/2005 0:00,Shipped,1,2,2005,Motorcycles,150,S12_2823,La Rochelle Gifts,40.67.8555,"67, rue des Cinquante Otages",,Nantes,,44000,France,EMEA,Labrune,Janine,Medium</t>
  </si>
  <si>
    <t>10388,44,100,6,5951.44,3/3/2005 0:00,Shipped,1,3,2005,Motorcycles,150,S12_2823,FunGiftIdeas.com,5085552555,1785 First Street,,New Bedford,MA,50553,USA,NA,Benitez,Violeta,Medium</t>
  </si>
  <si>
    <t>10403,66,100,6,8648.64,4/8/2005 0:00,Shipped,2,4,2005,Motorcycles,150,S12_2823,"UK Collectables, Ltd.",(171) 555-2282,Berkeley Gardens 12  Brewery,,Liverpool,,WX1 6LT,UK,EMEA,Devon,Elizabeth,Large</t>
  </si>
  <si>
    <t>10417,21,100,1,3447.78,5/13/2005 0:00,Disputed,2,5,2005,Motorcycles,150,S12_2823,Euro Shopping Channel,(91) 555 94 44,"C/ Moralzarzal, 86",,Madrid,,28034,Spain,EMEA,Freyre,Diego,Medium</t>
  </si>
  <si>
    <t>10104,34,100,1,5958.5,1/31/2003 0:00,Shipped,1,1,2003,Classic Cars,151,S12_3148,Euro Shopping Channel,(91) 555 94 44,"C/ Moralzarzal, 86",,Madrid,,28034,Spain,EMEA,Freyre,Diego,Medium</t>
  </si>
  <si>
    <t>10117,43,100,10,5911.64,4/16/2003 0:00,Shipped,2,4,2003,Classic Cars,151,S12_3148,"Dragon Souveniers, Ltd.",+65 221 7555,"Bronz Sok., Bronz Apt. 3/6 Tesvikiye",,Singapore,,79903,Singapore,Japan,Natividad,Eric,Medium</t>
  </si>
  <si>
    <t>10127,46,100,3,7366.44,6/3/2003 0:00,Shipped,2,6,2003,Classic Cars,151,S12_3148,Muscle Machine Inc,2125557413,4092 Furth Circle,Suite 400,NYC,NY,10022,USA,NA,Young,Jeff,Large</t>
  </si>
  <si>
    <t>10142,33,100,13,4985.64,8/8/2003 0:00,Shipped,3,8,2003,Classic Cars,151,S12_3148,Mini Gifts Distributors Ltd.,4155551450,5677 Strong St.,,San Rafael,CA,97562,USA,NA,Nelson,Valarie,Medium</t>
  </si>
  <si>
    <t>10153,42,100,12,5393.64,9/28/2003 0:00,Shipped,3,9,2003,Classic Cars,151,S12_3148,Euro Shopping Channel,(91) 555 94 44,"C/ Moralzarzal, 86",,Madrid,,28034,Spain,EMEA,Freyre,Diego,Medium</t>
  </si>
  <si>
    <t>10165,34,100,4,4880.02,10/22/2003 0:00,Shipped,4,10,2003,Classic Cars,151,S12_3148,"Dragon Souveniers, Ltd.",+65 221 7555,"Bronz Sok., Bronz Apt. 3/6 Tesvikiye",,Singapore,,79903,Singapore,Japan,Natividad,Eric,Medium</t>
  </si>
  <si>
    <t>10176,47,100,3,8378.69,11/6/2003 0:00,Shipped,4,11,2003,Classic Cars,151,S12_3148,L'ordine Souveniers,0522-556555,Strada Provinciale 124,,Reggio Emilia,,42100,Italy,EMEA,Moroni,Maurizio,Large</t>
  </si>
  <si>
    <t>10185,33,100,14,4038.21,11/14/2003 0:00,Shipped,4,11,2003,Classic Cars,151,S12_3148,Mini Creations Ltd.,5085559555,4575 Hillside Dr.,,New Bedford,MA,50553,USA,NA,Tam,Wing C,Medium</t>
  </si>
  <si>
    <t>10196,24,100,6,3807.12,11/26/2003 0:00,Shipped,4,11,2003,Classic Cars,151,S12_3148,Super Scale Inc.,2035559545,567 North Pendale Street,,New Haven,CT,97823,USA,NA,Murphy,Leslie,Medium</t>
  </si>
  <si>
    <t>10208,26,100,14,3142.36,1/2/2004 0:00,Shipped,1,1,2004,Classic Cars,151,S12_3148,"Saveley &amp; Henriot, Co.",78.32.5555,"2, rue du Commerce",,Lyon,,69004,France,EMEA,Saveley,Mary,Medium</t>
  </si>
  <si>
    <t>10220,30,100,3,4713.6,2/12/2004 0:00,Shipped,1,2,2004,Classic Cars,151,S12_3148,"Clover Collections, Co.",+353 1862 1555,25 Maiden Lane,Floor No. 4,Dublin,,2,Ireland,EMEA,Cassidy,Dean,Medium</t>
  </si>
  <si>
    <t>10230,43,100,1,7016.31,3/15/2004 0:00,Shipped,1,3,2004,Classic Cars,151,S12_3148,"Blauer See Auto, Co.",+49 69 66 90 2555,Lyonerstr. 34,,Frankfurt,,60528,Germany,EMEA,Keitel,Roland,Large</t>
  </si>
  <si>
    <t>10247,25,100,3,4381.25,5/5/2004 0:00,Shipped,2,5,2004,Classic Cars,151,S12_3148,Suominen Souveniers,+358 9 8045 555,"Software Engineering Center, SEC Oy",,Espoo,,FIN-02271,Finland,EMEA,Suominen,Kalle,Medium</t>
  </si>
  <si>
    <t>10272,27,100,3,4283.01,7/20/2004 0:00,Shipped,3,7,2004,Classic Cars,151,S12_3148,Diecast Classics Inc.,2155551555,7586 Pompton St.,,Allentown,PA,70267,USA,NA,Yu,Kyung,Medium</t>
  </si>
  <si>
    <t>10282,27,100,6,4364.82,8/20/2004 0:00,Shipped,3,8,2004,Classic Cars,151,S12_3148,Mini Gifts Distributors Ltd.,4155551450,5677 Strong St.,,San Rafael,CA,97562,USA,NA,Nelson,Valarie,Medium</t>
  </si>
  <si>
    <t>10293,24,100,9,4242.24,9/9/2004 0:00,Shipped,3,9,2004,Classic Cars,151,S12_3148,Amica Models &amp; Co.,011-4988555,Via Monte Bianco 34,,Torino,,10100,Italy,EMEA,Accorti,Paolo,Medium</t>
  </si>
  <si>
    <t>10306,34,100,14,4982.7,10/14/2004 0:00,Shipped,4,10,2004,Classic Cars,151,S12_3148,"AV Stores, Co.",(171) 555-1555,Fauntleroy Circus,,Manchester,,EC2 5NT,UK,EMEA,Ashworth,Victoria,Medium</t>
  </si>
  <si>
    <t>10314,46,100,6,6393.54,10/22/2004 0:00,Shipped,4,10,2004,Classic Cars,151,S12_3148,Heintze Collectables,86 21 3555,Smagsloget 45,,Aaarhus,,8200,Denmark,EMEA,Ibsen,Palle,Medium</t>
  </si>
  <si>
    <t>10324,27,54.33,1,1466.91,11/5/2004 0:00,Shipped,4,11,2004,Classic Cars,151,S12_3148,Vitachrome Inc.,2125551500,2678 Kingston Rd.,Suite 101,NYC,NY,10022,USA,NA,Frick,Michael,Small</t>
  </si>
  <si>
    <t>10336,33,100,11,4059.33,11/20/2004 0:00,Shipped,4,11,2004,Classic Cars,151,S12_3148,"La Corne D'abondance, Co.",(1) 42.34.2555,"265, boulevard Charonne",,Paris,,75012,France,EMEA,Bertrand,Marie,Medium</t>
  </si>
  <si>
    <t>10348,47,100,4,4801.52,11/1/2004 0:00,Shipped,4,11,2004,Classic Cars,151,S12_3148,"Corrida Auto Replicas, Ltd",(91) 555 22 82,"C/ Araquil, 67",,Madrid,,28023,Spain,EMEA,Sommer,Mart¡n,Medium</t>
  </si>
  <si>
    <t>10358,49,55.34,5,2711.66,12/10/2004 0:00,Shipped,4,12,2004,Classic Cars,151,S12_3148,Euro Shopping Channel,(91) 555 94 44,"C/ Moralzarzal, 86",,Madrid,,28034,Spain,EMEA,Freyre,Diego,Small</t>
  </si>
  <si>
    <t>10372,40,100,4,5862,1/26/2005 0:00,Shipped,1,1,2005,Classic Cars,151,S12_3148,"Tokyo Collectables, Ltd",+81 3 3584 0555,2-2-8 Roppongi,,Minato-ku,Tokyo,106-0032,Japan,Japan,Shimamura,Akiko,Medium</t>
  </si>
  <si>
    <t>10382,37,100,11,4071.85,2/17/2005 0:00,Shipped,1,2,2005,Classic Cars,151,S12_3148,Mini Gifts Distributors Ltd.,4155551450,5677 Strong St.,,San Rafael,CA,97562,USA,NA,Nelson,Valarie,Medium</t>
  </si>
  <si>
    <t>10413,47,100,3,8236.75,5/5/2005 0:00,Shipped,2,5,2005,Classic Cars,151,S12_3148,Gift Depot Inc.,2035552570,25593 South Bay Ln.,,Bridgewater,CT,97562,USA,NA,King,Julie,Large</t>
  </si>
  <si>
    <t>10108,45,100,4,6130.35,3/3/2003 0:00,Shipped,1,3,2003,Classic Cars,117,S12_3380,Cruz &amp; Sons Co.,+63 2 555 3587,15 McCallum Street - NatWest Center #13-03,,Makati City,,1227 MM,Philippines,Japan,Cruz,Arnold,Medium</t>
  </si>
  <si>
    <t>10122,37,99.82,8,3693.34,5/8/2003 0:00,Shipped,2,5,2003,Classic Cars,117,S12_3380,Marseille Mini Autos,91.24.4555,"12, rue des Bouchers",,Marseille,,13008,France,EMEA,Lebihan,Laurence,Medium</t>
  </si>
  <si>
    <t>10135,48,100,5,6031.68,7/2/2003 0:00,Shipped,3,7,2003,Classic Cars,117,S12_3380,Mini Gifts Distributors Ltd.,4155551450,5677 Strong St.,,San Rafael,CA,97562,USA,NA,Nelson,Valarie,Medium</t>
  </si>
  <si>
    <t>10147,31,100,5,3494.94,9/5/2003 0:00,Shipped,3,9,2003,Classic Cars,117,S12_3380,Collectables For Less Inc.,6175558555,7825 Douglas Av.,,Brickhaven,MA,58339,USA,NA,Nelson,Allen,Medium</t>
  </si>
  <si>
    <t>10160,46,100,6,5294.14,10/11/2003 0:00,Shipped,4,10,2003,Classic Cars,117,S12_3380,"Men 'R' US Retailers, Ltd.",2155554369,6047 Douglas Av.,,Los Angeles,CA,,USA,NA,Chandler,Michael,Medium</t>
  </si>
  <si>
    <t>10170,47,100,4,5464.69,11/4/2003 0:00,Shipped,4,11,2003,Classic Cars,117,S12_3380,Mini Auto Werke,7675-3555,Kirchgasse 6,,Graz,,8010,Austria,EMEA,Mendel,Roland,Medium</t>
  </si>
  <si>
    <t>10181,28,100,12,2860.76,11/12/2003 0:00,Shipped,4,11,2003,Classic Cars,117,S12_3380,Herkku Gifts,+47 2267 3215,"Drammen 121, PR 744 Sentrum",,Bergen,,N 5804,Norway,EMEA,Oeztan,Veysel,Small</t>
  </si>
  <si>
    <t>10191,40,100,1,5590,11/20/2003 0:00,Shipped,4,11,2003,Classic Cars,117,S12_3380,"Toms Spezialitten, Ltd",0221-5554327,Mehrheimerstr. 369,,Koln,,50739,Germany,EMEA,Pfalzheim,Henriette,Medium</t>
  </si>
  <si>
    <t>10203,20,100,6,2254.8,12/2/2003 0:00,Shipped,4,12,2003,Classic Cars,117,S12_3380,Euro Shopping Channel,(91) 555 94 44,"C/ Moralzarzal, 86",,Madrid,,28034,Spain,EMEA,Freyre,Diego,Small</t>
  </si>
  <si>
    <t>10212,39,100,16,4946.76,1/16/2004 0:00,Shipped,1,1,2004,Classic Cars,117,S12_3380,Euro Shopping Channel,(91) 555 94 44,"C/ Moralzarzal, 86",,Madrid,,28034,Spain,EMEA,Freyre,Diego,Medium</t>
  </si>
  <si>
    <t>10225,25,99.82,7,2495.5,2/22/2004 0:00,Shipped,1,2,2004,Classic Cars,117,S12_3380,"Vida Sport, Ltd",0897-034555,Grenzacherweg 237,,Gensve,,1203,Switzerland,EMEA,Holz,Michael,Small</t>
  </si>
  <si>
    <t>10238,29,100,1,3167.38,4/9/2004 0:00,Shipped,2,4,2004,Classic Cars,117,S12_3380,Danish Wholesale Imports,31 12 3555,Vinb'ltet 34,,Kobenhavn,,1734,Denmark,EMEA,Petersen,Jytte,Medium</t>
  </si>
  <si>
    <t>10253,22,100,11,2402.84,6/1/2004 0:00,Cancelled,2,6,2004,Classic Cars,117,S12_3380,"UK Collectables, Ltd.",(171) 555-2282,Berkeley Gardens 12  Brewery,,Liverpool,,WX1 6LT,UK,EMEA,Devon,Elizabeth,Small</t>
  </si>
  <si>
    <t>10266,22,100,12,2454.54,7/6/2004 0:00,Shipped,3,7,2004,Classic Cars,117,S12_3380,L'ordine Souveniers,0522-556555,Strada Provinciale 124,,Reggio Emilia,,42100,Italy,EMEA,Moroni,Maurizio,Small</t>
  </si>
  <si>
    <t>10276,47,100,1,5464.69,8/2/2004 0:00,Shipped,3,8,2004,Classic Cars,117,S12_3380,Online Mini Collectables,6175557555,7635 Spinnaker Dr.,,Brickhaven,MA,58339,USA,NA,Barajas,Miguel,Medium</t>
  </si>
  <si>
    <t>10287,45,100,10,4756.5,8/30/2004 0:00,Shipped,3,8,2004,Classic Cars,117,S12_3380,"Vida Sport, Ltd",0897-034555,Grenzacherweg 237,,Gensve,,1203,Switzerland,EMEA,Holz,Michael,Medium</t>
  </si>
  <si>
    <t>10300,29,100,3,3984.6,10/4/2003 0:00,Shipped,4,10,2003,Classic Cars,117,S12_3380,"Blauer See Auto, Co.",+49 69 66 90 2555,Lyonerstr. 34,,Frankfurt,,60528,Germany,EMEA,Keitel,Roland,Medium</t>
  </si>
  <si>
    <t>10310,24,100,8,3100.32,10/16/2004 0:00,Shipped,4,10,2004,Classic Cars,117,S12_3380,"Toms Spezialitten, Ltd",0221-5554327,Mehrheimerstr. 369,,Koln,,50739,Germany,EMEA,Pfalzheim,Henriette,Medium</t>
  </si>
  <si>
    <t>10320,35,100,1,4850.3,11/3/2004 0:00,Shipped,4,11,2004,Classic Cars,117,S12_3380,"Volvo Model Replicas, Co",0921-12 3555,Berguvsv„gen  8,,Lule,,S-958 22,Sweden,EMEA,Berglund,Christina,Medium</t>
  </si>
  <si>
    <t>10329,46,83.63,13,3846.98,11/15/2004 0:00,Shipped,4,11,2004,Classic Cars,117,S12_3380,Land of Toys Inc.,2125557818,897 Long Airport Avenue,,NYC,NY,10022,USA,NA,Yu,Kwai,Medium</t>
  </si>
  <si>
    <t>10341,44,95.93,1,4220.92,11/24/2004 0:00,Shipped,4,11,2004,Classic Cars,117,S12_3380,Salzburg Collectables,6562-9555,Geislweg 14,,Salzburg,,5020,Austria,EMEA,Pipps,Georg,Medium</t>
  </si>
  <si>
    <t>10363,34,96.73,4,3288.82,1/6/2005 0:00,Shipped,1,1,2005,Classic Cars,117,S12_3380,Suominen Souveniers,+358 9 8045 555,"Software Engineering Center, SEC Oy",,Espoo,,FIN-02271,Finland,EMEA,Suominen,Kalle,Medium</t>
  </si>
  <si>
    <t>10376,35,100,1,3987.2,2/8/2005 0:00,Shipped,1,2,2005,Classic Cars,117,S12_3380,Boards &amp; Toys Co.,3105552373,4097 Douglas Av.,,Glendale,CA,92561,USA,NA,Young,Leslie,Medium</t>
  </si>
  <si>
    <t>10389,25,72.38,6,1809.5,3/3/2005 0:00,Shipped,1,3,2005,Classic Cars,117,S12_3380,Scandinavian Gift Ideas,0695-34 6555,?kergatan 24,,Boras,,S-844 67,Sweden,EMEA,Larsson,Maria,Small</t>
  </si>
  <si>
    <t>10419,10,100,11,1092.2,5/17/2005 0:00,Shipped,2,5,2005,Classic Cars,117,S12_3380,Salzburg Collectables,6562-9555,Geislweg 14,,Salzburg,,5020,Austria,EMEA,Pipps,Georg,Small</t>
  </si>
  <si>
    <t>10105,29,100,14,4566.05,2/11/2003 0:00,Shipped,1,2,2003,Classic Cars,173,S12_3891,Danish Wholesale Imports,31 12 3555,Vinb'ltet 34,,Kobenhavn,,1734,Denmark,EMEA,Petersen,Jytte,Medium</t>
  </si>
  <si>
    <t>10117,39,100,8,5938.14,4/16/2003 0:00,Shipped,2,4,2003,Classic Cars,173,S12_3891,"Dragon Souveniers, Ltd.",+65 221 7555,"Bronz Sok., Bronz Apt. 3/6 Tesvikiye",,Singapore,,79903,Singapore,Japan,Natividad,Eric,Medium</t>
  </si>
  <si>
    <t>10127,42,100,1,8138.76,6/3/2003 0:00,Shipped,2,6,2003,Classic Cars,173,S12_3891,Muscle Machine Inc,2125557413,4092 Furth Circle,Suite 400,NYC,NY,10022,USA,NA,Young,Jeff,Large</t>
  </si>
  <si>
    <t>10142,46,100,11,9470.94,8/8/2003 0:00,Shipped,3,8,2003,Classic Cars,173,S12_3891,Mini Gifts Distributors Ltd.,4155551450,5677 Strong St.,,San Rafael,CA,97562,USA,NA,Nelson,Valarie,Large</t>
  </si>
  <si>
    <t>10153,49,100,10,7036.89,9/28/2003 0:00,Shipped,3,9,2003,Classic Cars,173,S12_3891,Euro Shopping Channel,(91) 555 94 44,"C/ Moralzarzal, 86",,Madrid,,28034,Spain,EMEA,Freyre,Diego,Large</t>
  </si>
  <si>
    <t>10165,27,100,2,5559.03,10/22/2003 0:00,Shipped,4,10,2003,Classic Cars,173,S12_3891,"Dragon Souveniers, Ltd.",+65 221 7555,"Bronz Sok., Bronz Apt. 3/6 Tesvikiye",,Singapore,,79903,Singapore,Japan,Natividad,Eric,Medium</t>
  </si>
  <si>
    <t>10176,50,100,1,7872.5,11/6/2003 0:00,Shipped,4,11,2003,Classic Cars,173,S12_3891,L'ordine Souveniers,0522-556555,Strada Provinciale 124,,Reggio Emilia,,42100,Italy,EMEA,Moroni,Maurizio,Large</t>
  </si>
  <si>
    <t>10185,43,100,12,7886.2,11/14/2003 0:00,Shipped,4,11,2003,Classic Cars,173,S12_3891,Mini Creations Ltd.,5085559555,4575 Hillside Dr.,,New Bedford,MA,50553,USA,NA,Tam,Wing C,Large</t>
  </si>
  <si>
    <t>10196,38,100,4,7232.16,11/26/2003 0:00,Shipped,4,11,2003,Classic Cars,173,S12_3891,Super Scale Inc.,2035559545,567 North Pendale Street,,New Haven,CT,97823,USA,NA,Murphy,Leslie,Large</t>
  </si>
  <si>
    <t>10208,20,100,12,3114.4,1/2/2004 0:00,Shipped,1,1,2004,Classic Cars,173,S12_3891,"Saveley &amp; Henriot, Co.",78.32.5555,"2, rue du Commerce",,Lyon,,69004,France,EMEA,Saveley,Mary,Medium</t>
  </si>
  <si>
    <t>10220,27,100,1,5045.22,2/12/2004 0:00,Shipped,1,2,2004,Classic Cars,173,S12_3891,"Clover Collections, Co.",+353 1862 1555,25 Maiden Lane,Floor No. 4,Dublin,,2,Ireland,EMEA,Cassidy,Dean,Medium</t>
  </si>
  <si>
    <t>10231,49,100,1,6952.12,3/19/2004 0:00,Shipped,1,3,2004,Classic Cars,173,S12_3891,CAF Imports,+34 913 728 555,"Merchants House, 27-30 Merchant's Quay",,Madrid,,28023,Spain,EMEA,Fernandez,Jesus,Medium</t>
  </si>
  <si>
    <t>10247,27,100,1,4157.73,5/5/2004 0:00,Shipped,2,5,2004,Classic Cars,173,S12_3891,Suominen Souveniers,+358 9 8045 555,"Software Engineering Center, SEC Oy",,Espoo,,FIN-02271,Finland,EMEA,Suominen,Kalle,Medium</t>
  </si>
  <si>
    <t>10272,39,100,1,7962.24,7/20/2004 0:00,Shipped,3,7,2004,Classic Cars,173,S12_3891,Diecast Classics Inc.,2155551555,7586 Pompton St.,,Allentown,PA,70267,USA,NA,Yu,Kyung,Large</t>
  </si>
  <si>
    <t>10282,24,100,4,3778.8,8/20/2004 0:00,Shipped,3,8,2004,Classic Cars,173,S12_3891,Mini Gifts Distributors Ltd.,4155551450,5677 Strong St.,,San Rafael,CA,97562,USA,NA,Nelson,Valarie,Medium</t>
  </si>
  <si>
    <t>10293,45,100,7,8253,9/9/2004 0:00,Shipped,3,9,2004,Classic Cars,173,S12_3891,Amica Models &amp; Co.,011-4988555,Via Monte Bianco 34,,Torino,,10100,Italy,EMEA,Accorti,Paolo,Large</t>
  </si>
  <si>
    <t>10306,20,100,12,3633.4,10/14/2004 0:00,Shipped,4,10,2004,Classic Cars,173,S12_3891,"AV Stores, Co.",(171) 555-1555,Fauntleroy Circus,,Manchester,,EC2 5NT,UK,EMEA,Ashworth,Victoria,Medium</t>
  </si>
  <si>
    <t>10314,36,100,4,6913.8,10/22/2004 0:00,Shipped,4,10,2004,Classic Cars,173,S12_3891,Heintze Collectables,86 21 3555,Smagsloget 45,,Aaarhus,,8200,Denmark,EMEA,Ibsen,Palle,Medium</t>
  </si>
  <si>
    <t>10325,24,100,1,2583.6,11/5/2004 0:00,Shipped,4,11,2004,Classic Cars,173,S12_3891,Baane Mini Imports,07-98 9555,Erling Skakkes gate 78,,Stavern,,4110,Norway,EMEA,Bergulfsen,Jonas,Small</t>
  </si>
  <si>
    <t>10336,49,63.38,1,3105.62,11/20/2004 0:00,Shipped,4,11,2004,Classic Cars,173,S12_3891,"La Corne D'abondance, Co.",(1) 42.34.2555,"265, boulevard Charonne",,Paris,,75012,France,EMEA,Bertrand,Marie,Medium</t>
  </si>
  <si>
    <t>10349,26,100,10,4408.56,12/1/2004 0:00,Shipped,4,12,2004,Classic Cars,173,S12_3891,Muscle Machine Inc,2125557413,4092 Furth Circle,Suite 400,NYC,NY,10022,USA,NA,Young,Jeff,Medium</t>
  </si>
  <si>
    <t>10359,49,62.09,5,3042.41,12/15/2004 0:00,Shipped,4,12,2004,Classic Cars,173,S12_3891,Reims Collectables,26.47.1555,59 rue de l'Abbaye,,Reims,,51100,France,EMEA,Henriot,Paul,Medium</t>
  </si>
  <si>
    <t>10372,34,100,1,5941.5,1/26/2005 0:00,Shipped,1,1,2005,Classic Cars,173,S12_3891,"Tokyo Collectables, Ltd",+81 3 3584 0555,2-2-8 Roppongi,,Minato-ku,Tokyo,106-0032,Japan,Japan,Shimamura,Akiko,Medium</t>
  </si>
  <si>
    <t>10382,34,95.35,12,3241.9,2/17/2005 0:00,Shipped,1,2,2005,Classic Cars,173,S12_3891,Mini Gifts Distributors Ltd.,4155551450,5677 Strong St.,,San Rafael,CA,97562,USA,NA,Nelson,Valarie,Medium</t>
  </si>
  <si>
    <t>10396,33,100,3,6109.29,3/23/2005 0:00,Shipped,1,3,2005,Classic Cars,173,S12_3891,Mini Gifts Distributors Ltd.,4155551450,5677 Strong St.,,San Rafael,CA,97562,USA,NA,Nelson,Valarie,Medium</t>
  </si>
  <si>
    <t>10413,22,100,1,3387.78,5/5/2005 0:00,Shipped,2,5,2005,Classic Cars,173,S12_3891,Gift Depot Inc.,2035552570,25593 South Bay Ln.,,Bridgewater,CT,97562,USA,NA,King,Julie,Medium</t>
  </si>
  <si>
    <t>10108,39,89.38,7,3485.82,3/3/2003 0:00,Shipped,1,3,2003,Classic Cars,79,S12_3990,Cruz &amp; Sons Co.,+63 2 555 3587,15 McCallum Street - NatWest Center #13-03,,Makati City,,1227 MM,Philippines,Japan,Cruz,Arnold,Medium</t>
  </si>
  <si>
    <t>10122,32,63.84,11,2042.88,5/8/2003 0:00,Shipped,2,5,2003,Classic Cars,79,S12_3990,Marseille Mini Autos,91.24.4555,"12, rue des Bouchers",,Marseille,,13008,France,EMEA,Lebihan,Laurence,Small</t>
  </si>
  <si>
    <t>10135,24,75.01,8,1800.24,7/2/2003 0:00,Shipped,3,7,2003,Classic Cars,79,S12_3990,Mini Gifts Distributors Ltd.,4155551450,5677 Strong St.,,San Rafael,CA,97562,USA,NA,Nelson,Valarie,Small</t>
  </si>
  <si>
    <t>10147,21,63.84,8,1340.64,9/5/2003 0:00,Shipped,3,9,2003,Classic Cars,79,S12_3990,Collectables For Less Inc.,6175558555,7825 Douglas Av.,,Brickhaven,MA,58339,USA,NA,Nelson,Allen,Small</t>
  </si>
  <si>
    <t>10159,24,73.42,3,1762.08,10/10/2003 0:00,Shipped,4,10,2003,Classic Cars,79,S12_3990,Corporate Gift Ideas Co.,6505551386,7734 Strong St.,,San Francisco,CA,,USA,NA,Brown,Julie,Small</t>
  </si>
  <si>
    <t>10169,36,63.84,3,2298.24,11/4/2003 0:00,Shipped,4,11,2003,Classic Cars,79,S12_3990,"Anna's Decorations, Ltd",02 9936 8555,201 Miller Street,Level 15,North Sydney,NSW,2060,Australia,APAC,O'Hara,Anna,Small</t>
  </si>
  <si>
    <t>10181,20,81.4,15,1628,11/12/2003 0:00,Shipped,4,11,2003,Classic Cars,79,S12_3990,Herkku Gifts,+47 2267 3215,"Drammen 121, PR 744 Sentrum",,Bergen,,N 5804,Norway,EMEA,Oeztan,Veysel,Small</t>
  </si>
  <si>
    <t>10191,30,64.64,4,1939.2,11/20/2003 0:00,Shipped,4,11,2003,Classic Cars,79,S12_3990,"Toms Spezialitten, Ltd",0221-5554327,Mehrheimerstr. 369,,Koln,,50739,Germany,EMEA,Pfalzheim,Henriette,Small</t>
  </si>
  <si>
    <t>10203,44,82.99,9,3651.56,12/2/2003 0:00,Shipped,4,12,2003,Classic Cars,79,S12_3990,Euro Shopping Channel,(91) 555 94 44,"C/ Moralzarzal, 86",,Madrid,,28034,Spain,EMEA,Freyre,Diego,Medium</t>
  </si>
  <si>
    <t>10211,28,92.57,3,2591.96,1/15/2004 0:00,Shipped,1,1,2004,Classic Cars,79,S12_3990,Auto Canal Petit,(1) 47.55.6555,"25, rue Lauriston",,Paris,,75016,France,EMEA,Perrier,Dominique,Small</t>
  </si>
  <si>
    <t>10225,37,77.41,10,2864.17,2/22/2004 0:00,Shipped,1,2,2004,Classic Cars,79,S12_3990,"Vida Sport, Ltd",0897-034555,Grenzacherweg 237,,Gensve,,1203,Switzerland,EMEA,Holz,Michael,Small</t>
  </si>
  <si>
    <t>10238,20,74.21,4,1484.2,4/9/2004 0:00,Shipped,2,4,2004,Classic Cars,79,S12_3990,Danish Wholesale Imports,31 12 3555,Vinb'ltet 34,,Kobenhavn,,1734,Denmark,EMEA,Petersen,Jytte,Small</t>
  </si>
  <si>
    <t>10253,25,90.17,14,2254.25,6/1/2004 0:00,Cancelled,2,6,2004,Classic Cars,79,S12_3990,"UK Collectables, Ltd.",(171) 555-2282,Berkeley Gardens 12  Brewery,,Liverpool,,WX1 6LT,UK,EMEA,Devon,Elizabeth,Small</t>
  </si>
  <si>
    <t>10266,35,76.61,15,2681.35,7/6/2004 0:00,Shipped,3,7,2004,Classic Cars,79,S12_3990,L'ordine Souveniers,0522-556555,Strada Provinciale 124,,Reggio Emilia,,42100,Italy,EMEA,Moroni,Maurizio,Small</t>
  </si>
  <si>
    <t>10276,38,83.79,4,3184.02,8/2/2004 0:00,Shipped,3,8,2004,Classic Cars,79,S12_3990,Online Mini Collectables,6175557555,7635 Spinnaker Dr.,,Brickhaven,MA,58339,USA,NA,Barajas,Miguel,Medium</t>
  </si>
  <si>
    <t>10287,41,69.43,13,2846.63,8/30/2004 0:00,Shipped,3,8,2004,Classic Cars,79,S12_3990,"Vida Sport, Ltd",0897-034555,Grenzacherweg 237,,Gensve,,1203,Switzerland,EMEA,Holz,Michael,Small</t>
  </si>
  <si>
    <t>10300,22,76.61,6,1685.42,10/4/2003 0:00,Shipped,4,10,2003,Classic Cars,79,S12_3990,"Blauer See Auto, Co.",+49 69 66 90 2555,Lyonerstr. 34,,Frankfurt,,60528,Germany,EMEA,Keitel,Roland,Small</t>
  </si>
  <si>
    <t>10310,49,81.4,11,3988.6,10/16/2004 0:00,Shipped,4,10,2004,Classic Cars,79,S12_3990,"Toms Spezialitten, Ltd",0221-5554327,Mehrheimerstr. 369,,Koln,,50739,Germany,EMEA,Pfalzheim,Henriette,Medium</t>
  </si>
  <si>
    <t>10320,38,73.42,4,2789.96,11/3/2004 0:00,Shipped,4,11,2004,Classic Cars,79,S12_3990,"Volvo Model Replicas, Co",0921-12 3555,Berguvsv„gen  8,,Lule,,S-958 22,Sweden,EMEA,Berglund,Christina,Small</t>
  </si>
  <si>
    <t>10329,33,100,14,3607.56,11/15/2004 0:00,Shipped,4,11,2004,Classic Cars,79,S12_3990,Land of Toys Inc.,2125557818,897 Long Airport Avenue,,NYC,NY,10022,USA,NA,Yu,Kwai,Medium</t>
  </si>
  <si>
    <t>10341,36,93.56,10,3368.16,11/24/2004 0:00,Shipped,4,11,2004,Classic Cars,79,S12_3990,Salzburg Collectables,6562-9555,Geislweg 14,,Salzburg,,5020,Austria,EMEA,Pipps,Georg,Medium</t>
  </si>
  <si>
    <t>10363,34,81.62,5,2775.08,1/6/2005 0:00,Shipped,1,1,2005,Classic Cars,79,S12_3990,Suominen Souveniers,+358 9 8045 555,"Software Engineering Center, SEC Oy",,Espoo,,FIN-02271,Finland,EMEA,Suominen,Kalle,Small</t>
  </si>
  <si>
    <t>10377,24,67.83,5,1627.92,2/9/2005 0:00,Shipped,1,2,2005,Classic Cars,79,S12_3990,"Toys of Finland, Co.",90-224 8555,Keskuskatu 45,,Helsinki,,21240,Finland,EMEA,Karttunen,Matti,Small</t>
  </si>
  <si>
    <t>10389,36,70.26,7,2529.36,3/3/2005 0:00,Shipped,1,3,2005,Classic Cars,79,S12_3990,Scandinavian Gift Ideas,0695-34 6555,?kergatan 24,,Boras,,S-844 67,Sweden,EMEA,Larsson,Maria,Small</t>
  </si>
  <si>
    <t>10419,34,90.17,14,3065.78,5/17/2005 0:00,Shipped,2,5,2005,Classic Cars,79,S12_3990,Salzburg Collectables,6562-9555,Geislweg 14,,Salzburg,,5020,Austria,EMEA,Pipps,Georg,Medium</t>
  </si>
  <si>
    <t>10104,41,100,9,4615.78,1/31/2003 0:00,Shipped,1,1,2003,Trucks and Buses,118,S12_4473,Euro Shopping Channel,(91) 555 94 44,"C/ Moralzarzal, 86",,Madrid,,28034,Spain,EMEA,Freyre,Diego,Medium</t>
  </si>
  <si>
    <t>10115,46,100,5,5723.78,4/4/2003 0:00,Shipped,2,4,2003,Trucks and Buses,118,S12_4473,Classic Legends Inc.,2125558493,5905 Pompton St.,Suite 750,NYC,NY,10022,USA,NA,Hernandez,Maria,Medium</t>
  </si>
  <si>
    <t>10127,24,100,11,2559.6,6/3/2003 0:00,Shipped,2,6,2003,Trucks and Buses,118,S12_4473,Muscle Machine Inc,2125557413,4092 Furth Circle,Suite 400,NYC,NY,10022,USA,NA,Young,Jeff,Small</t>
  </si>
  <si>
    <t>10141,21,100,5,2140.11,8/1/2003 0:00,Shipped,3,8,2003,Trucks and Buses,118,S12_4473,Suominen Souveniers,+358 9 8045 555,"Software Engineering Center, SEC Oy",,Espoo,,FIN-02271,Finland,EMEA,Suominen,Kalle,Small</t>
  </si>
  <si>
    <t>10151,24,100,3,3327.6,9/21/2003 0:00,Shipped,3,9,2003,Trucks and Buses,118,S12_4473,"Oulu Toy Supplies, Inc.",981-443655,Torikatu 38,,Oulu,,90110,Finland,EMEA,Koskitalo,Pirkko,Medium</t>
  </si>
  <si>
    <t>10165,48,100,12,6825.6,10/22/2003 0:00,Shipped,4,10,2003,Trucks and Buses,118,S12_4473,"Dragon Souveniers, Ltd.",+65 221 7555,"Bronz Sok., Bronz Apt. 3/6 Tesvikiye",,Singapore,,79903,Singapore,Japan,Natividad,Eric,Medium</t>
  </si>
  <si>
    <t>10175,26,100,1,3543.28,11/6/2003 0:00,Shipped,4,11,2003,Trucks and Buses,118,S12_4473,"Stylish Desk Decors, Co.",(171) 555-0297,35 King George,,London,,WX3 6FW,UK,EMEA,Brown,Ann,Medium</t>
  </si>
  <si>
    <t>10184,37,100,6,4516.22,11/14/2003 0:00,Shipped,4,11,2003,Trucks and Buses,118,S12_4473,"Iberia Gift Imports, Corp.",(95) 555 82 82,"C/ Romero, 33",,Sevilla,,41101,Spain,EMEA,Roel,Jose Pedro,Medium</t>
  </si>
  <si>
    <t>10195,49,100,6,6445.46,11/25/2003 0:00,Shipped,4,11,2003,Trucks and Buses,118,S12_4473,Mini Classics,9145554562,3758 North Pendale Street,,White Plains,NY,24067,USA,NA,Frick,Steve,Medium</t>
  </si>
  <si>
    <t>10207,34,99.54,7,3384.36,12/9/2003 0:00,Shipped,4,12,2003,Trucks and Buses,118,S12_4473,Diecast Collectables,6175552555,6251 Ingle Ln.,,Boston,MA,51003,USA,NA,Franco,Valarie,Medium</t>
  </si>
  <si>
    <t>10219,48,100,2,4891.68,2/10/2004 0:00,Shipped,1,2,2004,Trucks and Buses,118,S12_4473,Signal Collectibles Ltd.,4155554312,2793 Furth Circle,,Brisbane,CA,94217,USA,NA,Taylor,Sue,Medium</t>
  </si>
  <si>
    <t>10229,36,100,1,4521.96,3/11/2004 0:00,Shipped,1,3,2004,Trucks and Buses,118,S12_4473,Mini Gifts Distributors Ltd.,4155551450,5677 Strong St.,,San Rafael,CA,97562,USA,NA,Nelson,Valarie,Medium</t>
  </si>
  <si>
    <t>10246,46,100,5,5069.66,5/5/2004 0:00,Shipped,2,5,2004,Trucks and Buses,118,S12_4473,Euro Shopping Channel,(91) 555 94 44,"C/ Moralzarzal, 86",,Madrid,,28034,Spain,EMEA,Freyre,Diego,Medium</t>
  </si>
  <si>
    <t>10259,46,100,4,6541.2,6/15/2004 0:00,Shipped,2,6,2004,Trucks and Buses,118,S12_4473,Handji Gifts&amp; Co,+65 224 1555,Village Close - 106 Linden Road Sandown,2nd Floor,Singapore,,69045,Singapore,APAC,Victorino,Wendy,Medium</t>
  </si>
  <si>
    <t>10271,31,97.17,5,3012.27,7/20/2004 0:00,Shipped,3,7,2004,Trucks and Buses,118,S12_4473,Mini Gifts Distributors Ltd.,4155551450,5677 Strong St.,,San Rafael,CA,97562,USA,NA,Nelson,Valarie,Medium</t>
  </si>
  <si>
    <t>10281,41,100,1,5247.18,8/19/2004 0:00,Shipped,3,8,2004,Trucks and Buses,118,S12_4473,Diecast Classics Inc.,2155551555,7586 Pompton St.,,Allentown,PA,70267,USA,NA,Yu,Kyung,Medium</t>
  </si>
  <si>
    <t>10292,21,100,8,2214.87,9/8/2004 0:00,Shipped,3,9,2004,Trucks and Buses,118,S12_4473,Land of Toys Inc.,2125557818,897 Long Airport Avenue,,NYC,NY,10022,USA,NA,Yu,Kwai,Small</t>
  </si>
  <si>
    <t>10305,38,100,5,4773.18,10/13/2004 0:00,Shipped,4,10,2004,Trucks and Buses,118,S12_4473,Marta's Replicas Co.,6175558555,39323 Spinnaker Dr.,,Cambridge,MA,51247,USA,NA,Hernandez,Marta,Medium</t>
  </si>
  <si>
    <t>10314,45,100,14,6185.7,10/22/2004 0:00,Shipped,4,10,2004,Trucks and Buses,118,S12_4473,Heintze Collectables,86 21 3555,Smagsloget 45,,Aaarhus,,8200,Denmark,EMEA,Ibsen,Palle,Medium</t>
  </si>
  <si>
    <t>10324,26,58.38,7,1517.88,11/5/2004 0:00,Shipped,4,11,2004,Trucks and Buses,118,S12_4473,Vitachrome Inc.,2125551500,2678 Kingston Rd.,Suite 101,NYC,NY,10022,USA,NA,Frick,Michael,Small</t>
  </si>
  <si>
    <t>10336,38,100,3,6372.6,11/20/2004 0:00,Shipped,4,11,2004,Trucks and Buses,118,S12_4473,"La Corne D'abondance, Co.",(1) 42.34.2555,"265, boulevard Charonne",,Paris,,75012,France,EMEA,Bertrand,Marie,Medium</t>
  </si>
  <si>
    <t>10349,48,100,9,5232.96,12/1/2004 0:00,Shipped,4,12,2004,Trucks and Buses,118,S12_4473,Muscle Machine Inc,2125557413,4092 Furth Circle,Suite 400,NYC,NY,10022,USA,NA,Young,Jeff,Medium</t>
  </si>
  <si>
    <t>10358,42,64.16,9,2694.72,12/10/2004 0:00,Shipped,4,12,2004,Trucks and Buses,118,S12_4473,Euro Shopping Channel,(91) 555 94 44,"C/ Moralzarzal, 86",,Madrid,,28034,Spain,EMEA,Freyre,Diego,Small</t>
  </si>
  <si>
    <t>10371,49,35.71,4,1749.79,1/23/2005 0:00,Shipped,1,1,2005,Trucks and Buses,118,S12_4473,Mini Gifts Distributors Ltd.,4155551450,5677 Strong St.,,San Rafael,CA,97562,USA,NA,Nelson,Valarie,Small</t>
  </si>
  <si>
    <t>10382,32,66.58,13,2130.56,2/17/2005 0:00,Shipped,1,2,2005,Trucks and Buses,118,S12_4473,Mini Gifts Distributors Ltd.,4155551450,5677 Strong St.,,San Rafael,CA,97562,USA,NA,Nelson,Valarie,Small</t>
  </si>
  <si>
    <t>10412,54,100,5,5951.34,5/3/2005 0:00,Shipped,2,5,2005,Trucks and Buses,118,S12_4473,Euro Shopping Channel,(91) 555 94 44,"C/ Moralzarzal, 86",,Madrid,,28034,Spain,EMEA,Freyre,Diego,Medium</t>
  </si>
  <si>
    <t>10425,33,100,4,4692.6,5/31/2005 0:00,In Process,2,5,2005,Trucks and Buses,118,S12_4473,La Rochelle Gifts,40.67.8555,"67, rue des Cinquante Otages",,Nantes,,44000,France,EMEA,Labrune,Janine,Medium</t>
  </si>
  <si>
    <t>10108,36,100,3,3731.04,3/3/2003 0:00,Shipped,1,3,2003,Classic Cars,115,S12_4675,Cruz &amp; Sons Co.,+63 2 555 3587,15 McCallum Street - NatWest Center #13-03,,Makati City,,1227 MM,Philippines,Japan,Cruz,Arnold,Medium</t>
  </si>
  <si>
    <t>10122,20,100,7,2142,5/8/2003 0:00,Shipped,2,5,2003,Classic Cars,115,S12_4675,Marseille Mini Autos,91.24.4555,"12, rue des Bouchers",,Marseille,,13008,France,EMEA,Lebihan,Laurence,Small</t>
  </si>
  <si>
    <t>10135,29,97.89,4,2838.81,7/2/2003 0:00,Shipped,3,7,2003,Classic Cars,115,S12_4675,Mini Gifts Distributors Ltd.,4155551450,5677 Strong St.,,San Rafael,CA,97562,USA,NA,Nelson,Valarie,Small</t>
  </si>
  <si>
    <t>10147,33,97.89,4,3230.37,9/5/2003 0:00,Shipped,3,9,2003,Classic Cars,115,S12_4675,Collectables For Less Inc.,6175558555,7825 Douglas Av.,,Brickhaven,MA,58339,USA,NA,Nelson,Allen,Medium</t>
  </si>
  <si>
    <t>10160,50,100,5,5182,10/11/2003 0:00,Shipped,4,10,2003,Classic Cars,115,S12_4675,"Men 'R' US Retailers, Ltd.",2155554369,6047 Douglas Av.,,Los Angeles,CA,,USA,NA,Chandler,Michael,Medium</t>
  </si>
  <si>
    <t>10170,41,100,3,4391.1,11/4/2003 0:00,Shipped,4,11,2003,Classic Cars,115,S12_4675,Mini Auto Werke,7675-3555,Kirchgasse 6,,Graz,,8010,Austria,EMEA,Mendel,Roland,Medium</t>
  </si>
  <si>
    <t>10181,36,100,11,4477.32,11/12/2003 0:00,Shipped,4,11,2003,Classic Cars,115,S12_4675,Herkku Gifts,+47 2267 3215,"Drammen 121, PR 744 Sentrum",,Bergen,,N 5804,Norway,EMEA,Oeztan,Veysel,Medium</t>
  </si>
  <si>
    <t>10192,27,100,16,3544.56,11/20/2003 0:00,Shipped,4,11,2003,Classic Cars,115,S12_4675,Online Diecast Creations Co.,6035558647,2304 Long Airport Avenue,,Nashua,NH,62005,USA,NA,Young,Valarie,Medium</t>
  </si>
  <si>
    <t>10203,47,100,5,5195.85,12/2/2003 0:00,Shipped,4,12,2003,Classic Cars,115,S12_4675,Euro Shopping Channel,(91) 555 94 44,"C/ Moralzarzal, 86",,Madrid,,28034,Spain,EMEA,Freyre,Diego,Medium</t>
  </si>
  <si>
    <t>10212,33,100,15,4180.44,1/16/2004 0:00,Shipped,1,1,2004,Classic Cars,115,S12_4675,Euro Shopping Channel,(91) 555 94 44,"C/ Moralzarzal, 86",,Madrid,,28034,Spain,EMEA,Freyre,Diego,Medium</t>
  </si>
  <si>
    <t>10225,21,100,6,2684.43,2/22/2004 0:00,Shipped,1,2,2004,Classic Cars,115,S12_4675,"Vida Sport, Ltd",0897-034555,Grenzacherweg 237,,Gensve,,1203,Switzerland,EMEA,Holz,Michael,Small</t>
  </si>
  <si>
    <t>10239,21,93.28,5,1958.88,4/12/2004 0:00,Shipped,2,4,2004,Classic Cars,115,S12_4675,"Oulu Toy Supplies, Inc.",981-443655,Torikatu 38,,Oulu,,90110,Finland,EMEA,Koskitalo,Pirkko,Small</t>
  </si>
  <si>
    <t>10253,41,100,10,4910.57,6/1/2004 0:00,Cancelled,2,6,2004,Classic Cars,115,S12_4675,"UK Collectables, Ltd.",(171) 555-2282,Berkeley Gardens 12  Brewery,,Liverpool,,WX1 6LT,UK,EMEA,Devon,Elizabeth,Medium</t>
  </si>
  <si>
    <t>10266,40,100,11,4468.4,7/6/2004 0:00,Shipped,3,7,2004,Classic Cars,115,S12_4675,L'ordine Souveniers,0522-556555,Strada Provinciale 124,,Reggio Emilia,,42100,Italy,EMEA,Moroni,Maurizio,Medium</t>
  </si>
  <si>
    <t>10277,28,100,1,3127.88,8/4/2004 0:00,Shipped,3,8,2004,Classic Cars,115,S12_4675,"Dragon Souveniers, Ltd.",+65 221 7555,"Bronz Sok., Bronz Apt. 3/6 Tesvikiye",,Singapore,,79903,Singapore,Japan,Natividad,Eric,Medium</t>
  </si>
  <si>
    <t>10287,23,100,9,2675.13,8/30/2004 0:00,Shipped,3,8,2004,Classic Cars,115,S12_4675,"Vida Sport, Ltd",0897-034555,Grenzacherweg 237,,Gensve,,1203,Switzerland,EMEA,Holz,Michael,Small</t>
  </si>
  <si>
    <t>10300,23,100,2,2807.61,10/4/2003 0:00,Shipped,4,10,2003,Classic Cars,115,S12_4675,"Blauer See Auto, Co.",+49 69 66 90 2555,Lyonerstr. 34,,Frankfurt,,60528,Germany,EMEA,Keitel,Roland,Small</t>
  </si>
  <si>
    <t>10310,25,100,7,2504.75,10/16/2004 0:00,Shipped,4,10,2004,Classic Cars,115,S12_4675,"Toms Spezialitten, Ltd",0221-5554327,Mehrheimerstr. 369,,Koln,,50739,Germany,EMEA,Pfalzheim,Henriette,Small</t>
  </si>
  <si>
    <t>10321,24,100,15,2984.88,11/4/2004 0:00,Shipped,4,11,2004,Classic Cars,115,S12_4675,FunGiftIdeas.com,5085552555,1785 First Street,,New Bedford,MA,50553,USA,NA,Benitez,Violeta,Small</t>
  </si>
  <si>
    <t>10329,39,64.74,15,2524.86,11/15/2004 0:00,Shipped,4,11,2004,Classic Cars,115,S12_4675,Land of Toys Inc.,2125557818,897 Long Airport Avenue,,NYC,NY,10022,USA,NA,Yu,Kwai,Small</t>
  </si>
  <si>
    <t>10341,55,75.2,7,4136,11/24/2004 0:00,Shipped,4,11,2004,Classic Cars,115,S12_4675,Salzburg Collectables,6562-9555,Geislweg 14,,Salzburg,,5020,Austria,EMEA,Pipps,Georg,Medium</t>
  </si>
  <si>
    <t>10363,46,88.45,6,4068.7,1/6/2005 0:00,Shipped,1,1,2005,Classic Cars,115,S12_4675,Suominen Souveniers,+358 9 8045 555,"Software Engineering Center, SEC Oy",,Espoo,,FIN-02271,Finland,EMEA,Suominen,Kalle,Medium</t>
  </si>
  <si>
    <t>10377,50,100,1,5182,2/9/2005 0:00,Shipped,1,2,2005,Classic Cars,115,S12_4675,"Toys of Finland, Co.",90-224 8555,Keskuskatu 45,,Helsinki,,21240,Finland,EMEA,Karttunen,Matti,Medium</t>
  </si>
  <si>
    <t>10389,47,100,8,5243.79,3/3/2005 0:00,Shipped,1,3,2005,Classic Cars,115,S12_4675,Scandinavian Gift Ideas,0695-34 6555,?kergatan 24,,Boras,,S-844 67,Sweden,EMEA,Larsson,Maria,Medium</t>
  </si>
  <si>
    <t>10405,97,93.28,5,9048.16,4/14/2005 0:00,Shipped,2,4,2005,Classic Cars,115,S12_4675,Mini Caravy,88.60.1555,"24, place Kluber",,Strasbourg,,67000,France,EMEA,Citeaux,Frederique,Large</t>
  </si>
  <si>
    <t>10419,32,100,10,3832.64,5/17/2005 0:00,Shipped,2,5,2005,Classic Cars,115,S12_4675,Salzburg Collectables,6562-9555,Geislweg 14,,Salzburg,,5020,Austria,EMEA,Pipps,Georg,Medium</t>
  </si>
  <si>
    <t>10103,35,100,10,3920,1/29/2003 0:00,Shipped,1,1,2003,Trucks and Buses,116,S18_1097,Baane Mini Imports,07-98 9555,Erling Skakkes gate 78,,Stavern,,4110,Norway,EMEA,Bergulfsen,Jonas,Medium</t>
  </si>
  <si>
    <t>10113,49,100,4,4916.66,3/26/2003 0:00,Shipped,1,3,2003,Trucks and Buses,116,S18_1097,Mini Gifts Distributors Ltd.,4155551450,5677 Strong St.,,San Rafael,CA,97562,USA,NA,Nelson,Valarie,Medium</t>
  </si>
  <si>
    <t>10126,38,100,10,3857,5/28/2003 0:00,Shipped,2,5,2003,Trucks and Buses,116,S18_1097,"Corrida Auto Replicas, Ltd",(91) 555 22 82,"C/ Araquil, 67",,Madrid,,28023,Spain,EMEA,Sommer,Mart¡n,Medium</t>
  </si>
  <si>
    <t>10140,32,100,10,4181.44,7/24/2003 0:00,Shipped,3,7,2003,Trucks and Buses,116,S18_1097,Technics Stores Inc.,6505556809,9408 Furth Circle,,Burlingame,CA,94217,USA,NA,Hirano,Juri,Medium</t>
  </si>
  <si>
    <t>10150,34,100,7,4641,9/19/2003 0:00,Shipped,3,9,2003,Trucks and Buses,116,S18_1097,"Dragon Souveniers, Ltd.",+65 221 7555,"Bronz Sok., Bronz Apt. 3/6 Tesvikiye",,Singapore,,79903,Singapore,Japan,Natividad,Eric,Medium</t>
  </si>
  <si>
    <t>10164,36,99.17,8,3570.12,10/21/2003 0:00,Resolved,4,10,2003,Trucks and Buses,116,S18_1097,Mini Auto Werke,7675-3555,Kirchgasse 6,,Graz,,8010,Austria,EMEA,Mendel,Roland,Medium</t>
  </si>
  <si>
    <t>10174,48,93.34,3,4480.32,11/6/2003 0:00,Shipped,4,11,2003,Trucks and Buses,116,S18_1097,"Australian Gift Network, Co",61-7-3844-6555,31 Duncan St. West End,,South Brisbane,Queensland,4101,Australia,APAC,Calaghan,Tony,Medium</t>
  </si>
  <si>
    <t>10183,21,96.84,7,2033.64,11/13/2003 0:00,Shipped,4,11,2003,Trucks and Buses,116,S18_1097,"Classic Gift Ideas, Inc",2155554695,782 First Street,,Philadelphia,PA,71270,USA,NA,Cervantes,Francisca,Small</t>
  </si>
  <si>
    <t>10194,21,93.34,10,1960.14,11/25/2003 0:00,Shipped,4,11,2003,Trucks and Buses,116,S18_1097,"Saveley &amp; Henriot, Co.",78.32.5555,"2, rue du Commerce",,Lyon,,69004,France,EMEA,Saveley,Mary,Small</t>
  </si>
  <si>
    <t>10206,34,100,5,3966.78,12/5/2003 0:00,Shipped,4,12,2003,Trucks and Buses,116,S18_1097,Canadian Gift Exchange Network,(604) 555-3392,1900 Oak St.,,Vancouver,BC,V3F 2K1,Canada,NA,Tannamuri,Yoshi,Medium</t>
  </si>
  <si>
    <t>10215,46,100,2,5152,1/29/2004 0:00,Shipped,1,1,2004,Trucks and Buses,116,S18_1097,West Coast Collectables Co.,3105553722,3675 Furth Circle,,Burbank,CA,94019,USA,NA,Thompson,Steve,Medium</t>
  </si>
  <si>
    <t>10228,32,100,1,3360,3/10/2004 0:00,Shipped,1,3,2004,Trucks and Buses,116,S18_1097,Cambridge Collectables Co.,6175555555,4658 Baden Av.,,Cambridge,MA,51247,USA,NA,Tseng,Kyung,Medium</t>
  </si>
  <si>
    <t>10245,29,100,8,3451,5/4/2004 0:00,Shipped,2,5,2004,Trucks and Buses,116,S18_1097,Super Scale Inc.,2035559545,567 North Pendale Street,,New Haven,CT,97823,USA,NA,Murphy,Leslie,Medium</t>
  </si>
  <si>
    <t>10258,41,100,5,5453,6/15/2004 0:00,Shipped,2,6,2004,Trucks and Buses,116,S18_1097,"Tokyo Collectables, Ltd",+81 3 3584 0555,2-2-8 Roppongi,,Minato-ku,Tokyo,106-0032,Japan,Japan,Shimamura,Akiko,Medium</t>
  </si>
  <si>
    <t>10270,43,96.84,8,4164.12,7/19/2004 0:00,Shipped,3,7,2004,Trucks and Buses,116,S18_1097,Souveniers And Things Co.,+61 2 9495 8555,"Monitor Money Building, 815 Pacific Hwy",Level 6,Chatswood,NSW,2067,Australia,APAC,Huxley,Adrian,Medium</t>
  </si>
  <si>
    <t>10280,24,100,1,2800.08,8/17/2004 0:00,Shipped,3,8,2004,Trucks and Buses,116,S18_1097,Amica Models &amp; Co.,011-4988555,Via Monte Bianco 34,,Torino,,10100,Italy,EMEA,Accorti,Paolo,Small</t>
  </si>
  <si>
    <t>10291,41,100,10,4687.94,9/8/2004 0:00,Shipped,3,9,2004,Trucks and Buses,116,S18_1097,Scandinavian Gift Ideas,0695-34 6555,?kergatan 24,,Boras,,S-844 67,Sweden,EMEA,Larsson,Maria,Medium</t>
  </si>
  <si>
    <t>10304,46,98,5,4508,10/11/2004 0:00,Shipped,4,10,2004,Trucks and Buses,116,S18_1097,Auto Assoc. &amp; Cie.,30.59.8555,"67, avenue de l'Europe",,Versailles,,78000,France,EMEA,Tonini,Daniel,Medium</t>
  </si>
  <si>
    <t>10312,32,100,2,4181.44,10/21/2004 0:00,Shipped,4,10,2004,Trucks and Buses,116,S18_1097,Mini Gifts Distributors Ltd.,4155551450,5677 Strong St.,,San Rafael,CA,97562,USA,NA,Nelson,Valarie,Medium</t>
  </si>
  <si>
    <t>10322,22,100,10,2251.04,11/4/2004 0:00,Shipped,4,11,2004,Trucks and Buses,116,S18_1097,Online Diecast Creations Co.,6035558647,2304 Long Airport Avenue,,Nashua,NH,62005,USA,NA,Young,Valarie,Small</t>
  </si>
  <si>
    <t>10333,29,40.25,7,1167.25,11/18/2004 0:00,Shipped,4,11,2004,Trucks and Buses,116,S18_1097,Mini Wheels Co.,6505555787,5557 North Pendale Street,,San Francisco,CA,,USA,NA,Murphy,Julie,Small</t>
  </si>
  <si>
    <t>10347,42,49.6,5,2083.2,11/29/2004 0:00,Shipped,4,11,2004,Trucks and Buses,116,S18_1097,"Australian Collectors, Co.",03 9520 4555,636 St Kilda Road,Level 3,Melbourne,Victoria,3004,Australia,APAC,Ferguson,Peter,Small</t>
  </si>
  <si>
    <t>10357,39,98,1,3822,12/10/2004 0:00,Shipped,4,12,2004,Trucks and Buses,116,S18_1097,Mini Gifts Distributors Ltd.,4155551450,5677 Strong St.,,San Rafael,CA,97562,USA,NA,Nelson,Valarie,Medium</t>
  </si>
  <si>
    <t>10370,27,100,1,3911.49,1/20/2005 0:00,Shipped,1,1,2005,Trucks and Buses,116,S18_1097,"Anna's Decorations, Ltd",02 9936 8555,201 Miller Street,Level 15,North Sydney,NSW,2060,Australia,APAC,O'Hara,Anna,Medium</t>
  </si>
  <si>
    <t>10381,48,98,2,4704,2/17/2005 0:00,Shipped,1,2,2005,Trucks and Buses,116,S18_1097,Corporate Gift Ideas Co.,6505551386,7734 Strong St.,,San Francisco,CA,,USA,NA,Brown,Julie,Medium</t>
  </si>
  <si>
    <t>10391,29,85.1,10,2467.9,3/9/2005 0:00,Shipped,1,3,2005,Trucks and Buses,116,S18_1097,"Anna's Decorations, Ltd",02 9936 8555,201 Miller Street,Level 15,North Sydney,NSW,2060,Australia,APAC,O'Hara,Anna,Small</t>
  </si>
  <si>
    <t>10411,27,100,8,3213,5/1/2005 0:00,Shipped,2,5,2005,Trucks and Buses,116,S18_1097,Quebec Home Shopping Network,(514) 555-8054,43 rue St. Laurent,,Montreal,Quebec,H1J 1C3,Canada,NA,Fresnisre,Jean,Medium</t>
  </si>
  <si>
    <t>10424,54,100,5,7182,5/31/2005 0:00,In Process,2,5,2005,Trucks and Buses,116,S18_1097,Euro Shopping Channel,(91) 555 94 44,"C/ Moralzarzal, 86",,Madrid,,28034,Spain,EMEA,Freyre,Diego,Large</t>
  </si>
  <si>
    <t>10109,26,100,4,4379.18,3/10/2003 0:00,Shipped,1,3,2003,Classic Cars,141,S18_1129,Motor Mint Distributors Inc.,2155559857,11328 Douglas Av.,,Philadelphia,PA,71270,USA,NA,Hernandez,Rosa,Medium</t>
  </si>
  <si>
    <t>10122,34,100,2,5004.8,5/8/2003 0:00,Shipped,2,5,2003,Classic Cars,141,S18_1129,Marseille Mini Autos,91.24.4555,"12, rue des Bouchers",,Marseille,,13008,France,EMEA,Lebihan,Laurence,Medium</t>
  </si>
  <si>
    <t>10136,25,100,2,3644.75,7/4/2003 0:00,Shipped,3,7,2003,Classic Cars,141,S18_1129,Alpha Cognac,61.77.6555,1 rue Alsace-Lorraine,,Toulouse,,31000,France,EMEA,Roulet,Annette,Medium</t>
  </si>
  <si>
    <t>10148,23,100,13,2702.04,9/11/2003 0:00,Shipped,3,9,2003,Classic Cars,141,S18_1129,"Anna's Decorations, Ltd",02 9936 8555,201 Miller Street,Level 15,North Sydney,NSW,2060,Australia,APAC,O'Hara,Anna,Small</t>
  </si>
  <si>
    <t>10161,28,100,12,3764.88,10/17/2003 0:00,Shipped,4,10,2003,Classic Cars,141,S18_1129,Heintze Collectables,86 21 3555,Smagsloget 45,,Aaarhus,,8200,Denmark,EMEA,Ibsen,Palle,Medium</t>
  </si>
  <si>
    <t>10171,35,100,2,4508,11/5/2003 0:00,Shipped,4,11,2003,Classic Cars,141,S18_1129,Quebec Home Shopping Network,(514) 555-8054,43 rue St. Laurent,,Montreal,Quebec,H1J 1C3,Canada,NA,Fresnisre,Jean,Medium</t>
  </si>
  <si>
    <t>10181,44,100,6,5418.16,11/12/2003 0:00,Shipped,4,11,2003,Classic Cars,141,S18_1129,Herkku Gifts,+47 2267 3215,"Drammen 121, PR 744 Sentrum",,Bergen,,N 5804,Norway,EMEA,Oeztan,Veysel,Medium</t>
  </si>
  <si>
    <t>10192,22,100,11,3300.66,11/20/2003 0:00,Shipped,4,11,2003,Classic Cars,141,S18_1129,Online Diecast Creations Co.,6035558647,2304 Long Airport Avenue,,Nashua,NH,62005,USA,NA,Young,Valarie,Medium</t>
  </si>
  <si>
    <t>10204,42,100,17,6182.4,12/2/2003 0:00,Shipped,4,12,2003,Classic Cars,141,S18_1129,Muscle Machine Inc,2125557413,4092 Furth Circle,Suite 400,NYC,NY,10022,USA,NA,Young,Jeff,Medium</t>
  </si>
  <si>
    <t>10212,29,100,10,4186.73,1/16/2004 0:00,Shipped,1,1,2004,Classic Cars,141,S18_1129,Euro Shopping Channel,(91) 555 94 44,"C/ Moralzarzal, 86",,Madrid,,28034,Spain,EMEA,Freyre,Diego,Medium</t>
  </si>
  <si>
    <t>10225,32,100,1,4529.28,2/22/2004 0:00,Shipped,1,2,2004,Classic Cars,141,S18_1129,"Vida Sport, Ltd",0897-034555,Grenzacherweg 237,,Gensve,,1203,Switzerland,EMEA,Holz,Michael,Medium</t>
  </si>
  <si>
    <t>10240,41,100,3,5628.89,4/13/2004 0:00,Shipped,2,4,2004,Classic Cars,141,S18_1129,Osaka Souveniers Co.,+81 06 6342 5555,"Dojima Avanza 4F, 1-6-20 Dojima, Kita-ku",,Osaka,Osaka,530-0003,Japan,Japan,Kentary,Mory,Medium</t>
  </si>
  <si>
    <t>10253,26,100,5,3054.48,6/1/2004 0:00,Cancelled,2,6,2004,Classic Cars,141,S18_1129,"UK Collectables, Ltd.",(171) 555-2282,Berkeley Gardens 12  Brewery,,Liverpool,,WX1 6LT,UK,EMEA,Devon,Elizabeth,Medium</t>
  </si>
  <si>
    <t>10266,21,100,6,2526.51,7/6/2004 0:00,Shipped,3,7,2004,Classic Cars,141,S18_1129,L'ordine Souveniers,0522-556555,Strada Provinciale 124,,Reggio Emilia,,42100,Italy,EMEA,Moroni,Maurizio,Small</t>
  </si>
  <si>
    <t>10278,34,100,6,4667.86,8/6/2004 0:00,Shipped,3,8,2004,Classic Cars,141,S18_1129,Signal Gift Stores,7025551838,8489 Strong St.,,Las Vegas,NV,83030,USA,NA,King,Sue,Medium</t>
  </si>
  <si>
    <t>10287,41,100,4,6499.32,8/30/2004 0:00,Shipped,3,8,2004,Classic Cars,141,S18_1129,"Vida Sport, Ltd",0897-034555,Grenzacherweg 237,,Gensve,,1203,Switzerland,EMEA,Holz,Michael,Medium</t>
  </si>
  <si>
    <t>10301,37,100,8,5917.78,10/5/2003 0:00,Shipped,4,10,2003,Classic Cars,141,S18_1129,"Norway Gifts By Mail, Co.",+47 2212 1555,"Drammensveien 126 A, PB 744 Sentrum",,Oslo,,N 0106,Norway,EMEA,Klaeboe,Jan,Medium</t>
  </si>
  <si>
    <t>10310,37,100,2,6231.91,10/16/2004 0:00,Shipped,4,10,2004,Classic Cars,141,S18_1129,"Toms Spezialitten, Ltd",0221-5554327,Mehrheimerstr. 369,,Koln,,50739,Germany,EMEA,Pfalzheim,Henriette,Medium</t>
  </si>
  <si>
    <t>10321,41,100,10,5803.14,11/4/2004 0:00,Shipped,4,11,2004,Classic Cars,141,S18_1129,FunGiftIdeas.com,5085552555,1785 First Street,,New Bedford,MA,50553,USA,NA,Benitez,Violeta,Medium</t>
  </si>
  <si>
    <t>10331,46,100,6,6434.02,11/17/2004 0:00,Shipped,4,11,2004,Classic Cars,141,S18_1129,Motor Mint Distributors Inc.,2155559857,11328 Douglas Av.,,Philadelphia,PA,71270,USA,NA,Hernandez,Rosa,Medium</t>
  </si>
  <si>
    <t>10342,40,100,2,6454.4,11/24/2004 0:00,Shipped,4,11,2004,Classic Cars,141,S18_1129,"Australian Collectors, Co.",03 9520 4555,636 St Kilda Road,Level 3,Melbourne,Victoria,3004,Australia,APAC,Ferguson,Peter,Medium</t>
  </si>
  <si>
    <t>10356,43,97.6,8,4196.8,12/9/2004 0:00,Shipped,4,12,2004,Classic Cars,141,S18_1129,Lyon Souveniers,+33 1 46 62 7555,27 rue du Colonel Pierre Avia,,Paris,,75508,France,EMEA,Da Cunha,Daniel,Medium</t>
  </si>
  <si>
    <t>10365,30,87.06,1,2611.8,1/7/2005 0:00,Shipped,1,1,2005,Classic Cars,141,S18_1129,Mini Creations Ltd.,5085559555,4575 Hillside Dr.,,New Bedford,MA,50553,USA,NA,Tam,Wing C,Small</t>
  </si>
  <si>
    <t>10377,35,100,2,5895.05,2/9/2005 0:00,Shipped,1,2,2005,Classic Cars,141,S18_1129,"Toys of Finland, Co.",90-224 8555,Keskuskatu 45,,Helsinki,,21240,Finland,EMEA,Karttunen,Matti,Medium</t>
  </si>
  <si>
    <t>10390,36,93.77,14,3375.72,3/4/2005 0:00,Shipped,1,3,2005,Classic Cars,141,S18_1129,Mini Gifts Distributors Ltd.,4155551450,5677 Strong St.,,San Rafael,CA,97562,USA,NA,Nelson,Valarie,Medium</t>
  </si>
  <si>
    <t>10406,61,100,3,8374.69,4/15/2005 0:00,Disputed,2,4,2005,Classic Cars,141,S18_1129,Danish Wholesale Imports,31 12 3555,Vinb'ltet 34,,Kobenhavn,,1734,Denmark,EMEA,Petersen,Jytte,Large</t>
  </si>
  <si>
    <t>10419,38,100,5,4464.24,5/17/2005 0:00,Shipped,2,5,2005,Classic Cars,141,S18_1129,Salzburg Collectables,6562-9555,Geislweg 14,,Salzburg,,5020,Austria,EMEA,Pipps,Georg,Medium</t>
  </si>
  <si>
    <t>10102,39,100,2,4808.31,1/10/2003 0:00,Shipped,1,1,2003,Vintage Cars,102,S18_1342,Vitachrome Inc.,2125551500,2678 Kingston Rd.,Suite 101,NYC,NY,10022,USA,NA,Frick,Michael,Medium</t>
  </si>
  <si>
    <t>10111,33,99.66,6,3288.78,3/25/2003 0:00,Shipped,1,3,2003,Vintage Cars,102,S18_1342,Mini Wheels Co.,6505555787,5557 North Pendale Street,,San Francisco,CA,,USA,NA,Murphy,Julie,Medium</t>
  </si>
  <si>
    <t>10125,32,100,1,3254.72,5/21/2003 0:00,Shipped,2,5,2003,Vintage Cars,102,S18_1342,"Australian Collectors, Co.",03 9520 4555,636 St Kilda Road,Level 3,Melbourne,Victoria,3004,Australia,APAC,Ferguson,Peter,Medium</t>
  </si>
  <si>
    <t>10139,31,100,7,3184.94,7/16/2003 0:00,Shipped,3,7,2003,Vintage Cars,102,S18_1342,Souveniers And Things Co.,+61 2 9495 8555,"Monitor Money Building, 815 Pacific Hwy",Level 6,Chatswood,NSW,2067,Australia,APAC,Huxley,Adrian,Medium</t>
  </si>
  <si>
    <t>10149,50,100,4,5907.5,9/12/2003 0:00,Shipped,3,9,2003,Vintage Cars,102,S18_1342,Signal Collectibles Ltd.,4155554312,2793 Furth Circle,,Brisbane,CA,94217,USA,NA,Taylor,Sue,Medium</t>
  </si>
  <si>
    <t>10162,48,91.44,2,4389.12,10/18/2003 0:00,Shipped,4,10,2003,Vintage Cars,102,S18_1342,Corporate Gift Ideas Co.,6505551386,7734 Strong St.,,San Francisco,CA,,USA,NA,Brown,Julie,Medium</t>
  </si>
  <si>
    <t>10173,43,100,6,5036.16,11/5/2003 0:00,Shipped,4,11,2003,Vintage Cars,102,S18_1342,Rovelli Gifts,035-640555,Via Ludovico il Moro 22,,Bergamo,,24100,Italy,EMEA,Rovelli,Giovanni,Medium</t>
  </si>
  <si>
    <t>10182,25,87.33,3,2183.25,11/12/2003 0:00,Shipped,4,11,2003,Vintage Cars,102,S18_1342,Mini Gifts Distributors Ltd.,4155551450,5677 Strong St.,,San Rafael,CA,97562,USA,NA,Nelson,Valarie,Small</t>
  </si>
  <si>
    <t>10193,28,100,7,3106.88,11/21/2003 0:00,Shipped,4,11,2003,Vintage Cars,102,S18_1342,"Australian Collectables, Ltd",61-9-3844-6555,7 Allen Street,,Glen Waverly,Victoria,3150,Australia,APAC,Connery,Sean,Medium</t>
  </si>
  <si>
    <t>10205,36,100,2,3735.72,12/3/2003 0:00,Shipped,4,12,2003,Vintage Cars,102,S18_1342,Euro Shopping Channel,(91) 555 94 44,"C/ Moralzarzal, 86",,Madrid,,28034,Spain,EMEA,Freyre,Diego,Medium</t>
  </si>
  <si>
    <t>10215,27,89.38,10,2413.26,1/29/2004 0:00,Shipped,1,1,2004,Vintage Cars,102,S18_1342,West Coast Collectables Co.,3105553722,3675 Furth Circle,,Burbank,CA,94019,USA,NA,Thompson,Steve,Small</t>
  </si>
  <si>
    <t>10227,25,100,3,2953.75,3/2/2004 0:00,Shipped,1,3,2004,Vintage Cars,102,S18_1342,"Saveley &amp; Henriot, Co.",78.32.5555,"2, rue du Commerce",,Lyon,,69004,France,EMEA,Saveley,Mary,Small</t>
  </si>
  <si>
    <t>10244,40,100,7,4684.8,4/29/2004 0:00,Shipped,2,4,2004,Vintage Cars,102,S18_1342,Euro Shopping Channel,(91) 555 94 44,"C/ Moralzarzal, 86",,Madrid,,28034,Spain,EMEA,Freyre,Diego,Medium</t>
  </si>
  <si>
    <t>10256,34,95.55,2,3248.7,6/8/2004 0:00,Shipped,2,6,2004,Vintage Cars,102,S18_1342,Danish Wholesale Imports,31 12 3555,Vinb'ltet 34,,Kobenhavn,,1734,Denmark,EMEA,Petersen,Jytte,Medium</t>
  </si>
  <si>
    <t>10280,50,100,9,5239.5,8/17/2004 0:00,Shipped,3,8,2004,Vintage Cars,102,S18_1342,Amica Models &amp; Co.,011-4988555,Via Monte Bianco 34,,Torino,,10100,Italy,EMEA,Accorti,Paolo,Medium</t>
  </si>
  <si>
    <t>10289,38,100,2,4567.98,9/3/2004 0:00,Shipped,3,9,2004,Vintage Cars,102,S18_1342,Herkku Gifts,+47 2267 3215,"Drammen 121, PR 744 Sentrum",,Bergen,,N 5804,Norway,EMEA,Oeztan,Veysel,Medium</t>
  </si>
  <si>
    <t>10304,37,95.55,13,3535.35,10/11/2004 0:00,Shipped,4,10,2004,Vintage Cars,102,S18_1342,Auto Assoc. &amp; Cie.,30.59.8555,"67, avenue de l'Europe",,Versailles,,78000,France,EMEA,Tonini,Daniel,Medium</t>
  </si>
  <si>
    <t>10312,43,89.38,10,3843.34,10/21/2004 0:00,Shipped,4,10,2004,Vintage Cars,102,S18_1342,Mini Gifts Distributors Ltd.,4155551450,5677 Strong St.,,San Rafael,CA,97562,USA,NA,Nelson,Valarie,Medium</t>
  </si>
  <si>
    <t>10322,43,86.3,14,3710.9,11/4/2004 0:00,Shipped,4,11,2004,Vintage Cars,102,S18_1342,Online Diecast Creations Co.,6035558647,2304 Long Airport Avenue,,Nashua,NH,62005,USA,NA,Young,Valarie,Medium</t>
  </si>
  <si>
    <t>10332,46,95.13,15,4375.98,11/17/2004 0:00,Shipped,4,11,2004,Vintage Cars,102,S18_1342,"AV Stores, Co.",(171) 555-1555,Fauntleroy Circus,,Manchester,,EC2 5NT,UK,EMEA,Ashworth,Victoria,Medium</t>
  </si>
  <si>
    <t>10346,42,36.11,3,1516.62,11/29/2004 0:00,Shipped,4,11,2004,Vintage Cars,102,S18_1342,Signal Gift Stores,7025551838,8489 Strong St.,,Las Vegas,NV,83030,USA,NA,King,Sue,Small</t>
  </si>
  <si>
    <t>10356,50,50.18,9,2509,12/9/2004 0:00,Shipped,4,12,2004,Vintage Cars,102,S18_1342,Lyon Souveniers,+33 1 46 62 7555,27 rue du Colonel Pierre Avia,,Paris,,75508,France,EMEA,Da Cunha,Daniel,Small</t>
  </si>
  <si>
    <t>10369,44,100,8,9240.44,1/20/2005 0:00,Shipped,1,1,2005,Vintage Cars,102,S18_1342,Collectables For Less Inc.,6175558555,7825 Douglas Av.,,Brickhaven,MA,58339,USA,NA,Nelson,Allen,Large</t>
  </si>
  <si>
    <t>10380,27,93.16,13,2515.32,2/16/2005 0:00,Shipped,1,2,2005,Vintage Cars,102,S18_1342,Euro Shopping Channel,(91) 555 94 44,"C/ Moralzarzal, 86",,Madrid,,28034,Spain,EMEA,Freyre,Diego,Small</t>
  </si>
  <si>
    <t>10391,35,100,2,5548.9,3/9/2005 0:00,Shipped,1,3,2005,Vintage Cars,102,S18_1342,"Anna's Decorations, Ltd",02 9936 8555,201 Miller Street,Level 15,North Sydney,NSW,2060,Australia,APAC,O'Hara,Anna,Medium</t>
  </si>
  <si>
    <t>10422,51,95.55,2,4873.05,5/30/2005 0:00,In Process,2,5,2005,Vintage Cars,102,S18_1342,Diecast Classics Inc.,2155551555,7586 Pompton St.,,Allentown,PA,70267,USA,NA,Yu,Kyung,Medium</t>
  </si>
  <si>
    <t>10102,41,50.14,1,2055.74,1/10/2003 0:00,Shipped,1,1,2003,Vintage Cars,53,S18_1367,Vitachrome Inc.,2125551500,2678 Kingston Rd.,Suite 101,NYC,NY,10022,USA,NA,Frick,Michael,Small</t>
  </si>
  <si>
    <t>10111,48,49.06,5,2354.88,3/25/2003 0:00,Shipped,1,3,2003,Vintage Cars,53,S18_1367,Mini Wheels Co.,6505555787,5557 North Pendale Street,,San Francisco,CA,,USA,NA,Murphy,Julie,Small</t>
  </si>
  <si>
    <t>10126,42,54.99,17,2309.58,5/28/2003 0:00,Shipped,2,5,2003,Vintage Cars,53,S18_1367,"Corrida Auto Replicas, Ltd",(91) 555 22 82,"C/ Araquil, 67",,Madrid,,28023,Spain,EMEA,Sommer,Mart¡n,Small</t>
  </si>
  <si>
    <t>10139,49,43.13,6,2113.37,7/16/2003 0:00,Shipped,3,7,2003,Vintage Cars,53,S18_1367,Souveniers And Things Co.,+61 2 9495 8555,"Monitor Money Building, 815 Pacific Hwy",Level 6,Chatswood,NSW,2067,Australia,APAC,Huxley,Adrian,Small</t>
  </si>
  <si>
    <t>10149,30,58.22,3,1746.6,9/12/2003 0:00,Shipped,3,9,2003,Vintage Cars,53,S18_1367,Signal Collectibles Ltd.,4155554312,2793 Furth Circle,,Brisbane,CA,94217,USA,NA,Taylor,Sue,Small</t>
  </si>
  <si>
    <t>10162,45,51.21,1,2304.45,10/18/2003 0:00,Shipped,4,10,2003,Vintage Cars,53,S18_1367,Corporate Gift Ideas Co.,6505551386,7734 Strong St.,,San Francisco,CA,,USA,NA,Brown,Julie,Small</t>
  </si>
  <si>
    <t>10173,48,44.21,5,2122.08,11/5/2003 0:00,Shipped,4,11,2003,Vintage Cars,53,S18_1367,Rovelli Gifts,035-640555,Via Ludovico il Moro 22,,Bergamo,,24100,Italy,EMEA,Rovelli,Giovanni,Small</t>
  </si>
  <si>
    <t>10182,32,54.45,2,1742.4,11/12/2003 0:00,Shipped,4,11,2003,Vintage Cars,53,S18_1367,Mini Gifts Distributors Ltd.,4155551450,5677 Strong St.,,San Rafael,CA,97562,USA,NA,Nelson,Valarie,Small</t>
  </si>
  <si>
    <t>10193,46,53.37,6,2455.02,11/21/2003 0:00,Shipped,4,11,2003,Vintage Cars,53,S18_1367,"Australian Collectables, Ltd",61-9-3844-6555,7 Allen Street,,Glen Waverly,Victoria,3150,Australia,APAC,Connery,Sean,Small</t>
  </si>
  <si>
    <t>10205,48,63.61,1,3053.28,12/3/2003 0:00,Shipped,4,12,2003,Vintage Cars,53,S18_1367,Euro Shopping Channel,(91) 555 94 44,"C/ Moralzarzal, 86",,Madrid,,28034,Spain,EMEA,Freyre,Diego,Medium</t>
  </si>
  <si>
    <t>10215,33,43.13,9,1423.29,1/29/2004 0:00,Shipped,1,1,2004,Vintage Cars,53,S18_1367,West Coast Collectables Co.,3105553722,3675 Furth Circle,,Burbank,CA,94019,USA,NA,Thompson,Steve,Small</t>
  </si>
  <si>
    <t>10227,31,48.52,2,1504.12,3/2/2004 0:00,Shipped,1,3,2004,Vintage Cars,53,S18_1367,"Saveley &amp; Henriot, Co.",78.32.5555,"2, rue du Commerce",,Lyon,,69004,France,EMEA,Saveley,Mary,Small</t>
  </si>
  <si>
    <t>10244,20,58.22,6,1164.4,4/29/2004 0:00,Shipped,2,4,2004,Vintage Cars,53,S18_1367,Euro Shopping Channel,(91) 555 94 44,"C/ Moralzarzal, 86",,Madrid,,28034,Spain,EMEA,Freyre,Diego,Small</t>
  </si>
  <si>
    <t>10256,29,51.75,1,1500.75,6/8/2004 0:00,Shipped,2,6,2004,Vintage Cars,53,S18_1367,Danish Wholesale Imports,31 12 3555,Vinb'ltet 34,,Kobenhavn,,1734,Denmark,EMEA,Petersen,Jytte,Small</t>
  </si>
  <si>
    <t>10280,27,57.68,8,1557.36,8/17/2004 0:00,Shipped,3,8,2004,Vintage Cars,53,S18_1367,Amica Models &amp; Co.,011-4988555,Via Monte Bianco 34,,Torino,,10100,Italy,EMEA,Accorti,Paolo,Small</t>
  </si>
  <si>
    <t>10289,24,56.07,1,1345.68,9/3/2004 0:00,Shipped,3,9,2004,Vintage Cars,53,S18_1367,Herkku Gifts,+47 2267 3215,"Drammen 121, PR 744 Sentrum",,Bergen,,N 5804,Norway,EMEA,Oeztan,Veysel,Small</t>
  </si>
  <si>
    <t>10304,37,48.52,12,1795.24,10/11/2004 0:00,Shipped,4,10,2004,Vintage Cars,53,S18_1367,Auto Assoc. &amp; Cie.,30.59.8555,"67, avenue de l'Europe",,Versailles,,78000,France,EMEA,Tonini,Daniel,Small</t>
  </si>
  <si>
    <t>10312,25,44.21,9,1105.25,10/21/2004 0:00,Shipped,4,10,2004,Vintage Cars,53,S18_1367,Mini Gifts Distributors Ltd.,4155551450,5677 Strong St.,,San Rafael,CA,97562,USA,NA,Nelson,Valarie,Small</t>
  </si>
  <si>
    <t>10322,41,57.68,5,2364.88,11/4/2004 0:00,Shipped,4,11,2004,Vintage Cars,53,S18_1367,Online Diecast Creations Co.,6035558647,2304 Long Airport Avenue,,Nashua,NH,62005,USA,NA,Young,Valarie,Small</t>
  </si>
  <si>
    <t>10332,27,89.89,16,2427.03,11/17/2004 0:00,Shipped,4,11,2004,Vintage Cars,53,S18_1367,"AV Stores, Co.",(171) 555-1555,Fauntleroy Circus,,Manchester,,EC2 5NT,UK,EMEA,Ashworth,Victoria,Small</t>
  </si>
  <si>
    <t>10347,21,58.95,7,1237.95,11/29/2004 0:00,Shipped,4,11,2004,Vintage Cars,53,S18_1367,"Australian Collectors, Co.",03 9520 4555,636 St Kilda Road,Level 3,Melbourne,Victoria,3004,Australia,APAC,Ferguson,Peter,Small</t>
  </si>
  <si>
    <t>10356,22,72.41,6,1593.02,12/9/2004 0:00,Shipped,4,12,2004,Vintage Cars,53,S18_1367,Lyon Souveniers,+33 1 46 62 7555,27 rue du Colonel Pierre Avia,,Paris,,75508,France,EMEA,Da Cunha,Daniel,Small</t>
  </si>
  <si>
    <t>10369,32,98.63,7,3156.16,1/20/2005 0:00,Shipped,1,1,2005,Vintage Cars,53,S18_1367,Collectables For Less Inc.,6175558555,7825 Douglas Av.,,Brickhaven,MA,58339,USA,NA,Nelson,Allen,Medium</t>
  </si>
  <si>
    <t>10381,25,52.83,9,1320.75,2/17/2005 0:00,Shipped,1,2,2005,Vintage Cars,53,S18_1367,Corporate Gift Ideas Co.,6505551386,7734 Strong St.,,San Francisco,CA,,USA,NA,Brown,Julie,Small</t>
  </si>
  <si>
    <t>10391,42,100,3,4998,3/9/2005 0:00,Shipped,1,3,2005,Vintage Cars,53,S18_1367,"Anna's Decorations, Ltd",02 9936 8555,201 Miller Street,Level 15,North Sydney,NSW,2060,Australia,APAC,O'Hara,Anna,Medium</t>
  </si>
  <si>
    <t>10422,25,51.75,1,1293.75,5/30/2005 0:00,In Process,2,5,2005,Vintage Cars,53,S18_1367,Diecast Classics Inc.,2155551555,7586 Pompton St.,,Allentown,PA,70267,USA,NA,Yu,Kyung,Small</t>
  </si>
  <si>
    <t>10110,37,100,16,5433.08,3/18/2003 0:00,Shipped,1,3,2003,Classic Cars,124,S18_1589,"AV Stores, Co.",(171) 555-1555,Fauntleroy Circus,,Manchester,,EC2 5NT,UK,EMEA,Ashworth,Victoria,Medium</t>
  </si>
  <si>
    <t>10123,26,100,2,3073.72,5/20/2003 0:00,Shipped,2,5,2003,Classic Cars,124,S18_1589,Atelier graphique,40.32.2555,"54, rue Royale",,Nantes,,44000,France,EMEA,Schmitt,Carine,Medium</t>
  </si>
  <si>
    <t>10137,44,99.55,2,4380.2,7/10/2003 0:00,Shipped,3,7,2003,Classic Cars,124,S18_1589,Reims Collectables,26.47.1555,59 rue de l'Abbaye,,Reims,,51100,France,EMEA,Henriot,Paul,Medium</t>
  </si>
  <si>
    <t>10148,47,100,9,5848.68,9/11/2003 0:00,Shipped,3,9,2003,Classic Cars,124,S18_1589,"Anna's Decorations, Ltd",02 9936 8555,201 Miller Street,Level 15,North Sydney,NSW,2060,Australia,APAC,O'Hara,Anna,Medium</t>
  </si>
  <si>
    <t>10161,43,100,8,6153.73,10/17/2003 0:00,Shipped,4,10,2003,Classic Cars,124,S18_1589,Heintze Collectables,86 21 3555,Smagsloget 45,,Aaarhus,,8200,Denmark,EMEA,Ibsen,Palle,Medium</t>
  </si>
  <si>
    <t>10172,42,100,6,4965.24,11/5/2003 0:00,Shipped,4,11,2003,Classic Cars,124,S18_1589,Gift Depot Inc.,2035552570,25593 South Bay Ln.,,Bridgewater,CT,97562,USA,NA,King,Julie,Medium</t>
  </si>
  <si>
    <t>10181,42,100,2,5435.64,11/12/2003 0:00,Shipped,4,11,2003,Classic Cars,124,S18_1589,Herkku Gifts,+47 2267 3215,"Drammen 121, PR 744 Sentrum",,Bergen,,N 5804,Norway,EMEA,Oeztan,Veysel,Medium</t>
  </si>
  <si>
    <t>10192,29,100,7,4258.36,11/20/2003 0:00,Shipped,4,11,2003,Classic Cars,124,S18_1589,Online Diecast Creations Co.,6035558647,2304 Long Airport Avenue,,Nashua,NH,62005,USA,NA,Young,Valarie,Medium</t>
  </si>
  <si>
    <t>10204,40,100,13,4032,12/2/2003 0:00,Shipped,4,12,2003,Classic Cars,124,S18_1589,Muscle Machine Inc,2125557413,4092 Furth Circle,Suite 400,NYC,NY,10022,USA,NA,Young,Jeff,Medium</t>
  </si>
  <si>
    <t>10212,38,100,6,4492.36,1/16/2004 0:00,Shipped,1,1,2004,Classic Cars,124,S18_1589,Euro Shopping Channel,(91) 555 94 44,"C/ Moralzarzal, 86",,Madrid,,28034,Spain,EMEA,Freyre,Diego,Medium</t>
  </si>
  <si>
    <t>10226,38,100,4,4161.38,2/26/2004 0:00,Shipped,1,2,2004,Classic Cars,124,S18_1589,Collectable Mini Designs Co.,7605558146,361 Furth Circle,,San Diego,CA,91217,USA,NA,Thompson,Valarie,Medium</t>
  </si>
  <si>
    <t>10241,21,100,11,2508.66,4/13/2004 0:00,Shipped,2,4,2004,Classic Cars,124,S18_1589,Mini Caravy,88.60.1555,"24, place Kluber",,Strasbourg,,67000,France,EMEA,Citeaux,Frederique,Small</t>
  </si>
  <si>
    <t>10253,24,100,1,3374.88,6/1/2004 0:00,Cancelled,2,6,2004,Classic Cars,124,S18_1589,"UK Collectables, Ltd.",(171) 555-2282,Berkeley Gardens 12  Brewery,,Liverpool,,WX1 6LT,UK,EMEA,Devon,Elizabeth,Medium</t>
  </si>
  <si>
    <t>10266,36,100,2,5196.6,7/6/2004 0:00,Shipped,3,7,2004,Classic Cars,124,S18_1589,L'ordine Souveniers,0522-556555,Strada Provinciale 124,,Reggio Emilia,,42100,Italy,EMEA,Moroni,Maurizio,Medium</t>
  </si>
  <si>
    <t>10278,23,100,2,2604.52,8/6/2004 0:00,Shipped,3,8,2004,Classic Cars,124,S18_1589,Signal Gift Stores,7025551838,8489 Strong St.,,Las Vegas,NV,83030,USA,NA,King,Sue,Small</t>
  </si>
  <si>
    <t>10288,20,100,14,2936.8,9/1/2004 0:00,Shipped,3,9,2004,Classic Cars,124,S18_1589,Handji Gifts&amp; Co,+65 224 1555,Village Close - 106 Linden Road Sandown,2nd Floor,Singapore,,69045,Singapore,APAC,Victorino,Wendy,Small</t>
  </si>
  <si>
    <t>10301,32,100,4,3424.64,10/5/2003 0:00,Shipped,4,10,2003,Classic Cars,124,S18_1589,"Norway Gifts By Mail, Co.",+47 2212 1555,"Drammensveien 126 A, PB 744 Sentrum",,Oslo,,N 0106,Norway,EMEA,Klaeboe,Jan,Medium</t>
  </si>
  <si>
    <t>10311,29,100,9,2923.2,10/16/2004 0:00,Shipped,4,10,2004,Classic Cars,124,S18_1589,Euro Shopping Channel,(91) 555 94 44,"C/ Moralzarzal, 86",,Madrid,,28034,Spain,EMEA,Freyre,Diego,Small</t>
  </si>
  <si>
    <t>10321,44,100,6,4489.76,11/4/2004 0:00,Shipped,4,11,2004,Classic Cars,124,S18_1589,FunGiftIdeas.com,5085552555,1785 First Street,,New Bedford,MA,50553,USA,NA,Benitez,Violeta,Medium</t>
  </si>
  <si>
    <t>10331,44,100,14,4849.24,11/17/2004 0:00,Shipped,4,11,2004,Classic Cars,124,S18_1589,Motor Mint Distributors Inc.,2155559857,11328 Douglas Av.,,Philadelphia,PA,71270,USA,NA,Hernandez,Rosa,Medium</t>
  </si>
  <si>
    <t>10343,36,100,4,5848.92,11/24/2004 0:00,Shipped,4,11,2004,Classic Cars,124,S18_1589,Reims Collectables,26.47.1555,59 rue de l'Abbaye,,Reims,,51100,France,EMEA,Henriot,Paul,Medium</t>
  </si>
  <si>
    <t>10367,49,56.3,1,2758.7,1/12/2005 0:00,Resolved,1,1,2005,Classic Cars,124,S18_1589,Toys4GrownUps.com,6265557265,78934 Hillside Dr.,,Pasadena,CA,90003,USA,NA,Young,Julie,Small</t>
  </si>
  <si>
    <t>10378,34,42.64,5,1449.76,2/10/2005 0:00,Shipped,1,2,2005,Classic Cars,124,S18_1589,Euro Shopping Channel,(91) 555 94 44,"C/ Moralzarzal, 86",,Madrid,,28034,Spain,EMEA,Freyre,Diego,Small</t>
  </si>
  <si>
    <t>10407,59,100,11,7048.14,4/22/2005 0:00,On Hold,2,4,2005,Classic Cars,124,S18_1589,The Sharp Gifts Warehouse,4085553659,3086 Ingle Ln.,,San Jose,CA,94217,USA,NA,Frick,Sue,Large</t>
  </si>
  <si>
    <t>10419,37,100,1,5202.94,5/17/2005 0:00,Shipped,2,5,2005,Classic Cars,124,S18_1589,Salzburg Collectables,6562-9555,Geislweg 14,,Salzburg,,5020,Austria,EMEA,Pipps,Georg,Medium</t>
  </si>
  <si>
    <t>10106,36,100,12,5279.4,2/17/2003 0:00,Shipped,1,2,2003,Planes,157,S18_1662,Rovelli Gifts,035-640555,Via Ludovico il Moro 22,,Bergamo,,24100,Italy,EMEA,Rovelli,Giovanni,Medium</t>
  </si>
  <si>
    <t>10119,43,100,3,6916.12,4/28/2003 0:00,Shipped,2,4,2003,Planes,157,S18_1662,Salzburg Collectables,6562-9555,Geislweg 14,,Salzburg,,5020,Austria,EMEA,Pipps,Georg,Medium</t>
  </si>
  <si>
    <t>10131,21,100,4,2781.66,6/16/2003 0:00,Shipped,2,6,2003,Planes,157,S18_1662,Gift Ideas Corp.,2035554407,2440 Pompton St.,,Glendale,CT,97561,USA,NA,Lewis,Dan,Small</t>
  </si>
  <si>
    <t>10143,32,100,7,5248,8/10/2003 0:00,Shipped,3,8,2003,Planes,157,S18_1662,Mini Creations Ltd.,5085559555,4575 Hillside Dr.,,New Bedford,MA,50553,USA,NA,Tam,Wing C,Medium</t>
  </si>
  <si>
    <t>10155,38,100,5,6531.44,10/6/2003 0:00,Shipped,4,10,2003,Planes,157,S18_1662,"Toys of Finland, Co.",90-224 8555,Keskuskatu 45,,Helsinki,,21240,Finland,EMEA,Karttunen,Matti,Medium</t>
  </si>
  <si>
    <t>10167,43,100,1,5763.72,10/23/2003 0:00,Cancelled,4,10,2003,Planes,157,S18_1662,Scandinavian Gift Ideas,0695-34 6555,?kergatan 24,,Boras,,S-844 67,Sweden,EMEA,Larsson,Maria,Medium</t>
  </si>
  <si>
    <t>10178,42,100,4,6490.68,11/8/2003 0:00,Shipped,4,11,2003,Planes,157,S18_1662,Alpha Cognac,61.77.6555,1 rue Alsace-Lorraine,,Toulouse,,31000,France,EMEA,Roulet,Annette,Medium</t>
  </si>
  <si>
    <t>10186,32,100,1,6004.8,11/14/2003 0:00,Shipped,4,11,2003,Planes,157,S18_1662,"Double Decker Gift Stores, Ltd",(171) 555-7555,120 Hanover Sq.,,London,,WA1 1DP,UK,EMEA,Hardy,Thomas,Medium</t>
  </si>
  <si>
    <t>10198,42,100,4,7483.98,11/27/2003 0:00,Shipped,4,11,2003,Planes,157,S18_1662,Cruz &amp; Sons Co.,+63 2 555 3587,15 McCallum Street - NatWest Center #13-03,,Makati City,,1227 MM,Philippines,Japan,Cruz,Arnold,Large</t>
  </si>
  <si>
    <t>10210,31,100,17,5719.5,1/12/2004 0:00,Shipped,1,1,2004,Planes,157,S18_1662,Osaka Souveniers Co.,+81 06 6342 5555,"Dojima Avanza 4F, 1-6-20 Dojima, Kita-ku",,Osaka,Osaka,530-0003,Japan,Japan,Kentary,Mory,Medium</t>
  </si>
  <si>
    <t>10222,49,100,4,6954.08,2/19/2004 0:00,Shipped,1,2,2004,Planes,157,S18_1662,Collectable Mini Designs Co.,7605558146,361 Furth Circle,,San Diego,CA,91217,USA,NA,Thompson,Valarie,Medium</t>
  </si>
  <si>
    <t>10250,45,100,14,8160.3,5/11/2004 0:00,Shipped,2,5,2004,Planes,157,S18_1662,The Sharp Gifts Warehouse,4085553659,3086 Ingle Ln.,,San Jose,CA,94217,USA,NA,Frick,Sue,Large</t>
  </si>
  <si>
    <t>10262,49,100,9,6567.96,6/24/2004 0:00,Cancelled,2,6,2004,Planes,157,S18_1662,Euro Shopping Channel,(91) 555 94 44,"C/ Moralzarzal, 86",,Madrid,,28034,Spain,EMEA,Freyre,Diego,Medium</t>
  </si>
  <si>
    <t>10274,41,100,1,6724,7/21/2004 0:00,Shipped,3,7,2004,Planes,157,S18_1662,Collectables For Less Inc.,6175558555,7825 Douglas Av.,,Brickhaven,MA,58339,USA,NA,Nelson,Allen,Medium</t>
  </si>
  <si>
    <t>10284,45,100,11,5747.85,8/21/2004 0:00,Shipped,3,8,2004,Planes,157,S18_1662,"Norway Gifts By Mail, Co.",+47 2212 1555,"Drammensveien 126 A, PB 744 Sentrum",,Oslo,,N 0106,Norway,EMEA,Klaeboe,Jan,Medium</t>
  </si>
  <si>
    <t>10296,36,100,7,5676.84,9/15/2004 0:00,Shipped,3,9,2004,Planes,157,S18_1662,"Bavarian Collectables Imports, Co.",+49 89 61 08 9555,Hansastr. 15,,Munich,,80686,Germany,EMEA,Donnermeyer,Michael,Medium</t>
  </si>
  <si>
    <t>10307,39,100,1,7379.97,10/14/2004 0:00,Shipped,4,10,2004,Planes,157,S18_1662,"Classic Gift Ideas, Inc",2155554695,782 First Street,,Philadelphia,PA,71270,USA,NA,Cervantes,Francisca,Large</t>
  </si>
  <si>
    <t>10316,27,100,9,3704.13,11/1/2004 0:00,Shipped,4,11,2004,Planes,157,S18_1662,giftsbymail.co.uk,(198) 555-8888,Garden House Crowther Way,,Cowes,Isle of Wight,PO31 7PJ,UK,EMEA,Bennett,Helen,Medium</t>
  </si>
  <si>
    <t>10327,25,100,6,2804.75,11/10/2004 0:00,Resolved,4,11,2004,Planes,157,S18_1662,Danish Wholesale Imports,31 12 3555,Vinb'ltet 34,,Kobenhavn,,1734,Denmark,EMEA,Petersen,Jytte,Small</t>
  </si>
  <si>
    <t>10338,41,100,1,5624.79,11/22/2004 0:00,Shipped,4,11,2004,Planes,157,S18_1662,Royale Belge,(071) 23 67 2555,"Boulevard Tirou, 255",,Charleroi,,B-6000,Belgium,EMEA,Cartrain,Pascale,Medium</t>
  </si>
  <si>
    <t>10351,39,99.52,1,3881.28,12/3/2004 0:00,Shipped,4,12,2004,Planes,157,S18_1662,"Stylish Desk Decors, Co.",(171) 555-0297,35 King George,,London,,WX3 6FW,UK,EMEA,Brown,Ann,Medium</t>
  </si>
  <si>
    <t>10373,28,57.55,4,1611.4,1/31/2005 0:00,Shipped,1,1,2005,Planes,157,S18_1662,"Oulu Toy Supplies, Inc.",981-443655,Torikatu 38,,Oulu,,90110,Finland,EMEA,Koskitalo,Pirkko,Small</t>
  </si>
  <si>
    <t>10386,25,54.57,7,1364.25,3/1/2005 0:00,Resolved,1,3,2005,Planes,157,S18_1662,Euro Shopping Channel,(91) 555 94 44,"C/ Moralzarzal, 86",,Madrid,,28034,Spain,EMEA,Freyre,Diego,Small</t>
  </si>
  <si>
    <t>10398,33,100,11,4215.09,3/30/2005 0:00,Shipped,1,3,2005,Planes,157,S18_1662,Reims Collectables,26.47.1555,59 rue de l'Abbaye,,Reims,,51100,France,EMEA,Henriot,Paul,Medium</t>
  </si>
  <si>
    <t>10400,34,100,1,6433.82,4/1/2005 0:00,Shipped,2,4,2005,Planes,157,S18_1662,The Sharp Gifts Warehouse,4085553659,3086 Ingle Ln.,,San Jose,CA,94217,USA,NA,Frick,Sue,Medium</t>
  </si>
  <si>
    <t>10416,24,100,14,4352.16,5/10/2005 0:00,Shipped,2,5,2005,Planes,157,S18_1662,L'ordine Souveniers,0522-556555,Strada Provinciale 124,,Reggio Emilia,,42100,Italy,EMEA,Moroni,Maurizio,Medium</t>
  </si>
  <si>
    <t>10100,30,100,3,5151,1/6/2003 0:00,Shipped,1,1,2003,Vintage Cars,170,S18_1749,Online Diecast Creations Co.,6035558647,2304 Long Airport Avenue,,Nashua,NH,62005,USA,NA,Young,Valarie,Medium</t>
  </si>
  <si>
    <t>10110,42,100,7,6069,3/18/2003 0:00,Shipped,1,3,2003,Vintage Cars,170,S18_1749,"AV Stores, Co.",(171) 555-1555,Fauntleroy Circus,,Manchester,,EC2 5NT,UK,EMEA,Ashworth,Victoria,Medium</t>
  </si>
  <si>
    <t>10124,21,100,6,2856,5/21/2003 0:00,Shipped,2,5,2003,Vintage Cars,170,S18_1749,Signal Gift Stores,7025551838,8489 Strong St.,,Las Vegas,NV,83030,USA,NA,King,Sue,Small</t>
  </si>
  <si>
    <t>10149,34,100,11,5375.4,9/12/2003 0:00,Shipped,3,9,2003,Vintage Cars,170,S18_1749,Signal Collectibles Ltd.,4155554312,2793 Furth Circle,,Brisbane,CA,94217,USA,NA,Taylor,Sue,Medium</t>
  </si>
  <si>
    <t>10162,29,100,9,5176.5,10/18/2003 0:00,Shipped,4,10,2003,Vintage Cars,170,S18_1749,Corporate Gift Ideas Co.,6505551386,7734 Strong St.,,San Francisco,CA,,USA,NA,Brown,Julie,Medium</t>
  </si>
  <si>
    <t>10173,24,100,13,3508.8,11/5/2003 0:00,Shipped,4,11,2003,Vintage Cars,170,S18_1749,Rovelli Gifts,035-640555,Via Ludovico il Moro 22,,Bergamo,,24100,Italy,EMEA,Rovelli,Giovanni,Medium</t>
  </si>
  <si>
    <t>10182,44,100,10,7554.8,11/12/2003 0:00,Shipped,4,11,2003,Vintage Cars,170,S18_1749,Mini Gifts Distributors Ltd.,4155551450,5677 Strong St.,,San Rafael,CA,97562,USA,NA,Nelson,Valarie,Large</t>
  </si>
  <si>
    <t>10193,21,100,14,3141.6,11/21/2003 0:00,Shipped,4,11,2003,Vintage Cars,170,S18_1749,"Australian Collectables, Ltd",61-9-3844-6555,7 Allen Street,,Glen Waverly,Victoria,3150,Australia,APAC,Connery,Sean,Medium</t>
  </si>
  <si>
    <t>10204,33,100,4,5890.5,12/2/2003 0:00,Shipped,4,12,2003,Vintage Cars,170,S18_1749,Muscle Machine Inc,2125557413,4092 Furth Circle,Suite 400,NYC,NY,10022,USA,NA,Young,Jeff,Medium</t>
  </si>
  <si>
    <t>10214,30,100,7,5967,1/26/2004 0:00,Shipped,1,1,2004,Vintage Cars,170,S18_1749,"Corrida Auto Replicas, Ltd",(91) 555 22 82,"C/ Araquil, 67",,Madrid,,28023,Spain,EMEA,Sommer,Mart¡n,Medium</t>
  </si>
  <si>
    <t>10227,26,100,10,3712.8,3/2/2004 0:00,Shipped,1,3,2004,Vintage Cars,170,S18_1749,"Saveley &amp; Henriot, Co.",78.32.5555,"2, rue du Commerce",,Lyon,,69004,France,EMEA,Saveley,Mary,Medium</t>
  </si>
  <si>
    <t>10241,41,100,2,7597.3,4/13/2004 0:00,Shipped,2,4,2004,Vintage Cars,170,S18_1749,Mini Caravy,88.60.1555,"24, place Kluber",,Strasbourg,,67000,France,EMEA,Citeaux,Frederique,Large</t>
  </si>
  <si>
    <t>10280,26,100,16,3668.6,8/17/2004 0:00,Shipped,3,8,2004,Vintage Cars,170,S18_1749,Amica Models &amp; Co.,011-4988555,Via Monte Bianco 34,,Torino,,10100,Italy,EMEA,Accorti,Paolo,Medium</t>
  </si>
  <si>
    <t>10288,32,100,5,5875.2,9/1/2004 0:00,Shipped,3,9,2004,Vintage Cars,170,S18_1749,Handji Gifts&amp; Co,+65 224 1555,Village Close - 106 Linden Road Sandown,2nd Floor,Singapore,,69045,Singapore,APAC,Victorino,Wendy,Medium</t>
  </si>
  <si>
    <t>10302,43,100,1,7310,10/6/2003 0:00,Shipped,4,10,2003,Vintage Cars,170,S18_1749,"UK Collectables, Ltd.",(171) 555-2282,Berkeley Gardens 12  Brewery,,Liverpool,,WX1 6LT,UK,EMEA,Devon,Elizabeth,Large</t>
  </si>
  <si>
    <t>10312,48,100,17,8078.4,10/21/2004 0:00,Shipped,4,10,2004,Vintage Cars,170,S18_1749,Mini Gifts Distributors Ltd.,4155551450,5677 Strong St.,,San Rafael,CA,97562,USA,NA,Nelson,Valarie,Large</t>
  </si>
  <si>
    <t>10331,44,74.04,7,3257.76,11/17/2004 0:00,Shipped,4,11,2004,Vintage Cars,170,S18_1749,Motor Mint Distributors Inc.,2155559857,11328 Douglas Av.,,Philadelphia,PA,71270,USA,NA,Hernandez,Rosa,Medium</t>
  </si>
  <si>
    <t>10344,45,100,1,7650,11/25/2004 0:00,Shipped,4,11,2004,Vintage Cars,170,S18_1749,Marseille Mini Autos,91.24.4555,"12, rue des Bouchers",,Marseille,,13008,France,EMEA,Lebihan,Laurence,Large</t>
  </si>
  <si>
    <t>10367,37,100,3,4703.81,1/12/2005 0:00,Resolved,1,1,2005,Vintage Cars,170,S18_1749,Toys4GrownUps.com,6265557265,78934 Hillside Dr.,,Pasadena,CA,90003,USA,NA,Young,Julie,Medium</t>
  </si>
  <si>
    <t>10379,39,100,2,5399.55,2/10/2005 0:00,Shipped,1,2,2005,Vintage Cars,170,S18_1749,Euro Shopping Channel,(91) 555 94 44,"C/ Moralzarzal, 86",,Madrid,,28034,Spain,EMEA,Freyre,Diego,Medium</t>
  </si>
  <si>
    <t>10407,76,100,2,14082.8,4/22/2005 0:00,On Hold,2,4,2005,Vintage Cars,170,S18_1749,The Sharp Gifts Warehouse,4085553659,3086 Ingle Ln.,,San Jose,CA,94217,USA,NA,Frick,Sue,Large</t>
  </si>
  <si>
    <t>10420,37,100,5,5283.6,5/29/2005 0:00,In Process,2,5,2005,Vintage Cars,170,S18_1749,Souveniers And Things Co.,+61 2 9495 8555,"Monitor Money Building, 815 Pacific Hwy",Level 6,Chatswood,NSW,2067,Australia,APAC,Huxley,Adrian,Medium</t>
  </si>
  <si>
    <t>10108,38,82.39,2,3130.82,3/3/2003 0:00,Shipped,1,3,2003,Classic Cars,77,S18_1889,Cruz &amp; Sons Co.,+63 2 555 3587,15 McCallum Street - NatWest Center #13-03,,Makati City,,1227 MM,Philippines,Japan,Cruz,Arnold,Medium</t>
  </si>
  <si>
    <t>10122,43,72.38,6,3112.34,5/8/2003 0:00,Shipped,2,5,2003,Classic Cars,77,S18_1889,Marseille Mini Autos,91.24.4555,"12, rue des Bouchers",,Marseille,,13008,France,EMEA,Lebihan,Laurence,Medium</t>
  </si>
  <si>
    <t>10135,48,79.31,3,3806.88,7/2/2003 0:00,Shipped,3,7,2003,Classic Cars,77,S18_1889,Mini Gifts Distributors Ltd.,4155551450,5677 Strong St.,,San Rafael,CA,97562,USA,NA,Nelson,Valarie,Medium</t>
  </si>
  <si>
    <t>10147,26,82.39,3,2142.14,9/5/2003 0:00,Shipped,3,9,2003,Classic Cars,77,S18_1889,Collectables For Less Inc.,6175558555,7825 Douglas Av.,,Brickhaven,MA,58339,USA,NA,Nelson,Allen,Small</t>
  </si>
  <si>
    <t>10160,38,88.55,4,3364.9,10/11/2003 0:00,Shipped,4,10,2003,Classic Cars,77,S18_1889,"Men 'R' US Retailers, Ltd.",2155554369,6047 Douglas Av.,,Los Angeles,CA,,USA,NA,Chandler,Michael,Medium</t>
  </si>
  <si>
    <t>10170,20,63.14,2,1262.8,11/4/2003 0:00,Shipped,4,11,2003,Classic Cars,77,S18_1889,Mini Auto Werke,7675-3555,Kirchgasse 6,,Graz,,8010,Austria,EMEA,Mendel,Roland,Small</t>
  </si>
  <si>
    <t>10181,22,73.92,10,1626.24,11/12/2003 0:00,Shipped,4,11,2003,Classic Cars,77,S18_1889,Herkku Gifts,+47 2267 3215,"Drammen 121, PR 744 Sentrum",,Bergen,,N 5804,Norway,EMEA,Oeztan,Veysel,Small</t>
  </si>
  <si>
    <t>10192,45,90.86,15,4088.7,11/20/2003 0:00,Shipped,4,11,2003,Classic Cars,77,S18_1889,Online Diecast Creations Co.,6035558647,2304 Long Airport Avenue,,Nashua,NH,62005,USA,NA,Young,Valarie,Medium</t>
  </si>
  <si>
    <t>10203,45,85.47,4,3846.15,12/2/2003 0:00,Shipped,4,12,2003,Classic Cars,77,S18_1889,Euro Shopping Channel,(91) 555 94 44,"C/ Moralzarzal, 86",,Madrid,,28034,Spain,EMEA,Freyre,Diego,Medium</t>
  </si>
  <si>
    <t>10212,20,66.99,14,1339.8,1/16/2004 0:00,Shipped,1,1,2004,Classic Cars,77,S18_1889,Euro Shopping Channel,(91) 555 94 44,"C/ Moralzarzal, 86",,Madrid,,28034,Spain,EMEA,Freyre,Diego,Small</t>
  </si>
  <si>
    <t>10225,47,64.68,5,3039.96,2/22/2004 0:00,Shipped,1,2,2004,Classic Cars,77,S18_1889,"Vida Sport, Ltd",0897-034555,Grenzacherweg 237,,Gensve,,1203,Switzerland,EMEA,Holz,Michael,Medium</t>
  </si>
  <si>
    <t>10239,46,73.92,4,3400.32,4/12/2004 0:00,Shipped,2,4,2004,Classic Cars,77,S18_1889,"Oulu Toy Supplies, Inc.",981-443655,Torikatu 38,,Oulu,,90110,Finland,EMEA,Koskitalo,Pirkko,Medium</t>
  </si>
  <si>
    <t>10253,23,83.93,9,1930.39,6/1/2004 0:00,Cancelled,2,6,2004,Classic Cars,77,S18_1889,"UK Collectables, Ltd.",(171) 555-2282,Berkeley Gardens 12  Brewery,,Liverpool,,WX1 6LT,UK,EMEA,Devon,Elizabeth,Small</t>
  </si>
  <si>
    <t>10266,33,74.69,10,2464.77,7/6/2004 0:00,Shipped,3,7,2004,Classic Cars,77,S18_1889,L'ordine Souveniers,0522-556555,Strada Provinciale 124,,Reggio Emilia,,42100,Italy,EMEA,Moroni,Maurizio,Small</t>
  </si>
  <si>
    <t>10278,29,90.86,10,2634.94,8/6/2004 0:00,Shipped,3,8,2004,Classic Cars,77,S18_1889,Signal Gift Stores,7025551838,8489 Strong St.,,Las Vegas,NV,83030,USA,NA,King,Sue,Small</t>
  </si>
  <si>
    <t>10287,44,82.39,8,3625.16,8/30/2004 0:00,Shipped,3,8,2004,Classic Cars,77,S18_1889,"Vida Sport, Ltd",0897-034555,Grenzacherweg 237,,Gensve,,1203,Switzerland,EMEA,Holz,Michael,Medium</t>
  </si>
  <si>
    <t>10300,41,92.4,1,3788.4,10/4/2003 0:00,Shipped,4,10,2003,Classic Cars,77,S18_1889,"Blauer See Auto, Co.",+49 69 66 90 2555,Lyonerstr. 34,,Frankfurt,,60528,Germany,EMEA,Keitel,Roland,Medium</t>
  </si>
  <si>
    <t>10310,20,91.63,6,1832.6,10/16/2004 0:00,Shipped,4,10,2004,Classic Cars,77,S18_1889,"Toms Spezialitten, Ltd",0221-5554327,Mehrheimerstr. 369,,Koln,,50739,Germany,EMEA,Pfalzheim,Henriette,Small</t>
  </si>
  <si>
    <t>10321,37,78.54,14,2905.98,11/4/2004 0:00,Shipped,4,11,2004,Classic Cars,77,S18_1889,FunGiftIdeas.com,5085552555,1785 First Street,,New Bedford,MA,50553,USA,NA,Benitez,Violeta,Small</t>
  </si>
  <si>
    <t>10329,29,100,9,2954.81,11/15/2004 0:00,Shipped,4,11,2004,Classic Cars,77,S18_1889,Land of Toys Inc.,2125557818,897 Long Airport Avenue,,NYC,NY,10022,USA,NA,Yu,Kwai,Small</t>
  </si>
  <si>
    <t>10342,55,65.45,1,3599.75,11/24/2004 0:00,Shipped,4,11,2004,Classic Cars,77,S18_1889,"Australian Collectors, Co.",03 9520 4555,636 St Kilda Road,Level 3,Melbourne,Victoria,3004,Australia,APAC,Ferguson,Peter,Medium</t>
  </si>
  <si>
    <t>10363,22,100,7,3686.54,1/6/2005 0:00,Shipped,1,1,2005,Classic Cars,77,S18_1889,Suominen Souveniers,+358 9 8045 555,"Software Engineering Center, SEC Oy",,Espoo,,FIN-02271,Finland,EMEA,Suominen,Kalle,Medium</t>
  </si>
  <si>
    <t>10377,31,67.76,4,2100.56,2/9/2005 0:00,Shipped,1,2,2005,Classic Cars,77,S18_1889,"Toys of Finland, Co.",90-224 8555,Keskuskatu 45,,Helsinki,,21240,Finland,EMEA,Karttunen,Matti,Small</t>
  </si>
  <si>
    <t>10389,49,79.22,3,3881.78,3/3/2005 0:00,Shipped,1,3,2005,Classic Cars,77,S18_1889,Scandinavian Gift Ideas,0695-34 6555,?kergatan 24,,Boras,,S-844 67,Sweden,EMEA,Larsson,Maria,Medium</t>
  </si>
  <si>
    <t>10405,61,73.92,4,4509.12,4/14/2005 0:00,Shipped,2,4,2005,Classic Cars,77,S18_1889,Mini Caravy,88.60.1555,"24, place Kluber",,Strasbourg,,67000,France,EMEA,Citeaux,Frederique,Medium</t>
  </si>
  <si>
    <t>10419,39,83.93,9,3273.27,5/17/2005 0:00,Shipped,2,5,2005,Classic Cars,77,S18_1889,Salzburg Collectables,6562-9555,Geislweg 14,,Salzburg,,5020,Austria,EMEA,Pipps,Georg,Medium</t>
  </si>
  <si>
    <t>10109,38,100,3,4432.7,3/10/2003 0:00,Shipped,1,3,2003,Classic Cars,142,S18_1984,Motor Mint Distributors Inc.,2155559857,11328 Douglas Av.,,Philadelphia,PA,71270,USA,NA,Hernandez,Rosa,Medium</t>
  </si>
  <si>
    <t>10122,31,100,1,4100.99,5/8/2003 0:00,Shipped,2,5,2003,Classic Cars,142,S18_1984,Marseille Mini Autos,91.24.4555,"12, rue des Bouchers",,Marseille,,13008,France,EMEA,Lebihan,Laurence,Medium</t>
  </si>
  <si>
    <t>10136,36,100,1,5274.72,7/4/2003 0:00,Shipped,3,7,2003,Classic Cars,142,S18_1984,Alpha Cognac,61.77.6555,1 rue Alsace-Lorraine,,Toulouse,,31000,France,EMEA,Roulet,Annette,Medium</t>
  </si>
  <si>
    <t>10148,25,100,12,4232,9/11/2003 0:00,Shipped,3,9,2003,Classic Cars,142,S18_1984,"Anna's Decorations, Ltd",02 9936 8555,201 Miller Street,Level 15,North Sydney,NSW,2060,Australia,APAC,O'Hara,Anna,Medium</t>
  </si>
  <si>
    <t>10161,48,100,11,6145.44,10/17/2003 0:00,Shipped,4,10,2003,Classic Cars,142,S18_1984,Heintze Collectables,86 21 3555,Smagsloget 45,,Aaarhus,,8200,Denmark,EMEA,Ibsen,Palle,Medium</t>
  </si>
  <si>
    <t>10171,35,100,1,4680.2,11/5/2003 0:00,Shipped,4,11,2003,Classic Cars,142,S18_1984,Quebec Home Shopping Network,(514) 555-8054,43 rue St. Laurent,,Montreal,Quebec,H1J 1C3,Canada,NA,Fresnisre,Jean,Medium</t>
  </si>
  <si>
    <t>10181,21,100,5,3286.08,11/12/2003 0:00,Shipped,4,11,2003,Classic Cars,142,S18_1984,Herkku Gifts,+47 2267 3215,"Drammen 121, PR 744 Sentrum",,Bergen,,N 5804,Norway,EMEA,Oeztan,Veysel,Medium</t>
  </si>
  <si>
    <t>10192,47,100,10,7421.3,11/20/2003 0:00,Shipped,4,11,2003,Classic Cars,142,S18_1984,Online Diecast Creations Co.,6035558647,2304 Long Airport Avenue,,Nashua,NH,62005,USA,NA,Young,Valarie,Large</t>
  </si>
  <si>
    <t>10204,38,100,16,6432.64,12/2/2003 0:00,Shipped,4,12,2003,Classic Cars,142,S18_1984,Muscle Machine Inc,2125557413,4092 Furth Circle,Suite 400,NYC,NY,10022,USA,NA,Young,Jeff,Medium</t>
  </si>
  <si>
    <t>10212,41,100,9,4840.87,1/16/2004 0:00,Shipped,1,1,2004,Classic Cars,142,S18_1984,Euro Shopping Channel,(91) 555 94 44,"C/ Moralzarzal, 86",,Madrid,,28034,Spain,EMEA,Freyre,Diego,Medium</t>
  </si>
  <si>
    <t>10226,24,100,7,3892.08,2/26/2004 0:00,Shipped,1,2,2004,Classic Cars,142,S18_1984,Collectable Mini Designs Co.,7605558146,361 Furth Circle,,San Diego,CA,91217,USA,NA,Thompson,Valarie,Medium</t>
  </si>
  <si>
    <t>10240,37,100,2,5526.32,4/13/2004 0:00,Shipped,2,4,2004,Classic Cars,142,S18_1984,Osaka Souveniers Co.,+81 06 6342 5555,"Dojima Avanza 4F, 1-6-20 Dojima, Kita-ku",,Osaka,Osaka,530-0003,Japan,Japan,Kentary,Mory,Medium</t>
  </si>
  <si>
    <t>10253,33,100,4,4459.62,6/1/2004 0:00,Cancelled,2,6,2004,Classic Cars,142,S18_1984,"UK Collectables, Ltd.",(171) 555-2282,Berkeley Gardens 12  Brewery,,Liverpool,,WX1 6LT,UK,EMEA,Devon,Elizabeth,Medium</t>
  </si>
  <si>
    <t>10266,49,100,5,6203.4,7/6/2004 0:00,Shipped,3,7,2004,Classic Cars,142,S18_1984,L'ordine Souveniers,0522-556555,Strada Provinciale 124,,Reggio Emilia,,42100,Italy,EMEA,Moroni,Maurizio,Medium</t>
  </si>
  <si>
    <t>10278,29,100,5,3754.05,8/6/2004 0:00,Shipped,3,8,2004,Classic Cars,142,S18_1984,Signal Gift Stores,7025551838,8489 Strong St.,,Las Vegas,NV,83030,USA,NA,King,Sue,Medium</t>
  </si>
  <si>
    <t>10287,24,100,3,3516.48,8/30/2004 0:00,Shipped,3,8,2004,Classic Cars,142,S18_1984,"Vida Sport, Ltd",0897-034555,Grenzacherweg 237,,Gensve,,1203,Switzerland,EMEA,Holz,Michael,Medium</t>
  </si>
  <si>
    <t>10301,47,100,7,7488.04,10/5/2003 0:00,Shipped,4,10,2003,Classic Cars,142,S18_1984,"Norway Gifts By Mail, Co.",+47 2212 1555,"Drammensveien 126 A, PB 744 Sentrum",,Oslo,,N 0106,Norway,EMEA,Klaeboe,Jan,Large</t>
  </si>
  <si>
    <t>10310,24,100,1,3448.08,10/16/2004 0:00,Shipped,4,10,2004,Classic Cars,142,S18_1984,"Toms Spezialitten, Ltd",0221-5554327,Mehrheimerstr. 369,,Koln,,50739,Germany,EMEA,Pfalzheim,Henriette,Medium</t>
  </si>
  <si>
    <t>10321,25,100,9,3734,11/4/2004 0:00,Shipped,4,11,2004,Classic Cars,142,S18_1984,FunGiftIdeas.com,5085552555,1785 First Street,,New Bedford,MA,50553,USA,NA,Benitez,Violeta,Medium</t>
  </si>
  <si>
    <t>10331,30,32.47,8,974.1,11/17/2004 0:00,Shipped,4,11,2004,Classic Cars,142,S18_1984,Motor Mint Distributors Inc.,2155559857,11328 Douglas Av.,,Philadelphia,PA,71270,USA,NA,Hernandez,Rosa,Small</t>
  </si>
  <si>
    <t>10342,22,100,3,3160.74,11/24/2004 0:00,Shipped,4,11,2004,Classic Cars,142,S18_1984,"Australian Collectors, Co.",03 9520 4555,636 St Kilda Road,Level 3,Melbourne,Victoria,3004,Australia,APAC,Ferguson,Peter,Medium</t>
  </si>
  <si>
    <t>10356,27,64.69,2,1746.63,12/9/2004 0:00,Shipped,4,12,2004,Classic Cars,142,S18_1984,Lyon Souveniers,+33 1 46 62 7555,27 rue du Colonel Pierre Avia,,Paris,,75508,France,EMEA,Da Cunha,Daniel,Small</t>
  </si>
  <si>
    <t>10366,34,100,3,4207.84,1/10/2005 0:00,Shipped,1,1,2005,Classic Cars,142,S18_1984,Royale Belge,(071) 23 67 2555,"Boulevard Tirou, 255",,Charleroi,,B-6000,Belgium,EMEA,Cartrain,Pascale,Medium</t>
  </si>
  <si>
    <t>10377,36,100,6,4352.76,2/9/2005 0:00,Shipped,1,2,2005,Classic Cars,142,S18_1984,"Toys of Finland, Co.",90-224 8555,Keskuskatu 45,,Helsinki,,21240,Finland,EMEA,Karttunen,Matti,Medium</t>
  </si>
  <si>
    <t>10390,34,43.05,15,1463.7,3/4/2005 0:00,Shipped,1,3,2005,Classic Cars,142,S18_1984,Mini Gifts Distributors Ltd.,4155551450,5677 Strong St.,,San Rafael,CA,97562,USA,NA,Nelson,Valarie,Small</t>
  </si>
  <si>
    <t>10406,48,100,2,7169.28,4/15/2005 0:00,Disputed,2,4,2005,Classic Cars,142,S18_1984,Danish Wholesale Imports,31 12 3555,Vinb'ltet 34,,Kobenhavn,,1734,Denmark,EMEA,Petersen,Jytte,Large</t>
  </si>
  <si>
    <t>10419,34,100,4,4594.76,5/17/2005 0:00,Shipped,2,5,2005,Classic Cars,142,S18_1984,Salzburg Collectables,6562-9555,Geislweg 14,,Salzburg,,5020,Austria,EMEA,Pipps,Georg,Medium</t>
  </si>
  <si>
    <t>10104,24,100,8,3457.92,1/31/2003 0:00,Shipped,1,1,2003,Classic Cars,163,S18_2238,Euro Shopping Channel,(91) 555 94 44,"C/ Moralzarzal, 86",,Madrid,,28034,Spain,EMEA,Freyre,Diego,Medium</t>
  </si>
  <si>
    <t>10115,46,100,4,7381.16,4/4/2003 0:00,Shipped,2,4,2003,Classic Cars,163,S18_2238,Classic Legends Inc.,2125558493,5905 Pompton St.,Suite 750,NYC,NY,10022,USA,NA,Hernandez,Maria,Large</t>
  </si>
  <si>
    <t>10127,45,100,10,7146.9,6/3/2003 0:00,Shipped,2,6,2003,Classic Cars,163,S18_2238,Muscle Machine Inc,2125557413,4092 Furth Circle,Suite 400,NYC,NY,10022,USA,NA,Young,Jeff,Large</t>
  </si>
  <si>
    <t>10141,39,100,4,5938.53,8/1/2003 0:00,Shipped,3,8,2003,Classic Cars,163,S18_2238,Suominen Souveniers,+358 9 8045 555,"Software Engineering Center, SEC Oy",,Espoo,,FIN-02271,Finland,EMEA,Suominen,Kalle,Medium</t>
  </si>
  <si>
    <t>10151,43,100,2,7110.91,9/21/2003 0:00,Shipped,3,9,2003,Classic Cars,163,S18_2238,"Oulu Toy Supplies, Inc.",981-443655,Torikatu 38,,Oulu,,90110,Finland,EMEA,Koskitalo,Pirkko,Large</t>
  </si>
  <si>
    <t>10165,29,100,11,5032.95,10/22/2003 0:00,Shipped,4,10,2003,Classic Cars,163,S18_2238,"Dragon Souveniers, Ltd.",+65 221 7555,"Bronz Sok., Bronz Apt. 3/6 Tesvikiye",,Singapore,,79903,Singapore,Japan,Natividad,Eric,Medium</t>
  </si>
  <si>
    <t>10176,20,100,10,3667.6,11/6/2003 0:00,Shipped,4,11,2003,Classic Cars,163,S18_2238,L'ordine Souveniers,0522-556555,Strada Provinciale 124,,Reggio Emilia,,42100,Italy,EMEA,Moroni,Maurizio,Medium</t>
  </si>
  <si>
    <t>10184,46,100,5,7381.16,11/14/2003 0:00,Shipped,4,11,2003,Classic Cars,163,S18_2238,"Iberia Gift Imports, Corp.",(95) 555 82 82,"C/ Romero, 33",,Sevilla,,41101,Spain,EMEA,Roel,Jose Pedro,Large</t>
  </si>
  <si>
    <t>10195,27,100,5,5128.11,11/25/2003 0:00,Shipped,4,11,2003,Classic Cars,163,S18_2238,Mini Classics,9145554562,3758 North Pendale Street,,White Plains,NY,24067,USA,NA,Frick,Steve,Medium</t>
  </si>
  <si>
    <t>10207,44,100,6,7060.24,12/9/2003 0:00,Shipped,4,12,2003,Classic Cars,163,S18_2238,Diecast Collectables,6175552555,6251 Ingle Ln.,,Boston,MA,51003,USA,NA,Franco,Valarie,Large</t>
  </si>
  <si>
    <t>10219,43,100,1,8448.64,2/10/2004 0:00,Shipped,1,2,2004,Classic Cars,163,S18_2238,Signal Collectibles Ltd.,4155554312,2793 Furth Circle,,Brisbane,CA,94217,USA,NA,Taylor,Sue,Large</t>
  </si>
  <si>
    <t>10230,49,100,8,7300.51,3/15/2004 0:00,Shipped,1,3,2004,Classic Cars,163,S18_2238,"Blauer See Auto, Co.",+49 69 66 90 2555,Lyonerstr. 34,,Frankfurt,,60528,Germany,EMEA,Keitel,Roland,Large</t>
  </si>
  <si>
    <t>10246,40,100,4,6549.2,5/5/2004 0:00,Shipped,2,5,2004,Classic Cars,163,S18_2238,Euro Shopping Channel,(91) 555 94 44,"C/ Moralzarzal, 86",,Madrid,,28034,Spain,EMEA,Freyre,Diego,Medium</t>
  </si>
  <si>
    <t>10259,30,100,3,5697.9,6/15/2004 0:00,Shipped,2,6,2004,Classic Cars,163,S18_2238,Handji Gifts&amp; Co,+65 224 1555,Village Close - 106 Linden Road Sandown,2nd Floor,Singapore,,69045,Singapore,APAC,Victorino,Wendy,Medium</t>
  </si>
  <si>
    <t>10271,50,100,4,9169,7/20/2004 0:00,Shipped,3,7,2004,Classic Cars,163,S18_2238,Mini Gifts Distributors Ltd.,4155551450,5677 Strong St.,,San Rafael,CA,97562,USA,NA,Nelson,Valarie,Large</t>
  </si>
  <si>
    <t>10282,23,100,13,3238.63,8/20/2004 0:00,Shipped,3,8,2004,Classic Cars,163,S18_2238,Mini Gifts Distributors Ltd.,4155551450,5677 Strong St.,,San Rafael,CA,97562,USA,NA,Nelson,Valarie,Medium</t>
  </si>
  <si>
    <t>10292,26,100,7,4554.94,9/8/2004 0:00,Shipped,3,9,2004,Classic Cars,163,S18_2238,Land of Toys Inc.,2125557818,897 Long Airport Avenue,,NYC,NY,10022,USA,NA,Yu,Kwai,Medium</t>
  </si>
  <si>
    <t>10305,27,100,4,3934.44,10/13/2004 0:00,Shipped,4,10,2004,Classic Cars,163,S18_2238,Marta's Replicas Co.,6175558555,39323 Spinnaker Dr.,,Cambridge,MA,51247,USA,NA,Hernandez,Marta,Medium</t>
  </si>
  <si>
    <t>10314,42,100,13,5776.26,10/22/2004 0:00,Shipped,4,10,2004,Classic Cars,163,S18_2238,Heintze Collectables,86 21 3555,Smagsloget 45,,Aaarhus,,8200,Denmark,EMEA,Ibsen,Palle,Medium</t>
  </si>
  <si>
    <t>10324,47,100,8,7207.45,11/5/2004 0:00,Shipped,4,11,2004,Classic Cars,163,S18_2238,Vitachrome Inc.,2125551500,2678 Kingston Rd.,Suite 101,NYC,NY,10022,USA,NA,Frick,Michael,Large</t>
  </si>
  <si>
    <t>10336,49,100,6,7460.74,11/20/2004 0:00,Shipped,4,11,2004,Classic Cars,163,S18_2238,"La Corne D'abondance, Co.",(1) 42.34.2555,"265, boulevard Charonne",,Paris,,75012,France,EMEA,Bertrand,Marie,Large</t>
  </si>
  <si>
    <t>10349,38,100,8,6719.54,12/1/2004 0:00,Shipped,4,12,2004,Classic Cars,163,S18_2238,Muscle Machine Inc,2125557413,4092 Furth Circle,Suite 400,NYC,NY,10022,USA,NA,Young,Jeff,Medium</t>
  </si>
  <si>
    <t>10358,20,100,10,2428,12/10/2004 0:00,Shipped,4,12,2004,Classic Cars,163,S18_2238,Euro Shopping Channel,(91) 555 94 44,"C/ Moralzarzal, 86",,Madrid,,28034,Spain,EMEA,Freyre,Diego,Small</t>
  </si>
  <si>
    <t>10371,25,100,7,2602.25,1/23/2005 0:00,Shipped,1,1,2005,Classic Cars,163,S18_2238,Mini Gifts Distributors Ltd.,4155551450,5677 Strong St.,,San Rafael,CA,97562,USA,NA,Nelson,Valarie,Small</t>
  </si>
  <si>
    <t>10382,25,88,5,2200,2/17/2005 0:00,Shipped,1,2,2005,Classic Cars,163,S18_2238,Mini Gifts Distributors Ltd.,4155551450,5677 Strong St.,,San Rafael,CA,97562,USA,NA,Nelson,Valarie,Small</t>
  </si>
  <si>
    <t>10412,41,100,4,6712.93,5/3/2005 0:00,Shipped,2,5,2005,Classic Cars,163,S18_2238,Euro Shopping Channel,(91) 555 94 44,"C/ Moralzarzal, 86",,Madrid,,28034,Spain,EMEA,Freyre,Diego,Medium</t>
  </si>
  <si>
    <t>10425,28,100,3,5318.04,5/31/2005 0:00,In Process,2,5,2005,Classic Cars,163,S18_2238,La Rochelle Gifts,40.67.8555,"67, rue des Cinquante Otages",,Nantes,,44000,France,EMEA,Labrune,Janine,Medium</t>
  </si>
  <si>
    <t>10100,50,67.8,2,3390,1/6/2003 0:00,Shipped,1,1,2003,Vintage Cars,60,S18_2248,Online Diecast Creations Co.,6035558647,2304 Long Airport Avenue,,Nashua,NH,62005,USA,NA,Young,Valarie,Medium</t>
  </si>
  <si>
    <t>10110,32,50.25,6,1608,3/18/2003 0:00,Shipped,1,3,2003,Vintage Cars,60,S18_2248,"AV Stores, Co.",(171) 555-1555,Fauntleroy Circus,,Manchester,,EC2 5NT,UK,EMEA,Ashworth,Victoria,Small</t>
  </si>
  <si>
    <t>10124,42,53.88,5,2262.96,5/21/2003 0:00,Shipped,2,5,2003,Vintage Cars,60,S18_2248,Signal Gift Stores,7025551838,8489 Strong St.,,Las Vegas,NV,83030,USA,NA,King,Sue,Small</t>
  </si>
  <si>
    <t>10149,24,62.36,10,1496.64,9/12/2003 0:00,Shipped,3,9,2003,Vintage Cars,60,S18_2248,Signal Collectibles Ltd.,4155554312,2793 Furth Circle,,Brisbane,CA,94217,USA,NA,Taylor,Sue,Small</t>
  </si>
  <si>
    <t>10162,27,69.62,8,1879.74,10/18/2003 0:00,Shipped,4,10,2003,Vintage Cars,60,S18_2248,Corporate Gift Ideas Co.,6505551386,7734 Strong St.,,San Francisco,CA,,USA,NA,Brown,Julie,Small</t>
  </si>
  <si>
    <t>10173,26,57.51,12,1495.26,11/5/2003 0:00,Shipped,4,11,2003,Vintage Cars,60,S18_2248,Rovelli Gifts,035-640555,Via Ludovico il Moro 22,,Bergamo,,24100,Italy,EMEA,Rovelli,Giovanni,Small</t>
  </si>
  <si>
    <t>10182,38,61.15,9,2323.7,11/12/2003 0:00,Shipped,4,11,2003,Vintage Cars,60,S18_2248,Mini Gifts Distributors Ltd.,4155551450,5677 Strong St.,,San Rafael,CA,97562,USA,NA,Nelson,Valarie,Small</t>
  </si>
  <si>
    <t>10193,42,59.33,13,2491.86,11/21/2003 0:00,Shipped,4,11,2003,Vintage Cars,60,S18_2248,"Australian Collectables, Ltd",61-9-3844-6555,7 Allen Street,,Glen Waverly,Victoria,3150,Australia,APAC,Connery,Sean,Small</t>
  </si>
  <si>
    <t>10204,23,71.44,3,1643.12,12/2/2003 0:00,Shipped,4,12,2003,Vintage Cars,60,S18_2248,Muscle Machine Inc,2125557413,4092 Furth Circle,Suite 400,NYC,NY,10022,USA,NA,Young,Jeff,Small</t>
  </si>
  <si>
    <t>10214,21,62.96,6,1322.16,1/26/2004 0:00,Shipped,1,1,2004,Vintage Cars,60,S18_2248,"Corrida Auto Replicas, Ltd",(91) 555 22 82,"C/ Araquil, 67",,Madrid,,28023,Spain,EMEA,Sommer,Mart¡n,Small</t>
  </si>
  <si>
    <t>10227,28,50.85,9,1423.8,3/2/2004 0:00,Shipped,1,3,2004,Vintage Cars,60,S18_2248,"Saveley &amp; Henriot, Co.",78.32.5555,"2, rue du Commerce",,Lyon,,69004,France,EMEA,Saveley,Mary,Small</t>
  </si>
  <si>
    <t>10241,33,72.65,1,2397.45,4/13/2004 0:00,Shipped,2,4,2004,Vintage Cars,60,S18_2248,Mini Caravy,88.60.1555,"24, place Kluber",,Strasbourg,,67000,France,EMEA,Citeaux,Frederique,Small</t>
  </si>
  <si>
    <t>10280,25,62.96,15,1574,8/17/2004 0:00,Shipped,3,8,2004,Vintage Cars,60,S18_2248,Amica Models &amp; Co.,011-4988555,Via Monte Bianco 34,,Torino,,10100,Italy,EMEA,Accorti,Paolo,Small</t>
  </si>
  <si>
    <t>10288,28,61.75,4,1729,9/1/2004 0:00,Shipped,3,9,2004,Vintage Cars,60,S18_2248,Handji Gifts&amp; Co,+65 224 1555,Village Close - 106 Linden Road Sandown,2nd Floor,Singapore,,69045,Singapore,APAC,Victorino,Wendy,Small</t>
  </si>
  <si>
    <t>10303,46,49.04,2,2255.84,10/6/2004 0:00,Shipped,4,10,2004,Vintage Cars,60,S18_2248,"Iberia Gift Imports, Corp.",(95) 555 82 82,"C/ Romero, 33",,Sevilla,,41101,Spain,EMEA,Roel,Jose Pedro,Small</t>
  </si>
  <si>
    <t>10312,30,61.15,16,1834.5,10/21/2004 0:00,Shipped,4,10,2004,Vintage Cars,60,S18_2248,Mini Gifts Distributors Ltd.,4155551450,5677 Strong St.,,San Rafael,CA,97562,USA,NA,Nelson,Valarie,Small</t>
  </si>
  <si>
    <t>10332,38,84.25,9,3201.5,11/17/2004 0:00,Shipped,4,11,2004,Vintage Cars,60,S18_2248,"AV Stores, Co.",(171) 555-1555,Fauntleroy Circus,,Manchester,,EC2 5NT,UK,EMEA,Ashworth,Victoria,Medium</t>
  </si>
  <si>
    <t>10344,40,56.91,2,2276.4,11/25/2004 0:00,Shipped,4,11,2004,Vintage Cars,60,S18_2248,Marseille Mini Autos,91.24.4555,"12, rue des Bouchers",,Marseille,,13008,France,EMEA,Lebihan,Laurence,Small</t>
  </si>
  <si>
    <t>10367,45,100,4,8884.8,1/12/2005 0:00,Resolved,1,1,2005,Vintage Cars,60,S18_2248,Toys4GrownUps.com,6265557265,78934 Hillside Dr.,,Pasadena,CA,90003,USA,NA,Young,Julie,Large</t>
  </si>
  <si>
    <t>10379,27,49.3,1,1331.1,2/10/2005 0:00,Shipped,1,2,2005,Vintage Cars,60,S18_2248,Euro Shopping Channel,(91) 555 94 44,"C/ Moralzarzal, 86",,Madrid,,28034,Spain,EMEA,Freyre,Diego,Small</t>
  </si>
  <si>
    <t>10407,42,72.65,1,3051.3,4/22/2005 0:00,On Hold,2,4,2005,Vintage Cars,60,S18_2248,The Sharp Gifts Warehouse,4085553659,3086 Ingle Ln.,,San Jose,CA,94217,USA,NA,Frick,Sue,Medium</t>
  </si>
  <si>
    <t>10420,36,63.57,4,2288.52,5/29/2005 0:00,In Process,2,5,2005,Vintage Cars,60,S18_2248,Souveniers And Things Co.,+61 2 9495 8555,"Monitor Money Building, 815 Pacific Hwy",Level 6,Chatswood,NSW,2067,Australia,APAC,Huxley,Adrian,Small</t>
  </si>
  <si>
    <t>10104,29,100,12,3772.61,1/31/2003 0:00,Shipped,1,1,2003,Trucks and Buses,122,S18_2319,Euro Shopping Channel,(91) 555 94 44,"C/ Moralzarzal, 86",,Madrid,,28034,Spain,EMEA,Freyre,Diego,Medium</t>
  </si>
  <si>
    <t>10114,39,100,3,4164.42,4/1/2003 0:00,Shipped,2,4,2003,Trucks and Buses,122,S18_2319,"La Corne D'abondance, Co.",(1) 42.34.2555,"265, boulevard Charonne",,Paris,,75012,France,EMEA,Bertrand,Marie,Medium</t>
  </si>
  <si>
    <t>10127,45,100,14,6295.95,6/3/2003 0:00,Shipped,2,6,2003,Trucks and Buses,122,S18_2319,Muscle Machine Inc,2125557413,4092 Furth Circle,Suite 400,NYC,NY,10022,USA,NA,Young,Jeff,Medium</t>
  </si>
  <si>
    <t>10141,47,100,8,6287.66,8/1/2003 0:00,Shipped,3,8,2003,Trucks and Buses,122,S18_2319,Suominen Souveniers,+358 9 8045 555,"Software Engineering Center, SEC Oy",,Espoo,,FIN-02271,Finland,EMEA,Suominen,Kalle,Medium</t>
  </si>
  <si>
    <t>10151,49,100,6,5412.54,9/21/2003 0:00,Shipped,3,9,2003,Trucks and Buses,122,S18_2319,"Oulu Toy Supplies, Inc.",981-443655,Torikatu 38,,Oulu,,90110,Finland,EMEA,Koskitalo,Pirkko,Medium</t>
  </si>
  <si>
    <t>10165,46,100,15,5984.14,10/22/2003 0:00,Shipped,4,10,2003,Trucks and Buses,122,S18_2319,"Dragon Souveniers, Ltd.",+65 221 7555,"Bronz Sok., Bronz Apt. 3/6 Tesvikiye",,Singapore,,79903,Singapore,Japan,Natividad,Eric,Medium</t>
  </si>
  <si>
    <t>10175,48,100,4,5891.04,11/6/2003 0:00,Shipped,4,11,2003,Trucks and Buses,122,S18_2319,"Stylish Desk Decors, Co.",(171) 555-0297,35 King George,,London,,WX3 6FW,UK,EMEA,Brown,Ann,Medium</t>
  </si>
  <si>
    <t>10184,46,100,9,5984.14,11/14/2003 0:00,Shipped,4,11,2003,Trucks and Buses,122,S18_2319,"Iberia Gift Imports, Corp.",(95) 555 82 82,"C/ Romero, 33",,Sevilla,,41101,Spain,EMEA,Roel,Jose Pedro,Medium</t>
  </si>
  <si>
    <t>10195,35,100,9,3608.15,11/25/2003 0:00,Shipped,4,11,2003,Trucks and Buses,122,S18_2319,Mini Classics,9145554562,3758 North Pendale Street,,White Plains,NY,24067,USA,NA,Frick,Steve,Medium</t>
  </si>
  <si>
    <t>10207,43,100,10,5752.54,12/9/2003 0:00,Shipped,4,12,2003,Trucks and Buses,122,S18_2319,Diecast Collectables,6175552555,6251 Ingle Ln.,,Boston,MA,51003,USA,NA,Franco,Valarie,Medium</t>
  </si>
  <si>
    <t>10229,26,100,4,3765.32,3/11/2004 0:00,Shipped,1,3,2004,Trucks and Buses,122,S18_2319,Mini Gifts Distributors Ltd.,4155551450,5677 Strong St.,,San Rafael,CA,97562,USA,NA,Nelson,Valarie,Medium</t>
  </si>
  <si>
    <t>10246,22,98.18,8,2159.96,5/5/2004 0:00,Shipped,2,5,2004,Trucks and Buses,122,S18_2319,Euro Shopping Channel,(91) 555 94 44,"C/ Moralzarzal, 86",,Madrid,,28034,Spain,EMEA,Freyre,Diego,Small</t>
  </si>
  <si>
    <t>10259,34,99.41,7,3379.94,6/15/2004 0:00,Shipped,2,6,2004,Trucks and Buses,122,S18_2319,Handji Gifts&amp; Co,+65 224 1555,Village Close - 106 Linden Road Sandown,2nd Floor,Singapore,,69045,Singapore,APAC,Victorino,Wendy,Medium</t>
  </si>
  <si>
    <t>10271,50,100,8,5093.5,7/20/2004 0:00,Shipped,3,7,2004,Trucks and Buses,122,S18_2319,Mini Gifts Distributors Ltd.,4155551450,5677 Strong St.,,San Rafael,CA,97562,USA,NA,Nelson,Valarie,Medium</t>
  </si>
  <si>
    <t>10281,48,100,4,5773.44,8/19/2004 0:00,Shipped,3,8,2004,Trucks and Buses,122,S18_2319,Diecast Classics Inc.,2155551555,7586 Pompton St.,,Allentown,PA,70267,USA,NA,Yu,Kyung,Medium</t>
  </si>
  <si>
    <t>10292,41,100,11,4528.86,9/8/2004 0:00,Shipped,3,9,2004,Trucks and Buses,122,S18_2319,Land of Toys Inc.,2125557818,897 Long Airport Avenue,,NYC,NY,10022,USA,NA,Yu,Kwai,Medium</t>
  </si>
  <si>
    <t>10305,36,100,8,4816.08,10/13/2004 0:00,Shipped,4,10,2004,Trucks and Buses,122,S18_2319,Marta's Replicas Co.,6175558555,39323 Spinnaker Dr.,,Cambridge,MA,51247,USA,NA,Hernandez,Marta,Medium</t>
  </si>
  <si>
    <t>10313,29,100,2,3416.78,10/22/2004 0:00,Shipped,4,10,2004,Trucks and Buses,122,S18_2319,Canadian Gift Exchange Network,(604) 555-3392,1900 Oak St.,,Vancouver,BC,V3F 2K1,Canada,NA,Tannamuri,Yoshi,Medium</t>
  </si>
  <si>
    <t>10324,33,37.48,10,1236.84,11/5/2004 0:00,Shipped,4,11,2004,Trucks and Buses,122,S18_2319,Vitachrome Inc.,2125551500,2678 Kingston Rd.,Suite 101,NYC,NY,10022,USA,NA,Frick,Michael,Small</t>
  </si>
  <si>
    <t>10334,46,100,6,5814.86,11/19/2004 0:00,On Hold,4,11,2004,Trucks and Buses,122,S18_2319,"Volvo Model Replicas, Co",0921-12 3555,Berguvsv„gen  8,,Lule,,S-958 22,Sweden,EMEA,Berglund,Christina,Medium</t>
  </si>
  <si>
    <t>10349,38,100,7,5223.48,12/1/2004 0:00,Shipped,4,12,2004,Trucks and Buses,122,S18_2319,Muscle Machine Inc,2125557413,4092 Furth Circle,Suite 400,NYC,NY,10022,USA,NA,Young,Jeff,Medium</t>
  </si>
  <si>
    <t>10358,20,36.42,11,728.4,12/10/2004 0:00,Shipped,4,12,2004,Trucks and Buses,122,S18_2319,Euro Shopping Channel,(91) 555 94 44,"C/ Moralzarzal, 86",,Madrid,,28034,Spain,EMEA,Freyre,Diego,Small</t>
  </si>
  <si>
    <t>10370,22,100,5,3949,1/20/2005 0:00,Shipped,1,1,2005,Trucks and Buses,122,S18_2319,"Anna's Decorations, Ltd",02 9936 8555,201 Miller Street,Level 15,North Sydney,NSW,2060,Australia,APAC,O'Hara,Anna,Medium</t>
  </si>
  <si>
    <t>10383,27,100,11,3843.99,2/22/2005 0:00,Shipped,1,2,2005,Trucks and Buses,122,S18_2319,Euro Shopping Channel,(91) 555 94 44,"C/ Moralzarzal, 86",,Madrid,,28034,Spain,EMEA,Freyre,Diego,Medium</t>
  </si>
  <si>
    <t>10412,56,98.18,8,5498.08,5/3/2005 0:00,Shipped,2,5,2005,Trucks and Buses,122,S18_2319,Euro Shopping Channel,(91) 555 94 44,"C/ Moralzarzal, 86",,Madrid,,28034,Spain,EMEA,Freyre,Diego,Medium</t>
  </si>
  <si>
    <t>10425,38,99.41,7,3777.58,5/31/2005 0:00,In Process,2,5,2005,Trucks and Buses,122,S18_2319,La Rochelle Gifts,40.67.8555,"67, rue des Cinquante Otages",,Nantes,,44000,France,EMEA,Labrune,Janine,Medium</t>
  </si>
  <si>
    <t>10101,25,100,4,3782,1/9/2003 0:00,Shipped,1,1,2003,Vintage Cars,127,S18_2325,"Blauer See Auto, Co.",+49 69 66 90 2555,Lyonerstr. 34,,Frankfurt,,60528,Germany,EMEA,Keitel,Roland,Medium</t>
  </si>
  <si>
    <t>10110,33,100,4,3859.68,3/18/2003 0:00,Shipped,1,3,2003,Vintage Cars,127,S18_2325,"AV Stores, Co.",(171) 555-1555,Fauntleroy Circus,,Manchester,,EC2 5NT,UK,EMEA,Ashworth,Victoria,Medium</t>
  </si>
  <si>
    <t>10124,42,100,3,4431.84,5/21/2003 0:00,Shipped,2,5,2003,Vintage Cars,127,S18_2325,Signal Gift Stores,7025551838,8489 Strong St.,,Las Vegas,NV,83030,USA,NA,King,Sue,Medium</t>
  </si>
  <si>
    <t>10149,33,100,8,4950.33,9/12/2003 0:00,Shipped,3,9,2003,Vintage Cars,127,S18_2325,Signal Collectibles Ltd.,4155554312,2793 Furth Circle,,Brisbane,CA,94217,USA,NA,Taylor,Sue,Medium</t>
  </si>
  <si>
    <t>10162,38,100,6,4299.7,10/18/2003 0:00,Shipped,4,10,2003,Vintage Cars,127,S18_2325,Corporate Gift Ideas Co.,6505551386,7734 Strong St.,,San Francisco,CA,,USA,NA,Brown,Julie,Medium</t>
  </si>
  <si>
    <t>10173,31,100,10,4492.83,11/5/2003 0:00,Shipped,4,11,2003,Vintage Cars,127,S18_2325,Rovelli Gifts,035-640555,Via Ludovico il Moro 22,,Bergamo,,24100,Italy,EMEA,Rovelli,Giovanni,Medium</t>
  </si>
  <si>
    <t>10182,20,100,7,2212,11/12/2003 0:00,Shipped,4,11,2003,Vintage Cars,127,S18_2325,Mini Gifts Distributors Ltd.,4155551450,5677 Strong St.,,San Rafael,CA,97562,USA,NA,Nelson,Valarie,Small</t>
  </si>
  <si>
    <t>10193,44,100,11,4642.88,11/21/2003 0:00,Shipped,4,11,2003,Vintage Cars,127,S18_2325,"Australian Collectables, Ltd",61-9-3844-6555,7 Allen Street,,Glen Waverly,Victoria,3150,Australia,APAC,Connery,Sean,Medium</t>
  </si>
  <si>
    <t>10204,26,100,1,3206.32,12/2/2003 0:00,Shipped,4,12,2003,Vintage Cars,127,S18_2325,Muscle Machine Inc,2125557413,4092 Furth Circle,Suite 400,NYC,NY,10022,USA,NA,Young,Jeff,Medium</t>
  </si>
  <si>
    <t>10214,27,100,4,3604.23,1/26/2004 0:00,Shipped,1,1,2004,Vintage Cars,127,S18_2325,"Corrida Auto Replicas, Ltd",(91) 555 22 82,"C/ Araquil, 67",,Madrid,,28023,Spain,EMEA,Sommer,Mart¡n,Medium</t>
  </si>
  <si>
    <t>10227,46,100,7,7017.76,3/2/2004 0:00,Shipped,1,3,2004,Vintage Cars,127,S18_2325,"Saveley &amp; Henriot, Co.",78.32.5555,"2, rue du Commerce",,Lyon,,69004,France,EMEA,Saveley,Mary,Large</t>
  </si>
  <si>
    <t>10243,47,100,2,6154.18,4/26/2004 0:00,Shipped,2,4,2004,Vintage Cars,127,S18_2325,Diecast Collectables,6175552555,6251 Ingle Ln.,,Boston,MA,51003,USA,NA,Franco,Valarie,Medium</t>
  </si>
  <si>
    <t>10280,37,100,13,4750.8,8/17/2004 0:00,Shipped,3,8,2004,Vintage Cars,127,S18_2325,Amica Models &amp; Co.,011-4988555,Via Monte Bianco 34,,Torino,,10100,Italy,EMEA,Accorti,Paolo,Medium</t>
  </si>
  <si>
    <t>10288,31,100,2,3822.92,9/1/2004 0:00,Shipped,3,9,2004,Vintage Cars,127,S18_2325,Handji Gifts&amp; Co,+65 224 1555,Village Close - 106 Linden Road Sandown,2nd Floor,Singapore,,69045,Singapore,APAC,Victorino,Wendy,Medium</t>
  </si>
  <si>
    <t>10304,24,100,17,2440.8,10/11/2004 0:00,Shipped,4,10,2004,Vintage Cars,127,S18_2325,Auto Assoc. &amp; Cie.,30.59.8555,"67, avenue de l'Europe",,Versailles,,78000,France,EMEA,Tonini,Daniel,Small</t>
  </si>
  <si>
    <t>10312,31,100,14,4729.36,10/21/2004 0:00,Shipped,4,10,2004,Vintage Cars,127,S18_2325,Mini Gifts Distributors Ltd.,4155551450,5677 Strong St.,,San Rafael,CA,97562,USA,NA,Nelson,Valarie,Medium</t>
  </si>
  <si>
    <t>10322,50,100,6,12536.5,11/4/2004 0:00,Shipped,4,11,2004,Vintage Cars,127,S18_2325,Online Diecast Creations Co.,6035558647,2304 Long Airport Avenue,,Nashua,NH,62005,USA,NA,Young,Valarie,Large</t>
  </si>
  <si>
    <t>10332,35,64.69,8,2264.15,11/17/2004 0:00,Shipped,4,11,2004,Vintage Cars,127,S18_2325,"AV Stores, Co.",(171) 555-1555,Fauntleroy Circus,,Manchester,,EC2 5NT,UK,EMEA,Ashworth,Victoria,Small</t>
  </si>
  <si>
    <t>10344,30,100,3,3928.2,11/25/2004 0:00,Shipped,4,11,2004,Vintage Cars,127,S18_2325,Marseille Mini Autos,91.24.4555,"12, rue des Bouchers",,Marseille,,13008,France,EMEA,Lebihan,Laurence,Medium</t>
  </si>
  <si>
    <t>10356,29,100,3,3630.22,12/9/2004 0:00,Shipped,4,12,2004,Vintage Cars,127,S18_2325,Lyon Souveniers,+33 1 46 62 7555,27 rue du Colonel Pierre Avia,,Paris,,75508,France,EMEA,Da Cunha,Daniel,Medium</t>
  </si>
  <si>
    <t>10367,27,100,5,4196.07,1/12/2005 0:00,Resolved,1,1,2005,Vintage Cars,127,S18_2325,Toys4GrownUps.com,6265557265,78934 Hillside Dr.,,Pasadena,CA,90003,USA,NA,Young,Julie,Medium</t>
  </si>
  <si>
    <t>10380,40,100,10,4931.6,2/16/2005 0:00,Shipped,1,2,2005,Vintage Cars,127,S18_2325,Euro Shopping Channel,(91) 555 94 44,"C/ Moralzarzal, 86",,Madrid,,28034,Spain,EMEA,Freyre,Diego,Medium</t>
  </si>
  <si>
    <t>10390,31,98.99,16,3068.69,3/4/2005 0:00,Shipped,1,3,2005,Vintage Cars,127,S18_2325,Mini Gifts Distributors Ltd.,4155551450,5677 Strong St.,,San Rafael,CA,97562,USA,NA,Nelson,Valarie,Medium</t>
  </si>
  <si>
    <t>10409,6,100,2,785.64,4/23/2005 0:00,Shipped,2,4,2005,Vintage Cars,127,S18_2325,Handji Gifts&amp; Co,+65 224 1555,Village Close - 106 Linden Road Sandown,2nd Floor,Singapore,,69045,Singapore,APAC,Victorino,Wendy,Small</t>
  </si>
  <si>
    <t>10420,45,100,2,4977,5/29/2005 0:00,In Process,2,5,2005,Vintage Cars,127,S18_2325,Souveniers And Things Co.,+61 2 9495 8555,"Monitor Money Building, 815 Pacific Hwy",Level 6,Chatswood,NSW,2067,Australia,APAC,Huxley,Adrian,Medium</t>
  </si>
  <si>
    <t>10103,22,54.09,2,1189.98,1/29/2003 0:00,Shipped,1,1,2003,Trucks and Buses,60,S18_2432,Baane Mini Imports,07-98 9555,Erling Skakkes gate 78,,Stavern,,4110,Norway,EMEA,Bergulfsen,Jonas,Small</t>
  </si>
  <si>
    <t>10114,45,68.67,6,3090.15,4/1/2003 0:00,Shipped,2,4,2003,Trucks and Buses,60,S18_2432,"La Corne D'abondance, Co.",(1) 42.34.2555,"265, boulevard Charonne",,Paris,,75012,France,EMEA,Bertrand,Marie,Medium</t>
  </si>
  <si>
    <t>10126,43,65.02,2,2795.86,5/28/2003 0:00,Shipped,2,5,2003,Trucks and Buses,60,S18_2432,"Corrida Auto Replicas, Ltd",(91) 555 22 82,"C/ Araquil, 67",,Madrid,,28023,Spain,EMEA,Sommer,Mart¡n,Small</t>
  </si>
  <si>
    <t>10140,46,61.99,2,2851.54,7/24/2003 0:00,Shipped,3,7,2003,Trucks and Buses,60,S18_2432,Technics Stores Inc.,6505556809,9408 Furth Circle,,Burlingame,CA,94217,USA,NA,Hirano,Juri,Small</t>
  </si>
  <si>
    <t>10151,39,69.28,9,2701.92,9/21/2003 0:00,Shipped,3,9,2003,Trucks and Buses,60,S18_2432,"Oulu Toy Supplies, Inc.",981-443655,Torikatu 38,,Oulu,,90110,Finland,EMEA,Koskitalo,Pirkko,Small</t>
  </si>
  <si>
    <t>10165,31,71.1,18,2204.1,10/22/2003 0:00,Shipped,4,10,2003,Trucks and Buses,60,S18_2432,"Dragon Souveniers, Ltd.",+65 221 7555,"Bronz Sok., Bronz Apt. 3/6 Tesvikiye",,Singapore,,79903,Singapore,Japan,Natividad,Eric,Small</t>
  </si>
  <si>
    <t>10175,41,69.28,7,2840.48,11/6/2003 0:00,Shipped,4,11,2003,Trucks and Buses,60,S18_2432,"Stylish Desk Decors, Co.",(171) 555-0297,35 King George,,London,,WX3 6FW,UK,EMEA,Brown,Ann,Small</t>
  </si>
  <si>
    <t>10184,44,60.16,12,2647.04,11/14/2003 0:00,Shipped,4,11,2003,Trucks and Buses,60,S18_2432,"Iberia Gift Imports, Corp.",(95) 555 82 82,"C/ Romero, 33",,Sevilla,,41101,Spain,EMEA,Roel,Jose Pedro,Small</t>
  </si>
  <si>
    <t>10194,45,70.49,2,3172.05,11/25/2003 0:00,Shipped,4,11,2003,Trucks and Buses,60,S18_2432,"Saveley &amp; Henriot, Co.",78.32.5555,"2, rue du Commerce",,Lyon,,69004,France,EMEA,Saveley,Mary,Medium</t>
  </si>
  <si>
    <t>10207,37,69.89,13,2585.93,12/9/2003 0:00,Shipped,4,12,2003,Trucks and Buses,60,S18_2432,Diecast Collectables,6175552555,6251 Ingle Ln.,,Boston,MA,51003,USA,NA,Franco,Valarie,Small</t>
  </si>
  <si>
    <t>10217,35,61.38,2,2148.3,2/4/2004 0:00,Shipped,1,2,2004,Trucks and Buses,60,S18_2432,Handji Gifts&amp; Co,+65 224 1555,Village Close - 106 Linden Road Sandown,2nd Floor,Singapore,,69045,Singapore,APAC,Victorino,Wendy,Small</t>
  </si>
  <si>
    <t>10229,28,59.55,7,1667.4,3/11/2004 0:00,Shipped,1,3,2004,Trucks and Buses,60,S18_2432,Mini Gifts Distributors Ltd.,4155551450,5677 Strong St.,,San Rafael,CA,97562,USA,NA,Nelson,Valarie,Small</t>
  </si>
  <si>
    <t>10246,30,61.99,11,1859.7,5/5/2004 0:00,Shipped,2,5,2004,Trucks and Buses,60,S18_2432,Euro Shopping Channel,(91) 555 94 44,"C/ Moralzarzal, 86",,Madrid,,28034,Spain,EMEA,Freyre,Diego,Small</t>
  </si>
  <si>
    <t>10259,30,49.22,10,1476.6,6/15/2004 0:00,Shipped,2,6,2004,Trucks and Buses,60,S18_2432,Handji Gifts&amp; Co,+65 224 1555,Village Close - 106 Linden Road Sandown,2nd Floor,Singapore,,69045,Singapore,APAC,Victorino,Wendy,Small</t>
  </si>
  <si>
    <t>10271,25,69.28,11,1732,7/20/2004 0:00,Shipped,3,7,2004,Trucks and Buses,60,S18_2432,Mini Gifts Distributors Ltd.,4155551450,5677 Strong St.,,San Rafael,CA,97562,USA,NA,Nelson,Valarie,Small</t>
  </si>
  <si>
    <t>10281,29,57.73,7,1674.17,8/19/2004 0:00,Shipped,3,8,2004,Trucks and Buses,60,S18_2432,Diecast Classics Inc.,2155551555,7586 Pompton St.,,Allentown,PA,70267,USA,NA,Yu,Kyung,Small</t>
  </si>
  <si>
    <t>10291,26,57.73,2,1500.98,9/8/2004 0:00,Shipped,3,9,2004,Trucks and Buses,60,S18_2432,Scandinavian Gift Ideas,0695-34 6555,?kergatan 24,,Boras,,S-844 67,Sweden,EMEA,Larsson,Maria,Small</t>
  </si>
  <si>
    <t>10305,41,53.48,11,2192.68,10/13/2004 0:00,Shipped,4,10,2004,Trucks and Buses,60,S18_2432,Marta's Replicas Co.,6175558555,39323 Spinnaker Dr.,,Cambridge,MA,51247,USA,NA,Hernandez,Marta,Small</t>
  </si>
  <si>
    <t>10313,34,52.87,5,1797.58,10/22/2004 0:00,Shipped,4,10,2004,Trucks and Buses,60,S18_2432,Canadian Gift Exchange Network,(604) 555-3392,1900 Oak St.,,Vancouver,BC,V3F 2K1,Canada,NA,Tannamuri,Yoshi,Small</t>
  </si>
  <si>
    <t>10322,35,61.21,11,2142.35,11/4/2004 0:00,Shipped,4,11,2004,Trucks and Buses,60,S18_2432,Online Diecast Creations Co.,6035558647,2304 Long Airport Avenue,,Nashua,NH,62005,USA,NA,Young,Valarie,Small</t>
  </si>
  <si>
    <t>10334,34,61.38,1,2086.92,11/19/2004 0:00,On Hold,4,11,2004,Trucks and Buses,60,S18_2432,"Volvo Model Replicas, Co",0921-12 3555,Berguvsv„gen  8,,Lule,,S-958 22,Sweden,EMEA,Berglund,Christina,Small</t>
  </si>
  <si>
    <t>10347,50,100,8,6834.5,11/29/2004 0:00,Shipped,4,11,2004,Trucks and Buses,60,S18_2432,"Australian Collectors, Co.",03 9520 4555,636 St Kilda Road,Level 3,Melbourne,Victoria,3004,Australia,APAC,Ferguson,Peter,Medium</t>
  </si>
  <si>
    <t>10357,41,61.99,7,2541.59,12/10/2004 0:00,Shipped,4,12,2004,Trucks and Buses,60,S18_2432,Mini Gifts Distributors Ltd.,4155551450,5677 Strong St.,,San Rafael,CA,97562,USA,NA,Nelson,Valarie,Small</t>
  </si>
  <si>
    <t>10370,22,96.86,7,2130.92,1/20/2005 0:00,Shipped,1,1,2005,Trucks and Buses,60,S18_2432,"Anna's Decorations, Ltd",02 9936 8555,201 Miller Street,Level 15,North Sydney,NSW,2060,Australia,APAC,O'Hara,Anna,Small</t>
  </si>
  <si>
    <t>10381,35,48.62,7,1701.7,2/17/2005 0:00,Shipped,1,2,2005,Trucks and Buses,60,S18_2432,Corporate Gift Ideas Co.,6505551386,7734 Strong St.,,San Francisco,CA,,USA,NA,Brown,Julie,Small</t>
  </si>
  <si>
    <t>10391,44,38.5,5,1694,3/9/2005 0:00,Shipped,1,3,2005,Trucks and Buses,60,S18_2432,"Anna's Decorations, Ltd",02 9936 8555,201 Miller Street,Level 15,North Sydney,NSW,2060,Australia,APAC,O'Hara,Anna,Small</t>
  </si>
  <si>
    <t>10412,47,61.99,11,2913.53,5/3/2005 0:00,Shipped,2,5,2005,Trucks and Buses,60,S18_2432,Euro Shopping Channel,(91) 555 94 44,"C/ Moralzarzal, 86",,Madrid,,28034,Spain,EMEA,Freyre,Diego,Small</t>
  </si>
  <si>
    <t>10425,19,49.22,10,935.18,5/31/2005 0:00,In Process,2,5,2005,Trucks and Buses,60,S18_2432,La Rochelle Gifts,40.67.8555,"67, rue des Cinquante Otages",,Nantes,,44000,France,EMEA,Labrune,Janine,Small</t>
  </si>
  <si>
    <t>10106,34,90.39,2,3073.26,2/17/2003 0:00,Shipped,1,2,2003,Planes,84,S18_2581,Rovelli Gifts,035-640555,Via Ludovico il Moro 22,,Bergamo,,24100,Italy,EMEA,Rovelli,Giovanni,Medium</t>
  </si>
  <si>
    <t>10120,29,71.81,8,2082.49,4/29/2003 0:00,Shipped,2,4,2003,Planes,84,S18_2581,"Australian Collectors, Co.",03 9520 4555,636 St Kilda Road,Level 3,Melbourne,Victoria,3004,Australia,APAC,Ferguson,Peter,Small</t>
  </si>
  <si>
    <t>10133,49,69.27,3,3394.23,6/27/2003 0:00,Shipped,2,6,2003,Planes,84,S18_2581,Euro Shopping Channel,(91) 555 94 44,"C/ Moralzarzal, 86",,Madrid,,28034,Spain,EMEA,Freyre,Diego,Medium</t>
  </si>
  <si>
    <t>10145,30,85.32,14,2559.6,8/25/2003 0:00,Shipped,3,8,2003,Planes,84,S18_2581,Toys4GrownUps.com,6265557265,78934 Hillside Dr.,,Pasadena,CA,90003,USA,NA,Young,Julie,Small</t>
  </si>
  <si>
    <t>10168,21,70.96,9,1490.16,10/28/2003 0:00,Shipped,4,10,2003,Planes,84,S18_2581,Technics Stores Inc.,6505556809,9408 Furth Circle,,Burlingame,CA,94217,USA,NA,Hirano,Juri,Small</t>
  </si>
  <si>
    <t>10210,50,76.88,7,3844,1/12/2004 0:00,Shipped,1,1,2004,Planes,84,S18_2581,Osaka Souveniers Co.,+81 06 6342 5555,"Dojima Avanza 4F, 1-6-20 Dojima, Kita-ku",,Osaka,Osaka,530-0003,Japan,Japan,Kentary,Mory,Medium</t>
  </si>
  <si>
    <t>10223,47,100,9,4724.91,2/20/2004 0:00,Shipped,1,2,2004,Planes,84,S18_2581,"Australian Collectors, Co.",03 9520 4555,636 St Kilda Road,Level 3,Melbourne,Victoria,3004,Australia,APAC,Ferguson,Peter,Medium</t>
  </si>
  <si>
    <t>10235,24,76.03,3,1824.72,4/2/2004 0:00,Shipped,2,4,2004,Planes,84,S18_2581,"Royal Canadian Collectables, Ltd.",(604) 555-4555,23 Tsawassen Blvd.,,Tsawassen,BC,T2F 8M4,Canada,NA,Lincoln,Elizabeth,Small</t>
  </si>
  <si>
    <t>10250,27,98.84,4,2668.68,5/11/2004 0:00,Shipped,2,5,2004,Planes,84,S18_2581,The Sharp Gifts Warehouse,4085553659,3086 Ingle Ln.,,San Jose,CA,94217,USA,NA,Frick,Sue,Small</t>
  </si>
  <si>
    <t>10263,33,86.17,10,2843.61,6/28/2004 0:00,Shipped,2,6,2004,Planes,84,S18_2581,Gift Depot Inc.,2035552570,25593 South Bay Ln.,,Bridgewater,CT,97562,USA,NA,King,Julie,Small</t>
  </si>
  <si>
    <t>10275,35,90.39,9,3163.65,7/23/2004 0:00,Shipped,3,7,2004,Planes,84,S18_2581,La Rochelle Gifts,40.67.8555,"67, rue des Cinquante Otages",,Nantes,,44000,France,EMEA,Labrune,Janine,Medium</t>
  </si>
  <si>
    <t>10284,31,71.81,1,2226.11,8/21/2004 0:00,Shipped,3,8,2004,Planes,84,S18_2581,"Norway Gifts By Mail, Co.",+47 2212 1555,"Drammensveien 126 A, PB 744 Sentrum",,Oslo,,N 0106,Norway,EMEA,Klaeboe,Jan,Small</t>
  </si>
  <si>
    <t>10297,25,82.79,4,2069.75,9/16/2004 0:00,Shipped,3,9,2004,Planes,84,S18_2581,"Clover Collections, Co.",+353 1862 1555,25 Maiden Lane,Floor No. 4,Dublin,,2,Ireland,EMEA,Cassidy,Dean,Small</t>
  </si>
  <si>
    <t>10308,27,82.79,7,2235.33,10/15/2004 0:00,Shipped,4,10,2004,Planes,84,S18_2581,Mini Classics,9145554562,3758 North Pendale Street,,White Plains,NY,24067,USA,NA,Frick,Steve,Small</t>
  </si>
  <si>
    <t>10318,31,100,9,3116.43,11/2/2004 0:00,Shipped,4,11,2004,Planes,84,S18_2581,Diecast Classics Inc.,2155551555,7586 Pompton St.,,Allentown,PA,70267,USA,NA,Yu,Kyung,Medium</t>
  </si>
  <si>
    <t>10327,45,100,8,4781.7,11/10/2004 0:00,Resolved,4,11,2004,Planes,84,S18_2581,Danish Wholesale Imports,31 12 3555,Vinb'ltet 34,,Kobenhavn,,1734,Denmark,EMEA,Petersen,Jytte,Medium</t>
  </si>
  <si>
    <t>10339,27,100,2,2810.7,11/23/2004 0:00,Shipped,4,11,2004,Planes,84,S18_2581,"Tokyo Collectables, Ltd",+81 3 3584 0555,2-2-8 Roppongi,,Minato-ku,Tokyo,106-0032,Japan,Japan,Shimamura,Akiko,Small</t>
  </si>
  <si>
    <t>10353,27,100,1,3515.67,12/4/2004 0:00,Shipped,4,12,2004,Planes,84,S18_2581,Gift Ideas Corp.,2035554407,2440 Pompton St.,,Glendale,CT,97561,USA,NA,Lewis,Dan,Medium</t>
  </si>
  <si>
    <t>10374,42,69.27,2,2909.34,2/2/2005 0:00,Shipped,1,2,2005,Planes,84,S18_2581,"Australian Gift Network, Co",61-7-3844-6555,31 Duncan St. West End,,South Brisbane,Queensland,4101,Australia,APAC,Calaghan,Tony,Small</t>
  </si>
  <si>
    <t>10386,21,74.77,18,1570.17,3/1/2005 0:00,Resolved,1,3,2005,Planes,84,S18_2581,Euro Shopping Channel,(91) 555 94 44,"C/ Moralzarzal, 86",,Madrid,,28034,Spain,EMEA,Freyre,Diego,Small</t>
  </si>
  <si>
    <t>10398,34,76.88,15,2613.92,3/30/2005 0:00,Shipped,1,3,2005,Planes,84,S18_2581,Reims Collectables,26.47.1555,59 rue de l'Abbaye,,Reims,,51100,France,EMEA,Henriot,Paul,Small</t>
  </si>
  <si>
    <t>10401,42,76.03,3,3193.26,4/3/2005 0:00,On Hold,2,4,2005,Planes,84,S18_2581,Tekni Collectables Inc.,2015559350,7476 Moss Rd.,,Newark,NJ,94019,USA,NA,Brown,William,Medium</t>
  </si>
  <si>
    <t>10416,15,98.84,4,1482.6,5/10/2005 0:00,Shipped,2,5,2005,Planes,84,S18_2581,L'ordine Souveniers,0522-556555,Strada Provinciale 124,,Reggio Emilia,,42100,Italy,EMEA,Moroni,Maurizio,Small</t>
  </si>
  <si>
    <t>10107,29,70.87,6,2055.23,2/24/2003 0:00,Shipped,1,2,2003,Motorcycles,60,S18_2625,Land of Toys Inc.,2125557818,897 Long Airport Avenue,,NYC,NY,10022,USA,NA,Yu,Kwai,Small</t>
  </si>
  <si>
    <t>10120,46,58.15,4,2674.9,4/29/2003 0:00,Shipped,2,4,2003,Motorcycles,60,S18_2625,"Australian Collectors, Co.",03 9520 4555,636 St Kilda Road,Level 3,Melbourne,Victoria,3004,Australia,APAC,Ferguson,Peter,Small</t>
  </si>
  <si>
    <t>10134,30,61.78,6,1853.4,7/1/2003 0:00,Shipped,3,7,2003,Motorcycles,60,S18_2625,Lyon Souveniers,+33 1 46 62 7555,27 rue du Colonel Pierre Avia,,Paris,,75508,France,EMEA,Da Cunha,Daniel,Small</t>
  </si>
  <si>
    <t>10145,30,49.67,10,1490.1,8/25/2003 0:00,Shipped,3,8,2003,Motorcycles,60,S18_2625,Toys4GrownUps.com,6265557265,78934 Hillside Dr.,,Pasadena,CA,90003,USA,NA,Young,Julie,Small</t>
  </si>
  <si>
    <t>10159,42,51.48,18,2162.16,10/10/2003 0:00,Shipped,4,10,2003,Motorcycles,60,S18_2625,Corporate Gift Ideas Co.,6505551386,7734 Strong St.,,San Francisco,CA,,USA,NA,Brown,Julie,Small</t>
  </si>
  <si>
    <t>10168,46,61.18,5,2814.28,10/28/2003 0:00,Shipped,4,10,2003,Motorcycles,60,S18_2625,Technics Stores Inc.,6505556809,9408 Furth Circle,,Burlingame,CA,94217,USA,NA,Hirano,Juri,Small</t>
  </si>
  <si>
    <t>10180,25,64.2,13,1605,11/11/2003 0:00,Shipped,4,11,2003,Motorcycles,60,S18_2625,Daedalus Designs Imports,20.16.1555,"184, chausse de Tournai",,Lille,,59000,France,EMEA,Rance,Martine,Small</t>
  </si>
  <si>
    <t>10188,32,65.42,5,2093.44,11/18/2003 0:00,Shipped,4,11,2003,Motorcycles,60,S18_2625,Herkku Gifts,+47 2267 3215,"Drammen 121, PR 744 Sentrum",,Bergen,,N 5804,Norway,EMEA,Oeztan,Veysel,Small</t>
  </si>
  <si>
    <t>10201,30,64.81,6,1944.3,12/1/2003 0:00,Shipped,4,12,2003,Motorcycles,60,S18_2625,Mini Wheels Co.,6505555787,5557 North Pendale Street,,San Francisco,CA,,USA,NA,Murphy,Julie,Small</t>
  </si>
  <si>
    <t>10210,40,49.67,3,1986.8,1/12/2004 0:00,Shipped,1,1,2004,Motorcycles,60,S18_2625,Osaka Souveniers Co.,+81 06 6342 5555,"Dojima Avanza 4F, 1-6-20 Dojima, Kita-ku",,Osaka,Osaka,530-0003,Japan,Japan,Kentary,Mory,Small</t>
  </si>
  <si>
    <t>10223,28,60.57,5,1695.96,2/20/2004 0:00,Shipped,1,2,2004,Motorcycles,60,S18_2625,"Australian Collectors, Co.",03 9520 4555,636 St Kilda Road,Level 3,Melbourne,Victoria,3004,Australia,APAC,Ferguson,Peter,Small</t>
  </si>
  <si>
    <t>10236,23,55.72,2,1281.56,4/3/2004 0:00,Shipped,2,4,2004,Motorcycles,60,S18_2625,Motor Mint Distributors Inc.,2155559857,11328 Douglas Av.,,Philadelphia,PA,71270,USA,NA,Hernandez,Rosa,Small</t>
  </si>
  <si>
    <t>10251,29,61.18,6,1774.22,5/18/2004 0:00,Shipped,2,5,2004,Motorcycles,60,S18_2625,Tekni Collectables Inc.,2015559350,7476 Moss Rd.,,Newark,NJ,94019,USA,NA,Brown,William,Small</t>
  </si>
  <si>
    <t>10263,34,58.75,6,1997.5,6/28/2004 0:00,Shipped,2,6,2004,Motorcycles,60,S18_2625,Gift Depot Inc.,2035552570,25593 South Bay Ln.,,Bridgewater,CT,97562,USA,NA,King,Julie,Small</t>
  </si>
  <si>
    <t>10275,37,63.6,5,2353.2,7/23/2004 0:00,Shipped,3,7,2004,Motorcycles,60,S18_2625,La Rochelle Gifts,40.67.8555,"67, rue des Cinquante Otages",,Nantes,,44000,France,EMEA,Labrune,Janine,Small</t>
  </si>
  <si>
    <t>10285,20,49.06,10,981.2,8/27/2004 0:00,Shipped,3,8,2004,Motorcycles,60,S18_2625,Marta's Replicas Co.,6175558555,39323 Spinnaker Dr.,,Cambridge,MA,51247,USA,NA,Hernandez,Marta,Small</t>
  </si>
  <si>
    <t>10298,32,48.46,2,1550.72,9/27/2004 0:00,Shipped,3,9,2004,Motorcycles,60,S18_2625,Atelier graphique,40.32.2555,"54, rue Royale",,Nantes,,44000,France,EMEA,Schmitt,Carine,Small</t>
  </si>
  <si>
    <t>10308,34,52.09,3,1771.06,10/15/2004 0:00,Shipped,4,10,2004,Motorcycles,60,S18_2625,Mini Classics,9145554562,3758 North Pendale Street,,White Plains,NY,24067,USA,NA,Frick,Steve,Small</t>
  </si>
  <si>
    <t>10318,42,52.7,5,2213.4,11/2/2004 0:00,Shipped,4,11,2004,Motorcycles,60,S18_2625,Diecast Classics Inc.,2155551555,7586 Pompton St.,,Allentown,PA,70267,USA,NA,Yu,Kyung,Small</t>
  </si>
  <si>
    <t>10329,38,100,12,5266.04,11/15/2004 0:00,Shipped,4,11,2004,Motorcycles,60,S18_2625,Land of Toys Inc.,2125557818,897 Long Airport Avenue,,NYC,NY,10022,USA,NA,Yu,Kwai,Medium</t>
  </si>
  <si>
    <t>10339,30,62.16,1,1864.8,11/23/2004 0:00,Shipped,4,11,2004,Motorcycles,60,S18_2625,"Tokyo Collectables, Ltd",+81 3 3584 0555,2-2-8 Roppongi,,Minato-ku,Tokyo,106-0032,Japan,Japan,Shimamura,Akiko,Small</t>
  </si>
  <si>
    <t>10362,23,49.67,3,1142.41,1/5/2005 0:00,Shipped,1,1,2005,Motorcycles,60,S18_2625,Technics Stores Inc.,6505556809,9408 Furth Circle,,Burlingame,CA,94217,USA,NA,Hirano,Juri,Small</t>
  </si>
  <si>
    <t>10374,22,53.3,4,1172.6,2/2/2005 0:00,Shipped,1,2,2005,Motorcycles,60,S18_2625,"Australian Gift Network, Co",61-7-3844-6555,31 Duncan St. West End,,South Brisbane,Queensland,4101,Australia,APAC,Calaghan,Tony,Small</t>
  </si>
  <si>
    <t>10389,39,100,5,6981,3/3/2005 0:00,Shipped,1,3,2005,Motorcycles,60,S18_2625,Scandinavian Gift Ideas,0695-34 6555,?kergatan 24,,Boras,,S-844 67,Sweden,EMEA,Larsson,Maria,Medium</t>
  </si>
  <si>
    <t>10402,55,55.72,2,3064.6,4/7/2005 0:00,Shipped,2,4,2005,Motorcycles,60,S18_2625,Auto Canal Petit,(1) 47.55.6555,"25, rue Lauriston",,Paris,,75016,France,EMEA,Perrier,Dominique,Medium</t>
  </si>
  <si>
    <t>10417,36,61.18,6,2202.48,5/13/2005 0:00,Disputed,2,5,2005,Motorcycles,60,S18_2625,Euro Shopping Channel,(91) 555 94 44,"C/ Moralzarzal, 86",,Madrid,,28034,Spain,EMEA,Freyre,Diego,Small</t>
  </si>
  <si>
    <t>10101,26,100,1,3773.38,1/9/2003 0:00,Shipped,1,1,2003,Vintage Cars,168,S18_2795,"Blauer See Auto, Co.",+49 69 66 90 2555,Lyonerstr. 34,,Frankfurt,,60528,Germany,EMEA,Keitel,Roland,Medium</t>
  </si>
  <si>
    <t>10110,31,100,1,5074.39,3/18/2003 0:00,Shipped,1,3,2003,Vintage Cars,168,S18_2795,"AV Stores, Co.",(171) 555-1555,Fauntleroy Circus,,Manchester,,EC2 5NT,UK,EMEA,Ashworth,Victoria,Medium</t>
  </si>
  <si>
    <t>10125,34,100,2,6483.46,5/21/2003 0:00,Shipped,2,5,2003,Vintage Cars,168,S18_2795,"Australian Collectors, Co.",03 9520 4555,636 St Kilda Road,Level 3,Melbourne,Victoria,3004,Australia,APAC,Ferguson,Peter,Medium</t>
  </si>
  <si>
    <t>10139,41,100,8,7956.46,7/16/2003 0:00,Shipped,3,7,2003,Vintage Cars,168,S18_2795,Souveniers And Things Co.,+61 2 9495 8555,"Monitor Money Building, 815 Pacific Hwy",Level 6,Chatswood,NSW,2067,Australia,APAC,Huxley,Adrian,Large</t>
  </si>
  <si>
    <t>10149,23,100,5,4230.62,9/12/2003 0:00,Shipped,3,9,2003,Vintage Cars,168,S18_2795,Signal Collectibles Ltd.,4155554312,2793 Furth Circle,,Brisbane,CA,94217,USA,NA,Taylor,Sue,Medium</t>
  </si>
  <si>
    <t>10162,48,100,3,7209.12,10/18/2003 0:00,Shipped,4,10,2003,Vintage Cars,168,S18_2795,Corporate Gift Ideas Co.,6505551386,7734 Strong St.,,San Francisco,CA,,USA,NA,Brown,Julie,Large</t>
  </si>
  <si>
    <t>10173,22,100,7,3452.68,11/5/2003 0:00,Shipped,4,11,2003,Vintage Cars,168,S18_2795,Rovelli Gifts,035-640555,Via Ludovico il Moro 22,,Bergamo,,24100,Italy,EMEA,Rovelli,Giovanni,Medium</t>
  </si>
  <si>
    <t>10182,21,100,4,3047.73,11/12/2003 0:00,Shipped,4,11,2003,Vintage Cars,168,S18_2795,Mini Gifts Distributors Ltd.,4155551450,5677 Strong St.,,San Rafael,CA,97562,USA,NA,Nelson,Valarie,Medium</t>
  </si>
  <si>
    <t>10193,22,100,8,3675.32,11/21/2003 0:00,Shipped,4,11,2003,Vintage Cars,168,S18_2795,"Australian Collectables, Ltd",61-9-3844-6555,7 Allen Street,,Glen Waverly,Victoria,3150,Australia,APAC,Connery,Sean,Medium</t>
  </si>
  <si>
    <t>10205,40,100,3,7492.4,12/3/2003 0:00,Shipped,4,12,2003,Vintage Cars,168,S18_2795,Euro Shopping Channel,(91) 555 94 44,"C/ Moralzarzal, 86",,Madrid,,28034,Spain,EMEA,Freyre,Diego,Large</t>
  </si>
  <si>
    <t>10214,50,100,1,9534.5,1/26/2004 0:00,Shipped,1,1,2004,Vintage Cars,168,S18_2795,"Corrida Auto Replicas, Ltd",(91) 555 22 82,"C/ Araquil, 67",,Madrid,,28023,Spain,EMEA,Sommer,Mart¡n,Large</t>
  </si>
  <si>
    <t>10227,29,100,4,5579.02,3/2/2004 0:00,Shipped,1,3,2004,Vintage Cars,168,S18_2795,"Saveley &amp; Henriot, Co.",78.32.5555,"2, rue du Commerce",,Lyon,,69004,France,EMEA,Saveley,Mary,Medium</t>
  </si>
  <si>
    <t>10244,43,100,8,5950.34,4/29/2004 0:00,Shipped,2,4,2004,Vintage Cars,168,S18_2795,Euro Shopping Channel,(91) 555 94 44,"C/ Moralzarzal, 86",,Madrid,,28034,Spain,EMEA,Freyre,Diego,Medium</t>
  </si>
  <si>
    <t>10255,24,100,1,3726,6/4/2004 0:00,Shipped,2,6,2004,Vintage Cars,168,S18_2795,Mini Caravy,88.60.1555,"24, place Kluber",,Strasbourg,,67000,France,EMEA,Citeaux,Frederique,Medium</t>
  </si>
  <si>
    <t>10280,22,100,10,4455,8/17/2004 0:00,Shipped,3,8,2004,Vintage Cars,168,S18_2795,Amica Models &amp; Co.,011-4988555,Via Monte Bianco 34,,Torino,,10100,Italy,EMEA,Accorti,Paolo,Medium</t>
  </si>
  <si>
    <t>10289,43,100,3,8272.34,9/3/2004 0:00,Shipped,3,9,2004,Vintage Cars,168,S18_2795,Herkku Gifts,+47 2267 3215,"Drammen 121, PR 744 Sentrum",,Bergen,,N 5804,Norway,EMEA,Oeztan,Veysel,Large</t>
  </si>
  <si>
    <t>10304,20,100,14,3577.6,10/11/2004 0:00,Shipped,4,10,2004,Vintage Cars,168,S18_2795,Auto Assoc. &amp; Cie.,30.59.8555,"67, avenue de l'Europe",,Versailles,,78000,France,EMEA,Tonini,Daniel,Medium</t>
  </si>
  <si>
    <t>10312,25,100,11,3881.25,10/21/2004 0:00,Shipped,4,10,2004,Vintage Cars,168,S18_2795,Mini Gifts Distributors Ltd.,4155551450,5677 Strong St.,,San Rafael,CA,97562,USA,NA,Nelson,Valarie,Medium</t>
  </si>
  <si>
    <t>10322,36,100,2,5797.44,11/4/2004 0:00,Shipped,4,11,2004,Vintage Cars,168,S18_2795,Online Diecast Creations Co.,6035558647,2304 Long Airport Avenue,,Nashua,NH,62005,USA,NA,Young,Valarie,Medium</t>
  </si>
  <si>
    <t>10332,24,52.67,1,1264.08,11/17/2004 0:00,Shipped,4,11,2004,Vintage Cars,168,S18_2795,"AV Stores, Co.",(171) 555-1555,Fauntleroy Circus,,Manchester,,EC2 5NT,UK,EMEA,Ashworth,Victoria,Small</t>
  </si>
  <si>
    <t>10347,21,100,6,4815.3,11/29/2004 0:00,Shipped,4,11,2004,Vintage Cars,168,S18_2795,"Australian Collectors, Co.",03 9520 4555,636 St Kilda Road,Level 3,Melbourne,Victoria,3004,Australia,APAC,Ferguson,Peter,Medium</t>
  </si>
  <si>
    <t>10356,30,100,1,4462.2,12/9/2004 0:00,Shipped,4,12,2004,Vintage Cars,168,S18_2795,Lyon Souveniers,+33 1 46 62 7555,27 rue du Colonel Pierre Avia,,Paris,,75508,France,EMEA,Da Cunha,Daniel,Medium</t>
  </si>
  <si>
    <t>10367,32,94.79,7,3033.28,1/12/2005 0:00,Resolved,1,1,2005,Vintage Cars,168,S18_2795,Toys4GrownUps.com,6265557265,78934 Hillside Dr.,,Pasadena,CA,90003,USA,NA,Young,Julie,Medium</t>
  </si>
  <si>
    <t>10380,21,47.18,8,990.78,2/16/2005 0:00,Shipped,1,2,2005,Vintage Cars,168,S18_2795,Euro Shopping Channel,(91) 555 94 44,"C/ Moralzarzal, 86",,Madrid,,28034,Spain,EMEA,Freyre,Diego,Small</t>
  </si>
  <si>
    <t>10390,26,78.11,7,2030.86,3/4/2005 0:00,Shipped,1,3,2005,Vintage Cars,168,S18_2795,Mini Gifts Distributors Ltd.,4155551450,5677 Strong St.,,San Rafael,CA,97562,USA,NA,Nelson,Valarie,Small</t>
  </si>
  <si>
    <t>10421,35,100,1,5433.75,5/29/2005 0:00,In Process,2,5,2005,Vintage Cars,168,S18_2795,Mini Gifts Distributors Ltd.,4155551450,5677 Strong St.,,San Rafael,CA,97562,USA,NA,Nelson,Valarie,Medium</t>
  </si>
  <si>
    <t>10109,26,100,1,3157.44,3/10/2003 0:00,Shipped,1,3,2003,Classic Cars,132,S18_2870,Motor Mint Distributors Inc.,2155559857,11328 Douglas Av.,,Philadelphia,PA,71270,USA,NA,Hernandez,Rosa,Medium</t>
  </si>
  <si>
    <t>10123,46,100,3,5161.2,5/20/2003 0:00,Shipped,2,5,2003,Classic Cars,132,S18_2870,Atelier graphique,40.32.2555,"54, rue Royale",,Nantes,,44000,France,EMEA,Schmitt,Carine,Medium</t>
  </si>
  <si>
    <t>10137,37,100,3,4346.76,7/10/2003 0:00,Shipped,3,7,2003,Classic Cars,132,S18_2870,Reims Collectables,26.47.1555,59 rue de l'Abbaye,,Reims,,51100,France,EMEA,Henriot,Paul,Medium</t>
  </si>
  <si>
    <t>10148,27,100,10,3528.36,9/11/2003 0:00,Shipped,3,9,2003,Classic Cars,132,S18_2870,"Anna's Decorations, Ltd",02 9936 8555,201 Miller Street,Level 15,North Sydney,NSW,2060,Australia,APAC,O'Hara,Anna,Medium</t>
  </si>
  <si>
    <t>10161,23,100,9,3187.8,10/17/2003 0:00,Shipped,4,10,2003,Classic Cars,132,S18_2870,Heintze Collectables,86 21 3555,Smagsloget 45,,Aaarhus,,8200,Denmark,EMEA,Ibsen,Palle,Medium</t>
  </si>
  <si>
    <t>10172,39,100,7,6023.16,11/5/2003 0:00,Shipped,4,11,2003,Classic Cars,132,S18_2870,Gift Depot Inc.,2035552570,25593 South Bay Ln.,,Bridgewater,CT,97562,USA,NA,King,Julie,Medium</t>
  </si>
  <si>
    <t>10181,27,100,3,3884.76,11/12/2003 0:00,Shipped,4,11,2003,Classic Cars,132,S18_2870,Herkku Gifts,+47 2267 3215,"Drammen 121, PR 744 Sentrum",,Bergen,,N 5804,Norway,EMEA,Oeztan,Veysel,Medium</t>
  </si>
  <si>
    <t>10192,38,100,8,4965.84,11/20/2003 0:00,Shipped,4,11,2003,Classic Cars,132,S18_2870,Online Diecast Creations Co.,6035558647,2304 Long Airport Avenue,,Nashua,NH,62005,USA,NA,Young,Valarie,Medium</t>
  </si>
  <si>
    <t>10204,27,100,14,4169.88,12/2/2003 0:00,Shipped,4,12,2003,Classic Cars,132,S18_2870,Muscle Machine Inc,2125557413,4092 Furth Circle,Suite 400,NYC,NY,10022,USA,NA,Young,Jeff,Medium</t>
  </si>
  <si>
    <t>10212,40,100,7,4910.4,1/16/2004 0:00,Shipped,1,1,2004,Classic Cars,132,S18_2870,Euro Shopping Channel,(91) 555 94 44,"C/ Moralzarzal, 86",,Madrid,,28034,Spain,EMEA,Freyre,Diego,Medium</t>
  </si>
  <si>
    <t>10226,24,100,5,3231.36,2/26/2004 0:00,Shipped,1,2,2004,Classic Cars,132,S18_2870,Collectable Mini Designs Co.,7605558146,361 Furth Circle,,San Diego,CA,91217,USA,NA,Thompson,Valarie,Medium</t>
  </si>
  <si>
    <t>10241,44,100,12,6853.44,4/13/2004 0:00,Shipped,2,4,2004,Classic Cars,132,S18_2870,Mini Caravy,88.60.1555,"24, place Kluber",,Strasbourg,,67000,France,EMEA,Citeaux,Frederique,Medium</t>
  </si>
  <si>
    <t>10253,37,100,2,5177.04,6/1/2004 0:00,Cancelled,2,6,2004,Classic Cars,132,S18_2870,"UK Collectables, Ltd.",(171) 555-2282,Berkeley Gardens 12  Brewery,,Liverpool,,WX1 6LT,UK,EMEA,Devon,Elizabeth,Medium</t>
  </si>
  <si>
    <t>10266,20,100,3,2824.8,7/6/2004 0:00,Shipped,3,7,2004,Classic Cars,132,S18_2870,L'ordine Souveniers,0522-556555,Strada Provinciale 124,,Reggio Emilia,,42100,Italy,EMEA,Moroni,Maurizio,Small</t>
  </si>
  <si>
    <t>10278,39,100,3,4324.32,8/6/2004 0:00,Shipped,3,8,2004,Classic Cars,132,S18_2870,Signal Gift Stores,7025551838,8489 Strong St.,,Las Vegas,NV,83030,USA,NA,King,Sue,Medium</t>
  </si>
  <si>
    <t>10287,44,100,1,5052.96,8/30/2004 0:00,Shipped,3,8,2004,Classic Cars,132,S18_2870,"Vida Sport, Ltd",0897-034555,Grenzacherweg 237,,Gensve,,1203,Switzerland,EMEA,Holz,Michael,Medium</t>
  </si>
  <si>
    <t>10301,22,100,5,3223.44,10/5/2003 0:00,Shipped,4,10,2003,Classic Cars,132,S18_2870,"Norway Gifts By Mail, Co.",+47 2212 1555,"Drammensveien 126 A, PB 744 Sentrum",,Oslo,,N 0106,Norway,EMEA,Klaeboe,Jan,Medium</t>
  </si>
  <si>
    <t>10311,43,100,10,5278.68,10/16/2004 0:00,Shipped,4,10,2004,Classic Cars,132,S18_2870,Euro Shopping Channel,(91) 555 94 44,"C/ Moralzarzal, 86",,Madrid,,28034,Spain,EMEA,Freyre,Diego,Medium</t>
  </si>
  <si>
    <t>10321,27,100,7,2851.2,11/4/2004 0:00,Shipped,4,11,2004,Classic Cars,132,S18_2870,FunGiftIdeas.com,5085552555,1785 First Street,,New Bedford,MA,50553,USA,NA,Benitez,Violeta,Small</t>
  </si>
  <si>
    <t>10331,26,64.9,10,1687.4,11/17/2004 0:00,Shipped,4,11,2004,Classic Cars,132,S18_2870,Motor Mint Distributors Inc.,2155559857,11328 Douglas Av.,,Philadelphia,PA,71270,USA,NA,Hernandez,Rosa,Small</t>
  </si>
  <si>
    <t>10343,25,52.32,3,1308,11/24/2004 0:00,Shipped,4,11,2004,Classic Cars,132,S18_2870,Reims Collectables,26.47.1555,59 rue de l'Abbaye,,Reims,,51100,France,EMEA,Henriot,Paul,Small</t>
  </si>
  <si>
    <t>10366,49,100,2,6144.6,1/10/2005 0:00,Shipped,1,1,2005,Classic Cars,132,S18_2870,Royale Belge,(071) 23 67 2555,"Boulevard Tirou, 255",,Charleroi,,B-6000,Belgium,EMEA,Cartrain,Pascale,Medium</t>
  </si>
  <si>
    <t>10379,29,100,5,5127.2,2/10/2005 0:00,Shipped,1,2,2005,Classic Cars,132,S18_2870,Euro Shopping Channel,(91) 555 94 44,"C/ Moralzarzal, 86",,Madrid,,28034,Spain,EMEA,Freyre,Diego,Medium</t>
  </si>
  <si>
    <t>10407,41,100,12,6386.16,4/22/2005 0:00,On Hold,2,4,2005,Classic Cars,132,S18_2870,The Sharp Gifts Warehouse,4085553659,3086 Ingle Ln.,,San Jose,CA,94217,USA,NA,Frick,Sue,Medium</t>
  </si>
  <si>
    <t>10419,55,100,2,7695.6,5/17/2005 0:00,Shipped,2,5,2005,Classic Cars,132,S18_2870,Salzburg Collectables,6562-9555,Geislweg 14,,Salzburg,,5020,Austria,EMEA,Pipps,Georg,Large</t>
  </si>
  <si>
    <t>10103,27,83.07,12,2242.89,1/29/2003 0:00,Shipped,1,1,2003,Vintage Cars,101,S18_2949,Baane Mini Imports,07-98 9555,Erling Skakkes gate 78,,Stavern,,4110,Norway,EMEA,Bergulfsen,Jonas,Small</t>
  </si>
  <si>
    <t>10112,23,100,2,2539.89,3/24/2003 0:00,Shipped,1,3,2003,Vintage Cars,101,S18_2949,"Volvo Model Replicas, Co",0921-12 3555,Berguvsv„gen  8,,Lule,,S-958 22,Sweden,EMEA,Berglund,Christina,Small</t>
  </si>
  <si>
    <t>10126,31,90.17,12,2795.27,5/28/2003 0:00,Shipped,2,5,2003,Vintage Cars,101,S18_2949,"Corrida Auto Replicas, Ltd",(91) 555 22 82,"C/ Araquil, 67",,Madrid,,28023,Spain,EMEA,Sommer,Mart¡n,Small</t>
  </si>
  <si>
    <t>10139,46,100,1,5545.76,7/16/2003 0:00,Shipped,3,7,2003,Vintage Cars,101,S18_2949,Souveniers And Things Co.,+61 2 9495 8555,"Monitor Money Building, 815 Pacific Hwy",Level 6,Chatswood,NSW,2067,Australia,APAC,Huxley,Adrian,Medium</t>
  </si>
  <si>
    <t>10150,47,91.18,9,4285.46,9/19/2003 0:00,Shipped,3,9,2003,Vintage Cars,101,S18_2949,"Dragon Souveniers, Ltd.",+65 221 7555,"Bronz Sok., Bronz Apt. 3/6 Tesvikiye",,Singapore,,79903,Singapore,Japan,Natividad,Eric,Medium</t>
  </si>
  <si>
    <t>10163,31,100,2,3329.09,10/20/2003 0:00,Shipped,4,10,2003,Vintage Cars,101,S18_2949,Classic Legends Inc.,2125558493,5905 Pompton St.,Suite 750,NYC,NY,10022,USA,NA,Hernandez,Maria,Medium</t>
  </si>
  <si>
    <t>10174,46,100,5,5592.22,11/6/2003 0:00,Shipped,4,11,2003,Vintage Cars,101,S18_2949,"Australian Gift Network, Co",61-7-3844-6555,31 Duncan St. West End,,South Brisbane,Queensland,4101,Australia,APAC,Calaghan,Tony,Medium</t>
  </si>
  <si>
    <t>10183,37,89.15,9,3298.55,11/13/2003 0:00,Shipped,4,11,2003,Vintage Cars,101,S18_2949,"Classic Gift Ideas, Inc",2155554695,782 First Street,,Philadelphia,PA,71270,USA,NA,Cervantes,Francisca,Medium</t>
  </si>
  <si>
    <t>10193,28,93.21,1,2609.88,11/21/2003 0:00,Shipped,4,11,2003,Vintage Cars,101,S18_2949,"Australian Collectables, Ltd",61-9-3844-6555,7 Allen Street,,Glen Waverly,Victoria,3150,Australia,APAC,Connery,Sean,Small</t>
  </si>
  <si>
    <t>10206,37,90.17,7,3336.29,12/5/2003 0:00,Shipped,4,12,2003,Vintage Cars,101,S18_2949,Canadian Gift Exchange Network,(604) 555-3392,1900 Oak St.,,Vancouver,BC,V3F 2K1,Canada,NA,Tannamuri,Yoshi,Medium</t>
  </si>
  <si>
    <t>10215,49,100,4,5510.05,1/29/2004 0:00,Shipped,1,1,2004,Vintage Cars,101,S18_2949,West Coast Collectables Co.,3105553722,3675 Furth Circle,,Burbank,CA,94019,USA,NA,Thompson,Steve,Medium</t>
  </si>
  <si>
    <t>10228,24,100,3,2504.4,3/10/2004 0:00,Shipped,1,3,2004,Vintage Cars,101,S18_2949,Cambridge Collectables Co.,6175555555,4658 Baden Av.,,Cambridge,MA,51247,USA,NA,Tseng,Kyung,Small</t>
  </si>
  <si>
    <t>10244,30,100,1,3525.6,4/29/2004 0:00,Shipped,2,4,2004,Vintage Cars,101,S18_2949,Euro Shopping Channel,(91) 555 94 44,"C/ Moralzarzal, 86",,Madrid,,28034,Spain,EMEA,Freyre,Diego,Medium</t>
  </si>
  <si>
    <t>10257,50,88.14,1,4407,6/14/2004 0:00,Shipped,2,6,2004,Vintage Cars,101,S18_2949,The Sharp Gifts Warehouse,4085553659,3086 Ingle Ln.,,San Jose,CA,94217,USA,NA,Frick,Sue,Medium</t>
  </si>
  <si>
    <t>10270,31,96.24,10,2983.44,7/19/2004 0:00,Shipped,3,7,2004,Vintage Cars,101,S18_2949,Souveniers And Things Co.,+61 2 9495 8555,"Monitor Money Building, 815 Pacific Hwy",Level 6,Chatswood,NSW,2067,Australia,APAC,Huxley,Adrian,Small</t>
  </si>
  <si>
    <t>10280,46,100,3,5126.24,8/17/2004 0:00,Shipped,3,8,2004,Vintage Cars,101,S18_2949,Amica Models &amp; Co.,011-4988555,Via Monte Bianco 34,,Torino,,10100,Italy,EMEA,Accorti,Paolo,Medium</t>
  </si>
  <si>
    <t>10291,47,100,12,5713.79,9/8/2004 0:00,Shipped,3,9,2004,Vintage Cars,101,S18_2949,Scandinavian Gift Ideas,0695-34 6555,?kergatan 24,,Boras,,S-844 67,Sweden,EMEA,Larsson,Maria,Medium</t>
  </si>
  <si>
    <t>10304,46,100,7,4613.8,10/11/2004 0:00,Shipped,4,10,2004,Vintage Cars,101,S18_2949,Auto Assoc. &amp; Cie.,30.59.8555,"67, avenue de l'Europe",,Versailles,,78000,France,EMEA,Tonini,Daniel,Medium</t>
  </si>
  <si>
    <t>10312,37,100,4,3711.1,10/21/2004 0:00,Shipped,4,10,2004,Vintage Cars,101,S18_2949,Mini Gifts Distributors Ltd.,4155551450,5677 Strong St.,,San Rafael,CA,97562,USA,NA,Nelson,Valarie,Medium</t>
  </si>
  <si>
    <t>10322,33,100,12,3524.73,11/4/2004 0:00,Shipped,4,11,2004,Vintage Cars,101,S18_2949,Online Diecast Creations Co.,6035558647,2304 Long Airport Avenue,,Nashua,NH,62005,USA,NA,Young,Valarie,Medium</t>
  </si>
  <si>
    <t>10333,31,90.17,5,2795.27,11/18/2004 0:00,Shipped,4,11,2004,Vintage Cars,101,S18_2949,Mini Wheels Co.,6505555787,5557 North Pendale Street,,San Francisco,CA,,USA,NA,Murphy,Julie,Small</t>
  </si>
  <si>
    <t>10347,48,100,9,4814.4,11/29/2004 0:00,Shipped,4,11,2004,Vintage Cars,101,S18_2949,"Australian Collectors, Co.",03 9520 4555,636 St Kilda Road,Level 3,Melbourne,Victoria,3004,Australia,APAC,Ferguson,Peter,Medium</t>
  </si>
  <si>
    <t>10357,41,87.13,6,3572.33,12/10/2004 0:00,Shipped,4,12,2004,Vintage Cars,101,S18_2949,Mini Gifts Distributors Ltd.,4155551450,5677 Strong St.,,San Rafael,CA,97562,USA,NA,Nelson,Valarie,Medium</t>
  </si>
  <si>
    <t>10369,42,100,1,4581.36,1/20/2005 0:00,Shipped,1,1,2005,Vintage Cars,101,S18_2949,Collectables For Less Inc.,6175558555,7825 Douglas Av.,,Brickhaven,MA,58339,USA,NA,Nelson,Allen,Medium</t>
  </si>
  <si>
    <t>10381,41,100,8,4319.76,2/17/2005 0:00,Shipped,1,2,2005,Vintage Cars,101,S18_2949,Corporate Gift Ideas Co.,6505551386,7734 Strong St.,,San Francisco,CA,,USA,NA,Brown,Julie,Medium</t>
  </si>
  <si>
    <t>10391,32,45.25,6,1448,3/9/2005 0:00,Shipped,1,3,2005,Vintage Cars,101,S18_2949,"Anna's Decorations, Ltd",02 9936 8555,201 Miller Street,Level 15,North Sydney,NSW,2060,Australia,APAC,O'Hara,Anna,Small</t>
  </si>
  <si>
    <t>10423,10,88.14,1,881.4,5/30/2005 0:00,In Process,2,5,2005,Vintage Cars,101,S18_2949,Petit Auto,(02) 5554 67,Rue Joseph-Bens 532,,Bruxelles,,B-1180,Belgium,EMEA,Dewey,Catherine,Small</t>
  </si>
  <si>
    <t>10103,35,57.46,14,2011.1,1/29/2003 0:00,Shipped,1,1,2003,Vintage Cars,62,S18_2957,Baane Mini Imports,07-98 9555,Erling Skakkes gate 78,,Stavern,,4110,Norway,EMEA,Bergulfsen,Jonas,Small</t>
  </si>
  <si>
    <t>10111,28,64.33,2,1801.24,3/25/2003 0:00,Shipped,1,3,2003,Vintage Cars,62,S18_2957,Mini Wheels Co.,6505555787,5557 North Pendale Street,,San Francisco,CA,,USA,NA,Murphy,Julie,Small</t>
  </si>
  <si>
    <t>10126,46,73.7,14,3390.2,5/28/2003 0:00,Shipped,2,5,2003,Vintage Cars,62,S18_2957,"Corrida Auto Replicas, Ltd",(91) 555 22 82,"C/ Araquil, 67",,Madrid,,28023,Spain,EMEA,Sommer,Mart¡n,Medium</t>
  </si>
  <si>
    <t>10139,20,71.2,3,1424,7/16/2003 0:00,Shipped,3,7,2003,Vintage Cars,62,S18_2957,Souveniers And Things Co.,+61 2 9495 8555,"Monitor Money Building, 815 Pacific Hwy",Level 6,Chatswood,NSW,2067,Australia,APAC,Huxley,Adrian,Small</t>
  </si>
  <si>
    <t>10150,30,49.97,11,1499.1,9/19/2003 0:00,Shipped,3,9,2003,Vintage Cars,62,S18_2957,"Dragon Souveniers, Ltd.",+65 221 7555,"Bronz Sok., Bronz Apt. 3/6 Tesvikiye",,Singapore,,79903,Singapore,Japan,Natividad,Eric,Small</t>
  </si>
  <si>
    <t>10163,48,69.96,4,3358.08,10/20/2003 0:00,Shipped,4,10,2003,Vintage Cars,62,S18_2957,Classic Legends Inc.,2125558493,5905 Pompton St.,Suite 750,NYC,NY,10022,USA,NA,Hernandez,Maria,Medium</t>
  </si>
  <si>
    <t>10173,28,53.72,2,1504.16,11/5/2003 0:00,Shipped,4,11,2003,Vintage Cars,62,S18_2957,Rovelli Gifts,035-640555,Via Ludovico il Moro 22,,Bergamo,,24100,Italy,EMEA,Rovelli,Giovanni,Small</t>
  </si>
  <si>
    <t>10183,39,68.08,11,2655.12,11/13/2003 0:00,Shipped,4,11,2003,Vintage Cars,62,S18_2957,"Classic Gift Ideas, Inc",2155554695,782 First Street,,Philadelphia,PA,71270,USA,NA,Cervantes,Francisca,Small</t>
  </si>
  <si>
    <t>10193,24,51.84,3,1244.16,11/21/2003 0:00,Shipped,4,11,2003,Vintage Cars,62,S18_2957,"Australian Collectables, Ltd",61-9-3844-6555,7 Allen Street,,Glen Waverly,Victoria,3150,Australia,APAC,Connery,Sean,Small</t>
  </si>
  <si>
    <t>10206,28,67.46,9,1888.88,12/5/2003 0:00,Shipped,4,12,2003,Vintage Cars,62,S18_2957,Canadian Gift Exchange Network,(604) 555-3392,1900 Oak St.,,Vancouver,BC,V3F 2K1,Canada,NA,Tannamuri,Yoshi,Small</t>
  </si>
  <si>
    <t>10215,31,58.71,6,1820.01,1/29/2004 0:00,Shipped,1,1,2004,Vintage Cars,62,S18_2957,West Coast Collectables Co.,3105553722,3675 Furth Circle,,Burbank,CA,94019,USA,NA,Thompson,Steve,Small</t>
  </si>
  <si>
    <t>10228,45,63.71,5,2866.95,3/10/2004 0:00,Shipped,1,3,2004,Vintage Cars,62,S18_2957,Cambridge Collectables Co.,6175555555,4658 Baden Av.,,Cambridge,MA,51247,USA,NA,Tseng,Kyung,Small</t>
  </si>
  <si>
    <t>10244,24,58.09,3,1394.16,4/29/2004 0:00,Shipped,2,4,2004,Vintage Cars,62,S18_2957,Euro Shopping Channel,(91) 555 94 44,"C/ Moralzarzal, 86",,Madrid,,28034,Spain,EMEA,Freyre,Diego,Small</t>
  </si>
  <si>
    <t>10257,49,53.72,3,2632.28,6/14/2004 0:00,Shipped,2,6,2004,Vintage Cars,62,S18_2957,The Sharp Gifts Warehouse,4085553659,3086 Ingle Ln.,,San Jose,CA,94217,USA,NA,Frick,Sue,Small</t>
  </si>
  <si>
    <t>10269,32,63.08,1,2018.56,7/16/2004 0:00,Shipped,3,7,2004,Vintage Cars,62,S18_2957,Salzburg Collectables,6562-9555,Geislweg 14,,Salzburg,,5020,Austria,EMEA,Pipps,Georg,Small</t>
  </si>
  <si>
    <t>10280,43,68.71,5,2954.53,8/17/2004 0:00,Shipped,3,8,2004,Vintage Cars,62,S18_2957,Amica Models &amp; Co.,011-4988555,Via Monte Bianco 34,,Torino,,10100,Italy,EMEA,Accorti,Paolo,Small</t>
  </si>
  <si>
    <t>10291,37,50.59,14,1871.83,9/8/2004 0:00,Shipped,3,9,2004,Vintage Cars,62,S18_2957,Scandinavian Gift Ideas,0695-34 6555,?kergatan 24,,Boras,,S-844 67,Sweden,EMEA,Larsson,Maria,Small</t>
  </si>
  <si>
    <t>10304,24,64.96,9,1559.04,10/11/2004 0:00,Shipped,4,10,2004,Vintage Cars,62,S18_2957,Auto Assoc. &amp; Cie.,30.59.8555,"67, avenue de l'Europe",,Versailles,,78000,France,EMEA,Tonini,Daniel,Small</t>
  </si>
  <si>
    <t>10312,35,53.72,6,1880.2,10/21/2004 0:00,Shipped,4,10,2004,Vintage Cars,62,S18_2957,Mini Gifts Distributors Ltd.,4155551450,5677 Strong St.,,San Rafael,CA,97562,USA,NA,Nelson,Valarie,Small</t>
  </si>
  <si>
    <t>10322,41,29.87,13,1224.67,11/4/2004 0:00,Shipped,4,11,2004,Vintage Cars,62,S18_2957,Online Diecast Creations Co.,6035558647,2304 Long Airport Avenue,,Nashua,NH,62005,USA,NA,Young,Valarie,Small</t>
  </si>
  <si>
    <t>10332,26,100,17,2979.08,11/17/2004 0:00,Shipped,4,11,2004,Vintage Cars,62,S18_2957,"AV Stores, Co.",(171) 555-1555,Fauntleroy Circus,,Manchester,,EC2 5NT,UK,EMEA,Ashworth,Victoria,Small</t>
  </si>
  <si>
    <t>10347,34,64.96,10,2208.64,11/29/2004 0:00,Shipped,4,11,2004,Vintage Cars,62,S18_2957,"Australian Collectors, Co.",03 9520 4555,636 St Kilda Road,Level 3,Melbourne,Victoria,3004,Australia,APAC,Ferguson,Peter,Small</t>
  </si>
  <si>
    <t>10357,49,70.58,5,3458.42,12/10/2004 0:00,Shipped,4,12,2004,Vintage Cars,62,S18_2957,Mini Gifts Distributors Ltd.,4155551450,5677 Strong St.,,San Rafael,CA,97562,USA,NA,Nelson,Valarie,Medium</t>
  </si>
  <si>
    <t>10369,28,44.21,6,1237.88,1/20/2005 0:00,Shipped,1,1,2005,Vintage Cars,62,S18_2957,Collectables For Less Inc.,6175558555,7825 Douglas Av.,,Brickhaven,MA,58339,USA,NA,Nelson,Allen,Small</t>
  </si>
  <si>
    <t>10381,40,68.08,4,2723.2,2/17/2005 0:00,Shipped,1,2,2005,Vintage Cars,62,S18_2957,Corporate Gift Ideas Co.,6505551386,7734 Strong St.,,San Francisco,CA,,USA,NA,Brown,Julie,Small</t>
  </si>
  <si>
    <t>10392,37,59.96,3,2218.52,3/10/2005 0:00,Shipped,1,3,2005,Vintage Cars,62,S18_2957,Mini Auto Werke,7675-3555,Kirchgasse 6,,Graz,,8010,Austria,EMEA,Mendel,Roland,Small</t>
  </si>
  <si>
    <t>10423,31,53.72,3,1665.32,5/30/2005 0:00,In Process,2,5,2005,Vintage Cars,62,S18_2957,Petit Auto,(02) 5554 67,Rue Joseph-Bens 532,,Bruxelles,,B-1180,Belgium,EMEA,Dewey,Catherine,Small</t>
  </si>
  <si>
    <t>10106,41,83.44,18,3421.04,2/17/2003 0:00,Shipped,1,2,2003,Ships,86,S18_3029,Rovelli Gifts,035-640555,Via Ludovico il Moro 22,,Bergamo,,24100,Italy,EMEA,Rovelli,Giovanni,Medium</t>
  </si>
  <si>
    <t>10119,21,89.46,9,1878.66,4/28/2003 0:00,Shipped,2,4,2003,Ships,86,S18_3029,Salzburg Collectables,6562-9555,Geislweg 14,,Salzburg,,5020,Austria,EMEA,Pipps,Georg,Small</t>
  </si>
  <si>
    <t>10130,40,96.34,2,3853.6,6/16/2003 0:00,Shipped,2,6,2003,Ships,86,S18_3029,Auto-Moto Classics Inc.,6175558428,16780 Pompton St.,,Brickhaven,MA,58339,USA,NA,Taylor,Leslie,Medium</t>
  </si>
  <si>
    <t>10143,46,74.84,13,3442.64,8/10/2003 0:00,Shipped,3,8,2003,Ships,86,S18_3029,Mini Creations Ltd.,5085559555,4575 Hillside Dr.,,New Bedford,MA,50553,USA,NA,Tam,Wing C,Medium</t>
  </si>
  <si>
    <t>10155,44,79.14,11,3482.16,10/6/2003 0:00,Shipped,4,10,2003,Ships,86,S18_3029,"Toys of Finland, Co.",90-224 8555,Keskuskatu 45,,Helsinki,,21240,Finland,EMEA,Karttunen,Matti,Medium</t>
  </si>
  <si>
    <t>10167,46,73.12,7,3363.52,10/23/2003 0:00,Cancelled,4,10,2003,Ships,86,S18_3029,Scandinavian Gift Ideas,0695-34 6555,?kergatan 24,,Boras,,S-844 67,Sweden,EMEA,Larsson,Maria,Medium</t>
  </si>
  <si>
    <t>10178,41,81.72,10,3350.52,11/8/2003 0:00,Shipped,4,11,2003,Ships,86,S18_3029,Alpha Cognac,61.77.6555,1 rue Alsace-Lorraine,,Toulouse,,31000,France,EMEA,Roulet,Annette,Medium</t>
  </si>
  <si>
    <t>10186,32,89.46,7,2862.72,11/14/2003 0:00,Shipped,4,11,2003,Ships,86,S18_3029,"Double Decker Gift Stores, Ltd",(171) 555-7555,120 Hanover Sq.,,London,,WA1 1DP,UK,EMEA,Hardy,Thomas,Small</t>
  </si>
  <si>
    <t>10197,46,87.74,4,4036.04,11/26/2003 0:00,Shipped,4,11,2003,Ships,86,S18_3029,Enaco Distributors,(93) 203 4555,"Rambla de Catalu¤a, 23",,Barcelona,,8022,Spain,EMEA,Saavedra,Eduardo,Medium</t>
  </si>
  <si>
    <t>10209,28,100,6,2817.92,1/9/2004 0:00,Shipped,1,1,2004,Ships,86,S18_3029,"Men 'R' US Retailers, Ltd.",2155554369,6047 Douglas Av.,,Los Angeles,CA,,USA,NA,Chandler,Michael,Small</t>
  </si>
  <si>
    <t>10222,49,94.62,10,4636.38,2/19/2004 0:00,Shipped,1,2,2004,Ships,86,S18_3029,Collectable Mini Designs Co.,7605558146,361 Furth Circle,,San Diego,CA,91217,USA,NA,Thompson,Valarie,Medium</t>
  </si>
  <si>
    <t>10248,21,73.98,1,1553.58,5/7/2004 0:00,Cancelled,2,5,2004,Ships,86,S18_3029,Land of Toys Inc.,2125557818,897 Long Airport Avenue,,NYC,NY,10022,USA,NA,Yu,Kwai,Small</t>
  </si>
  <si>
    <t>10262,32,84.3,15,2697.6,6/24/2004 0:00,Cancelled,2,6,2004,Ships,86,S18_3029,Euro Shopping Channel,(91) 555 94 44,"C/ Moralzarzal, 86",,Madrid,,28034,Spain,EMEA,Freyre,Diego,Small</t>
  </si>
  <si>
    <t>10273,34,98.06,2,3334.04,7/21/2004 0:00,Shipped,3,7,2004,Ships,86,S18_3029,Petit Auto,(02) 5554 67,Rue Joseph-Bens 532,,Bruxelles,,B-1180,Belgium,EMEA,Dewey,Catherine,Medium</t>
  </si>
  <si>
    <t>10283,21,98.06,4,2059.26,8/20/2004 0:00,Shipped,3,8,2004,Ships,86,S18_3029,"Royal Canadian Collectables, Ltd.",(604) 555-4555,23 Tsawassen Blvd.,,Tsawassen,BC,T2F 8M4,Canada,NA,Lincoln,Elizabeth,Small</t>
  </si>
  <si>
    <t>10296,21,96.34,13,2023.14,9/15/2004 0:00,Shipped,3,9,2004,Ships,86,S18_3029,"Bavarian Collectables Imports, Co.",+49 89 61 08 9555,Hansastr. 15,,Munich,,80686,Germany,EMEA,Donnermeyer,Michael,Small</t>
  </si>
  <si>
    <t>10307,31,83.44,7,2586.64,10/14/2004 0:00,Shipped,4,10,2004,Ships,86,S18_3029,"Classic Gift Ideas, Inc",2155554695,782 First Street,,Philadelphia,PA,71270,USA,NA,Cervantes,Francisca,Small</t>
  </si>
  <si>
    <t>10316,21,94.62,15,1987.02,11/1/2004 0:00,Shipped,4,11,2004,Ships,86,S18_3029,giftsbymail.co.uk,(198) 555-8888,Garden House Crowther Way,,Cowes,Isle of Wight,PO31 7PJ,UK,EMEA,Bennett,Helen,Small</t>
  </si>
  <si>
    <t>10327,25,45.86,5,1146.5,11/10/2004 0:00,Resolved,4,11,2004,Ships,86,S18_3029,Danish Wholesale Imports,31 12 3555,Vinb'ltet 34,,Kobenhavn,,1734,Denmark,EMEA,Petersen,Jytte,Small</t>
  </si>
  <si>
    <t>10338,28,82.58,3,2312.24,11/22/2004 0:00,Shipped,4,11,2004,Ships,86,S18_3029,Royale Belge,(071) 23 67 2555,"Boulevard Tirou, 255",,Charleroi,,B-6000,Belgium,EMEA,Cartrain,Pascale,Small</t>
  </si>
  <si>
    <t>10350,43,64.97,6,2793.71,12/2/2004 0:00,Shipped,4,12,2004,Ships,86,S18_3029,Euro Shopping Channel,(91) 555 94 44,"C/ Moralzarzal, 86",,Madrid,,28034,Spain,EMEA,Freyre,Diego,Small</t>
  </si>
  <si>
    <t>10373,22,86.74,5,1908.28,1/31/2005 0:00,Shipped,1,1,2005,Ships,86,S18_3029,"Oulu Toy Supplies, Inc.",981-443655,Torikatu 38,,Oulu,,90110,Finland,EMEA,Koskitalo,Pirkko,Small</t>
  </si>
  <si>
    <t>10386,37,93.01,5,3441.37,3/1/2005 0:00,Resolved,1,3,2005,Ships,86,S18_3029,Euro Shopping Channel,(91) 555 94 44,"C/ Moralzarzal, 86",,Madrid,,28034,Spain,EMEA,Freyre,Diego,Medium</t>
  </si>
  <si>
    <t>10398,28,72.26,18,2023.28,3/30/2005 0:00,Shipped,1,3,2005,Ships,86,S18_3029,Reims Collectables,26.47.1555,59 rue de l'Abbaye,,Reims,,51100,France,EMEA,Henriot,Paul,Small</t>
  </si>
  <si>
    <t>10400,30,74.84,7,2245.2,4/1/2005 0:00,Shipped,2,4,2005,Ships,86,S18_3029,The Sharp Gifts Warehouse,4085553659,3086 Ingle Ln.,,San Jose,CA,94217,USA,NA,Frick,Sue,Small</t>
  </si>
  <si>
    <t>10414,44,73.98,1,3255.12,5/6/2005 0:00,On Hold,2,5,2005,Ships,86,S18_3029,Gifts4AllAges.com,6175559555,8616 Spinnaker Dr.,,Boston,MA,51003,USA,NA,Yoshido,Juri,Medium</t>
  </si>
  <si>
    <t>10103,25,100,13,2539.5,1/29/2003 0:00,Shipped,1,1,2003,Vintage Cars,104,S18_3136,Baane Mini Imports,07-98 9555,Erling Skakkes gate 78,,Stavern,,4110,Norway,EMEA,Bergulfsen,Jonas,Small</t>
  </si>
  <si>
    <t>10111,43,100,1,4818.15,3/25/2003 0:00,Shipped,1,3,2003,Vintage Cars,104,S18_3136,Mini Wheels Co.,6505555787,5557 North Pendale Street,,San Francisco,CA,,USA,NA,Murphy,Julie,Medium</t>
  </si>
  <si>
    <t>10126,30,97.39,13,2921.7,5/28/2003 0:00,Shipped,2,5,2003,Vintage Cars,104,S18_3136,"Corrida Auto Replicas, Ltd",(91) 555 22 82,"C/ Araquil, 67",,Madrid,,28023,Spain,EMEA,Sommer,Mart¡n,Small</t>
  </si>
  <si>
    <t>10139,20,90.06,2,1801.2,7/16/2003 0:00,Shipped,3,7,2003,Vintage Cars,104,S18_3136,Souveniers And Things Co.,+61 2 9495 8555,"Monitor Money Building, 815 Pacific Hwy",Level 6,Chatswood,NSW,2067,Australia,APAC,Huxley,Adrian,Small</t>
  </si>
  <si>
    <t>10150,26,100,10,2804.36,9/19/2003 0:00,Shipped,3,9,2003,Vintage Cars,104,S18_3136,"Dragon Souveniers, Ltd.",+65 221 7555,"Bronz Sok., Bronz Apt. 3/6 Tesvikiye",,Singapore,,79903,Singapore,Japan,Natividad,Eric,Small</t>
  </si>
  <si>
    <t>10163,40,100,3,4900.8,10/20/2003 0:00,Shipped,4,10,2003,Vintage Cars,104,S18_3136,Classic Legends Inc.,2125558493,5905 Pompton St.,Suite 750,NYC,NY,10022,USA,NA,Hernandez,Maria,Medium</t>
  </si>
  <si>
    <t>10173,31,89.01,1,2759.31,11/5/2003 0:00,Shipped,4,11,2003,Vintage Cars,104,S18_3136,Rovelli Gifts,035-640555,Via Ludovico il Moro 22,,Bergamo,,24100,Italy,EMEA,Rovelli,Giovanni,Small</t>
  </si>
  <si>
    <t>10183,22,100,10,2488.2,11/13/2003 0:00,Shipped,4,11,2003,Vintage Cars,104,S18_3136,"Classic Gift Ideas, Inc",2155554695,782 First Street,,Philadelphia,PA,71270,USA,NA,Cervantes,Francisca,Small</t>
  </si>
  <si>
    <t>10193,23,100,2,2769.89,11/21/2003 0:00,Shipped,4,11,2003,Vintage Cars,104,S18_3136,"Australian Collectables, Ltd",61-9-3844-6555,7 Allen Street,,Glen Waverly,Victoria,3150,Australia,APAC,Connery,Sean,Small</t>
  </si>
  <si>
    <t>10206,30,100,8,3581.4,12/5/2003 0:00,Shipped,4,12,2003,Vintage Cars,104,S18_3136,Canadian Gift Exchange Network,(604) 555-3392,1900 Oak St.,,Vancouver,BC,V3F 2K1,Canada,NA,Tannamuri,Yoshi,Medium</t>
  </si>
  <si>
    <t>10215,49,100,5,5285.14,1/29/2004 0:00,Shipped,1,1,2004,Vintage Cars,104,S18_3136,West Coast Collectables Co.,3105553722,3675 Furth Circle,,Burbank,CA,94019,USA,NA,Thompson,Steve,Medium</t>
  </si>
  <si>
    <t>10228,31,100,4,3181.53,3/10/2004 0:00,Shipped,1,3,2004,Vintage Cars,104,S18_3136,Cambridge Collectables Co.,6175555555,4658 Baden Av.,,Cambridge,MA,51247,USA,NA,Tseng,Kyung,Medium</t>
  </si>
  <si>
    <t>10244,29,100,2,3340.51,4/29/2004 0:00,Shipped,2,4,2004,Vintage Cars,104,S18_3136,Euro Shopping Channel,(91) 555 94 44,"C/ Moralzarzal, 86",,Madrid,,28034,Spain,EMEA,Freyre,Diego,Medium</t>
  </si>
  <si>
    <t>10257,37,84.82,2,3138.34,6/14/2004 0:00,Shipped,2,6,2004,Vintage Cars,104,S18_3136,The Sharp Gifts Warehouse,4085553659,3086 Ingle Ln.,,San Jose,CA,94217,USA,NA,Frick,Sue,Medium</t>
  </si>
  <si>
    <t>10270,38,100,11,4775.08,7/19/2004 0:00,Shipped,3,7,2004,Vintage Cars,104,S18_3136,Souveniers And Things Co.,+61 2 9495 8555,"Monitor Money Building, 815 Pacific Hwy",Level 6,Chatswood,NSW,2067,Australia,APAC,Huxley,Adrian,Medium</t>
  </si>
  <si>
    <t>10280,29,100,4,3006.43,8/17/2004 0:00,Shipped,3,8,2004,Vintage Cars,104,S18_3136,Amica Models &amp; Co.,011-4988555,Via Monte Bianco 34,,Torino,,10100,Italy,EMEA,Accorti,Paolo,Medium</t>
  </si>
  <si>
    <t>10291,23,100,13,2866.26,9/8/2004 0:00,Shipped,3,9,2004,Vintage Cars,104,S18_3136,Scandinavian Gift Ideas,0695-34 6555,?kergatan 24,,Boras,,S-844 67,Sweden,EMEA,Larsson,Maria,Small</t>
  </si>
  <si>
    <t>10304,26,85.87,8,2232.62,10/11/2004 0:00,Shipped,4,10,2004,Vintage Cars,104,S18_3136,Auto Assoc. &amp; Cie.,30.59.8555,"67, avenue de l'Europe",,Versailles,,78000,France,EMEA,Tonini,Daniel,Small</t>
  </si>
  <si>
    <t>10312,38,100,5,4457.02,10/21/2004 0:00,Shipped,4,10,2004,Vintage Cars,104,S18_3136,Mini Gifts Distributors Ltd.,4155551450,5677 Strong St.,,San Rafael,CA,97562,USA,NA,Nelson,Valarie,Medium</t>
  </si>
  <si>
    <t>10322,48,47.04,7,2257.92,11/4/2004 0:00,Shipped,4,11,2004,Vintage Cars,104,S18_3136,Online Diecast Creations Co.,6035558647,2304 Long Airport Avenue,,Nashua,NH,62005,USA,NA,Young,Valarie,Small</t>
  </si>
  <si>
    <t>10332,40,39.8,18,1592,11/17/2004 0:00,Shipped,4,11,2004,Vintage Cars,104,S18_3136,"AV Stores, Co.",(171) 555-1555,Fauntleroy Circus,,Manchester,,EC2 5NT,UK,EMEA,Ashworth,Victoria,Small</t>
  </si>
  <si>
    <t>10347,45,100,11,4948.2,11/29/2004 0:00,Shipped,4,11,2004,Vintage Cars,104,S18_3136,"Australian Collectors, Co.",03 9520 4555,636 St Kilda Road,Level 3,Melbourne,Victoria,3004,Australia,APAC,Ferguson,Peter,Medium</t>
  </si>
  <si>
    <t>10357,44,100,4,5160.76,12/10/2004 0:00,Shipped,4,12,2004,Vintage Cars,104,S18_3136,Mini Gifts Distributors Ltd.,4155551450,5677 Strong St.,,San Rafael,CA,97562,USA,NA,Nelson,Valarie,Medium</t>
  </si>
  <si>
    <t>10369,21,94.22,5,1978.62,1/20/2005 0:00,Shipped,1,1,2005,Vintage Cars,104,S18_3136,Collectables For Less Inc.,6175558555,7825 Douglas Av.,,Brickhaven,MA,58339,USA,NA,Nelson,Allen,Small</t>
  </si>
  <si>
    <t>10381,35,100,5,4288.2,2/17/2005 0:00,Shipped,1,2,2005,Vintage Cars,104,S18_3136,Corporate Gift Ideas Co.,6505551386,7734 Strong St.,,San Francisco,CA,,USA,NA,Brown,Julie,Medium</t>
  </si>
  <si>
    <t>10392,29,86.92,2,2520.68,3/10/2005 0:00,Shipped,1,3,2005,Vintage Cars,104,S18_3136,Mini Auto Werke,7675-3555,Kirchgasse 6,,Graz,,8010,Austria,EMEA,Mendel,Roland,Small</t>
  </si>
  <si>
    <t>10423,21,84.82,2,1781.22,5/30/2005 0:00,In Process,2,5,2005,Vintage Cars,104,S18_3136,Petit Auto,(02) 5554 67,Rue Joseph-Bens 532,,Bruxelles,,B-1180,Belgium,EMEA,Dewey,Catherine,Small</t>
  </si>
  <si>
    <t>10105,22,100,11,3065.04,2/11/2003 0:00,Shipped,1,2,2003,Vintage Cars,136,S18_3140,Danish Wholesale Imports,31 12 3555,Vinb'ltet 34,,Kobenhavn,,1734,Denmark,EMEA,Petersen,Jytte,Medium</t>
  </si>
  <si>
    <t>10117,26,100,5,3551.34,4/16/2003 0:00,Shipped,2,4,2003,Vintage Cars,136,S18_3140,"Dragon Souveniers, Ltd.",+65 221 7555,"Bronz Sok., Bronz Apt. 3/6 Tesvikiye",,Singapore,,79903,Singapore,Japan,Natividad,Eric,Medium</t>
  </si>
  <si>
    <t>10128,41,100,2,5544.02,6/6/2003 0:00,Shipped,2,6,2003,Vintage Cars,136,S18_3140,Euro Shopping Channel,(91) 555 94 44,"C/ Moralzarzal, 86",,Madrid,,28034,Spain,EMEA,Freyre,Diego,Medium</t>
  </si>
  <si>
    <t>10142,47,100,8,6034.33,8/8/2003 0:00,Shipped,3,8,2003,Vintage Cars,136,S18_3140,Mini Gifts Distributors Ltd.,4155551450,5677 Strong St.,,San Rafael,CA,97562,USA,NA,Nelson,Valarie,Medium</t>
  </si>
  <si>
    <t>10153,31,100,7,3641.57,9/28/2003 0:00,Shipped,3,9,2003,Vintage Cars,136,S18_3140,Euro Shopping Channel,(91) 555 94 44,"C/ Moralzarzal, 86",,Madrid,,28034,Spain,EMEA,Freyre,Diego,Medium</t>
  </si>
  <si>
    <t>10166,43,100,2,6930.74,10/21/2003 0:00,Shipped,4,10,2003,Vintage Cars,136,S18_3140,FunGiftIdeas.com,5085552555,1785 First Street,,New Bedford,MA,50553,USA,NA,Benitez,Violeta,Medium</t>
  </si>
  <si>
    <t>10177,23,100,9,3675.63,11/7/2003 0:00,Shipped,4,11,2003,Vintage Cars,136,S18_3140,CAF Imports,+34 913 728 555,"Merchants House, 27-30 Merchant's Quay",,Madrid,,28023,Spain,EMEA,Fernandez,Jesus,Medium</t>
  </si>
  <si>
    <t>10185,28,100,9,3442.04,11/14/2003 0:00,Shipped,4,11,2003,Vintage Cars,136,S18_3140,Mini Creations Ltd.,5085559555,4575 Hillside Dr.,,New Bedford,MA,50553,USA,NA,Tam,Wing C,Medium</t>
  </si>
  <si>
    <t>10196,49,100,1,6893.81,11/26/2003 0:00,Shipped,4,11,2003,Vintage Cars,136,S18_3140,Super Scale Inc.,2035559545,567 North Pendale Street,,New Haven,CT,97823,USA,NA,Murphy,Leslie,Medium</t>
  </si>
  <si>
    <t>10208,24,100,9,2622.48,1/2/2004 0:00,Shipped,1,1,2004,Vintage Cars,136,S18_3140,"Saveley &amp; Henriot, Co.",78.32.5555,"2, rue du Commerce",,Lyon,,69004,France,EMEA,Saveley,Mary,Small</t>
  </si>
  <si>
    <t>10221,33,100,3,4417.38,2/18/2004 0:00,Shipped,1,2,2004,Vintage Cars,136,S18_3140,Petit Auto,(02) 5554 67,Rue Joseph-Bens 532,,Bruxelles,,B-1180,Belgium,EMEA,Dewey,Catherine,Medium</t>
  </si>
  <si>
    <t>10232,22,100,6,3606.02,3/20/2004 0:00,Shipped,1,3,2004,Vintage Cars,136,S18_3140,giftsbymail.co.uk,(198) 555-8888,Garden House Crowther Way,,Cowes,Isle of Wight,PO31 7PJ,UK,EMEA,Bennett,Helen,Medium</t>
  </si>
  <si>
    <t>10248,32,100,12,3802.56,5/7/2004 0:00,Cancelled,2,5,2004,Vintage Cars,136,S18_3140,Land of Toys Inc.,2125557818,897 Long Airport Avenue,,NYC,NY,10022,USA,NA,Yu,Kwai,Medium</t>
  </si>
  <si>
    <t>10273,40,100,13,5026.4,7/21/2004 0:00,Shipped,3,7,2004,Vintage Cars,136,S18_3140,Petit Auto,(02) 5554 67,Rue Joseph-Bens 532,,Bruxelles,,B-1180,Belgium,EMEA,Dewey,Catherine,Medium</t>
  </si>
  <si>
    <t>10282,43,100,1,6695.53,8/20/2004 0:00,Shipped,3,8,2004,Vintage Cars,136,S18_3140,Mini Gifts Distributors Ltd.,4155551450,5677 Strong St.,,San Rafael,CA,97562,USA,NA,Nelson,Valarie,Medium</t>
  </si>
  <si>
    <t>10293,24,100,4,2819.28,9/9/2004 0:00,Shipped,3,9,2004,Vintage Cars,136,S18_3140,Amica Models &amp; Co.,011-4988555,Via Monte Bianco 34,,Torino,,10100,Italy,EMEA,Accorti,Paolo,Small</t>
  </si>
  <si>
    <t>10306,32,100,9,3759.04,10/14/2004 0:00,Shipped,4,10,2004,Vintage Cars,136,S18_3140,"AV Stores, Co.",(171) 555-1555,Fauntleroy Circus,,Manchester,,EC2 5NT,UK,EMEA,Ashworth,Victoria,Medium</t>
  </si>
  <si>
    <t>10314,20,100,1,2731.8,10/22/2004 0:00,Shipped,4,10,2004,Vintage Cars,136,S18_3140,Heintze Collectables,86 21 3555,Smagsloget 45,,Aaarhus,,8200,Denmark,EMEA,Ibsen,Palle,Small</t>
  </si>
  <si>
    <t>10325,24,69.12,9,1658.88,11/5/2004 0:00,Shipped,4,11,2004,Vintage Cars,136,S18_3140,Baane Mini Imports,07-98 9555,Erling Skakkes gate 78,,Stavern,,4110,Norway,EMEA,Bergulfsen,Jonas,Small</t>
  </si>
  <si>
    <t>10336,48,100,12,5778.24,11/20/2004 0:00,Shipped,4,11,2004,Vintage Cars,136,S18_3140,"La Corne D'abondance, Co.",(1) 42.34.2555,"265, boulevard Charonne",,Paris,,75012,France,EMEA,Bertrand,Marie,Medium</t>
  </si>
  <si>
    <t>10350,44,100,1,5191.12,12/2/2004 0:00,Shipped,4,12,2004,Vintage Cars,136,S18_3140,Euro Shopping Channel,(91) 555 94 44,"C/ Moralzarzal, 86",,Madrid,,28034,Spain,EMEA,Freyre,Diego,Medium</t>
  </si>
  <si>
    <t>10372,28,100,3,3862.88,1/26/2005 0:00,Shipped,1,1,2005,Vintage Cars,136,S18_3140,"Tokyo Collectables, Ltd",+81 3 3584 0555,2-2-8 Roppongi,,Minato-ku,Tokyo,106-0032,Japan,Japan,Shimamura,Akiko,Medium</t>
  </si>
  <si>
    <t>10383,24,61.52,9,1476.48,2/22/2005 0:00,Shipped,1,2,2005,Vintage Cars,136,S18_3140,Euro Shopping Channel,(91) 555 94 44,"C/ Moralzarzal, 86",,Madrid,,28034,Spain,EMEA,Freyre,Diego,Small</t>
  </si>
  <si>
    <t>10396,33,100,2,5273.73,3/23/2005 0:00,Shipped,1,3,2005,Vintage Cars,136,S18_3140,Mini Gifts Distributors Ltd.,4155551450,5677 Strong St.,,San Rafael,CA,97562,USA,NA,Nelson,Valarie,Medium</t>
  </si>
  <si>
    <t>10414,41,100,12,4872.03,5/6/2005 0:00,On Hold,2,5,2005,Vintage Cars,136,S18_3140,Gifts4AllAges.com,6175559555,8616 Spinnaker Dr.,,Boston,MA,51003,USA,NA,Yoshido,Juri,Medium</t>
  </si>
  <si>
    <t>10104,23,100,13,4556.99,1/31/2003 0:00,Shipped,1,1,2003,Classic Cars,169,S18_3232,Euro Shopping Channel,(91) 555 94 44,"C/ Moralzarzal, 86",,Madrid,,28034,Spain,EMEA,Freyre,Diego,Medium</t>
  </si>
  <si>
    <t>10109,46,100,5,8257,3/10/2003 0:00,Shipped,1,3,2003,Classic Cars,169,S18_3232,Motor Mint Distributors Inc.,2155559857,11328 Douglas Av.,,Philadelphia,PA,71270,USA,NA,Hernandez,Rosa,Large</t>
  </si>
  <si>
    <t>10114,48,100,4,8209.44,4/1/2003 0:00,Shipped,2,4,2003,Classic Cars,169,S18_3232,"La Corne D'abondance, Co.",(1) 42.34.2555,"265, boulevard Charonne",,Paris,,75012,France,EMEA,Bertrand,Marie,Large</t>
  </si>
  <si>
    <t>10122,25,100,3,3598.5,5/8/2003 0:00,Shipped,2,5,2003,Classic Cars,169,S18_3232,Marseille Mini Autos,91.24.4555,"12, rue des Bouchers",,Marseille,,13008,France,EMEA,Lebihan,Laurence,Medium</t>
  </si>
  <si>
    <t>10127,22,100,15,3837.24,6/3/2003 0:00,Shipped,2,6,2003,Classic Cars,169,S18_3232,Muscle Machine Inc,2125557413,4092 Furth Circle,Suite 400,NYC,NY,10022,USA,NA,Young,Jeff,Medium</t>
  </si>
  <si>
    <t>10136,41,100,3,8331.61,7/4/2003 0:00,Shipped,3,7,2003,Classic Cars,169,S18_3232,Alpha Cognac,61.77.6555,1 rue Alsace-Lorraine,,Toulouse,,31000,France,EMEA,Roulet,Annette,Large</t>
  </si>
  <si>
    <t>10141,34,100,9,4836.5,8/1/2003 0:00,Shipped,3,8,2003,Classic Cars,169,S18_3232,Suominen Souveniers,+358 9 8045 555,"Software Engineering Center, SEC Oy",,Espoo,,FIN-02271,Finland,EMEA,Suominen,Kalle,Medium</t>
  </si>
  <si>
    <t>10148,32,100,14,5418.88,9/11/2003 0:00,Shipped,3,9,2003,Classic Cars,169,S18_3232,"Anna's Decorations, Ltd",02 9936 8555,201 Miller Street,Level 15,North Sydney,NSW,2060,Australia,APAC,O'Hara,Anna,Medium</t>
  </si>
  <si>
    <t>10151,21,100,7,3734.01,9/21/2003 0:00,Shipped,3,9,2003,Classic Cars,169,S18_3232,"Oulu Toy Supplies, Inc.",981-443655,Torikatu 38,,Oulu,,90110,Finland,EMEA,Koskitalo,Pirkko,Medium</t>
  </si>
  <si>
    <t>10160,20,100,1,3996.4,10/11/2003 0:00,Shipped,4,10,2003,Classic Cars,169,S18_3232,"Men 'R' US Retailers, Ltd.",2155554369,6047 Douglas Av.,,Los Angeles,CA,,USA,NA,Chandler,Michael,Medium</t>
  </si>
  <si>
    <t>10165,47,100,16,8754.69,10/22/2003 0:00,Shipped,4,10,2003,Classic Cars,169,S18_3232,"Dragon Souveniers, Ltd.",+65 221 7555,"Bronz Sok., Bronz Apt. 3/6 Tesvikiye",,Singapore,,79903,Singapore,Japan,Natividad,Eric,Large</t>
  </si>
  <si>
    <t>10171,39,100,3,5481.45,11/5/2003 0:00,Shipped,4,11,2003,Classic Cars,169,S18_3232,Quebec Home Shopping Network,(514) 555-8054,43 rue St. Laurent,,Montreal,Quebec,H1J 1C3,Canada,NA,Fresnisre,Jean,Medium</t>
  </si>
  <si>
    <t>10175,29,100,5,4419.89,11/6/2003 0:00,Shipped,4,11,2003,Classic Cars,169,S18_3232,"Stylish Desk Decors, Co.",(171) 555-0297,35 King George,,London,,WX3 6FW,UK,EMEA,Brown,Ann,Medium</t>
  </si>
  <si>
    <t>10181,45,100,7,6324.75,11/12/2003 0:00,Shipped,4,11,2003,Classic Cars,169,S18_3232,Herkku Gifts,+47 2267 3215,"Drammen 121, PR 744 Sentrum",,Bergen,,N 5804,Norway,EMEA,Oeztan,Veysel,Medium</t>
  </si>
  <si>
    <t>10184,28,100,10,4409.72,11/14/2003 0:00,Shipped,4,11,2003,Classic Cars,169,S18_3232,"Iberia Gift Imports, Corp.",(95) 555 82 82,"C/ Romero, 33",,Sevilla,,41101,Spain,EMEA,Roel,Jose Pedro,Medium</t>
  </si>
  <si>
    <t>10192,26,100,12,3918.46,11/20/2003 0:00,Shipped,4,11,2003,Classic Cars,169,S18_3232,Online Diecast Creations Co.,6035558647,2304 Long Airport Avenue,,Nashua,NH,62005,USA,NA,Young,Valarie,Medium</t>
  </si>
  <si>
    <t>10195,50,100,10,7620.5,11/25/2003 0:00,Shipped,4,11,2003,Classic Cars,169,S18_3232,Mini Classics,9145554562,3758 North Pendale Street,,White Plains,NY,24067,USA,NA,Frick,Steve,Large</t>
  </si>
  <si>
    <t>10203,48,100,1,8291.04,12/2/2003 0:00,Shipped,4,12,2003,Classic Cars,169,S18_3232,Euro Shopping Channel,(91) 555 94 44,"C/ Moralzarzal, 86",,Madrid,,28034,Spain,EMEA,Freyre,Diego,Large</t>
  </si>
  <si>
    <t>10207,25,100,11,3937.25,12/9/2003 0:00,Shipped,4,12,2003,Classic Cars,169,S18_3232,Diecast Collectables,6175552555,6251 Ingle Ln.,,Boston,MA,51003,USA,NA,Franco,Valarie,Medium</t>
  </si>
  <si>
    <t>10212,40,100,11,5554.4,1/16/2004 0:00,Shipped,1,1,2004,Classic Cars,169,S18_3232,Euro Shopping Channel,(91) 555 94 44,"C/ Moralzarzal, 86",,Madrid,,28034,Spain,EMEA,Freyre,Diego,Medium</t>
  </si>
  <si>
    <t>10225,43,100,2,6407.86,2/22/2004 0:00,Shipped,1,2,2004,Classic Cars,169,S18_3232,"Vida Sport, Ltd",0897-034555,Grenzacherweg 237,,Gensve,,1203,Switzerland,EMEA,Holz,Michael,Medium</t>
  </si>
  <si>
    <t>10229,22,100,5,4172.52,3/11/2004 0:00,Shipped,1,3,2004,Classic Cars,169,S18_3232,Mini Gifts Distributors Ltd.,4155551450,5677 Strong St.,,San Rafael,CA,97562,USA,NA,Nelson,Valarie,Medium</t>
  </si>
  <si>
    <t>10239,47,100,1,7083.37,4/12/2004 0:00,Shipped,2,4,2004,Classic Cars,169,S18_3232,"Oulu Toy Supplies, Inc.",981-443655,Torikatu 38,,Oulu,,90110,Finland,EMEA,Koskitalo,Pirkko,Large</t>
  </si>
  <si>
    <t>10246,36,100,9,7132.68,5/5/2004 0:00,Shipped,2,5,2004,Classic Cars,169,S18_3232,Euro Shopping Channel,(91) 555 94 44,"C/ Moralzarzal, 86",,Madrid,,28034,Spain,EMEA,Freyre,Diego,Large</t>
  </si>
  <si>
    <t>10253,40,100,6,6773.6,6/1/2004 0:00,Cancelled,2,6,2004,Classic Cars,169,S18_3232,"UK Collectables, Ltd.",(171) 555-2282,Berkeley Gardens 12  Brewery,,Liverpool,,WX1 6LT,UK,EMEA,Devon,Elizabeth,Medium</t>
  </si>
  <si>
    <t>10259,27,100,8,3657.69,6/15/2004 0:00,Shipped,2,6,2004,Classic Cars,169,S18_3232,Handji Gifts&amp; Co,+65 224 1555,Village Close - 106 Linden Road Sandown,2nd Floor,Singapore,,69045,Singapore,APAC,Victorino,Wendy,Medium</t>
  </si>
  <si>
    <t>10266,29,100,7,4812.55,7/6/2004 0:00,Shipped,3,7,2004,Classic Cars,169,S18_3232,L'ordine Souveniers,0522-556555,Strada Provinciale 124,,Reggio Emilia,,42100,Italy,EMEA,Moroni,Maurizio,Medium</t>
  </si>
  <si>
    <t>10271,20,100,9,3928.6,7/20/2004 0:00,Shipped,3,7,2004,Classic Cars,169,S18_3232,Mini Gifts Distributors Ltd.,4155551450,5677 Strong St.,,San Rafael,CA,97562,USA,NA,Nelson,Valarie,Medium</t>
  </si>
  <si>
    <t>10278,42,100,7,6401.22,8/6/2004 0:00,Shipped,3,8,2004,Classic Cars,169,S18_3232,Signal Gift Stores,7025551838,8489 Strong St.,,Las Vegas,NV,83030,USA,NA,King,Sue,Medium</t>
  </si>
  <si>
    <t>10281,25,100,5,4191.25,8/19/2004 0:00,Shipped,3,8,2004,Classic Cars,169,S18_3232,Diecast Classics Inc.,2155551555,7586 Pompton St.,,Allentown,PA,70267,USA,NA,Yu,Kyung,Medium</t>
  </si>
  <si>
    <t>10287,36,100,5,5852.52,8/30/2004 0:00,Shipped,3,8,2004,Classic Cars,169,S18_3232,"Vida Sport, Ltd",0897-034555,Grenzacherweg 237,,Gensve,,1203,Switzerland,EMEA,Holz,Michael,Medium</t>
  </si>
  <si>
    <t>10292,21,100,12,2844.87,9/8/2004 0:00,Shipped,3,9,2004,Classic Cars,169,S18_3232,Land of Toys Inc.,2125557818,897 Long Airport Avenue,,NYC,NY,10022,USA,NA,Yu,Kwai,Small</t>
  </si>
  <si>
    <t>10301,23,100,9,4011.66,10/5/2003 0:00,Shipped,4,10,2003,Classic Cars,169,S18_3232,"Norway Gifts By Mail, Co.",+47 2212 1555,"Drammensveien 126 A, PB 744 Sentrum",,Oslo,,N 0106,Norway,EMEA,Klaeboe,Jan,Medium</t>
  </si>
  <si>
    <t>10305,37,100,9,7455.87,10/13/2004 0:00,Shipped,4,10,2004,Classic Cars,169,S18_3232,Marta's Replicas Co.,6175558555,39323 Spinnaker Dr.,,Cambridge,MA,51247,USA,NA,Hernandez,Marta,Large</t>
  </si>
  <si>
    <t>10310,48,100,3,8940.96,10/16/2004 0:00,Shipped,4,10,2004,Classic Cars,169,S18_3232,"Toms Spezialitten, Ltd",0221-5554327,Mehrheimerstr. 369,,Koln,,50739,Germany,EMEA,Pfalzheim,Henriette,Large</t>
  </si>
  <si>
    <t>10313,25,100,3,4572.25,10/22/2004 0:00,Shipped,4,10,2004,Classic Cars,169,S18_3232,Canadian Gift Exchange Network,(604) 555-3392,1900 Oak St.,,Vancouver,BC,V3F 2K1,Canada,NA,Tannamuri,Yoshi,Medium</t>
  </si>
  <si>
    <t>10321,33,100,11,5700.09,11/4/2004 0:00,Shipped,4,11,2004,Classic Cars,169,S18_3232,FunGiftIdeas.com,5085552555,1785 First Street,,New Bedford,MA,50553,USA,NA,Benitez,Violeta,Medium</t>
  </si>
  <si>
    <t>10324,27,100,12,3155.49,11/5/2004 0:00,Shipped,4,11,2004,Classic Cars,169,S18_3232,Vitachrome Inc.,2125551500,2678 Kingston Rd.,Suite 101,NYC,NY,10022,USA,NA,Frick,Michael,Medium</t>
  </si>
  <si>
    <t>10331,27,100,11,4170.69,11/17/2004 0:00,Shipped,4,11,2004,Classic Cars,169,S18_3232,Motor Mint Distributors Inc.,2155559857,11328 Douglas Av.,,Philadelphia,PA,71270,USA,NA,Hernandez,Rosa,Medium</t>
  </si>
  <si>
    <t>10334,20,100,3,2878.8,11/19/2004 0:00,On Hold,4,11,2004,Classic Cars,169,S18_3232,"Volvo Model Replicas, Co",0921-12 3555,Berguvsv„gen  8,,Lule,,S-958 22,Sweden,EMEA,Berglund,Christina,Small</t>
  </si>
  <si>
    <t>10342,30,100,4,5029.5,11/24/2004 0:00,Shipped,4,11,2004,Classic Cars,169,S18_3232,"Australian Collectors, Co.",03 9520 4555,636 St Kilda Road,Level 3,Melbourne,Victoria,3004,Australia,APAC,Ferguson,Peter,Medium</t>
  </si>
  <si>
    <t>10349,48,100,6,7396.8,12/1/2004 0:00,Shipped,4,12,2004,Classic Cars,169,S18_3232,Muscle Machine Inc,2125557413,4092 Furth Circle,Suite 400,NYC,NY,10022,USA,NA,Young,Jeff,Large</t>
  </si>
  <si>
    <t>10358,32,93.49,12,2991.68,12/10/2004 0:00,Shipped,4,12,2004,Classic Cars,169,S18_3232,Euro Shopping Channel,(91) 555 94 44,"C/ Moralzarzal, 86",,Madrid,,28034,Spain,EMEA,Freyre,Diego,Small</t>
  </si>
  <si>
    <t>10366,34,100,1,6275.72,1/10/2005 0:00,Shipped,1,1,2005,Classic Cars,169,S18_3232,Royale Belge,(071) 23 67 2555,"Boulevard Tirou, 255",,Charleroi,,B-6000,Belgium,EMEA,Cartrain,Pascale,Medium</t>
  </si>
  <si>
    <t>10370,27,56.85,9,1534.95,1/20/2005 0:00,Shipped,1,1,2005,Classic Cars,169,S18_3232,"Anna's Decorations, Ltd",02 9936 8555,201 Miller Street,Level 15,North Sydney,NSW,2060,Australia,APAC,O'Hara,Anna,Small</t>
  </si>
  <si>
    <t>10377,39,100,3,7264.53,2/9/2005 0:00,Shipped,1,2,2005,Classic Cars,169,S18_3232,"Toys of Finland, Co.",90-224 8555,Keskuskatu 45,,Helsinki,,21240,Finland,EMEA,Karttunen,Matti,Large</t>
  </si>
  <si>
    <t>10383,47,100,6,6869.05,2/22/2005 0:00,Shipped,1,2,2005,Classic Cars,169,S18_3232,Euro Shopping Channel,(91) 555 94 44,"C/ Moralzarzal, 86",,Madrid,,28034,Spain,EMEA,Freyre,Diego,Medium</t>
  </si>
  <si>
    <t>10394,22,100,5,3353.02,3/15/2005 0:00,Shipped,1,3,2005,Classic Cars,169,S18_3232,Euro Shopping Channel,(91) 555 94 44,"C/ Moralzarzal, 86",,Madrid,,28034,Spain,EMEA,Freyre,Diego,Medium</t>
  </si>
  <si>
    <t>10405,55,100,1,8289.05,4/14/2005 0:00,Shipped,2,4,2005,Classic Cars,169,S18_3232,Mini Caravy,88.60.1555,"24, place Kluber",,Strasbourg,,67000,France,EMEA,Citeaux,Frederique,Large</t>
  </si>
  <si>
    <t>10412,60,100,9,11887.8,5/3/2005 0:00,Shipped,2,5,2005,Classic Cars,169,S18_3232,Euro Shopping Channel,(91) 555 94 44,"C/ Moralzarzal, 86",,Madrid,,28034,Spain,EMEA,Freyre,Diego,Large</t>
  </si>
  <si>
    <t>10419,35,100,6,5926.9,5/17/2005 0:00,Shipped,2,5,2005,Classic Cars,169,S18_3232,Salzburg Collectables,6562-9555,Geislweg 14,,Salzburg,,5020,Austria,EMEA,Pipps,Georg,Medium</t>
  </si>
  <si>
    <t>10425,28,100,8,3793.16,5/31/2005 0:00,In Process,2,5,2005,Classic Cars,169,S18_3232,La Rochelle Gifts,40.67.8555,"67, rue des Cinquante Otages",,Nantes,,44000,France,EMEA,Labrune,Janine,Medium</t>
  </si>
  <si>
    <t>10105,38,100,13,4330.1,2/11/2003 0:00,Shipped,1,2,2003,Trains,100,S18_3259,Danish Wholesale Imports,31 12 3555,Vinb'ltet 34,,Kobenhavn,,1734,Denmark,EMEA,Petersen,Jytte,Medium</t>
  </si>
  <si>
    <t>10117,21,95.8,7,2011.8,4/16/2003 0:00,Shipped,2,4,2003,Trains,100,S18_3259,"Dragon Souveniers, Ltd.",+65 221 7555,"Bronz Sok., Bronz Apt. 3/6 Tesvikiye",,Singapore,,79903,Singapore,Japan,Natividad,Eric,Small</t>
  </si>
  <si>
    <t>10128,41,100,4,4837.18,6/6/2003 0:00,Shipped,2,6,2003,Trains,100,S18_3259,Euro Shopping Channel,(91) 555 94 44,"C/ Moralzarzal, 86",,Madrid,,28034,Spain,EMEA,Freyre,Diego,Medium</t>
  </si>
  <si>
    <t>10142,22,97.81,10,2151.82,8/8/2003 0:00,Shipped,3,8,2003,Trains,100,S18_3259,Mini Gifts Distributors Ltd.,4155551450,5677 Strong St.,,San Rafael,CA,97562,USA,NA,Nelson,Valarie,Small</t>
  </si>
  <si>
    <t>10153,29,88.74,9,2573.46,9/28/2003 0:00,Shipped,3,9,2003,Trains,100,S18_3259,Euro Shopping Channel,(91) 555 94 44,"C/ Moralzarzal, 86",,Madrid,,28034,Spain,EMEA,Freyre,Diego,Small</t>
  </si>
  <si>
    <t>10165,50,100,1,5344.5,10/22/2003 0:00,Shipped,4,10,2003,Trains,100,S18_3259,"Dragon Souveniers, Ltd.",+65 221 7555,"Bronz Sok., Bronz Apt. 3/6 Tesvikiye",,Singapore,,79903,Singapore,Japan,Natividad,Eric,Medium</t>
  </si>
  <si>
    <t>10177,29,100,11,3070.52,11/7/2003 0:00,Shipped,4,11,2003,Trains,100,S18_3259,CAF Imports,+34 913 728 555,"Merchants House, 27-30 Merchant's Quay",,Madrid,,28023,Spain,EMEA,Fernandez,Jesus,Medium</t>
  </si>
  <si>
    <t>10185,49,80.67,11,3952.83,11/14/2003 0:00,Shipped,4,11,2003,Trains,100,S18_3259,Mini Creations Ltd.,5085559555,4575 Hillside Dr.,,New Bedford,MA,50553,USA,NA,Tam,Wing C,Medium</t>
  </si>
  <si>
    <t>10196,35,100,3,3564.75,11/26/2003 0:00,Shipped,4,11,2003,Trains,100,S18_3259,Super Scale Inc.,2035559545,567 North Pendale Street,,New Haven,CT,97823,USA,NA,Murphy,Leslie,Medium</t>
  </si>
  <si>
    <t>10208,48,100,11,5614.56,1/2/2004 0:00,Shipped,1,1,2004,Trains,100,S18_3259,"Saveley &amp; Henriot, Co.",78.32.5555,"2, rue du Commerce",,Lyon,,69004,France,EMEA,Saveley,Mary,Medium</t>
  </si>
  <si>
    <t>10221,23,80.67,5,1855.41,2/18/2004 0:00,Shipped,1,2,2004,Trains,100,S18_3259,Petit Auto,(02) 5554 67,Rue Joseph-Bens 532,,Bruxelles,,B-1180,Belgium,EMEA,Dewey,Catherine,Small</t>
  </si>
  <si>
    <t>10232,48,95.8,8,4598.4,3/20/2004 0:00,Shipped,1,3,2004,Trains,100,S18_3259,giftsbymail.co.uk,(198) 555-8888,Garden House Crowther Way,,Cowes,Isle of Wight,PO31 7PJ,UK,EMEA,Bennett,Helen,Medium</t>
  </si>
  <si>
    <t>10248,42,100,14,5082.42,5/7/2004 0:00,Cancelled,2,5,2004,Trains,100,S18_3259,Land of Toys Inc.,2125557818,897 Long Airport Avenue,,NYC,NY,10022,USA,NA,Yu,Kwai,Medium</t>
  </si>
  <si>
    <t>10273,47,100,15,5450.59,7/21/2004 0:00,Shipped,3,7,2004,Trains,100,S18_3259,Petit Auto,(02) 5554 67,Rue Joseph-Bens 532,,Bruxelles,,B-1180,Belgium,EMEA,Dewey,Catherine,Medium</t>
  </si>
  <si>
    <t>10282,36,100,3,4174.92,8/20/2004 0:00,Shipped,3,8,2004,Trains,100,S18_3259,Mini Gifts Distributors Ltd.,4155551450,5677 Strong St.,,San Rafael,CA,97562,USA,NA,Nelson,Valarie,Medium</t>
  </si>
  <si>
    <t>10293,22,100,6,2418.24,9/9/2004 0:00,Shipped,3,9,2004,Trains,100,S18_3259,Amica Models &amp; Co.,011-4988555,Via Monte Bianco 34,,Torino,,10100,Italy,EMEA,Accorti,Paolo,Small</t>
  </si>
  <si>
    <t>10306,40,91.76,11,3670.4,10/14/2004 0:00,Shipped,4,10,2004,Trains,100,S18_3259,"AV Stores, Co.",(171) 555-1555,Fauntleroy Circus,,Manchester,,EC2 5NT,UK,EMEA,Ashworth,Victoria,Medium</t>
  </si>
  <si>
    <t>10314,23,100,3,2481.7,10/22/2004 0:00,Shipped,4,10,2004,Trains,100,S18_3259,Heintze Collectables,86 21 3555,Smagsloget 45,,Aaarhus,,8200,Denmark,EMEA,Ibsen,Palle,Small</t>
  </si>
  <si>
    <t>10326,32,100,6,3807.68,11/9/2004 0:00,Shipped,4,11,2004,Trains,100,S18_3259,"Volvo Model Replicas, Co",0921-12 3555,Berguvsv„gen  8,,Lule,,S-958 22,Sweden,EMEA,Berglund,Christina,Medium</t>
  </si>
  <si>
    <t>10336,21,100,7,2230.41,11/20/2004 0:00,Shipped,4,11,2004,Trains,100,S18_3259,"La Corne D'abondance, Co.",(1) 42.34.2555,"265, boulevard Charonne",,Paris,,75012,France,EMEA,Bertrand,Marie,Small</t>
  </si>
  <si>
    <t>10350,41,93.04,2,3814.64,12/2/2004 0:00,Shipped,4,12,2004,Trains,100,S18_3259,Euro Shopping Channel,(91) 555 94 44,"C/ Moralzarzal, 86",,Madrid,,28034,Spain,EMEA,Freyre,Diego,Medium</t>
  </si>
  <si>
    <t>10372,25,84.71,5,2117.75,1/26/2005 0:00,Shipped,1,1,2005,Trains,100,S18_3259,"Tokyo Collectables, Ltd",+81 3 3584 0555,2-2-8 Roppongi,,Minato-ku,Tokyo,106-0032,Japan,Japan,Shimamura,Akiko,Small</t>
  </si>
  <si>
    <t>10383,26,100,12,3340.48,2/22/2005 0:00,Shipped,1,2,2005,Trains,100,S18_3259,Euro Shopping Channel,(91) 555 94 44,"C/ Moralzarzal, 86",,Madrid,,28034,Spain,EMEA,Freyre,Diego,Medium</t>
  </si>
  <si>
    <t>10396,24,89.75,4,2154,3/23/2005 0:00,Shipped,1,3,2005,Trains,100,S18_3259,Mini Gifts Distributors Ltd.,4155551450,5677 Strong St.,,San Rafael,CA,97562,USA,NA,Nelson,Valarie,Small</t>
  </si>
  <si>
    <t>10414,48,100,14,5808.48,5/6/2005 0:00,On Hold,2,5,2005,Trains,100,S18_3259,Gifts4AllAges.com,6175559555,8616 Spinnaker Dr.,,Boston,MA,51003,USA,NA,Yoshido,Juri,Medium</t>
  </si>
  <si>
    <t>10108,26,68.35,9,1777.1,3/3/2003 0:00,Shipped,1,3,2003,Classic Cars,80,S18_3278,Cruz &amp; Sons Co.,+63 2 555 3587,15 McCallum Street - NatWest Center #13-03,,Makati City,,1227 MM,Philippines,Japan,Cruz,Arnold,Small</t>
  </si>
  <si>
    <t>10122,21,73.17,13,1536.57,5/8/2003 0:00,Shipped,2,5,2003,Classic Cars,80,S18_3278,Marseille Mini Autos,91.24.4555,"12, rue des Bouchers",,Marseille,,13008,France,EMEA,Lebihan,Laurence,Small</t>
  </si>
  <si>
    <t>10135,45,78,10,3510,7/2/2003 0:00,Shipped,3,7,2003,Classic Cars,80,S18_3278,Mini Gifts Distributors Ltd.,4155551450,5677 Strong St.,,San Rafael,CA,97562,USA,NA,Nelson,Valarie,Medium</t>
  </si>
  <si>
    <t>10147,36,86.04,10,3097.44,9/5/2003 0:00,Shipped,3,9,2003,Classic Cars,80,S18_3278,Collectables For Less Inc.,6175558555,7825 Douglas Av.,,Brickhaven,MA,58339,USA,NA,Nelson,Allen,Medium</t>
  </si>
  <si>
    <t>10159,21,81.21,5,1705.41,10/10/2003 0:00,Shipped,4,10,2003,Classic Cars,80,S18_3278,Corporate Gift Ideas Co.,6505551386,7734 Strong St.,,San Francisco,CA,,USA,NA,Brown,Julie,Small</t>
  </si>
  <si>
    <t>10169,32,70.76,5,2264.32,11/4/2003 0:00,Shipped,4,11,2003,Classic Cars,80,S18_3278,"Anna's Decorations, Ltd",02 9936 8555,201 Miller Street,Level 15,North Sydney,NSW,2060,Australia,APAC,O'Hara,Anna,Small</t>
  </si>
  <si>
    <t>10181,30,82.82,17,2484.6,11/12/2003 0:00,Shipped,4,11,2003,Classic Cars,80,S18_3278,Herkku Gifts,+47 2267 3215,"Drammen 121, PR 744 Sentrum",,Bergen,,N 5804,Norway,EMEA,Oeztan,Veysel,Small</t>
  </si>
  <si>
    <t>10191,36,94.88,6,3415.68,11/20/2003 0:00,Shipped,4,11,2003,Classic Cars,80,S18_3278,"Toms Spezialitten, Ltd",0221-5554327,Mehrheimerstr. 369,,Koln,,50739,Germany,EMEA,Pfalzheim,Henriette,Medium</t>
  </si>
  <si>
    <t>10203,33,86.04,11,2839.32,12/2/2003 0:00,Shipped,4,12,2003,Classic Cars,80,S18_3278,Euro Shopping Channel,(91) 555 94 44,"C/ Moralzarzal, 86",,Madrid,,28034,Spain,EMEA,Freyre,Diego,Small</t>
  </si>
  <si>
    <t>10211,35,78,5,2730,1/15/2004 0:00,Shipped,1,1,2004,Classic Cars,80,S18_3278,Auto Canal Petit,(1) 47.55.6555,"25, rue Lauriston",,Paris,,75016,France,EMEA,Perrier,Dominique,Small</t>
  </si>
  <si>
    <t>10225,37,95.69,12,3540.53,2/22/2004 0:00,Shipped,1,2,2004,Classic Cars,80,S18_3278,"Vida Sport, Ltd",0897-034555,Grenzacherweg 237,,Gensve,,1203,Switzerland,EMEA,Holz,Michael,Medium</t>
  </si>
  <si>
    <t>10238,41,73.17,6,2999.97,4/9/2004 0:00,Shipped,2,4,2004,Classic Cars,80,S18_3278,Danish Wholesale Imports,31 12 3555,Vinb'ltet 34,,Kobenhavn,,1734,Denmark,EMEA,Petersen,Jytte,Small</t>
  </si>
  <si>
    <t>10252,20,76.39,2,1527.8,5/26/2004 0:00,Shipped,2,5,2004,Classic Cars,80,S18_3278,Auto Canal Petit,(1) 47.55.6555,"25, rue Lauriston",,Paris,,75016,France,EMEA,Perrier,Dominique,Small</t>
  </si>
  <si>
    <t>10265,45,86.84,2,3907.8,7/2/2004 0:00,Shipped,3,7,2004,Classic Cars,80,S18_3278,"Australian Collectables, Ltd",61-9-3844-6555,7 Allen Street,,Glen Waverly,Victoria,3150,Australia,APAC,Connery,Sean,Medium</t>
  </si>
  <si>
    <t>10276,38,69.96,6,2658.48,8/2/2004 0:00,Shipped,3,8,2004,Classic Cars,80,S18_3278,Online Mini Collectables,6175557555,7635 Spinnaker Dr.,,Brickhaven,MA,58339,USA,NA,Barajas,Miguel,Small</t>
  </si>
  <si>
    <t>10287,43,70.76,15,3042.68,8/30/2004 0:00,Shipped,3,8,2004,Classic Cars,80,S18_3278,"Vida Sport, Ltd",0897-034555,Grenzacherweg 237,,Gensve,,1203,Switzerland,EMEA,Holz,Michael,Medium</t>
  </si>
  <si>
    <t>10300,49,78.8,8,3861.2,10/4/2003 0:00,Shipped,4,10,2003,Classic Cars,80,S18_3278,"Blauer See Auto, Co.",+49 69 66 90 2555,Lyonerstr. 34,,Frankfurt,,60528,Germany,EMEA,Keitel,Roland,Medium</t>
  </si>
  <si>
    <t>10310,27,80.41,13,2171.07,10/16/2004 0:00,Shipped,4,10,2004,Classic Cars,80,S18_3278,"Toms Spezialitten, Ltd",0221-5554327,Mehrheimerstr. 369,,Koln,,50739,Germany,EMEA,Pfalzheim,Henriette,Small</t>
  </si>
  <si>
    <t>10319,46,73.98,1,3403.08,11/3/2004 0:00,Shipped,4,11,2004,Classic Cars,80,S18_3278,Microscale Inc.,2125551957,5290 North Pendale Street,Suite 200,NYC,NY,10022,USA,NA,Kuo,Kee,Medium</t>
  </si>
  <si>
    <t>10329,38,59.1,10,2245.8,11/15/2004 0:00,Shipped,4,11,2004,Classic Cars,80,S18_3278,Land of Toys Inc.,2125557818,897 Long Airport Avenue,,NYC,NY,10022,USA,NA,Yu,Kwai,Small</t>
  </si>
  <si>
    <t>10342,25,66.74,5,1668.5,11/24/2004 0:00,Shipped,4,11,2004,Classic Cars,80,S18_3278,"Australian Collectors, Co.",03 9520 4555,636 St Kilda Road,Level 3,Melbourne,Victoria,3004,Australia,APAC,Ferguson,Peter,Small</t>
  </si>
  <si>
    <t>10363,46,60.3,10,2773.8,1/6/2005 0:00,Shipped,1,1,2005,Classic Cars,80,S18_3278,Suominen Souveniers,+358 9 8045 555,"Software Engineering Center, SEC Oy",,Espoo,,FIN-02271,Finland,EMEA,Suominen,Kalle,Small</t>
  </si>
  <si>
    <t>10378,22,100,4,2464,2/10/2005 0:00,Shipped,1,2,2005,Classic Cars,80,S18_3278,Euro Shopping Channel,(91) 555 94 44,"C/ Moralzarzal, 86",,Madrid,,28034,Spain,EMEA,Freyre,Diego,Small</t>
  </si>
  <si>
    <t>10390,40,100,9,5491.6,3/4/2005 0:00,Shipped,1,3,2005,Classic Cars,80,S18_3278,Mini Gifts Distributors Ltd.,4155551450,5677 Strong St.,,San Rafael,CA,97562,USA,NA,Nelson,Valarie,Medium</t>
  </si>
  <si>
    <t>10103,46,100,16,4791.82,1/29/2003 0:00,Shipped,1,1,2003,Vintage Cars,99,S18_3320,Baane Mini Imports,07-98 9555,Erling Skakkes gate 78,,Stavern,,4110,Norway,EMEA,Bergulfsen,Jonas,Medium</t>
  </si>
  <si>
    <t>10111,39,100,4,4178.85,3/25/2003 0:00,Shipped,1,3,2003,Vintage Cars,99,S18_3320,Mini Wheels Co.,6505555787,5557 North Pendale Street,,San Francisco,CA,,USA,NA,Murphy,Julie,Medium</t>
  </si>
  <si>
    <t>10126,38,82.34,16,3128.92,5/28/2003 0:00,Shipped,2,5,2003,Vintage Cars,99,S18_3320,"Corrida Auto Replicas, Ltd",(91) 555 22 82,"C/ Araquil, 67",,Madrid,,28023,Spain,EMEA,Sommer,Mart¡n,Medium</t>
  </si>
  <si>
    <t>10139,30,100,5,3095.4,7/16/2003 0:00,Shipped,3,7,2003,Vintage Cars,99,S18_3320,Souveniers And Things Co.,+61 2 9495 8555,"Monitor Money Building, 815 Pacific Hwy",Level 6,Chatswood,NSW,2067,Australia,APAC,Huxley,Adrian,Medium</t>
  </si>
  <si>
    <t>10149,42,94.25,2,3958.5,9/12/2003 0:00,Shipped,3,9,2003,Vintage Cars,99,S18_3320,Signal Collectibles Ltd.,4155554312,2793 Furth Circle,,Brisbane,CA,94217,USA,NA,Taylor,Sue,Medium</t>
  </si>
  <si>
    <t>10163,43,100,6,4991.44,10/20/2003 0:00,Shipped,4,10,2003,Vintage Cars,99,S18_3320,Classic Legends Inc.,2125558493,5905 Pompton St.,Suite 750,NYC,NY,10022,USA,NA,Hernandez,Maria,Medium</t>
  </si>
  <si>
    <t>10173,29,95.24,4,2761.96,11/5/2003 0:00,Shipped,4,11,2003,Vintage Cars,99,S18_3320,Rovelli Gifts,035-640555,Via Ludovico il Moro 22,,Bergamo,,24100,Italy,EMEA,Rovelli,Giovanni,Small</t>
  </si>
  <si>
    <t>10182,33,86.31,1,2848.23,11/12/2003 0:00,Shipped,4,11,2003,Vintage Cars,99,S18_3320,Mini Gifts Distributors Ltd.,4155551450,5677 Strong St.,,San Rafael,CA,97562,USA,NA,Nelson,Valarie,Small</t>
  </si>
  <si>
    <t>10193,32,79.37,5,2539.84,11/21/2003 0:00,Shipped,4,11,2003,Vintage Cars,99,S18_3320,"Australian Collectables, Ltd",61-9-3844-6555,7 Allen Street,,Glen Waverly,Victoria,3150,Australia,APAC,Connery,Sean,Small</t>
  </si>
  <si>
    <t>10206,28,87.3,11,2444.4,12/5/2003 0:00,Shipped,4,12,2003,Vintage Cars,99,S18_3320,Canadian Gift Exchange Network,(604) 555-3392,1900 Oak St.,,Vancouver,BC,V3F 2K1,Canada,NA,Tannamuri,Yoshi,Small</t>
  </si>
  <si>
    <t>10215,41,100,8,4555.92,1/29/2004 0:00,Shipped,1,1,2004,Vintage Cars,99,S18_3320,West Coast Collectables Co.,3105553722,3675 Furth Circle,,Burbank,CA,94019,USA,NA,Thompson,Steve,Medium</t>
  </si>
  <si>
    <t>10227,33,100,1,3666.96,3/2/2004 0:00,Shipped,1,3,2004,Vintage Cars,99,S18_3320,"Saveley &amp; Henriot, Co.",78.32.5555,"2, rue du Commerce",,Lyon,,69004,France,EMEA,Saveley,Mary,Medium</t>
  </si>
  <si>
    <t>10244,36,84.33,5,3035.88,4/29/2004 0:00,Shipped,2,4,2004,Vintage Cars,99,S18_3320,Euro Shopping Channel,(91) 555 94 44,"C/ Moralzarzal, 86",,Madrid,,28034,Spain,EMEA,Freyre,Diego,Medium</t>
  </si>
  <si>
    <t>10257,26,89.29,5,2321.54,6/14/2004 0:00,Shipped,2,6,2004,Vintage Cars,99,S18_3320,The Sharp Gifts Warehouse,4085553659,3086 Ingle Ln.,,San Jose,CA,94217,USA,NA,Frick,Sue,Small</t>
  </si>
  <si>
    <t>10280,34,100,7,3474.46,8/17/2004 0:00,Shipped,3,8,2004,Vintage Cars,99,S18_3320,Amica Models &amp; Co.,011-4988555,Via Monte Bianco 34,,Torino,,10100,Italy,EMEA,Accorti,Paolo,Medium</t>
  </si>
  <si>
    <t>10290,26,96.23,2,2501.98,9/7/2004 0:00,Shipped,3,9,2004,Vintage Cars,99,S18_3320,Auto-Moto Classics Inc.,6175558428,16780 Pompton St.,,Brickhaven,MA,58339,USA,NA,Taylor,Leslie,Small</t>
  </si>
  <si>
    <t>10304,38,100,11,3958.46,10/11/2004 0:00,Shipped,4,10,2004,Vintage Cars,99,S18_3320,Auto Assoc. &amp; Cie.,30.59.8555,"67, avenue de l'Europe",,Versailles,,78000,France,EMEA,Tonini,Daniel,Medium</t>
  </si>
  <si>
    <t>10312,33,100,8,3535.95,10/21/2004 0:00,Shipped,4,10,2004,Vintage Cars,99,S18_3320,Mini Gifts Distributors Ltd.,4155551450,5677 Strong St.,,San Rafael,CA,97562,USA,NA,Nelson,Valarie,Medium</t>
  </si>
  <si>
    <t>10323,33,91.27,2,3011.91,11/5/2004 0:00,Shipped,4,11,2004,Vintage Cars,99,S18_3320,"Blauer See Auto, Co.",+49 69 66 90 2555,Lyonerstr. 34,,Frankfurt,,60528,Germany,EMEA,Keitel,Roland,Medium</t>
  </si>
  <si>
    <t>10333,46,100,2,11336.7,11/18/2004 0:00,Shipped,4,11,2004,Vintage Cars,99,S18_3320,Mini Wheels Co.,6505555787,5557 North Pendale Street,,San Francisco,CA,,USA,NA,Murphy,Julie,Large</t>
  </si>
  <si>
    <t>10347,26,100,12,2656.94,11/29/2004 0:00,Shipped,4,11,2004,Vintage Cars,99,S18_3320,"Australian Collectors, Co.",03 9520 4555,636 St Kilda Road,Level 3,Melbourne,Victoria,3004,Australia,APAC,Ferguson,Peter,Small</t>
  </si>
  <si>
    <t>10357,25,100,3,2604.25,12/10/2004 0:00,Shipped,4,12,2004,Vintage Cars,99,S18_3320,Mini Gifts Distributors Ltd.,4155551450,5677 Strong St.,,San Rafael,CA,97562,USA,NA,Nelson,Valarie,Small</t>
  </si>
  <si>
    <t>10369,45,73.08,4,3288.6,1/20/2005 0:00,Shipped,1,1,2005,Vintage Cars,99,S18_3320,Collectables For Less Inc.,6175558555,7825 Douglas Av.,,Brickhaven,MA,58339,USA,NA,Nelson,Allen,Medium</t>
  </si>
  <si>
    <t>10382,50,100,7,8935.5,2/17/2005 0:00,Shipped,1,2,2005,Vintage Cars,99,S18_3320,Mini Gifts Distributors Ltd.,4155551450,5677 Strong St.,,San Rafael,CA,97562,USA,NA,Nelson,Valarie,Large</t>
  </si>
  <si>
    <t>10392,36,100,1,4035.96,3/10/2005 0:00,Shipped,1,3,2005,Vintage Cars,99,S18_3320,Mini Auto Werke,7675-3555,Kirchgasse 6,,Graz,,8010,Austria,EMEA,Mendel,Roland,Medium</t>
  </si>
  <si>
    <t>10423,21,89.29,5,1875.09,5/30/2005 0:00,In Process,2,5,2005,Vintage Cars,99,S18_3320,Petit Auto,(02) 5554 67,Rue Joseph-Bens 532,,Bruxelles,,B-1180,Belgium,EMEA,Dewey,Catherine,Small</t>
  </si>
  <si>
    <t>10108,29,100,8,4049.56,3/3/2003 0:00,Shipped,1,3,2003,Classic Cars,146,S18_3482,Cruz &amp; Sons Co.,+63 2 555 3587,15 McCallum Street - NatWest Center #13-03,,Makati City,,1227 MM,Philippines,Japan,Cruz,Arnold,Medium</t>
  </si>
  <si>
    <t>10122,21,100,12,2469.39,5/8/2003 0:00,Shipped,2,5,2003,Classic Cars,146,S18_3482,Marseille Mini Autos,91.24.4555,"12, rue des Bouchers",,Marseille,,13008,France,EMEA,Lebihan,Laurence,Small</t>
  </si>
  <si>
    <t>10135,42,100,9,5432.7,7/2/2003 0:00,Shipped,3,7,2003,Classic Cars,146,S18_3482,Mini Gifts Distributors Ltd.,4155551450,5677 Strong St.,,San Rafael,CA,97562,USA,NA,Nelson,Valarie,Medium</t>
  </si>
  <si>
    <t>10147,37,100,9,4405.22,9/5/2003 0:00,Shipped,3,9,2003,Classic Cars,146,S18_3482,Collectables For Less Inc.,6175558555,7825 Douglas Av.,,Brickhaven,MA,58339,USA,NA,Nelson,Allen,Medium</t>
  </si>
  <si>
    <t>10159,25,100,4,3638,10/10/2003 0:00,Shipped,4,10,2003,Classic Cars,146,S18_3482,Corporate Gift Ideas Co.,6505551386,7734 Strong St.,,San Francisco,CA,,USA,NA,Brown,Julie,Medium</t>
  </si>
  <si>
    <t>10169,36,100,4,4444.92,11/4/2003 0:00,Shipped,4,11,2003,Classic Cars,146,S18_3482,"Anna's Decorations, Ltd",02 9936 8555,201 Miller Street,Level 15,North Sydney,NSW,2060,Australia,APAC,O'Hara,Anna,Medium</t>
  </si>
  <si>
    <t>10181,22,100,16,3395.48,11/12/2003 0:00,Shipped,4,11,2003,Classic Cars,146,S18_3482,Herkku Gifts,+47 2267 3215,"Drammen 121, PR 744 Sentrum",,Bergen,,N 5804,Norway,EMEA,Oeztan,Veysel,Medium</t>
  </si>
  <si>
    <t>10191,23,100,5,3414.58,11/20/2003 0:00,Shipped,4,11,2003,Classic Cars,146,S18_3482,"Toms Spezialitten, Ltd",0221-5554327,Mehrheimerstr. 369,,Koln,,50739,Germany,EMEA,Pfalzheim,Henriette,Medium</t>
  </si>
  <si>
    <t>10203,32,100,10,5127.04,12/2/2003 0:00,Shipped,4,12,2003,Classic Cars,146,S18_3482,Euro Shopping Channel,(91) 555 94 44,"C/ Moralzarzal, 86",,Madrid,,28034,Spain,EMEA,Freyre,Diego,Medium</t>
  </si>
  <si>
    <t>10211,28,100,4,3745.28,1/15/2004 0:00,Shipped,1,1,2004,Classic Cars,146,S18_3482,Auto Canal Petit,(1) 47.55.6555,"25, rue Lauriston",,Paris,,75016,France,EMEA,Perrier,Dominique,Medium</t>
  </si>
  <si>
    <t>10225,27,100,11,4564.08,2/22/2004 0:00,Shipped,1,2,2004,Classic Cars,146,S18_3482,"Vida Sport, Ltd",0897-034555,Grenzacherweg 237,,Gensve,,1203,Switzerland,EMEA,Holz,Michael,Medium</t>
  </si>
  <si>
    <t>10238,49,100,5,6554.24,4/9/2004 0:00,Shipped,2,4,2004,Classic Cars,146,S18_3482,Danish Wholesale Imports,31 12 3555,Vinb'ltet 34,,Kobenhavn,,1734,Denmark,EMEA,Petersen,Jytte,Medium</t>
  </si>
  <si>
    <t>10252,41,100,1,6749.83,5/26/2004 0:00,Shipped,2,5,2004,Classic Cars,146,S18_3482,Auto Canal Petit,(1) 47.55.6555,"25, rue Lauriston",,Paris,,75016,France,EMEA,Perrier,Dominique,Medium</t>
  </si>
  <si>
    <t>10265,49,100,1,8427.02,7/2/2004 0:00,Shipped,3,7,2004,Classic Cars,146,S18_3482,"Australian Collectables, Ltd",61-9-3844-6555,7 Allen Street,,Glen Waverly,Victoria,3150,Australia,APAC,Connery,Sean,Large</t>
  </si>
  <si>
    <t>10276,30,100,5,3924.6,8/2/2004 0:00,Shipped,3,8,2004,Classic Cars,146,S18_3482,Online Mini Collectables,6175557555,7635 Spinnaker Dr.,,Brickhaven,MA,58339,USA,NA,Barajas,Miguel,Medium</t>
  </si>
  <si>
    <t>10287,40,100,14,6761.6,8/30/2004 0:00,Shipped,3,8,2004,Classic Cars,146,S18_3482,"Vida Sport, Ltd",0897-034555,Grenzacherweg 237,,Gensve,,1203,Switzerland,EMEA,Holz,Michael,Medium</t>
  </si>
  <si>
    <t>10300,23,100,7,3786.49,10/4/2003 0:00,Shipped,4,10,2003,Classic Cars,146,S18_3482,"Blauer See Auto, Co.",+49 69 66 90 2555,Lyonerstr. 34,,Frankfurt,,60528,Germany,EMEA,Keitel,Roland,Medium</t>
  </si>
  <si>
    <t>10310,49,100,12,6266.12,10/16/2004 0:00,Shipped,4,10,2004,Classic Cars,146,S18_3482,"Toms Spezialitten, Ltd",0221-5554327,Mehrheimerstr. 369,,Koln,,50739,Germany,EMEA,Pfalzheim,Henriette,Medium</t>
  </si>
  <si>
    <t>10320,25,100,5,3491,11/3/2004 0:00,Shipped,4,11,2004,Classic Cars,146,S18_3482,"Volvo Model Replicas, Co",0921-12 3555,Berguvsv„gen  8,,Lule,,S-958 22,Sweden,EMEA,Berglund,Christina,Medium</t>
  </si>
  <si>
    <t>10330,37,100,3,4405.22,11/16/2004 0:00,Shipped,4,11,2004,Classic Cars,146,S18_3482,Cruz &amp; Sons Co.,+63 2 555 3587,15 McCallum Street - NatWest Center #13-03,,Makati City,,1227 MM,Philippines,Japan,Cruz,Arnold,Medium</t>
  </si>
  <si>
    <t>10342,55,100,7,6548.3,11/24/2004 0:00,Shipped,4,11,2004,Classic Cars,146,S18_3482,"Australian Collectors, Co.",03 9520 4555,636 St Kilda Road,Level 3,Melbourne,Victoria,3004,Australia,APAC,Ferguson,Peter,Medium</t>
  </si>
  <si>
    <t>10355,23,100,7,3177.91,12/7/2004 0:00,Shipped,4,12,2004,Classic Cars,146,S18_3482,Euro Shopping Channel,(91) 555 94 44,"C/ Moralzarzal, 86",,Madrid,,28034,Spain,EMEA,Freyre,Diego,Medium</t>
  </si>
  <si>
    <t>10363,24,100,11,4142.64,1/6/2005 0:00,Shipped,1,1,2005,Classic Cars,146,S18_3482,Suominen Souveniers,+358 9 8045 555,"Software Engineering Center, SEC Oy",,Espoo,,FIN-02271,Finland,EMEA,Suominen,Kalle,Medium</t>
  </si>
  <si>
    <t>10378,43,96.49,10,4149.07,2/10/2005 0:00,Shipped,1,2,2005,Classic Cars,146,S18_3482,Euro Shopping Channel,(91) 555 94 44,"C/ Moralzarzal, 86",,Madrid,,28034,Spain,EMEA,Freyre,Diego,Medium</t>
  </si>
  <si>
    <t>10390,50,100,1,7397,3/4/2005 0:00,Shipped,1,3,2005,Classic Cars,146,S18_3482,Mini Gifts Distributors Ltd.,4155551450,5677 Strong St.,,San Rafael,CA,97562,USA,NA,Nelson,Valarie,Large</t>
  </si>
  <si>
    <t>10109,47,100,2,6241.6,3/10/2003 0:00,Shipped,1,3,2003,Classic Cars,141,S18_3685,Motor Mint Distributors Inc.,2155559857,11328 Douglas Av.,,Philadelphia,PA,71270,USA,NA,Hernandez,Rosa,Medium</t>
  </si>
  <si>
    <t>10123,34,100,4,5331.88,5/20/2003 0:00,Shipped,2,5,2003,Classic Cars,141,S18_3685,Atelier graphique,40.32.2555,"54, rue Royale",,Nantes,,44000,France,EMEA,Schmitt,Carine,Medium</t>
  </si>
  <si>
    <t>10137,31,100,4,5124.3,7/10/2003 0:00,Shipped,3,7,2003,Classic Cars,141,S18_3685,Reims Collectables,26.47.1555,59 rue de l'Abbaye,,Reims,,51100,France,EMEA,Henriot,Paul,Medium</t>
  </si>
  <si>
    <t>10148,28,100,11,3639.44,9/11/2003 0:00,Shipped,3,9,2003,Classic Cars,141,S18_3685,"Anna's Decorations, Ltd",02 9936 8555,201 Miller Street,Level 15,North Sydney,NSW,2060,Australia,APAC,O'Hara,Anna,Medium</t>
  </si>
  <si>
    <t>10161,36,100,10,5544,10/17/2003 0:00,Shipped,4,10,2003,Classic Cars,141,S18_3685,Heintze Collectables,86 21 3555,Smagsloget 45,,Aaarhus,,8200,Denmark,EMEA,Ibsen,Palle,Medium</t>
  </si>
  <si>
    <t>10172,48,100,8,5493.12,11/5/2003 0:00,Shipped,4,11,2003,Classic Cars,141,S18_3685,Gift Depot Inc.,2035552570,25593 South Bay Ln.,,Bridgewater,CT,97562,USA,NA,King,Julie,Medium</t>
  </si>
  <si>
    <t>10181,39,100,4,5785.26,11/12/2003 0:00,Shipped,4,11,2003,Classic Cars,141,S18_3685,Herkku Gifts,+47 2267 3215,"Drammen 121, PR 744 Sentrum",,Bergen,,N 5804,Norway,EMEA,Oeztan,Veysel,Medium</t>
  </si>
  <si>
    <t>10192,45,100,9,5340.6,11/20/2003 0:00,Shipped,4,11,2003,Classic Cars,141,S18_3685,Online Diecast Creations Co.,6035558647,2304 Long Airport Avenue,,Nashua,NH,62005,USA,NA,Young,Valarie,Medium</t>
  </si>
  <si>
    <t>10204,35,100,15,5735.8,12/2/2003 0:00,Shipped,4,12,2003,Classic Cars,141,S18_3685,Muscle Machine Inc,2125557413,4092 Furth Circle,Suite 400,NYC,NY,10022,USA,NA,Young,Jeff,Medium</t>
  </si>
  <si>
    <t>10212,45,100,8,6357.6,1/16/2004 0:00,Shipped,1,1,2004,Classic Cars,141,S18_3685,Euro Shopping Channel,(91) 555 94 44,"C/ Moralzarzal, 86",,Madrid,,28034,Spain,EMEA,Freyre,Diego,Medium</t>
  </si>
  <si>
    <t>10226,46,100,6,7343.9,2/26/2004 0:00,Shipped,1,2,2004,Classic Cars,141,S18_3685,Collectable Mini Designs Co.,7605558146,361 Furth Circle,,San Diego,CA,91217,USA,NA,Thompson,Valarie,Large</t>
  </si>
  <si>
    <t>10240,37,100,1,5959.22,4/13/2004 0:00,Shipped,2,4,2004,Classic Cars,141,S18_3685,Osaka Souveniers Co.,+81 06 6342 5555,"Dojima Avanza 4F, 1-6-20 Dojima, Kita-ku",,Osaka,Osaka,530-0003,Japan,Japan,Kentary,Mory,Medium</t>
  </si>
  <si>
    <t>10253,31,100,3,4029.38,6/1/2004 0:00,Cancelled,2,6,2004,Classic Cars,141,S18_3685,"UK Collectables, Ltd.",(171) 555-2282,Berkeley Gardens 12  Brewery,,Liverpool,,WX1 6LT,UK,EMEA,Devon,Elizabeth,Medium</t>
  </si>
  <si>
    <t>10266,33,100,4,5035.14,7/6/2004 0:00,Shipped,3,7,2004,Classic Cars,141,S18_3685,L'ordine Souveniers,0522-556555,Strada Provinciale 124,,Reggio Emilia,,42100,Italy,EMEA,Moroni,Maurizio,Medium</t>
  </si>
  <si>
    <t>10278,31,100,4,4116.8,8/6/2004 0:00,Shipped,3,8,2004,Classic Cars,141,S18_3685,Signal Gift Stores,7025551838,8489 Strong St.,,Las Vegas,NV,83030,USA,NA,King,Sue,Medium</t>
  </si>
  <si>
    <t>10287,27,100,2,4310.55,8/30/2004 0:00,Shipped,3,8,2004,Classic Cars,141,S18_3685,"Vida Sport, Ltd",0897-034555,Grenzacherweg 237,,Gensve,,1203,Switzerland,EMEA,Holz,Michael,Medium</t>
  </si>
  <si>
    <t>10301,39,100,6,6446.7,10/5/2003 0:00,Shipped,4,10,2003,Classic Cars,141,S18_3685,"Norway Gifts By Mail, Co.",+47 2212 1555,"Drammensveien 126 A, PB 744 Sentrum",,Oslo,,N 0106,Norway,EMEA,Klaeboe,Jan,Medium</t>
  </si>
  <si>
    <t>10311,32,100,11,3616.64,10/16/2004 0:00,Shipped,4,10,2004,Classic Cars,141,S18_3685,Euro Shopping Channel,(91) 555 94 44,"C/ Moralzarzal, 86",,Madrid,,28034,Spain,EMEA,Freyre,Diego,Medium</t>
  </si>
  <si>
    <t>10321,28,100,8,4232.76,11/4/2004 0:00,Shipped,4,11,2004,Classic Cars,141,S18_3685,FunGiftIdeas.com,5085552555,1785 First Street,,New Bedford,MA,50553,USA,NA,Benitez,Violeta,Medium</t>
  </si>
  <si>
    <t>10331,26,67.91,12,1765.66,11/17/2004 0:00,Shipped,4,11,2004,Classic Cars,141,S18_3685,Motor Mint Distributors Inc.,2155559857,11328 Douglas Av.,,Philadelphia,PA,71270,USA,NA,Hernandez,Rosa,Small</t>
  </si>
  <si>
    <t>10343,44,84.88,2,3734.72,11/24/2004 0:00,Shipped,4,11,2004,Classic Cars,141,S18_3685,Reims Collectables,26.47.1555,59 rue de l'Abbaye,,Reims,,51100,France,EMEA,Henriot,Paul,Medium</t>
  </si>
  <si>
    <t>10367,46,100,6,4808.38,1/12/2005 0:00,Resolved,1,1,2005,Classic Cars,141,S18_3685,Toys4GrownUps.com,6265557265,78934 Hillside Dr.,,Pasadena,CA,90003,USA,NA,Young,Julie,Medium</t>
  </si>
  <si>
    <t>10379,32,70.83,4,2266.56,2/10/2005 0:00,Shipped,1,2,2005,Classic Cars,141,S18_3685,Euro Shopping Channel,(91) 555 94 44,"C/ Moralzarzal, 86",,Madrid,,28034,Spain,EMEA,Freyre,Diego,Small</t>
  </si>
  <si>
    <t>10406,65,100,1,10468.9,4/15/2005 0:00,Disputed,2,4,2005,Classic Cars,141,S18_3685,Danish Wholesale Imports,31 12 3555,Vinb'ltet 34,,Kobenhavn,,1734,Denmark,EMEA,Petersen,Jytte,Large</t>
  </si>
  <si>
    <t>10419,43,100,3,5589.14,5/17/2005 0:00,Shipped,2,5,2005,Classic Cars,141,S18_3685,Salzburg Collectables,6562-9555,Geislweg 14,,Salzburg,,5020,Austria,EMEA,Pipps,Georg,Medium</t>
  </si>
  <si>
    <t>10108,43,67.77,12,2914.11,3/3/2003 0:00,Shipped,1,3,2003,Motorcycles,62,S18_3782,Cruz &amp; Sons Co.,+63 2 555 3587,15 McCallum Street - NatWest Center #13-03,,Makati City,,1227 MM,Philippines,Japan,Cruz,Arnold,Small</t>
  </si>
  <si>
    <t>10122,35,49.74,16,1740.9,5/8/2003 0:00,Shipped,2,5,2003,Motorcycles,62,S18_3782,Marseille Mini Autos,91.24.4555,"12, rue des Bouchers",,Marseille,,13008,France,EMEA,Lebihan,Laurence,Small</t>
  </si>
  <si>
    <t>10135,45,50.36,13,2266.2,7/2/2003 0:00,Shipped,3,7,2003,Motorcycles,62,S18_3782,Mini Gifts Distributors Ltd.,4155551450,5677 Strong St.,,San Rafael,CA,97562,USA,NA,Nelson,Valarie,Small</t>
  </si>
  <si>
    <t>10146,47,67.14,2,3155.58,9/3/2003 0:00,Shipped,3,9,2003,Motorcycles,62,S18_3782,Gift Ideas Corp.,2035554407,2440 Pompton St.,,Glendale,CT,97561,USA,NA,Lewis,Dan,Medium</t>
  </si>
  <si>
    <t>10159,21,64.66,8,1357.86,10/10/2003 0:00,Shipped,4,10,2003,Motorcycles,62,S18_3782,Corporate Gift Ideas Co.,6505551386,7734 Strong St.,,San Francisco,CA,,USA,NA,Brown,Julie,Small</t>
  </si>
  <si>
    <t>10169,38,68.39,8,2598.82,11/4/2003 0:00,Shipped,4,11,2003,Motorcycles,62,S18_3782,"Anna's Decorations, Ltd",02 9936 8555,201 Miller Street,Level 15,North Sydney,NSW,2060,Australia,APAC,O'Hara,Anna,Small</t>
  </si>
  <si>
    <t>10180,21,50.36,3,1057.56,11/11/2003 0:00,Shipped,4,11,2003,Motorcycles,62,S18_3782,Daedalus Designs Imports,20.16.1555,"184, chausse de Tournai",,Lille,,59000,France,EMEA,Rance,Martine,Small</t>
  </si>
  <si>
    <t>10191,43,72.74,9,3127.82,11/20/2003 0:00,Shipped,4,11,2003,Motorcycles,62,S18_3782,"Toms Spezialitten, Ltd",0221-5554327,Mehrheimerstr. 369,,Koln,,50739,Germany,EMEA,Pfalzheim,Henriette,Medium</t>
  </si>
  <si>
    <t>10211,46,54.09,8,2488.14,1/15/2004 0:00,Shipped,1,1,2004,Motorcycles,62,S18_3782,Auto Canal Petit,(1) 47.55.6555,"25, rue Lauriston",,Paris,,75016,France,EMEA,Perrier,Dominique,Small</t>
  </si>
  <si>
    <t>10224,38,58.44,1,2220.72,2/21/2004 0:00,Shipped,1,2,2004,Motorcycles,62,S18_3782,Daedalus Designs Imports,20.16.1555,"184, chausse de Tournai",,Lille,,59000,France,EMEA,Rance,Martine,Small</t>
  </si>
  <si>
    <t>10237,26,52.22,1,1357.72,4/5/2004 0:00,Shipped,2,4,2004,Motorcycles,62,S18_3782,Vitachrome Inc.,2125551500,2678 Kingston Rd.,Suite 101,NYC,NY,10022,USA,NA,Frick,Michael,Small</t>
  </si>
  <si>
    <t>10252,31,52.84,5,1638.04,5/26/2004 0:00,Shipped,2,5,2004,Motorcycles,62,S18_3782,Auto Canal Petit,(1) 47.55.6555,"25, rue Lauriston",,Paris,,75016,France,EMEA,Perrier,Dominique,Small</t>
  </si>
  <si>
    <t>10264,48,54.71,3,2626.08,6/30/2004 0:00,Shipped,2,6,2004,Motorcycles,62,S18_3782,Gifts4AllAges.com,6175559555,8616 Spinnaker Dr.,,Boston,MA,51003,USA,NA,Yoshido,Juri,Small</t>
  </si>
  <si>
    <t>10276,33,50.36,9,1661.88,8/2/2004 0:00,Shipped,3,8,2004,Motorcycles,62,S18_3782,Online Mini Collectables,6175557555,7635 Spinnaker Dr.,,Brickhaven,MA,58339,USA,NA,Barajas,Miguel,Small</t>
  </si>
  <si>
    <t>10286,38,57.2,1,2173.6,8/28/2004 0:00,Shipped,3,8,2004,Motorcycles,62,S18_3782,"La Corne D'abondance, Co.",(1) 42.34.2555,"265, boulevard Charonne",,Paris,,75012,France,EMEA,Bertrand,Marie,Small</t>
  </si>
  <si>
    <t>10299,39,55.95,3,2182.05,9/30/2004 0:00,Shipped,3,9,2004,Motorcycles,62,S18_3782,"Toys of Finland, Co.",90-224 8555,Keskuskatu 45,,Helsinki,,21240,Finland,EMEA,Karttunen,Matti,Small</t>
  </si>
  <si>
    <t>10310,42,67.14,16,2819.88,10/16/2004 0:00,Shipped,4,10,2004,Motorcycles,62,S18_3782,"Toms Spezialitten, Ltd",0221-5554327,Mehrheimerstr. 369,,Koln,,50739,Germany,EMEA,Pfalzheim,Henriette,Small</t>
  </si>
  <si>
    <t>10319,44,59.06,4,2598.64,11/3/2004 0:00,Shipped,4,11,2004,Motorcycles,62,S18_3782,Microscale Inc.,2125551957,5290 North Pendale Street,Suite 200,NYC,NY,10022,USA,NA,Kuo,Kee,Small</t>
  </si>
  <si>
    <t>10330,29,69.63,2,2019.27,11/16/2004 0:00,Shipped,4,11,2004,Motorcycles,62,S18_3782,Cruz &amp; Sons Co.,+63 2 555 3587,15 McCallum Street - NatWest Center #13-03,,Makati City,,1227 MM,Philippines,Japan,Cruz,Arnold,Small</t>
  </si>
  <si>
    <t>10342,26,55.95,8,1454.7,11/24/2004 0:00,Shipped,4,11,2004,Motorcycles,62,S18_3782,"Australian Collectors, Co.",03 9520 4555,636 St Kilda Road,Level 3,Melbourne,Victoria,3004,Australia,APAC,Ferguson,Peter,Small</t>
  </si>
  <si>
    <t>10355,31,53.47,1,1657.57,12/7/2004 0:00,Shipped,4,12,2004,Motorcycles,62,S18_3782,Euro Shopping Channel,(91) 555 94 44,"C/ Moralzarzal, 86",,Madrid,,28034,Spain,EMEA,Freyre,Diego,Small</t>
  </si>
  <si>
    <t>10363,32,89.12,12,2851.84,1/6/2005 0:00,Shipped,1,1,2005,Motorcycles,62,S18_3782,Suominen Souveniers,+358 9 8045 555,"Software Engineering Center, SEC Oy",,Espoo,,FIN-02271,Finland,EMEA,Suominen,Kalle,Small</t>
  </si>
  <si>
    <t>10378,28,100,9,4609.64,2/10/2005 0:00,Shipped,1,2,2005,Motorcycles,62,S18_3782,Euro Shopping Channel,(91) 555 94 44,"C/ Moralzarzal, 86",,Madrid,,28034,Spain,EMEA,Freyre,Diego,Medium</t>
  </si>
  <si>
    <t>10390,36,100,2,5079.96,3/4/2005 0:00,Shipped,1,3,2005,Motorcycles,62,S18_3782,Mini Gifts Distributors Ltd.,4155551450,5677 Strong St.,,San Rafael,CA,97562,USA,NA,Nelson,Valarie,Medium</t>
  </si>
  <si>
    <t>10403,36,52.22,1,1879.92,4/8/2005 0:00,Shipped,2,4,2005,Motorcycles,62,S18_3782,"UK Collectables, Ltd.",(171) 555-2282,Berkeley Gardens 12  Brewery,,Liverpool,,WX1 6LT,UK,EMEA,Devon,Elizabeth,Small</t>
  </si>
  <si>
    <t>10106,41,100,17,4774.86,2/17/2003 0:00,Shipped,1,2,2003,Vintage Cars,105,S18_3856,Rovelli Gifts,035-640555,Via Ludovico il Moro 22,,Bergamo,,24100,Italy,EMEA,Rovelli,Giovanni,Medium</t>
  </si>
  <si>
    <t>10119,27,99.52,8,2687.04,4/28/2003 0:00,Shipped,2,4,2003,Vintage Cars,105,S18_3856,Salzburg Collectables,6562-9555,Geislweg 14,,Salzburg,,5020,Austria,EMEA,Pipps,Georg,Small</t>
  </si>
  <si>
    <t>10130,33,100,1,3423.75,6/16/2003 0:00,Shipped,2,6,2003,Vintage Cars,105,S18_3856,Auto-Moto Classics Inc.,6175558428,16780 Pompton St.,,Brickhaven,MA,58339,USA,NA,Taylor,Leslie,Medium</t>
  </si>
  <si>
    <t>10143,34,100,12,3455.76,8/10/2003 0:00,Shipped,3,8,2003,Vintage Cars,105,S18_3856,Mini Creations Ltd.,5085559555,4575 Hillside Dr.,,New Bedford,MA,50553,USA,NA,Tam,Wing C,Medium</t>
  </si>
  <si>
    <t>10155,29,100,10,3622.97,10/6/2003 0:00,Shipped,4,10,2003,Vintage Cars,105,S18_3856,"Toys of Finland, Co.",90-224 8555,Keskuskatu 45,,Helsinki,,21240,Finland,EMEA,Karttunen,Matti,Medium</t>
  </si>
  <si>
    <t>10167,34,100,6,3599.58,10/23/2003 0:00,Cancelled,4,10,2003,Vintage Cars,105,S18_3856,Scandinavian Gift Ideas,0695-34 6555,?kergatan 24,,Boras,,S-844 67,Sweden,EMEA,Larsson,Maria,Medium</t>
  </si>
  <si>
    <t>10178,48,100,9,5386.56,11/8/2003 0:00,Shipped,4,11,2003,Vintage Cars,105,S18_3856,Alpha Cognac,61.77.6555,1 rue Alsace-Lorraine,,Toulouse,,31000,France,EMEA,Roulet,Annette,Medium</t>
  </si>
  <si>
    <t>10186,46,100,6,4918.78,11/14/2003 0:00,Shipped,4,11,2003,Vintage Cars,105,S18_3856,"Double Decker Gift Stores, Ltd",(171) 555-7555,120 Hanover Sq.,,London,,WA1 1DP,UK,EMEA,Hardy,Thomas,Medium</t>
  </si>
  <si>
    <t>10197,22,100,3,2538.8,11/26/2003 0:00,Shipped,4,11,2003,Vintage Cars,105,S18_3856,Enaco Distributors,(93) 203 4555,"Rambla de Catalu¤a, 23",,Barcelona,,8022,Spain,EMEA,Saavedra,Eduardo,Small</t>
  </si>
  <si>
    <t>10209,20,100,5,2498.6,1/9/2004 0:00,Shipped,1,1,2004,Vintage Cars,105,S18_3856,"Men 'R' US Retailers, Ltd.",2155554369,6047 Douglas Av.,,Los Angeles,CA,,USA,NA,Chandler,Michael,Small</t>
  </si>
  <si>
    <t>10222,45,85.75,9,3858.75,2/19/2004 0:00,Shipped,1,2,2004,Vintage Cars,105,S18_3856,Collectable Mini Designs Co.,7605558146,361 Furth Circle,,San Diego,CA,91217,USA,NA,Thompson,Valarie,Medium</t>
  </si>
  <si>
    <t>10249,46,100,5,5600.5,5/8/2004 0:00,Shipped,2,5,2004,Vintage Cars,105,S18_3856,Cambridge Collectables Co.,6175555555,4658 Baden Av.,,Cambridge,MA,51247,USA,NA,Tseng,Kyung,Medium</t>
  </si>
  <si>
    <t>10262,34,100,14,4103.46,6/24/2004 0:00,Cancelled,2,6,2004,Vintage Cars,105,S18_3856,Euro Shopping Channel,(91) 555 94 44,"C/ Moralzarzal, 86",,Madrid,,28034,Spain,EMEA,Freyre,Diego,Medium</t>
  </si>
  <si>
    <t>10273,50,85.75,1,4287.5,7/21/2004 0:00,Shipped,3,7,2004,Vintage Cars,105,S18_3856,Petit Auto,(02) 5554 67,Rue Joseph-Bens 532,,Bruxelles,,B-1180,Belgium,EMEA,Dewey,Catherine,Medium</t>
  </si>
  <si>
    <t>10283,46,100,3,5795.54,8/20/2004 0:00,Shipped,3,8,2004,Vintage Cars,105,S18_3856,"Royal Canadian Collectables, Ltd.",(604) 555-4555,23 Tsawassen Blvd.,,Tsawassen,BC,T2F 8M4,Canada,NA,Lincoln,Elizabeth,Medium</t>
  </si>
  <si>
    <t>10296,22,84.7,12,1863.4,9/15/2004 0:00,Shipped,3,9,2004,Vintage Cars,105,S18_3856,"Bavarian Collectables Imports, Co.",+49 89 61 08 9555,Hansastr. 15,,Munich,,80686,Germany,EMEA,Donnermeyer,Michael,Small</t>
  </si>
  <si>
    <t>10307,48,86.81,6,4166.88,10/14/2004 0:00,Shipped,4,10,2004,Vintage Cars,105,S18_3856,"Classic Gift Ideas, Inc",2155554695,782 First Street,,Philadelphia,PA,71270,USA,NA,Cervantes,Francisca,Medium</t>
  </si>
  <si>
    <t>10316,47,86.81,14,4080.07,11/1/2004 0:00,Shipped,4,11,2004,Vintage Cars,105,S18_3856,giftsbymail.co.uk,(198) 555-8888,Garden House Crowther Way,,Cowes,Isle of Wight,PO31 7PJ,UK,EMEA,Bennett,Helen,Medium</t>
  </si>
  <si>
    <t>10328,34,100,6,3815.48,11/12/2004 0:00,Shipped,4,11,2004,Vintage Cars,105,S18_3856,Rovelli Gifts,035-640555,Via Ludovico il Moro 22,,Bergamo,,24100,Italy,EMEA,Rovelli,Giovanni,Medium</t>
  </si>
  <si>
    <t>10338,45,100,2,5526.45,11/22/2004 0:00,Shipped,4,11,2004,Vintage Cars,105,S18_3856,Royale Belge,(071) 23 67 2555,"Boulevard Tirou, 255",,Charleroi,,B-6000,Belgium,EMEA,Cartrain,Pascale,Medium</t>
  </si>
  <si>
    <t>10351,20,100,2,3374.6,12/3/2004 0:00,Shipped,4,12,2004,Vintage Cars,105,S18_3856,"Stylish Desk Decors, Co.",(171) 555-0297,35 King George,,London,,WX3 6FW,UK,EMEA,Brown,Ann,Medium</t>
  </si>
  <si>
    <t>10373,50,60.49,6,3024.5,1/31/2005 0:00,Shipped,1,1,2005,Vintage Cars,105,S18_3856,"Oulu Toy Supplies, Inc.",981-443655,Torikatu 38,,Oulu,,90110,Finland,EMEA,Koskitalo,Pirkko,Medium</t>
  </si>
  <si>
    <t>10386,22,57.55,6,1266.1,3/1/2005 0:00,Resolved,1,3,2005,Vintage Cars,105,S18_3856,Euro Shopping Channel,(91) 555 94 44,"C/ Moralzarzal, 86",,Madrid,,28034,Spain,EMEA,Freyre,Diego,Small</t>
  </si>
  <si>
    <t>10398,45,100,17,4811.85,3/30/2005 0:00,Shipped,1,3,2005,Vintage Cars,105,S18_3856,Reims Collectables,26.47.1555,59 rue de l'Abbaye,,Reims,,51100,France,EMEA,Henriot,Paul,Medium</t>
  </si>
  <si>
    <t>10400,58,100,6,7307.42,4/1/2005 0:00,Shipped,2,4,2005,Vintage Cars,105,S18_3856,The Sharp Gifts Warehouse,4085553659,3086 Ingle Ln.,,San Jose,CA,94217,USA,NA,Frick,Sue,Large</t>
  </si>
  <si>
    <t>10415,51,100,5,6209.25,5/9/2005 0:00,Disputed,2,5,2005,Vintage Cars,105,S18_3856,"Australian Collectables, Ltd",61-9-3844-6555,7 Allen Street,,Glen Waverly,Victoria,3150,Australia,APAC,Connery,Sean,Medium</t>
  </si>
  <si>
    <t>10104,38,100,3,5348.5,1/31/2003 0:00,Shipped,1,1,2003,Classic Cars,143,S18_4027,Euro Shopping Channel,(91) 555 94 44,"C/ Moralzarzal, 86",,Madrid,,28034,Spain,EMEA,Freyre,Diego,Medium</t>
  </si>
  <si>
    <t>10117,22,100,12,2780.58,4/16/2003 0:00,Shipped,2,4,2003,Classic Cars,143,S18_4027,"Dragon Souveniers, Ltd.",+65 221 7555,"Bronz Sok., Bronz Apt. 3/6 Tesvikiye",,Singapore,,79903,Singapore,Japan,Natividad,Eric,Small</t>
  </si>
  <si>
    <t>10127,25,100,5,3447,6/3/2003 0:00,Shipped,2,6,2003,Classic Cars,143,S18_4027,Muscle Machine Inc,2125557413,4092 Furth Circle,Suite 400,NYC,NY,10022,USA,NA,Young,Jeff,Medium</t>
  </si>
  <si>
    <t>10142,24,100,15,3791.52,8/8/2003 0:00,Shipped,3,8,2003,Classic Cars,143,S18_4027,Mini Gifts Distributors Ltd.,4155551450,5677 Strong St.,,San Rafael,CA,97562,USA,NA,Nelson,Valarie,Medium</t>
  </si>
  <si>
    <t>10152,35,100,1,4524.1,9/25/2003 0:00,Shipped,3,9,2003,Classic Cars,143,S18_4027,"Australian Gift Network, Co",61-7-3844-6555,31 Duncan St. West End,,South Brisbane,Queensland,4101,Australia,APAC,Calaghan,Tony,Medium</t>
  </si>
  <si>
    <t>10165,28,100,6,3337.6,10/22/2003 0:00,Shipped,4,10,2003,Classic Cars,143,S18_4027,"Dragon Souveniers, Ltd.",+65 221 7555,"Bronz Sok., Bronz Apt. 3/6 Tesvikiye",,Singapore,,79903,Singapore,Japan,Natividad,Eric,Medium</t>
  </si>
  <si>
    <t>10176,36,100,5,5532.12,11/6/2003 0:00,Shipped,4,11,2003,Classic Cars,143,S18_4027,L'ordine Souveniers,0522-556555,Strada Provinciale 124,,Reggio Emilia,,42100,Italy,EMEA,Moroni,Maurizio,Medium</t>
  </si>
  <si>
    <t>10185,39,100,16,5096.91,11/14/2003 0:00,Shipped,4,11,2003,Classic Cars,143,S18_4027,Mini Creations Ltd.,5085559555,4575 Hillside Dr.,,New Bedford,MA,50553,USA,NA,Tam,Wing C,Medium</t>
  </si>
  <si>
    <t>10196,27,100,8,4537.08,11/26/2003 0:00,Shipped,4,11,2003,Classic Cars,143,S18_4027,Super Scale Inc.,2035559545,567 North Pendale Street,,New Haven,CT,97823,USA,NA,Murphy,Leslie,Medium</t>
  </si>
  <si>
    <t>10207,40,100,1,6146.8,12/9/2003 0:00,Shipped,4,12,2003,Classic Cars,143,S18_4027,Diecast Collectables,6175552555,6251 Ingle Ln.,,Boston,MA,51003,USA,NA,Franco,Valarie,Medium</t>
  </si>
  <si>
    <t>10220,50,100,5,8258,2/12/2004 0:00,Shipped,1,2,2004,Classic Cars,143,S18_4027,"Clover Collections, Co.",+353 1862 1555,25 Maiden Lane,Floor No. 4,Dublin,,2,Ireland,EMEA,Cassidy,Dean,Large</t>
  </si>
  <si>
    <t>10230,42,100,3,7238.28,3/15/2004 0:00,Shipped,1,3,2004,Classic Cars,143,S18_4027,"Blauer See Auto, Co.",+49 69 66 90 2555,Lyonerstr. 34,,Frankfurt,,60528,Germany,EMEA,Keitel,Roland,Large</t>
  </si>
  <si>
    <t>10247,48,100,5,6756,5/5/2004 0:00,Shipped,2,5,2004,Classic Cars,143,S18_4027,Suominen Souveniers,+358 9 8045 555,"Software Engineering Center, SEC Oy",,Espoo,,FIN-02271,Finland,EMEA,Suominen,Kalle,Medium</t>
  </si>
  <si>
    <t>10272,25,100,5,3734,7/20/2004 0:00,Shipped,3,7,2004,Classic Cars,143,S18_4027,Diecast Classics Inc.,2155551555,7586 Pompton St.,,Allentown,PA,70267,USA,NA,Yu,Kyung,Medium</t>
  </si>
  <si>
    <t>10282,31,100,8,4674.8,8/20/2004 0:00,Shipped,3,8,2004,Classic Cars,143,S18_4027,Mini Gifts Distributors Ltd.,4155551450,5677 Strong St.,,San Rafael,CA,97562,USA,NA,Nelson,Valarie,Medium</t>
  </si>
  <si>
    <t>10292,44,100,2,7140.76,9/8/2004 0:00,Shipped,3,9,2004,Classic Cars,143,S18_4027,Land of Toys Inc.,2125557818,897 Long Airport Avenue,,NYC,NY,10022,USA,NA,Yu,Kwai,Large</t>
  </si>
  <si>
    <t>10306,23,100,16,3600.65,10/14/2004 0:00,Shipped,4,10,2004,Classic Cars,143,S18_4027,"AV Stores, Co.",(171) 555-1555,Fauntleroy Circus,,Manchester,,EC2 5NT,UK,EMEA,Ashworth,Victoria,Medium</t>
  </si>
  <si>
    <t>10314,29,100,8,4206.74,10/22/2004 0:00,Shipped,4,10,2004,Classic Cars,143,S18_4027,Heintze Collectables,86 21 3555,Smagsloget 45,,Aaarhus,,8200,Denmark,EMEA,Ibsen,Palle,Medium</t>
  </si>
  <si>
    <t>10324,49,100,13,5379.71,11/5/2004 0:00,Shipped,4,11,2004,Classic Cars,143,S18_4027,Vitachrome Inc.,2125551500,2678 Kingston Rd.,Suite 101,NYC,NY,10022,USA,NA,Frick,Michael,Medium</t>
  </si>
  <si>
    <t>10337,36,100,3,5679.36,11/21/2004 0:00,Shipped,4,11,2004,Classic Cars,143,S18_4027,Classic Legends Inc.,2125558493,5905 Pompton St.,Suite 750,NYC,NY,10022,USA,NA,Hernandez,Maria,Medium</t>
  </si>
  <si>
    <t>10349,34,100,5,4394.84,12/1/2004 0:00,Shipped,4,12,2004,Classic Cars,143,S18_4027,Muscle Machine Inc,2125557413,4092 Furth Circle,Suite 400,NYC,NY,10022,USA,NA,Young,Jeff,Medium</t>
  </si>
  <si>
    <t>10358,25,100,13,2528.25,12/10/2004 0:00,Shipped,4,12,2004,Classic Cars,143,S18_4027,Euro Shopping Channel,(91) 555 94 44,"C/ Moralzarzal, 86",,Madrid,,28034,Spain,EMEA,Freyre,Diego,Small</t>
  </si>
  <si>
    <t>10372,48,100,6,7031.52,1/26/2005 0:00,Shipped,1,1,2005,Classic Cars,143,S18_4027,"Tokyo Collectables, Ltd",+81 3 3584 0555,2-2-8 Roppongi,,Minato-ku,Tokyo,106-0032,Japan,Japan,Shimamura,Akiko,Large</t>
  </si>
  <si>
    <t>10383,38,100,1,5340.9,2/22/2005 0:00,Shipped,1,2,2005,Classic Cars,143,S18_4027,Euro Shopping Channel,(91) 555 94 44,"C/ Moralzarzal, 86",,Madrid,,28034,Spain,EMEA,Freyre,Diego,Medium</t>
  </si>
  <si>
    <t>10394,37,100,1,6376.58,3/15/2005 0:00,Shipped,1,3,2005,Classic Cars,143,S18_4027,Euro Shopping Channel,(91) 555 94 44,"C/ Moralzarzal, 86",,Madrid,,28034,Spain,EMEA,Freyre,Diego,Medium</t>
  </si>
  <si>
    <t>10413,49,100,5,6896.75,5/5/2005 0:00,Shipped,2,5,2005,Classic Cars,143,S18_4027,Gift Depot Inc.,2035552570,25593 South Bay Ln.,,Bridgewater,CT,97562,USA,NA,King,Julie,Medium</t>
  </si>
  <si>
    <t>10100,22,86.51,4,1903.22,1/6/2003 0:00,Shipped,1,1,2003,Vintage Cars,92,S18_4409,Online Diecast Creations Co.,6035558647,2304 Long Airport Avenue,,Nashua,NH,62005,USA,NA,Young,Valarie,Small</t>
  </si>
  <si>
    <t>10110,28,89.27,8,2499.56,3/18/2003 0:00,Shipped,1,3,2003,Vintage Cars,92,S18_4409,"AV Stores, Co.",(171) 555-1555,Fauntleroy Circus,,Manchester,,EC2 5NT,UK,EMEA,Ashworth,Victoria,Small</t>
  </si>
  <si>
    <t>10124,36,85.59,7,3081.24,5/21/2003 0:00,Shipped,2,5,2003,Vintage Cars,92,S18_4409,Signal Gift Stores,7025551838,8489 Strong St.,,Las Vegas,NV,83030,USA,NA,King,Sue,Medium</t>
  </si>
  <si>
    <t>10148,34,100,1,3598.22,9/11/2003 0:00,Shipped,3,9,2003,Vintage Cars,92,S18_4409,"Anna's Decorations, Ltd",02 9936 8555,201 Miller Street,Level 15,North Sydney,NSW,2060,Australia,APAC,O'Hara,Anna,Medium</t>
  </si>
  <si>
    <t>10162,39,100,10,3912.09,10/18/2003 0:00,Shipped,4,10,2003,Vintage Cars,92,S18_4409,Corporate Gift Ideas Co.,6505551386,7734 Strong St.,,San Francisco,CA,,USA,NA,Brown,Julie,Medium</t>
  </si>
  <si>
    <t>10173,21,75.46,14,1584.66,11/5/2003 0:00,Shipped,4,11,2003,Vintage Cars,92,S18_4409,Rovelli Gifts,035-640555,Via Ludovico il Moro 22,,Bergamo,,24100,Italy,EMEA,Rovelli,Giovanni,Small</t>
  </si>
  <si>
    <t>10182,36,100,11,3942.72,11/12/2003 0:00,Shipped,4,11,2003,Vintage Cars,92,S18_4409,Mini Gifts Distributors Ltd.,4155551450,5677 Strong St.,,San Rafael,CA,97562,USA,NA,Nelson,Valarie,Medium</t>
  </si>
  <si>
    <t>10193,24,97.55,15,2341.2,11/21/2003 0:00,Shipped,4,11,2003,Vintage Cars,92,S18_4409,"Australian Collectables, Ltd",61-9-3844-6555,7 Allen Street,,Glen Waverly,Victoria,3150,Australia,APAC,Connery,Sean,Small</t>
  </si>
  <si>
    <t>10204,29,85.59,5,2482.11,12/2/2003 0:00,Shipped,4,12,2003,Vintage Cars,92,S18_4409,Muscle Machine Inc,2125557413,4092 Furth Circle,Suite 400,NYC,NY,10022,USA,NA,Young,Jeff,Small</t>
  </si>
  <si>
    <t>10213,38,94.79,1,3602.02,1/22/2004 0:00,Shipped,1,1,2004,Vintage Cars,92,S18_4409,"Double Decker Gift Stores, Ltd",(171) 555-7555,120 Hanover Sq.,,London,,WA1 1DP,UK,EMEA,Hardy,Thomas,Medium</t>
  </si>
  <si>
    <t>10227,34,100,11,3566.94,3/2/2004 0:00,Shipped,1,3,2004,Vintage Cars,92,S18_4409,"Saveley &amp; Henriot, Co.",78.32.5555,"2, rue du Commerce",,Lyon,,69004,France,EMEA,Saveley,Mary,Medium</t>
  </si>
  <si>
    <t>10241,42,90.19,3,3787.98,4/13/2004 0:00,Shipped,2,4,2004,Vintage Cars,92,S18_4409,Mini Caravy,88.60.1555,"24, place Kluber",,Strasbourg,,67000,France,EMEA,Citeaux,Frederique,Medium</t>
  </si>
  <si>
    <t>10280,35,100,17,3704.05,8/17/2004 0:00,Shipped,3,8,2004,Vintage Cars,92,S18_4409,Amica Models &amp; Co.,011-4988555,Via Monte Bianco 34,,Torino,,10100,Italy,EMEA,Accorti,Paolo,Medium</t>
  </si>
  <si>
    <t>10288,35,80.99,6,2834.65,9/1/2004 0:00,Shipped,3,9,2004,Vintage Cars,92,S18_4409,Handji Gifts&amp; Co,+65 224 1555,Village Close - 106 Linden Road Sandown,2nd Floor,Singapore,,69045,Singapore,APAC,Victorino,Wendy,Small</t>
  </si>
  <si>
    <t>10302,38,89.27,2,3392.26,10/6/2003 0:00,Shipped,4,10,2003,Vintage Cars,92,S18_4409,"UK Collectables, Ltd.",(171) 555-2282,Berkeley Gardens 12  Brewery,,Liverpool,,WX1 6LT,UK,EMEA,Devon,Elizabeth,Medium</t>
  </si>
  <si>
    <t>10311,41,81.91,1,3358.31,10/16/2004 0:00,Shipped,4,10,2004,Vintage Cars,92,S18_4409,Euro Shopping Channel,(91) 555 94 44,"C/ Moralzarzal, 86",,Madrid,,28034,Spain,EMEA,Freyre,Diego,Medium</t>
  </si>
  <si>
    <t>10332,50,100,2,7310,11/17/2004 0:00,Shipped,4,11,2004,Vintage Cars,92,S18_4409,"AV Stores, Co.",(171) 555-1555,Fauntleroy Circus,,Manchester,,EC2 5NT,UK,EMEA,Ashworth,Victoria,Large</t>
  </si>
  <si>
    <t>10344,21,100,4,2203.11,11/25/2004 0:00,Shipped,4,11,2004,Vintage Cars,92,S18_4409,Marseille Mini Autos,91.24.4555,"12, rue des Bouchers",,Marseille,,13008,France,EMEA,Lebihan,Laurence,Small</t>
  </si>
  <si>
    <t>10367,43,62.72,8,2696.96,1/12/2005 0:00,Resolved,1,1,2005,Vintage Cars,92,S18_4409,Toys4GrownUps.com,6265557265,78934 Hillside Dr.,,Pasadena,CA,90003,USA,NA,Young,Julie,Small</t>
  </si>
  <si>
    <t>10380,32,100,1,3376.64,2/16/2005 0:00,Shipped,1,2,2005,Vintage Cars,92,S18_4409,Euro Shopping Channel,(91) 555 94 44,"C/ Moralzarzal, 86",,Madrid,,28034,Spain,EMEA,Freyre,Diego,Medium</t>
  </si>
  <si>
    <t>10407,6,90.19,3,541.14,4/22/2005 0:00,On Hold,2,4,2005,Vintage Cars,92,S18_4409,The Sharp Gifts Warehouse,4085553659,3086 Ingle Ln.,,San Jose,CA,94217,USA,NA,Frick,Sue,Small</t>
  </si>
  <si>
    <t>10420,66,92.95,6,6134.7,5/29/2005 0:00,In Process,2,5,2005,Vintage Cars,92,S18_4409,Souveniers And Things Co.,+61 2 9495 8555,"Monitor Money Building, 815 Pacific Hwy",Level 6,Chatswood,NSW,2067,Australia,APAC,Huxley,Adrian,Medium</t>
  </si>
  <si>
    <t>10105,41,82.5,10,3382.5,2/11/2003 0:00,Shipped,1,2,2003,Vintage Cars,87,S18_4522,Danish Wholesale Imports,31 12 3555,Vinb'ltet 34,,Kobenhavn,,1734,Denmark,EMEA,Petersen,Jytte,Medium</t>
  </si>
  <si>
    <t>10117,23,97.42,4,2240.66,4/16/2003 0:00,Shipped,2,4,2003,Vintage Cars,87,S18_4522,"Dragon Souveniers, Ltd.",+65 221 7555,"Bronz Sok., Bronz Apt. 3/6 Tesvikiye",,Singapore,,79903,Singapore,Japan,Natividad,Eric,Small</t>
  </si>
  <si>
    <t>10128,43,92.16,1,3962.88,6/6/2003 0:00,Shipped,2,6,2003,Vintage Cars,87,S18_4522,Euro Shopping Channel,(91) 555 94 44,"C/ Moralzarzal, 86",,Madrid,,28034,Spain,EMEA,Freyre,Diego,Medium</t>
  </si>
  <si>
    <t>10142,24,70.22,7,1685.28,8/8/2003 0:00,Shipped,3,8,2003,Vintage Cars,87,S18_4522,Mini Gifts Distributors Ltd.,4155551450,5677 Strong St.,,San Rafael,CA,97562,USA,NA,Nelson,Valarie,Small</t>
  </si>
  <si>
    <t>10153,22,83.38,6,1834.36,9/28/2003 0:00,Shipped,3,9,2003,Vintage Cars,87,S18_4522,Euro Shopping Channel,(91) 555 94 44,"C/ Moralzarzal, 86",,Madrid,,28034,Spain,EMEA,Freyre,Diego,Small</t>
  </si>
  <si>
    <t>10166,26,73.73,1,1916.98,10/21/2003 0:00,Shipped,4,10,2003,Vintage Cars,87,S18_4522,FunGiftIdeas.com,5085552555,1785 First Street,,New Bedford,MA,50553,USA,NA,Benitez,Violeta,Small</t>
  </si>
  <si>
    <t>10177,35,74.6,8,2611,11/7/2003 0:00,Shipped,4,11,2003,Vintage Cars,87,S18_4522,CAF Imports,+34 913 728 555,"Merchants House, 27-30 Merchant's Quay",,Madrid,,28023,Spain,EMEA,Fernandez,Jesus,Small</t>
  </si>
  <si>
    <t>10185,47,77.24,8,3630.28,11/14/2003 0:00,Shipped,4,11,2003,Vintage Cars,87,S18_4522,Mini Creations Ltd.,5085559555,4575 Hillside Dr.,,New Bedford,MA,50553,USA,NA,Tam,Wing C,Medium</t>
  </si>
  <si>
    <t>10197,50,100,14,5090.5,11/26/2003 0:00,Shipped,4,11,2003,Vintage Cars,87,S18_4522,Enaco Distributors,(93) 203 4555,"Rambla de Catalu¤a, 23",,Barcelona,,8022,Spain,EMEA,Saavedra,Eduardo,Medium</t>
  </si>
  <si>
    <t>10208,45,87.77,8,3949.65,1/2/2004 0:00,Shipped,1,1,2004,Vintage Cars,87,S18_4522,"Saveley &amp; Henriot, Co.",78.32.5555,"2, rue du Commerce",,Lyon,,69004,France,EMEA,Saveley,Mary,Medium</t>
  </si>
  <si>
    <t>10221,39,89.53,2,3491.67,2/18/2004 0:00,Shipped,1,2,2004,Vintage Cars,87,S18_4522,Petit Auto,(02) 5554 67,Rue Joseph-Bens 532,,Bruxelles,,B-1180,Belgium,EMEA,Dewey,Catherine,Medium</t>
  </si>
  <si>
    <t>10232,23,89.53,5,2059.19,3/20/2004 0:00,Shipped,1,3,2004,Vintage Cars,87,S18_4522,giftsbymail.co.uk,(198) 555-8888,Garden House Crowther Way,,Cowes,Isle of Wight,PO31 7PJ,UK,EMEA,Bennett,Helen,Small</t>
  </si>
  <si>
    <t>10248,42,75.48,11,3170.16,5/7/2004 0:00,Cancelled,2,5,2004,Vintage Cars,87,S18_4522,Land of Toys Inc.,2125557818,897 Long Airport Avenue,,NYC,NY,10022,USA,NA,Yu,Kwai,Medium</t>
  </si>
  <si>
    <t>10261,20,89.53,9,1790.6,6/17/2004 0:00,Shipped,2,6,2004,Vintage Cars,87,S18_4522,Quebec Home Shopping Network,(514) 555-8054,43 rue St. Laurent,,Montreal,Quebec,H1J 1C3,Canada,NA,Fresnisre,Jean,Small</t>
  </si>
  <si>
    <t>10273,33,71.09,12,2345.97,7/21/2004 0:00,Shipped,3,7,2004,Vintage Cars,87,S18_4522,Petit Auto,(02) 5554 67,Rue Joseph-Bens 532,,Bruxelles,,B-1180,Belgium,EMEA,Dewey,Catherine,Small</t>
  </si>
  <si>
    <t>10283,34,100,14,3580.88,8/20/2004 0:00,Shipped,3,8,2004,Vintage Cars,87,S18_4522,"Royal Canadian Collectables, Ltd.",(604) 555-4555,23 Tsawassen Blvd.,,Tsawassen,BC,T2F 8M4,Canada,NA,Lincoln,Elizabeth,Medium</t>
  </si>
  <si>
    <t>10293,49,100,3,4946.06,9/9/2004 0:00,Shipped,3,9,2004,Vintage Cars,87,S18_4522,Amica Models &amp; Co.,011-4988555,Via Monte Bianco 34,,Torino,,10100,Italy,EMEA,Accorti,Paolo,Medium</t>
  </si>
  <si>
    <t>10306,39,90.4,8,3525.6,10/14/2004 0:00,Shipped,4,10,2004,Vintage Cars,87,S18_4522,"AV Stores, Co.",(171) 555-1555,Fauntleroy Circus,,Manchester,,EC2 5NT,UK,EMEA,Ashworth,Victoria,Medium</t>
  </si>
  <si>
    <t>10315,36,100,7,3602.16,10/29/2004 0:00,Shipped,4,10,2004,Vintage Cars,87,S18_4522,La Rochelle Gifts,40.67.8555,"67, rue des Cinquante Otages",,Nantes,,44000,France,EMEA,Labrune,Janine,Medium</t>
  </si>
  <si>
    <t>10326,50,86.01,5,4300.5,11/9/2004 0:00,Shipped,4,11,2004,Vintage Cars,87,S18_4522,"Volvo Model Replicas, Co",0921-12 3555,Berguvsv„gen  8,,Lule,,S-958 22,Sweden,EMEA,Berglund,Christina,Medium</t>
  </si>
  <si>
    <t>10337,29,100,2,4498.19,11/21/2004 0:00,Shipped,4,11,2004,Vintage Cars,87,S18_4522,Classic Legends Inc.,2125558493,5905 Pompton St.,Suite 750,NYC,NY,10022,USA,NA,Hernandez,Maria,Medium</t>
  </si>
  <si>
    <t>10350,30,100,3,3023.1,12/2/2004 0:00,Shipped,4,12,2004,Vintage Cars,87,S18_4522,Euro Shopping Channel,(91) 555 94 44,"C/ Moralzarzal, 86",,Madrid,,28034,Spain,EMEA,Freyre,Diego,Medium</t>
  </si>
  <si>
    <t>10372,41,86.89,7,3562.49,1/26/2005 0:00,Shipped,1,1,2005,Vintage Cars,87,S18_4522,"Tokyo Collectables, Ltd",+81 3 3584 0555,2-2-8 Roppongi,,Minato-ku,Tokyo,106-0032,Japan,Japan,Shimamura,Akiko,Medium</t>
  </si>
  <si>
    <t>10383,28,58.58,7,1640.24,2/22/2005 0:00,Shipped,1,2,2005,Vintage Cars,87,S18_4522,Euro Shopping Channel,(91) 555 94 44,"C/ Moralzarzal, 86",,Madrid,,28034,Spain,EMEA,Freyre,Diego,Small</t>
  </si>
  <si>
    <t>10396,45,100,5,4739.4,3/23/2005 0:00,Shipped,1,3,2005,Vintage Cars,87,S18_4522,Mini Gifts Distributors Ltd.,4155551450,5677 Strong St.,,San Rafael,CA,97562,USA,NA,Nelson,Valarie,Medium</t>
  </si>
  <si>
    <t>10414,16,75.48,11,1207.68,5/6/2005 0:00,On Hold,2,5,2005,Vintage Cars,87,S18_4522,Gifts4AllAges.com,6175559555,8616 Spinnaker Dr.,,Boston,MA,51003,USA,NA,Yoshido,Juri,Small</t>
  </si>
  <si>
    <t>10103,36,100,5,4228.2,1/29/2003 0:00,Shipped,1,1,2003,Trucks and Buses,121,S18_4600,Baane Mini Imports,07-98 9555,Erling Skakkes gate 78,,Stavern,,4110,Norway,EMEA,Bergulfsen,Jonas,Medium</t>
  </si>
  <si>
    <t>10114,41,100,9,4815.45,4/1/2003 0:00,Shipped,2,4,2003,Trucks and Buses,121,S18_4600,"La Corne D'abondance, Co.",(1) 42.34.2555,"265, boulevard Charonne",,Paris,,75012,France,EMEA,Bertrand,Marie,Medium</t>
  </si>
  <si>
    <t>10126,50,100,5,7083,5/28/2003 0:00,Shipped,2,5,2003,Trucks and Buses,121,S18_4600,"Corrida Auto Replicas, Ltd",(91) 555 22 82,"C/ Araquil, 67",,Madrid,,28023,Spain,EMEA,Sommer,Mart¡n,Large</t>
  </si>
  <si>
    <t>10140,40,100,5,4601.2,7/24/2003 0:00,Shipped,3,7,2003,Trucks and Buses,121,S18_4600,Technics Stores Inc.,6505556809,9408 Furth Circle,,Burlingame,CA,94217,USA,NA,Hirano,Juri,Medium</t>
  </si>
  <si>
    <t>10150,49,100,2,6467.02,9/19/2003 0:00,Shipped,3,9,2003,Trucks and Buses,121,S18_4600,"Dragon Souveniers, Ltd.",+65 221 7555,"Bronz Sok., Bronz Apt. 3/6 Tesvikiye",,Singapore,,79903,Singapore,Japan,Natividad,Eric,Medium</t>
  </si>
  <si>
    <t>10164,45,100,3,5012.55,10/21/2003 0:00,Resolved,4,10,2003,Trucks and Buses,121,S18_4600,Mini Auto Werke,7675-3555,Kirchgasse 6,,Graz,,8010,Austria,EMEA,Mendel,Roland,Medium</t>
  </si>
  <si>
    <t>10175,47,100,10,5121.59,11/6/2003 0:00,Shipped,4,11,2003,Trucks and Buses,121,S18_4600,"Stylish Desk Decors, Co.",(171) 555-0297,35 King George,,London,,WX3 6FW,UK,EMEA,Brown,Ann,Medium</t>
  </si>
  <si>
    <t>10183,21,100,2,2441.04,11/13/2003 0:00,Shipped,4,11,2003,Trucks and Buses,121,S18_4600,"Classic Gift Ideas, Inc",2155554695,782 First Street,,Philadelphia,PA,71270,USA,NA,Cervantes,Francisca,Small</t>
  </si>
  <si>
    <t>10194,32,100,5,4262.08,11/25/2003 0:00,Shipped,4,11,2003,Trucks and Buses,121,S18_4600,"Saveley &amp; Henriot, Co.",78.32.5555,"2, rue du Commerce",,Lyon,,69004,France,EMEA,Saveley,Mary,Medium</t>
  </si>
  <si>
    <t>10207,47,100,16,6658.02,12/9/2003 0:00,Shipped,4,12,2003,Trucks and Buses,121,S18_4600,Diecast Collectables,6175552555,6251 Ingle Ln.,,Boston,MA,51003,USA,NA,Franco,Valarie,Medium</t>
  </si>
  <si>
    <t>10217,38,100,5,4509.08,2/4/2004 0:00,Shipped,1,2,2004,Trucks and Buses,121,S18_4600,Handji Gifts&amp; Co,+65 224 1555,Village Close - 106 Linden Road Sandown,2nd Floor,Singapore,,69045,Singapore,APAC,Victorino,Wendy,Medium</t>
  </si>
  <si>
    <t>10229,41,100,10,4716.23,3/11/2004 0:00,Shipped,1,3,2004,Trucks and Buses,121,S18_4600,Mini Gifts Distributors Ltd.,4155551450,5677 Strong St.,,San Rafael,CA,97562,USA,NA,Nelson,Valarie,Medium</t>
  </si>
  <si>
    <t>10245,21,100,3,2390.22,5/4/2004 0:00,Shipped,2,5,2004,Trucks and Buses,121,S18_4600,Super Scale Inc.,2035559545,567 North Pendale Street,,New Haven,CT,97823,USA,NA,Murphy,Leslie,Small</t>
  </si>
  <si>
    <t>10259,41,100,13,4666.62,6/15/2004 0:00,Shipped,2,6,2004,Trucks and Buses,121,S18_4600,Handji Gifts&amp; Co,+65 224 1555,Village Close - 106 Linden Road Sandown,2nd Floor,Singapore,,69045,Singapore,APAC,Victorino,Wendy,Medium</t>
  </si>
  <si>
    <t>10270,38,100,3,5383.08,7/19/2004 0:00,Shipped,3,7,2004,Trucks and Buses,121,S18_4600,Souveniers And Things Co.,+61 2 9495 8555,"Monitor Money Building, 815 Pacific Hwy",Level 6,Chatswood,NSW,2067,Australia,APAC,Huxley,Adrian,Medium</t>
  </si>
  <si>
    <t>10281,25,99.29,10,2482.25,8/19/2004 0:00,Shipped,3,8,2004,Trucks and Buses,121,S18_4600,Diecast Classics Inc.,2155551555,7586 Pompton St.,,Allentown,PA,70267,USA,NA,Yu,Kyung,Small</t>
  </si>
  <si>
    <t>10291,48,100,5,5288.64,9/8/2004 0:00,Shipped,3,9,2004,Trucks and Buses,121,S18_4600,Scandinavian Gift Ideas,0695-34 6555,?kergatan 24,,Boras,,S-844 67,Sweden,EMEA,Larsson,Maria,Medium</t>
  </si>
  <si>
    <t>10305,22,99.29,14,2184.38,10/13/2004 0:00,Shipped,4,10,2004,Trucks and Buses,121,S18_4600,Marta's Replicas Co.,6175558555,39323 Spinnaker Dr.,,Cambridge,MA,51247,USA,NA,Hernandez,Marta,Small</t>
  </si>
  <si>
    <t>10313,28,100,8,2881.76,10/22/2004 0:00,Shipped,4,10,2004,Trucks and Buses,121,S18_4600,Canadian Gift Exchange Network,(604) 555-3392,1900 Oak St.,,Vancouver,BC,V3F 2K1,Canada,NA,Tannamuri,Yoshi,Small</t>
  </si>
  <si>
    <t>10323,47,100,1,6203.06,11/5/2004 0:00,Shipped,4,11,2004,Trucks and Buses,121,S18_4600,"Blauer See Auto, Co.",+49 69 66 90 2555,Lyonerstr. 34,,Frankfurt,,60528,Germany,EMEA,Keitel,Roland,Medium</t>
  </si>
  <si>
    <t>10334,49,100,4,6763.47,11/19/2004 0:00,On Hold,4,11,2004,Trucks and Buses,121,S18_4600,"Volvo Model Replicas, Co",0921-12 3555,Berguvsv„gen  8,,Lule,,S-958 22,Sweden,EMEA,Berglund,Christina,Medium</t>
  </si>
  <si>
    <t>10347,45,100,4,5884.65,11/29/2004 0:00,Shipped,4,11,2004,Trucks and Buses,121,S18_4600,"Australian Collectors, Co.",03 9520 4555,636 St Kilda Road,Level 3,Melbourne,Victoria,3004,Australia,APAC,Ferguson,Peter,Medium</t>
  </si>
  <si>
    <t>10357,28,100,2,3559.64,12/10/2004 0:00,Shipped,4,12,2004,Trucks and Buses,121,S18_4600,Mini Gifts Distributors Ltd.,4155551450,5677 Strong St.,,San Rafael,CA,97562,USA,NA,Nelson,Valarie,Medium</t>
  </si>
  <si>
    <t>10370,29,57.53,6,1668.37,1/20/2005 0:00,Shipped,1,1,2005,Trucks and Buses,121,S18_4600,"Anna's Decorations, Ltd",02 9936 8555,201 Miller Street,Level 15,North Sydney,NSW,2060,Australia,APAC,O'Hara,Anna,Small</t>
  </si>
  <si>
    <t>10382,39,100,1,4890.6,2/17/2005 0:00,Shipped,1,2,2005,Trucks and Buses,121,S18_4600,Mini Gifts Distributors Ltd.,4155551450,5677 Strong St.,,San Rafael,CA,97562,USA,NA,Nelson,Valarie,Medium</t>
  </si>
  <si>
    <t>10411,46,100,3,5235.72,5/1/2005 0:00,Shipped,2,5,2005,Trucks and Buses,121,S18_4600,Quebec Home Shopping Network,(514) 555-8054,43 rue St. Laurent,,Montreal,Quebec,H1J 1C3,Canada,NA,Fresnisre,Jean,Medium</t>
  </si>
  <si>
    <t>10425,38,100,13,4325.16,5/31/2005 0:00,In Process,2,5,2005,Trucks and Buses,121,S18_4600,La Rochelle Gifts,40.67.8555,"67, rue des Cinquante Otages",,Nantes,,44000,France,EMEA,Labrune,Janine,Medium</t>
  </si>
  <si>
    <t>10103,41,47.29,9,1938.89,1/29/2003 0:00,Shipped,1,1,2003,Vintage Cars,50,S18_4668,Baane Mini Imports,07-98 9555,Erling Skakkes gate 78,,Stavern,,4110,Norway,EMEA,Bergulfsen,Jonas,Small</t>
  </si>
  <si>
    <t>10113,50,49.81,3,2490.5,3/26/2003 0:00,Shipped,1,3,2003,Vintage Cars,50,S18_4668,Mini Gifts Distributors Ltd.,4155551450,5677 Strong St.,,San Rafael,CA,97562,USA,NA,Nelson,Valarie,Small</t>
  </si>
  <si>
    <t>10126,43,53.83,9,2314.69,5/28/2003 0:00,Shipped,2,5,2003,Vintage Cars,50,S18_4668,"Corrida Auto Replicas, Ltd",(91) 555 22 82,"C/ Araquil, 67",,Madrid,,28023,Spain,EMEA,Sommer,Mart¡n,Small</t>
  </si>
  <si>
    <t>10140,29,43.27,9,1254.83,7/24/2003 0:00,Shipped,3,7,2003,Vintage Cars,50,S18_4668,Technics Stores Inc.,6505556809,9408 Furth Circle,,Burlingame,CA,94217,USA,NA,Hirano,Juri,Small</t>
  </si>
  <si>
    <t>10150,30,42.76,6,1282.8,9/19/2003 0:00,Shipped,3,9,2003,Vintage Cars,50,S18_4668,"Dragon Souveniers, Ltd.",+65 221 7555,"Bronz Sok., Bronz Apt. 3/6 Tesvikiye",,Singapore,,79903,Singapore,Japan,Natividad,Eric,Small</t>
  </si>
  <si>
    <t>10164,25,53.83,7,1345.75,10/21/2003 0:00,Resolved,4,10,2003,Vintage Cars,50,S18_4668,Mini Auto Werke,7675-3555,Kirchgasse 6,,Graz,,8010,Austria,EMEA,Mendel,Roland,Small</t>
  </si>
  <si>
    <t>10174,49,44.78,2,2194.22,11/6/2003 0:00,Shipped,4,11,2003,Vintage Cars,50,S18_4668,"Australian Gift Network, Co",61-7-3844-6555,31 Duncan St. West End,,South Brisbane,Queensland,4101,Australia,APAC,Calaghan,Tony,Small</t>
  </si>
  <si>
    <t>10183,40,49.3,6,1972,11/13/2003 0:00,Shipped,4,11,2003,Vintage Cars,50,S18_4668,"Classic Gift Ideas, Inc",2155554695,782 First Street,,Philadelphia,PA,71270,USA,NA,Cervantes,Francisca,Small</t>
  </si>
  <si>
    <t>10194,41,44.78,9,1835.98,11/25/2003 0:00,Shipped,4,11,2003,Vintage Cars,50,S18_4668,"Saveley &amp; Henriot, Co.",78.32.5555,"2, rue du Commerce",,Lyon,,69004,France,EMEA,Saveley,Mary,Small</t>
  </si>
  <si>
    <t>10206,21,53.33,4,1119.93,12/5/2003 0:00,Shipped,4,12,2003,Vintage Cars,50,S18_4668,Canadian Gift Exchange Network,(604) 555-3392,1900 Oak St.,,Vancouver,BC,V3F 2K1,Canada,NA,Tannamuri,Yoshi,Small</t>
  </si>
  <si>
    <t>10215,46,45.28,1,2082.88,1/29/2004 0:00,Shipped,1,1,2004,Vintage Cars,50,S18_4668,West Coast Collectables Co.,3105553722,3675 Furth Circle,,Burbank,CA,94019,USA,NA,Thompson,Steve,Small</t>
  </si>
  <si>
    <t>10229,39,40.25,14,1569.75,3/11/2004 0:00,Shipped,1,3,2004,Vintage Cars,50,S18_4668,Mini Gifts Distributors Ltd.,4155551450,5677 Strong St.,,San Rafael,CA,97562,USA,NA,Nelson,Valarie,Small</t>
  </si>
  <si>
    <t>10245,45,59.87,7,2694.15,5/4/2004 0:00,Shipped,2,5,2004,Vintage Cars,50,S18_4668,Super Scale Inc.,2035559545,567 North Pendale Street,,New Haven,CT,97823,USA,NA,Murphy,Leslie,Small</t>
  </si>
  <si>
    <t>10258,21,59.87,4,1257.27,6/15/2004 0:00,Shipped,2,6,2004,Vintage Cars,50,S18_4668,"Tokyo Collectables, Ltd",+81 3 3584 0555,2-2-8 Roppongi,,Minato-ku,Tokyo,106-0032,Japan,Japan,Shimamura,Akiko,Small</t>
  </si>
  <si>
    <t>10270,44,58.36,7,2567.84,7/19/2004 0:00,Shipped,3,7,2004,Vintage Cars,50,S18_4668,Souveniers And Things Co.,+61 2 9495 8555,"Monitor Money Building, 815 Pacific Hwy",Level 6,Chatswood,NSW,2067,Australia,APAC,Huxley,Adrian,Small</t>
  </si>
  <si>
    <t>10281,44,59.87,14,2634.28,8/19/2004 0:00,Shipped,3,8,2004,Vintage Cars,50,S18_4668,Diecast Classics Inc.,2155551555,7586 Pompton St.,,Allentown,PA,70267,USA,NA,Yu,Kyung,Small</t>
  </si>
  <si>
    <t>10291,29,51.82,9,1502.78,9/8/2004 0:00,Shipped,3,9,2004,Vintage Cars,50,S18_4668,Scandinavian Gift Ideas,0695-34 6555,?kergatan 24,,Boras,,S-844 67,Sweden,EMEA,Larsson,Maria,Small</t>
  </si>
  <si>
    <t>10304,34,49.3,4,1676.2,10/11/2004 0:00,Shipped,4,10,2004,Vintage Cars,50,S18_4668,Auto Assoc. &amp; Cie.,30.59.8555,"67, avenue de l'Europe",,Versailles,,78000,France,EMEA,Tonini,Daniel,Small</t>
  </si>
  <si>
    <t>10312,39,56.85,1,2217.15,10/21/2004 0:00,Shipped,4,10,2004,Vintage Cars,50,S18_4668,Mini Gifts Distributors Ltd.,4155551450,5677 Strong St.,,San Rafael,CA,97562,USA,NA,Nelson,Valarie,Small</t>
  </si>
  <si>
    <t>10324,38,100,6,6832.02,11/5/2004 0:00,Shipped,4,11,2004,Vintage Cars,50,S18_4668,Vitachrome Inc.,2125551500,2678 Kingston Rd.,Suite 101,NYC,NY,10022,USA,NA,Frick,Michael,Medium</t>
  </si>
  <si>
    <t>10333,24,79.86,8,1916.64,11/18/2004 0:00,Shipped,4,11,2004,Vintage Cars,50,S18_4668,Mini Wheels Co.,6505555787,5557 North Pendale Street,,San Francisco,CA,,USA,NA,Murphy,Julie,Small</t>
  </si>
  <si>
    <t>10348,29,100,6,7110.8,11/1/2004 0:00,Shipped,4,11,2004,Vintage Cars,50,S18_4668,"Corrida Auto Replicas, Ltd",(91) 555 22 82,"C/ Araquil, 67",,Madrid,,28023,Spain,EMEA,Sommer,Mart¡n,Large</t>
  </si>
  <si>
    <t>10358,30,100,8,5302.8,12/10/2004 0:00,Shipped,4,12,2004,Vintage Cars,50,S18_4668,Euro Shopping Channel,(91) 555 94 44,"C/ Moralzarzal, 86",,Madrid,,28034,Spain,EMEA,Freyre,Diego,Medium</t>
  </si>
  <si>
    <t>10370,20,100,2,2730,1/20/2005 0:00,Shipped,1,1,2005,Vintage Cars,50,S18_4668,"Anna's Decorations, Ltd",02 9936 8555,201 Miller Street,Level 15,North Sydney,NSW,2060,Australia,APAC,O'Hara,Anna,Small</t>
  </si>
  <si>
    <t>10382,39,100,2,7827.3,2/17/2005 0:00,Shipped,1,2,2005,Vintage Cars,50,S18_4668,Mini Gifts Distributors Ltd.,4155551450,5677 Strong St.,,San Rafael,CA,97562,USA,NA,Nelson,Valarie,Large</t>
  </si>
  <si>
    <t>10411,35,59.87,7,2095.45,5/1/2005 0:00,Shipped,2,5,2005,Vintage Cars,50,S18_4668,Quebec Home Shopping Network,(514) 555-8054,43 rue St. Laurent,,Montreal,Quebec,H1J 1C3,Canada,NA,Fresnisre,Jean,Small</t>
  </si>
  <si>
    <t>10424,26,59.87,4,1556.62,5/31/2005 0:00,In Process,2,5,2005,Vintage Cars,50,S18_4668,Euro Shopping Channel,(91) 555 94 44,"C/ Moralzarzal, 86",,Madrid,,28034,Spain,EMEA,Freyre,Diego,Small</t>
  </si>
  <si>
    <t>10108,44,100,11,5565.12,3/3/2003 0:00,Shipped,1,3,2003,Classic Cars,148,S18_4721,Cruz &amp; Sons Co.,+63 2 555 3587,15 McCallum Street - NatWest Center #13-03,,Makati City,,1227 MM,Philippines,Japan,Cruz,Arnold,Medium</t>
  </si>
  <si>
    <t>10122,28,100,15,3583.16,5/8/2003 0:00,Shipped,2,5,2003,Classic Cars,148,S18_4721,Marseille Mini Autos,91.24.4555,"12, rue des Bouchers",,Marseille,,13008,France,EMEA,Lebihan,Laurence,Medium</t>
  </si>
  <si>
    <t>10135,31,100,12,4705.18,7/2/2003 0:00,Shipped,3,7,2003,Classic Cars,148,S18_4721,Mini Gifts Distributors Ltd.,4155551450,5677 Strong St.,,San Rafael,CA,97562,USA,NA,Nelson,Valarie,Medium</t>
  </si>
  <si>
    <t>10146,29,100,1,4444.54,9/3/2003 0:00,Shipped,3,9,2003,Classic Cars,148,S18_4721,Gift Ideas Corp.,2035554407,2440 Pompton St.,,Glendale,CT,97561,USA,NA,Lewis,Dan,Medium</t>
  </si>
  <si>
    <t>10159,32,100,7,4618.88,10/10/2003 0:00,Shipped,4,10,2003,Classic Cars,148,S18_4721,Corporate Gift Ideas Co.,6505551386,7734 Strong St.,,San Francisco,CA,,USA,NA,Brown,Julie,Medium</t>
  </si>
  <si>
    <t>10169,33,100,7,4910.4,11/4/2003 0:00,Shipped,4,11,2003,Classic Cars,148,S18_4721,"Anna's Decorations, Ltd",02 9936 8555,201 Miller Street,Level 15,North Sydney,NSW,2060,Australia,APAC,O'Hara,Anna,Medium</t>
  </si>
  <si>
    <t>10180,44,100,2,5565.12,11/11/2003 0:00,Shipped,4,11,2003,Classic Cars,148,S18_4721,Daedalus Designs Imports,20.16.1555,"184, chausse de Tournai",,Lille,,59000,France,EMEA,Rance,Martine,Medium</t>
  </si>
  <si>
    <t>10191,32,100,8,4237.76,11/20/2003 0:00,Shipped,4,11,2003,Classic Cars,148,S18_4721,"Toms Spezialitten, Ltd",0221-5554327,Mehrheimerstr. 369,,Koln,,50739,Germany,EMEA,Pfalzheim,Henriette,Medium</t>
  </si>
  <si>
    <t>10211,41,100,7,5673.58,1/15/2004 0:00,Shipped,1,1,2004,Classic Cars,148,S18_4721,Auto Canal Petit,(1) 47.55.6555,"25, rue Lauriston",,Paris,,75016,France,EMEA,Perrier,Dominique,Medium</t>
  </si>
  <si>
    <t>10225,35,100,14,5260.15,2/22/2004 0:00,Shipped,1,2,2004,Classic Cars,148,S18_4721,"Vida Sport, Ltd",0897-034555,Grenzacherweg 237,,Gensve,,1203,Switzerland,EMEA,Holz,Michael,Medium</t>
  </si>
  <si>
    <t>10238,44,100,8,6350.96,4/9/2004 0:00,Shipped,2,4,2004,Classic Cars,148,S18_4721,Danish Wholesale Imports,31 12 3555,Vinb'ltet 34,,Kobenhavn,,1734,Denmark,EMEA,Petersen,Jytte,Medium</t>
  </si>
  <si>
    <t>10252,26,100,4,3559.4,5/26/2004 0:00,Shipped,2,5,2004,Classic Cars,148,S18_4721,Auto Canal Petit,(1) 47.55.6555,"25, rue Lauriston",,Paris,,75016,France,EMEA,Perrier,Dominique,Medium</t>
  </si>
  <si>
    <t>10264,20,100,2,2410.6,6/30/2004 0:00,Shipped,2,6,2004,Classic Cars,148,S18_4721,Gifts4AllAges.com,6175559555,8616 Spinnaker Dr.,,Boston,MA,51003,USA,NA,Yoshido,Juri,Small</t>
  </si>
  <si>
    <t>10276,48,100,8,5713.92,8/2/2004 0:00,Shipped,3,8,2004,Classic Cars,148,S18_4721,Online Mini Collectables,6175557555,7635 Spinnaker Dr.,,Brickhaven,MA,58339,USA,NA,Barajas,Miguel,Medium</t>
  </si>
  <si>
    <t>10287,34,100,17,4300.32,8/30/2004 0:00,Shipped,3,8,2004,Classic Cars,148,S18_4721,"Vida Sport, Ltd",0897-034555,Grenzacherweg 237,,Gensve,,1203,Switzerland,EMEA,Holz,Michael,Medium</t>
  </si>
  <si>
    <t>10299,49,100,2,7947.31,9/30/2004 0:00,Shipped,3,9,2004,Classic Cars,148,S18_4721,"Toys of Finland, Co.",90-224 8555,Keskuskatu 45,,Helsinki,,21240,Finland,EMEA,Karttunen,Matti,Large</t>
  </si>
  <si>
    <t>10310,40,100,15,5356.8,10/16/2004 0:00,Shipped,4,10,2004,Classic Cars,148,S18_4721,"Toms Spezialitten, Ltd",0221-5554327,Mehrheimerstr. 369,,Koln,,50739,Germany,EMEA,Pfalzheim,Henriette,Medium</t>
  </si>
  <si>
    <t>10319,45,100,3,7901.1,11/3/2004 0:00,Shipped,4,11,2004,Classic Cars,148,S18_4721,Microscale Inc.,2125551957,5290 North Pendale Street,Suite 200,NYC,NY,10022,USA,NA,Kuo,Kee,Large</t>
  </si>
  <si>
    <t>10330,50,100,4,6101,11/16/2004 0:00,Shipped,4,11,2004,Classic Cars,148,S18_4721,Cruz &amp; Sons Co.,+63 2 555 3587,15 McCallum Street - NatWest Center #13-03,,Makati City,,1227 MM,Philippines,Japan,Cruz,Arnold,Medium</t>
  </si>
  <si>
    <t>10342,38,100,11,6276.46,11/24/2004 0:00,Shipped,4,11,2004,Classic Cars,148,S18_4721,"Australian Collectors, Co.",03 9520 4555,636 St Kilda Road,Level 3,Melbourne,Victoria,3004,Australia,APAC,Ferguson,Peter,Medium</t>
  </si>
  <si>
    <t>10355,25,100,2,4203.5,12/7/2004 0:00,Shipped,4,12,2004,Classic Cars,148,S18_4721,Euro Shopping Channel,(91) 555 94 44,"C/ Moralzarzal, 86",,Madrid,,28034,Spain,EMEA,Freyre,Diego,Medium</t>
  </si>
  <si>
    <t>10363,28,58.18,13,1629.04,1/6/2005 0:00,Shipped,1,1,2005,Classic Cars,148,S18_4721,Suominen Souveniers,+358 9 8045 555,"Software Engineering Center, SEC Oy",,Espoo,,FIN-02271,Finland,EMEA,Suominen,Kalle,Small</t>
  </si>
  <si>
    <t>10378,49,67.14,8,3289.86,2/10/2005 0:00,Shipped,1,2,2005,Classic Cars,148,S18_4721,Euro Shopping Channel,(91) 555 94 44,"C/ Moralzarzal, 86",,Madrid,,28034,Spain,EMEA,Freyre,Diego,Medium</t>
  </si>
  <si>
    <t>10390,49,100,3,6862.94,3/4/2005 0:00,Shipped,1,3,2005,Classic Cars,148,S18_4721,Mini Gifts Distributors Ltd.,4155551450,5677 Strong St.,,San Rafael,CA,97562,USA,NA,Nelson,Valarie,Medium</t>
  </si>
  <si>
    <t>10110,42,61.29,9,2574.18,3/18/2003 0:00,Shipped,1,3,2003,Classic Cars,71,S18_4933,"AV Stores, Co.",(171) 555-1555,Fauntleroy Circus,,Manchester,,EC2 5NT,UK,EMEA,Ashworth,Victoria,Small</t>
  </si>
  <si>
    <t>10124,23,57.73,8,1327.79,5/21/2003 0:00,Shipped,2,5,2003,Classic Cars,71,S18_4933,Signal Gift Stores,7025551838,8489 Strong St.,,Las Vegas,NV,83030,USA,NA,King,Sue,Small</t>
  </si>
  <si>
    <t>10148,29,81.25,2,2356.25,9/11/2003 0:00,Shipped,3,9,2003,Classic Cars,71,S18_4933,"Anna's Decorations, Ltd",02 9936 8555,201 Miller Street,Level 15,North Sydney,NSW,2060,Australia,APAC,O'Hara,Anna,Small</t>
  </si>
  <si>
    <t>10161,25,80.54,1,2013.5,10/17/2003 0:00,Shipped,4,10,2003,Classic Cars,71,S18_4933,Heintze Collectables,86 21 3555,Smagsloget 45,,Aaarhus,,8200,Denmark,EMEA,Ibsen,Palle,Small</t>
  </si>
  <si>
    <t>10173,39,71.98,15,2807.22,11/5/2003 0:00,Shipped,4,11,2003,Classic Cars,71,S18_4933,Rovelli Gifts,035-640555,Via Ludovico il Moro 22,,Bergamo,,24100,Italy,EMEA,Rovelli,Giovanni,Small</t>
  </si>
  <si>
    <t>10182,44,69.84,12,3072.96,11/12/2003 0:00,Shipped,4,11,2003,Classic Cars,71,S18_4933,Mini Gifts Distributors Ltd.,4155551450,5677 Strong St.,,San Rafael,CA,97562,USA,NA,Nelson,Valarie,Medium</t>
  </si>
  <si>
    <t>10193,25,76.26,16,1906.5,11/21/2003 0:00,Shipped,4,11,2003,Classic Cars,71,S18_4933,"Australian Collectables, Ltd",61-9-3844-6555,7 Allen Street,,Glen Waverly,Victoria,3150,Australia,APAC,Connery,Sean,Small</t>
  </si>
  <si>
    <t>10204,45,76.26,6,3431.7,12/2/2003 0:00,Shipped,4,12,2003,Classic Cars,71,S18_4933,Muscle Machine Inc,2125557413,4092 Furth Circle,Suite 400,NYC,NY,10022,USA,NA,Young,Jeff,Medium</t>
  </si>
  <si>
    <t>10213,25,83.39,2,2084.75,1/22/2004 0:00,Shipped,1,1,2004,Classic Cars,71,S18_4933,"Double Decker Gift Stores, Ltd",(171) 555-7555,120 Hanover Sq.,,London,,WA1 1DP,UK,EMEA,Hardy,Thomas,Small</t>
  </si>
  <si>
    <t>10227,37,57.73,12,2136.01,3/2/2004 0:00,Shipped,1,3,2004,Classic Cars,71,S18_4933,"Saveley &amp; Henriot, Co.",78.32.5555,"2, rue du Commerce",,Lyon,,69004,France,EMEA,Saveley,Mary,Small</t>
  </si>
  <si>
    <t>10241,30,66.99,4,2009.7,4/13/2004 0:00,Shipped,2,4,2004,Classic Cars,71,S18_4933,Mini Caravy,88.60.1555,"24, place Kluber",,Strasbourg,,67000,France,EMEA,Citeaux,Frederique,Small</t>
  </si>
  <si>
    <t>10267,36,75.55,1,2719.8,7/7/2004 0:00,Shipped,3,7,2004,Classic Cars,71,S18_4933,Muscle Machine Inc,2125557413,4092 Furth Circle,Suite 400,NYC,NY,10022,USA,NA,Young,Jeff,Small</t>
  </si>
  <si>
    <t>10279,26,60.58,1,1575.08,8/9/2004 0:00,Shipped,3,8,2004,Classic Cars,71,S18_4933,Euro Shopping Channel,(91) 555 94 44,"C/ Moralzarzal, 86",,Madrid,,28034,Spain,EMEA,Freyre,Diego,Small</t>
  </si>
  <si>
    <t>10288,23,73.41,7,1688.43,9/1/2004 0:00,Shipped,3,9,2004,Classic Cars,71,S18_4933,Handji Gifts&amp; Co,+65 224 1555,Village Close - 106 Linden Road Sandown,2nd Floor,Singapore,,69045,Singapore,APAC,Victorino,Wendy,Small</t>
  </si>
  <si>
    <t>10302,23,72.7,3,1672.1,10/6/2003 0:00,Shipped,4,10,2003,Classic Cars,71,S18_4933,"UK Collectables, Ltd.",(171) 555-2282,Berkeley Gardens 12  Brewery,,Liverpool,,WX1 6LT,UK,EMEA,Devon,Elizabeth,Small</t>
  </si>
  <si>
    <t>10311,25,66.99,2,1674.75,10/16/2004 0:00,Shipped,4,10,2004,Classic Cars,71,S18_4933,Euro Shopping Channel,(91) 555 94 44,"C/ Moralzarzal, 86",,Madrid,,28034,Spain,EMEA,Freyre,Diego,Small</t>
  </si>
  <si>
    <t>10332,21,100,3,3472.98,11/17/2004 0:00,Shipped,4,11,2004,Classic Cars,71,S18_4933,"AV Stores, Co.",(171) 555-1555,Fauntleroy Circus,,Manchester,,EC2 5NT,UK,EMEA,Ashworth,Victoria,Medium</t>
  </si>
  <si>
    <t>10344,26,63.43,5,1649.18,11/25/2004 0:00,Shipped,4,11,2004,Classic Cars,71,S18_4933,Marseille Mini Autos,91.24.4555,"12, rue des Bouchers",,Marseille,,13008,France,EMEA,Lebihan,Laurence,Small</t>
  </si>
  <si>
    <t>10367,44,85.25,9,3751,1/12/2005 0:00,Resolved,1,1,2005,Classic Cars,71,S18_4933,Toys4GrownUps.com,6265557265,78934 Hillside Dr.,,Pasadena,CA,90003,USA,NA,Young,Julie,Medium</t>
  </si>
  <si>
    <t>10380,24,100,2,4536,2/16/2005 0:00,Shipped,1,2,2005,Classic Cars,71,S18_4933,Euro Shopping Channel,(91) 555 94 44,"C/ Moralzarzal, 86",,Madrid,,28034,Spain,EMEA,Freyre,Diego,Medium</t>
  </si>
  <si>
    <t>10407,66,66.99,4,4421.34,4/22/2005 0:00,On Hold,2,4,2005,Classic Cars,71,S18_4933,The Sharp Gifts Warehouse,4085553659,3086 Ingle Ln.,,San Jose,CA,94217,USA,NA,Frick,Sue,Medium</t>
  </si>
  <si>
    <t>10420,36,57.73,7,2078.28,5/29/2005 0:00,In Process,2,5,2005,Classic Cars,71,S18_4933,Souveniers And Things Co.,+61 2 9495 8555,"Monitor Money Building, 815 Pacific Hwy",Level 6,Chatswood,NSW,2067,Australia,APAC,Huxley,Adrian,Small</t>
  </si>
  <si>
    <t>10110,36,85.25,13,3069,3/18/2003 0:00,Shipped,1,3,2003,Classic Cars,73,S24_1046,"AV Stores, Co.",(171) 555-1555,Fauntleroy Circus,,Manchester,,EC2 5NT,UK,EMEA,Ashworth,Victoria,Medium</t>
  </si>
  <si>
    <t>10124,22,77.9,12,1713.8,5/21/2003 0:00,Shipped,2,5,2003,Classic Cars,73,S24_1046,Signal Gift Stores,7025551838,8489 Strong St.,,Las Vegas,NV,83030,USA,NA,King,Sue,Small</t>
  </si>
  <si>
    <t>10148,25,60.26,6,1506.5,9/11/2003 0:00,Shipped,3,9,2003,Classic Cars,73,S24_1046,"Anna's Decorations, Ltd",02 9936 8555,201 Miller Street,Level 15,North Sydney,NSW,2060,Australia,APAC,O'Hara,Anna,Small</t>
  </si>
  <si>
    <t>10161,37,72.76,5,2692.12,10/17/2003 0:00,Shipped,4,10,2003,Classic Cars,73,S24_1046,Heintze Collectables,86 21 3555,Smagsloget 45,,Aaarhus,,8200,Denmark,EMEA,Ibsen,Palle,Small</t>
  </si>
  <si>
    <t>10172,32,75.69,3,2422.08,11/5/2003 0:00,Shipped,4,11,2003,Classic Cars,73,S24_1046,Gift Depot Inc.,2035552570,25593 South Bay Ln.,,Bridgewater,CT,97562,USA,NA,King,Julie,Small</t>
  </si>
  <si>
    <t>10182,47,74.22,16,3488.34,11/12/2003 0:00,Shipped,4,11,2003,Classic Cars,73,S24_1046,Mini Gifts Distributors Ltd.,4155551450,5677 Strong St.,,San Rafael,CA,97562,USA,NA,Nelson,Valarie,Medium</t>
  </si>
  <si>
    <t>10192,37,69.82,4,2583.34,11/20/2003 0:00,Shipped,4,11,2003,Classic Cars,73,S24_1046,Online Diecast Creations Co.,6035558647,2304 Long Airport Avenue,,Nashua,NH,62005,USA,NA,Young,Valarie,Small</t>
  </si>
  <si>
    <t>10204,20,62.47,10,1249.4,12/2/2003 0:00,Shipped,4,12,2003,Classic Cars,73,S24_1046,Muscle Machine Inc,2125557413,4092 Furth Circle,Suite 400,NYC,NY,10022,USA,NA,Young,Jeff,Small</t>
  </si>
  <si>
    <t>10212,41,82.31,3,3374.71,1/16/2004 0:00,Shipped,1,1,2004,Classic Cars,73,S24_1046,Euro Shopping Channel,(91) 555 94 44,"C/ Moralzarzal, 86",,Madrid,,28034,Spain,EMEA,Freyre,Diego,Medium</t>
  </si>
  <si>
    <t>10226,21,60.26,1,1265.46,2/26/2004 0:00,Shipped,1,2,2004,Classic Cars,73,S24_1046,Collectable Mini Designs Co.,7605558146,361 Furth Circle,,San Diego,CA,91217,USA,NA,Thompson,Valarie,Small</t>
  </si>
  <si>
    <t>10241,22,76.43,8,1681.46,4/13/2004 0:00,Shipped,2,4,2004,Classic Cars,73,S24_1046,Mini Caravy,88.60.1555,"24, place Kluber",,Strasbourg,,67000,France,EMEA,Citeaux,Frederique,Small</t>
  </si>
  <si>
    <t>10267,40,80.1,5,3204,7/7/2004 0:00,Shipped,3,7,2004,Classic Cars,73,S24_1046,Muscle Machine Inc,2125557413,4092 Furth Circle,Suite 400,NYC,NY,10022,USA,NA,Young,Jeff,Medium</t>
  </si>
  <si>
    <t>10279,32,74.96,5,2398.72,8/9/2004 0:00,Shipped,3,8,2004,Classic Cars,73,S24_1046,Euro Shopping Channel,(91) 555 94 44,"C/ Moralzarzal, 86",,Madrid,,28034,Spain,EMEA,Freyre,Diego,Small</t>
  </si>
  <si>
    <t>10288,36,66.14,11,2381.04,9/1/2004 0:00,Shipped,3,9,2004,Classic Cars,73,S24_1046,Handji Gifts&amp; Co,+65 224 1555,Village Close - 106 Linden Road Sandown,2nd Floor,Singapore,,69045,Singapore,APAC,Victorino,Wendy,Small</t>
  </si>
  <si>
    <t>10301,27,72.02,1,1944.54,10/5/2003 0:00,Shipped,4,10,2003,Classic Cars,73,S24_1046,"Norway Gifts By Mail, Co.",+47 2212 1555,"Drammensveien 126 A, PB 744 Sentrum",,Oslo,,N 0106,Norway,EMEA,Klaeboe,Jan,Small</t>
  </si>
  <si>
    <t>10311,26,87.45,6,2273.7,10/16/2004 0:00,Shipped,4,10,2004,Classic Cars,73,S24_1046,Euro Shopping Channel,(91) 555 94 44,"C/ Moralzarzal, 86",,Madrid,,28034,Spain,EMEA,Freyre,Diego,Small</t>
  </si>
  <si>
    <t>10321,30,70.55,3,2116.5,11/4/2004 0:00,Shipped,4,11,2004,Classic Cars,73,S24_1046,FunGiftIdeas.com,5085552555,1785 First Street,,New Bedford,MA,50553,USA,NA,Benitez,Violeta,Small</t>
  </si>
  <si>
    <t>10332,23,56.84,4,1307.32,11/17/2004 0:00,Shipped,4,11,2004,Classic Cars,73,S24_1046,"AV Stores, Co.",(171) 555-1555,Fauntleroy Circus,,Manchester,,EC2 5NT,UK,EMEA,Ashworth,Victoria,Small</t>
  </si>
  <si>
    <t>10344,29,59.53,7,1726.37,11/25/2004 0:00,Shipped,4,11,2004,Classic Cars,73,S24_1046,Marseille Mini Autos,91.24.4555,"12, rue des Bouchers",,Marseille,,13008,France,EMEA,Lebihan,Laurence,Small</t>
  </si>
  <si>
    <t>10367,21,60.37,10,1267.77,1/12/2005 0:00,Resolved,1,1,2005,Classic Cars,73,S24_1046,Toys4GrownUps.com,6265557265,78934 Hillside Dr.,,Pasadena,CA,90003,USA,NA,Young,Julie,Small</t>
  </si>
  <si>
    <t>10380,34,100,3,3441.82,2/16/2005 0:00,Shipped,1,2,2005,Classic Cars,73,S24_1046,Euro Shopping Channel,(91) 555 94 44,"C/ Moralzarzal, 86",,Madrid,,28034,Spain,EMEA,Freyre,Diego,Medium</t>
  </si>
  <si>
    <t>10407,26,76.43,8,1987.18,4/22/2005 0:00,On Hold,2,4,2005,Classic Cars,73,S24_1046,The Sharp Gifts Warehouse,4085553659,3086 Ingle Ln.,,San Jose,CA,94217,USA,NA,Frick,Sue,Small</t>
  </si>
  <si>
    <t>10420,60,64.67,11,3880.2,5/29/2005 0:00,In Process,2,5,2005,Classic Cars,73,S24_1046,Souveniers And Things Co.,+61 2 9495 8555,"Monitor Money Building, 815 Pacific Hwy",Level 6,Chatswood,NSW,2067,Australia,APAC,Huxley,Adrian,Medium</t>
  </si>
  <si>
    <t>10104,35,55.49,6,1942.15,1/31/2003 0:00,Shipped,1,1,2003,Classic Cars,57,S24_1444,Euro Shopping Channel,(91) 555 94 44,"C/ Moralzarzal, 86",,Madrid,,28034,Spain,EMEA,Freyre,Diego,Small</t>
  </si>
  <si>
    <t>10115,47,69.36,2,3259.92,4/4/2003 0:00,Shipped,2,4,2003,Classic Cars,57,S24_1444,Classic Legends Inc.,2125558493,5905 Pompton St.,Suite 750,NYC,NY,10022,USA,NA,Hernandez,Maria,Medium</t>
  </si>
  <si>
    <t>10127,20,60.69,8,1213.8,6/3/2003 0:00,Shipped,2,6,2003,Classic Cars,57,S24_1444,Muscle Machine Inc,2125557413,4092 Furth Circle,Suite 400,NYC,NY,10022,USA,NA,Young,Jeff,Small</t>
  </si>
  <si>
    <t>10141,20,54.33,2,1086.6,8/1/2003 0:00,Shipped,3,8,2003,Classic Cars,57,S24_1444,Suominen Souveniers,+358 9 8045 555,"Software Engineering Center, SEC Oy",,Espoo,,FIN-02271,Finland,EMEA,Suominen,Kalle,Small</t>
  </si>
  <si>
    <t>10152,25,65.31,4,1632.75,9/25/2003 0:00,Shipped,3,9,2003,Classic Cars,57,S24_1444,"Australian Gift Network, Co",61-7-3844-6555,31 Duncan St. West End,,South Brisbane,Queensland,4101,Australia,APAC,Calaghan,Tony,Small</t>
  </si>
  <si>
    <t>10165,25,69.36,9,1734,10/22/2003 0:00,Shipped,4,10,2003,Classic Cars,57,S24_1444,"Dragon Souveniers, Ltd.",+65 221 7555,"Bronz Sok., Bronz Apt. 3/6 Tesvikiye",,Singapore,,79903,Singapore,Japan,Natividad,Eric,Small</t>
  </si>
  <si>
    <t>10176,27,68.78,8,1857.06,11/6/2003 0:00,Shipped,4,11,2003,Classic Cars,57,S24_1444,L'ordine Souveniers,0522-556555,Strada Provinciale 124,,Reggio Emilia,,42100,Italy,EMEA,Moroni,Maurizio,Small</t>
  </si>
  <si>
    <t>10184,31,60.11,3,1863.41,11/14/2003 0:00,Shipped,4,11,2003,Classic Cars,57,S24_1444,"Iberia Gift Imports, Corp.",(95) 555 82 82,"C/ Romero, 33",,Sevilla,,41101,Spain,EMEA,Roel,Jose Pedro,Small</t>
  </si>
  <si>
    <t>10195,44,66.47,3,2924.68,11/25/2003 0:00,Shipped,4,11,2003,Classic Cars,57,S24_1444,Mini Classics,9145554562,3758 North Pendale Street,,White Plains,NY,24067,USA,NA,Frick,Steve,Small</t>
  </si>
  <si>
    <t>10207,49,46.82,4,2294.18,12/9/2003 0:00,Shipped,4,12,2003,Classic Cars,57,S24_1444,Diecast Collectables,6175552555,6251 Ingle Ln.,,Boston,MA,51003,USA,NA,Franco,Valarie,Small</t>
  </si>
  <si>
    <t>10220,26,56.07,8,1457.82,2/12/2004 0:00,Shipped,1,2,2004,Classic Cars,57,S24_1444,"Clover Collections, Co.",+353 1862 1555,25 Maiden Lane,Floor No. 4,Dublin,,2,Ireland,EMEA,Cassidy,Dean,Small</t>
  </si>
  <si>
    <t>10230,36,54.33,6,1955.88,3/15/2004 0:00,Shipped,1,3,2004,Classic Cars,57,S24_1444,"Blauer See Auto, Co.",+49 69 66 90 2555,Lyonerstr. 34,,Frankfurt,,60528,Germany,EMEA,Keitel,Roland,Small</t>
  </si>
  <si>
    <t>10246,44,52.6,2,2314.4,5/5/2004 0:00,Shipped,2,5,2004,Classic Cars,57,S24_1444,Euro Shopping Channel,(91) 555 94 44,"C/ Moralzarzal, 86",,Madrid,,28034,Spain,EMEA,Freyre,Diego,Small</t>
  </si>
  <si>
    <t>10259,28,46.82,1,1310.96,6/15/2004 0:00,Shipped,2,6,2004,Classic Cars,57,S24_1444,Handji Gifts&amp; Co,+65 224 1555,Village Close - 106 Linden Road Sandown,2nd Floor,Singapore,,69045,Singapore,APAC,Victorino,Wendy,Small</t>
  </si>
  <si>
    <t>10271,45,64.74,2,2913.3,7/20/2004 0:00,Shipped,3,7,2004,Classic Cars,57,S24_1444,Mini Gifts Distributors Ltd.,4155551450,5677 Strong St.,,San Rafael,CA,97562,USA,NA,Nelson,Valarie,Small</t>
  </si>
  <si>
    <t>10282,29,46.82,11,1357.78,8/20/2004 0:00,Shipped,3,8,2004,Classic Cars,57,S24_1444,Mini Gifts Distributors Ltd.,4155551450,5677 Strong St.,,San Rafael,CA,97562,USA,NA,Nelson,Valarie,Small</t>
  </si>
  <si>
    <t>10292,40,53.75,5,2150,9/8/2004 0:00,Shipped,3,9,2004,Classic Cars,57,S24_1444,Land of Toys Inc.,2125557818,897 Long Airport Avenue,,NYC,NY,10022,USA,NA,Yu,Kwai,Small</t>
  </si>
  <si>
    <t>10305,45,61.85,2,2783.25,10/13/2004 0:00,Shipped,4,10,2004,Classic Cars,57,S24_1444,Marta's Replicas Co.,6175558555,39323 Spinnaker Dr.,,Cambridge,MA,51247,USA,NA,Hernandez,Marta,Small</t>
  </si>
  <si>
    <t>10314,44,53.18,11,2339.92,10/22/2004 0:00,Shipped,4,10,2004,Classic Cars,57,S24_1444,Heintze Collectables,86 21 3555,Smagsloget 45,,Aaarhus,,8200,Denmark,EMEA,Ibsen,Palle,Small</t>
  </si>
  <si>
    <t>10324,25,69.16,14,1729,11/5/2004 0:00,Shipped,4,11,2004,Classic Cars,57,S24_1444,Vitachrome Inc.,2125551500,2678 Kingston Rd.,Suite 101,NYC,NY,10022,USA,NA,Frick,Michael,Small</t>
  </si>
  <si>
    <t>10336,45,100,4,5972.4,11/20/2004 0:00,Shipped,4,11,2004,Classic Cars,57,S24_1444,"La Corne D'abondance, Co.",(1) 42.34.2555,"265, boulevard Charonne",,Paris,,75012,France,EMEA,Bertrand,Marie,Medium</t>
  </si>
  <si>
    <t>10349,48,47.4,4,2275.2,12/1/2004 0:00,Shipped,4,12,2004,Classic Cars,57,S24_1444,Muscle Machine Inc,2125557413,4092 Furth Circle,Suite 400,NYC,NY,10022,USA,NA,Young,Jeff,Small</t>
  </si>
  <si>
    <t>10358,44,60.76,14,2673.44,12/10/2004 0:00,Shipped,4,12,2004,Classic Cars,57,S24_1444,Euro Shopping Channel,(91) 555 94 44,"C/ Moralzarzal, 86",,Madrid,,28034,Spain,EMEA,Freyre,Diego,Small</t>
  </si>
  <si>
    <t>10371,25,97.27,12,2431.75,1/23/2005 0:00,Shipped,1,1,2005,Classic Cars,57,S24_1444,Mini Gifts Distributors Ltd.,4155551450,5677 Strong St.,,San Rafael,CA,97562,USA,NA,Nelson,Valarie,Small</t>
  </si>
  <si>
    <t>10383,22,91.76,2,2018.72,2/22/2005 0:00,Shipped,1,2,2005,Classic Cars,57,S24_1444,Euro Shopping Channel,(91) 555 94 44,"C/ Moralzarzal, 86",,Madrid,,28034,Spain,EMEA,Freyre,Diego,Small</t>
  </si>
  <si>
    <t>10394,31,50.29,2,1558.99,3/15/2005 0:00,Shipped,1,3,2005,Classic Cars,57,S24_1444,Euro Shopping Channel,(91) 555 94 44,"C/ Moralzarzal, 86",,Madrid,,28034,Spain,EMEA,Freyre,Diego,Small</t>
  </si>
  <si>
    <t>10412,21,52.6,2,1104.6,5/3/2005 0:00,Shipped,2,5,2005,Classic Cars,57,S24_1444,Euro Shopping Channel,(91) 555 94 44,"C/ Moralzarzal, 86",,Madrid,,28034,Spain,EMEA,Freyre,Diego,Small</t>
  </si>
  <si>
    <t>10425,55,46.82,1,2575.1,5/31/2005 0:00,In Process,2,5,2005,Classic Cars,57,S24_1444,La Rochelle Gifts,40.67.8555,"67, rue des Cinquante Otages",,Nantes,,44000,France,EMEA,Labrune,Janine,Small</t>
  </si>
  <si>
    <t>10107,25,100,3,2845.75,2/24/2003 0:00,Shipped,1,2,2003,Motorcycles,112,S24_1578,Land of Toys Inc.,2125557818,897 Long Airport Avenue,,NYC,NY,10022,USA,NA,Yu,Kwai,Small</t>
  </si>
  <si>
    <t>10120,35,98.05,1,3431.75,4/29/2003 0:00,Shipped,2,4,2003,Motorcycles,112,S24_1578,"Australian Collectors, Co.",03 9520 4555,636 St Kilda Road,Level 3,Melbourne,Victoria,3004,Australia,APAC,Ferguson,Peter,Medium</t>
  </si>
  <si>
    <t>10134,35,93.54,3,3273.9,7/1/2003 0:00,Shipped,3,7,2003,Motorcycles,112,S24_1578,Lyon Souveniers,+33 1 46 62 7555,27 rue du Colonel Pierre Avia,,Paris,,75508,France,EMEA,Da Cunha,Daniel,Medium</t>
  </si>
  <si>
    <t>10145,43,95.8,7,4119.4,8/25/2003 0:00,Shipped,3,8,2003,Motorcycles,112,S24_1578,Toys4GrownUps.com,6265557265,78934 Hillside Dr.,,Pasadena,CA,90003,USA,NA,Young,Julie,Medium</t>
  </si>
  <si>
    <t>10159,44,100,15,5355.68,10/10/2003 0:00,Shipped,4,10,2003,Motorcycles,112,S24_1578,Corporate Gift Ideas Co.,6505551386,7734 Strong St.,,San Francisco,CA,,USA,NA,Brown,Julie,Medium</t>
  </si>
  <si>
    <t>10168,50,100,2,5747.5,10/28/2003 0:00,Shipped,4,10,2003,Motorcycles,112,S24_1578,Technics Stores Inc.,6505556809,9408 Furth Circle,,Burlingame,CA,94217,USA,NA,Hirano,Juri,Medium</t>
  </si>
  <si>
    <t>10180,48,100,10,5355.36,11/11/2003 0:00,Shipped,4,11,2003,Motorcycles,112,S24_1578,Daedalus Designs Imports,20.16.1555,"184, chausse de Tournai",,Lille,,59000,France,EMEA,Rance,Martine,Medium</t>
  </si>
  <si>
    <t>10188,25,100,2,2535.75,11/18/2003 0:00,Shipped,4,11,2003,Motorcycles,112,S24_1578,Herkku Gifts,+47 2267 3215,"Drammen 121, PR 744 Sentrum",,Bergen,,N 5804,Norway,EMEA,Oeztan,Veysel,Small</t>
  </si>
  <si>
    <t>10201,39,100,3,4351.23,12/1/2003 0:00,Shipped,4,12,2003,Motorcycles,112,S24_1578,Mini Wheels Co.,6505555787,5557 North Pendale Street,,San Francisco,CA,,USA,NA,Murphy,Julie,Medium</t>
  </si>
  <si>
    <t>10211,25,90.16,15,2254,1/15/2004 0:00,Shipped,1,1,2004,Motorcycles,112,S24_1578,Auto Canal Petit,(1) 47.55.6555,"25, rue Lauriston",,Paris,,75016,France,EMEA,Perrier,Dominique,Small</t>
  </si>
  <si>
    <t>10223,32,91.29,2,2921.28,2/20/2004 0:00,Shipped,1,2,2004,Motorcycles,112,S24_1578,"Australian Collectors, Co.",03 9520 4555,636 St Kilda Road,Level 3,Melbourne,Victoria,3004,Australia,APAC,Ferguson,Peter,Small</t>
  </si>
  <si>
    <t>10237,20,100,8,2299,4/5/2004 0:00,Shipped,2,4,2004,Motorcycles,112,S24_1578,Vitachrome Inc.,2125551500,2678 Kingston Rd.,Suite 101,NYC,NY,10022,USA,NA,Frick,Michael,Small</t>
  </si>
  <si>
    <t>10251,26,100,3,2637.18,5/18/2004 0:00,Shipped,2,5,2004,Motorcycles,112,S24_1578,Tekni Collectables Inc.,2015559350,7476 Moss Rd.,,Newark,NJ,94019,USA,NA,Brown,William,Small</t>
  </si>
  <si>
    <t>10263,42,100,3,4307.52,6/28/2004 0:00,Shipped,2,6,2004,Motorcycles,112,S24_1578,Gift Depot Inc.,2035552570,25593 South Bay Ln.,,Bridgewater,CT,97562,USA,NA,King,Julie,Medium</t>
  </si>
  <si>
    <t>10275,21,100,2,2153.76,7/23/2004 0:00,Shipped,3,7,2004,Motorcycles,112,S24_1578,La Rochelle Gifts,40.67.8555,"67, rue des Cinquante Otages",,Nantes,,44000,France,EMEA,Labrune,Janine,Small</t>
  </si>
  <si>
    <t>10285,34,100,7,3716.88,8/27/2004 0:00,Shipped,3,8,2004,Motorcycles,112,S24_1578,Marta's Replicas Co.,6175558555,39323 Spinnaker Dr.,,Cambridge,MA,51247,USA,NA,Hernandez,Marta,Medium</t>
  </si>
  <si>
    <t>10299,47,100,10,5455.76,9/30/2004 0:00,Shipped,3,9,2004,Motorcycles,112,S24_1578,"Toys of Finland, Co.",90-224 8555,Keskuskatu 45,,Helsinki,,21240,Finland,EMEA,Karttunen,Matti,Medium</t>
  </si>
  <si>
    <t>10309,21,100,6,2650.62,10/15/2004 0:00,Shipped,4,10,2004,Motorcycles,112,S24_1578,Baane Mini Imports,07-98 9555,Erling Skakkes gate 78,,Stavern,,4110,Norway,EMEA,Bergulfsen,Jonas,Small</t>
  </si>
  <si>
    <t>10318,48,100,2,6437.28,11/2/2004 0:00,Shipped,4,11,2004,Motorcycles,112,S24_1578,Diecast Classics Inc.,2155551555,7586 Pompton St.,,Allentown,PA,70267,USA,NA,Yu,Kyung,Medium</t>
  </si>
  <si>
    <t>10329,30,87.78,7,2633.4,11/15/2004 0:00,Shipped,4,11,2004,Motorcycles,112,S24_1578,Land of Toys Inc.,2125557818,897 Long Airport Avenue,,NYC,NY,10022,USA,NA,Yu,Kwai,Small</t>
  </si>
  <si>
    <t>10339,27,84.39,10,2278.53,11/23/2004 0:00,Shipped,4,11,2004,Motorcycles,112,S24_1578,"Tokyo Collectables, Ltd",+81 3 3584 0555,2-2-8 Roppongi,,Minato-ku,Tokyo,106-0032,Japan,Japan,Shimamura,Akiko,Small</t>
  </si>
  <si>
    <t>10362,50,96.92,2,4846,1/5/2005 0:00,Shipped,1,1,2005,Motorcycles,112,S24_1578,Technics Stores Inc.,6505556809,9408 Furth Circle,,Burlingame,CA,94217,USA,NA,Hirano,Juri,Medium</t>
  </si>
  <si>
    <t>10374,38,100,6,4197.1,2/2/2005 0:00,Shipped,1,2,2005,Motorcycles,112,S24_1578,"Australian Gift Network, Co",61-7-3844-6555,31 Duncan St. West End,,South Brisbane,Queensland,4101,Australia,APAC,Calaghan,Tony,Medium</t>
  </si>
  <si>
    <t>10389,45,100,1,4597.65,3/3/2005 0:00,Shipped,1,3,2005,Motorcycles,112,S24_1578,Scandinavian Gift Ideas,0695-34 6555,?kergatan 24,,Boras,,S-844 67,Sweden,EMEA,Larsson,Maria,Medium</t>
  </si>
  <si>
    <t>10403,46,100,8,5287.7,4/8/2005 0:00,Shipped,2,4,2005,Motorcycles,112,S24_1578,"UK Collectables, Ltd.",(171) 555-2282,Berkeley Gardens 12  Brewery,,Liverpool,,WX1 6LT,UK,EMEA,Devon,Elizabeth,Medium</t>
  </si>
  <si>
    <t>10417,35,100,3,3550.05,5/13/2005 0:00,Disputed,2,5,2005,Motorcycles,112,S24_1578,Euro Shopping Channel,(91) 555 94 44,"C/ Moralzarzal, 86",,Madrid,,28034,Spain,EMEA,Freyre,Diego,Medium</t>
  </si>
  <si>
    <t>10110,29,59.37,15,1721.73,3/18/2003 0:00,Shipped,1,3,2003,Classic Cars,50,S24_1628,"AV Stores, Co.",(171) 555-1555,Fauntleroy Circus,,Manchester,,EC2 5NT,UK,EMEA,Ashworth,Victoria,Small</t>
  </si>
  <si>
    <t>10123,50,59.87,1,2993.5,5/20/2003 0:00,Shipped,2,5,2003,Classic Cars,50,S24_1628,Atelier graphique,40.32.2555,"54, rue Royale",,Nantes,,44000,France,EMEA,Schmitt,Carine,Small</t>
  </si>
  <si>
    <t>10137,26,49.81,1,1295.06,7/10/2003 0:00,Shipped,3,7,2003,Classic Cars,50,S24_1628,Reims Collectables,26.47.1555,59 rue de l'Abbaye,,Reims,,51100,France,EMEA,Henriot,Paul,Small</t>
  </si>
  <si>
    <t>10148,47,56.85,8,2671.95,9/11/2003 0:00,Shipped,3,9,2003,Classic Cars,50,S24_1628,"Anna's Decorations, Ltd",02 9936 8555,201 Miller Street,Level 15,North Sydney,NSW,2060,Australia,APAC,O'Hara,Anna,Small</t>
  </si>
  <si>
    <t>10161,23,53.33,7,1226.59,10/17/2003 0:00,Shipped,4,10,2003,Classic Cars,50,S24_1628,Heintze Collectables,86 21 3555,Smagsloget 45,,Aaarhus,,8200,Denmark,EMEA,Ibsen,Palle,Small</t>
  </si>
  <si>
    <t>10172,34,42.76,5,1453.84,11/5/2003 0:00,Shipped,4,11,2003,Classic Cars,50,S24_1628,Gift Depot Inc.,2035552570,25593 South Bay Ln.,,Bridgewater,CT,97562,USA,NA,King,Julie,Small</t>
  </si>
  <si>
    <t>10181,34,53.83,1,1830.22,11/12/2003 0:00,Shipped,4,11,2003,Classic Cars,50,S24_1628,Herkku Gifts,+47 2267 3215,"Drammen 121, PR 744 Sentrum",,Bergen,,N 5804,Norway,EMEA,Oeztan,Veysel,Small</t>
  </si>
  <si>
    <t>10192,47,53.83,6,2530.01,11/20/2003 0:00,Shipped,4,11,2003,Classic Cars,50,S24_1628,Online Diecast Creations Co.,6035558647,2304 Long Airport Avenue,,Nashua,NH,62005,USA,NA,Young,Valarie,Small</t>
  </si>
  <si>
    <t>10204,45,49.81,12,2241.45,12/2/2003 0:00,Shipped,4,12,2003,Classic Cars,50,S24_1628,Muscle Machine Inc,2125557413,4092 Furth Circle,Suite 400,NYC,NY,10022,USA,NA,Young,Jeff,Small</t>
  </si>
  <si>
    <t>10212,45,53.33,5,2399.85,1/16/2004 0:00,Shipped,1,1,2004,Classic Cars,50,S24_1628,Euro Shopping Channel,(91) 555 94 44,"C/ Moralzarzal, 86",,Madrid,,28034,Spain,EMEA,Freyre,Diego,Small</t>
  </si>
  <si>
    <t>10226,36,43.27,3,1557.72,2/26/2004 0:00,Shipped,1,2,2004,Classic Cars,50,S24_1628,Collectable Mini Designs Co.,7605558146,361 Furth Circle,,San Diego,CA,91217,USA,NA,Thompson,Valarie,Small</t>
  </si>
  <si>
    <t>10241,21,40.25,10,845.25,4/13/2004 0:00,Shipped,2,4,2004,Classic Cars,50,S24_1628,Mini Caravy,88.60.1555,"24, place Kluber",,Strasbourg,,67000,France,EMEA,Citeaux,Frederique,Small</t>
  </si>
  <si>
    <t>10266,28,48.3,1,1352.4,7/6/2004 0:00,Shipped,3,7,2004,Classic Cars,50,S24_1628,L'ordine Souveniers,0522-556555,Strada Provinciale 124,,Reggio Emilia,,42100,Italy,EMEA,Moroni,Maurizio,Small</t>
  </si>
  <si>
    <t>10278,35,45.28,1,1584.8,8/6/2004 0:00,Shipped,3,8,2004,Classic Cars,50,S24_1628,Signal Gift Stores,7025551838,8489 Strong St.,,Las Vegas,NV,83030,USA,NA,King,Sue,Small</t>
  </si>
  <si>
    <t>10288,50,52.32,13,2616,9/1/2004 0:00,Shipped,3,9,2004,Classic Cars,50,S24_1628,Handji Gifts&amp; Co,+65 224 1555,Village Close - 106 Linden Road Sandown,2nd Floor,Singapore,,69045,Singapore,APAC,Victorino,Wendy,Small</t>
  </si>
  <si>
    <t>10301,22,51.32,3,1129.04,10/5/2003 0:00,Shipped,4,10,2003,Classic Cars,50,S24_1628,"Norway Gifts By Mail, Co.",+47 2212 1555,"Drammensveien 126 A, PB 744 Sentrum",,Oslo,,N 0106,Norway,EMEA,Klaeboe,Jan,Small</t>
  </si>
  <si>
    <t>10311,45,49.3,8,2218.5,10/16/2004 0:00,Shipped,4,10,2004,Classic Cars,50,S24_1628,Euro Shopping Channel,(91) 555 94 44,"C/ Moralzarzal, 86",,Madrid,,28034,Spain,EMEA,Freyre,Diego,Small</t>
  </si>
  <si>
    <t>10321,48,42.26,5,2028.48,11/4/2004 0:00,Shipped,4,11,2004,Classic Cars,50,S24_1628,FunGiftIdeas.com,5085552555,1785 First Street,,New Bedford,MA,50553,USA,NA,Benitez,Violeta,Small</t>
  </si>
  <si>
    <t>10332,20,87.96,5,1759.2,11/17/2004 0:00,Shipped,4,11,2004,Classic Cars,50,S24_1628,"AV Stores, Co.",(171) 555-1555,Fauntleroy Circus,,Manchester,,EC2 5NT,UK,EMEA,Ashworth,Victoria,Small</t>
  </si>
  <si>
    <t>10343,27,36.21,6,977.67,11/24/2004 0:00,Shipped,4,11,2004,Classic Cars,50,S24_1628,Reims Collectables,26.47.1555,59 rue de l'Abbaye,,Reims,,51100,France,EMEA,Henriot,Paul,Small</t>
  </si>
  <si>
    <t>10367,38,38.5,11,1463,1/12/2005 0:00,Resolved,1,1,2005,Classic Cars,50,S24_1628,Toys4GrownUps.com,6265557265,78934 Hillside Dr.,,Pasadena,CA,90003,USA,NA,Young,Julie,Small</t>
  </si>
  <si>
    <t>10379,32,100,3,3970.56,2/10/2005 0:00,Shipped,1,2,2005,Classic Cars,50,S24_1628,Euro Shopping Channel,(91) 555 94 44,"C/ Moralzarzal, 86",,Madrid,,28034,Spain,EMEA,Freyre,Diego,Medium</t>
  </si>
  <si>
    <t>10407,64,40.25,10,2576,4/22/2005 0:00,On Hold,2,4,2005,Classic Cars,50,S24_1628,The Sharp Gifts Warehouse,4085553659,3086 Ingle Ln.,,San Jose,CA,94217,USA,NA,Frick,Sue,Small</t>
  </si>
  <si>
    <t>10420,37,60.37,13,2233.69,5/29/2005 0:00,In Process,2,5,2005,Classic Cars,50,S24_1628,Souveniers And Things Co.,+61 2 9495 8555,"Monitor Money Building, 815 Pacific Hwy",Level 6,Chatswood,NSW,2067,Australia,APAC,Huxley,Adrian,Small</t>
  </si>
  <si>
    <t>10106,28,88.63,4,2481.64,2/17/2003 0:00,Shipped,1,2,2003,Planes,109,S24_1785,Rovelli Gifts,035-640555,Via Ludovico il Moro 22,,Bergamo,,24100,Italy,EMEA,Rovelli,Giovanni,Small</t>
  </si>
  <si>
    <t>10120,39,100,10,4651.53,4/29/2003 0:00,Shipped,2,4,2003,Planes,109,S24_1785,"Australian Collectors, Co.",03 9520 4555,636 St Kilda Road,Level 3,Melbourne,Victoria,3004,Australia,APAC,Ferguson,Peter,Medium</t>
  </si>
  <si>
    <t>10133,41,94.1,5,3858.1,6/27/2003 0:00,Shipped,2,6,2003,Planes,109,S24_1785,Euro Shopping Channel,(91) 555 94 44,"C/ Moralzarzal, 86",,Madrid,,28034,Spain,EMEA,Freyre,Diego,Medium</t>
  </si>
  <si>
    <t>10145,40,87.54,16,3501.6,8/25/2003 0:00,Shipped,3,8,2003,Planes,109,S24_1785,Toys4GrownUps.com,6265557265,78934 Hillside Dr.,,Pasadena,CA,90003,USA,NA,Young,Julie,Medium</t>
  </si>
  <si>
    <t>10168,49,100,11,6433.7,10/28/2003 0:00,Shipped,4,10,2003,Planes,109,S24_1785,Technics Stores Inc.,6505556809,9408 Furth Circle,,Burlingame,CA,94217,USA,NA,Hirano,Juri,Medium</t>
  </si>
  <si>
    <t>10210,27,98.48,9,2658.96,1/12/2004 0:00,Shipped,1,1,2004,Planes,109,S24_1785,Osaka Souveniers Co.,+81 06 6342 5555,"Dojima Avanza 4F, 1-6-20 Dojima, Kita-ku",,Osaka,Osaka,530-0003,Japan,Japan,Kentary,Mory,Small</t>
  </si>
  <si>
    <t>10223,34,100,11,3608.76,2/20/2004 0:00,Shipped,1,2,2004,Planes,109,S24_1785,"Australian Collectors, Co.",03 9520 4555,636 St Kilda Road,Level 3,Melbourne,Victoria,3004,Australia,APAC,Ferguson,Peter,Medium</t>
  </si>
  <si>
    <t>10235,23,96.29,5,2214.67,4/2/2004 0:00,Shipped,2,4,2004,Planes,109,S24_1785,"Royal Canadian Collectables, Ltd.",(604) 555-4555,23 Tsawassen Blvd.,,Tsawassen,BC,T2F 8M4,Canada,NA,Lincoln,Elizabeth,Small</t>
  </si>
  <si>
    <t>10250,31,88.63,6,2747.53,5/11/2004 0:00,Shipped,2,5,2004,Planes,109,S24_1785,The Sharp Gifts Warehouse,4085553659,3086 Ingle Ln.,,San Jose,CA,94217,USA,NA,Frick,Sue,Small</t>
  </si>
  <si>
    <t>10262,34,97.38,1,3310.92,6/24/2004 0:00,Cancelled,2,6,2004,Planes,109,S24_1785,Euro Shopping Channel,(91) 555 94 44,"C/ Moralzarzal, 86",,Madrid,,28034,Spain,EMEA,Freyre,Diego,Medium</t>
  </si>
  <si>
    <t>10275,25,95.2,11,2380,7/23/2004 0:00,Shipped,3,7,2004,Planes,109,S24_1785,La Rochelle Gifts,40.67.8555,"67, rue des Cinquante Otages",,Nantes,,44000,France,EMEA,Labrune,Janine,Small</t>
  </si>
  <si>
    <t>10284,22,100,3,2310.88,8/21/2004 0:00,Shipped,3,8,2004,Planes,109,S24_1785,"Norway Gifts By Mail, Co.",+47 2212 1555,"Drammensveien 126 A, PB 744 Sentrum",,Oslo,,N 0106,Norway,EMEA,Klaeboe,Jan,Small</t>
  </si>
  <si>
    <t>10297,32,100,6,4061.76,9/16/2004 0:00,Shipped,3,9,2004,Planes,109,S24_1785,"Clover Collections, Co.",+353 1862 1555,25 Maiden Lane,Floor No. 4,Dublin,,2,Ireland,EMEA,Cassidy,Dean,Medium</t>
  </si>
  <si>
    <t>10308,31,100,9,3493.7,10/15/2004 0:00,Shipped,4,10,2004,Planes,109,S24_1785,Mini Classics,9145554562,3758 North Pendale Street,,White Plains,NY,24067,USA,NA,Frick,Steve,Medium</t>
  </si>
  <si>
    <t>10316,25,100,1,2872.25,11/1/2004 0:00,Shipped,4,11,2004,Planes,109,S24_1785,giftsbymail.co.uk,(198) 555-8888,Garden House Crowther Way,,Cowes,Isle of Wight,PO31 7PJ,UK,EMEA,Bennett,Helen,Small</t>
  </si>
  <si>
    <t>10328,47,87.54,14,4114.38,11/12/2004 0:00,Shipped,4,11,2004,Planes,109,S24_1785,Rovelli Gifts,035-640555,Via Ludovico il Moro 22,,Bergamo,,24100,Italy,EMEA,Rovelli,Giovanni,Medium</t>
  </si>
  <si>
    <t>10339,21,50.65,7,1063.65,11/23/2004 0:00,Shipped,4,11,2004,Planes,109,S24_1785,"Tokyo Collectables, Ltd",+81 3 3584 0555,2-2-8 Roppongi,,Minato-ku,Tokyo,106-0032,Japan,Japan,Shimamura,Akiko,Small</t>
  </si>
  <si>
    <t>10353,28,71.73,2,2008.44,12/4/2004 0:00,Shipped,4,12,2004,Planes,109,S24_1785,Gift Ideas Corp.,2035554407,2440 Pompton St.,,Glendale,CT,97561,USA,NA,Lewis,Dan,Small</t>
  </si>
  <si>
    <t>10374,46,94.1,3,4328.6,2/2/2005 0:00,Shipped,1,2,2005,Planes,109,S24_1785,"Australian Gift Network, Co",61-7-3844-6555,31 Duncan St. West End,,South Brisbane,Queensland,4101,Australia,APAC,Calaghan,Tony,Medium</t>
  </si>
  <si>
    <t>10386,33,41.71,11,1376.43,3/1/2005 0:00,Resolved,1,3,2005,Planes,109,S24_1785,Euro Shopping Channel,(91) 555 94 44,"C/ Moralzarzal, 86",,Madrid,,28034,Spain,EMEA,Freyre,Diego,Small</t>
  </si>
  <si>
    <t>10398,43,100,16,5552.16,3/30/2005 0:00,Shipped,1,3,2005,Planes,109,S24_1785,Reims Collectables,26.47.1555,59 rue de l'Abbaye,,Reims,,51100,France,EMEA,Henriot,Paul,Medium</t>
  </si>
  <si>
    <t>10401,38,96.29,5,3659.02,4/3/2005 0:00,On Hold,2,4,2005,Planes,109,S24_1785,Tekni Collectables Inc.,2015559350,7476 Moss Rd.,,Newark,NJ,94019,USA,NA,Brown,William,Medium</t>
  </si>
  <si>
    <t>10416,47,88.63,6,4165.61,5/10/2005 0:00,Shipped,2,5,2005,Planes,109,S24_1785,L'ordine Souveniers,0522-556555,Strada Provinciale 124,,Reggio Emilia,,42100,Italy,EMEA,Moroni,Maurizio,Medium</t>
  </si>
  <si>
    <t>10101,45,31.2,3,1404,1/9/2003 0:00,Shipped,1,1,2003,Vintage Cars,33,S24_1937,"Blauer See Auto, Co.",+49 69 66 90 2555,Lyonerstr. 34,,Frankfurt,,60528,Germany,EMEA,Keitel,Roland,Small</t>
  </si>
  <si>
    <t>10110,20,35.51,3,710.2,3/18/2003 0:00,Shipped,1,3,2003,Vintage Cars,33,S24_1937,"AV Stores, Co.",(171) 555-1555,Fauntleroy Circus,,Manchester,,EC2 5NT,UK,EMEA,Ashworth,Victoria,Small</t>
  </si>
  <si>
    <t>10124,45,37.84,2,1702.8,5/21/2003 0:00,Shipped,2,5,2003,Vintage Cars,33,S24_1937,Signal Gift Stores,7025551838,8489 Strong St.,,Las Vegas,NV,83030,USA,NA,King,Sue,Small</t>
  </si>
  <si>
    <t>10149,36,33.19,7,1194.84,9/12/2003 0:00,Shipped,3,9,2003,Vintage Cars,33,S24_1937,Signal Collectibles Ltd.,4155554312,2793 Furth Circle,,Brisbane,CA,94217,USA,NA,Taylor,Sue,Small</t>
  </si>
  <si>
    <t>10162,37,27.22,5,1007.14,10/18/2003 0:00,Shipped,4,10,2003,Vintage Cars,33,S24_1937,Corporate Gift Ideas Co.,6505551386,7734 Strong St.,,San Francisco,CA,,USA,NA,Brown,Julie,Small</t>
  </si>
  <si>
    <t>10173,31,31.53,9,977.43,11/5/2003 0:00,Shipped,4,11,2003,Vintage Cars,33,S24_1937,Rovelli Gifts,035-640555,Via Ludovico il Moro 22,,Bergamo,,24100,Italy,EMEA,Rovelli,Giovanni,Small</t>
  </si>
  <si>
    <t>10182,39,36.84,6,1436.76,11/12/2003 0:00,Shipped,4,11,2003,Vintage Cars,33,S24_1937,Mini Gifts Distributors Ltd.,4155551450,5677 Strong St.,,San Rafael,CA,97562,USA,NA,Nelson,Valarie,Small</t>
  </si>
  <si>
    <t>10193,26,29.21,10,759.46,11/21/2003 0:00,Shipped,4,11,2003,Vintage Cars,33,S24_1937,"Australian Collectables, Ltd",61-9-3844-6555,7 Allen Street,,Glen Waverly,Victoria,3150,Australia,APAC,Connery,Sean,Small</t>
  </si>
  <si>
    <t>10205,32,37.17,5,1189.44,12/3/2003 0:00,Shipped,4,12,2003,Vintage Cars,33,S24_1937,Euro Shopping Channel,(91) 555 94 44,"C/ Moralzarzal, 86",,Madrid,,28034,Spain,EMEA,Freyre,Diego,Small</t>
  </si>
  <si>
    <t>10214,20,34.19,3,683.8,1/26/2004 0:00,Shipped,1,1,2004,Vintage Cars,33,S24_1937,"Corrida Auto Replicas, Ltd",(91) 555 22 82,"C/ Araquil, 67",,Madrid,,28023,Spain,EMEA,Sommer,Mart¡n,Small</t>
  </si>
  <si>
    <t>10227,42,29.21,6,1226.82,3/2/2004 0:00,Shipped,1,3,2004,Vintage Cars,33,S24_1937,"Saveley &amp; Henriot, Co.",78.32.5555,"2, rue du Commerce",,Lyon,,69004,France,EMEA,Saveley,Mary,Small</t>
  </si>
  <si>
    <t>10243,33,29.54,1,974.82,4/26/2004 0:00,Shipped,2,4,2004,Vintage Cars,33,S24_1937,Diecast Collectables,6175552555,6251 Ingle Ln.,,Boston,MA,51003,USA,NA,Franco,Valarie,Small</t>
  </si>
  <si>
    <t>10280,20,28.88,12,577.6,8/17/2004 0:00,Shipped,3,8,2004,Vintage Cars,33,S24_1937,Amica Models &amp; Co.,011-4988555,Via Monte Bianco 34,,Torino,,10100,Italy,EMEA,Accorti,Paolo,Small</t>
  </si>
  <si>
    <t>10288,29,38.17,1,1106.93,9/1/2004 0:00,Shipped,3,9,2004,Vintage Cars,33,S24_1937,Handji Gifts&amp; Co,+65 224 1555,Village Close - 106 Linden Road Sandown,2nd Floor,Singapore,,69045,Singapore,APAC,Victorino,Wendy,Small</t>
  </si>
  <si>
    <t>10304,23,30.2,16,694.6,10/11/2004 0:00,Shipped,4,10,2004,Vintage Cars,33,S24_1937,Auto Assoc. &amp; Cie.,30.59.8555,"67, avenue de l'Europe",,Versailles,,78000,France,EMEA,Tonini,Daniel,Small</t>
  </si>
  <si>
    <t>10312,39,29.54,13,1152.06,10/21/2004 0:00,Shipped,4,10,2004,Vintage Cars,33,S24_1937,Mini Gifts Distributors Ltd.,4155551450,5677 Strong St.,,San Rafael,CA,97562,USA,NA,Nelson,Valarie,Small</t>
  </si>
  <si>
    <t>10322,20,100,3,2624,11/4/2004 0:00,Shipped,4,11,2004,Vintage Cars,33,S24_1937,Online Diecast Creations Co.,6035558647,2304 Long Airport Avenue,,Nashua,NH,62005,USA,NA,Young,Valarie,Small</t>
  </si>
  <si>
    <t>10332,45,81.91,6,3685.95,11/17/2004 0:00,Shipped,4,11,2004,Vintage Cars,33,S24_1937,"AV Stores, Co.",(171) 555-1555,Fauntleroy Circus,,Manchester,,EC2 5NT,UK,EMEA,Ashworth,Victoria,Medium</t>
  </si>
  <si>
    <t>10344,20,35.18,6,703.6,11/25/2004 0:00,Shipped,4,11,2004,Vintage Cars,33,S24_1937,Marseille Mini Autos,91.24.4555,"12, rue des Bouchers",,Marseille,,13008,France,EMEA,Lebihan,Laurence,Small</t>
  </si>
  <si>
    <t>10356,48,100,5,9720,12/9/2004 0:00,Shipped,4,12,2004,Vintage Cars,33,S24_1937,Lyon Souveniers,+33 1 46 62 7555,27 rue du Colonel Pierre Avia,,Paris,,75508,France,EMEA,Da Cunha,Daniel,Large</t>
  </si>
  <si>
    <t>10367,23,36.29,13,834.67,1/12/2005 0:00,Resolved,1,1,2005,Vintage Cars,33,S24_1937,Toys4GrownUps.com,6265557265,78934 Hillside Dr.,,Pasadena,CA,90003,USA,NA,Young,Julie,Small</t>
  </si>
  <si>
    <t>10380,32,70.56,4,2257.92,2/16/2005 0:00,Shipped,1,2,2005,Vintage Cars,33,S24_1937,Euro Shopping Channel,(91) 555 94 44,"C/ Moralzarzal, 86",,Madrid,,28034,Spain,EMEA,Freyre,Diego,Small</t>
  </si>
  <si>
    <t>10391,33,100,8,8344.71,3/9/2005 0:00,Shipped,1,3,2005,Vintage Cars,33,S24_1937,"Anna's Decorations, Ltd",02 9936 8555,201 Miller Street,Level 15,North Sydney,NSW,2060,Australia,APAC,O'Hara,Anna,Large</t>
  </si>
  <si>
    <t>10409,61,29.54,1,1801.94,4/23/2005 0:00,Shipped,2,4,2005,Vintage Cars,33,S24_1937,Handji Gifts&amp; Co,+65 224 1555,Village Close - 106 Linden Road Sandown,2nd Floor,Singapore,,69045,Singapore,APAC,Victorino,Wendy,Small</t>
  </si>
  <si>
    <t>10420,45,26.88,1,1209.6,5/29/2005 0:00,In Process,2,5,2005,Vintage Cars,33,S24_1937,Souveniers And Things Co.,+61 2 9495 8555,"Monitor Money Building, 815 Pacific Hwy",Level 6,Chatswood,NSW,2067,Australia,APAC,Huxley,Adrian,Small</t>
  </si>
  <si>
    <t>10107,38,83.03,7,3155.14,2/24/2003 0:00,Shipped,1,2,2003,Motorcycles,76,S24_2000,Land of Toys Inc.,2125557818,897 Long Airport Avenue,,NYC,NY,10022,USA,NA,Yu,Kwai,Medium</t>
  </si>
  <si>
    <t>10120,34,83.79,5,2848.86,4/29/2003 0:00,Shipped,2,4,2003,Motorcycles,76,S24_2000,"Australian Collectors, Co.",03 9520 4555,636 St Kilda Road,Level 3,Melbourne,Victoria,3004,Australia,APAC,Ferguson,Peter,Small</t>
  </si>
  <si>
    <t>10134,43,83.03,7,3570.29,7/1/2003 0:00,Shipped,3,7,2003,Motorcycles,76,S24_2000,Lyon Souveniers,+33 1 46 62 7555,27 rue du Colonel Pierre Avia,,Paris,,75508,France,EMEA,Da Cunha,Daniel,Medium</t>
  </si>
  <si>
    <t>10145,47,83.03,11,3902.41,8/25/2003 0:00,Shipped,3,8,2003,Motorcycles,76,S24_2000,Toys4GrownUps.com,6265557265,78934 Hillside Dr.,,Pasadena,CA,90003,USA,NA,Young,Julie,Medium</t>
  </si>
  <si>
    <t>10158,22,67.03,1,1474.66,10/10/2003 0:00,Shipped,4,10,2003,Motorcycles,76,S24_2000,Baane Mini Imports,07-98 9555,Erling Skakkes gate 78,,Stavern,,4110,Norway,EMEA,Bergulfsen,Jonas,Small</t>
  </si>
  <si>
    <t>10168,29,75.41,6,2186.89,10/28/2003 0:00,Shipped,4,10,2003,Motorcycles,76,S24_2000,Technics Stores Inc.,6505556809,9408 Furth Circle,,Burlingame,CA,94217,USA,NA,Hirano,Juri,Small</t>
  </si>
  <si>
    <t>10180,28,68.55,14,1919.4,11/11/2003 0:00,Shipped,4,11,2003,Motorcycles,76,S24_2000,Daedalus Designs Imports,20.16.1555,"184, chausse de Tournai",,Lille,,59000,France,EMEA,Rance,Martine,Small</t>
  </si>
  <si>
    <t>10188,40,91.4,6,3656,11/18/2003 0:00,Shipped,4,11,2003,Motorcycles,76,S24_2000,Herkku Gifts,+47 2267 3215,"Drammen 121, PR 744 Sentrum",,Bergen,,N 5804,Norway,EMEA,Oeztan,Veysel,Medium</t>
  </si>
  <si>
    <t>10201,25,73.88,7,1847,12/1/2003 0:00,Shipped,4,12,2003,Motorcycles,76,S24_2000,Mini Wheels Co.,6505555787,5557 North Pendale Street,,San Francisco,CA,,USA,NA,Murphy,Julie,Small</t>
  </si>
  <si>
    <t>10210,30,61.7,4,1851,1/12/2004 0:00,Shipped,1,1,2004,Motorcycles,76,S24_2000,Osaka Souveniers Co.,+81 06 6342 5555,"Dojima Avanza 4F, 1-6-20 Dojima, Kita-ku",,Osaka,Osaka,530-0003,Japan,Japan,Kentary,Mory,Small</t>
  </si>
  <si>
    <t>10223,38,69.31,6,2633.78,2/20/2004 0:00,Shipped,1,2,2004,Motorcycles,76,S24_2000,"Australian Collectors, Co.",03 9520 4555,636 St Kilda Road,Level 3,Melbourne,Victoria,3004,Australia,APAC,Ferguson,Peter,Small</t>
  </si>
  <si>
    <t>10236,36,87.6,3,3153.6,4/3/2004 0:00,Shipped,2,4,2004,Motorcycles,76,S24_2000,Motor Mint Distributors Inc.,2155559857,11328 Douglas Av.,,Philadelphia,PA,71270,USA,NA,Hernandez,Rosa,Medium</t>
  </si>
  <si>
    <t>10250,32,87.6,1,2803.2,5/11/2004 0:00,Shipped,2,5,2004,Motorcycles,76,S24_2000,The Sharp Gifts Warehouse,4085553659,3086 Ingle Ln.,,San Jose,CA,94217,USA,NA,Frick,Sue,Small</t>
  </si>
  <si>
    <t>10263,37,62.46,7,2311.02,6/28/2004 0:00,Shipped,2,6,2004,Motorcycles,76,S24_2000,Gift Depot Inc.,2035552570,25593 South Bay Ln.,,Bridgewater,CT,97562,USA,NA,King,Julie,Small</t>
  </si>
  <si>
    <t>10275,30,79.98,6,2399.4,7/23/2004 0:00,Shipped,3,7,2004,Motorcycles,76,S24_2000,La Rochelle Gifts,40.67.8555,"67, rue des Cinquante Otages",,Nantes,,44000,France,EMEA,Labrune,Janine,Small</t>
  </si>
  <si>
    <t>10285,39,70.08,11,2733.12,8/27/2004 0:00,Shipped,3,8,2004,Motorcycles,76,S24_2000,Marta's Replicas Co.,6175558555,39323 Spinnaker Dr.,,Cambridge,MA,51247,USA,NA,Hernandez,Marta,Small</t>
  </si>
  <si>
    <t>10297,32,65.51,1,2096.32,9/16/2004 0:00,Shipped,3,9,2004,Motorcycles,76,S24_2000,"Clover Collections, Co.",+353 1862 1555,25 Maiden Lane,Floor No. 4,Dublin,,2,Ireland,EMEA,Cassidy,Dean,Small</t>
  </si>
  <si>
    <t>10308,47,63.22,4,2971.34,10/15/2004 0:00,Shipped,4,10,2004,Motorcycles,76,S24_2000,Mini Classics,9145554562,3758 North Pendale Street,,White Plains,NY,24067,USA,NA,Frick,Steve,Small</t>
  </si>
  <si>
    <t>10318,26,86.83,6,2257.58,11/2/2004 0:00,Shipped,4,11,2004,Motorcycles,76,S24_2000,Diecast Classics Inc.,2155551555,7586 Pompton St.,,Allentown,PA,70267,USA,NA,Yu,Kyung,Small</t>
  </si>
  <si>
    <t>10329,37,94.43,4,3493.91,11/15/2004 0:00,Shipped,4,11,2004,Motorcycles,76,S24_2000,Land of Toys Inc.,2125557818,897 Long Airport Avenue,,NYC,NY,10022,USA,NA,Yu,Kwai,Medium</t>
  </si>
  <si>
    <t>10340,55,79.98,8,4398.9,11/24/2004 0:00,Shipped,4,11,2004,Motorcycles,76,S24_2000,Enaco Distributors,(93) 203 4555,"Rambla de Catalu¤a, 23",,Barcelona,,8022,Spain,EMEA,Saavedra,Eduardo,Medium</t>
  </si>
  <si>
    <t>10363,21,100,8,3595.62,1/6/2005 0:00,Shipped,1,1,2005,Motorcycles,76,S24_2000,Suominen Souveniers,+358 9 8045 555,"Software Engineering Center, SEC Oy",,Espoo,,FIN-02271,Finland,EMEA,Suominen,Kalle,Medium</t>
  </si>
  <si>
    <t>10375,23,100,9,2443.29,2/3/2005 0:00,Shipped,1,2,2005,Motorcycles,76,S24_2000,La Rochelle Gifts,40.67.8555,"67, rue des Cinquante Otages",,Nantes,,44000,France,EMEA,Labrune,Janine,Small</t>
  </si>
  <si>
    <t>10389,49,81.4,2,3988.6,3/3/2005 0:00,Shipped,1,3,2005,Motorcycles,76,S24_2000,Scandinavian Gift Ideas,0695-34 6555,?kergatan 24,,Boras,,S-844 67,Sweden,EMEA,Larsson,Maria,Medium</t>
  </si>
  <si>
    <t>10402,59,87.6,3,5168.4,4/7/2005 0:00,Shipped,2,4,2005,Motorcycles,76,S24_2000,Auto Canal Petit,(1) 47.55.6555,"25, rue Lauriston",,Paris,,75016,France,EMEA,Perrier,Dominique,Medium</t>
  </si>
  <si>
    <t>10416,32,87.6,1,2803.2,5/10/2005 0:00,Shipped,2,5,2005,Motorcycles,76,S24_2000,L'ordine Souveniers,0522-556555,Strada Provinciale 124,,Reggio Emilia,,42100,Italy,EMEA,Moroni,Maurizio,Small</t>
  </si>
  <si>
    <t>10105,43,100,9,6341.21,2/11/2003 0:00,Shipped,1,2,2003,Ships,122,S24_2011,Danish Wholesale Imports,31 12 3555,Vinb'ltet 34,,Kobenhavn,,1734,Denmark,EMEA,Petersen,Jytte,Medium</t>
  </si>
  <si>
    <t>10117,41,100,3,5189.78,4/16/2003 0:00,Shipped,2,4,2003,Ships,122,S24_2011,"Dragon Souveniers, Ltd.",+65 221 7555,"Bronz Sok., Bronz Apt. 3/6 Tesvikiye",,Singapore,,79903,Singapore,Japan,Natividad,Eric,Medium</t>
  </si>
  <si>
    <t>10129,45,100,9,6027.75,6/12/2003 0:00,Shipped,2,6,2003,Ships,122,S24_2011,"Stylish Desk Decors, Co.",(171) 555-0297,35 King George,,London,,WX3 6FW,UK,EMEA,Brown,Ann,Medium</t>
  </si>
  <si>
    <t>10142,33,100,6,3366,8/8/2003 0:00,Shipped,3,8,2003,Ships,122,S24_2011,Mini Gifts Distributors Ltd.,4155551450,5677 Strong St.,,San Rafael,CA,97562,USA,NA,Nelson,Valarie,Medium</t>
  </si>
  <si>
    <t>10153,40,100,5,5456.4,9/28/2003 0:00,Shipped,3,9,2003,Ships,122,S24_2011,Euro Shopping Channel,(91) 555 94 44,"C/ Moralzarzal, 86",,Madrid,,28034,Spain,EMEA,Freyre,Diego,Medium</t>
  </si>
  <si>
    <t>10167,33,100,16,3812.16,10/23/2003 0:00,Cancelled,4,10,2003,Ships,122,S24_2011,Scandinavian Gift Ideas,0695-34 6555,?kergatan 24,,Boras,,S-844 67,Sweden,EMEA,Larsson,Maria,Medium</t>
  </si>
  <si>
    <t>10177,50,100,7,6083,11/7/2003 0:00,Shipped,4,11,2003,Ships,122,S24_2011,CAF Imports,+34 913 728 555,"Merchants House, 27-30 Merchant's Quay",,Madrid,,28023,Spain,EMEA,Fernandez,Jesus,Medium</t>
  </si>
  <si>
    <t>10185,30,100,7,3170.7,11/14/2003 0:00,Shipped,4,11,2003,Ships,122,S24_2011,Mini Creations Ltd.,5085559555,4575 Hillside Dr.,,New Bedford,MA,50553,USA,NA,Tam,Wing C,Medium</t>
  </si>
  <si>
    <t>10197,41,100,13,4534.6,11/26/2003 0:00,Shipped,4,11,2003,Ships,122,S24_2011,Enaco Distributors,(93) 203 4555,"Rambla de Catalu¤a, 23",,Barcelona,,8022,Spain,EMEA,Saavedra,Eduardo,Medium</t>
  </si>
  <si>
    <t>10208,35,100,7,4301.15,1/2/2004 0:00,Shipped,1,1,2004,Ships,122,S24_2011,"Saveley &amp; Henriot, Co.",78.32.5555,"2, rue du Commerce",,Lyon,,69004,France,EMEA,Saveley,Mary,Medium</t>
  </si>
  <si>
    <t>10221,49,100,1,6804.63,2/18/2004 0:00,Shipped,1,2,2004,Ships,122,S24_2011,Petit Auto,(02) 5554 67,Rue Joseph-Bens 532,,Bruxelles,,B-1180,Belgium,EMEA,Dewey,Catherine,Medium</t>
  </si>
  <si>
    <t>10232,46,100,4,5652.94,3/20/2004 0:00,Shipped,1,3,2004,Ships,122,S24_2011,giftsbymail.co.uk,(198) 555-8888,Garden House Crowther Way,,Cowes,Isle of Wight,PO31 7PJ,UK,EMEA,Bennett,Helen,Medium</t>
  </si>
  <si>
    <t>10248,48,100,10,6960.48,5/7/2004 0:00,Cancelled,2,5,2004,Ships,122,S24_2011,Land of Toys Inc.,2125557818,897 Long Airport Avenue,,NYC,NY,10022,USA,NA,Yu,Kwai,Medium</t>
  </si>
  <si>
    <t>10261,36,100,8,4512.6,6/17/2004 0:00,Shipped,2,6,2004,Ships,122,S24_2011,Quebec Home Shopping Network,(514) 555-8054,43 rue St. Laurent,,Montreal,Quebec,H1J 1C3,Canada,NA,Fresnisre,Jean,Medium</t>
  </si>
  <si>
    <t>10273,22,100,11,2784.76,7/21/2004 0:00,Shipped,3,7,2004,Ships,122,S24_2011,Petit Auto,(02) 5554 67,Rue Joseph-Bens 532,,Bruxelles,,B-1180,Belgium,EMEA,Dewey,Catherine,Small</t>
  </si>
  <si>
    <t>10283,42,100,13,5316.36,8/20/2004 0:00,Shipped,3,8,2004,Ships,122,S24_2011,"Royal Canadian Collectables, Ltd.",(604) 555-4555,23 Tsawassen Blvd.,,Tsawassen,BC,T2F 8M4,Canada,NA,Lincoln,Elizabeth,Medium</t>
  </si>
  <si>
    <t>10293,21,100,2,2941.89,9/9/2004 0:00,Shipped,3,9,2004,Ships,122,S24_2011,Amica Models &amp; Co.,011-4988555,Via Monte Bianco 34,,Torino,,10100,Italy,EMEA,Accorti,Paolo,Small</t>
  </si>
  <si>
    <t>10306,29,100,7,3207.4,10/14/2004 0:00,Shipped,4,10,2004,Ships,122,S24_2011,"AV Stores, Co.",(171) 555-1555,Fauntleroy Circus,,Manchester,,EC2 5NT,UK,EMEA,Ashworth,Victoria,Medium</t>
  </si>
  <si>
    <t>10315,35,100,6,4215.05,10/29/2004 0:00,Shipped,4,10,2004,Ships,122,S24_2011,La Rochelle Gifts,40.67.8555,"67, rue des Cinquante Otages",,Nantes,,44000,France,EMEA,Labrune,Janine,Medium</t>
  </si>
  <si>
    <t>10326,41,100,4,4333.29,11/9/2004 0:00,Shipped,4,11,2004,Ships,122,S24_2011,"Volvo Model Replicas, Co",0921-12 3555,Berguvsv„gen  8,,Lule,,S-958 22,Sweden,EMEA,Berglund,Christina,Medium</t>
  </si>
  <si>
    <t>10337,29,71.97,4,2087.13,11/21/2004 0:00,Shipped,4,11,2004,Ships,122,S24_2011,Classic Legends Inc.,2125558493,5905 Pompton St.,Suite 750,NYC,NY,10022,USA,NA,Hernandez,Maria,Small</t>
  </si>
  <si>
    <t>10350,34,50.33,7,1711.22,12/2/2004 0:00,Shipped,4,12,2004,Ships,122,S24_2011,Euro Shopping Channel,(91) 555 94 44,"C/ Moralzarzal, 86",,Madrid,,28034,Spain,EMEA,Freyre,Diego,Small</t>
  </si>
  <si>
    <t>10372,37,100,8,3910.53,1/26/2005 0:00,Shipped,1,1,2005,Ships,122,S24_2011,"Tokyo Collectables, Ltd",+81 3 3584 0555,2-2-8 Roppongi,,Minato-ku,Tokyo,106-0032,Japan,Japan,Shimamura,Akiko,Medium</t>
  </si>
  <si>
    <t>10384,28,80.54,3,2255.12,2/23/2005 0:00,Shipped,1,2,2005,Ships,122,S24_2011,Corporate Gift Ideas Co.,6505551386,7734 Strong St.,,San Francisco,CA,,USA,NA,Brown,Julie,Small</t>
  </si>
  <si>
    <t>10396,49,100,6,5720.75,3/23/2005 0:00,Shipped,1,3,2005,Ships,122,S24_2011,Mini Gifts Distributors Ltd.,4155551450,5677 Strong St.,,San Rafael,CA,97562,USA,NA,Nelson,Valarie,Medium</t>
  </si>
  <si>
    <t>10414,23,100,10,3335.23,5/6/2005 0:00,On Hold,2,5,2005,Ships,122,S24_2011,Gifts4AllAges.com,6175559555,8616 Spinnaker Dr.,,Boston,MA,51003,USA,NA,Yoshido,Juri,Medium</t>
  </si>
  <si>
    <t>10101,46,53.76,2,2472.96,1/9/2003 0:00,Shipped,1,1,2003,Vintage Cars,44,S24_2022,"Blauer See Auto, Co.",+49 69 66 90 2555,Lyonerstr. 34,,Frankfurt,,60528,Germany,EMEA,Keitel,Roland,Small</t>
  </si>
  <si>
    <t>10110,39,44.35,2,1729.65,3/18/2003 0:00,Shipped,1,3,2003,Vintage Cars,44,S24_2022,"AV Stores, Co.",(171) 555-1555,Fauntleroy Circus,,Manchester,,EC2 5NT,UK,EMEA,Ashworth,Victoria,Small</t>
  </si>
  <si>
    <t>10124,22,45.25,1,995.5,5/21/2003 0:00,Shipped,2,5,2003,Vintage Cars,44,S24_2022,Signal Gift Stores,7025551838,8489 Strong St.,,Las Vegas,NV,83030,USA,NA,King,Sue,Small</t>
  </si>
  <si>
    <t>10149,49,49.28,6,2414.72,9/12/2003 0:00,Shipped,3,9,2003,Vintage Cars,44,S24_2022,Signal Collectibles Ltd.,4155554312,2793 Furth Circle,,Brisbane,CA,94217,USA,NA,Taylor,Sue,Small</t>
  </si>
  <si>
    <t>10162,43,36.29,4,1560.47,10/18/2003 0:00,Shipped,4,10,2003,Vintage Cars,44,S24_2022,Corporate Gift Ideas Co.,6505551386,7734 Strong St.,,San Francisco,CA,,USA,NA,Brown,Julie,Small</t>
  </si>
  <si>
    <t>10173,27,41.22,8,1112.94,11/5/2003 0:00,Shipped,4,11,2003,Vintage Cars,44,S24_2022,Rovelli Gifts,035-640555,Via Ludovico il Moro 22,,Bergamo,,24100,Italy,EMEA,Rovelli,Giovanni,Small</t>
  </si>
  <si>
    <t>10182,31,36.74,5,1138.94,11/12/2003 0:00,Shipped,4,11,2003,Vintage Cars,44,S24_2022,Mini Gifts Distributors Ltd.,4155551450,5677 Strong St.,,San Rafael,CA,97562,USA,NA,Nelson,Valarie,Small</t>
  </si>
  <si>
    <t>10193,20,50.62,9,1012.4,11/21/2003 0:00,Shipped,4,11,2003,Vintage Cars,44,S24_2022,"Australian Collectables, Ltd",61-9-3844-6555,7 Allen Street,,Glen Waverly,Victoria,3150,Australia,APAC,Connery,Sean,Small</t>
  </si>
  <si>
    <t>10205,24,38.08,4,913.92,12/3/2003 0:00,Shipped,4,12,2003,Vintage Cars,44,S24_2022,Euro Shopping Channel,(91) 555 94 44,"C/ Moralzarzal, 86",,Madrid,,28034,Spain,EMEA,Freyre,Diego,Small</t>
  </si>
  <si>
    <t>10214,49,47.94,2,2349.06,1/26/2004 0:00,Shipped,1,1,2004,Vintage Cars,44,S24_2022,"Corrida Auto Replicas, Ltd",(91) 555 22 82,"C/ Araquil, 67",,Madrid,,28023,Spain,EMEA,Sommer,Mart¡n,Small</t>
  </si>
  <si>
    <t>10227,24,48.38,5,1161.12,3/2/2004 0:00,Shipped,1,3,2004,Vintage Cars,44,S24_2022,"Saveley &amp; Henriot, Co.",78.32.5555,"2, rue du Commerce",,Lyon,,69004,France,EMEA,Saveley,Mary,Small</t>
  </si>
  <si>
    <t>10244,39,45.25,9,1764.75,4/29/2004 0:00,Shipped,2,4,2004,Vintage Cars,44,S24_2022,Euro Shopping Channel,(91) 555 94 44,"C/ Moralzarzal, 86",,Madrid,,28034,Spain,EMEA,Freyre,Diego,Small</t>
  </si>
  <si>
    <t>10255,37,45.7,2,1690.9,6/4/2004 0:00,Shipped,2,6,2004,Vintage Cars,44,S24_2022,Mini Caravy,88.60.1555,"24, place Kluber",,Strasbourg,,67000,France,EMEA,Citeaux,Frederique,Small</t>
  </si>
  <si>
    <t>10280,45,47.49,11,2137.05,8/17/2004 0:00,Shipped,3,8,2004,Vintage Cars,44,S24_2022,Amica Models &amp; Co.,011-4988555,Via Monte Bianco 34,,Torino,,10100,Italy,EMEA,Accorti,Paolo,Small</t>
  </si>
  <si>
    <t>10289,45,48.38,4,2177.1,9/3/2004 0:00,Shipped,3,9,2004,Vintage Cars,44,S24_2022,Herkku Gifts,+47 2267 3215,"Drammen 121, PR 744 Sentrum",,Bergen,,N 5804,Norway,EMEA,Oeztan,Veysel,Small</t>
  </si>
  <si>
    <t>10304,44,39.42,15,1734.48,10/11/2004 0:00,Shipped,4,10,2004,Vintage Cars,44,S24_2022,Auto Assoc. &amp; Cie.,30.59.8555,"67, avenue de l'Europe",,Versailles,,78000,France,EMEA,Tonini,Daniel,Small</t>
  </si>
  <si>
    <t>10312,23,37.63,12,865.49,10/21/2004 0:00,Shipped,4,10,2004,Vintage Cars,44,S24_2022,Mini Gifts Distributors Ltd.,4155551450,5677 Strong St.,,San Rafael,CA,97562,USA,NA,Nelson,Valarie,Small</t>
  </si>
  <si>
    <t>10322,30,100,4,3500.1,11/4/2004 0:00,Shipped,4,11,2004,Vintage Cars,44,S24_2022,Online Diecast Creations Co.,6035558647,2304 Long Airport Avenue,,Nashua,NH,62005,USA,NA,Young,Valarie,Medium</t>
  </si>
  <si>
    <t>10332,26,85.52,10,2223.52,11/17/2004 0:00,Shipped,4,11,2004,Vintage Cars,44,S24_2022,"AV Stores, Co.",(171) 555-1555,Fauntleroy Circus,,Manchester,,EC2 5NT,UK,EMEA,Ashworth,Victoria,Small</t>
  </si>
  <si>
    <t>10345,43,53.76,1,2311.68,11/25/2004 0:00,Shipped,4,11,2004,Vintage Cars,44,S24_2022,Atelier graphique,40.32.2555,"54, rue Royale",,Nantes,,44000,France,EMEA,Schmitt,Carine,Small</t>
  </si>
  <si>
    <t>10356,26,31.86,7,828.36,12/9/2004 0:00,Shipped,4,12,2004,Vintage Cars,44,S24_2022,Lyon Souveniers,+33 1 46 62 7555,27 rue du Colonel Pierre Avia,,Paris,,75508,France,EMEA,Da Cunha,Daniel,Small</t>
  </si>
  <si>
    <t>10367,28,30.59,12,856.52,1/12/2005 0:00,Resolved,1,1,2005,Vintage Cars,44,S24_2022,Toys4GrownUps.com,6265557265,78934 Hillside Dr.,,Pasadena,CA,90003,USA,NA,Young,Julie,Small</t>
  </si>
  <si>
    <t>10380,27,68.35,5,1845.45,2/16/2005 0:00,Shipped,1,2,2005,Vintage Cars,44,S24_2022,Euro Shopping Channel,(91) 555 94 44,"C/ Moralzarzal, 86",,Madrid,,28034,Spain,EMEA,Freyre,Diego,Small</t>
  </si>
  <si>
    <t>10391,24,100,1,4042.08,3/9/2005 0:00,Shipped,1,3,2005,Vintage Cars,44,S24_2022,"Anna's Decorations, Ltd",02 9936 8555,201 Miller Street,Level 15,North Sydney,NSW,2060,Australia,APAC,O'Hara,Anna,Medium</t>
  </si>
  <si>
    <t>10421,40,45.7,2,1828,5/29/2005 0:00,In Process,2,5,2005,Vintage Cars,44,S24_2022,Mini Gifts Distributors Ltd.,4155551450,5677 Strong St.,,San Rafael,CA,97562,USA,NA,Nelson,Valarie,Small</t>
  </si>
  <si>
    <t>10103,36,100,1,3680.28,1/29/2003 0:00,Shipped,1,1,2003,Trucks and Buses,127,S24_2300,Baane Mini Imports,07-98 9555,Erling Skakkes gate 78,,Stavern,,4110,Norway,EMEA,Bergulfsen,Jonas,Medium</t>
  </si>
  <si>
    <t>10114,21,100,5,2925.09,4/1/2003 0:00,Shipped,2,4,2003,Trucks and Buses,127,S24_2300,"La Corne D'abondance, Co.",(1) 42.34.2555,"265, boulevard Charonne",,Paris,,75012,France,EMEA,Bertrand,Marie,Small</t>
  </si>
  <si>
    <t>10126,27,100,1,3415.77,5/28/2003 0:00,Shipped,2,5,2003,Trucks and Buses,127,S24_2300,"Corrida Auto Replicas, Ltd",(91) 555 22 82,"C/ Araquil, 67",,Madrid,,28023,Spain,EMEA,Sommer,Mart¡n,Medium</t>
  </si>
  <si>
    <t>10140,47,100,1,5105.14,7/24/2003 0:00,Shipped,3,7,2003,Trucks and Buses,127,S24_2300,Technics Stores Inc.,6505556809,9408 Furth Circle,,Burlingame,CA,94217,USA,NA,Hirano,Juri,Medium</t>
  </si>
  <si>
    <t>10151,42,100,8,5098.8,9/21/2003 0:00,Shipped,3,9,2003,Trucks and Buses,127,S24_2300,"Oulu Toy Supplies, Inc.",981-443655,Torikatu 38,,Oulu,,90110,Finland,EMEA,Koskitalo,Pirkko,Medium</t>
  </si>
  <si>
    <t>10165,32,100,17,4661.76,10/22/2003 0:00,Shipped,4,10,2003,Trucks and Buses,127,S24_2300,"Dragon Souveniers, Ltd.",+65 221 7555,"Bronz Sok., Bronz Apt. 3/6 Tesvikiye",,Singapore,,79903,Singapore,Japan,Natividad,Eric,Medium</t>
  </si>
  <si>
    <t>10175,28,100,6,2969.96,11/6/2003 0:00,Shipped,4,11,2003,Trucks and Buses,127,S24_2300,"Stylish Desk Decors, Co.",(171) 555-0297,35 King George,,London,,WX3 6FW,UK,EMEA,Brown,Ann,Small</t>
  </si>
  <si>
    <t>10184,24,100,11,3496.32,11/14/2003 0:00,Shipped,4,11,2003,Trucks and Buses,127,S24_2300,"Iberia Gift Imports, Corp.",(95) 555 82 82,"C/ Romero, 33",,Sevilla,,41101,Spain,EMEA,Roel,Jose Pedro,Medium</t>
  </si>
  <si>
    <t>10194,49,100,1,5760.93,11/25/2003 0:00,Shipped,4,11,2003,Trucks and Buses,127,S24_2300,"Saveley &amp; Henriot, Co.",78.32.5555,"2, rue du Commerce",,Lyon,,69004,France,EMEA,Saveley,Mary,Medium</t>
  </si>
  <si>
    <t>10207,46,100,12,6819.04,12/9/2003 0:00,Shipped,4,12,2003,Trucks and Buses,127,S24_2300,Diecast Collectables,6175552555,6251 Ingle Ln.,,Boston,MA,51003,USA,NA,Franco,Valarie,Medium</t>
  </si>
  <si>
    <t>10217,28,100,1,3148.88,2/4/2004 0:00,Shipped,1,2,2004,Trucks and Buses,127,S24_2300,Handji Gifts&amp; Co,+65 224 1555,Village Close - 106 Linden Road Sandown,2nd Floor,Singapore,,69045,Singapore,APAC,Victorino,Wendy,Medium</t>
  </si>
  <si>
    <t>10229,48,100,6,5704.32,3/11/2004 0:00,Shipped,1,3,2004,Trucks and Buses,127,S24_2300,Mini Gifts Distributors Ltd.,4155551450,5677 Strong St.,,San Rafael,CA,97562,USA,NA,Nelson,Valarie,Medium</t>
  </si>
  <si>
    <t>10246,29,100,10,3520.6,5/5/2004 0:00,Shipped,2,5,2004,Trucks and Buses,127,S24_2300,Euro Shopping Channel,(91) 555 94 44,"C/ Moralzarzal, 86",,Madrid,,28034,Spain,EMEA,Freyre,Diego,Medium</t>
  </si>
  <si>
    <t>10259,47,100,9,5285.62,6/15/2004 0:00,Shipped,2,6,2004,Trucks and Buses,127,S24_2300,Handji Gifts&amp; Co,+65 224 1555,Village Close - 106 Linden Road Sandown,2nd Floor,Singapore,,69045,Singapore,APAC,Victorino,Wendy,Medium</t>
  </si>
  <si>
    <t>10271,43,100,10,5605.05,7/20/2004 0:00,Shipped,3,7,2004,Trucks and Buses,127,S24_2300,Mini Gifts Distributors Ltd.,4155551450,5677 Strong St.,,San Rafael,CA,97562,USA,NA,Nelson,Valarie,Medium</t>
  </si>
  <si>
    <t>10281,25,100,6,2779.5,8/19/2004 0:00,Shipped,3,8,2004,Trucks and Buses,127,S24_2300,Diecast Classics Inc.,2155551555,7586 Pompton St.,,Allentown,PA,70267,USA,NA,Yu,Kyung,Small</t>
  </si>
  <si>
    <t>10291,48,100,1,5398.08,9/8/2004 0:00,Shipped,3,9,2004,Trucks and Buses,127,S24_2300,Scandinavian Gift Ideas,0695-34 6555,?kergatan 24,,Boras,,S-844 67,Sweden,EMEA,Larsson,Maria,Medium</t>
  </si>
  <si>
    <t>10305,24,100,10,3189.6,10/13/2004 0:00,Shipped,4,10,2004,Trucks and Buses,127,S24_2300,Marta's Replicas Co.,6175558555,39323 Spinnaker Dr.,,Cambridge,MA,51247,USA,NA,Hernandez,Marta,Medium</t>
  </si>
  <si>
    <t>10313,42,100,4,5581.8,10/22/2004 0:00,Shipped,4,10,2004,Trucks and Buses,127,S24_2300,Canadian Gift Exchange Network,(604) 555-3392,1900 Oak St.,,Vancouver,BC,V3F 2K1,Canada,NA,Tannamuri,Yoshi,Medium</t>
  </si>
  <si>
    <t>10324,31,100,2,3820.44,11/5/2004 0:00,Shipped,4,11,2004,Trucks and Buses,127,S24_2300,Vitachrome Inc.,2125551500,2678 Kingston Rd.,Suite 101,NYC,NY,10022,USA,NA,Frick,Michael,Medium</t>
  </si>
  <si>
    <t>10334,42,100,5,5528.04,11/19/2004 0:00,On Hold,4,11,2004,Trucks and Buses,127,S24_2300,"Volvo Model Replicas, Co",0921-12 3555,Berguvsv„gen  8,,Lule,,S-958 22,Sweden,EMEA,Berglund,Christina,Medium</t>
  </si>
  <si>
    <t>10348,37,100,1,5981.42,11/1/2004 0:00,Shipped,4,11,2004,Trucks and Buses,127,S24_2300,"Corrida Auto Replicas, Ltd",(91) 555 22 82,"C/ Araquil, 67",,Madrid,,28023,Spain,EMEA,Sommer,Mart¡n,Medium</t>
  </si>
  <si>
    <t>10358,41,100,7,5684.65,12/10/2004 0:00,Shipped,4,12,2004,Trucks and Buses,127,S24_2300,Euro Shopping Channel,(91) 555 94 44,"C/ Moralzarzal, 86",,Madrid,,28034,Spain,EMEA,Freyre,Diego,Medium</t>
  </si>
  <si>
    <t>10371,20,100,5,3449.4,1/23/2005 0:00,Shipped,1,1,2005,Trucks and Buses,127,S24_2300,Mini Gifts Distributors Ltd.,4155551450,5677 Strong St.,,San Rafael,CA,97562,USA,NA,Nelson,Valarie,Medium</t>
  </si>
  <si>
    <t>10382,20,100,3,2654.4,2/17/2005 0:00,Shipped,1,2,2005,Trucks and Buses,127,S24_2300,Mini Gifts Distributors Ltd.,4155551450,5677 Strong St.,,San Rafael,CA,97562,USA,NA,Nelson,Valarie,Small</t>
  </si>
  <si>
    <t>10412,70,100,10,8498,5/3/2005 0:00,Shipped,2,5,2005,Trucks and Buses,127,S24_2300,Euro Shopping Channel,(91) 555 94 44,"C/ Moralzarzal, 86",,Madrid,,28034,Spain,EMEA,Freyre,Diego,Large</t>
  </si>
  <si>
    <t>10425,49,100,9,5510.54,5/31/2005 0:00,In Process,2,5,2005,Trucks and Buses,127,S24_2300,La Rochelle Gifts,40.67.8555,"67, rue des Cinquante Otages",,Nantes,,44000,France,EMEA,Labrune,Janine,Medium</t>
  </si>
  <si>
    <t>10108,35,58.87,15,2060.45,3/3/2003 0:00,Shipped,1,3,2003,Motorcycles,69,S24_2360,Cruz &amp; Sons Co.,+63 2 555 3587,15 McCallum Street - NatWest Center #13-03,,Makati City,,1227 MM,Philippines,Japan,Cruz,Arnold,Small</t>
  </si>
  <si>
    <t>10121,32,76.88,2,2460.16,5/7/2003 0:00,Shipped,2,5,2003,Motorcycles,69,S24_2360,Reims Collectables,26.47.1555,59 rue de l'Abbaye,,Reims,,51100,France,EMEA,Henriot,Paul,Small</t>
  </si>
  <si>
    <t>10135,29,61.64,16,1787.56,7/2/2003 0:00,Shipped,3,7,2003,Motorcycles,69,S24_2360,Mini Gifts Distributors Ltd.,4155551450,5677 Strong St.,,San Rafael,CA,97562,USA,NA,Nelson,Valarie,Small</t>
  </si>
  <si>
    <t>10145,27,60.95,3,1645.65,8/25/2003 0:00,Shipped,3,8,2003,Motorcycles,69,S24_2360,Toys4GrownUps.com,6265557265,78934 Hillside Dr.,,Pasadena,CA,90003,USA,NA,Young,Julie,Small</t>
  </si>
  <si>
    <t>10159,27,80.34,11,2169.18,10/10/2003 0:00,Shipped,4,10,2003,Motorcycles,69,S24_2360,Corporate Gift Ideas Co.,6505551386,7734 Strong St.,,San Francisco,CA,,USA,NA,Brown,Julie,Small</t>
  </si>
  <si>
    <t>10169,38,74.11,11,2816.18,11/4/2003 0:00,Shipped,4,11,2003,Motorcycles,69,S24_2360,"Anna's Decorations, Ltd",02 9936 8555,201 Miller Street,Level 15,North Sydney,NSW,2060,Australia,APAC,O'Hara,Anna,Small</t>
  </si>
  <si>
    <t>10180,35,72.03,6,2521.05,11/11/2003 0:00,Shipped,4,11,2003,Motorcycles,69,S24_2360,Daedalus Designs Imports,20.16.1555,"184, chausse de Tournai",,Lille,,59000,France,EMEA,Rance,Martine,Small</t>
  </si>
  <si>
    <t>10190,42,76.19,3,3199.98,11/19/2003 0:00,Shipped,4,11,2003,Motorcycles,69,S24_2360,Euro Shopping Channel,(91) 555 94 44,"C/ Moralzarzal, 86",,Madrid,,28034,Spain,EMEA,Freyre,Diego,Medium</t>
  </si>
  <si>
    <t>10211,21,63.72,11,1338.12,1/15/2004 0:00,Shipped,1,1,2004,Motorcycles,69,S24_2360,Auto Canal Petit,(1) 47.55.6555,"25, rue Lauriston",,Paris,,75016,France,EMEA,Perrier,Dominique,Small</t>
  </si>
  <si>
    <t>10224,37,80.34,4,2972.58,2/21/2004 0:00,Shipped,1,2,2004,Motorcycles,69,S24_2360,Daedalus Designs Imports,20.16.1555,"184, chausse de Tournai",,Lille,,59000,France,EMEA,Rance,Martine,Small</t>
  </si>
  <si>
    <t>10237,26,79.65,4,2070.9,4/5/2004 0:00,Shipped,2,4,2004,Motorcycles,69,S24_2360,Vitachrome Inc.,2125551500,2678 Kingston Rd.,Suite 101,NYC,NY,10022,USA,NA,Frick,Michael,Small</t>
  </si>
  <si>
    <t>10252,47,65.8,8,3092.6,5/26/2004 0:00,Shipped,2,5,2004,Motorcycles,69,S24_2360,Auto Canal Petit,(1) 47.55.6555,"25, rue Lauriston",,Paris,,75016,France,EMEA,Perrier,Dominique,Medium</t>
  </si>
  <si>
    <t>10264,37,65.1,6,2408.7,6/30/2004 0:00,Shipped,2,6,2004,Motorcycles,69,S24_2360,Gifts4AllAges.com,6175559555,8616 Spinnaker Dr.,,Boston,MA,51003,USA,NA,Yoshido,Juri,Small</t>
  </si>
  <si>
    <t>10276,46,75.49,12,3472.54,8/2/2004 0:00,Shipped,3,8,2004,Motorcycles,69,S24_2360,Online Mini Collectables,6175557555,7635 Spinnaker Dr.,,Brickhaven,MA,58339,USA,NA,Barajas,Miguel,Medium</t>
  </si>
  <si>
    <t>10285,38,59.56,3,2263.28,8/27/2004 0:00,Shipped,3,8,2004,Motorcycles,69,S24_2360,Marta's Replicas Co.,6175558555,39323 Spinnaker Dr.,,Cambridge,MA,51247,USA,NA,Hernandez,Marta,Small</t>
  </si>
  <si>
    <t>10299,33,66.49,6,2194.17,9/30/2004 0:00,Shipped,3,9,2004,Motorcycles,69,S24_2360,"Toys of Finland, Co.",90-224 8555,Keskuskatu 45,,Helsinki,,21240,Finland,EMEA,Karttunen,Matti,Small</t>
  </si>
  <si>
    <t>10309,24,56.1,2,1346.4,10/15/2004 0:00,Shipped,4,10,2004,Motorcycles,69,S24_2360,Baane Mini Imports,07-98 9555,Erling Skakkes gate 78,,Stavern,,4110,Norway,EMEA,Bergulfsen,Jonas,Small</t>
  </si>
  <si>
    <t>10319,31,81.73,7,2533.63,11/3/2004 0:00,Shipped,4,11,2004,Motorcycles,69,S24_2360,Microscale Inc.,2125551957,5290 North Pendale Street,Suite 200,NYC,NY,10022,USA,NA,Kuo,Kee,Small</t>
  </si>
  <si>
    <t>10330,42,81.03,1,3403.26,11/16/2004 0:00,Shipped,4,11,2004,Motorcycles,69,S24_2360,Cruz &amp; Sons Co.,+63 2 555 3587,15 McCallum Street - NatWest Center #13-03,,Makati City,,1227 MM,Philippines,Japan,Cruz,Arnold,Medium</t>
  </si>
  <si>
    <t>10341,32,100,6,3307.2,11/24/2004 0:00,Shipped,4,11,2004,Motorcycles,69,S24_2360,Salzburg Collectables,6562-9555,Geislweg 14,,Salzburg,,5020,Austria,EMEA,Pipps,Georg,Medium</t>
  </si>
  <si>
    <t>10355,41,70.65,3,2896.65,12/7/2004 0:00,Shipped,4,12,2004,Motorcycles,69,S24_2360,Euro Shopping Channel,(91) 555 94 44,"C/ Moralzarzal, 86",,Madrid,,28034,Spain,EMEA,Freyre,Diego,Small</t>
  </si>
  <si>
    <t>10363,43,61.23,14,2632.89,1/6/2005 0:00,Shipped,1,1,2005,Motorcycles,69,S24_2360,Suominen Souveniers,+358 9 8045 555,"Software Engineering Center, SEC Oy",,Espoo,,FIN-02271,Finland,EMEA,Suominen,Kalle,Small</t>
  </si>
  <si>
    <t>10375,20,100,14,2046,2/3/2005 0:00,Shipped,1,2,2005,Motorcycles,69,S24_2360,La Rochelle Gifts,40.67.8555,"67, rue des Cinquante Otages",,Nantes,,44000,France,EMEA,Labrune,Janine,Small</t>
  </si>
  <si>
    <t>10390,35,65.13,4,2279.55,3/4/2005 0:00,Shipped,1,3,2005,Motorcycles,69,S24_2360,Mini Gifts Distributors Ltd.,4155551450,5677 Strong St.,,San Rafael,CA,97562,USA,NA,Nelson,Valarie,Small</t>
  </si>
  <si>
    <t>10403,27,79.65,4,2150.55,4/8/2005 0:00,Shipped,2,4,2005,Motorcycles,69,S24_2360,"UK Collectables, Ltd.",(171) 555-2282,Berkeley Gardens 12  Brewery,,Liverpool,,WX1 6LT,UK,EMEA,Devon,Elizabeth,Small</t>
  </si>
  <si>
    <t>10110,43,78.15,11,3360.45,3/18/2003 0:00,Shipped,1,3,2003,Classic Cars,90,S24_2766,"AV Stores, Co.",(171) 555-1555,Fauntleroy Circus,,Manchester,,EC2 5NT,UK,EMEA,Ashworth,Victoria,Medium</t>
  </si>
  <si>
    <t>10124,32,72.7,10,2326.4,5/21/2003 0:00,Shipped,2,5,2003,Classic Cars,90,S24_2766,Signal Gift Stores,7025551838,8489 Strong St.,,Las Vegas,NV,83030,USA,NA,King,Sue,Small</t>
  </si>
  <si>
    <t>10148,21,73.6,4,1545.6,9/11/2003 0:00,Shipped,3,9,2003,Classic Cars,90,S24_2766,"Anna's Decorations, Ltd",02 9936 8555,201 Miller Street,Level 15,North Sydney,NSW,2060,Australia,APAC,O'Hara,Anna,Small</t>
  </si>
  <si>
    <t>10161,20,100,3,2144.6,10/17/2003 0:00,Shipped,4,10,2003,Classic Cars,90,S24_2766,Heintze Collectables,86 21 3555,Smagsloget 45,,Aaarhus,,8200,Denmark,EMEA,Ibsen,Palle,Small</t>
  </si>
  <si>
    <t>10172,22,74.51,1,1639.22,11/5/2003 0:00,Shipped,4,11,2003,Classic Cars,90,S24_2766,Gift Depot Inc.,2035552570,25593 South Bay Ln.,,Bridgewater,CT,97562,USA,NA,King,Julie,Small</t>
  </si>
  <si>
    <t>10182,36,73.6,14,2649.6,11/12/2003 0:00,Shipped,4,11,2003,Classic Cars,90,S24_2766,Mini Gifts Distributors Ltd.,4155551450,5677 Strong St.,,San Rafael,CA,97562,USA,NA,Nelson,Valarie,Small</t>
  </si>
  <si>
    <t>10192,46,83.6,2,3845.6,11/20/2003 0:00,Shipped,4,11,2003,Classic Cars,90,S24_2766,Online Diecast Creations Co.,6035558647,2304 Long Airport Avenue,,Nashua,NH,62005,USA,NA,Young,Valarie,Medium</t>
  </si>
  <si>
    <t>10204,47,96.32,8,4527.04,12/2/2003 0:00,Shipped,4,12,2003,Classic Cars,90,S24_2766,Muscle Machine Inc,2125557413,4092 Furth Circle,Suite 400,NYC,NY,10022,USA,NA,Young,Jeff,Medium</t>
  </si>
  <si>
    <t>10212,45,88.14,1,3966.3,1/16/2004 0:00,Shipped,1,1,2004,Classic Cars,90,S24_2766,Euro Shopping Channel,(91) 555 94 44,"C/ Moralzarzal, 86",,Madrid,,28034,Spain,EMEA,Freyre,Diego,Medium</t>
  </si>
  <si>
    <t>10227,47,88.14,14,4142.58,3/2/2004 0:00,Shipped,1,3,2004,Classic Cars,90,S24_2766,"Saveley &amp; Henriot, Co.",78.32.5555,"2, rue du Commerce",,Lyon,,69004,France,EMEA,Saveley,Mary,Medium</t>
  </si>
  <si>
    <t>10241,47,94.5,6,4441.5,4/13/2004 0:00,Shipped,2,4,2004,Classic Cars,90,S24_2766,Mini Caravy,88.60.1555,"24, place Kluber",,Strasbourg,,67000,France,EMEA,Citeaux,Frederique,Medium</t>
  </si>
  <si>
    <t>10267,38,87.24,3,3315.12,7/7/2004 0:00,Shipped,3,7,2004,Classic Cars,90,S24_2766,Muscle Machine Inc,2125557413,4092 Furth Circle,Suite 400,NYC,NY,10022,USA,NA,Young,Jeff,Medium</t>
  </si>
  <si>
    <t>10279,49,79.97,3,3918.53,8/9/2004 0:00,Shipped,3,8,2004,Classic Cars,90,S24_2766,Euro Shopping Channel,(91) 555 94 44,"C/ Moralzarzal, 86",,Madrid,,28034,Spain,EMEA,Freyre,Diego,Medium</t>
  </si>
  <si>
    <t>10288,35,80.87,9,2830.45,9/1/2004 0:00,Shipped,3,9,2004,Classic Cars,90,S24_2766,Handji Gifts&amp; Co,+65 224 1555,Village Close - 106 Linden Road Sandown,2nd Floor,Singapore,,69045,Singapore,APAC,Victorino,Wendy,Small</t>
  </si>
  <si>
    <t>10302,49,100,5,5298.86,10/6/2003 0:00,Shipped,4,10,2003,Classic Cars,90,S24_2766,"UK Collectables, Ltd.",(171) 555-2282,Berkeley Gardens 12  Brewery,,Liverpool,,WX1 6LT,UK,EMEA,Devon,Elizabeth,Medium</t>
  </si>
  <si>
    <t>10311,28,93.6,4,2620.8,10/16/2004 0:00,Shipped,4,10,2004,Classic Cars,90,S24_2766,Euro Shopping Channel,(91) 555 94 44,"C/ Moralzarzal, 86",,Madrid,,28034,Spain,EMEA,Freyre,Diego,Small</t>
  </si>
  <si>
    <t>10321,30,72.7,1,2181,11/4/2004 0:00,Shipped,4,11,2004,Classic Cars,90,S24_2766,FunGiftIdeas.com,5085552555,1785 First Street,,New Bedford,MA,50553,USA,NA,Benitez,Violeta,Small</t>
  </si>
  <si>
    <t>10332,39,86.72,7,3382.08,11/17/2004 0:00,Shipped,4,11,2004,Classic Cars,90,S24_2766,"AV Stores, Co.",(171) 555-1555,Fauntleroy Circus,,Manchester,,EC2 5NT,UK,EMEA,Ashworth,Victoria,Medium</t>
  </si>
  <si>
    <t>10346,25,100,1,2876.75,11/29/2004 0:00,Shipped,4,11,2004,Classic Cars,90,S24_2766,Signal Gift Stores,7025551838,8489 Strong St.,,Las Vegas,NV,83030,USA,NA,King,Sue,Small</t>
  </si>
  <si>
    <t>10368,40,100,2,4107.2,1/19/2005 0:00,Shipped,1,1,2005,Classic Cars,90,S24_2766,Mini Gifts Distributors Ltd.,4155551450,5677 Strong St.,,San Rafael,CA,97562,USA,NA,Nelson,Valarie,Medium</t>
  </si>
  <si>
    <t>10380,36,37.5,6,1350,2/16/2005 0:00,Shipped,1,2,2005,Classic Cars,90,S24_2766,Euro Shopping Channel,(91) 555 94 44,"C/ Moralzarzal, 86",,Madrid,,28034,Spain,EMEA,Freyre,Diego,Small</t>
  </si>
  <si>
    <t>10407,76,94.5,6,7182,4/22/2005 0:00,On Hold,2,4,2005,Classic Cars,90,S24_2766,The Sharp Gifts Warehouse,4085553659,3086 Ingle Ln.,,San Jose,CA,94217,USA,NA,Frick,Sue,Large</t>
  </si>
  <si>
    <t>10420,39,100,9,3933.93,5/29/2005 0:00,In Process,2,5,2005,Classic Cars,90,S24_2766,Souveniers And Things Co.,+61 2 9495 8555,"Monitor Money Building, 815 Pacific Hwy",Level 6,Chatswood,NSW,2067,Australia,APAC,Huxley,Adrian,Medium</t>
  </si>
  <si>
    <t>10104,44,39.6,10,1742.4,1/31/2003 0:00,Shipped,1,1,2003,Classic Cars,35,S24_2840,Euro Shopping Channel,(91) 555 94 44,"C/ Moralzarzal, 86",,Madrid,,28034,Spain,EMEA,Freyre,Diego,Small</t>
  </si>
  <si>
    <t>10114,24,30.06,1,721.44,4/1/2003 0:00,Shipped,2,4,2003,Classic Cars,35,S24_2840,"La Corne D'abondance, Co.",(1) 42.34.2555,"265, boulevard Charonne",,Paris,,75012,France,EMEA,Bertrand,Marie,Small</t>
  </si>
  <si>
    <t>10127,39,38.19,12,1489.41,6/3/2003 0:00,Shipped,2,6,2003,Classic Cars,35,S24_2840,Muscle Machine Inc,2125557413,4092 Furth Circle,Suite 400,NYC,NY,10022,USA,NA,Young,Jeff,Small</t>
  </si>
  <si>
    <t>10141,21,42.43,6,891.03,8/1/2003 0:00,Shipped,3,8,2003,Classic Cars,35,S24_2840,Suominen Souveniers,+358 9 8045 555,"Software Engineering Center, SEC Oy",,Espoo,,FIN-02271,Finland,EMEA,Suominen,Kalle,Small</t>
  </si>
  <si>
    <t>10151,30,40.31,4,1209.3,9/21/2003 0:00,Shipped,3,9,2003,Classic Cars,35,S24_2840,"Oulu Toy Supplies, Inc.",981-443655,Torikatu 38,,Oulu,,90110,Finland,EMEA,Koskitalo,Pirkko,Small</t>
  </si>
  <si>
    <t>10165,27,31.82,13,859.14,10/22/2003 0:00,Shipped,4,10,2003,Classic Cars,35,S24_2840,"Dragon Souveniers, Ltd.",+65 221 7555,"Bronz Sok., Bronz Apt. 3/6 Tesvikiye",,Singapore,,79903,Singapore,Japan,Natividad,Eric,Small</t>
  </si>
  <si>
    <t>10175,37,31.12,2,1151.44,11/6/2003 0:00,Shipped,4,11,2003,Classic Cars,35,S24_2840,"Stylish Desk Decors, Co.",(171) 555-0297,35 King George,,London,,WX3 6FW,UK,EMEA,Brown,Ann,Small</t>
  </si>
  <si>
    <t>10184,42,31.82,7,1336.44,11/14/2003 0:00,Shipped,4,11,2003,Classic Cars,35,S24_2840,"Iberia Gift Imports, Corp.",(95) 555 82 82,"C/ Romero, 33",,Sevilla,,41101,Spain,EMEA,Roel,Jose Pedro,Small</t>
  </si>
  <si>
    <t>10195,32,28.29,7,905.28,11/25/2003 0:00,Shipped,4,11,2003,Classic Cars,35,S24_2840,Mini Classics,9145554562,3758 North Pendale Street,,White Plains,NY,24067,USA,NA,Frick,Steve,Small</t>
  </si>
  <si>
    <t>10207,42,29.7,8,1247.4,12/9/2003 0:00,Shipped,4,12,2003,Classic Cars,35,S24_2840,Diecast Collectables,6175552555,6251 Ingle Ln.,,Boston,MA,51003,USA,NA,Franco,Valarie,Small</t>
  </si>
  <si>
    <t>10219,21,40.31,3,846.51,2/10/2004 0:00,Shipped,1,2,2004,Classic Cars,35,S24_2840,Signal Collectibles Ltd.,4155554312,2793 Furth Circle,,Brisbane,CA,94217,USA,NA,Taylor,Sue,Small</t>
  </si>
  <si>
    <t>10229,33,32.88,2,1085.04,3/11/2004 0:00,Shipped,1,3,2004,Classic Cars,35,S24_2840,Mini Gifts Distributors Ltd.,4155551450,5677 Strong St.,,San Rafael,CA,97562,USA,NA,Nelson,Valarie,Small</t>
  </si>
  <si>
    <t>10246,49,36.07,6,1767.43,5/5/2004 0:00,Shipped,2,5,2004,Classic Cars,35,S24_2840,Euro Shopping Channel,(91) 555 94 44,"C/ Moralzarzal, 86",,Madrid,,28034,Spain,EMEA,Freyre,Diego,Small</t>
  </si>
  <si>
    <t>10259,31,33.24,5,1030.44,6/15/2004 0:00,Shipped,2,6,2004,Classic Cars,35,S24_2840,Handji Gifts&amp; Co,+65 224 1555,Village Close - 106 Linden Road Sandown,2nd Floor,Singapore,,69045,Singapore,APAC,Victorino,Wendy,Small</t>
  </si>
  <si>
    <t>10271,38,41.72,6,1585.36,7/20/2004 0:00,Shipped,3,7,2004,Classic Cars,35,S24_2840,Mini Gifts Distributors Ltd.,4155551450,5677 Strong St.,,San Rafael,CA,97562,USA,NA,Nelson,Valarie,Small</t>
  </si>
  <si>
    <t>10281,20,40.66,2,813.2,8/19/2004 0:00,Shipped,3,8,2004,Classic Cars,35,S24_2840,Diecast Classics Inc.,2155551555,7586 Pompton St.,,Allentown,PA,70267,USA,NA,Yu,Kyung,Small</t>
  </si>
  <si>
    <t>10292,39,30.06,9,1172.34,9/8/2004 0:00,Shipped,3,9,2004,Classic Cars,35,S24_2840,Land of Toys Inc.,2125557818,897 Long Airport Avenue,,NYC,NY,10022,USA,NA,Yu,Kwai,Small</t>
  </si>
  <si>
    <t>10305,48,31.47,6,1510.56,10/13/2004 0:00,Shipped,4,10,2004,Classic Cars,35,S24_2840,Marta's Replicas Co.,6175558555,39323 Spinnaker Dr.,,Cambridge,MA,51247,USA,NA,Hernandez,Marta,Small</t>
  </si>
  <si>
    <t>10314,39,37.13,15,1448.07,10/22/2004 0:00,Shipped,4,10,2004,Classic Cars,35,S24_2840,Heintze Collectables,86 21 3555,Smagsloget 45,,Aaarhus,,8200,Denmark,EMEA,Ibsen,Palle,Small</t>
  </si>
  <si>
    <t>10324,30,100,9,3338.1,11/5/2004 0:00,Shipped,4,11,2004,Classic Cars,35,S24_2840,Vitachrome Inc.,2125551500,2678 Kingston Rd.,Suite 101,NYC,NY,10022,USA,NA,Frick,Michael,Medium</t>
  </si>
  <si>
    <t>10335,33,37.13,2,1225.29,11/19/2004 0:00,Shipped,4,11,2004,Classic Cars,35,S24_2840,Mini Gifts Distributors Ltd.,4155551450,5677 Strong St.,,San Rafael,CA,97562,USA,NA,Nelson,Valarie,Small</t>
  </si>
  <si>
    <t>10349,36,37.13,3,1336.68,12/1/2004 0:00,Shipped,4,12,2004,Classic Cars,35,S24_2840,Muscle Machine Inc,2125557413,4092 Furth Circle,Suite 400,NYC,NY,10022,USA,NA,Young,Jeff,Small</t>
  </si>
  <si>
    <t>10358,36,82.94,4,2985.84,12/10/2004 0:00,Shipped,4,12,2004,Classic Cars,35,S24_2840,Euro Shopping Channel,(91) 555 94 44,"C/ Moralzarzal, 86",,Madrid,,28034,Spain,EMEA,Freyre,Diego,Small</t>
  </si>
  <si>
    <t>10371,45,100,8,5545.8,1/23/2005 0:00,Shipped,1,1,2005,Classic Cars,35,S24_2840,Mini Gifts Distributors Ltd.,4155551450,5677 Strong St.,,San Rafael,CA,97562,USA,NA,Nelson,Valarie,Medium</t>
  </si>
  <si>
    <t>10383,40,100,3,6089.6,2/22/2005 0:00,Shipped,1,2,2005,Classic Cars,35,S24_2840,Euro Shopping Channel,(91) 555 94 44,"C/ Moralzarzal, 86",,Madrid,,28034,Spain,EMEA,Freyre,Diego,Medium</t>
  </si>
  <si>
    <t>10394,46,38.9,6,1789.4,3/15/2005 0:00,Shipped,1,3,2005,Classic Cars,35,S24_2840,Euro Shopping Channel,(91) 555 94 44,"C/ Moralzarzal, 86",,Madrid,,28034,Spain,EMEA,Freyre,Diego,Small</t>
  </si>
  <si>
    <t>10412,30,36.07,6,1082.1,5/3/2005 0:00,Shipped,2,5,2005,Classic Cars,35,S24_2840,Euro Shopping Channel,(91) 555 94 44,"C/ Moralzarzal, 86",,Madrid,,28034,Spain,EMEA,Freyre,Diego,Small</t>
  </si>
  <si>
    <t>10425,31,33.24,5,1030.44,5/31/2005 0:00,In Process,2,5,2005,Classic Cars,35,S24_2840,La Rochelle Gifts,40.67.8555,"67, rue des Cinquante Otages",,Nantes,,44000,France,EMEA,Labrune,Janine,Small</t>
  </si>
  <si>
    <t>10106,49,74.68,13,3659.32,2/17/2003 0:00,Shipped,1,2,2003,Planes,68,S24_2841,Rovelli Gifts,035-640555,Via Ludovico il Moro 22,,Bergamo,,24100,Italy,EMEA,Rovelli,Giovanni,Medium</t>
  </si>
  <si>
    <t>10119,41,59.6,4,2443.6,4/28/2003 0:00,Shipped,2,4,2003,Planes,68,S24_2841,Salzburg Collectables,6562-9555,Geislweg 14,,Salzburg,,5020,Austria,EMEA,Pipps,Georg,Small</t>
  </si>
  <si>
    <t>10131,35,67.14,5,2349.9,6/16/2003 0:00,Shipped,2,6,2003,Planes,68,S24_2841,Gift Ideas Corp.,2035554407,2440 Pompton St.,,Glendale,CT,97561,USA,NA,Lewis,Dan,Small</t>
  </si>
  <si>
    <t>10143,27,60.97,8,1646.19,8/10/2003 0:00,Shipped,3,8,2003,Planes,68,S24_2841,Mini Creations Ltd.,5085559555,4575 Hillside Dr.,,New Bedford,MA,50553,USA,NA,Tam,Wing C,Small</t>
  </si>
  <si>
    <t>10155,23,72.62,6,1670.26,10/6/2003 0:00,Shipped,4,10,2003,Planes,68,S24_2841,"Toys of Finland, Co.",90-224 8555,Keskuskatu 45,,Helsinki,,21240,Finland,EMEA,Karttunen,Matti,Small</t>
  </si>
  <si>
    <t>10167,21,69.88,2,1467.48,10/23/2003 0:00,Cancelled,4,10,2003,Planes,68,S24_2841,Scandinavian Gift Ideas,0695-34 6555,?kergatan 24,,Boras,,S-844 67,Sweden,EMEA,Larsson,Maria,Small</t>
  </si>
  <si>
    <t>10178,34,80.84,5,2748.56,11/8/2003 0:00,Shipped,4,11,2003,Planes,68,S24_2841,Alpha Cognac,61.77.6555,1 rue Alsace-Lorraine,,Toulouse,,31000,France,EMEA,Roulet,Annette,Small</t>
  </si>
  <si>
    <t>10186,22,69.2,2,1522.4,11/14/2003 0:00,Shipped,4,11,2003,Planes,68,S24_2841,"Double Decker Gift Stores, Ltd",(171) 555-7555,120 Hanover Sq.,,London,,WA1 1DP,UK,EMEA,Hardy,Thomas,Small</t>
  </si>
  <si>
    <t>10198,48,67.82,5,3255.36,11/27/2003 0:00,Shipped,4,11,2003,Planes,68,S24_2841,Cruz &amp; Sons Co.,+63 2 555 3587,15 McCallum Street - NatWest Center #13-03,,Makati City,,1227 MM,Philippines,Japan,Cruz,Arnold,Medium</t>
  </si>
  <si>
    <t>10209,43,82.21,1,3535.03,1/9/2004 0:00,Shipped,1,1,2004,Planes,68,S24_2841,"Men 'R' US Retailers, Ltd.",2155554369,6047 Douglas Av.,,Los Angeles,CA,,USA,NA,Chandler,Michael,Medium</t>
  </si>
  <si>
    <t>10222,32,81.53,5,2608.96,2/19/2004 0:00,Shipped,1,2,2004,Planes,68,S24_2841,Collectable Mini Designs Co.,7605558146,361 Furth Circle,,San Diego,CA,91217,USA,NA,Thompson,Valarie,Small</t>
  </si>
  <si>
    <t>10249,20,67.82,1,1356.4,5/8/2004 0:00,Shipped,2,5,2004,Planes,68,S24_2841,Cambridge Collectables Co.,6175555555,4658 Baden Av.,,Cambridge,MA,51247,USA,NA,Tseng,Kyung,Small</t>
  </si>
  <si>
    <t>10262,24,67.14,10,1611.36,6/24/2004 0:00,Cancelled,2,6,2004,Planes,68,S24_2841,Euro Shopping Channel,(91) 555 94 44,"C/ Moralzarzal, 86",,Madrid,,28034,Spain,EMEA,Freyre,Diego,Small</t>
  </si>
  <si>
    <t>10274,40,65.08,2,2603.2,7/21/2004 0:00,Shipped,3,7,2004,Planes,68,S24_2841,Collectables For Less Inc.,6175558555,7825 Douglas Av.,,Brickhaven,MA,58339,USA,NA,Nelson,Allen,Small</t>
  </si>
  <si>
    <t>10284,30,73.99,12,2219.7,8/21/2004 0:00,Shipped,3,8,2004,Planes,68,S24_2841,"Norway Gifts By Mail, Co.",+47 2212 1555,"Drammensveien 126 A, PB 744 Sentrum",,Oslo,,N 0106,Norway,EMEA,Klaeboe,Jan,Small</t>
  </si>
  <si>
    <t>10296,21,71.25,8,1496.25,9/15/2004 0:00,Shipped,3,9,2004,Planes,68,S24_2841,"Bavarian Collectables Imports, Co.",+49 89 61 08 9555,Hansastr. 15,,Munich,,80686,Germany,EMEA,Donnermeyer,Michael,Small</t>
  </si>
  <si>
    <t>10307,25,75.36,2,1884,10/14/2004 0:00,Shipped,4,10,2004,Planes,68,S24_2841,"Classic Gift Ideas, Inc",2155554695,782 First Street,,Philadelphia,PA,71270,USA,NA,Cervantes,Francisca,Small</t>
  </si>
  <si>
    <t>10316,34,63.71,10,2166.14,11/1/2004 0:00,Shipped,4,11,2004,Planes,68,S24_2841,giftsbymail.co.uk,(198) 555-8888,Garden House Crowther Way,,Cowes,Isle of Wight,PO31 7PJ,UK,EMEA,Bennett,Helen,Small</t>
  </si>
  <si>
    <t>10328,48,58.92,1,2828.16,11/12/2004 0:00,Shipped,4,11,2004,Planes,68,S24_2841,Rovelli Gifts,035-640555,Via Ludovico il Moro 22,,Bergamo,,24100,Italy,EMEA,Rovelli,Giovanni,Small</t>
  </si>
  <si>
    <t>10339,55,100,12,6214.45,11/23/2004 0:00,Shipped,4,11,2004,Planes,68,S24_2841,"Tokyo Collectables, Ltd",+81 3 3584 0555,2-2-8 Roppongi,,Minato-ku,Tokyo,106-0032,Japan,Japan,Shimamura,Akiko,Medium</t>
  </si>
  <si>
    <t>10351,25,74.68,5,1867,12/3/2004 0:00,Shipped,4,12,2004,Planes,68,S24_2841,"Stylish Desk Decors, Co.",(171) 555-0297,35 King George,,London,,WX3 6FW,UK,EMEA,Brown,Ann,Small</t>
  </si>
  <si>
    <t>10373,38,70.44,7,2676.72,1/31/2005 0:00,Shipped,1,1,2005,Planes,68,S24_2841,"Oulu Toy Supplies, Inc.",981-443655,Torikatu 38,,Oulu,,90110,Finland,EMEA,Koskitalo,Pirkko,Small</t>
  </si>
  <si>
    <t>10386,39,55.96,1,2182.44,3/1/2005 0:00,Resolved,1,3,2005,Planes,68,S24_2841,Euro Shopping Channel,(91) 555 94 44,"C/ Moralzarzal, 86",,Madrid,,28034,Spain,EMEA,Freyre,Diego,Small</t>
  </si>
  <si>
    <t>10398,28,57.55,3,1611.4,3/30/2005 0:00,Shipped,1,3,2005,Planes,68,S24_2841,Reims Collectables,26.47.1555,59 rue de l'Abbaye,,Reims,,51100,France,EMEA,Henriot,Paul,Small</t>
  </si>
  <si>
    <t>10400,24,61.66,2,1479.84,4/1/2005 0:00,Shipped,2,4,2005,Planes,68,S24_2841,The Sharp Gifts Warehouse,4085553659,3086 Ingle Ln.,,San Jose,CA,94217,USA,NA,Frick,Sue,Small</t>
  </si>
  <si>
    <t>10415,21,67.82,1,1424.22,5/9/2005 0:00,Disputed,2,5,2005,Planes,68,S24_2841,"Australian Collectables, Ltd",61-9-3844-6555,7 Allen Street,,Glen Waverly,Victoria,3150,Australia,APAC,Connery,Sean,Small</t>
  </si>
  <si>
    <t>10110,46,100,10,5942.28,3/18/2003 0:00,Shipped,1,3,2003,Classic Cars,117,S24_2887,"AV Stores, Co.",(171) 555-1555,Fauntleroy Circus,,Manchester,,EC2 5NT,UK,EMEA,Ashworth,Victoria,Medium</t>
  </si>
  <si>
    <t>10124,25,93.95,9,2348.75,5/21/2003 0:00,Shipped,2,5,2003,Classic Cars,117,S24_2887,Signal Gift Stores,7025551838,8489 Strong St.,,Las Vegas,NV,83030,USA,NA,King,Sue,Small</t>
  </si>
  <si>
    <t>10148,34,100,3,4392.12,9/11/2003 0:00,Shipped,3,9,2003,Classic Cars,117,S24_2887,"Anna's Decorations, Ltd",02 9936 8555,201 Miller Street,Level 15,North Sydney,NSW,2060,Australia,APAC,O'Hara,Anna,Medium</t>
  </si>
  <si>
    <t>10161,25,100,2,2759.75,10/17/2003 0:00,Shipped,4,10,2003,Classic Cars,117,S24_2887,Heintze Collectables,86 21 3555,Smagsloget 45,,Aaarhus,,8200,Denmark,EMEA,Ibsen,Palle,Small</t>
  </si>
  <si>
    <t>10173,23,100,16,2728.03,11/5/2003 0:00,Shipped,4,11,2003,Classic Cars,117,S24_2887,Rovelli Gifts,035-640555,Via Ludovico il Moro 22,,Bergamo,,24100,Italy,EMEA,Rovelli,Giovanni,Small</t>
  </si>
  <si>
    <t>10182,20,100,13,2395.8,11/12/2003 0:00,Shipped,4,11,2003,Classic Cars,117,S24_2887,Mini Gifts Distributors Ltd.,4155551450,5677 Strong St.,,San Rafael,CA,97562,USA,NA,Nelson,Valarie,Small</t>
  </si>
  <si>
    <t>10192,23,100,1,3052.33,11/20/2003 0:00,Shipped,4,11,2003,Classic Cars,117,S24_2887,Online Diecast Creations Co.,6035558647,2304 Long Airport Avenue,,Nashua,NH,62005,USA,NA,Young,Valarie,Medium</t>
  </si>
  <si>
    <t>10204,42,100,7,4242,12/2/2003 0:00,Shipped,4,12,2003,Classic Cars,117,S24_2887,Muscle Machine Inc,2125557413,4092 Furth Circle,Suite 400,NYC,NY,10022,USA,NA,Young,Jeff,Medium</t>
  </si>
  <si>
    <t>10213,27,100,3,2790.45,1/22/2004 0:00,Shipped,1,1,2004,Classic Cars,117,S24_2887,"Double Decker Gift Stores, Ltd",(171) 555-7555,120 Hanover Sq.,,London,,WA1 1DP,UK,EMEA,Hardy,Thomas,Small</t>
  </si>
  <si>
    <t>10227,33,100,13,4340.49,3/2/2004 0:00,Shipped,1,3,2004,Classic Cars,117,S24_2887,"Saveley &amp; Henriot, Co.",78.32.5555,"2, rue du Commerce",,Lyon,,69004,France,EMEA,Saveley,Mary,Medium</t>
  </si>
  <si>
    <t>10241,28,98.65,5,2762.2,4/13/2004 0:00,Shipped,2,4,2004,Classic Cars,117,S24_2887,Mini Caravy,88.60.1555,"24, place Kluber",,Strasbourg,,67000,France,EMEA,Citeaux,Frederique,Small</t>
  </si>
  <si>
    <t>10267,43,100,2,4645.72,7/7/2004 0:00,Shipped,3,7,2004,Classic Cars,117,S24_2887,Muscle Machine Inc,2125557413,4092 Furth Circle,Suite 400,NYC,NY,10022,USA,NA,Young,Jeff,Medium</t>
  </si>
  <si>
    <t>10279,48,100,2,5580.96,8/9/2004 0:00,Shipped,3,8,2004,Classic Cars,117,S24_2887,Euro Shopping Channel,(91) 555 94 44,"C/ Moralzarzal, 86",,Madrid,,28034,Spain,EMEA,Freyre,Diego,Medium</t>
  </si>
  <si>
    <t>10288,48,100,8,6539.04,9/1/2004 0:00,Shipped,3,9,2004,Classic Cars,117,S24_2887,Handji Gifts&amp; Co,+65 224 1555,Village Close - 106 Linden Road Sandown,2nd Floor,Singapore,,69045,Singapore,APAC,Victorino,Wendy,Medium</t>
  </si>
  <si>
    <t>10302,45,100,4,5548.95,10/6/2003 0:00,Shipped,4,10,2003,Classic Cars,117,S24_2887,"UK Collectables, Ltd.",(171) 555-2282,Berkeley Gardens 12  Brewery,,Liverpool,,WX1 6LT,UK,EMEA,Devon,Elizabeth,Medium</t>
  </si>
  <si>
    <t>10311,43,100,3,4595.41,10/16/2004 0:00,Shipped,4,10,2004,Classic Cars,117,S24_2887,Euro Shopping Channel,(91) 555 94 44,"C/ Moralzarzal, 86",,Madrid,,28034,Spain,EMEA,Freyre,Diego,Medium</t>
  </si>
  <si>
    <t>10332,44,42.26,11,1859.44,11/17/2004 0:00,Shipped,4,11,2004,Classic Cars,117,S24_2887,"AV Stores, Co.",(171) 555-1555,Fauntleroy Circus,,Manchester,,EC2 5NT,UK,EMEA,Ashworth,Victoria,Small</t>
  </si>
  <si>
    <t>10346,24,87.24,5,2093.76,11/29/2004 0:00,Shipped,4,11,2004,Classic Cars,117,S24_2887,Signal Gift Stores,7025551838,8489 Strong St.,,Las Vegas,NV,83030,USA,NA,King,Sue,Small</t>
  </si>
  <si>
    <t>10368,31,100,5,4223.13,1/19/2005 0:00,Shipped,1,1,2005,Classic Cars,117,S24_2887,Mini Gifts Distributors Ltd.,4155551450,5677 Strong St.,,San Rafael,CA,97562,USA,NA,Nelson,Valarie,Medium</t>
  </si>
  <si>
    <t>10380,44,36.29,7,1596.76,2/16/2005 0:00,Shipped,1,2,2005,Classic Cars,117,S24_2887,Euro Shopping Channel,(91) 555 94 44,"C/ Moralzarzal, 86",,Madrid,,28034,Spain,EMEA,Freyre,Diego,Small</t>
  </si>
  <si>
    <t>10407,59,98.65,5,5820.35,4/22/2005 0:00,On Hold,2,4,2005,Classic Cars,117,S24_2887,The Sharp Gifts Warehouse,4085553659,3086 Ingle Ln.,,San Jose,CA,94217,USA,NA,Frick,Sue,Medium</t>
  </si>
  <si>
    <t>10420,55,96.3,8,5296.5,5/29/2005 0:00,In Process,2,5,2005,Classic Cars,117,S24_2887,Souveniers And Things Co.,+61 2 9495 8555,"Monitor Money Building, 815 Pacific Hwy",Level 6,Chatswood,NSW,2067,Australia,APAC,Huxley,Adrian,Medium</t>
  </si>
  <si>
    <t>10109,29,32.1,6,930.9,3/10/2003 0:00,Shipped,1,3,2003,Classic Cars,37,S24_2972,Motor Mint Distributors Inc.,2155559857,11328 Douglas Av.,,Philadelphia,PA,71270,USA,NA,Hernandez,Rosa,Small</t>
  </si>
  <si>
    <t>10122,39,30.96,4,1207.44,5/8/2003 0:00,Shipped,2,5,2003,Classic Cars,37,S24_2972,Marseille Mini Autos,91.24.4555,"12, rue des Bouchers",,Marseille,,13008,France,EMEA,Lebihan,Laurence,Small</t>
  </si>
  <si>
    <t>10135,20,35.87,1,717.4,7/2/2003 0:00,Shipped,3,7,2003,Classic Cars,37,S24_2972,Mini Gifts Distributors Ltd.,4155551450,5677 Strong St.,,San Rafael,CA,97562,USA,NA,Nelson,Valarie,Small</t>
  </si>
  <si>
    <t>10147,25,42.67,1,1066.75,9/5/2003 0:00,Shipped,3,9,2003,Classic Cars,37,S24_2972,Collectables For Less Inc.,6175558555,7825 Douglas Av.,,Brickhaven,MA,58339,USA,NA,Nelson,Allen,Small</t>
  </si>
  <si>
    <t>10160,42,37,2,1554,10/11/2003 0:00,Shipped,4,10,2003,Classic Cars,37,S24_2972,"Men 'R' US Retailers, Ltd.",2155554369,6047 Douglas Av.,,Los Angeles,CA,,USA,NA,Chandler,Michael,Small</t>
  </si>
  <si>
    <t>10171,36,35.49,4,1277.64,11/5/2003 0:00,Shipped,4,11,2003,Classic Cars,37,S24_2972,Quebec Home Shopping Network,(514) 555-8054,43 rue St. Laurent,,Montreal,Quebec,H1J 1C3,Canada,NA,Fresnisre,Jean,Small</t>
  </si>
  <si>
    <t>10181,37,42.67,8,1578.79,11/12/2003 0:00,Shipped,4,11,2003,Classic Cars,37,S24_2972,Herkku Gifts,+47 2267 3215,"Drammen 121, PR 744 Sentrum",,Bergen,,N 5804,Norway,EMEA,Oeztan,Veysel,Small</t>
  </si>
  <si>
    <t>10192,30,30.59,13,917.7,11/20/2003 0:00,Shipped,4,11,2003,Classic Cars,37,S24_2972,Online Diecast Creations Co.,6035558647,2304 Long Airport Avenue,,Nashua,NH,62005,USA,NA,Young,Valarie,Small</t>
  </si>
  <si>
    <t>10203,21,37,2,777,12/2/2003 0:00,Shipped,4,12,2003,Classic Cars,37,S24_2972,Euro Shopping Channel,(91) 555 94 44,"C/ Moralzarzal, 86",,Madrid,,28034,Spain,EMEA,Freyre,Diego,Small</t>
  </si>
  <si>
    <t>10212,34,43.42,12,1476.28,1/16/2004 0:00,Shipped,1,1,2004,Classic Cars,37,S24_2972,Euro Shopping Channel,(91) 555 94 44,"C/ Moralzarzal, 86",,Madrid,,28034,Spain,EMEA,Freyre,Diego,Small</t>
  </si>
  <si>
    <t>10225,42,36.63,3,1538.46,2/22/2004 0:00,Shipped,1,2,2004,Classic Cars,37,S24_2972,"Vida Sport, Ltd",0897-034555,Grenzacherweg 237,,Gensve,,1203,Switzerland,EMEA,Holz,Michael,Small</t>
  </si>
  <si>
    <t>10239,20,44.56,2,891.2,4/12/2004 0:00,Shipped,2,4,2004,Classic Cars,37,S24_2972,"Oulu Toy Supplies, Inc.",981-443655,Torikatu 38,,Oulu,,90110,Finland,EMEA,Koskitalo,Pirkko,Small</t>
  </si>
  <si>
    <t>10253,40,42.67,7,1706.8,6/1/2004 0:00,Cancelled,2,6,2004,Classic Cars,37,S24_2972,"UK Collectables, Ltd.",(171) 555-2282,Berkeley Gardens 12  Brewery,,Liverpool,,WX1 6LT,UK,EMEA,Devon,Elizabeth,Small</t>
  </si>
  <si>
    <t>10266,34,40.4,8,1373.6,7/6/2004 0:00,Shipped,3,7,2004,Classic Cars,37,S24_2972,L'ordine Souveniers,0522-556555,Strada Provinciale 124,,Reggio Emilia,,42100,Italy,EMEA,Moroni,Maurizio,Small</t>
  </si>
  <si>
    <t>10278,31,38.89,8,1205.59,8/6/2004 0:00,Shipped,3,8,2004,Classic Cars,37,S24_2972,Signal Gift Stores,7025551838,8489 Strong St.,,Las Vegas,NV,83030,USA,NA,King,Sue,Small</t>
  </si>
  <si>
    <t>10287,36,39.65,6,1427.4,8/30/2004 0:00,Shipped,3,8,2004,Classic Cars,37,S24_2972,"Vida Sport, Ltd",0897-034555,Grenzacherweg 237,,Gensve,,1203,Switzerland,EMEA,Holz,Michael,Small</t>
  </si>
  <si>
    <t>10301,48,34.36,10,1649.28,10/5/2003 0:00,Shipped,4,10,2003,Classic Cars,37,S24_2972,"Norway Gifts By Mail, Co.",+47 2212 1555,"Drammensveien 126 A, PB 744 Sentrum",,Oslo,,N 0106,Norway,EMEA,Klaeboe,Jan,Small</t>
  </si>
  <si>
    <t>10310,33,41.91,4,1383.03,10/16/2004 0:00,Shipped,4,10,2004,Classic Cars,37,S24_2972,"Toms Spezialitten, Ltd",0221-5554327,Mehrheimerstr. 369,,Koln,,50739,Germany,EMEA,Pfalzheim,Henriette,Small</t>
  </si>
  <si>
    <t>10321,37,33.23,12,1229.51,11/4/2004 0:00,Shipped,4,11,2004,Classic Cars,37,S24_2972,FunGiftIdeas.com,5085552555,1785 First Street,,New Bedford,MA,50553,USA,NA,Benitez,Violeta,Small</t>
  </si>
  <si>
    <t>10331,27,42.24,13,1140.48,11/17/2004 0:00,Shipped,4,11,2004,Classic Cars,37,S24_2972,Motor Mint Distributors Inc.,2155559857,11328 Douglas Av.,,Philadelphia,PA,71270,USA,NA,Hernandez,Rosa,Small</t>
  </si>
  <si>
    <t>10342,39,40.4,9,1575.6,11/24/2004 0:00,Shipped,4,11,2004,Classic Cars,37,S24_2972,"Australian Collectors, Co.",03 9520 4555,636 St Kilda Road,Level 3,Melbourne,Victoria,3004,Australia,APAC,Ferguson,Peter,Small</t>
  </si>
  <si>
    <t>10355,36,38.52,4,1386.72,12/7/2004 0:00,Shipped,4,12,2004,Classic Cars,37,S24_2972,Euro Shopping Channel,(91) 555 94 44,"C/ Moralzarzal, 86",,Madrid,,28034,Spain,EMEA,Freyre,Diego,Small</t>
  </si>
  <si>
    <t>10367,36,100,2,5018.4,1/12/2005 0:00,Resolved,1,1,2005,Classic Cars,37,S24_2972,Toys4GrownUps.com,6265557265,78934 Hillside Dr.,,Pasadena,CA,90003,USA,NA,Young,Julie,Medium</t>
  </si>
  <si>
    <t>10378,41,100,7,5856.85,2/10/2005 0:00,Shipped,1,2,2005,Classic Cars,37,S24_2972,Euro Shopping Channel,(91) 555 94 44,"C/ Moralzarzal, 86",,Madrid,,28034,Spain,EMEA,Freyre,Diego,Medium</t>
  </si>
  <si>
    <t>10390,37,100,5,4894.73,3/4/2005 0:00,Shipped,1,3,2005,Classic Cars,37,S24_2972,Mini Gifts Distributors Ltd.,4155551450,5677 Strong St.,,San Rafael,CA,97562,USA,NA,Nelson,Valarie,Medium</t>
  </si>
  <si>
    <t>10405,47,44.56,2,2094.32,4/14/2005 0:00,Shipped,2,4,2005,Classic Cars,37,S24_2972,Mini Caravy,88.60.1555,"24, place Kluber",,Strasbourg,,67000,France,EMEA,Citeaux,Frederique,Small</t>
  </si>
  <si>
    <t>10419,15,42.67,7,640.05,5/17/2005 0:00,Shipped,2,5,2005,Classic Cars,37,S24_2972,Salzburg Collectables,6562-9555,Geislweg 14,,Salzburg,,5020,Austria,EMEA,Pipps,Georg,Small</t>
  </si>
  <si>
    <t>10105,44,72.58,4,3193.52,2/11/2003 0:00,Shipped,1,2,2003,Vintage Cars,88,S24_3151,Danish Wholesale Imports,31 12 3555,Vinb'ltet 34,,Kobenhavn,,1734,Denmark,EMEA,Petersen,Jytte,Medium</t>
  </si>
  <si>
    <t>10119,35,87.62,13,3066.7,4/28/2003 0:00,Shipped,2,4,2003,Vintage Cars,88,S24_3151,Salzburg Collectables,6562-9555,Geislweg 14,,Salzburg,,5020,Austria,EMEA,Pipps,Georg,Medium</t>
  </si>
  <si>
    <t>10129,41,94.71,4,3883.11,6/12/2003 0:00,Shipped,2,6,2003,Vintage Cars,88,S24_3151,"Stylish Desk Decors, Co.",(171) 555-0297,35 King George,,London,,WX3 6FW,UK,EMEA,Brown,Ann,Medium</t>
  </si>
  <si>
    <t>10142,49,98.25,1,4814.25,8/8/2003 0:00,Shipped,3,8,2003,Vintage Cars,88,S24_3151,Mini Gifts Distributors Ltd.,4155551450,5677 Strong St.,,San Rafael,CA,97562,USA,NA,Nelson,Valarie,Medium</t>
  </si>
  <si>
    <t>10154,31,91.17,2,2826.27,10/2/2003 0:00,Shipped,4,10,2003,Vintage Cars,88,S24_3151,Boards &amp; Toys Co.,3105552373,4097 Douglas Av.,,Glendale,CA,92561,USA,NA,Young,Leslie,Small</t>
  </si>
  <si>
    <t>10167,20,79.66,11,1593.2,10/23/2003 0:00,Cancelled,4,10,2003,Vintage Cars,88,S24_3151,Scandinavian Gift Ideas,0695-34 6555,?kergatan 24,,Boras,,S-844 67,Sweden,EMEA,Larsson,Maria,Small</t>
  </si>
  <si>
    <t>10177,45,72.58,2,3266.1,11/7/2003 0:00,Shipped,4,11,2003,Vintage Cars,88,S24_3151,CAF Imports,+34 913 728 555,"Merchants House, 27-30 Merchant's Quay",,Madrid,,28023,Spain,EMEA,Fernandez,Jesus,Medium</t>
  </si>
  <si>
    <t>10185,33,74.35,2,2453.55,11/14/2003 0:00,Shipped,4,11,2003,Vintage Cars,88,S24_3151,Mini Creations Ltd.,5085559555,4575 Hillside Dr.,,New Bedford,MA,50553,USA,NA,Tam,Wing C,Small</t>
  </si>
  <si>
    <t>10197,47,83.2,8,3910.4,11/26/2003 0:00,Shipped,4,11,2003,Vintage Cars,88,S24_3151,Enaco Distributors,(93) 203 4555,"Rambla de Catalu¤a, 23",,Barcelona,,8022,Spain,EMEA,Saavedra,Eduardo,Medium</t>
  </si>
  <si>
    <t>10208,20,89.4,2,1788,1/2/2004 0:00,Shipped,1,1,2004,Vintage Cars,88,S24_3151,"Saveley &amp; Henriot, Co.",78.32.5555,"2, rue du Commerce",,Lyon,,69004,France,EMEA,Saveley,Mary,Small</t>
  </si>
  <si>
    <t>10222,47,70.81,14,3328.07,2/19/2004 0:00,Shipped,1,2,2004,Vintage Cars,88,S24_3151,Collectable Mini Designs Co.,7605558146,361 Furth Circle,,San Diego,CA,91217,USA,NA,Thompson,Valarie,Medium</t>
  </si>
  <si>
    <t>10233,40,94.71,2,3788.4,3/29/2004 0:00,Shipped,1,3,2004,Vintage Cars,88,S24_3151,Tekni Collectables Inc.,2015559350,7476 Moss Rd.,,Newark,NJ,94019,USA,NA,Brown,William,Medium</t>
  </si>
  <si>
    <t>10248,30,100,5,3053.7,5/7/2004 0:00,Cancelled,2,5,2004,Vintage Cars,88,S24_3151,Land of Toys Inc.,2125557818,897 Long Airport Avenue,,NYC,NY,10022,USA,NA,Yu,Kwai,Medium</t>
  </si>
  <si>
    <t>10261,22,91.17,3,2005.74,6/17/2004 0:00,Shipped,2,6,2004,Vintage Cars,88,S24_3151,Quebec Home Shopping Network,(514) 555-8054,43 rue St. Laurent,,Montreal,Quebec,H1J 1C3,Canada,NA,Fresnisre,Jean,Small</t>
  </si>
  <si>
    <t>10273,27,100,6,2796.12,7/21/2004 0:00,Shipped,3,7,2004,Vintage Cars,88,S24_3151,Petit Auto,(02) 5554 67,Rue Joseph-Bens 532,,Bruxelles,,B-1180,Belgium,EMEA,Dewey,Catherine,Small</t>
  </si>
  <si>
    <t>10283,34,92.94,8,3159.96,8/20/2004 0:00,Shipped,3,8,2004,Vintage Cars,88,S24_3151,"Royal Canadian Collectables, Ltd.",(604) 555-4555,23 Tsawassen Blvd.,,Tsawassen,BC,T2F 8M4,Canada,NA,Lincoln,Elizabeth,Medium</t>
  </si>
  <si>
    <t>10295,46,84.97,3,3908.62,9/10/2004 0:00,Shipped,3,9,2004,Vintage Cars,88,S24_3151,Gifts4AllAges.com,6175559555,8616 Spinnaker Dr.,,Boston,MA,51003,USA,NA,Yoshido,Juri,Medium</t>
  </si>
  <si>
    <t>10306,31,84.08,2,2606.48,10/14/2004 0:00,Shipped,4,10,2004,Vintage Cars,88,S24_3151,"AV Stores, Co.",(171) 555-1555,Fauntleroy Circus,,Manchester,,EC2 5NT,UK,EMEA,Ashworth,Victoria,Small</t>
  </si>
  <si>
    <t>10315,24,86.74,1,2081.76,10/29/2004 0:00,Shipped,4,10,2004,Vintage Cars,88,S24_3151,La Rochelle Gifts,40.67.8555,"67, rue des Cinquante Otages",,Nantes,,44000,France,EMEA,Labrune,Janine,Small</t>
  </si>
  <si>
    <t>10326,41,85.85,3,3519.85,11/9/2004 0:00,Shipped,4,11,2004,Vintage Cars,88,S24_3151,"Volvo Model Replicas, Co",0921-12 3555,Berguvsv„gen  8,,Lule,,S-958 22,Sweden,EMEA,Berglund,Christina,Medium</t>
  </si>
  <si>
    <t>10339,55,100,13,10758,11/23/2004 0:00,Shipped,4,11,2004,Vintage Cars,88,S24_3151,"Tokyo Collectables, Ltd",+81 3 3584 0555,2-2-8 Roppongi,,Minato-ku,Tokyo,106-0032,Japan,Japan,Shimamura,Akiko,Large</t>
  </si>
  <si>
    <t>10350,30,100,9,3021,12/2/2004 0:00,Shipped,4,12,2004,Vintage Cars,88,S24_3151,Euro Shopping Channel,(91) 555 94 44,"C/ Moralzarzal, 86",,Madrid,,28034,Spain,EMEA,Freyre,Diego,Medium</t>
  </si>
  <si>
    <t>10373,33,57.32,12,1891.56,1/31/2005 0:00,Shipped,1,1,2005,Vintage Cars,88,S24_3151,"Oulu Toy Supplies, Inc.",981-443655,Torikatu 38,,Oulu,,90110,Finland,EMEA,Koskitalo,Pirkko,Small</t>
  </si>
  <si>
    <t>10384,43,97.87,2,4208.41,2/23/2005 0:00,Shipped,1,2,2005,Vintage Cars,88,S24_3151,Corporate Gift Ideas Co.,6505551386,7734 Strong St.,,San Francisco,CA,,USA,NA,Brown,Julie,Medium</t>
  </si>
  <si>
    <t>10396,27,83.2,7,2246.4,3/23/2005 0:00,Shipped,1,3,2005,Vintage Cars,88,S24_3151,Mini Gifts Distributors Ltd.,4155551450,5677 Strong St.,,San Rafael,CA,97562,USA,NA,Nelson,Valarie,Small</t>
  </si>
  <si>
    <t>10414,60,100,5,6107.4,5/6/2005 0:00,On Hold,2,5,2005,Vintage Cars,88,S24_3151,Gifts4AllAges.com,6175559555,8616 Spinnaker Dr.,,Boston,MA,51003,USA,NA,Yoshido,Juri,Medium</t>
  </si>
  <si>
    <t>10110,27,73.62,12,1987.74,3/18/2003 0:00,Shipped,1,3,2003,Classic Cars,85,S24_3191,"AV Stores, Co.",(171) 555-1555,Fauntleroy Circus,,Manchester,,EC2 5NT,UK,EMEA,Ashworth,Victoria,Small</t>
  </si>
  <si>
    <t>10124,49,83.04,11,4068.96,5/21/2003 0:00,Shipped,2,5,2003,Classic Cars,85,S24_3191,Signal Gift Stores,7025551838,8489 Strong St.,,Las Vegas,NV,83030,USA,NA,King,Sue,Medium</t>
  </si>
  <si>
    <t>10148,31,73.62,5,2282.22,9/11/2003 0:00,Shipped,3,9,2003,Classic Cars,85,S24_3191,"Anna's Decorations, Ltd",02 9936 8555,201 Miller Street,Level 15,North Sydney,NSW,2060,Australia,APAC,O'Hara,Anna,Small</t>
  </si>
  <si>
    <t>10161,20,77.05,4,1541,10/17/2003 0:00,Shipped,4,10,2003,Classic Cars,85,S24_3191,Heintze Collectables,86 21 3555,Smagsloget 45,,Aaarhus,,8200,Denmark,EMEA,Ibsen,Palle,Small</t>
  </si>
  <si>
    <t>10172,24,81.33,2,1951.92,11/5/2003 0:00,Shipped,4,11,2003,Classic Cars,85,S24_3191,Gift Depot Inc.,2035552570,25593 South Bay Ln.,,Bridgewater,CT,97562,USA,NA,King,Julie,Small</t>
  </si>
  <si>
    <t>10182,33,94.17,15,3107.61,11/12/2003 0:00,Shipped,4,11,2003,Classic Cars,85,S24_3191,Mini Gifts Distributors Ltd.,4155551450,5677 Strong St.,,San Rafael,CA,97562,USA,NA,Nelson,Valarie,Medium</t>
  </si>
  <si>
    <t>10192,32,72.77,3,2328.64,11/20/2003 0:00,Shipped,4,11,2003,Classic Cars,85,S24_3191,Online Diecast Creations Co.,6035558647,2304 Long Airport Avenue,,Nashua,NH,62005,USA,NA,Young,Valarie,Small</t>
  </si>
  <si>
    <t>10204,40,79.62,9,3184.8,12/2/2003 0:00,Shipped,4,12,2003,Classic Cars,85,S24_3191,Muscle Machine Inc,2125557413,4092 Furth Circle,Suite 400,NYC,NY,10022,USA,NA,Young,Jeff,Medium</t>
  </si>
  <si>
    <t>10212,27,79.62,2,2149.74,1/16/2004 0:00,Shipped,1,1,2004,Classic Cars,85,S24_3191,Euro Shopping Channel,(91) 555 94 44,"C/ Moralzarzal, 86",,Madrid,,28034,Spain,EMEA,Freyre,Diego,Small</t>
  </si>
  <si>
    <t>10227,40,79.62,15,3184.8,3/2/2004 0:00,Shipped,1,3,2004,Classic Cars,85,S24_3191,"Saveley &amp; Henriot, Co.",78.32.5555,"2, rue du Commerce",,Lyon,,69004,France,EMEA,Saveley,Mary,Medium</t>
  </si>
  <si>
    <t>10241,26,81.33,7,2114.58,4/13/2004 0:00,Shipped,2,4,2004,Classic Cars,85,S24_3191,Mini Caravy,88.60.1555,"24, place Kluber",,Strasbourg,,67000,France,EMEA,Citeaux,Frederique,Small</t>
  </si>
  <si>
    <t>10267,44,96.74,4,4256.56,7/7/2004 0:00,Shipped,3,7,2004,Classic Cars,85,S24_3191,Muscle Machine Inc,2125557413,4092 Furth Circle,Suite 400,NYC,NY,10022,USA,NA,Young,Jeff,Medium</t>
  </si>
  <si>
    <t>10279,33,71.06,4,2344.98,8/9/2004 0:00,Shipped,3,8,2004,Classic Cars,85,S24_3191,Euro Shopping Channel,(91) 555 94 44,"C/ Moralzarzal, 86",,Madrid,,28034,Spain,EMEA,Freyre,Diego,Small</t>
  </si>
  <si>
    <t>10288,34,68.49,10,2328.66,9/1/2004 0:00,Shipped,3,9,2004,Classic Cars,85,S24_3191,Handji Gifts&amp; Co,+65 224 1555,Village Close - 106 Linden Road Sandown,2nd Floor,Singapore,,69045,Singapore,APAC,Victorino,Wendy,Small</t>
  </si>
  <si>
    <t>10302,48,74.48,6,3575.04,10/6/2003 0:00,Shipped,4,10,2003,Classic Cars,85,S24_3191,"UK Collectables, Ltd.",(171) 555-2282,Berkeley Gardens 12  Brewery,,Liverpool,,WX1 6LT,UK,EMEA,Devon,Elizabeth,Medium</t>
  </si>
  <si>
    <t>10311,25,83.04,5,2076,10/16/2004 0:00,Shipped,4,10,2004,Classic Cars,85,S24_3191,Euro Shopping Channel,(91) 555 94 44,"C/ Moralzarzal, 86",,Madrid,,28034,Spain,EMEA,Freyre,Diego,Small</t>
  </si>
  <si>
    <t>10321,39,84.75,2,3305.25,11/4/2004 0:00,Shipped,4,11,2004,Classic Cars,85,S24_3191,FunGiftIdeas.com,5085552555,1785 First Street,,New Bedford,MA,50553,USA,NA,Benitez,Violeta,Medium</t>
  </si>
  <si>
    <t>10332,45,34.19,12,1538.55,11/17/2004 0:00,Shipped,4,11,2004,Classic Cars,85,S24_3191,"AV Stores, Co.",(171) 555-1555,Fauntleroy Circus,,Manchester,,EC2 5NT,UK,EMEA,Ashworth,Victoria,Small</t>
  </si>
  <si>
    <t>10346,24,100,2,3325.92,11/29/2004 0:00,Shipped,4,11,2004,Classic Cars,85,S24_3191,Signal Gift Stores,7025551838,8489 Strong St.,,Las Vegas,NV,83030,USA,NA,King,Sue,Medium</t>
  </si>
  <si>
    <t>10368,46,79.62,1,3662.52,1/19/2005 0:00,Shipped,1,1,2005,Classic Cars,85,S24_3191,Mini Gifts Distributors Ltd.,4155551450,5677 Strong St.,,San Rafael,CA,97562,USA,NA,Nelson,Valarie,Medium</t>
  </si>
  <si>
    <t>10380,44,79.06,9,3478.64,2/16/2005 0:00,Shipped,1,2,2005,Classic Cars,85,S24_3191,Euro Shopping Channel,(91) 555 94 44,"C/ Moralzarzal, 86",,Madrid,,28034,Spain,EMEA,Freyre,Diego,Medium</t>
  </si>
  <si>
    <t>10407,13,81.33,7,1057.29,4/22/2005 0:00,On Hold,2,4,2005,Classic Cars,85,S24_3191,The Sharp Gifts Warehouse,4085553659,3086 Ingle Ln.,,San Jose,CA,94217,USA,NA,Frick,Sue,Small</t>
  </si>
  <si>
    <t>10420,35,96.74,10,3385.9,5/29/2005 0:00,In Process,2,5,2005,Classic Cars,85,S24_3191,Souveniers And Things Co.,+61 2 9495 8555,"Monitor Money Building, 815 Pacific Hwy",Level 6,Chatswood,NSW,2067,Australia,APAC,Huxley,Adrian,Medium</t>
  </si>
  <si>
    <t>10108,30,63.07,5,1892.1,3/3/2003 0:00,Shipped,1,3,2003,Classic Cars,61,S24_3371,Cruz &amp; Sons Co.,+63 2 555 3587,15 McCallum Street - NatWest Center #13-03,,Makati City,,1227 MM,Philippines,Japan,Cruz,Arnold,Small</t>
  </si>
  <si>
    <t>10122,34,50.21,9,1707.14,5/8/2003 0:00,Shipped,2,5,2003,Classic Cars,61,S24_3371,Marseille Mini Autos,91.24.4555,"12, rue des Bouchers",,Marseille,,13008,France,EMEA,Lebihan,Laurence,Small</t>
  </si>
  <si>
    <t>10135,27,66.13,6,1785.51,7/2/2003 0:00,Shipped,3,7,2003,Classic Cars,61,S24_3371,Mini Gifts Distributors Ltd.,4155551450,5677 Strong St.,,San Rafael,CA,97562,USA,NA,Nelson,Valarie,Small</t>
  </si>
  <si>
    <t>10147,30,68.58,6,2057.4,9/5/2003 0:00,Shipped,3,9,2003,Classic Cars,61,S24_3371,Collectables For Less Inc.,6175558555,7825 Douglas Av.,,Brickhaven,MA,58339,USA,NA,Nelson,Allen,Small</t>
  </si>
  <si>
    <t>10159,50,69.8,1,3490,10/10/2003 0:00,Shipped,4,10,2003,Classic Cars,61,S24_3371,Corporate Gift Ideas Co.,6505551386,7734 Strong St.,,San Francisco,CA,,USA,NA,Brown,Julie,Medium</t>
  </si>
  <si>
    <t>10169,34,50.21,1,1707.14,11/4/2003 0:00,Shipped,4,11,2003,Classic Cars,61,S24_3371,"Anna's Decorations, Ltd",02 9936 8555,201 Miller Street,Level 15,North Sydney,NSW,2060,Australia,APAC,O'Hara,Anna,Small</t>
  </si>
  <si>
    <t>10181,23,65.52,13,1506.96,11/12/2003 0:00,Shipped,4,11,2003,Classic Cars,61,S24_3371,Herkku Gifts,+47 2267 3215,"Drammen 121, PR 744 Sentrum",,Bergen,,N 5804,Norway,EMEA,Oeztan,Veysel,Small</t>
  </si>
  <si>
    <t>10191,48,60.01,2,2880.48,11/20/2003 0:00,Shipped,4,11,2003,Classic Cars,61,S24_3371,"Toms Spezialitten, Ltd",0221-5554327,Mehrheimerstr. 369,,Koln,,50739,Germany,EMEA,Pfalzheim,Henriette,Small</t>
  </si>
  <si>
    <t>10203,34,64.9,7,2206.6,12/2/2003 0:00,Shipped,4,12,2003,Classic Cars,61,S24_3371,Euro Shopping Channel,(91) 555 94 44,"C/ Moralzarzal, 86",,Madrid,,28034,Spain,EMEA,Freyre,Diego,Small</t>
  </si>
  <si>
    <t>10211,48,48.98,1,2351.04,1/15/2004 0:00,Shipped,1,1,2004,Classic Cars,61,S24_3371,Auto Canal Petit,(1) 47.55.6555,"25, rue Lauriston",,Paris,,75016,France,EMEA,Perrier,Dominique,Small</t>
  </si>
  <si>
    <t>10225,24,50.21,8,1205.04,2/22/2004 0:00,Shipped,1,2,2004,Classic Cars,61,S24_3371,"Vida Sport, Ltd",0897-034555,Grenzacherweg 237,,Gensve,,1203,Switzerland,EMEA,Holz,Michael,Small</t>
  </si>
  <si>
    <t>10238,47,62.45,2,2935.15,4/9/2004 0:00,Shipped,2,4,2004,Classic Cars,61,S24_3371,Danish Wholesale Imports,31 12 3555,Vinb'ltet 34,,Kobenhavn,,1734,Denmark,EMEA,Petersen,Jytte,Small</t>
  </si>
  <si>
    <t>10253,24,52.66,12,1263.84,6/1/2004 0:00,Cancelled,2,6,2004,Classic Cars,61,S24_3371,"UK Collectables, Ltd.",(171) 555-2282,Berkeley Gardens 12  Brewery,,Liverpool,,WX1 6LT,UK,EMEA,Devon,Elizabeth,Small</t>
  </si>
  <si>
    <t>10266,47,62.45,13,2935.15,7/6/2004 0:00,Shipped,3,7,2004,Classic Cars,61,S24_3371,L'ordine Souveniers,0522-556555,Strada Provinciale 124,,Reggio Emilia,,42100,Italy,EMEA,Moroni,Maurizio,Small</t>
  </si>
  <si>
    <t>10276,20,61.23,2,1224.6,8/2/2004 0:00,Shipped,3,8,2004,Classic Cars,61,S24_3371,Online Mini Collectables,6175557555,7635 Spinnaker Dr.,,Brickhaven,MA,58339,USA,NA,Barajas,Miguel,Small</t>
  </si>
  <si>
    <t>10287,20,67.97,11,1359.4,8/30/2004 0:00,Shipped,3,8,2004,Classic Cars,61,S24_3371,"Vida Sport, Ltd",0897-034555,Grenzacherweg 237,,Gensve,,1203,Switzerland,EMEA,Holz,Michael,Small</t>
  </si>
  <si>
    <t>10300,31,58.78,4,1822.18,10/4/2003 0:00,Shipped,4,10,2003,Classic Cars,61,S24_3371,"Blauer See Auto, Co.",+49 69 66 90 2555,Lyonerstr. 34,,Frankfurt,,60528,Germany,EMEA,Keitel,Roland,Small</t>
  </si>
  <si>
    <t>10310,38,56.94,9,2163.72,10/16/2004 0:00,Shipped,4,10,2004,Classic Cars,61,S24_3371,"Toms Spezialitten, Ltd",0221-5554327,Mehrheimerstr. 369,,Koln,,50739,Germany,EMEA,Pfalzheim,Henriette,Small</t>
  </si>
  <si>
    <t>10320,26,61.23,2,1591.98,11/3/2004 0:00,Shipped,4,11,2004,Classic Cars,61,S24_3371,"Volvo Model Replicas, Co",0921-12 3555,Berguvsv„gen  8,,Lule,,S-958 22,Sweden,EMEA,Berglund,Christina,Small</t>
  </si>
  <si>
    <t>10331,25,100,9,3078.5,11/17/2004 0:00,Shipped,4,11,2004,Classic Cars,61,S24_3371,Motor Mint Distributors Inc.,2155559857,11328 Douglas Av.,,Philadelphia,PA,71270,USA,NA,Hernandez,Rosa,Medium</t>
  </si>
  <si>
    <t>10342,48,62.45,10,2997.6,11/24/2004 0:00,Shipped,4,11,2004,Classic Cars,61,S24_3371,"Australian Collectors, Co.",03 9520 4555,636 St Kilda Road,Level 3,Melbourne,Victoria,3004,Australia,APAC,Ferguson,Peter,Small</t>
  </si>
  <si>
    <t>10355,44,62.45,6,2747.8,12/7/2004 0:00,Shipped,4,12,2004,Classic Cars,61,S24_3371,Euro Shopping Channel,(91) 555 94 44,"C/ Moralzarzal, 86",,Madrid,,28034,Spain,EMEA,Freyre,Diego,Small</t>
  </si>
  <si>
    <t>10363,21,100,15,2447.76,1/6/2005 0:00,Shipped,1,1,2005,Classic Cars,61,S24_3371,Suominen Souveniers,+358 9 8045 555,"Software Engineering Center, SEC Oy",,Espoo,,FIN-02271,Finland,EMEA,Suominen,Kalle,Small</t>
  </si>
  <si>
    <t>10378,46,41.54,6,1910.84,2/10/2005 0:00,Shipped,1,2,2005,Classic Cars,61,S24_3371,Euro Shopping Channel,(91) 555 94 44,"C/ Moralzarzal, 86",,Madrid,,28034,Spain,EMEA,Freyre,Diego,Small</t>
  </si>
  <si>
    <t>10390,46,52.84,6,2430.64,3/4/2005 0:00,Shipped,1,3,2005,Classic Cars,61,S24_3371,Mini Gifts Distributors Ltd.,4155551450,5677 Strong St.,,San Rafael,CA,97562,USA,NA,Nelson,Valarie,Small</t>
  </si>
  <si>
    <t>10419,55,52.66,12,2896.3,5/17/2005 0:00,Shipped,2,5,2005,Classic Cars,61,S24_3371,Salzburg Collectables,6562-9555,Geislweg 14,,Salzburg,,5020,Austria,EMEA,Pipps,Georg,Small</t>
  </si>
  <si>
    <t>10106,31,52.6,14,1630.6,2/17/2003 0:00,Shipped,1,2,2003,Vintage Cars,65,S24_3420,Rovelli Gifts,035-640555,Via Ludovico il Moro 22,,Bergamo,,24100,Italy,EMEA,Rovelli,Giovanni,Small</t>
  </si>
  <si>
    <t>10119,20,72.98,5,1459.6,4/28/2003 0:00,Shipped,2,4,2003,Vintage Cars,65,S24_3420,Salzburg Collectables,6562-9555,Geislweg 14,,Salzburg,,5020,Austria,EMEA,Pipps,Georg,Small</t>
  </si>
  <si>
    <t>10131,29,59.18,6,1716.22,6/16/2003 0:00,Shipped,2,6,2003,Vintage Cars,65,S24_3420,Gift Ideas Corp.,2035554407,2440 Pompton St.,,Glendale,CT,97561,USA,NA,Lewis,Dan,Small</t>
  </si>
  <si>
    <t>10143,33,77.59,9,2560.47,8/10/2003 0:00,Shipped,3,8,2003,Vintage Cars,65,S24_3420,Mini Creations Ltd.,5085559555,4575 Hillside Dr.,,New Bedford,MA,50553,USA,NA,Tam,Wing C,Small</t>
  </si>
  <si>
    <t>10155,34,55.89,7,1900.26,10/6/2003 0:00,Shipped,4,10,2003,Vintage Cars,65,S24_3420,"Toys of Finland, Co.",90-224 8555,Keskuskatu 45,,Helsinki,,21240,Finland,EMEA,Karttunen,Matti,Small</t>
  </si>
  <si>
    <t>10167,32,63.12,3,2019.84,10/23/2003 0:00,Cancelled,4,10,2003,Vintage Cars,65,S24_3420,Scandinavian Gift Ideas,0695-34 6555,?kergatan 24,,Boras,,S-844 67,Sweden,EMEA,Larsson,Maria,Small</t>
  </si>
  <si>
    <t>10178,27,73.64,6,1988.28,11/8/2003 0:00,Shipped,4,11,2003,Vintage Cars,65,S24_3420,Alpha Cognac,61.77.6555,1 rue Alsace-Lorraine,,Toulouse,,31000,France,EMEA,Roulet,Annette,Small</t>
  </si>
  <si>
    <t>10186,21,69.04,3,1449.84,11/14/2003 0:00,Shipped,4,11,2003,Vintage Cars,65,S24_3420,"Double Decker Gift Stores, Ltd",(171) 555-7555,120 Hanover Sq.,,London,,WA1 1DP,UK,EMEA,Hardy,Thomas,Small</t>
  </si>
  <si>
    <t>10198,27,71.67,6,1935.09,11/27/2003 0:00,Shipped,4,11,2003,Vintage Cars,65,S24_3420,Cruz &amp; Sons Co.,+63 2 555 3587,15 McCallum Street - NatWest Center #13-03,,Makati City,,1227 MM,Philippines,Japan,Cruz,Arnold,Small</t>
  </si>
  <si>
    <t>10209,36,77.59,2,2793.24,1/9/2004 0:00,Shipped,1,1,2004,Vintage Cars,65,S24_3420,"Men 'R' US Retailers, Ltd.",2155554369,6047 Douglas Av.,,Los Angeles,CA,,USA,NA,Chandler,Michael,Small</t>
  </si>
  <si>
    <t>10222,43,70.35,6,3025.05,2/19/2004 0:00,Shipped,1,2,2004,Vintage Cars,65,S24_3420,Collectable Mini Designs Co.,7605558146,361 Furth Circle,,San Diego,CA,91217,USA,NA,Thompson,Valarie,Medium</t>
  </si>
  <si>
    <t>10249,25,69.7,2,1742.5,5/8/2004 0:00,Shipped,2,5,2004,Vintage Cars,65,S24_3420,Cambridge Collectables Co.,6175555555,4658 Baden Av.,,Cambridge,MA,51247,USA,NA,Tseng,Kyung,Small</t>
  </si>
  <si>
    <t>10262,46,70.35,11,3236.1,6/24/2004 0:00,Cancelled,2,6,2004,Vintage Cars,65,S24_3420,Euro Shopping Channel,(91) 555 94 44,"C/ Moralzarzal, 86",,Madrid,,28034,Spain,EMEA,Freyre,Diego,Medium</t>
  </si>
  <si>
    <t>10274,24,72.33,3,1735.92,7/21/2004 0:00,Shipped,3,7,2004,Vintage Cars,65,S24_3420,Collectables For Less Inc.,6175558555,7825 Douglas Av.,,Brickhaven,MA,58339,USA,NA,Nelson,Allen,Small</t>
  </si>
  <si>
    <t>10284,39,71.67,13,2795.13,8/21/2004 0:00,Shipped,3,8,2004,Vintage Cars,65,S24_3420,"Norway Gifts By Mail, Co.",+47 2212 1555,"Drammensveien 126 A, PB 744 Sentrum",,Oslo,,N 0106,Norway,EMEA,Klaeboe,Jan,Small</t>
  </si>
  <si>
    <t>10296,31,53.92,9,1671.52,9/15/2004 0:00,Shipped,3,9,2004,Vintage Cars,65,S24_3420,"Bavarian Collectables Imports, Co.",+49 89 61 08 9555,Hansastr. 15,,Munich,,80686,Germany,EMEA,Donnermeyer,Michael,Small</t>
  </si>
  <si>
    <t>10307,22,71.67,3,1576.74,10/14/2004 0:00,Shipped,4,10,2004,Vintage Cars,65,S24_3420,"Classic Gift Ideas, Inc",2155554695,782 First Street,,Philadelphia,PA,71270,USA,NA,Cervantes,Francisca,Small</t>
  </si>
  <si>
    <t>10316,47,76.93,11,3615.71,11/1/2004 0:00,Shipped,4,11,2004,Vintage Cars,65,S24_3420,giftsbymail.co.uk,(198) 555-8888,Garden House Crowther Way,,Cowes,Isle of Wight,PO31 7PJ,UK,EMEA,Bennett,Helen,Medium</t>
  </si>
  <si>
    <t>10328,20,72.98,2,1459.6,11/12/2004 0:00,Shipped,4,11,2004,Vintage Cars,65,S24_3420,Rovelli Gifts,035-640555,Via Ludovico il Moro 22,,Bergamo,,24100,Italy,EMEA,Rovelli,Giovanni,Small</t>
  </si>
  <si>
    <t>10339,29,99.69,14,2891.01,11/23/2004 0:00,Shipped,4,11,2004,Vintage Cars,65,S24_3420,"Tokyo Collectables, Ltd",+81 3 3584 0555,2-2-8 Roppongi,,Minato-ku,Tokyo,106-0032,Japan,Japan,Shimamura,Akiko,Small</t>
  </si>
  <si>
    <t>10351,38,68.38,4,2598.44,12/3/2004 0:00,Shipped,4,12,2004,Vintage Cars,65,S24_3420,"Stylish Desk Decors, Co.",(171) 555-0297,35 King George,,London,,WX3 6FW,UK,EMEA,Brown,Ann,Small</t>
  </si>
  <si>
    <t>10361,34,100,6,3871.92,12/17/2004 0:00,Shipped,4,12,2004,Vintage Cars,65,S24_3420,Souveniers And Things Co.,+61 2 9495 8555,"Monitor Money Building, 815 Pacific Hwy",Level 6,Chatswood,NSW,2067,Australia,APAC,Huxley,Adrian,Medium</t>
  </si>
  <si>
    <t>10373,46,66,11,3036,1/31/2005 0:00,Shipped,1,1,2005,Vintage Cars,65,S24_3420,"Oulu Toy Supplies, Inc.",981-443655,Torikatu 38,,Oulu,,90110,Finland,EMEA,Koskitalo,Pirkko,Medium</t>
  </si>
  <si>
    <t>10386,35,63.76,9,2231.6,3/1/2005 0:00,Resolved,1,3,2005,Vintage Cars,65,S24_3420,Euro Shopping Channel,(91) 555 94 44,"C/ Moralzarzal, 86",,Madrid,,28034,Spain,EMEA,Freyre,Diego,Small</t>
  </si>
  <si>
    <t>10398,34,71.67,13,2436.78,3/30/2005 0:00,Shipped,1,3,2005,Vintage Cars,65,S24_3420,Reims Collectables,26.47.1555,59 rue de l'Abbaye,,Reims,,51100,France,EMEA,Henriot,Paul,Small</t>
  </si>
  <si>
    <t>10400,38,57.2,3,2173.6,4/1/2005 0:00,Shipped,2,4,2005,Vintage Cars,65,S24_3420,The Sharp Gifts Warehouse,4085553659,3086 Ingle Ln.,,San Jose,CA,94217,USA,NA,Frick,Sue,Small</t>
  </si>
  <si>
    <t>10415,18,69.7,2,1254.6,5/9/2005 0:00,Disputed,2,5,2005,Vintage Cars,65,S24_3420,"Australian Collectables, Ltd",61-9-3844-6555,7 Allen Street,,Glen Waverly,Victoria,3150,Australia,APAC,Connery,Sean,Small</t>
  </si>
  <si>
    <t>10110,37,100,14,3724.42,3/18/2003 0:00,Shipped,1,3,2003,Classic Cars,107,S24_3432,"AV Stores, Co.",(171) 555-1555,Fauntleroy Circus,,Manchester,,EC2 5NT,UK,EMEA,Ashworth,Victoria,Medium</t>
  </si>
  <si>
    <t>10124,43,100,13,5203,5/21/2003 0:00,Shipped,2,5,2003,Classic Cars,107,S24_3432,Signal Gift Stores,7025551838,8489 Strong St.,,Las Vegas,NV,83030,USA,NA,King,Sue,Medium</t>
  </si>
  <si>
    <t>10148,27,100,7,3469.5,9/11/2003 0:00,Shipped,3,9,2003,Classic Cars,107,S24_3432,"Anna's Decorations, Ltd",02 9936 8555,201 Miller Street,Level 15,North Sydney,NSW,2060,Australia,APAC,O'Hara,Anna,Medium</t>
  </si>
  <si>
    <t>10161,30,100,6,3148.2,10/17/2003 0:00,Shipped,4,10,2003,Classic Cars,107,S24_3432,Heintze Collectables,86 21 3555,Smagsloget 45,,Aaarhus,,8200,Denmark,EMEA,Ibsen,Palle,Medium</t>
  </si>
  <si>
    <t>10172,22,98.51,4,2167.22,11/5/2003 0:00,Shipped,4,11,2003,Classic Cars,107,S24_3432,Gift Depot Inc.,2035552570,25593 South Bay Ln.,,Bridgewater,CT,97562,USA,NA,King,Julie,Small</t>
  </si>
  <si>
    <t>10182,49,100,17,6244.07,11/12/2003 0:00,Shipped,4,11,2003,Classic Cars,107,S24_3432,Mini Gifts Distributors Ltd.,4155551450,5677 Strong St.,,San Rafael,CA,97562,USA,NA,Nelson,Valarie,Medium</t>
  </si>
  <si>
    <t>10192,46,100,5,5566,11/20/2003 0:00,Shipped,4,11,2003,Classic Cars,107,S24_3432,Online Diecast Creations Co.,6035558647,2304 Long Airport Avenue,,Nashua,NH,62005,USA,NA,Young,Valarie,Medium</t>
  </si>
  <si>
    <t>10204,48,91.02,11,4368.96,12/2/2003 0:00,Shipped,4,12,2003,Classic Cars,107,S24_3432,Muscle Machine Inc,2125557413,4092 Furth Circle,Suite 400,NYC,NY,10022,USA,NA,Young,Jeff,Medium</t>
  </si>
  <si>
    <t>10212,46,87.81,4,4039.26,1/16/2004 0:00,Shipped,1,1,2004,Classic Cars,107,S24_3432,Euro Shopping Channel,(91) 555 94 44,"C/ Moralzarzal, 86",,Madrid,,28034,Spain,EMEA,Freyre,Diego,Medium</t>
  </si>
  <si>
    <t>10226,48,92.09,2,4420.32,2/26/2004 0:00,Shipped,1,2,2004,Classic Cars,107,S24_3432,Collectable Mini Designs Co.,7605558146,361 Furth Circle,,San Diego,CA,91217,USA,NA,Thompson,Valarie,Medium</t>
  </si>
  <si>
    <t>10241,27,86.73,9,2341.71,4/13/2004 0:00,Shipped,2,4,2004,Classic Cars,107,S24_3432,Mini Caravy,88.60.1555,"24, place Kluber",,Strasbourg,,67000,France,EMEA,Citeaux,Frederique,Small</t>
  </si>
  <si>
    <t>10267,43,100,6,5110.98,7/7/2004 0:00,Shipped,3,7,2004,Classic Cars,107,S24_3432,Muscle Machine Inc,2125557413,4092 Furth Circle,Suite 400,NYC,NY,10022,USA,NA,Young,Jeff,Medium</t>
  </si>
  <si>
    <t>10279,48,100,6,6168,8/9/2004 0:00,Shipped,3,8,2004,Classic Cars,107,S24_3432,Euro Shopping Channel,(91) 555 94 44,"C/ Moralzarzal, 86",,Madrid,,28034,Spain,EMEA,Freyre,Diego,Medium</t>
  </si>
  <si>
    <t>10288,41,100,12,4873.26,9/1/2004 0:00,Shipped,3,9,2004,Classic Cars,107,S24_3432,Handji Gifts&amp; Co,+65 224 1555,Village Close - 106 Linden Road Sandown,2nd Floor,Singapore,,69045,Singapore,APAC,Victorino,Wendy,Medium</t>
  </si>
  <si>
    <t>10301,22,96.37,2,2120.14,10/5/2003 0:00,Shipped,4,10,2003,Classic Cars,107,S24_3432,"Norway Gifts By Mail, Co.",+47 2212 1555,"Drammensveien 126 A, PB 744 Sentrum",,Oslo,,N 0106,Norway,EMEA,Klaeboe,Jan,Small</t>
  </si>
  <si>
    <t>10311,46,92.09,7,4236.14,10/16/2004 0:00,Shipped,4,10,2004,Classic Cars,107,S24_3432,Euro Shopping Channel,(91) 555 94 44,"C/ Moralzarzal, 86",,Madrid,,28034,Spain,EMEA,Freyre,Diego,Medium</t>
  </si>
  <si>
    <t>10321,21,89.95,4,1888.95,11/4/2004 0:00,Shipped,4,11,2004,Classic Cars,107,S24_3432,FunGiftIdeas.com,5085552555,1785 First Street,,New Bedford,MA,50553,USA,NA,Benitez,Violeta,Small</t>
  </si>
  <si>
    <t>10332,31,37.18,13,1152.58,11/17/2004 0:00,Shipped,4,11,2004,Classic Cars,107,S24_3432,"AV Stores, Co.",(171) 555-1555,Fauntleroy Circus,,Manchester,,EC2 5NT,UK,EMEA,Ashworth,Victoria,Small</t>
  </si>
  <si>
    <t>10346,26,95.88,6,2492.88,11/29/2004 0:00,Shipped,4,11,2004,Classic Cars,107,S24_3432,Signal Gift Stores,7025551838,8489 Strong St.,,Las Vegas,NV,83030,USA,NA,King,Sue,Small</t>
  </si>
  <si>
    <t>10368,20,99.58,4,1991.6,1/19/2005 0:00,Shipped,1,1,2005,Classic Cars,107,S24_3432,Mini Gifts Distributors Ltd.,4155551450,5677 Strong St.,,San Rafael,CA,97562,USA,NA,Nelson,Valarie,Small</t>
  </si>
  <si>
    <t>10380,34,100,11,3953.18,2/16/2005 0:00,Shipped,1,2,2005,Classic Cars,107,S24_3432,Euro Shopping Channel,(91) 555 94 44,"C/ Moralzarzal, 86",,Madrid,,28034,Spain,EMEA,Freyre,Diego,Medium</t>
  </si>
  <si>
    <t>10407,43,86.73,9,3729.39,4/22/2005 0:00,On Hold,2,4,2005,Classic Cars,107,S24_3432,The Sharp Gifts Warehouse,4085553659,3086 Ingle Ln.,,San Jose,CA,94217,USA,NA,Frick,Sue,Medium</t>
  </si>
  <si>
    <t>10420,26,100,12,2617.16,5/29/2005 0:00,In Process,2,5,2005,Classic Cars,107,S24_3432,Souveniers And Things Co.,+61 2 9495 8555,"Monitor Money Building, 815 Pacific Hwy",Level 6,Chatswood,NSW,2067,Australia,APAC,Huxley,Adrian,Small</t>
  </si>
  <si>
    <t>10105,50,79.67,1,3983.5,2/11/2003 0:00,Shipped,1,2,2003,Vintage Cars,83,S24_3816,Danish Wholesale Imports,31 12 3555,Vinb'ltet 34,,Kobenhavn,,1734,Denmark,EMEA,Petersen,Jytte,Medium</t>
  </si>
  <si>
    <t>10119,35,90.57,10,3169.95,4/28/2003 0:00,Shipped,2,4,2003,Vintage Cars,83,S24_3816,Salzburg Collectables,6562-9555,Geislweg 14,,Salzburg,,5020,Austria,EMEA,Pipps,Georg,Medium</t>
  </si>
  <si>
    <t>10129,50,77.99,1,3899.5,6/12/2003 0:00,Shipped,2,6,2003,Vintage Cars,83,S24_3816,"Stylish Desk Decors, Co.",(171) 555-0297,35 King George,,London,,WX3 6FW,UK,EMEA,Brown,Ann,Medium</t>
  </si>
  <si>
    <t>10143,23,80.51,14,1851.73,8/10/2003 0:00,Shipped,3,8,2003,Vintage Cars,83,S24_3816,Mini Creations Ltd.,5085559555,4575 Hillside Dr.,,New Bedford,MA,50553,USA,NA,Tam,Wing C,Small</t>
  </si>
  <si>
    <t>10155,37,67.93,12,2513.41,10/6/2003 0:00,Shipped,4,10,2003,Vintage Cars,83,S24_3816,"Toys of Finland, Co.",90-224 8555,Keskuskatu 45,,Helsinki,,21240,Finland,EMEA,Karttunen,Matti,Small</t>
  </si>
  <si>
    <t>10167,29,83.86,8,2431.94,10/23/2003 0:00,Cancelled,4,10,2003,Vintage Cars,83,S24_3816,Scandinavian Gift Ideas,0695-34 6555,?kergatan 24,,Boras,,S-844 67,Sweden,EMEA,Larsson,Maria,Small</t>
  </si>
  <si>
    <t>10178,21,72.12,11,1514.52,11/8/2003 0:00,Shipped,4,11,2003,Vintage Cars,83,S24_3816,Alpha Cognac,61.77.6555,1 rue Alsace-Lorraine,,Toulouse,,31000,France,EMEA,Roulet,Annette,Small</t>
  </si>
  <si>
    <t>10186,36,85.54,8,3079.44,11/14/2003 0:00,Shipped,4,11,2003,Vintage Cars,83,S24_3816,"Double Decker Gift Stores, Ltd",(171) 555-7555,120 Hanover Sq.,,London,,WA1 1DP,UK,EMEA,Hardy,Thomas,Medium</t>
  </si>
  <si>
    <t>10197,22,86.38,5,1900.36,11/26/2003 0:00,Shipped,4,11,2003,Vintage Cars,83,S24_3816,Enaco Distributors,(93) 203 4555,"Rambla de Catalu¤a, 23",,Barcelona,,8022,Spain,EMEA,Saavedra,Eduardo,Small</t>
  </si>
  <si>
    <t>10209,22,89.73,7,1974.06,1/9/2004 0:00,Shipped,1,1,2004,Vintage Cars,83,S24_3816,"Men 'R' US Retailers, Ltd.",2155554369,6047 Douglas Av.,,Los Angeles,CA,,USA,NA,Chandler,Michael,Small</t>
  </si>
  <si>
    <t>10222,46,80.51,11,3703.46,2/19/2004 0:00,Shipped,1,2,2004,Vintage Cars,83,S24_3816,Collectable Mini Designs Co.,7605558146,361 Furth Circle,,San Diego,CA,91217,USA,NA,Thompson,Valarie,Medium</t>
  </si>
  <si>
    <t>10248,23,76.31,2,1755.13,5/7/2004 0:00,Cancelled,2,5,2004,Vintage Cars,83,S24_3816,Land of Toys Inc.,2125557818,897 Long Airport Avenue,,NYC,NY,10022,USA,NA,Yu,Kwai,Small</t>
  </si>
  <si>
    <t>10262,49,87.21,16,4273.29,6/24/2004 0:00,Cancelled,2,6,2004,Vintage Cars,83,S24_3816,Euro Shopping Channel,(91) 555 94 44,"C/ Moralzarzal, 86",,Madrid,,28034,Spain,EMEA,Freyre,Diego,Medium</t>
  </si>
  <si>
    <t>10273,48,83.02,3,3984.96,7/21/2004 0:00,Shipped,3,7,2004,Vintage Cars,83,S24_3816,Petit Auto,(02) 5554 67,Rue Joseph-Bens 532,,Bruxelles,,B-1180,Belgium,EMEA,Dewey,Catherine,Medium</t>
  </si>
  <si>
    <t>10283,33,72.96,5,2407.68,8/20/2004 0:00,Shipped,3,8,2004,Vintage Cars,83,S24_3816,"Royal Canadian Collectables, Ltd.",(604) 555-4555,23 Tsawassen Blvd.,,Tsawassen,BC,T2F 8M4,Canada,NA,Lincoln,Elizabeth,Small</t>
  </si>
  <si>
    <t>10296,22,77.15,14,1697.3,9/15/2004 0:00,Shipped,3,9,2004,Vintage Cars,83,S24_3816,"Bavarian Collectables Imports, Co.",+49 89 61 08 9555,Hansastr. 15,,Munich,,80686,Germany,EMEA,Donnermeyer,Michael,Small</t>
  </si>
  <si>
    <t>10307,22,91.41,8,2011.02,10/14/2004 0:00,Shipped,4,10,2004,Vintage Cars,83,S24_3816,"Classic Gift Ideas, Inc",2155554695,782 First Street,,Philadelphia,PA,71270,USA,NA,Cervantes,Francisca,Small</t>
  </si>
  <si>
    <t>10316,25,92.25,16,2306.25,11/1/2004 0:00,Shipped,4,11,2004,Vintage Cars,83,S24_3816,giftsbymail.co.uk,(198) 555-8888,Garden House Crowther Way,,Cowes,Isle of Wight,PO31 7PJ,UK,EMEA,Bennett,Helen,Small</t>
  </si>
  <si>
    <t>10326,20,92.25,2,1845,11/9/2004 0:00,Shipped,4,11,2004,Vintage Cars,83,S24_3816,"Volvo Model Replicas, Co",0921-12 3555,Berguvsv„gen  8,,Lule,,S-958 22,Sweden,EMEA,Berglund,Christina,Small</t>
  </si>
  <si>
    <t>10339,42,59.36,16,2493.12,11/23/2004 0:00,Shipped,4,11,2004,Vintage Cars,83,S24_3816,"Tokyo Collectables, Ltd",+81 3 3584 0555,2-2-8 Roppongi,,Minato-ku,Tokyo,106-0032,Japan,Japan,Shimamura,Akiko,Small</t>
  </si>
  <si>
    <t>10350,25,60.34,10,1508.5,12/2/2004 0:00,Shipped,4,12,2004,Vintage Cars,83,S24_3816,Euro Shopping Channel,(91) 555 94 44,"C/ Moralzarzal, 86",,Madrid,,28034,Spain,EMEA,Freyre,Diego,Small</t>
  </si>
  <si>
    <t>10373,23,100,10,2394.3,1/31/2005 0:00,Shipped,1,1,2005,Vintage Cars,83,S24_3816,"Oulu Toy Supplies, Inc.",981-443655,Torikatu 38,,Oulu,,90110,Finland,EMEA,Koskitalo,Pirkko,Small</t>
  </si>
  <si>
    <t>10385,37,85.54,2,3164.98,2/28/2005 0:00,Shipped,1,2,2005,Vintage Cars,83,S24_3816,Mini Gifts Distributors Ltd.,4155551450,5677 Strong St.,,San Rafael,CA,97562,USA,NA,Nelson,Valarie,Medium</t>
  </si>
  <si>
    <t>10396,37,90.57,8,3351.09,3/23/2005 0:00,Shipped,1,3,2005,Vintage Cars,83,S24_3816,Mini Gifts Distributors Ltd.,4155551450,5677 Strong St.,,San Rafael,CA,97562,USA,NA,Nelson,Valarie,Medium</t>
  </si>
  <si>
    <t>10400,42,72.96,8,3064.32,4/1/2005 0:00,Shipped,2,4,2005,Vintage Cars,83,S24_3816,The Sharp Gifts Warehouse,4085553659,3086 Ingle Ln.,,San Jose,CA,94217,USA,NA,Frick,Sue,Medium</t>
  </si>
  <si>
    <t>10414,51,76.31,2,3891.81,5/6/2005 0:00,On Hold,2,5,2005,Vintage Cars,83,S24_3816,Gifts4AllAges.com,6175559555,8616 Spinnaker Dr.,,Boston,MA,51003,USA,NA,Yoshido,Juri,Medium</t>
  </si>
  <si>
    <t>10108,40,100,1,5448.8,3/3/2003 0:00,Shipped,1,3,2003,Classic Cars,140,S24_3856,Cruz &amp; Sons Co.,+63 2 555 3587,15 McCallum Street - NatWest Center #13-03,,Makati City,,1227 MM,Philippines,Japan,Cruz,Arnold,Medium</t>
  </si>
  <si>
    <t>10122,43,100,5,5494.97,5/8/2003 0:00,Shipped,2,5,2003,Classic Cars,140,S24_3856,Marseille Mini Autos,91.24.4555,"12, rue des Bouchers",,Marseille,,13008,France,EMEA,Lebihan,Laurence,Medium</t>
  </si>
  <si>
    <t>10135,47,100,2,6336.07,7/2/2003 0:00,Shipped,3,7,2003,Classic Cars,140,S24_3856,Mini Gifts Distributors Ltd.,4155551450,5677 Strong St.,,San Rafael,CA,97562,USA,NA,Nelson,Valarie,Medium</t>
  </si>
  <si>
    <t>10147,23,100,2,2906.97,9/5/2003 0:00,Shipped,3,9,2003,Classic Cars,140,S24_3856,Collectables For Less Inc.,6175558555,7825 Douglas Av.,,Brickhaven,MA,58339,USA,NA,Nelson,Allen,Small</t>
  </si>
  <si>
    <t>10160,35,100,3,4767.7,10/11/2003 0:00,Shipped,4,10,2003,Classic Cars,140,S24_3856,"Men 'R' US Retailers, Ltd.",2155554369,6047 Douglas Av.,,Los Angeles,CA,,USA,NA,Chandler,Michael,Medium</t>
  </si>
  <si>
    <t>10170,34,100,1,3819.56,11/4/2003 0:00,Shipped,4,11,2003,Classic Cars,140,S24_3856,Mini Auto Werke,7675-3555,Kirchgasse 6,,Graz,,8010,Austria,EMEA,Mendel,Roland,Medium</t>
  </si>
  <si>
    <t>10181,25,100,9,3861.75,11/12/2003 0:00,Shipped,4,11,2003,Classic Cars,140,S24_3856,Herkku Gifts,+47 2267 3215,"Drammen 121, PR 744 Sentrum",,Bergen,,N 5804,Norway,EMEA,Oeztan,Veysel,Medium</t>
  </si>
  <si>
    <t>10192,45,100,14,6319.35,11/20/2003 0:00,Shipped,4,11,2003,Classic Cars,140,S24_3856,Online Diecast Creations Co.,6035558647,2304 Long Airport Avenue,,Nashua,NH,62005,USA,NA,Young,Valarie,Medium</t>
  </si>
  <si>
    <t>10203,47,100,3,6996.42,12/2/2003 0:00,Shipped,4,12,2003,Classic Cars,140,S24_3856,Euro Shopping Channel,(91) 555 94 44,"C/ Moralzarzal, 86",,Madrid,,28034,Spain,EMEA,Freyre,Diego,Medium</t>
  </si>
  <si>
    <t>10212,49,100,13,6949.67,1/16/2004 0:00,Shipped,1,1,2004,Classic Cars,140,S24_3856,Euro Shopping Channel,(91) 555 94 44,"C/ Moralzarzal, 86",,Madrid,,28034,Spain,EMEA,Freyre,Diego,Medium</t>
  </si>
  <si>
    <t>10225,40,100,4,4550,2/22/2004 0:00,Shipped,1,2,2004,Classic Cars,140,S24_3856,"Vida Sport, Ltd",0897-034555,Grenzacherweg 237,,Gensve,,1203,Switzerland,EMEA,Holz,Michael,Medium</t>
  </si>
  <si>
    <t>10239,29,100,3,4479.63,4/12/2004 0:00,Shipped,2,4,2004,Classic Cars,140,S24_3856,"Oulu Toy Supplies, Inc.",981-443655,Torikatu 38,,Oulu,,90110,Finland,EMEA,Koskitalo,Pirkko,Medium</t>
  </si>
  <si>
    <t>10253,39,100,8,5148,6/1/2004 0:00,Cancelled,2,6,2004,Classic Cars,140,S24_3856,"UK Collectables, Ltd.",(171) 555-2282,Berkeley Gardens 12  Brewery,,Liverpool,,WX1 6LT,UK,EMEA,Devon,Elizabeth,Medium</t>
  </si>
  <si>
    <t>10266,24,100,9,2932.08,7/6/2004 0:00,Shipped,3,7,2004,Classic Cars,140,S24_3856,L'ordine Souveniers,0522-556555,Strada Provinciale 124,,Reggio Emilia,,42100,Italy,EMEA,Moroni,Maurizio,Small</t>
  </si>
  <si>
    <t>10278,25,100,9,3159.75,8/6/2004 0:00,Shipped,3,8,2004,Classic Cars,140,S24_3856,Signal Gift Stores,7025551838,8489 Strong St.,,Las Vegas,NV,83030,USA,NA,King,Sue,Medium</t>
  </si>
  <si>
    <t>10287,36,100,7,4297.32,8/30/2004 0:00,Shipped,3,8,2004,Classic Cars,140,S24_3856,"Vida Sport, Ltd",0897-034555,Grenzacherweg 237,,Gensve,,1203,Switzerland,EMEA,Holz,Michael,Medium</t>
  </si>
  <si>
    <t>10301,50,100,11,7723.5,10/5/2003 0:00,Shipped,4,10,2003,Classic Cars,140,S24_3856,"Norway Gifts By Mail, Co.",+47 2212 1555,"Drammensveien 126 A, PB 744 Sentrum",,Oslo,,N 0106,Norway,EMEA,Klaeboe,Jan,Large</t>
  </si>
  <si>
    <t>10310,45,100,5,5497.65,10/16/2004 0:00,Shipped,4,10,2004,Classic Cars,140,S24_3856,"Toms Spezialitten, Ltd",0221-5554327,Mehrheimerstr. 369,,Koln,,50739,Germany,EMEA,Pfalzheim,Henriette,Medium</t>
  </si>
  <si>
    <t>10321,26,100,13,4052.88,11/4/2004 0:00,Shipped,4,11,2004,Classic Cars,140,S24_3856,FunGiftIdeas.com,5085552555,1785 First Street,,New Bedford,MA,50553,USA,NA,Benitez,Violeta,Medium</t>
  </si>
  <si>
    <t>10331,21,100,1,3135.93,11/17/2004 0:00,Shipped,4,11,2004,Classic Cars,140,S24_3856,Motor Mint Distributors Inc.,2155559857,11328 Douglas Av.,,Philadelphia,PA,71270,USA,NA,Hernandez,Rosa,Medium</t>
  </si>
  <si>
    <t>10342,42,100,6,5013.54,11/24/2004 0:00,Shipped,4,11,2004,Classic Cars,140,S24_3856,"Australian Collectors, Co.",03 9520 4555,636 St Kilda Road,Level 3,Melbourne,Victoria,3004,Australia,APAC,Ferguson,Peter,Medium</t>
  </si>
  <si>
    <t>10355,32,100,8,5302.72,12/7/2004 0:00,Shipped,4,12,2004,Classic Cars,140,S24_3856,Euro Shopping Channel,(91) 555 94 44,"C/ Moralzarzal, 86",,Madrid,,28034,Spain,EMEA,Freyre,Diego,Medium</t>
  </si>
  <si>
    <t>10363,31,94.58,1,2931.98,1/6/2005 0:00,Shipped,1,1,2005,Classic Cars,140,S24_3856,Suominen Souveniers,+358 9 8045 555,"Software Engineering Center, SEC Oy",,Espoo,,FIN-02271,Finland,EMEA,Suominen,Kalle,Small</t>
  </si>
  <si>
    <t>10378,33,53.27,3,1757.91,2/10/2005 0:00,Shipped,1,2,2005,Classic Cars,140,S24_3856,Euro Shopping Channel,(91) 555 94 44,"C/ Moralzarzal, 86",,Madrid,,28034,Spain,EMEA,Freyre,Diego,Small</t>
  </si>
  <si>
    <t>10390,45,100,8,6763.05,3/4/2005 0:00,Shipped,1,3,2005,Classic Cars,140,S24_3856,Mini Gifts Distributors Ltd.,4155551450,5677 Strong St.,,San Rafael,CA,97562,USA,NA,Nelson,Valarie,Medium</t>
  </si>
  <si>
    <t>10405,76,100,3,11739.7,4/14/2005 0:00,Shipped,2,4,2005,Classic Cars,140,S24_3856,Mini Caravy,88.60.1555,"24, place Kluber",,Strasbourg,,67000,France,EMEA,Citeaux,Frederique,Large</t>
  </si>
  <si>
    <t>10419,70,100,8,9240,5/17/2005 0:00,Shipped,2,5,2005,Classic Cars,140,S24_3856,Salzburg Collectables,6562-9555,Geislweg 14,,Salzburg,,5020,Austria,EMEA,Pipps,Georg,Large</t>
  </si>
  <si>
    <t>10106,50,64.83,11,3241.5,2/17/2003 0:00,Shipped,1,2,2003,Planes,68,S24_3949,Rovelli Gifts,035-640555,Via Ludovico il Moro 22,,Bergamo,,24100,Italy,EMEA,Rovelli,Giovanni,Medium</t>
  </si>
  <si>
    <t>10119,28,70.29,2,1968.12,4/28/2003 0:00,Shipped,2,4,2003,Planes,68,S24_3949,Salzburg Collectables,6562-9555,Geislweg 14,,Salzburg,,5020,Austria,EMEA,Pipps,Georg,Small</t>
  </si>
  <si>
    <t>10131,50,81.89,3,4094.5,6/16/2003 0:00,Shipped,2,6,2003,Planes,68,S24_3949,Gift Ideas Corp.,2035554407,2440 Pompton St.,,Glendale,CT,97561,USA,NA,Lewis,Dan,Medium</t>
  </si>
  <si>
    <t>10143,28,66.19,6,1853.32,8/10/2003 0:00,Shipped,3,8,2003,Planes,68,S24_3949,Mini Creations Ltd.,5085559555,4575 Hillside Dr.,,New Bedford,MA,50553,USA,NA,Tam,Wing C,Small</t>
  </si>
  <si>
    <t>10155,44,77.11,4,3392.84,10/6/2003 0:00,Shipped,4,10,2003,Planes,68,S24_3949,"Toys of Finland, Co.",90-224 8555,Keskuskatu 45,,Helsinki,,21240,Finland,EMEA,Karttunen,Matti,Medium</t>
  </si>
  <si>
    <t>10168,27,73.02,18,1971.54,10/28/2003 0:00,Shipped,4,10,2003,Planes,68,S24_3949,Technics Stores Inc.,6505556809,9408 Furth Circle,,Burlingame,CA,94217,USA,NA,Hirano,Juri,Small</t>
  </si>
  <si>
    <t>10178,30,72.33,3,2169.9,11/8/2003 0:00,Shipped,4,11,2003,Planes,68,S24_3949,Alpha Cognac,61.77.6555,1 rue Alsace-Lorraine,,Toulouse,,31000,France,EMEA,Roulet,Annette,Small</t>
  </si>
  <si>
    <t>10198,43,66.19,3,2846.17,11/27/2003 0:00,Shipped,4,11,2003,Planes,68,S24_3949,Cruz &amp; Sons Co.,+63 2 555 3587,15 McCallum Street - NatWest Center #13-03,,Makati City,,1227 MM,Philippines,Japan,Cruz,Arnold,Small</t>
  </si>
  <si>
    <t>10210,29,69.6,16,2018.4,1/12/2004 0:00,Shipped,1,1,2004,Planes,68,S24_3949,Osaka Souveniers Co.,+81 06 6342 5555,"Dojima Avanza 4F, 1-6-20 Dojima, Kita-ku",,Osaka,Osaka,530-0003,Japan,Japan,Kentary,Mory,Small</t>
  </si>
  <si>
    <t>10222,48,56.64,3,2718.72,2/19/2004 0:00,Shipped,1,2,2004,Planes,68,S24_3949,Collectable Mini Designs Co.,7605558146,361 Furth Circle,,San Diego,CA,91217,USA,NA,Thompson,Valarie,Small</t>
  </si>
  <si>
    <t>10235,33,60.05,12,1981.65,4/2/2004 0:00,Shipped,2,4,2004,Planes,68,S24_3949,"Royal Canadian Collectables, Ltd.",(604) 555-4555,23 Tsawassen Blvd.,,Tsawassen,BC,T2F 8M4,Canada,NA,Lincoln,Elizabeth,Small</t>
  </si>
  <si>
    <t>10250,40,75.06,13,3002.4,5/11/2004 0:00,Shipped,2,5,2004,Planes,68,S24_3949,The Sharp Gifts Warehouse,4085553659,3086 Ingle Ln.,,San Jose,CA,94217,USA,NA,Frick,Sue,Medium</t>
  </si>
  <si>
    <t>10262,48,61.42,8,2948.16,6/24/2004 0:00,Cancelled,2,6,2004,Planes,68,S24_3949,Euro Shopping Channel,(91) 555 94 44,"C/ Moralzarzal, 86",,Madrid,,28034,Spain,EMEA,Freyre,Diego,Small</t>
  </si>
  <si>
    <t>10275,41,81.89,18,3357.49,7/23/2004 0:00,Shipped,3,7,2004,Planes,68,S24_3949,La Rochelle Gifts,40.67.8555,"67, rue des Cinquante Otages",,Nantes,,44000,France,EMEA,Labrune,Janine,Medium</t>
  </si>
  <si>
    <t>10284,21,55.96,10,1175.16,8/21/2004 0:00,Shipped,3,8,2004,Planes,68,S24_3949,"Norway Gifts By Mail, Co.",+47 2212 1555,"Drammensveien 126 A, PB 744 Sentrum",,Oslo,,N 0106,Norway,EMEA,Klaeboe,Jan,Small</t>
  </si>
  <si>
    <t>10296,32,71.65,6,2292.8,9/15/2004 0:00,Shipped,3,9,2004,Planes,68,S24_3949,"Bavarian Collectables Imports, Co.",+49 89 61 08 9555,Hansastr. 15,,Munich,,80686,Germany,EMEA,Donnermeyer,Michael,Small</t>
  </si>
  <si>
    <t>10308,43,76.43,16,3286.49,10/15/2004 0:00,Shipped,4,10,2004,Planes,68,S24_3949,Mini Classics,9145554562,3758 North Pendale Street,,White Plains,NY,24067,USA,NA,Frick,Steve,Medium</t>
  </si>
  <si>
    <t>10316,30,77.79,8,2333.7,11/1/2004 0:00,Shipped,4,11,2004,Planes,68,S24_3949,giftsbymail.co.uk,(198) 555-8888,Garden House Crowther Way,,Cowes,Isle of Wight,PO31 7PJ,UK,EMEA,Bennett,Helen,Small</t>
  </si>
  <si>
    <t>10328,35,76.43,3,2675.05,11/12/2004 0:00,Shipped,4,11,2004,Planes,68,S24_3949,Rovelli Gifts,035-640555,Via Ludovico il Moro 22,,Bergamo,,24100,Italy,EMEA,Rovelli,Giovanni,Small</t>
  </si>
  <si>
    <t>10339,45,96.92,11,4361.4,11/23/2004 0:00,Shipped,4,11,2004,Planes,68,S24_3949,"Tokyo Collectables, Ltd",+81 3 3584 0555,2-2-8 Roppongi,,Minato-ku,Tokyo,106-0032,Japan,Japan,Shimamura,Akiko,Medium</t>
  </si>
  <si>
    <t>10351,34,59.37,3,2018.58,12/3/2004 0:00,Shipped,4,12,2004,Planes,68,S24_3949,"Stylish Desk Decors, Co.",(171) 555-0297,35 King George,,London,,WX3 6FW,UK,EMEA,Brown,Ann,Small</t>
  </si>
  <si>
    <t>10361,26,100,7,3710.98,12/17/2004 0:00,Shipped,4,12,2004,Planes,68,S24_3949,Souveniers And Things Co.,+61 2 9495 8555,"Monitor Money Building, 815 Pacific Hwy",Level 6,Chatswood,NSW,2067,Australia,APAC,Huxley,Adrian,Medium</t>
  </si>
  <si>
    <t>10373,39,73,13,2847,1/31/2005 0:00,Shipped,1,1,2005,Planes,68,S24_3949,"Oulu Toy Supplies, Inc.",981-443655,Torikatu 38,,Oulu,,90110,Finland,EMEA,Koskitalo,Pirkko,Small</t>
  </si>
  <si>
    <t>10386,41,73.32,12,3006.12,3/1/2005 0:00,Resolved,1,3,2005,Planes,68,S24_3949,Euro Shopping Channel,(91) 555 94 44,"C/ Moralzarzal, 86",,Madrid,,28034,Spain,EMEA,Freyre,Diego,Medium</t>
  </si>
  <si>
    <t>10398,41,68.24,2,2797.84,3/30/2005 0:00,Shipped,1,3,2005,Planes,68,S24_3949,Reims Collectables,26.47.1555,59 rue de l'Abbaye,,Reims,,51100,France,EMEA,Henriot,Paul,Small</t>
  </si>
  <si>
    <t>10401,64,60.05,12,3843.2,4/3/2005 0:00,On Hold,2,4,2005,Planes,68,S24_3949,Tekni Collectables Inc.,2015559350,7476 Moss Rd.,,Newark,NJ,94019,USA,NA,Brown,William,Medium</t>
  </si>
  <si>
    <t>10416,18,75.06,13,1351.08,5/10/2005 0:00,Shipped,2,5,2005,Planes,68,S24_3949,L'ordine Souveniers,0522-556555,Strada Provinciale 124,,Reggio Emilia,,42100,Italy,EMEA,Moroni,Maurizio,Small</t>
  </si>
  <si>
    <t>10100,49,34.47,1,1689.03,1/6/2003 0:00,Shipped,1,1,2003,Vintage Cars,41,S24_3969,Online Diecast Creations Co.,6035558647,2304 Long Airport Avenue,,Nashua,NH,62005,USA,NA,Young,Valarie,Small</t>
  </si>
  <si>
    <t>10110,48,34.47,5,1654.56,3/18/2003 0:00,Shipped,1,3,2003,Vintage Cars,41,S24_3969,"AV Stores, Co.",(171) 555-1555,Fauntleroy Circus,,Manchester,,EC2 5NT,UK,EMEA,Ashworth,Victoria,Small</t>
  </si>
  <si>
    <t>10124,46,33.23,4,1528.58,5/21/2003 0:00,Shipped,2,5,2003,Vintage Cars,41,S24_3969,Signal Gift Stores,7025551838,8489 Strong St.,,Las Vegas,NV,83030,USA,NA,King,Sue,Small</t>
  </si>
  <si>
    <t>10149,26,38.98,9,1013.48,9/12/2003 0:00,Shipped,3,9,2003,Vintage Cars,41,S24_3969,Signal Collectibles Ltd.,4155554312,2793 Furth Circle,,Brisbane,CA,94217,USA,NA,Taylor,Sue,Small</t>
  </si>
  <si>
    <t>10162,37,38.98,7,1442.26,10/18/2003 0:00,Shipped,4,10,2003,Vintage Cars,41,S24_3969,Corporate Gift Ideas Co.,6505551386,7734 Strong St.,,San Francisco,CA,,USA,NA,Brown,Julie,Small</t>
  </si>
  <si>
    <t>10173,35,33.23,11,1163.05,11/5/2003 0:00,Shipped,4,11,2003,Vintage Cars,41,S24_3969,Rovelli Gifts,035-640555,Via Ludovico il Moro 22,,Bergamo,,24100,Italy,EMEA,Rovelli,Giovanni,Small</t>
  </si>
  <si>
    <t>10182,23,42.26,8,971.98,11/12/2003 0:00,Shipped,4,11,2003,Vintage Cars,41,S24_3969,Mini Gifts Distributors Ltd.,4155551450,5677 Strong St.,,San Rafael,CA,97562,USA,NA,Nelson,Valarie,Small</t>
  </si>
  <si>
    <t>10193,22,41.03,12,902.66,11/21/2003 0:00,Shipped,4,11,2003,Vintage Cars,41,S24_3969,"Australian Collectables, Ltd",61-9-3844-6555,7 Allen Street,,Glen Waverly,Victoria,3150,Australia,APAC,Connery,Sean,Small</t>
  </si>
  <si>
    <t>10204,39,33.23,2,1295.97,12/2/2003 0:00,Shipped,4,12,2003,Vintage Cars,41,S24_3969,Muscle Machine Inc,2125557413,4092 Furth Circle,Suite 400,NYC,NY,10022,USA,NA,Young,Jeff,Small</t>
  </si>
  <si>
    <t>10214,44,34.88,5,1534.72,1/26/2004 0:00,Shipped,1,1,2004,Vintage Cars,41,S24_3969,"Corrida Auto Replicas, Ltd",(91) 555 22 82,"C/ Araquil, 67",,Madrid,,28023,Spain,EMEA,Sommer,Mart¡n,Small</t>
  </si>
  <si>
    <t>10227,27,43.9,8,1185.3,3/2/2004 0:00,Shipped,1,3,2004,Vintage Cars,41,S24_3969,"Saveley &amp; Henriot, Co.",78.32.5555,"2, rue du Commerce",,Lyon,,69004,France,EMEA,Saveley,Mary,Small</t>
  </si>
  <si>
    <t>10242,46,36.93,1,1698.78,4/20/2004 0:00,Shipped,2,4,2004,Vintage Cars,41,S24_3969,Microscale Inc.,2125551957,5290 North Pendale Street,Suite 200,NYC,NY,10022,USA,NA,Kuo,Kee,Small</t>
  </si>
  <si>
    <t>10280,33,41.85,14,1381.05,8/17/2004 0:00,Shipped,3,8,2004,Vintage Cars,41,S24_3969,Amica Models &amp; Co.,011-4988555,Via Monte Bianco 34,,Torino,,10100,Italy,EMEA,Accorti,Paolo,Small</t>
  </si>
  <si>
    <t>10288,33,40.62,3,1340.46,9/1/2004 0:00,Shipped,3,9,2004,Vintage Cars,41,S24_3969,Handji Gifts&amp; Co,+65 224 1555,Village Close - 106 Linden Road Sandown,2nd Floor,Singapore,,69045,Singapore,APAC,Victorino,Wendy,Small</t>
  </si>
  <si>
    <t>10303,24,40.21,1,965.04,10/6/2004 0:00,Shipped,4,10,2004,Vintage Cars,41,S24_3969,"Iberia Gift Imports, Corp.",(95) 555 82 82,"C/ Romero, 33",,Sevilla,,41101,Spain,EMEA,Roel,Jose Pedro,Small</t>
  </si>
  <si>
    <t>10312,31,35.29,15,1093.99,10/21/2004 0:00,Shipped,4,10,2004,Vintage Cars,41,S24_3969,Mini Gifts Distributors Ltd.,4155551450,5677 Strong St.,,San Rafael,CA,97562,USA,NA,Nelson,Valarie,Small</t>
  </si>
  <si>
    <t>10332,41,77.24,14,3166.84,11/17/2004 0:00,Shipped,4,11,2004,Vintage Cars,41,S24_3969,"AV Stores, Co.",(171) 555-1555,Fauntleroy Circus,,Manchester,,EC2 5NT,UK,EMEA,Ashworth,Victoria,Medium</t>
  </si>
  <si>
    <t>10346,22,97.44,4,2143.68,11/29/2004 0:00,Shipped,4,11,2004,Vintage Cars,41,S24_3969,Signal Gift Stores,7025551838,8489 Strong St.,,Las Vegas,NV,83030,USA,NA,King,Sue,Small</t>
  </si>
  <si>
    <t>10368,46,37.34,3,1717.64,1/19/2005 0:00,Shipped,1,1,2005,Vintage Cars,41,S24_3969,Mini Gifts Distributors Ltd.,4155551450,5677 Strong St.,,San Rafael,CA,97562,USA,NA,Nelson,Valarie,Small</t>
  </si>
  <si>
    <t>10380,43,95.03,12,4086.29,2/16/2005 0:00,Shipped,1,2,2005,Vintage Cars,41,S24_3969,Euro Shopping Channel,(91) 555 94 44,"C/ Moralzarzal, 86",,Madrid,,28034,Spain,EMEA,Freyre,Diego,Medium</t>
  </si>
  <si>
    <t>10408,15,36.93,1,553.95,4/22/2005 0:00,Shipped,2,4,2005,Vintage Cars,41,S24_3969,"Tokyo Collectables, Ltd",+81 3 3584 0555,2-2-8 Roppongi,,Minato-ku,Tokyo,106-0032,Japan,Japan,Shimamura,Akiko,Small</t>
  </si>
  <si>
    <t>10420,15,43.49,3,652.35,5/29/2005 0:00,In Process,2,5,2005,Vintage Cars,41,S24_3969,Souveniers And Things Co.,+61 2 9495 8555,"Monitor Money Building, 815 Pacific Hwy",Level 6,Chatswood,NSW,2067,Australia,APAC,Huxley,Adrian,Small</t>
  </si>
  <si>
    <t>10104,26,100,5,2921.62,1/31/2003 0:00,Shipped,1,1,2003,Classic Cars,118,S24_4048,Euro Shopping Channel,(91) 555 94 44,"C/ Moralzarzal, 86",,Madrid,,28034,Spain,EMEA,Freyre,Diego,Small</t>
  </si>
  <si>
    <t>10115,44,100,1,5568.64,4/4/2003 0:00,Shipped,2,4,2003,Classic Cars,118,S24_4048,Classic Legends Inc.,2125558493,5905 Pompton St.,Suite 750,NYC,NY,10022,USA,NA,Hernandez,Maria,Medium</t>
  </si>
  <si>
    <t>10127,20,96.99,7,1939.8,6/3/2003 0:00,Shipped,2,6,2003,Classic Cars,118,S24_4048,Muscle Machine Inc,2125557413,4092 Furth Circle,Suite 400,NYC,NY,10022,USA,NA,Young,Jeff,Small</t>
  </si>
  <si>
    <t>10141,40,94.62,1,3784.8,8/1/2003 0:00,Shipped,3,8,2003,Classic Cars,118,S24_4048,Suominen Souveniers,+358 9 8045 555,"Software Engineering Center, SEC Oy",,Espoo,,FIN-02271,Finland,EMEA,Suominen,Kalle,Medium</t>
  </si>
  <si>
    <t>10152,23,100,3,2802.09,9/25/2003 0:00,Shipped,3,9,2003,Classic Cars,118,S24_4048,"Australian Gift Network, Co",61-7-3844-6555,31 Duncan St. West End,,South Brisbane,Queensland,4101,Australia,APAC,Calaghan,Tony,Small</t>
  </si>
  <si>
    <t>10165,24,99.36,8,2384.64,10/22/2003 0:00,Shipped,4,10,2003,Classic Cars,118,S24_4048,"Dragon Souveniers, Ltd.",+65 221 7555,"Bronz Sok., Bronz Apt. 3/6 Tesvikiye",,Singapore,,79903,Singapore,Japan,Natividad,Eric,Small</t>
  </si>
  <si>
    <t>10176,29,100,7,2915.66,11/6/2003 0:00,Shipped,4,11,2003,Classic Cars,118,S24_4048,L'ordine Souveniers,0522-556555,Strada Provinciale 124,,Reggio Emilia,,42100,Italy,EMEA,Moroni,Maurizio,Small</t>
  </si>
  <si>
    <t>10184,49,100,2,5795.72,11/14/2003 0:00,Shipped,4,11,2003,Classic Cars,118,S24_4048,"Iberia Gift Imports, Corp.",(95) 555 82 82,"C/ Romero, 33",,Sevilla,,41101,Spain,EMEA,Roel,Jose Pedro,Medium</t>
  </si>
  <si>
    <t>10195,34,100,2,3699.88,11/25/2003 0:00,Shipped,4,11,2003,Classic Cars,118,S24_4048,Mini Classics,9145554562,3758 North Pendale Street,,White Plains,NY,24067,USA,NA,Frick,Steve,Medium</t>
  </si>
  <si>
    <t>10207,28,100,3,2980.6,12/9/2003 0:00,Shipped,4,12,2003,Classic Cars,118,S24_4048,Diecast Collectables,6175552555,6251 Ingle Ln.,,Boston,MA,51003,USA,NA,Franco,Valarie,Small</t>
  </si>
  <si>
    <t>10220,37,100,7,5032.74,2/12/2004 0:00,Shipped,1,2,2004,Classic Cars,118,S24_4048,"Clover Collections, Co.",+353 1862 1555,25 Maiden Lane,Floor No. 4,Dublin,,2,Ireland,EMEA,Cassidy,Dean,Medium</t>
  </si>
  <si>
    <t>10230,45,100,5,4737.15,3/15/2004 0:00,Shipped,1,3,2004,Classic Cars,118,S24_4048,"Blauer See Auto, Co.",+49 69 66 90 2555,Lyonerstr. 34,,Frankfurt,,60528,Germany,EMEA,Keitel,Roland,Medium</t>
  </si>
  <si>
    <t>10246,46,100,1,6311.2,5/5/2004 0:00,Shipped,2,5,2004,Classic Cars,118,S24_4048,Euro Shopping Channel,(91) 555 94 44,"C/ Moralzarzal, 86",,Madrid,,28034,Spain,EMEA,Freyre,Diego,Medium</t>
  </si>
  <si>
    <t>10271,22,100,1,3070.54,7/20/2004 0:00,Shipped,3,7,2004,Classic Cars,118,S24_4048,Mini Gifts Distributors Ltd.,4155551450,5677 Strong St.,,San Rafael,CA,97562,USA,NA,Nelson,Valarie,Medium</t>
  </si>
  <si>
    <t>10282,39,100,10,4797.39,8/20/2004 0:00,Shipped,3,8,2004,Classic Cars,118,S24_4048,Mini Gifts Distributors Ltd.,4155551450,5677 Strong St.,,San Rafael,CA,97562,USA,NA,Nelson,Valarie,Medium</t>
  </si>
  <si>
    <t>10292,27,100,4,3832.38,9/8/2004 0:00,Shipped,3,9,2004,Classic Cars,118,S24_4048,Land of Toys Inc.,2125557818,897 Long Airport Avenue,,NYC,NY,10022,USA,NA,Yu,Kwai,Medium</t>
  </si>
  <si>
    <t>10305,36,100,1,4641.48,10/13/2004 0:00,Shipped,4,10,2004,Classic Cars,118,S24_4048,Marta's Replicas Co.,6175558555,39323 Spinnaker Dr.,,Cambridge,MA,51247,USA,NA,Hernandez,Marta,Medium</t>
  </si>
  <si>
    <t>10314,38,100,10,4000.26,10/22/2004 0:00,Shipped,4,10,2004,Classic Cars,118,S24_4048,Heintze Collectables,86 21 3555,Smagsloget 45,,Aaarhus,,8200,Denmark,EMEA,Ibsen,Palle,Medium</t>
  </si>
  <si>
    <t>10325,44,100,5,5325.76,11/5/2004 0:00,Shipped,4,11,2004,Classic Cars,118,S24_4048,Baane Mini Imports,07-98 9555,Erling Skakkes gate 78,,Stavern,,4110,Norway,EMEA,Bergulfsen,Jonas,Medium</t>
  </si>
  <si>
    <t>10336,31,100,5,4618.69,11/20/2004 0:00,Shipped,4,11,2004,Classic Cars,118,S24_4048,"La Corne D'abondance, Co.",(1) 42.34.2555,"265, boulevard Charonne",,Paris,,75012,France,EMEA,Bertrand,Marie,Medium</t>
  </si>
  <si>
    <t>10349,23,100,2,3182.97,12/1/2004 0:00,Shipped,4,12,2004,Classic Cars,118,S24_4048,Muscle Machine Inc,2125557413,4092 Furth Circle,Suite 400,NYC,NY,10022,USA,NA,Young,Jeff,Medium</t>
  </si>
  <si>
    <t>10359,22,100,7,2603.04,12/15/2004 0:00,Shipped,4,12,2004,Classic Cars,118,S24_4048,Reims Collectables,26.47.1555,59 rue de l'Abbaye,,Reims,,51100,France,EMEA,Henriot,Paul,Small</t>
  </si>
  <si>
    <t>10371,28,50.32,9,1408.96,1/23/2005 0:00,Shipped,1,1,2005,Classic Cars,118,S24_4048,Mini Gifts Distributors Ltd.,4155551450,5677 Strong St.,,San Rafael,CA,97562,USA,NA,Nelson,Valarie,Small</t>
  </si>
  <si>
    <t>10383,21,93.91,4,1972.11,2/22/2005 0:00,Shipped,1,2,2005,Classic Cars,118,S24_4048,Euro Shopping Channel,(91) 555 94 44,"C/ Moralzarzal, 86",,Madrid,,28034,Spain,EMEA,Freyre,Diego,Small</t>
  </si>
  <si>
    <t>10394,37,100,7,5207.75,3/15/2005 0:00,Shipped,1,3,2005,Classic Cars,118,S24_4048,Euro Shopping Channel,(91) 555 94 44,"C/ Moralzarzal, 86",,Madrid,,28034,Spain,EMEA,Freyre,Diego,Medium</t>
  </si>
  <si>
    <t>10412,31,100,1,4253.2,5/3/2005 0:00,Shipped,2,5,2005,Classic Cars,118,S24_4048,Euro Shopping Channel,(91) 555 94 44,"C/ Moralzarzal, 86",,Madrid,,28034,Spain,EMEA,Freyre,Diego,Medium</t>
  </si>
  <si>
    <t>10103,25,100,15,2873,1/29/2003 0:00,Shipped,1,1,2003,Vintage Cars,97,S24_4258,Baane Mini Imports,07-98 9555,Erling Skakkes gate 78,,Stavern,,4110,Norway,EMEA,Bergulfsen,Jonas,Small</t>
  </si>
  <si>
    <t>10111,26,86.68,3,2253.68,3/25/2003 0:00,Shipped,1,3,2003,Vintage Cars,97,S24_4258,Mini Wheels Co.,6505555787,5557 North Pendale Street,,San Francisco,CA,,USA,NA,Murphy,Julie,Small</t>
  </si>
  <si>
    <t>10126,34,100,15,3576.12,5/28/2003 0:00,Shipped,2,5,2003,Vintage Cars,97,S24_4258,"Corrida Auto Replicas, Ltd",(91) 555 22 82,"C/ Araquil, 67",,Madrid,,28023,Spain,EMEA,Sommer,Mart¡n,Medium</t>
  </si>
  <si>
    <t>10139,29,100,4,3276.13,7/16/2003 0:00,Shipped,3,7,2003,Vintage Cars,97,S24_4258,Souveniers And Things Co.,+61 2 9495 8555,"Monitor Money Building, 815 Pacific Hwy",Level 6,Chatswood,NSW,2067,Australia,APAC,Huxley,Adrian,Medium</t>
  </si>
  <si>
    <t>10149,20,90.57,1,1811.4,9/12/2003 0:00,Shipped,3,9,2003,Vintage Cars,97,S24_4258,Signal Collectibles Ltd.,4155554312,2793 Furth Circle,,Brisbane,CA,94217,USA,NA,Taylor,Sue,Small</t>
  </si>
  <si>
    <t>10163,42,91.55,5,3845.1,10/20/2003 0:00,Shipped,4,10,2003,Vintage Cars,97,S24_4258,Classic Legends Inc.,2125558493,5905 Pompton St.,Suite 750,NYC,NY,10022,USA,NA,Hernandez,Maria,Medium</t>
  </si>
  <si>
    <t>10173,22,100,3,2571.14,11/5/2003 0:00,Shipped,4,11,2003,Vintage Cars,97,S24_4258,Rovelli Gifts,035-640555,Via Ludovico il Moro 22,,Bergamo,,24100,Italy,EMEA,Rovelli,Giovanni,Small</t>
  </si>
  <si>
    <t>10183,47,100,12,5035.11,11/13/2003 0:00,Shipped,4,11,2003,Vintage Cars,97,S24_4258,"Classic Gift Ideas, Inc",2155554695,782 First Street,,Philadelphia,PA,71270,USA,NA,Cervantes,Francisca,Medium</t>
  </si>
  <si>
    <t>10193,20,100,4,2279,11/21/2003 0:00,Shipped,4,11,2003,Vintage Cars,97,S24_4258,"Australian Collectables, Ltd",61-9-3844-6555,7 Allen Street,,Glen Waverly,Victoria,3150,Australia,APAC,Connery,Sean,Small</t>
  </si>
  <si>
    <t>10206,33,97.39,10,3213.87,12/5/2003 0:00,Shipped,4,12,2003,Vintage Cars,97,S24_4258,Canadian Gift Exchange Network,(604) 555-3392,1900 Oak St.,,Vancouver,BC,V3F 2K1,Canada,NA,Tannamuri,Yoshi,Medium</t>
  </si>
  <si>
    <t>10215,39,90.57,7,3532.23,1/29/2004 0:00,Shipped,1,1,2004,Vintage Cars,97,S24_4258,West Coast Collectables Co.,3105553722,3675 Furth Circle,,Burbank,CA,94019,USA,NA,Thompson,Steve,Medium</t>
  </si>
  <si>
    <t>10228,33,100,6,3406.59,3/10/2004 0:00,Shipped,1,3,2004,Vintage Cars,97,S24_4258,Cambridge Collectables Co.,6175555555,4658 Baden Av.,,Cambridge,MA,51247,USA,NA,Tseng,Kyung,Medium</t>
  </si>
  <si>
    <t>10244,40,86.68,4,3467.2,4/29/2004 0:00,Shipped,2,4,2004,Vintage Cars,97,S24_4258,Euro Shopping Channel,(91) 555 94 44,"C/ Moralzarzal, 86",,Madrid,,28034,Spain,EMEA,Freyre,Diego,Medium</t>
  </si>
  <si>
    <t>10257,46,78.89,4,3628.94,6/14/2004 0:00,Shipped,2,6,2004,Vintage Cars,97,S24_4258,The Sharp Gifts Warehouse,4085553659,3086 Ingle Ln.,,San Jose,CA,94217,USA,NA,Frick,Sue,Medium</t>
  </si>
  <si>
    <t>10269,48,97.39,2,4674.72,7/16/2004 0:00,Shipped,3,7,2004,Vintage Cars,97,S24_4258,Salzburg Collectables,6562-9555,Geislweg 14,,Salzburg,,5020,Austria,EMEA,Pipps,Georg,Medium</t>
  </si>
  <si>
    <t>10280,21,78.89,6,1656.69,8/17/2004 0:00,Shipped,3,8,2004,Vintage Cars,97,S24_4258,Amica Models &amp; Co.,011-4988555,Via Monte Bianco 34,,Torino,,10100,Italy,EMEA,Accorti,Paolo,Small</t>
  </si>
  <si>
    <t>10290,45,100,1,5171.4,9/7/2004 0:00,Shipped,3,9,2004,Vintage Cars,97,S24_4258,Auto-Moto Classics Inc.,6175558428,16780 Pompton St.,,Brickhaven,MA,58339,USA,NA,Taylor,Leslie,Medium</t>
  </si>
  <si>
    <t>10304,33,100,10,3342.57,10/11/2004 0:00,Shipped,4,10,2004,Vintage Cars,97,S24_4258,Auto Assoc. &amp; Cie.,30.59.8555,"67, avenue de l'Europe",,Versailles,,78000,France,EMEA,Tonini,Daniel,Medium</t>
  </si>
  <si>
    <t>10312,44,100,7,4884.88,10/21/2004 0:00,Shipped,4,10,2004,Vintage Cars,97,S24_4258,Mini Gifts Distributors Ltd.,4155551450,5677 Strong St.,,San Rafael,CA,97562,USA,NA,Nelson,Valarie,Medium</t>
  </si>
  <si>
    <t>10324,33,100,3,6267.69,11/5/2004 0:00,Shipped,4,11,2004,Vintage Cars,97,S24_4258,Vitachrome Inc.,2125551500,2678 Kingston Rd.,Suite 101,NYC,NY,10022,USA,NA,Frick,Michael,Medium</t>
  </si>
  <si>
    <t>10333,39,100,1,4424.16,11/18/2004 0:00,Shipped,4,11,2004,Vintage Cars,97,S24_4258,Mini Wheels Co.,6505555787,5557 North Pendale Street,,San Francisco,CA,,USA,NA,Murphy,Julie,Medium</t>
  </si>
  <si>
    <t>10348,39,50.31,2,1962.09,11/1/2004 0:00,Shipped,4,11,2004,Vintage Cars,97,S24_4258,"Corrida Auto Replicas, Ltd",(91) 555 22 82,"C/ Araquil, 67",,Madrid,,28023,Spain,EMEA,Sommer,Mart¡n,Small</t>
  </si>
  <si>
    <t>10358,41,100,6,6847,12/10/2004 0:00,Shipped,4,12,2004,Vintage Cars,97,S24_4258,Euro Shopping Channel,(91) 555 94 44,"C/ Moralzarzal, 86",,Madrid,,28034,Spain,EMEA,Freyre,Diego,Medium</t>
  </si>
  <si>
    <t>10369,40,86.92,3,3476.8,1/20/2005 0:00,Shipped,1,1,2005,Vintage Cars,97,S24_4258,Collectables For Less Inc.,6175558555,7825 Douglas Av.,,Brickhaven,MA,58339,USA,NA,Nelson,Allen,Medium</t>
  </si>
  <si>
    <t>10382,33,100,4,4592.61,2/17/2005 0:00,Shipped,1,2,2005,Vintage Cars,97,S24_4258,Mini Gifts Distributors Ltd.,4155551450,5677 Strong St.,,San Rafael,CA,97562,USA,NA,Nelson,Valarie,Medium</t>
  </si>
  <si>
    <t>10423,28,78.89,4,2208.92,5/30/2005 0:00,In Process,2,5,2005,Vintage Cars,97,S24_4258,Petit Auto,(02) 5554 67,Rue Joseph-Bens 532,,Bruxelles,,B-1180,Belgium,EMEA,Dewey,Catherine,Small</t>
  </si>
  <si>
    <t>10106,26,63.76,3,1657.76,2/17/2003 0:00,Shipped,1,2,2003,Planes,72,S24_4278,Rovelli Gifts,035-640555,Via Ludovico il Moro 22,,Bergamo,,24100,Italy,EMEA,Rovelli,Giovanni,Small</t>
  </si>
  <si>
    <t>10120,29,85.49,9,2479.21,4/29/2003 0:00,Shipped,2,4,2003,Planes,72,S24_4278,"Australian Collectors, Co.",03 9520 4555,636 St Kilda Road,Level 3,Melbourne,Victoria,3004,Australia,APAC,Ferguson,Peter,Small</t>
  </si>
  <si>
    <t>10133,46,77.52,4,3565.92,6/27/2003 0:00,Shipped,2,6,2003,Planes,72,S24_4278,Euro Shopping Channel,(91) 555 94 44,"C/ Moralzarzal, 86",,Madrid,,28034,Spain,EMEA,Freyre,Diego,Medium</t>
  </si>
  <si>
    <t>10145,33,84.77,15,2797.41,8/25/2003 0:00,Shipped,3,8,2003,Planes,72,S24_4278,Toys4GrownUps.com,6265557265,78934 Hillside Dr.,,Pasadena,CA,90003,USA,NA,Young,Julie,Small</t>
  </si>
  <si>
    <t>10168,48,78.25,10,3756,10/28/2003 0:00,Shipped,4,10,2003,Planes,72,S24_4278,Technics Stores Inc.,6505556809,9408 Furth Circle,,Burlingame,CA,94217,USA,NA,Hirano,Juri,Medium</t>
  </si>
  <si>
    <t>10210,40,71,8,2840,1/12/2004 0:00,Shipped,1,1,2004,Planes,72,S24_4278,Osaka Souveniers Co.,+81 06 6342 5555,"Dojima Avanza 4F, 1-6-20 Dojima, Kita-ku",,Osaka,Osaka,530-0003,Japan,Japan,Kentary,Mory,Small</t>
  </si>
  <si>
    <t>10223,23,74.62,10,1716.26,2/20/2004 0:00,Shipped,1,2,2004,Planes,72,S24_4278,"Australian Collectors, Co.",03 9520 4555,636 St Kilda Road,Level 3,Melbourne,Victoria,3004,Australia,APAC,Ferguson,Peter,Small</t>
  </si>
  <si>
    <t>10235,40,81.14,4,3245.6,4/2/2004 0:00,Shipped,2,4,2004,Planes,72,S24_4278,"Royal Canadian Collectables, Ltd.",(604) 555-4555,23 Tsawassen Blvd.,,Tsawassen,BC,T2F 8M4,Canada,NA,Lincoln,Elizabeth,Medium</t>
  </si>
  <si>
    <t>10250,37,74.62,5,2760.94,5/11/2004 0:00,Shipped,2,5,2004,Planes,72,S24_4278,The Sharp Gifts Warehouse,4085553659,3086 Ingle Ln.,,San Jose,CA,94217,USA,NA,Frick,Sue,Small</t>
  </si>
  <si>
    <t>10263,24,75.35,11,1808.4,6/28/2004 0:00,Shipped,2,6,2004,Planes,72,S24_4278,Gift Depot Inc.,2035552570,25593 South Bay Ln.,,Bridgewater,CT,97562,USA,NA,King,Julie,Small</t>
  </si>
  <si>
    <t>10275,27,62.31,10,1682.37,7/23/2004 0:00,Shipped,3,7,2004,Planes,72,S24_4278,La Rochelle Gifts,40.67.8555,"67, rue des Cinquante Otages",,Nantes,,44000,France,EMEA,Labrune,Janine,Small</t>
  </si>
  <si>
    <t>10284,21,71,2,1491,8/21/2004 0:00,Shipped,3,8,2004,Planes,72,S24_4278,"Norway Gifts By Mail, Co.",+47 2212 1555,"Drammensveien 126 A, PB 744 Sentrum",,Oslo,,N 0106,Norway,EMEA,Klaeboe,Jan,Small</t>
  </si>
  <si>
    <t>10297,23,72.45,5,1666.35,9/16/2004 0:00,Shipped,3,9,2004,Planes,72,S24_4278,"Clover Collections, Co.",+353 1862 1555,25 Maiden Lane,Floor No. 4,Dublin,,2,Ireland,EMEA,Cassidy,Dean,Small</t>
  </si>
  <si>
    <t>10308,44,83.32,8,3666.08,10/15/2004 0:00,Shipped,4,10,2004,Planes,72,S24_4278,Mini Classics,9145554562,3758 North Pendale Street,,White Plains,NY,24067,USA,NA,Frick,Steve,Medium</t>
  </si>
  <si>
    <t>10317,35,83.32,1,2916.2,11/2/2004 0:00,Shipped,4,11,2004,Planes,72,S24_4278,Technics Stores Inc.,6505556809,9408 Furth Circle,,Burlingame,CA,94217,USA,NA,Hirano,Juri,Small</t>
  </si>
  <si>
    <t>10328,43,60.86,4,2616.98,11/12/2004 0:00,Shipped,4,11,2004,Planes,72,S24_4278,Rovelli Gifts,035-640555,Via Ludovico il Moro 22,,Bergamo,,24100,Italy,EMEA,Rovelli,Giovanni,Small</t>
  </si>
  <si>
    <t>10340,40,84.77,1,3390.8,11/24/2004 0:00,Shipped,4,11,2004,Planes,72,S24_4278,Enaco Distributors,(93) 203 4555,"Rambla de Catalu¤a, 23",,Barcelona,,8022,Spain,EMEA,Saavedra,Eduardo,Medium</t>
  </si>
  <si>
    <t>10353,35,89.9,3,3146.5,12/4/2004 0:00,Shipped,4,12,2004,Planes,72,S24_4278,Gift Ideas Corp.,2035554407,2440 Pompton St.,,Glendale,CT,97561,USA,NA,Lewis,Dan,Medium</t>
  </si>
  <si>
    <t>10361,25,62.46,1,1561.5,12/17/2004 0:00,Shipped,4,12,2004,Planes,72,S24_4278,Souveniers And Things Co.,+61 2 9495 8555,"Monitor Money Building, 815 Pacific Hwy",Level 6,Chatswood,NSW,2067,Australia,APAC,Huxley,Adrian,Small</t>
  </si>
  <si>
    <t>10375,43,100,2,10039.6,2/3/2005 0:00,Shipped,1,2,2005,Planes,72,S24_4278,La Rochelle Gifts,40.67.8555,"67, rue des Cinquante Otages",,Nantes,,44000,France,EMEA,Labrune,Janine,Large</t>
  </si>
  <si>
    <t>10386,50,63.34,8,3167,3/1/2005 0:00,Resolved,1,3,2005,Planes,72,S24_4278,Euro Shopping Channel,(91) 555 94 44,"C/ Moralzarzal, 86",,Madrid,,28034,Spain,EMEA,Freyre,Diego,Medium</t>
  </si>
  <si>
    <t>10398,45,78.25,14,3521.25,3/30/2005 0:00,Shipped,1,3,2005,Planes,72,S24_4278,Reims Collectables,26.47.1555,59 rue de l'Abbaye,,Reims,,51100,France,EMEA,Henriot,Paul,Medium</t>
  </si>
  <si>
    <t>10401,52,81.14,4,4219.28,4/3/2005 0:00,On Hold,2,4,2005,Planes,72,S24_4278,Tekni Collectables Inc.,2015559350,7476 Moss Rd.,,Newark,NJ,94019,USA,NA,Brown,William,Medium</t>
  </si>
  <si>
    <t>10416,48,74.62,5,3581.76,5/10/2005 0:00,Shipped,2,5,2005,Planes,72,S24_4278,L'ordine Souveniers,0522-556555,Strada Provinciale 124,,Reggio Emilia,,42100,Italy,EMEA,Moroni,Maurizio,Medium</t>
  </si>
  <si>
    <t>10108,31,68.71,10,2130.01,3/3/2003 0:00,Shipped,1,3,2003,Classic Cars,80,S24_4620,Cruz &amp; Sons Co.,+63 2 555 3587,15 McCallum Street - NatWest Center #13-03,,Makati City,,1227 MM,Philippines,Japan,Cruz,Arnold,Small</t>
  </si>
  <si>
    <t>10122,29,71.14,14,2063.06,5/8/2003 0:00,Shipped,2,5,2003,Classic Cars,80,S24_4620,Marseille Mini Autos,91.24.4555,"12, rue des Bouchers",,Marseille,,13008,France,EMEA,Lebihan,Laurence,Small</t>
  </si>
  <si>
    <t>10135,23,87.31,11,2008.13,7/2/2003 0:00,Shipped,3,7,2003,Classic Cars,80,S24_4620,Mini Gifts Distributors Ltd.,4155551450,5677 Strong St.,,San Rafael,CA,97562,USA,NA,Nelson,Valarie,Small</t>
  </si>
  <si>
    <t>10147,31,64.67,11,2004.77,9/5/2003 0:00,Shipped,3,9,2003,Classic Cars,80,S24_4620,Collectables For Less Inc.,6175558555,7825 Douglas Av.,,Brickhaven,MA,58339,USA,NA,Nelson,Allen,Small</t>
  </si>
  <si>
    <t>10159,23,67.1,6,1543.3,10/10/2003 0:00,Shipped,4,10,2003,Classic Cars,80,S24_4620,Corporate Gift Ideas Co.,6505551386,7734 Strong St.,,San Francisco,CA,,USA,NA,Brown,Julie,Small</t>
  </si>
  <si>
    <t>10169,24,94.58,6,2269.92,11/4/2003 0:00,Shipped,4,11,2003,Classic Cars,80,S24_4620,"Anna's Decorations, Ltd",02 9936 8555,201 Miller Street,Level 15,North Sydney,NSW,2060,Australia,APAC,O'Hara,Anna,Small</t>
  </si>
  <si>
    <t>10180,28,71.14,1,1991.92,11/11/2003 0:00,Shipped,4,11,2003,Classic Cars,80,S24_4620,Daedalus Designs Imports,20.16.1555,"184, chausse de Tournai",,Lille,,59000,France,EMEA,Rance,Martine,Small</t>
  </si>
  <si>
    <t>10191,44,66.29,7,2916.76,11/20/2003 0:00,Shipped,4,11,2003,Classic Cars,80,S24_4620,"Toms Spezialitten, Ltd",0221-5554327,Mehrheimerstr. 369,,Koln,,50739,Germany,EMEA,Pfalzheim,Henriette,Small</t>
  </si>
  <si>
    <t>10211,22,92.16,6,2027.52,1/15/2004 0:00,Shipped,1,1,2004,Classic Cars,80,S24_4620,Auto Canal Petit,(1) 47.55.6555,"25, rue Lauriston",,Paris,,75016,France,EMEA,Perrier,Dominique,Small</t>
  </si>
  <si>
    <t>10225,46,70.33,13,3235.18,2/22/2004 0:00,Shipped,1,2,2004,Classic Cars,80,S24_4620,"Vida Sport, Ltd",0897-034555,Grenzacherweg 237,,Gensve,,1203,Switzerland,EMEA,Holz,Michael,Medium</t>
  </si>
  <si>
    <t>10238,22,93.77,7,2062.94,4/9/2004 0:00,Shipped,2,4,2004,Classic Cars,80,S24_4620,Danish Wholesale Imports,31 12 3555,Vinb'ltet 34,,Kobenhavn,,1734,Denmark,EMEA,Petersen,Jytte,Small</t>
  </si>
  <si>
    <t>10252,38,87.31,3,3317.78,5/26/2004 0:00,Shipped,2,5,2004,Classic Cars,80,S24_4620,Auto Canal Petit,(1) 47.55.6555,"25, rue Lauriston",,Paris,,75016,France,EMEA,Perrier,Dominique,Medium</t>
  </si>
  <si>
    <t>10264,47,83.27,1,3913.69,6/30/2004 0:00,Shipped,2,6,2004,Classic Cars,80,S24_4620,Gifts4AllAges.com,6175559555,8616 Spinnaker Dr.,,Boston,MA,51003,USA,NA,Yoshido,Juri,Medium</t>
  </si>
  <si>
    <t>10276,48,75.18,7,3608.64,8/2/2004 0:00,Shipped,3,8,2004,Classic Cars,80,S24_4620,Online Mini Collectables,6175557555,7635 Spinnaker Dr.,,Brickhaven,MA,58339,USA,NA,Barajas,Miguel,Medium</t>
  </si>
  <si>
    <t>10287,40,88.12,16,3524.8,8/30/2004 0:00,Shipped,3,8,2004,Classic Cars,80,S24_4620,"Vida Sport, Ltd",0897-034555,Grenzacherweg 237,,Gensve,,1203,Switzerland,EMEA,Holz,Michael,Medium</t>
  </si>
  <si>
    <t>10299,32,80.84,1,2586.88,9/30/2004 0:00,Shipped,3,9,2004,Classic Cars,80,S24_4620,"Toys of Finland, Co.",90-224 8555,Keskuskatu 45,,Helsinki,,21240,Finland,EMEA,Karttunen,Matti,Small</t>
  </si>
  <si>
    <t>10310,49,97.01,14,4753.49,10/16/2004 0:00,Shipped,4,10,2004,Classic Cars,80,S24_4620,"Toms Spezialitten, Ltd",0221-5554327,Mehrheimerstr. 369,,Koln,,50739,Germany,EMEA,Pfalzheim,Henriette,Medium</t>
  </si>
  <si>
    <t>10319,43,85.69,2,3684.67,11/3/2004 0:00,Shipped,4,11,2004,Classic Cars,80,S24_4620,Microscale Inc.,2125551957,5290 North Pendale Street,Suite 200,NYC,NY,10022,USA,NA,Kuo,Kee,Medium</t>
  </si>
  <si>
    <t>10331,41,100,2,5715.4,11/17/2004 0:00,Shipped,4,11,2004,Classic Cars,80,S24_4620,Motor Mint Distributors Inc.,2155559857,11328 Douglas Av.,,Philadelphia,PA,71270,USA,NA,Hernandez,Rosa,Medium</t>
  </si>
  <si>
    <t>10343,30,100,1,3098.7,11/24/2004 0:00,Shipped,4,11,2004,Classic Cars,80,S24_4620,Reims Collectables,26.47.1555,59 rue de l'Abbaye,,Reims,,51100,France,EMEA,Henriot,Paul,Medium</t>
  </si>
  <si>
    <t>10355,28,95.39,9,2670.92,12/7/2004 0:00,Shipped,4,12,2004,Classic Cars,80,S24_4620,Euro Shopping Channel,(91) 555 94 44,"C/ Moralzarzal, 86",,Madrid,,28034,Spain,EMEA,Freyre,Diego,Small</t>
  </si>
  <si>
    <t>10363,43,100,9,5154.41,1/6/2005 0:00,Shipped,1,1,2005,Classic Cars,80,S24_4620,Suominen Souveniers,+358 9 8045 555,"Software Engineering Center, SEC Oy",,Espoo,,FIN-02271,Finland,EMEA,Suominen,Kalle,Medium</t>
  </si>
  <si>
    <t>10378,41,100,2,4894.17,2/10/2005 0:00,Shipped,1,2,2005,Classic Cars,80,S24_4620,Euro Shopping Channel,(91) 555 94 44,"C/ Moralzarzal, 86",,Madrid,,28034,Spain,EMEA,Freyre,Diego,Medium</t>
  </si>
  <si>
    <t>10390,30,82.42,10,2472.6,3/4/2005 0:00,Shipped,1,3,2005,Classic Cars,80,S24_4620,Mini Gifts Distributors Ltd.,4155551450,5677 Strong St.,,San Rafael,CA,97562,USA,NA,Nelson,Valarie,Small</t>
  </si>
  <si>
    <t>10103,31,100,3,3224.31,1/29/2003 0:00,Shipped,1,1,2003,Trucks and Buses,96,S32_1268,Baane Mini Imports,07-98 9555,Erling Skakkes gate 78,,Stavern,,4110,Norway,EMEA,Bergulfsen,Jonas,Medium</t>
  </si>
  <si>
    <t>10114,32,100,7,3667.52,4/1/2003 0:00,Shipped,2,4,2003,Trucks and Buses,96,S32_1268,"La Corne D'abondance, Co.",(1) 42.34.2555,"265, boulevard Charonne",,Paris,,75012,France,EMEA,Bertrand,Marie,Medium</t>
  </si>
  <si>
    <t>10126,43,96.31,3,4141.33,5/28/2003 0:00,Shipped,2,5,2003,Trucks and Buses,96,S32_1268,"Corrida Auto Replicas, Ltd",(91) 555 22 82,"C/ Araquil, 67",,Madrid,,28023,Spain,EMEA,Sommer,Mart¡n,Medium</t>
  </si>
  <si>
    <t>10140,26,100,3,2829.58,7/24/2003 0:00,Shipped,3,7,2003,Trucks and Buses,96,S32_1268,Technics Stores Inc.,6505556809,9408 Furth Circle,,Burlingame,CA,94217,USA,NA,Hirano,Juri,Small</t>
  </si>
  <si>
    <t>10151,27,100,10,3068.55,9/21/2003 0:00,Shipped,3,9,2003,Trucks and Buses,96,S32_1268,"Oulu Toy Supplies, Inc.",981-443655,Torikatu 38,,Oulu,,90110,Finland,EMEA,Koskitalo,Pirkko,Medium</t>
  </si>
  <si>
    <t>10164,24,100,1,2634.96,10/21/2003 0:00,Resolved,4,10,2003,Trucks and Buses,96,S32_1268,Mini Auto Werke,7675-3555,Kirchgasse 6,,Graz,,8010,Austria,EMEA,Mendel,Roland,Small</t>
  </si>
  <si>
    <t>10175,22,100,8,2436.72,11/6/2003 0:00,Shipped,4,11,2003,Trucks and Buses,96,S32_1268,"Stylish Desk Decors, Co.",(171) 555-0297,35 King George,,London,,WX3 6FW,UK,EMEA,Brown,Ann,Small</t>
  </si>
  <si>
    <t>10184,46,100,13,4607.36,11/14/2003 0:00,Shipped,4,11,2003,Trucks and Buses,96,S32_1268,"Iberia Gift Imports, Corp.",(95) 555 82 82,"C/ Romero, 33",,Sevilla,,41101,Spain,EMEA,Roel,Jose Pedro,Medium</t>
  </si>
  <si>
    <t>10194,37,97.27,3,3598.99,11/25/2003 0:00,Shipped,4,11,2003,Trucks and Buses,96,S32_1268,"Saveley &amp; Henriot, Co.",78.32.5555,"2, rue du Commerce",,Lyon,,69004,France,EMEA,Saveley,Mary,Medium</t>
  </si>
  <si>
    <t>10207,49,80.9,14,3964.1,12/9/2003 0:00,Shipped,4,12,2003,Trucks and Buses,96,S32_1268,Diecast Collectables,6175552555,6251 Ingle Ln.,,Boston,MA,51003,USA,NA,Franco,Valarie,Medium</t>
  </si>
  <si>
    <t>10217,21,100,3,2244.9,2/4/2004 0:00,Shipped,1,2,2004,Trucks and Buses,96,S32_1268,Handji Gifts&amp; Co,+65 224 1555,Village Close - 106 Linden Road Sandown,2nd Floor,Singapore,,69045,Singapore,APAC,Victorino,Wendy,Small</t>
  </si>
  <si>
    <t>10229,25,100,8,2793,3/11/2004 0:00,Shipped,1,3,2004,Trucks and Buses,96,S32_1268,Mini Gifts Distributors Ltd.,4155551450,5677 Strong St.,,San Rafael,CA,97562,USA,NA,Nelson,Valarie,Small</t>
  </si>
  <si>
    <t>10245,37,100,1,4133.64,5/4/2004 0:00,Shipped,2,5,2004,Trucks and Buses,96,S32_1268,Super Scale Inc.,2035559545,567 North Pendale Street,,New Haven,CT,97823,USA,NA,Murphy,Leslie,Medium</t>
  </si>
  <si>
    <t>10259,45,86.68,11,3900.6,6/15/2004 0:00,Shipped,2,6,2004,Trucks and Buses,96,S32_1268,Handji Gifts&amp; Co,+65 224 1555,Village Close - 106 Linden Road Sandown,2nd Floor,Singapore,,69045,Singapore,APAC,Victorino,Wendy,Medium</t>
  </si>
  <si>
    <t>10270,32,85.72,1,2743.04,7/19/2004 0:00,Shipped,3,7,2004,Trucks and Buses,96,S32_1268,Souveniers And Things Co.,+61 2 9495 8555,"Monitor Money Building, 815 Pacific Hwy",Level 6,Chatswood,NSW,2067,Australia,APAC,Huxley,Adrian,Small</t>
  </si>
  <si>
    <t>10281,29,82.83,8,2402.07,8/19/2004 0:00,Shipped,3,8,2004,Trucks and Buses,96,S32_1268,Diecast Classics Inc.,2155551555,7586 Pompton St.,,Allentown,PA,70267,USA,NA,Yu,Kyung,Small</t>
  </si>
  <si>
    <t>10291,26,83.79,3,2178.54,9/8/2004 0:00,Shipped,3,9,2004,Trucks and Buses,96,S32_1268,Scandinavian Gift Ideas,0695-34 6555,?kergatan 24,,Boras,,S-844 67,Sweden,EMEA,Larsson,Maria,Small</t>
  </si>
  <si>
    <t>10305,28,100,12,3155.04,10/13/2004 0:00,Shipped,4,10,2004,Trucks and Buses,96,S32_1268,Marta's Replicas Co.,6175558555,39323 Spinnaker Dr.,,Cambridge,MA,51247,USA,NA,Hernandez,Marta,Medium</t>
  </si>
  <si>
    <t>10313,27,87.64,6,2366.28,10/22/2004 0:00,Shipped,4,10,2004,Trucks and Buses,96,S32_1268,Canadian Gift Exchange Network,(604) 555-3392,1900 Oak St.,,Vancouver,BC,V3F 2K1,Canada,NA,Tannamuri,Yoshi,Small</t>
  </si>
  <si>
    <t>10324,20,98.18,11,1963.6,11/5/2004 0:00,Shipped,4,11,2004,Trucks and Buses,96,S32_1268,Vitachrome Inc.,2125551500,2678 Kingston Rd.,Suite 101,NYC,NY,10022,USA,NA,Frick,Michael,Small</t>
  </si>
  <si>
    <t>10335,44,100,1,4746.28,11/19/2004 0:00,Shipped,4,11,2004,Trucks and Buses,96,S32_1268,Mini Gifts Distributors Ltd.,4155551450,5677 Strong St.,,San Rafael,CA,97562,USA,NA,Nelson,Valarie,Medium</t>
  </si>
  <si>
    <t>10348,42,100,3,6386.94,11/1/2004 0:00,Shipped,4,11,2004,Trucks and Buses,96,S32_1268,"Corrida Auto Replicas, Ltd",(91) 555 22 82,"C/ Araquil, 67",,Madrid,,28023,Spain,EMEA,Sommer,Mart¡n,Medium</t>
  </si>
  <si>
    <t>10358,41,100,1,4428,12/10/2004 0:00,Shipped,4,12,2004,Trucks and Buses,96,S32_1268,Euro Shopping Channel,(91) 555 94 44,"C/ Moralzarzal, 86",,Madrid,,28034,Spain,EMEA,Freyre,Diego,Medium</t>
  </si>
  <si>
    <t>10371,26,100,1,4044.04,1/23/2005 0:00,Shipped,1,1,2005,Trucks and Buses,96,S32_1268,Mini Gifts Distributors Ltd.,4155551450,5677 Strong St.,,San Rafael,CA,97562,USA,NA,Nelson,Valarie,Medium</t>
  </si>
  <si>
    <t>10382,26,100,6,2708.42,2/17/2005 0:00,Shipped,1,2,2005,Trucks and Buses,96,S32_1268,Mini Gifts Distributors Ltd.,4155551450,5677 Strong St.,,San Rafael,CA,97562,USA,NA,Nelson,Valarie,Small</t>
  </si>
  <si>
    <t>10411,26,100,1,2904.72,5/1/2005 0:00,Shipped,2,5,2005,Trucks and Buses,96,S32_1268,Quebec Home Shopping Network,(514) 555-8054,43 rue St. Laurent,,Montreal,Quebec,H1J 1C3,Canada,NA,Fresnisre,Jean,Small</t>
  </si>
  <si>
    <t>10425,41,86.68,11,3553.88,5/31/2005 0:00,In Process,2,5,2005,Trucks and Buses,96,S32_1268,La Rochelle Gifts,40.67.8555,"67, rue des Cinquante Otages",,Nantes,,44000,France,EMEA,Labrune,Janine,Medium</t>
  </si>
  <si>
    <t>10107,20,92.9,8,1858,2/24/2003 0:00,Shipped,1,2,2003,Motorcycles,99,S32_1374,Land of Toys Inc.,2125557818,897 Long Airport Avenue,,NYC,NY,10022,USA,NA,Yu,Kwai,Small</t>
  </si>
  <si>
    <t>10120,22,100,6,2461.36,4/29/2003 0:00,Shipped,2,4,2003,Motorcycles,99,S32_1374,"Australian Collectors, Co.",03 9520 4555,636 St Kilda Road,Level 3,Melbourne,Victoria,3004,Australia,APAC,Ferguson,Peter,Small</t>
  </si>
  <si>
    <t>10133,23,100,1,2642.01,6/27/2003 0:00,Shipped,2,6,2003,Motorcycles,99,S32_1374,Euro Shopping Channel,(91) 555 94 44,"C/ Moralzarzal, 86",,Madrid,,28034,Spain,EMEA,Freyre,Diego,Small</t>
  </si>
  <si>
    <t>10145,33,93.9,12,3098.7,8/25/2003 0:00,Shipped,3,8,2003,Motorcycles,99,S32_1374,Toys4GrownUps.com,6265557265,78934 Hillside Dr.,,Pasadena,CA,90003,USA,NA,Young,Julie,Medium</t>
  </si>
  <si>
    <t>10168,28,100,7,3244.36,10/28/2003 0:00,Shipped,4,10,2003,Motorcycles,99,S32_1374,Technics Stores Inc.,6505556809,9408 Furth Circle,,Burlingame,CA,94217,USA,NA,Hirano,Juri,Medium</t>
  </si>
  <si>
    <t>10188,44,98.89,7,4351.16,11/18/2003 0:00,Shipped,4,11,2003,Motorcycles,99,S32_1374,Herkku Gifts,+47 2267 3215,"Drammen 121, PR 744 Sentrum",,Bergen,,N 5804,Norway,EMEA,Oeztan,Veysel,Medium</t>
  </si>
  <si>
    <t>10210,46,79.91,5,3675.86,1/12/2004 0:00,Shipped,1,1,2004,Motorcycles,99,S32_1374,Osaka Souveniers Co.,+81 06 6342 5555,"Dojima Avanza 4F, 1-6-20 Dojima, Kita-ku",,Osaka,Osaka,530-0003,Japan,Japan,Kentary,Mory,Medium</t>
  </si>
  <si>
    <t>10223,21,100,7,2475.27,2/20/2004 0:00,Shipped,1,2,2004,Motorcycles,99,S32_1374,"Australian Collectors, Co.",03 9520 4555,636 St Kilda Road,Level 3,Melbourne,Victoria,3004,Australia,APAC,Ferguson,Peter,Small</t>
  </si>
  <si>
    <t>10235,41,100,1,4177.49,4/2/2004 0:00,Shipped,2,4,2004,Motorcycles,99,S32_1374,"Royal Canadian Collectables, Ltd.",(604) 555-4555,23 Tsawassen Blvd.,,Tsawassen,BC,T2F 8M4,Canada,NA,Lincoln,Elizabeth,Medium</t>
  </si>
  <si>
    <t>10250,31,100,2,3282.28,5/11/2004 0:00,Shipped,2,5,2004,Motorcycles,99,S32_1374,The Sharp Gifts Warehouse,4085553659,3086 Ingle Ln.,,San Jose,CA,94217,USA,NA,Frick,Sue,Medium</t>
  </si>
  <si>
    <t>10263,31,79.91,8,2477.21,6/28/2004 0:00,Shipped,2,6,2004,Motorcycles,99,S32_1374,Gift Depot Inc.,2035552570,25593 South Bay Ln.,,Bridgewater,CT,97562,USA,NA,King,Julie,Small</t>
  </si>
  <si>
    <t>10275,23,81.91,7,1883.93,7/23/2004 0:00,Shipped,3,7,2004,Motorcycles,99,S32_1374,La Rochelle Gifts,40.67.8555,"67, rue des Cinquante Otages",,Nantes,,44000,France,EMEA,Labrune,Janine,Small</t>
  </si>
  <si>
    <t>10285,37,98.89,12,3658.93,8/27/2004 0:00,Shipped,3,8,2004,Motorcycles,99,S32_1374,Marta's Replicas Co.,6175558555,39323 Spinnaker Dr.,,Cambridge,MA,51247,USA,NA,Hernandez,Marta,Medium</t>
  </si>
  <si>
    <t>10297,26,100,2,2856.88,9/16/2004 0:00,Shipped,3,9,2004,Motorcycles,99,S32_1374,"Clover Collections, Co.",+353 1862 1555,25 Maiden Lane,Floor No. 4,Dublin,,2,Ireland,EMEA,Cassidy,Dean,Small</t>
  </si>
  <si>
    <t>10308,24,79.91,5,1917.84,10/15/2004 0:00,Shipped,4,10,2004,Motorcycles,99,S32_1374,Mini Classics,9145554562,3758 North Pendale Street,,White Plains,NY,24067,USA,NA,Frick,Steve,Small</t>
  </si>
  <si>
    <t>10318,47,100,7,5305.36,11/2/2004 0:00,Shipped,4,11,2004,Motorcycles,99,S32_1374,Diecast Classics Inc.,2155551555,7586 Pompton St.,,Allentown,PA,70267,USA,NA,Yu,Kyung,Medium</t>
  </si>
  <si>
    <t>10329,45,63.91,11,2875.95,11/15/2004 0:00,Shipped,4,11,2004,Motorcycles,99,S32_1374,Land of Toys Inc.,2125557818,897 Long Airport Avenue,,NYC,NY,10022,USA,NA,Yu,Kwai,Small</t>
  </si>
  <si>
    <t>10340,55,100,2,6482.85,11/24/2004 0:00,Shipped,4,11,2004,Motorcycles,99,S32_1374,Enaco Distributors,(93) 203 4555,"Rambla de Catalu¤a, 23",,Barcelona,,8022,Spain,EMEA,Saavedra,Eduardo,Medium</t>
  </si>
  <si>
    <t>10353,46,81.17,5,3733.82,12/4/2004 0:00,Shipped,4,12,2004,Motorcycles,99,S32_1374,Gift Ideas Corp.,2035554407,2440 Pompton St.,,Glendale,CT,97561,USA,NA,Lewis,Dan,Medium</t>
  </si>
  <si>
    <t>10363,50,100,2,6576.5,1/6/2005 0:00,Shipped,1,1,2005,Motorcycles,99,S32_1374,Suominen Souveniers,+358 9 8045 555,"Software Engineering Center, SEC Oy",,Espoo,,FIN-02271,Finland,EMEA,Suominen,Kalle,Medium</t>
  </si>
  <si>
    <t>10375,37,100,3,6353.27,2/3/2005 0:00,Shipped,1,2,2005,Motorcycles,99,S32_1374,La Rochelle Gifts,40.67.8555,"67, rue des Cinquante Otages",,Nantes,,44000,France,EMEA,Labrune,Janine,Medium</t>
  </si>
  <si>
    <t>10387,44,94.9,1,4175.6,3/2/2005 0:00,Shipped,1,3,2005,Motorcycles,99,S32_1374,"Dragon Souveniers, Ltd.",+65 221 7555,"Bronz Sok., Bronz Apt. 3/6 Tesvikiye",,Singapore,,79903,Singapore,Japan,Natividad,Eric,Medium</t>
  </si>
  <si>
    <t>10401,49,100,1,4992.61,4/3/2005 0:00,On Hold,2,4,2005,Motorcycles,99,S32_1374,Tekni Collectables Inc.,2015559350,7476 Moss Rd.,,Newark,NJ,94019,USA,NA,Brown,William,Medium</t>
  </si>
  <si>
    <t>10416,45,100,2,4764.6,5/10/2005 0:00,Shipped,2,5,2005,Motorcycles,99,S32_1374,L'ordine Souveniers,0522-556555,Strada Provinciale 124,,Reggio Emilia,,42100,Italy,EMEA,Moroni,Maurizio,Medium</t>
  </si>
  <si>
    <t>10108,27,43.45,13,1173.15,3/3/2003 0:00,Shipped,1,3,2003,Motorcycles,40,S32_2206,Cruz &amp; Sons Co.,+63 2 555 3587,15 McCallum Street - NatWest Center #13-03,,Makati City,,1227 MM,Philippines,Japan,Cruz,Arnold,Small</t>
  </si>
  <si>
    <t>10122,31,44.66,17,1384.46,5/8/2003 0:00,Shipped,2,5,2003,Motorcycles,40,S32_2206,Marseille Mini Autos,91.24.4555,"12, rue des Bouchers",,Marseille,,13008,France,EMEA,Lebihan,Laurence,Small</t>
  </si>
  <si>
    <t>10135,33,40.23,14,1327.59,7/2/2003 0:00,Shipped,3,7,2003,Motorcycles,40,S32_2206,Mini Gifts Distributors Ltd.,4155551450,5677 Strong St.,,San Rafael,CA,97562,USA,NA,Nelson,Valarie,Small</t>
  </si>
  <si>
    <t>10145,31,35.8,1,1109.8,8/25/2003 0:00,Shipped,3,8,2003,Motorcycles,40,S32_2206,Toys4GrownUps.com,6265557265,78934 Hillside Dr.,,Pasadena,CA,90003,USA,NA,Young,Julie,Small</t>
  </si>
  <si>
    <t>10159,35,35.4,9,1239,10/10/2003 0:00,Shipped,4,10,2003,Motorcycles,40,S32_2206,Corporate Gift Ideas Co.,6505551386,7734 Strong St.,,San Francisco,CA,,USA,NA,Brown,Julie,Small</t>
  </si>
  <si>
    <t>10169,26,39.83,9,1035.58,11/4/2003 0:00,Shipped,4,11,2003,Motorcycles,40,S32_2206,"Anna's Decorations, Ltd",02 9936 8555,201 Miller Street,Level 15,North Sydney,NSW,2060,Australia,APAC,O'Hara,Anna,Small</t>
  </si>
  <si>
    <t>10180,34,45.46,4,1545.64,11/11/2003 0:00,Shipped,4,11,2003,Motorcycles,40,S32_2206,Daedalus Designs Imports,20.16.1555,"184, chausse de Tournai",,Lille,,59000,France,EMEA,Rance,Martine,Small</t>
  </si>
  <si>
    <t>10190,46,32.99,1,1517.54,11/19/2003 0:00,Shipped,4,11,2003,Motorcycles,40,S32_2206,Euro Shopping Channel,(91) 555 94 44,"C/ Moralzarzal, 86",,Madrid,,28034,Spain,EMEA,Freyre,Diego,Small</t>
  </si>
  <si>
    <t>10211,41,42.24,9,1731.84,1/15/2004 0:00,Shipped,1,1,2004,Motorcycles,40,S32_2206,Auto Canal Petit,(1) 47.55.6555,"25, rue Lauriston",,Paris,,75016,France,EMEA,Perrier,Dominique,Small</t>
  </si>
  <si>
    <t>10224,43,39.43,2,1695.49,2/21/2004 0:00,Shipped,1,2,2004,Motorcycles,40,S32_2206,Daedalus Designs Imports,20.16.1555,"184, chausse de Tournai",,Lille,,59000,France,EMEA,Rance,Martine,Small</t>
  </si>
  <si>
    <t>10237,26,40.23,2,1045.98,4/5/2004 0:00,Shipped,2,4,2004,Motorcycles,40,S32_2206,Vitachrome Inc.,2125551500,2678 Kingston Rd.,Suite 101,NYC,NY,10022,USA,NA,Frick,Michael,Small</t>
  </si>
  <si>
    <t>10252,36,48.28,6,1738.08,5/26/2004 0:00,Shipped,2,5,2004,Motorcycles,40,S32_2206,Auto Canal Petit,(1) 47.55.6555,"25, rue Lauriston",,Paris,,75016,France,EMEA,Perrier,Dominique,Small</t>
  </si>
  <si>
    <t>10264,20,32.59,4,651.8,6/30/2004 0:00,Shipped,2,6,2004,Motorcycles,40,S32_2206,Gifts4AllAges.com,6175559555,8616 Spinnaker Dr.,,Boston,MA,51003,USA,NA,Yoshido,Juri,Small</t>
  </si>
  <si>
    <t>10276,27,36.61,10,988.47,8/2/2004 0:00,Shipped,3,8,2004,Motorcycles,40,S32_2206,Online Mini Collectables,6175557555,7635 Spinnaker Dr.,,Brickhaven,MA,58339,USA,NA,Barajas,Miguel,Small</t>
  </si>
  <si>
    <t>10285,37,41.03,1,1518.11,8/27/2004 0:00,Shipped,3,8,2004,Motorcycles,40,S32_2206,Marta's Replicas Co.,6175558555,39323 Spinnaker Dr.,,Cambridge,MA,51247,USA,NA,Hernandez,Marta,Small</t>
  </si>
  <si>
    <t>10299,24,42.24,4,1013.76,9/30/2004 0:00,Shipped,3,9,2004,Motorcycles,40,S32_2206,"Toys of Finland, Co.",90-224 8555,Keskuskatu 45,,Helsinki,,21240,Finland,EMEA,Karttunen,Matti,Small</t>
  </si>
  <si>
    <t>10310,36,43.05,17,1549.8,10/16/2004 0:00,Shipped,4,10,2004,Motorcycles,40,S32_2206,"Toms Spezialitten, Ltd",0221-5554327,Mehrheimerstr. 369,,Koln,,50739,Germany,EMEA,Pfalzheim,Henriette,Small</t>
  </si>
  <si>
    <t>10319,29,38.22,5,1108.38,11/3/2004 0:00,Shipped,4,11,2004,Motorcycles,40,S32_2206,Microscale Inc.,2125551957,5290 North Pendale Street,Suite 200,NYC,NY,10022,USA,NA,Kuo,Kee,Small</t>
  </si>
  <si>
    <t>10331,28,100,3,4102.56,11/17/2004 0:00,Shipped,4,11,2004,Motorcycles,40,S32_2206,Motor Mint Distributors Inc.,2155559857,11328 Douglas Av.,,Philadelphia,PA,71270,USA,NA,Hernandez,Rosa,Medium</t>
  </si>
  <si>
    <t>10343,29,100,5,3713.16,11/24/2004 0:00,Shipped,4,11,2004,Motorcycles,40,S32_2206,Reims Collectables,26.47.1555,59 rue de l'Abbaye,,Reims,,51100,France,EMEA,Henriot,Paul,Medium</t>
  </si>
  <si>
    <t>10355,38,39.83,10,1513.54,12/7/2004 0:00,Shipped,4,12,2004,Motorcycles,40,S32_2206,Euro Shopping Channel,(91) 555 94 44,"C/ Moralzarzal, 86",,Madrid,,28034,Spain,EMEA,Freyre,Diego,Small</t>
  </si>
  <si>
    <t>10364,48,48.28,1,2317.44,1/6/2005 0:00,Shipped,1,1,2005,Motorcycles,40,S32_2206,Marseille Mini Autos,91.24.4555,"12, rue des Bouchers",,Marseille,,13008,France,EMEA,Lebihan,Laurence,Small</t>
  </si>
  <si>
    <t>10378,40,82.46,1,3298.4,2/10/2005 0:00,Shipped,1,2,2005,Motorcycles,40,S32_2206,Euro Shopping Channel,(91) 555 94 44,"C/ Moralzarzal, 86",,Madrid,,28034,Spain,EMEA,Freyre,Diego,Medium</t>
  </si>
  <si>
    <t>10390,41,44.56,11,1826.96,3/4/2005 0:00,Shipped,1,3,2005,Motorcycles,40,S32_2206,Mini Gifts Distributors Ltd.,4155551450,5677 Strong St.,,San Rafael,CA,97562,USA,NA,Nelson,Valarie,Small</t>
  </si>
  <si>
    <t>10403,30,40.23,2,1206.9,4/8/2005 0:00,Shipped,2,4,2005,Motorcycles,40,S32_2206,"UK Collectables, Ltd.",(171) 555-2282,Berkeley Gardens 12  Brewery,,Liverpool,,WX1 6LT,UK,EMEA,Devon,Elizabeth,Small</t>
  </si>
  <si>
    <t>10104,35,47.62,11,1666.7,1/31/2003 0:00,Shipped,1,1,2003,Trucks and Buses,54,S32_2509,Euro Shopping Channel,(91) 555 94 44,"C/ Moralzarzal, 86",,Madrid,,28034,Spain,EMEA,Freyre,Diego,Small</t>
  </si>
  <si>
    <t>10114,28,55.73,2,1560.44,4/1/2003 0:00,Shipped,2,4,2003,Trucks and Buses,54,S32_2509,"La Corne D'abondance, Co.",(1) 42.34.2555,"265, boulevard Charonne",,Paris,,75012,France,EMEA,Bertrand,Marie,Small</t>
  </si>
  <si>
    <t>10127,45,51.95,13,2337.75,6/3/2003 0:00,Shipped,2,6,2003,Trucks and Buses,54,S32_2509,Muscle Machine Inc,2125557413,4092 Furth Circle,Suite 400,NYC,NY,10022,USA,NA,Young,Jeff,Small</t>
  </si>
  <si>
    <t>10141,24,45.99,7,1103.76,8/1/2003 0:00,Shipped,3,8,2003,Trucks and Buses,54,S32_2509,Suominen Souveniers,+358 9 8045 555,"Software Engineering Center, SEC Oy",,Espoo,,FIN-02271,Finland,EMEA,Suominen,Kalle,Small</t>
  </si>
  <si>
    <t>10151,41,63.85,5,2617.85,9/21/2003 0:00,Shipped,3,9,2003,Trucks and Buses,54,S32_2509,"Oulu Toy Supplies, Inc.",981-443655,Torikatu 38,,Oulu,,90110,Finland,EMEA,Koskitalo,Pirkko,Small</t>
  </si>
  <si>
    <t>10165,48,45.99,14,2207.52,10/22/2003 0:00,Shipped,4,10,2003,Trucks and Buses,54,S32_2509,"Dragon Souveniers, Ltd.",+65 221 7555,"Bronz Sok., Bronz Apt. 3/6 Tesvikiye",,Singapore,,79903,Singapore,Japan,Natividad,Eric,Small</t>
  </si>
  <si>
    <t>10175,50,63.31,3,3165.5,11/6/2003 0:00,Shipped,4,11,2003,Trucks and Buses,54,S32_2509,"Stylish Desk Decors, Co.",(171) 555-0297,35 King George,,London,,WX3 6FW,UK,EMEA,Brown,Ann,Medium</t>
  </si>
  <si>
    <t>10184,33,62.77,8,2071.41,11/14/2003 0:00,Shipped,4,11,2003,Trucks and Buses,54,S32_2509,"Iberia Gift Imports, Corp.",(95) 555 82 82,"C/ Romero, 33",,Sevilla,,41101,Spain,EMEA,Roel,Jose Pedro,Small</t>
  </si>
  <si>
    <t>10195,32,43.29,8,1385.28,11/25/2003 0:00,Shipped,4,11,2003,Trucks and Buses,54,S32_2509,Mini Classics,9145554562,3758 North Pendale Street,,White Plains,NY,24067,USA,NA,Frick,Steve,Small</t>
  </si>
  <si>
    <t>10207,27,60.06,9,1621.62,12/9/2003 0:00,Shipped,4,12,2003,Trucks and Buses,54,S32_2509,Diecast Collectables,6175552555,6251 Ingle Ln.,,Boston,MA,51003,USA,NA,Franco,Valarie,Small</t>
  </si>
  <si>
    <t>10219,35,55.19,4,1931.65,2/10/2004 0:00,Shipped,1,2,2004,Trucks and Buses,54,S32_2509,Signal Collectibles Ltd.,4155554312,2793 Furth Circle,,Brisbane,CA,94217,USA,NA,Taylor,Sue,Small</t>
  </si>
  <si>
    <t>10229,23,54.11,3,1244.53,3/11/2004 0:00,Shipped,1,3,2004,Trucks and Buses,54,S32_2509,Mini Gifts Distributors Ltd.,4155551450,5677 Strong St.,,San Rafael,CA,97562,USA,NA,Nelson,Valarie,Small</t>
  </si>
  <si>
    <t>10246,35,48.7,7,1704.5,5/5/2004 0:00,Shipped,2,5,2004,Trucks and Buses,54,S32_2509,Euro Shopping Channel,(91) 555 94 44,"C/ Moralzarzal, 86",,Madrid,,28034,Spain,EMEA,Freyre,Diego,Small</t>
  </si>
  <si>
    <t>10259,40,43.83,6,1753.2,6/15/2004 0:00,Shipped,2,6,2004,Trucks and Buses,54,S32_2509,Handji Gifts&amp; Co,+65 224 1555,Village Close - 106 Linden Road Sandown,2nd Floor,Singapore,,69045,Singapore,APAC,Victorino,Wendy,Small</t>
  </si>
  <si>
    <t>10271,35,47.62,7,1666.7,7/20/2004 0:00,Shipped,3,7,2004,Trucks and Buses,54,S32_2509,Mini Gifts Distributors Ltd.,4155551450,5677 Strong St.,,San Rafael,CA,97562,USA,NA,Nelson,Valarie,Small</t>
  </si>
  <si>
    <t>10281,31,55.19,3,1710.89,8/19/2004 0:00,Shipped,3,8,2004,Trucks and Buses,54,S32_2509,Diecast Classics Inc.,2155551555,7586 Pompton St.,,Allentown,PA,70267,USA,NA,Yu,Kyung,Small</t>
  </si>
  <si>
    <t>10292,50,46.53,10,2326.5,9/8/2004 0:00,Shipped,3,9,2004,Trucks and Buses,54,S32_2509,Land of Toys Inc.,2125557818,897 Long Airport Avenue,,NYC,NY,10022,USA,NA,Yu,Kwai,Small</t>
  </si>
  <si>
    <t>10305,40,57.9,7,2316,10/13/2004 0:00,Shipped,4,10,2004,Trucks and Buses,54,S32_2509,Marta's Replicas Co.,6175558555,39323 Spinnaker Dr.,,Cambridge,MA,51247,USA,NA,Hernandez,Marta,Small</t>
  </si>
  <si>
    <t>10313,38,45.45,1,1727.1,10/22/2004 0:00,Shipped,4,10,2004,Trucks and Buses,54,S32_2509,Canadian Gift Exchange Network,(604) 555-3392,1900 Oak St.,,Vancouver,BC,V3F 2K1,Canada,NA,Tannamuri,Yoshi,Small</t>
  </si>
  <si>
    <t>10325,38,100,3,8844.12,11/5/2004 0:00,Shipped,4,11,2004,Trucks and Buses,54,S32_2509,Baane Mini Imports,07-98 9555,Erling Skakkes gate 78,,Stavern,,4110,Norway,EMEA,Bergulfsen,Jonas,Large</t>
  </si>
  <si>
    <t>10335,40,60.6,3,2424,11/19/2004 0:00,Shipped,4,11,2004,Trucks and Buses,54,S32_2509,Mini Gifts Distributors Ltd.,4155551450,5677 Strong St.,,San Rafael,CA,97562,USA,NA,Nelson,Valarie,Small</t>
  </si>
  <si>
    <t>10349,33,46.53,1,1535.49,12/1/2004 0:00,Shipped,4,12,2004,Trucks and Buses,54,S32_2509,Muscle Machine Inc,2125557413,4092 Furth Circle,Suite 400,NYC,NY,10022,USA,NA,Young,Jeff,Small</t>
  </si>
  <si>
    <t>10359,36,100,3,6358.68,12/15/2004 0:00,Shipped,4,12,2004,Trucks and Buses,54,S32_2509,Reims Collectables,26.47.1555,59 rue de l'Abbaye,,Reims,,51100,France,EMEA,Henriot,Paul,Medium</t>
  </si>
  <si>
    <t>10371,20,66.47,2,1329.4,1/23/2005 0:00,Shipped,1,1,2005,Trucks and Buses,54,S32_2509,Mini Gifts Distributors Ltd.,4155551450,5677 Strong St.,,San Rafael,CA,97562,USA,NA,Nelson,Valarie,Small</t>
  </si>
  <si>
    <t>10383,32,53.18,5,1701.76,2/22/2005 0:00,Shipped,1,2,2005,Trucks and Buses,54,S32_2509,Euro Shopping Channel,(91) 555 94 44,"C/ Moralzarzal, 86",,Madrid,,28034,Spain,EMEA,Freyre,Diego,Small</t>
  </si>
  <si>
    <t>10394,36,62.77,3,2259.72,3/15/2005 0:00,Shipped,1,3,2005,Trucks and Buses,54,S32_2509,Euro Shopping Channel,(91) 555 94 44,"C/ Moralzarzal, 86",,Madrid,,28034,Spain,EMEA,Freyre,Diego,Small</t>
  </si>
  <si>
    <t>10412,19,48.7,7,925.3,5/3/2005 0:00,Shipped,2,5,2005,Trucks and Buses,54,S32_2509,Euro Shopping Channel,(91) 555 94 44,"C/ Moralzarzal, 86",,Madrid,,28034,Spain,EMEA,Freyre,Diego,Small</t>
  </si>
  <si>
    <t>10425,11,43.83,6,482.13,5/31/2005 0:00,In Process,2,5,2005,Trucks and Buses,54,S32_2509,La Rochelle Gifts,40.67.8555,"67, rue des Cinquante Otages",,Nantes,,44000,France,EMEA,Labrune,Janine,Small</t>
  </si>
  <si>
    <t>10104,49,65.87,4,3227.63,1/31/2003 0:00,Shipped,1,1,2003,Trains,62,S32_3207,Euro Shopping Channel,(91) 555 94 44,"C/ Moralzarzal, 86",,Madrid,,28034,Spain,EMEA,Freyre,Diego,Medium</t>
  </si>
  <si>
    <t>10116,27,63.38,1,1711.26,4/11/2003 0:00,Shipped,2,4,2003,Trains,62,S32_3207,Royale Belge,(071) 23 67 2555,"Boulevard Tirou, 255",,Charleroi,,B-6000,Belgium,EMEA,Cartrain,Pascale,Small</t>
  </si>
  <si>
    <t>10127,29,70.84,6,2054.36,6/3/2003 0:00,Shipped,2,6,2003,Trains,62,S32_3207,Muscle Machine Inc,2125557413,4092 Furth Circle,Suite 400,NYC,NY,10022,USA,NA,Young,Jeff,Small</t>
  </si>
  <si>
    <t>10142,42,74.57,16,3131.94,8/8/2003 0:00,Shipped,3,8,2003,Trains,62,S32_3207,Mini Gifts Distributors Ltd.,4155551450,5677 Strong St.,,San Rafael,CA,97562,USA,NA,Nelson,Valarie,Medium</t>
  </si>
  <si>
    <t>10152,33,50.95,2,1681.35,9/25/2003 0:00,Shipped,3,9,2003,Trains,62,S32_3207,"Australian Gift Network, Co",61-7-3844-6555,31 Duncan St. West End,,South Brisbane,Queensland,4101,Australia,APAC,Calaghan,Tony,Small</t>
  </si>
  <si>
    <t>10165,44,53.44,7,2351.36,10/22/2003 0:00,Shipped,4,10,2003,Trains,62,S32_3207,"Dragon Souveniers, Ltd.",+65 221 7555,"Bronz Sok., Bronz Apt. 3/6 Tesvikiye",,Singapore,,79903,Singapore,Japan,Natividad,Eric,Small</t>
  </si>
  <si>
    <t>10176,22,64,6,1408,11/6/2003 0:00,Shipped,4,11,2003,Trains,62,S32_3207,L'ordine Souveniers,0522-556555,Strada Provinciale 124,,Reggio Emilia,,42100,Italy,EMEA,Moroni,Maurizio,Small</t>
  </si>
  <si>
    <t>10184,48,50.95,1,2445.6,11/14/2003 0:00,Shipped,4,11,2003,Trains,62,S32_3207,"Iberia Gift Imports, Corp.",(95) 555 82 82,"C/ Romero, 33",,Sevilla,,41101,Spain,EMEA,Roel,Jose Pedro,Small</t>
  </si>
  <si>
    <t>10195,33,54.68,1,1804.44,11/25/2003 0:00,Shipped,4,11,2003,Trains,62,S32_3207,Mini Classics,9145554562,3758 North Pendale Street,,White Plains,NY,24067,USA,NA,Frick,Steve,Small</t>
  </si>
  <si>
    <t>10207,45,56.55,2,2544.75,12/9/2003 0:00,Shipped,4,12,2003,Trains,62,S32_3207,Diecast Collectables,6175552555,6251 Ingle Ln.,,Boston,MA,51003,USA,NA,Franco,Valarie,Small</t>
  </si>
  <si>
    <t>10220,20,52.82,6,1056.4,2/12/2004 0:00,Shipped,1,2,2004,Trains,62,S32_3207,"Clover Collections, Co.",+353 1862 1555,25 Maiden Lane,Floor No. 4,Dublin,,2,Ireland,EMEA,Cassidy,Dean,Small</t>
  </si>
  <si>
    <t>10230,46,60.9,4,2801.4,3/15/2004 0:00,Shipped,1,3,2004,Trains,62,S32_3207,"Blauer See Auto, Co.",+49 69 66 90 2555,Lyonerstr. 34,,Frankfurt,,60528,Germany,EMEA,Keitel,Roland,Small</t>
  </si>
  <si>
    <t>10247,40,49.71,6,1988.4,5/5/2004 0:00,Shipped,2,5,2004,Trains,62,S32_3207,Suominen Souveniers,+358 9 8045 555,"Software Engineering Center, SEC Oy",,Espoo,,FIN-02271,Finland,EMEA,Suominen,Kalle,Small</t>
  </si>
  <si>
    <t>10272,45,64.63,6,2908.35,7/20/2004 0:00,Shipped,3,7,2004,Trains,62,S32_3207,Diecast Classics Inc.,2155551555,7586 Pompton St.,,Allentown,PA,70267,USA,NA,Yu,Kyung,Small</t>
  </si>
  <si>
    <t>10282,36,59.65,9,2147.4,8/20/2004 0:00,Shipped,3,8,2004,Trains,62,S32_3207,Mini Gifts Distributors Ltd.,4155551450,5677 Strong St.,,San Rafael,CA,97562,USA,NA,Nelson,Valarie,Small</t>
  </si>
  <si>
    <t>10292,31,67.73,3,2099.63,9/8/2004 0:00,Shipped,3,9,2004,Trains,62,S32_3207,Land of Toys Inc.,2125557818,897 Long Airport Avenue,,NYC,NY,10022,USA,NA,Yu,Kwai,Small</t>
  </si>
  <si>
    <t>10306,46,50.33,17,2315.18,10/14/2004 0:00,Shipped,4,10,2004,Trains,62,S32_3207,"AV Stores, Co.",(171) 555-1555,Fauntleroy Circus,,Manchester,,EC2 5NT,UK,EMEA,Ashworth,Victoria,Small</t>
  </si>
  <si>
    <t>10314,35,66.49,9,2327.15,10/22/2004 0:00,Shipped,4,10,2004,Trains,62,S32_3207,Heintze Collectables,86 21 3555,Smagsloget 45,,Aaarhus,,8200,Denmark,EMEA,Ibsen,Palle,Small</t>
  </si>
  <si>
    <t>10325,28,100,2,5377.4,11/5/2004 0:00,Shipped,4,11,2004,Trains,62,S32_3207,Baane Mini Imports,07-98 9555,Erling Skakkes gate 78,,Stavern,,4110,Norway,EMEA,Bergulfsen,Jonas,Medium</t>
  </si>
  <si>
    <t>10336,31,84.71,9,2626.01,11/20/2004 0:00,Shipped,4,11,2004,Trains,62,S32_3207,"La Corne D'abondance, Co.",(1) 42.34.2555,"265, boulevard Charonne",,Paris,,75012,France,EMEA,Bertrand,Marie,Small</t>
  </si>
  <si>
    <t>10350,27,100,14,4406.4,12/2/2004 0:00,Shipped,4,12,2004,Trains,62,S32_3207,Euro Shopping Channel,(91) 555 94 44,"C/ Moralzarzal, 86",,Madrid,,28034,Spain,EMEA,Freyre,Diego,Medium</t>
  </si>
  <si>
    <t>10359,22,100,1,4301.22,12/15/2004 0:00,Shipped,4,12,2004,Trains,62,S32_3207,Reims Collectables,26.47.1555,59 rue de l'Abbaye,,Reims,,51100,France,EMEA,Henriot,Paul,Medium</t>
  </si>
  <si>
    <t>10371,30,99.55,11,2986.5,1/23/2005 0:00,Shipped,1,1,2005,Trains,62,S32_3207,Mini Gifts Distributors Ltd.,4155551450,5677 Strong St.,,San Rafael,CA,97562,USA,NA,Nelson,Valarie,Small</t>
  </si>
  <si>
    <t>10383,44,36.07,8,1587.08,2/22/2005 0:00,Shipped,1,2,2005,Trains,62,S32_3207,Euro Shopping Channel,(91) 555 94 44,"C/ Moralzarzal, 86",,Madrid,,28034,Spain,EMEA,Freyre,Diego,Small</t>
  </si>
  <si>
    <t>10394,30,60.28,4,1808.4,3/15/2005 0:00,Shipped,1,3,2005,Trains,62,S32_3207,Euro Shopping Channel,(91) 555 94 44,"C/ Moralzarzal, 86",,Madrid,,28034,Spain,EMEA,Freyre,Diego,Small</t>
  </si>
  <si>
    <t>10413,24,49.71,6,1193.04,5/5/2005 0:00,Shipped,2,5,2005,Trains,62,S32_3207,Gift Depot Inc.,2035552570,25593 South Bay Ln.,,Bridgewater,CT,97562,USA,NA,King,Julie,Small</t>
  </si>
  <si>
    <t>10103,45,75.63,7,3403.35,1/29/2003 0:00,Shipped,1,1,2003,Trucks and Buses,64,S32_3522,Baane Mini Imports,07-98 9555,Erling Skakkes gate 78,,Stavern,,4110,Norway,EMEA,Bergulfsen,Jonas,Medium</t>
  </si>
  <si>
    <t>10113,23,68.52,1,1575.96,3/26/2003 0:00,Shipped,1,3,2003,Trucks and Buses,64,S32_3522,Mini Gifts Distributors Ltd.,4155551450,5677 Strong St.,,San Rafael,CA,97562,USA,NA,Nelson,Valarie,Small</t>
  </si>
  <si>
    <t>10126,26,62.7,7,1630.2,5/28/2003 0:00,Shipped,2,5,2003,Trucks and Buses,64,S32_3522,"Corrida Auto Replicas, Ltd",(91) 555 22 82,"C/ Araquil, 67",,Madrid,,28023,Spain,EMEA,Sommer,Mart¡n,Small</t>
  </si>
  <si>
    <t>10140,28,60.76,7,1701.28,7/24/2003 0:00,Shipped,3,7,2003,Trucks and Buses,64,S32_3522,Technics Stores Inc.,6505556809,9408 Furth Circle,,Burlingame,CA,94217,USA,NA,Hirano,Juri,Small</t>
  </si>
  <si>
    <t>10150,49,58.18,4,2850.82,9/19/2003 0:00,Shipped,3,9,2003,Trucks and Buses,64,S32_3522,"Dragon Souveniers, Ltd.",+65 221 7555,"Bronz Sok., Bronz Apt. 3/6 Tesvikiye",,Singapore,,79903,Singapore,Japan,Natividad,Eric,Small</t>
  </si>
  <si>
    <t>10164,49,54.94,5,2692.06,10/21/2003 0:00,Resolved,4,10,2003,Trucks and Buses,64,S32_3522,Mini Auto Werke,7675-3555,Kirchgasse 6,,Graz,,8010,Austria,EMEA,Mendel,Roland,Small</t>
  </si>
  <si>
    <t>10175,29,74.98,12,2174.42,11/6/2003 0:00,Shipped,4,11,2003,Trucks and Buses,64,S32_3522,"Stylish Desk Decors, Co.",(171) 555-0297,35 King George,,London,,WX3 6FW,UK,EMEA,Brown,Ann,Small</t>
  </si>
  <si>
    <t>10183,49,64.64,4,3167.36,11/13/2003 0:00,Shipped,4,11,2003,Trucks and Buses,64,S32_3522,"Classic Gift Ideas, Inc",2155554695,782 First Street,,Philadelphia,PA,71270,USA,NA,Cervantes,Francisca,Medium</t>
  </si>
  <si>
    <t>10194,39,54.94,7,2142.66,11/25/2003 0:00,Shipped,4,11,2003,Trucks and Buses,64,S32_3522,"Saveley &amp; Henriot, Co.",78.32.5555,"2, rue du Commerce",,Lyon,,69004,France,EMEA,Saveley,Mary,Small</t>
  </si>
  <si>
    <t>10206,36,58.82,2,2117.52,12/5/2003 0:00,Shipped,4,12,2003,Trucks and Buses,64,S32_3522,Canadian Gift Exchange Network,(604) 555-3392,1900 Oak St.,,Vancouver,BC,V3F 2K1,Canada,NA,Tannamuri,Yoshi,Small</t>
  </si>
  <si>
    <t>10217,39,62.05,7,2419.95,2/4/2004 0:00,Shipped,1,2,2004,Trucks and Buses,64,S32_3522,Handji Gifts&amp; Co,+65 224 1555,Village Close - 106 Linden Road Sandown,2nd Floor,Singapore,,69045,Singapore,APAC,Victorino,Wendy,Small</t>
  </si>
  <si>
    <t>10229,30,73.04,12,2191.2,3/11/2004 0:00,Shipped,1,3,2004,Trucks and Buses,64,S32_3522,Mini Gifts Distributors Ltd.,4155551450,5677 Strong St.,,San Rafael,CA,97562,USA,NA,Nelson,Valarie,Small</t>
  </si>
  <si>
    <t>10245,44,69.16,5,3043.04,5/4/2004 0:00,Shipped,2,5,2004,Trucks and Buses,64,S32_3522,Super Scale Inc.,2035559545,567 North Pendale Street,,New Haven,CT,97823,USA,NA,Murphy,Leslie,Medium</t>
  </si>
  <si>
    <t>10258,20,61.41,2,1228.2,6/15/2004 0:00,Shipped,2,6,2004,Trucks and Buses,64,S32_3522,"Tokyo Collectables, Ltd",+81 3 3584 0555,2-2-8 Roppongi,,Minato-ku,Tokyo,106-0032,Japan,Japan,Shimamura,Akiko,Small</t>
  </si>
  <si>
    <t>10270,21,63.35,5,1330.35,7/19/2004 0:00,Shipped,3,7,2004,Trucks and Buses,64,S32_3522,Souveniers And Things Co.,+61 2 9495 8555,"Monitor Money Building, 815 Pacific Hwy",Level 6,Chatswood,NSW,2067,Australia,APAC,Huxley,Adrian,Small</t>
  </si>
  <si>
    <t>10281,36,77.57,12,2792.52,8/19/2004 0:00,Shipped,3,8,2004,Trucks and Buses,64,S32_3522,Diecast Classics Inc.,2155551555,7586 Pompton St.,,Allentown,PA,70267,USA,NA,Yu,Kyung,Small</t>
  </si>
  <si>
    <t>10291,32,71.75,7,2296,9/8/2004 0:00,Shipped,3,9,2004,Trucks and Buses,64,S32_3522,Scandinavian Gift Ideas,0695-34 6555,?kergatan 24,,Boras,,S-844 67,Sweden,EMEA,Larsson,Maria,Small</t>
  </si>
  <si>
    <t>10304,36,73.04,2,2629.44,10/11/2004 0:00,Shipped,4,10,2004,Trucks and Buses,64,S32_3522,Auto Assoc. &amp; Cie.,30.59.8555,"67, avenue de l'Europe",,Versailles,,78000,France,EMEA,Tonini,Daniel,Small</t>
  </si>
  <si>
    <t>10313,34,56.24,10,1912.16,10/22/2004 0:00,Shipped,4,10,2004,Trucks and Buses,64,S32_3522,Canadian Gift Exchange Network,(604) 555-3392,1900 Oak St.,,Vancouver,BC,V3F 2K1,Canada,NA,Tannamuri,Yoshi,Small</t>
  </si>
  <si>
    <t>10324,48,100,4,8209.44,11/5/2004 0:00,Shipped,4,11,2004,Trucks and Buses,64,S32_3522,Vitachrome Inc.,2125551500,2678 Kingston Rd.,Suite 101,NYC,NY,10022,USA,NA,Frick,Michael,Large</t>
  </si>
  <si>
    <t>10333,33,73.69,4,2431.77,11/18/2004 0:00,Shipped,4,11,2004,Trucks and Buses,64,S32_3522,Mini Wheels Co.,6505555787,5557 North Pendale Street,,San Francisco,CA,,USA,NA,Murphy,Julie,Small</t>
  </si>
  <si>
    <t>10348,31,100,5,3139.99,11/1/2004 0:00,Shipped,4,11,2004,Trucks and Buses,64,S32_3522,"Corrida Auto Replicas, Ltd",(91) 555 22 82,"C/ Araquil, 67",,Madrid,,28023,Spain,EMEA,Sommer,Mart¡n,Medium</t>
  </si>
  <si>
    <t>10358,36,100,2,5669.64,12/10/2004 0:00,Shipped,4,12,2004,Trucks and Buses,64,S32_3522,Euro Shopping Channel,(91) 555 94 44,"C/ Moralzarzal, 86",,Madrid,,28034,Spain,EMEA,Freyre,Diego,Medium</t>
  </si>
  <si>
    <t>10370,25,100,3,3160.25,1/20/2005 0:00,Shipped,1,1,2005,Trucks and Buses,64,S32_3522,"Anna's Decorations, Ltd",02 9936 8555,201 Miller Street,Level 15,North Sydney,NSW,2060,Australia,APAC,O'Hara,Anna,Medium</t>
  </si>
  <si>
    <t>10382,48,100,8,6799.68,2/17/2005 0:00,Shipped,1,2,2005,Trucks and Buses,64,S32_3522,Mini Gifts Distributors Ltd.,4155551450,5677 Strong St.,,San Rafael,CA,97562,USA,NA,Nelson,Valarie,Medium</t>
  </si>
  <si>
    <t>10411,27,69.16,5,1867.32,5/1/2005 0:00,Shipped,2,5,2005,Trucks and Buses,64,S32_3522,Quebec Home Shopping Network,(514) 555-8054,43 rue St. Laurent,,Montreal,Quebec,H1J 1C3,Canada,NA,Fresnisre,Jean,Small</t>
  </si>
  <si>
    <t>10424,44,61.41,2,2702.04,5/31/2005 0:00,In Process,2,5,2005,Trucks and Buses,64,S32_3522,Euro Shopping Channel,(91) 555 94 44,"C/ Moralzarzal, 86",,Madrid,,28034,Spain,EMEA,Freyre,Diego,Small</t>
  </si>
  <si>
    <t>10106,33,72.92,5,2406.36,2/17/2003 0:00,Shipped,1,2,2003,Vintage Cars,68,S32_4289,Rovelli Gifts,035-640555,Via Ludovico il Moro 22,,Bergamo,,24100,Italy,EMEA,Rovelli,Giovanni,Small</t>
  </si>
  <si>
    <t>10120,29,72.23,11,2094.67,4/29/2003 0:00,Shipped,2,4,2003,Vintage Cars,68,S32_4289,"Australian Collectors, Co.",03 9520 4555,636 St Kilda Road,Level 3,Melbourne,Victoria,3004,Australia,APAC,Ferguson,Peter,Small</t>
  </si>
  <si>
    <t>10133,49,57.1,6,2797.9,6/27/2003 0:00,Shipped,2,6,2003,Vintage Cars,68,S32_4289,Euro Shopping Channel,(91) 555 94 44,"C/ Moralzarzal, 86",,Madrid,,28034,Spain,EMEA,Freyre,Diego,Small</t>
  </si>
  <si>
    <t>10144,20,81.86,1,1637.2,8/13/2003 0:00,Shipped,3,8,2003,Vintage Cars,68,S32_4289,Royale Belge,(071) 23 67 2555,"Boulevard Tirou, 255",,Charleroi,,B-6000,Belgium,EMEA,Cartrain,Pascale,Small</t>
  </si>
  <si>
    <t>10168,31,73.61,12,2281.91,10/28/2003 0:00,Shipped,4,10,2003,Vintage Cars,68,S32_4289,Technics Stores Inc.,6505556809,9408 Furth Circle,,Burlingame,CA,94217,USA,NA,Hirano,Juri,Small</t>
  </si>
  <si>
    <t>10210,39,59.16,10,2307.24,1/12/2004 0:00,Shipped,1,1,2004,Vintage Cars,68,S32_4289,Osaka Souveniers Co.,+81 06 6342 5555,"Dojima Avanza 4F, 1-6-20 Dojima, Kita-ku",,Osaka,Osaka,530-0003,Japan,Japan,Kentary,Mory,Small</t>
  </si>
  <si>
    <t>10223,20,66.04,12,1320.8,2/20/2004 0:00,Shipped,1,2,2004,Vintage Cars,68,S32_4289,"Australian Collectors, Co.",03 9520 4555,636 St Kilda Road,Level 3,Melbourne,Victoria,3004,Australia,APAC,Ferguson,Peter,Small</t>
  </si>
  <si>
    <t>10235,34,77.73,6,2642.82,4/2/2004 0:00,Shipped,2,4,2004,Vintage Cars,68,S32_4289,"Royal Canadian Collectables, Ltd.",(604) 555-4555,23 Tsawassen Blvd.,,Tsawassen,BC,T2F 8M4,Canada,NA,Lincoln,Elizabeth,Small</t>
  </si>
  <si>
    <t>10250,50,61.22,7,3061,5/11/2004 0:00,Shipped,2,5,2004,Vintage Cars,68,S32_4289,The Sharp Gifts Warehouse,4085553659,3086 Ingle Ln.,,San Jose,CA,94217,USA,NA,Frick,Sue,Medium</t>
  </si>
  <si>
    <t>10262,40,79.11,2,3164.4,6/24/2004 0:00,Cancelled,2,6,2004,Vintage Cars,68,S32_4289,Euro Shopping Channel,(91) 555 94 44,"C/ Moralzarzal, 86",,Madrid,,28034,Spain,EMEA,Freyre,Diego,Medium</t>
  </si>
  <si>
    <t>10275,28,63.97,12,1791.16,7/23/2004 0:00,Shipped,3,7,2004,Vintage Cars,68,S32_4289,La Rochelle Gifts,40.67.8555,"67, rue des Cinquante Otages",,Nantes,,44000,France,EMEA,Labrune,Janine,Small</t>
  </si>
  <si>
    <t>10284,50,81.86,4,4093,8/21/2004 0:00,Shipped,3,8,2004,Vintage Cars,68,S32_4289,"Norway Gifts By Mail, Co.",+47 2212 1555,"Drammensveien 126 A, PB 744 Sentrum",,Oslo,,N 0106,Norway,EMEA,Klaeboe,Jan,Medium</t>
  </si>
  <si>
    <t>10297,28,79.8,7,2234.4,9/16/2004 0:00,Shipped,3,9,2004,Vintage Cars,68,S32_4289,"Clover Collections, Co.",+353 1862 1555,25 Maiden Lane,Floor No. 4,Dublin,,2,Ireland,EMEA,Cassidy,Dean,Small</t>
  </si>
  <si>
    <t>10308,46,66.04,10,3037.84,10/15/2004 0:00,Shipped,4,10,2004,Vintage Cars,68,S32_4289,Mini Classics,9145554562,3758 North Pendale Street,,White Plains,NY,24067,USA,NA,Frick,Steve,Medium</t>
  </si>
  <si>
    <t>10316,24,59.16,2,1419.84,11/1/2004 0:00,Shipped,4,11,2004,Vintage Cars,68,S32_4289,giftsbymail.co.uk,(198) 555-8888,Garden House Crowther Way,,Cowes,Isle of Wight,PO31 7PJ,UK,EMEA,Bennett,Helen,Small</t>
  </si>
  <si>
    <t>10328,24,81.17,5,1948.08,11/12/2004 0:00,Shipped,4,11,2004,Vintage Cars,68,S32_4289,Rovelli Gifts,035-640555,Via Ludovico il Moro 22,,Bergamo,,24100,Italy,EMEA,Rovelli,Giovanni,Small</t>
  </si>
  <si>
    <t>10340,39,59.16,3,2307.24,11/24/2004 0:00,Shipped,4,11,2004,Vintage Cars,68,S32_4289,Enaco Distributors,(93) 203 4555,"Rambla de Catalu¤a, 23",,Barcelona,,8022,Spain,EMEA,Saavedra,Eduardo,Small</t>
  </si>
  <si>
    <t>10353,40,44.51,7,1780.4,12/4/2004 0:00,Shipped,4,12,2004,Vintage Cars,68,S32_4289,Gift Ideas Corp.,2035554407,2440 Pompton St.,,Glendale,CT,97561,USA,NA,Lewis,Dan,Small</t>
  </si>
  <si>
    <t>10361,49,72.33,2,3544.17,12/17/2004 0:00,Shipped,4,12,2004,Vintage Cars,68,S32_4289,Souveniers And Things Co.,+61 2 9495 8555,"Monitor Money Building, 815 Pacific Hwy",Level 6,Chatswood,NSW,2067,Australia,APAC,Huxley,Adrian,Medium</t>
  </si>
  <si>
    <t>10375,44,82.26,4,3619.44,2/3/2005 0:00,Shipped,1,2,2005,Vintage Cars,68,S32_4289,La Rochelle Gifts,40.67.8555,"67, rue des Cinquante Otages",,Nantes,,44000,France,EMEA,Labrune,Janine,Medium</t>
  </si>
  <si>
    <t>10388,35,100,8,3918.95,3/3/2005 0:00,Shipped,1,3,2005,Vintage Cars,68,S32_4289,FunGiftIdeas.com,5085552555,1785 First Street,,New Bedford,MA,50553,USA,NA,Benitez,Violeta,Medium</t>
  </si>
  <si>
    <t>10398,22,67.41,4,1483.02,3/30/2005 0:00,Shipped,1,3,2005,Vintage Cars,68,S32_4289,Reims Collectables,26.47.1555,59 rue de l'Abbaye,,Reims,,51100,France,EMEA,Henriot,Paul,Small</t>
  </si>
  <si>
    <t>10401,62,77.73,6,4819.26,4/3/2005 0:00,On Hold,2,4,2005,Vintage Cars,68,S32_4289,Tekni Collectables Inc.,2015559350,7476 Moss Rd.,,Newark,NJ,94019,USA,NA,Brown,William,Medium</t>
  </si>
  <si>
    <t>10416,26,61.22,7,1591.72,5/10/2005 0:00,Shipped,2,5,2005,Vintage Cars,68,S32_4289,L'ordine Souveniers,0522-556555,Strada Provinciale 124,,Reggio Emilia,,42100,Italy,EMEA,Moroni,Maurizio,Small</t>
  </si>
  <si>
    <t>10108,31,100,16,3669.78,3/3/2003 0:00,Shipped,1,3,2003,Motorcycles,102,S32_4485,Cruz &amp; Sons Co.,+63 2 555 3587,15 McCallum Street - NatWest Center #13-03,,Makati City,,1227 MM,Philippines,Japan,Cruz,Arnold,Medium</t>
  </si>
  <si>
    <t>10121,25,86.74,3,2168.5,5/7/2003 0:00,Shipped,2,5,2003,Motorcycles,102,S32_4485,Reims Collectables,26.47.1555,59 rue de l'Abbaye,,Reims,,51100,France,EMEA,Henriot,Paul,Small</t>
  </si>
  <si>
    <t>10135,30,89.8,17,2694,7/2/2003 0:00,Shipped,3,7,2003,Motorcycles,102,S32_4485,Mini Gifts Distributors Ltd.,4155551450,5677 Strong St.,,San Rafael,CA,97562,USA,NA,Nelson,Valarie,Small</t>
  </si>
  <si>
    <t>10145,27,100,4,3251.34,8/25/2003 0:00,Shipped,3,8,2003,Motorcycles,102,S32_4485,Toys4GrownUps.com,6265557265,78934 Hillside Dr.,,Pasadena,CA,90003,USA,NA,Young,Julie,Medium</t>
  </si>
  <si>
    <t>10159,23,100,12,2347.15,10/10/2003 0:00,Shipped,4,10,2003,Motorcycles,102,S32_4485,Corporate Gift Ideas Co.,6505551386,7734 Strong St.,,San Francisco,CA,,USA,NA,Brown,Julie,Small</t>
  </si>
  <si>
    <t>10169,34,100,12,3920.88,11/4/2003 0:00,Shipped,4,11,2003,Motorcycles,102,S32_4485,"Anna's Decorations, Ltd",02 9936 8555,201 Miller Street,Level 15,North Sydney,NSW,2060,Australia,APAC,O'Hara,Anna,Medium</t>
  </si>
  <si>
    <t>10180,22,100,7,2514.6,11/11/2003 0:00,Shipped,4,11,2003,Motorcycles,102,S32_4485,Daedalus Designs Imports,20.16.1555,"184, chausse de Tournai",,Lille,,59000,France,EMEA,Rance,Martine,Small</t>
  </si>
  <si>
    <t>10190,42,85.72,4,3600.24,11/19/2003 0:00,Shipped,4,11,2003,Motorcycles,102,S32_4485,Euro Shopping Channel,(91) 555 94 44,"C/ Moralzarzal, 86",,Madrid,,28034,Spain,EMEA,Freyre,Diego,Medium</t>
  </si>
  <si>
    <t>10211,37,100,12,4040.03,1/15/2004 0:00,Shipped,1,1,2004,Motorcycles,102,S32_4485,Auto Canal Petit,(1) 47.55.6555,"25, rue Lauriston",,Paris,,75016,France,EMEA,Perrier,Dominique,Medium</t>
  </si>
  <si>
    <t>10224,30,100,5,3336.9,2/21/2004 0:00,Shipped,1,2,2004,Motorcycles,102,S32_4485,Daedalus Designs Imports,20.16.1555,"184, chausse de Tournai",,Lille,,59000,France,EMEA,Rance,Martine,Medium</t>
  </si>
  <si>
    <t>10237,27,100,5,3113.64,4/5/2004 0:00,Shipped,2,4,2004,Motorcycles,102,S32_4485,Vitachrome Inc.,2125551500,2678 Kingston Rd.,Suite 101,NYC,NY,10022,USA,NA,Frick,Michael,Medium</t>
  </si>
  <si>
    <t>10252,25,100,9,2832,5/26/2004 0:00,Shipped,2,5,2004,Motorcycles,102,S32_4485,Auto Canal Petit,(1) 47.55.6555,"25, rue Lauriston",,Paris,,75016,France,EMEA,Perrier,Dominique,Small</t>
  </si>
  <si>
    <t>10264,34,97.97,7,3330.98,6/30/2004 0:00,Shipped,2,6,2004,Motorcycles,102,S32_4485,Gifts4AllAges.com,6175559555,8616 Spinnaker Dr.,,Boston,MA,51003,USA,NA,Yoshido,Juri,Medium</t>
  </si>
  <si>
    <t>10276,38,100,13,4304.64,8/2/2004 0:00,Shipped,3,8,2004,Motorcycles,102,S32_4485,Online Mini Collectables,6175557555,7635 Spinnaker Dr.,,Brickhaven,MA,58339,USA,NA,Barajas,Miguel,Medium</t>
  </si>
  <si>
    <t>10285,26,100,4,2600.26,8/27/2004 0:00,Shipped,3,8,2004,Motorcycles,102,S32_4485,Marta's Replicas Co.,6175558555,39323 Spinnaker Dr.,,Cambridge,MA,51247,USA,NA,Hernandez,Marta,Small</t>
  </si>
  <si>
    <t>10299,38,100,7,4382.16,9/30/2004 0:00,Shipped,3,9,2004,Motorcycles,102,S32_4485,"Toys of Finland, Co.",90-224 8555,Keskuskatu 45,,Helsinki,,21240,Finland,EMEA,Karttunen,Matti,Medium</t>
  </si>
  <si>
    <t>10309,50,84.7,3,4235,10/15/2004 0:00,Shipped,4,10,2004,Motorcycles,102,S32_4485,Baane Mini Imports,07-98 9555,Erling Skakkes gate 78,,Stavern,,4110,Norway,EMEA,Bergulfsen,Jonas,Medium</t>
  </si>
  <si>
    <t>10319,22,100,8,2626.8,11/3/2004 0:00,Shipped,4,11,2004,Motorcycles,102,S32_4485,Microscale Inc.,2125551957,5290 North Pendale Street,Suite 200,NYC,NY,10022,USA,NA,Kuo,Kee,Small</t>
  </si>
  <si>
    <t>10331,32,100,4,5026.56,11/17/2004 0:00,Shipped,4,11,2004,Motorcycles,102,S32_4485,Motor Mint Distributors Inc.,2155559857,11328 Douglas Av.,,Philadelphia,PA,71270,USA,NA,Hernandez,Rosa,Medium</t>
  </si>
  <si>
    <t>10341,31,71.02,4,2201.62,11/24/2004 0:00,Shipped,4,11,2004,Motorcycles,102,S32_4485,Salzburg Collectables,6562-9555,Geislweg 14,,Salzburg,,5020,Austria,EMEA,Pipps,Georg,Small</t>
  </si>
  <si>
    <t>10355,40,100,5,4326.8,12/7/2004 0:00,Shipped,4,12,2004,Motorcycles,102,S32_4485,Euro Shopping Channel,(91) 555 94 44,"C/ Moralzarzal, 86",,Madrid,,28034,Spain,EMEA,Freyre,Diego,Medium</t>
  </si>
  <si>
    <t>10365,22,100,3,3425.18,1/7/2005 0:00,Shipped,1,1,2005,Motorcycles,102,S32_4485,Mini Creations Ltd.,5085559555,4575 Hillside Dr.,,New Bedford,MA,50553,USA,NA,Tam,Wing C,Medium</t>
  </si>
  <si>
    <t>10375,41,100,15,4701.88,2/3/2005 0:00,Shipped,1,2,2005,Motorcycles,102,S32_4485,La Rochelle Gifts,40.67.8555,"67, rue des Cinquante Otages",,Nantes,,44000,France,EMEA,Labrune,Janine,Medium</t>
  </si>
  <si>
    <t>10390,45,48.98,12,2204.1,3/4/2005 0:00,Shipped,1,3,2005,Motorcycles,102,S32_4485,Mini Gifts Distributors Ltd.,4155551450,5677 Strong St.,,San Rafael,CA,97562,USA,NA,Nelson,Valarie,Small</t>
  </si>
  <si>
    <t>10403,45,100,5,5189.4,4/8/2005 0:00,Shipped,2,4,2005,Motorcycles,102,S32_4485,"UK Collectables, Ltd.",(171) 555-2282,Berkeley Gardens 12  Brewery,,Liverpool,,WX1 6LT,UK,EMEA,Devon,Elizabeth,Medium</t>
  </si>
  <si>
    <t>10106,39,40.15,6,1565.85,2/17/2003 0:00,Shipped,1,2,2003,Vintage Cars,43,S50_1341,Rovelli Gifts,035-640555,Via Ludovico il Moro 22,,Bergamo,,24100,Italy,EMEA,Rovelli,Giovanni,Small</t>
  </si>
  <si>
    <t>10120,49,50.62,12,2480.38,4/29/2003 0:00,Shipped,2,4,2003,Vintage Cars,43,S50_1341,"Australian Collectors, Co.",03 9520 4555,636 St Kilda Road,Level 3,Melbourne,Victoria,3004,Australia,APAC,Ferguson,Peter,Small</t>
  </si>
  <si>
    <t>10133,27,50.19,7,1355.13,6/27/2003 0:00,Shipped,2,6,2003,Vintage Cars,43,S50_1341,Euro Shopping Channel,(91) 555 94 44,"C/ Moralzarzal, 86",,Madrid,,28034,Spain,EMEA,Freyre,Diego,Small</t>
  </si>
  <si>
    <t>10143,34,36.66,1,1246.44,8/10/2003 0:00,Shipped,3,8,2003,Vintage Cars,43,S50_1341,Mini Creations Ltd.,5085559555,4575 Hillside Dr.,,New Bedford,MA,50553,USA,NA,Tam,Wing C,Small</t>
  </si>
  <si>
    <t>10156,20,41.02,1,820.4,10/8/2003 0:00,Shipped,4,10,2003,Vintage Cars,43,S50_1341,Euro Shopping Channel,(91) 555 94 44,"C/ Moralzarzal, 86",,Madrid,,28034,Spain,EMEA,Freyre,Diego,Small</t>
  </si>
  <si>
    <t>10168,48,51.93,13,2492.64,10/28/2003 0:00,Shipped,4,10,2003,Vintage Cars,43,S50_1341,Technics Stores Inc.,6505556809,9408 Furth Circle,,Burlingame,CA,94217,USA,NA,Hirano,Juri,Small</t>
  </si>
  <si>
    <t>10199,29,38.4,1,1113.6,12/1/2003 0:00,Shipped,4,12,2003,Vintage Cars,43,S50_1341,West Coast Collectables Co.,3105553722,3675 Furth Circle,,Burbank,CA,94019,USA,NA,Thompson,Steve,Small</t>
  </si>
  <si>
    <t>10210,43,41.02,11,1763.86,1/12/2004 0:00,Shipped,1,1,2004,Vintage Cars,43,S50_1341,Osaka Souveniers Co.,+81 06 6342 5555,"Dojima Avanza 4F, 1-6-20 Dojima, Kita-ku",,Osaka,Osaka,530-0003,Japan,Japan,Kentary,Mory,Small</t>
  </si>
  <si>
    <t>10223,41,46.26,13,1896.66,2/20/2004 0:00,Shipped,1,2,2004,Vintage Cars,43,S50_1341,"Australian Collectors, Co.",03 9520 4555,636 St Kilda Road,Level 3,Melbourne,Victoria,3004,Australia,APAC,Ferguson,Peter,Small</t>
  </si>
  <si>
    <t>10235,41,35.35,7,1449.35,4/2/2004 0:00,Shipped,2,4,2004,Vintage Cars,43,S50_1341,"Royal Canadian Collectables, Ltd.",(604) 555-4555,23 Tsawassen Blvd.,,Tsawassen,BC,T2F 8M4,Canada,NA,Lincoln,Elizabeth,Small</t>
  </si>
  <si>
    <t>10250,36,51.93,8,1869.48,5/11/2004 0:00,Shipped,2,5,2004,Vintage Cars,43,S50_1341,The Sharp Gifts Warehouse,4085553659,3086 Ingle Ln.,,San Jose,CA,94217,USA,NA,Frick,Sue,Small</t>
  </si>
  <si>
    <t>10262,49,37.97,3,1860.53,6/24/2004 0:00,Cancelled,2,6,2004,Vintage Cars,43,S50_1341,Euro Shopping Channel,(91) 555 94 44,"C/ Moralzarzal, 86",,Madrid,,28034,Spain,EMEA,Freyre,Diego,Small</t>
  </si>
  <si>
    <t>10275,38,45.39,13,1724.82,7/23/2004 0:00,Shipped,3,7,2004,Vintage Cars,43,S50_1341,La Rochelle Gifts,40.67.8555,"67, rue des Cinquante Otages",,Nantes,,44000,France,EMEA,Labrune,Janine,Small</t>
  </si>
  <si>
    <t>10284,33,51.93,5,1713.69,8/21/2004 0:00,Shipped,3,8,2004,Vintage Cars,43,S50_1341,"Norway Gifts By Mail, Co.",+47 2212 1555,"Drammensveien 126 A, PB 744 Sentrum",,Oslo,,N 0106,Norway,EMEA,Klaeboe,Jan,Small</t>
  </si>
  <si>
    <t>10296,26,48.44,1,1259.44,9/15/2004 0:00,Shipped,3,9,2004,Vintage Cars,43,S50_1341,"Bavarian Collectables Imports, Co.",+49 89 61 08 9555,Hansastr. 15,,Munich,,80686,Germany,EMEA,Donnermeyer,Michael,Small</t>
  </si>
  <si>
    <t>10308,47,43.64,11,2051.08,10/15/2004 0:00,Shipped,4,10,2004,Vintage Cars,43,S50_1341,Mini Classics,9145554562,3758 North Pendale Street,,White Plains,NY,24067,USA,NA,Frick,Steve,Small</t>
  </si>
  <si>
    <t>10316,34,47.57,3,1617.38,11/1/2004 0:00,Shipped,4,11,2004,Vintage Cars,43,S50_1341,giftsbymail.co.uk,(198) 555-8888,Garden House Crowther Way,,Cowes,Isle of Wight,PO31 7PJ,UK,EMEA,Bennett,Helen,Small</t>
  </si>
  <si>
    <t>10328,34,51.93,7,1765.62,11/12/2004 0:00,Shipped,4,11,2004,Vintage Cars,43,S50_1341,Rovelli Gifts,035-640555,Via Ludovico il Moro 22,,Bergamo,,24100,Italy,EMEA,Rovelli,Giovanni,Small</t>
  </si>
  <si>
    <t>10340,40,50.62,4,2024.8,11/24/2004 0:00,Shipped,4,11,2004,Vintage Cars,43,S50_1341,Enaco Distributors,(93) 203 4555,"Rambla de Catalu¤a, 23",,Barcelona,,8022,Spain,EMEA,Saavedra,Eduardo,Small</t>
  </si>
  <si>
    <t>10353,40,82.21,8,3288.4,12/4/2004 0:00,Shipped,4,12,2004,Vintage Cars,43,S50_1341,Gift Ideas Corp.,2035554407,2440 Pompton St.,,Glendale,CT,97561,USA,NA,Lewis,Dan,Medium</t>
  </si>
  <si>
    <t>10361,33,82.59,3,2725.47,12/17/2004 0:00,Shipped,4,12,2004,Vintage Cars,43,S50_1341,Souveniers And Things Co.,+61 2 9495 8555,"Monitor Money Building, 815 Pacific Hwy",Level 6,Chatswood,NSW,2067,Australia,APAC,Huxley,Adrian,Small</t>
  </si>
  <si>
    <t>10375,49,65.8,5,3224.2,2/3/2005 0:00,Shipped,1,2,2005,Vintage Cars,43,S50_1341,La Rochelle Gifts,40.67.8555,"67, rue des Cinquante Otages",,Nantes,,44000,France,EMEA,Labrune,Janine,Medium</t>
  </si>
  <si>
    <t>10388,27,100,1,3211.38,3/3/2005 0:00,Shipped,1,3,2005,Vintage Cars,43,S50_1341,FunGiftIdeas.com,5085552555,1785 First Street,,New Bedford,MA,50553,USA,NA,Benitez,Violeta,Medium</t>
  </si>
  <si>
    <t>10398,49,36.66,5,1796.34,3/30/2005 0:00,Shipped,1,3,2005,Vintage Cars,43,S50_1341,Reims Collectables,26.47.1555,59 rue de l'Abbaye,,Reims,,51100,France,EMEA,Henriot,Paul,Small</t>
  </si>
  <si>
    <t>10401,56,35.35,7,1979.6,4/3/2005 0:00,On Hold,2,4,2005,Vintage Cars,43,S50_1341,Tekni Collectables Inc.,2015559350,7476 Moss Rd.,,Newark,NJ,94019,USA,NA,Brown,William,Small</t>
  </si>
  <si>
    <t>10416,37,51.93,8,1921.41,5/10/2005 0:00,Shipped,2,5,2005,Vintage Cars,43,S50_1341,L'ordine Souveniers,0522-556555,Strada Provinciale 124,,Reggio Emilia,,42100,Italy,EMEA,Moroni,Maurizio,Small</t>
  </si>
  <si>
    <t>10104,33,100,7,3705.24,1/31/2003 0:00,Shipped,1,1,2003,Trucks and Buses,115,S50_1392,Euro Shopping Channel,(91) 555 94 44,"C/ Moralzarzal, 86",,Madrid,,28034,Spain,EMEA,Freyre,Diego,Medium</t>
  </si>
  <si>
    <t>10115,27,100,3,2843.91,4/4/2003 0:00,Shipped,2,4,2003,Trucks and Buses,115,S50_1392,Classic Legends Inc.,2125558493,5905 Pompton St.,Suite 750,NYC,NY,10022,USA,NA,Hernandez,Maria,Small</t>
  </si>
  <si>
    <t>10127,46,100,9,6176.42,6/3/2003 0:00,Shipped,2,6,2003,Trucks and Buses,115,S50_1392,Muscle Machine Inc,2125557413,4092 Furth Circle,Suite 400,NYC,NY,10022,USA,NA,Young,Jeff,Medium</t>
  </si>
  <si>
    <t>10141,44,100,3,5500.44,8/1/2003 0:00,Shipped,3,8,2003,Trucks and Buses,115,S50_1392,Suominen Souveniers,+358 9 8045 555,"Software Engineering Center, SEC Oy",,Espoo,,FIN-02271,Finland,EMEA,Suominen,Kalle,Medium</t>
  </si>
  <si>
    <t>10151,26,100,1,3220.1,9/21/2003 0:00,Shipped,3,9,2003,Trucks and Buses,115,S50_1392,"Oulu Toy Supplies, Inc.",981-443655,Torikatu 38,,Oulu,,90110,Finland,EMEA,Koskitalo,Pirkko,Medium</t>
  </si>
  <si>
    <t>10165,48,94.92,10,4556.16,10/22/2003 0:00,Shipped,4,10,2003,Trucks and Buses,115,S50_1392,"Dragon Souveniers, Ltd.",+65 221 7555,"Bronz Sok., Bronz Apt. 3/6 Tesvikiye",,Singapore,,79903,Singapore,Japan,Natividad,Eric,Medium</t>
  </si>
  <si>
    <t>10176,23,100,9,3114.89,11/6/2003 0:00,Shipped,4,11,2003,Trucks and Buses,115,S50_1392,L'ordine Souveniers,0522-556555,Strada Provinciale 124,,Reggio Emilia,,42100,Italy,EMEA,Moroni,Maurizio,Medium</t>
  </si>
  <si>
    <t>10184,45,100,4,4948.2,11/14/2003 0:00,Shipped,4,11,2003,Trucks and Buses,115,S50_1392,"Iberia Gift Imports, Corp.",(95) 555 82 82,"C/ Romero, 33",,Sevilla,,41101,Spain,EMEA,Roel,Jose Pedro,Medium</t>
  </si>
  <si>
    <t>10195,49,100,4,5161.17,11/25/2003 0:00,Shipped,4,11,2003,Trucks and Buses,115,S50_1392,Mini Classics,9145554562,3758 North Pendale Street,,White Plains,NY,24067,USA,NA,Frick,Steve,Medium</t>
  </si>
  <si>
    <t>10207,28,94.92,5,2657.76,12/9/2003 0:00,Shipped,4,12,2003,Trucks and Buses,115,S50_1392,Diecast Collectables,6175552555,6251 Ingle Ln.,,Boston,MA,51003,USA,NA,Franco,Valarie,Small</t>
  </si>
  <si>
    <t>10220,37,100,9,3983.05,2/12/2004 0:00,Shipped,1,2,2004,Trucks and Buses,115,S50_1392,"Clover Collections, Co.",+353 1862 1555,25 Maiden Lane,Floor No. 4,Dublin,,2,Ireland,EMEA,Cassidy,Dean,Medium</t>
  </si>
  <si>
    <t>10230,34,100,7,3974.94,3/15/2004 0:00,Shipped,1,3,2004,Trucks and Buses,115,S50_1392,"Blauer See Auto, Co.",+49 69 66 90 2555,Lyonerstr. 34,,Frankfurt,,60528,Germany,EMEA,Keitel,Roland,Medium</t>
  </si>
  <si>
    <t>10246,22,100,3,2928.42,5/5/2004 0:00,Shipped,2,5,2004,Trucks and Buses,115,S50_1392,Euro Shopping Channel,(91) 555 94 44,"C/ Moralzarzal, 86",,Madrid,,28034,Spain,EMEA,Freyre,Diego,Small</t>
  </si>
  <si>
    <t>10259,29,100,2,3054.57,6/15/2004 0:00,Shipped,2,6,2004,Trucks and Buses,115,S50_1392,Handji Gifts&amp; Co,+65 224 1555,Village Close - 106 Linden Road Sandown,2nd Floor,Singapore,,69045,Singapore,APAC,Victorino,Wendy,Medium</t>
  </si>
  <si>
    <t>10271,34,98.39,3,3345.26,7/20/2004 0:00,Shipped,3,7,2004,Trucks and Buses,115,S50_1392,Mini Gifts Distributors Ltd.,4155551450,5677 Strong St.,,San Rafael,CA,97562,USA,NA,Nelson,Valarie,Medium</t>
  </si>
  <si>
    <t>10282,38,100,12,4310.72,8/20/2004 0:00,Shipped,3,8,2004,Trucks and Buses,115,S50_1392,Mini Gifts Distributors Ltd.,4155551450,5677 Strong St.,,San Rafael,CA,97562,USA,NA,Nelson,Valarie,Medium</t>
  </si>
  <si>
    <t>10292,41,100,6,4983.14,9/8/2004 0:00,Shipped,3,9,2004,Trucks and Buses,115,S50_1392,Land of Toys Inc.,2125557818,897 Long Airport Avenue,,NYC,NY,10022,USA,NA,Yu,Kwai,Medium</t>
  </si>
  <si>
    <t>10305,42,100,3,4618.32,10/13/2004 0:00,Shipped,4,10,2004,Trucks and Buses,115,S50_1392,Marta's Replicas Co.,6175558555,39323 Spinnaker Dr.,,Cambridge,MA,51247,USA,NA,Hernandez,Marta,Medium</t>
  </si>
  <si>
    <t>10314,28,100,12,3403.12,10/22/2004 0:00,Shipped,4,10,2004,Trucks and Buses,115,S50_1392,Heintze Collectables,86 21 3555,Smagsloget 45,,Aaarhus,,8200,Denmark,EMEA,Ibsen,Palle,Medium</t>
  </si>
  <si>
    <t>10325,38,100,4,5190.42,11/5/2004 0:00,Shipped,4,11,2004,Trucks and Buses,115,S50_1392,Baane Mini Imports,07-98 9555,Erling Skakkes gate 78,,Stavern,,4110,Norway,EMEA,Bergulfsen,Jonas,Medium</t>
  </si>
  <si>
    <t>10336,23,100,8,3141.57,11/20/2004 0:00,Shipped,4,11,2004,Trucks and Buses,115,S50_1392,"La Corne D'abondance, Co.",(1) 42.34.2555,"265, boulevard Charonne",,Paris,,75012,France,EMEA,Bertrand,Marie,Medium</t>
  </si>
  <si>
    <t>10350,31,71.4,8,2213.4,12/2/2004 0:00,Shipped,4,12,2004,Trucks and Buses,115,S50_1392,Euro Shopping Channel,(91) 555 94 44,"C/ Moralzarzal, 86",,Madrid,,28034,Spain,EMEA,Freyre,Diego,Small</t>
  </si>
  <si>
    <t>10359,46,100,2,4896.7,12/15/2004 0:00,Shipped,4,12,2004,Trucks and Buses,115,S50_1392,Reims Collectables,26.47.1555,59 rue de l'Abbaye,,Reims,,51100,France,EMEA,Henriot,Paul,Medium</t>
  </si>
  <si>
    <t>10371,48,56.55,10,2714.4,1/23/2005 0:00,Shipped,1,1,2005,Trucks and Buses,115,S50_1392,Mini Gifts Distributors Ltd.,4155551450,5677 Strong St.,,San Rafael,CA,97562,USA,NA,Nelson,Valarie,Small</t>
  </si>
  <si>
    <t>10383,29,100,13,3087.05,2/22/2005 0:00,Shipped,1,2,2005,Trucks and Buses,115,S50_1392,Euro Shopping Channel,(91) 555 94 44,"C/ Moralzarzal, 86",,Madrid,,28034,Spain,EMEA,Freyre,Diego,Medium</t>
  </si>
  <si>
    <t>10395,46,100,4,5692.96,3/17/2005 0:00,Shipped,1,3,2005,Trucks and Buses,115,S50_1392,Lyon Souveniers,+33 1 46 62 7555,27 rue du Colonel Pierre Avia,,Paris,,75508,France,EMEA,Da Cunha,Daniel,Medium</t>
  </si>
  <si>
    <t>10412,26,100,3,3460.86,5/3/2005 0:00,Shipped,2,5,2005,Trucks and Buses,115,S50_1392,Euro Shopping Channel,(91) 555 94 44,"C/ Moralzarzal, 86",,Madrid,,28034,Spain,EMEA,Freyre,Diego,Medium</t>
  </si>
  <si>
    <t>10425,18,100,2,1895.94,5/31/2005 0:00,In Process,2,5,2005,Trucks and Buses,115,S50_1392,La Rochelle Gifts,40.67.8555,"67, rue des Cinquante Otages",,Nantes,,44000,France,EMEA,Labrune,Janine,Small</t>
  </si>
  <si>
    <t>10104,32,53.31,2,1705.92,1/31/2003 0:00,Shipped,1,1,2003,Trains,58,S50_1514,Euro Shopping Channel,(91) 555 94 44,"C/ Moralzarzal, 86",,Madrid,,28034,Spain,EMEA,Freyre,Diego,Small</t>
  </si>
  <si>
    <t>10117,21,49.21,11,1033.41,4/16/2003 0:00,Shipped,2,4,2003,Trains,58,S50_1514,"Dragon Souveniers, Ltd.",+65 221 7555,"Bronz Sok., Bronz Apt. 3/6 Tesvikiye",,Singapore,,79903,Singapore,Japan,Natividad,Eric,Small</t>
  </si>
  <si>
    <t>10127,46,69.12,4,3179.52,6/3/2003 0:00,Shipped,2,6,2003,Trains,58,S50_1514,Muscle Machine Inc,2125557413,4092 Furth Circle,Suite 400,NYC,NY,10022,USA,NA,Young,Jeff,Medium</t>
  </si>
  <si>
    <t>10142,42,49.79,14,2091.18,8/8/2003 0:00,Shipped,3,8,2003,Trains,58,S50_1514,Mini Gifts Distributors Ltd.,4155551450,5677 Strong St.,,San Rafael,CA,97562,USA,NA,Nelson,Valarie,Small</t>
  </si>
  <si>
    <t>10153,31,57.41,13,1779.71,9/28/2003 0:00,Shipped,3,9,2003,Trains,58,S50_1514,Euro Shopping Channel,(91) 555 94 44,"C/ Moralzarzal, 86",,Madrid,,28034,Spain,EMEA,Freyre,Diego,Small</t>
  </si>
  <si>
    <t>10165,38,66.78,5,2537.64,10/22/2003 0:00,Shipped,4,10,2003,Trains,58,S50_1514,"Dragon Souveniers, Ltd.",+65 221 7555,"Bronz Sok., Bronz Apt. 3/6 Tesvikiye",,Singapore,,79903,Singapore,Japan,Natividad,Eric,Small</t>
  </si>
  <si>
    <t>10176,38,64.44,4,2448.72,11/6/2003 0:00,Shipped,4,11,2003,Trains,58,S50_1514,L'ordine Souveniers,0522-556555,Strada Provinciale 124,,Reggio Emilia,,42100,Italy,EMEA,Moroni,Maurizio,Small</t>
  </si>
  <si>
    <t>10185,20,48.62,15,972.4,11/14/2003 0:00,Shipped,4,11,2003,Trains,58,S50_1514,Mini Creations Ltd.,5085559555,4575 Hillside Dr.,,New Bedford,MA,50553,USA,NA,Tam,Wing C,Small</t>
  </si>
  <si>
    <t>10196,46,62.09,7,2856.14,11/26/2003 0:00,Shipped,4,11,2003,Trains,58,S50_1514,Super Scale Inc.,2035559545,567 North Pendale Street,,New Haven,CT,97823,USA,NA,Murphy,Leslie,Small</t>
  </si>
  <si>
    <t>10208,30,65.61,15,1968.3,1/2/2004 0:00,Shipped,1,1,2004,Trains,58,S50_1514,"Saveley &amp; Henriot, Co.",78.32.5555,"2, rue du Commerce",,Lyon,,69004,France,EMEA,Saveley,Mary,Small</t>
  </si>
  <si>
    <t>10220,30,68.54,4,2056.2,2/12/2004 0:00,Shipped,1,2,2004,Trains,58,S50_1514,"Clover Collections, Co.",+353 1862 1555,25 Maiden Lane,Floor No. 4,Dublin,,2,Ireland,EMEA,Cassidy,Dean,Small</t>
  </si>
  <si>
    <t>10230,43,52.14,2,2242.02,3/15/2004 0:00,Shipped,1,3,2004,Trains,58,S50_1514,"Blauer See Auto, Co.",+49 69 66 90 2555,Lyonerstr. 34,,Frankfurt,,60528,Germany,EMEA,Keitel,Roland,Small</t>
  </si>
  <si>
    <t>10247,49,63.85,4,3128.65,5/5/2004 0:00,Shipped,2,5,2004,Trains,58,S50_1514,Suominen Souveniers,+358 9 8045 555,"Software Engineering Center, SEC Oy",,Espoo,,FIN-02271,Finland,EMEA,Suominen,Kalle,Medium</t>
  </si>
  <si>
    <t>10272,43,56.82,4,2443.26,7/20/2004 0:00,Shipped,3,7,2004,Trains,58,S50_1514,Diecast Classics Inc.,2155551555,7586 Pompton St.,,Allentown,PA,70267,USA,NA,Yu,Kyung,Small</t>
  </si>
  <si>
    <t>10282,37,66.78,7,2470.86,8/20/2004 0:00,Shipped,3,8,2004,Trains,58,S50_1514,Mini Gifts Distributors Ltd.,4155551450,5677 Strong St.,,San Rafael,CA,97562,USA,NA,Nelson,Valarie,Small</t>
  </si>
  <si>
    <t>10292,35,55.07,1,1927.45,9/8/2004 0:00,Shipped,3,9,2004,Trains,58,S50_1514,Land of Toys Inc.,2125557818,897 Long Airport Avenue,,NYC,NY,10022,USA,NA,Yu,Kwai,Small</t>
  </si>
  <si>
    <t>10306,34,60.34,15,2051.56,10/14/2004 0:00,Shipped,4,10,2004,Trains,58,S50_1514,"AV Stores, Co.",(171) 555-1555,Fauntleroy Circus,,Manchester,,EC2 5NT,UK,EMEA,Ashworth,Victoria,Small</t>
  </si>
  <si>
    <t>10314,38,61.51,7,2337.38,10/22/2004 0:00,Shipped,4,10,2004,Trains,58,S50_1514,Heintze Collectables,86 21 3555,Smagsloget 45,,Aaarhus,,8200,Denmark,EMEA,Ibsen,Palle,Small</t>
  </si>
  <si>
    <t>10325,44,100,7,5932.96,11/5/2004 0:00,Shipped,4,11,2004,Trains,58,S50_1514,Baane Mini Imports,07-98 9555,Erling Skakkes gate 78,,Stavern,,4110,Norway,EMEA,Bergulfsen,Jonas,Medium</t>
  </si>
  <si>
    <t>10337,21,100,6,2296.77,11/21/2004 0:00,Shipped,4,11,2004,Trains,58,S50_1514,Classic Legends Inc.,2125558493,5905 Pompton St.,Suite 750,NYC,NY,10022,USA,NA,Hernandez,Maria,Small</t>
  </si>
  <si>
    <t>10350,44,100,17,6490.88,12/2/2004 0:00,Shipped,4,12,2004,Trains,58,S50_1514,Euro Shopping Channel,(91) 555 94 44,"C/ Moralzarzal, 86",,Madrid,,28034,Spain,EMEA,Freyre,Diego,Medium</t>
  </si>
  <si>
    <t>10359,25,64.93,4,1623.25,12/15/2004 0:00,Shipped,4,12,2004,Trains,58,S50_1514,Reims Collectables,26.47.1555,59 rue de l'Abbaye,,Reims,,51100,France,EMEA,Henriot,Paul,Small</t>
  </si>
  <si>
    <t>10372,24,58.58,9,1405.92,1/26/2005 0:00,Shipped,1,1,2005,Trains,58,S50_1514,"Tokyo Collectables, Ltd",+81 3 3584 0555,2-2-8 Roppongi,,Minato-ku,Tokyo,106-0032,Japan,Japan,Shimamura,Akiko,Small</t>
  </si>
  <si>
    <t>10383,38,60.06,10,2282.28,2/22/2005 0:00,Shipped,1,2,2005,Trains,58,S50_1514,Euro Shopping Channel,(91) 555 94 44,"C/ Moralzarzal, 86",,Madrid,,28034,Spain,EMEA,Freyre,Diego,Small</t>
  </si>
  <si>
    <t>10395,45,100,3,8977.05,3/17/2005 0:00,Shipped,1,3,2005,Trains,58,S50_1514,Lyon Souveniers,+33 1 46 62 7555,27 rue du Colonel Pierre Avia,,Paris,,75508,France,EMEA,Da Cunha,Daniel,Large</t>
  </si>
  <si>
    <t>10413,51,63.85,4,3256.35,5/5/2005 0:00,Shipped,2,5,2005,Trains,58,S50_1514,Gift Depot Inc.,2035552570,25593 South Bay Ln.,,Bridgewater,CT,97562,USA,NA,King,Julie,Medium</t>
  </si>
  <si>
    <t>10108,34,82.99,14,2821.66,3/3/2003 0:00,Shipped,1,3,2003,Motorcycles,81,S50_4713,Cruz &amp; Sons Co.,+63 2 555 3587,15 McCallum Street - NatWest Center #13-03,,Makati City,,1227 MM,Philippines,Japan,Cruz,Arnold,Small</t>
  </si>
  <si>
    <t>10121,44,74.85,1,3293.4,5/7/2003 0:00,Shipped,2,5,2003,Motorcycles,81,S50_4713,Reims Collectables,26.47.1555,59 rue de l'Abbaye,,Reims,,51100,France,EMEA,Henriot,Paul,Medium</t>
  </si>
  <si>
    <t>10135,44,96,15,4224,7/2/2003 0:00,Shipped,3,7,2003,Motorcycles,81,S50_4713,Mini Gifts Distributors Ltd.,4155551450,5677 Strong St.,,San Rafael,CA,97562,USA,NA,Nelson,Valarie,Medium</t>
  </si>
  <si>
    <t>10145,38,81.36,2,3091.68,8/25/2003 0:00,Shipped,3,8,2003,Motorcycles,81,S50_4713,Toys4GrownUps.com,6265557265,78934 Hillside Dr.,,Pasadena,CA,90003,USA,NA,Young,Julie,Medium</t>
  </si>
  <si>
    <t>10159,31,71.6,10,2219.6,10/10/2003 0:00,Shipped,4,10,2003,Motorcycles,81,S50_4713,Corporate Gift Ideas Co.,6505551386,7734 Strong St.,,San Francisco,CA,,USA,NA,Brown,Julie,Small</t>
  </si>
  <si>
    <t>10169,48,80.55,10,3866.4,11/4/2003 0:00,Shipped,4,11,2003,Motorcycles,81,S50_4713,"Anna's Decorations, Ltd",02 9936 8555,201 Miller Street,Level 15,North Sydney,NSW,2060,Australia,APAC,O'Hara,Anna,Medium</t>
  </si>
  <si>
    <t>10180,21,93.56,5,1964.76,11/11/2003 0:00,Shipped,4,11,2003,Motorcycles,81,S50_4713,Daedalus Designs Imports,20.16.1555,"184, chausse de Tournai",,Lille,,59000,France,EMEA,Rance,Martine,Small</t>
  </si>
  <si>
    <t>10190,40,66.72,2,2668.8,11/19/2003 0:00,Shipped,4,11,2003,Motorcycles,81,S50_4713,Euro Shopping Channel,(91) 555 94 44,"C/ Moralzarzal, 86",,Madrid,,28034,Spain,EMEA,Freyre,Diego,Small</t>
  </si>
  <si>
    <t>10211,40,80.55,10,3222,1/15/2004 0:00,Shipped,1,1,2004,Motorcycles,81,S50_4713,Auto Canal Petit,(1) 47.55.6555,"25, rue Lauriston",,Paris,,75016,France,EMEA,Perrier,Dominique,Medium</t>
  </si>
  <si>
    <t>10224,50,77.29,3,3864.5,2/21/2004 0:00,Shipped,1,2,2004,Motorcycles,81,S50_4713,Daedalus Designs Imports,20.16.1555,"184, chausse de Tournai",,Lille,,59000,France,EMEA,Rance,Martine,Medium</t>
  </si>
  <si>
    <t>10237,20,68.34,3,1366.8,4/5/2004 0:00,Shipped,2,4,2004,Motorcycles,81,S50_4713,Vitachrome Inc.,2125551500,2678 Kingston Rd.,Suite 101,NYC,NY,10022,USA,NA,Frick,Michael,Small</t>
  </si>
  <si>
    <t>10252,48,72.41,7,3475.68,5/26/2004 0:00,Shipped,2,5,2004,Motorcycles,81,S50_4713,Auto Canal Petit,(1) 47.55.6555,"25, rue Lauriston",,Paris,,75016,France,EMEA,Perrier,Dominique,Medium</t>
  </si>
  <si>
    <t>10264,47,89.5,5,4206.5,6/30/2004 0:00,Shipped,2,6,2004,Motorcycles,81,S50_4713,Gifts4AllAges.com,6175559555,8616 Spinnaker Dr.,,Boston,MA,51003,USA,NA,Yoshido,Juri,Medium</t>
  </si>
  <si>
    <t>10276,21,70.78,11,1486.38,8/2/2004 0:00,Shipped,3,8,2004,Motorcycles,81,S50_4713,Online Mini Collectables,6175557555,7635 Spinnaker Dr.,,Brickhaven,MA,58339,USA,NA,Barajas,Miguel,Small</t>
  </si>
  <si>
    <t>10285,39,78.92,2,3077.88,8/27/2004 0:00,Shipped,3,8,2004,Motorcycles,81,S50_4713,Marta's Replicas Co.,6175558555,39323 Spinnaker Dr.,,Cambridge,MA,51247,USA,NA,Hernandez,Marta,Medium</t>
  </si>
  <si>
    <t>10299,44,80.55,5,3544.2,9/30/2004 0:00,Shipped,3,9,2004,Motorcycles,81,S50_4713,"Toys of Finland, Co.",90-224 8555,Keskuskatu 45,,Helsinki,,21240,Finland,EMEA,Karttunen,Matti,Medium</t>
  </si>
  <si>
    <t>10309,28,88.68,1,2483.04,10/15/2004 0:00,Shipped,4,10,2004,Motorcycles,81,S50_4713,Baane Mini Imports,07-98 9555,Erling Skakkes gate 78,,Stavern,,4110,Norway,EMEA,Bergulfsen,Jonas,Small</t>
  </si>
  <si>
    <t>10319,45,77.29,6,3478.05,11/3/2004 0:00,Shipped,4,11,2004,Motorcycles,81,S50_4713,Microscale Inc.,2125551957,5290 North Pendale Street,Suite 200,NYC,NY,10022,USA,NA,Kuo,Kee,Medium</t>
  </si>
  <si>
    <t>10331,20,100,5,3657.8,11/17/2004 0:00,Shipped,4,11,2004,Motorcycles,81,S50_4713,Motor Mint Distributors Inc.,2155559857,11328 Douglas Av.,,Philadelphia,PA,71270,USA,NA,Hernandez,Rosa,Medium</t>
  </si>
  <si>
    <t>10341,38,100,3,4682.36,11/24/2004 0:00,Shipped,4,11,2004,Motorcycles,81,S50_4713,Salzburg Collectables,6562-9555,Geislweg 14,,Salzburg,,5020,Austria,EMEA,Pipps,Georg,Medium</t>
  </si>
  <si>
    <t>10356,26,100,4,3937.7,12/9/2004 0:00,Shipped,4,12,2004,Motorcycles,81,S50_4713,Lyon Souveniers,+33 1 46 62 7555,27 rue du Colonel Pierre Avia,,Paris,,75508,France,EMEA,Da Cunha,Daniel,Medium</t>
  </si>
  <si>
    <t>10365,44,100,2,4984.32,1/7/2005 0:00,Shipped,1,1,2005,Motorcycles,81,S50_4713,Mini Creations Ltd.,5085559555,4575 Hillside Dr.,,New Bedford,MA,50553,USA,NA,Tam,Wing C,Medium</t>
  </si>
  <si>
    <t>10375,49,100,8,5406.66,2/3/2005 0:00,Shipped,1,2,2005,Motorcycles,81,S50_4713,La Rochelle Gifts,40.67.8555,"67, rue des Cinquante Otages",,Nantes,,44000,France,EMEA,Labrune,Janine,Medium</t>
  </si>
  <si>
    <t>10390,22,100,13,3491.18,3/4/2005 0:00,Shipped,1,3,2005,Motorcycles,81,S50_4713,Mini Gifts Distributors Ltd.,4155551450,5677 Strong St.,,San Rafael,CA,97562,USA,NA,Nelson,Valarie,Medium</t>
  </si>
  <si>
    <t>10403,31,68.34,3,2118.54,4/8/2005 0:00,Shipped,2,4,2005,Motorcycles,81,S50_4713,"UK Collectables, Ltd.",(171) 555-2282,Berkeley Gardens 12  Brewery,,Liverpool,,WX1 6LT,UK,EMEA,Devon,Elizabeth,Small</t>
  </si>
  <si>
    <t>10105,41,70.67,5,2897.47,2/11/2003 0:00,Shipped,1,2,2003,Ships,66,S700_1138,Danish Wholesale Imports,31 12 3555,Vinb'ltet 34,,Kobenhavn,,1734,Denmark,EMEA,Petersen,Jytte,Small</t>
  </si>
  <si>
    <t>10119,25,76.67,14,1916.75,4/28/2003 0:00,Shipped,2,4,2003,Ships,66,S700_1138,Salzburg Collectables,6562-9555,Geislweg 14,,Salzburg,,5020,Austria,EMEA,Pipps,Georg,Small</t>
  </si>
  <si>
    <t>10129,31,60,5,1860,6/12/2003 0:00,Shipped,2,6,2003,Ships,66,S700_1138,"Stylish Desk Decors, Co.",(171) 555-0297,35 King George,,London,,WX3 6FW,UK,EMEA,Brown,Ann,Small</t>
  </si>
  <si>
    <t>10142,41,64,2,2624,8/8/2003 0:00,Shipped,3,8,2003,Ships,66,S700_1138,Mini Gifts Distributors Ltd.,4155551450,5677 Strong St.,,San Rafael,CA,97562,USA,NA,Nelson,Valarie,Small</t>
  </si>
  <si>
    <t>10153,43,64.67,1,2780.81,9/28/2003 0:00,Shipped,3,9,2003,Ships,66,S700_1138,Euro Shopping Channel,(91) 555 94 44,"C/ Moralzarzal, 86",,Madrid,,28034,Spain,EMEA,Freyre,Diego,Small</t>
  </si>
  <si>
    <t>10167,43,75.34,12,3239.62,10/23/2003 0:00,Cancelled,4,10,2003,Ships,66,S700_1138,Scandinavian Gift Ideas,0695-34 6555,?kergatan 24,,Boras,,S-844 67,Sweden,EMEA,Larsson,Maria,Medium</t>
  </si>
  <si>
    <t>10177,24,76,3,1824,11/7/2003 0:00,Shipped,4,11,2003,Ships,66,S700_1138,CAF Imports,+34 913 728 555,"Merchants House, 27-30 Merchant's Quay",,Madrid,,28023,Spain,EMEA,Fernandez,Jesus,Small</t>
  </si>
  <si>
    <t>10185,21,54,3,1134,11/14/2003 0:00,Shipped,4,11,2003,Ships,66,S700_1138,Mini Creations Ltd.,5085559555,4575 Hillside Dr.,,New Bedford,MA,50553,USA,NA,Tam,Wing C,Small</t>
  </si>
  <si>
    <t>10197,23,64.67,9,1487.41,11/26/2003 0:00,Shipped,4,11,2003,Ships,66,S700_1138,Enaco Distributors,(93) 203 4555,"Rambla de Catalu¤a, 23",,Barcelona,,8022,Spain,EMEA,Saavedra,Eduardo,Small</t>
  </si>
  <si>
    <t>10208,38,74.67,3,2837.46,1/2/2004 0:00,Shipped,1,1,2004,Ships,66,S700_1138,"Saveley &amp; Henriot, Co.",78.32.5555,"2, rue du Commerce",,Lyon,,69004,France,EMEA,Saveley,Mary,Small</t>
  </si>
  <si>
    <t>10222,31,62.67,15,1942.77,2/19/2004 0:00,Shipped,1,2,2004,Ships,66,S700_1138,Collectable Mini Designs Co.,7605558146,361 Furth Circle,,San Diego,CA,91217,USA,NA,Thompson,Valarie,Small</t>
  </si>
  <si>
    <t>10233,36,70.67,3,2544.12,3/29/2004 0:00,Shipped,1,3,2004,Ships,66,S700_1138,Tekni Collectables Inc.,2015559350,7476 Moss Rd.,,Newark,NJ,94019,USA,NA,Brown,William,Small</t>
  </si>
  <si>
    <t>10248,36,71.34,6,2568.24,5/7/2004 0:00,Cancelled,2,5,2004,Ships,66,S700_1138,Land of Toys Inc.,2125557818,897 Long Airport Avenue,,NYC,NY,10022,USA,NA,Yu,Kwai,Small</t>
  </si>
  <si>
    <t>10261,34,62,4,2108,6/17/2004 0:00,Shipped,2,6,2004,Ships,66,S700_1138,Quebec Home Shopping Network,(514) 555-8054,43 rue St. Laurent,,Montreal,Quebec,H1J 1C3,Canada,NA,Fresnisre,Jean,Small</t>
  </si>
  <si>
    <t>10273,21,65.34,7,1372.14,7/21/2004 0:00,Shipped,3,7,2004,Ships,66,S700_1138,Petit Auto,(02) 5554 67,Rue Joseph-Bens 532,,Bruxelles,,B-1180,Belgium,EMEA,Dewey,Catherine,Small</t>
  </si>
  <si>
    <t>10283,45,78.67,9,3540.15,8/20/2004 0:00,Shipped,3,8,2004,Ships,66,S700_1138,"Royal Canadian Collectables, Ltd.",(604) 555-4555,23 Tsawassen Blvd.,,Tsawassen,BC,T2F 8M4,Canada,NA,Lincoln,Elizabeth,Medium</t>
  </si>
  <si>
    <t>10295,26,75.34,4,1958.84,9/10/2004 0:00,Shipped,3,9,2004,Ships,66,S700_1138,Gifts4AllAges.com,6175559555,8616 Spinnaker Dr.,,Boston,MA,51003,USA,NA,Yoshido,Juri,Small</t>
  </si>
  <si>
    <t>10306,50,54,3,2700,10/14/2004 0:00,Shipped,4,10,2004,Ships,66,S700_1138,"AV Stores, Co.",(171) 555-1555,Fauntleroy Circus,,Manchester,,EC2 5NT,UK,EMEA,Ashworth,Victoria,Small</t>
  </si>
  <si>
    <t>10315,41,62,2,2542,10/29/2004 0:00,Shipped,4,10,2004,Ships,66,S700_1138,La Rochelle Gifts,40.67.8555,"67, rue des Cinquante Otages",,Nantes,,44000,France,EMEA,Labrune,Janine,Small</t>
  </si>
  <si>
    <t>10326,39,60,1,2340,11/9/2004 0:00,Shipped,4,11,2004,Ships,66,S700_1138,"Volvo Model Replicas, Co",0921-12 3555,Berguvsv„gen  8,,Lule,,S-958 22,Sweden,EMEA,Berglund,Christina,Small</t>
  </si>
  <si>
    <t>10339,22,100,5,2816.44,11/23/2004 0:00,Shipped,4,11,2004,Ships,66,S700_1138,"Tokyo Collectables, Ltd",+81 3 3584 0555,2-2-8 Roppongi,,Minato-ku,Tokyo,106-0032,Japan,Japan,Shimamura,Akiko,Small</t>
  </si>
  <si>
    <t>10350,46,76.67,11,3526.82,12/2/2004 0:00,Shipped,4,12,2004,Ships,66,S700_1138,Euro Shopping Channel,(91) 555 94 44,"C/ Moralzarzal, 86",,Madrid,,28034,Spain,EMEA,Freyre,Diego,Medium</t>
  </si>
  <si>
    <t>10373,44,100,14,4627.92,1/31/2005 0:00,Shipped,1,1,2005,Ships,66,S700_1138,"Oulu Toy Supplies, Inc.",981-443655,Torikatu 38,,Oulu,,90110,Finland,EMEA,Koskitalo,Pirkko,Medium</t>
  </si>
  <si>
    <t>10385,25,77.34,1,1933.5,2/28/2005 0:00,Shipped,1,2,2005,Ships,66,S700_1138,Mini Gifts Distributors Ltd.,4155551450,5677 Strong St.,,San Rafael,CA,97562,USA,NA,Nelson,Valarie,Small</t>
  </si>
  <si>
    <t>10396,39,66.67,1,2600.13,3/23/2005 0:00,Shipped,1,3,2005,Ships,66,S700_1138,Mini Gifts Distributors Ltd.,4155551450,5677 Strong St.,,San Rafael,CA,97562,USA,NA,Nelson,Valarie,Small</t>
  </si>
  <si>
    <t>10414,37,71.34,6,2639.58,5/6/2005 0:00,On Hold,2,5,2005,Ships,66,S700_1138,Gifts4AllAges.com,6175559555,8616 Spinnaker Dr.,,Boston,MA,51003,USA,NA,Yoshido,Juri,Small</t>
  </si>
  <si>
    <t>10106,31,100,7,3312.97,2/17/2003 0:00,Shipped,1,2,2003,Planes,91,S700_1691,Rovelli Gifts,035-640555,Via Ludovico il Moro 22,,Bergamo,,24100,Italy,EMEA,Rovelli,Giovanni,Medium</t>
  </si>
  <si>
    <t>10120,47,82.21,13,3863.87,4/29/2003 0:00,Shipped,2,4,2003,Planes,91,S700_1691,"Australian Collectors, Co.",03 9520 4555,636 St Kilda Road,Level 3,Melbourne,Victoria,3004,Australia,APAC,Ferguson,Peter,Medium</t>
  </si>
  <si>
    <t>10133,24,77.64,8,1863.36,6/27/2003 0:00,Shipped,2,6,2003,Planes,91,S700_1691,Euro Shopping Channel,(91) 555 94 44,"C/ Moralzarzal, 86",,Madrid,,28034,Spain,EMEA,Freyre,Diego,Small</t>
  </si>
  <si>
    <t>10143,36,100,2,3945.96,8/10/2003 0:00,Shipped,3,8,2003,Planes,91,S700_1691,Mini Creations Ltd.,5085559555,4575 Hillside Dr.,,New Bedford,MA,50553,USA,NA,Tam,Wing C,Medium</t>
  </si>
  <si>
    <t>10156,48,100,2,4954.08,10/8/2003 0:00,Shipped,4,10,2003,Planes,91,S700_1691,Euro Shopping Channel,(91) 555 94 44,"C/ Moralzarzal, 86",,Madrid,,28034,Spain,EMEA,Freyre,Diego,Medium</t>
  </si>
  <si>
    <t>10168,28,98.65,14,2762.2,10/28/2003 0:00,Shipped,4,10,2003,Planes,91,S700_1691,Technics Stores Inc.,6505556809,9408 Furth Circle,,Burlingame,CA,94217,USA,NA,Hirano,Juri,Small</t>
  </si>
  <si>
    <t>10199,48,83.12,2,3989.76,12/1/2003 0:00,Shipped,4,12,2003,Planes,91,S700_1691,West Coast Collectables Co.,3105553722,3675 Furth Circle,,Burbank,CA,94019,USA,NA,Thompson,Steve,Medium</t>
  </si>
  <si>
    <t>10210,21,78.55,12,1649.55,1/12/2004 0:00,Shipped,1,1,2004,Planes,91,S700_1691,Osaka Souveniers Co.,+81 06 6342 5555,"Dojima Avanza 4F, 1-6-20 Dojima, Kita-ku",,Osaka,Osaka,530-0003,Japan,Japan,Kentary,Mory,Small</t>
  </si>
  <si>
    <t>10223,25,100,14,2534.75,2/20/2004 0:00,Shipped,1,2,2004,Planes,91,S700_1691,"Australian Collectors, Co.",03 9520 4555,636 St Kilda Road,Level 3,Melbourne,Victoria,3004,Australia,APAC,Ferguson,Peter,Small</t>
  </si>
  <si>
    <t>10235,25,100,8,2580.25,4/2/2004 0:00,Shipped,2,4,2004,Planes,91,S700_1691,"Royal Canadian Collectables, Ltd.",(604) 555-4555,23 Tsawassen Blvd.,,Tsawassen,BC,T2F 8M4,Canada,NA,Lincoln,Elizabeth,Small</t>
  </si>
  <si>
    <t>10250,31,91.34,9,2831.54,5/11/2004 0:00,Shipped,2,5,2004,Planes,91,S700_1691,The Sharp Gifts Warehouse,4085553659,3086 Ingle Ln.,,San Jose,CA,94217,USA,NA,Frick,Sue,Small</t>
  </si>
  <si>
    <t>10262,40,84.03,4,3361.2,6/24/2004 0:00,Cancelled,2,6,2004,Planes,91,S700_1691,Euro Shopping Channel,(91) 555 94 44,"C/ Moralzarzal, 86",,Madrid,,28034,Spain,EMEA,Freyre,Diego,Medium</t>
  </si>
  <si>
    <t>10275,32,89.51,14,2864.32,7/23/2004 0:00,Shipped,3,7,2004,Planes,91,S700_1691,La Rochelle Gifts,40.67.8555,"67, rue des Cinquante Otages",,Nantes,,44000,France,EMEA,Labrune,Janine,Small</t>
  </si>
  <si>
    <t>10284,24,83.12,6,1994.88,8/21/2004 0:00,Shipped,3,8,2004,Planes,91,S700_1691,"Norway Gifts By Mail, Co.",+47 2212 1555,"Drammensveien 126 A, PB 744 Sentrum",,Oslo,,N 0106,Norway,EMEA,Klaeboe,Jan,Small</t>
  </si>
  <si>
    <t>10296,42,100,2,4296.6,9/15/2004 0:00,Shipped,3,9,2004,Planes,91,S700_1691,"Bavarian Collectables Imports, Co.",+49 89 61 08 9555,Hansastr. 15,,Munich,,80686,Germany,EMEA,Donnermeyer,Michael,Medium</t>
  </si>
  <si>
    <t>10308,21,100,12,2224.95,10/15/2004 0:00,Shipped,4,10,2004,Planes,91,S700_1691,Mini Classics,9145554562,3758 North Pendale Street,,White Plains,NY,24067,USA,NA,Frick,Steve,Small</t>
  </si>
  <si>
    <t>10316,34,82.21,4,2795.14,11/1/2004 0:00,Shipped,4,11,2004,Planes,91,S700_1691,giftsbymail.co.uk,(198) 555-8888,Garden House Crowther Way,,Cowes,Isle of Wight,PO31 7PJ,UK,EMEA,Bennett,Helen,Small</t>
  </si>
  <si>
    <t>10328,27,100,8,2762.1,11/12/2004 0:00,Shipped,4,11,2004,Planes,91,S700_1691,Rovelli Gifts,035-640555,Via Ludovico il Moro 22,,Bergamo,,24100,Italy,EMEA,Rovelli,Giovanni,Small</t>
  </si>
  <si>
    <t>10340,30,88.6,5,2658,11/24/2004 0:00,Shipped,4,11,2004,Planes,91,S700_1691,Enaco Distributors,(93) 203 4555,"Rambla de Catalu¤a, 23",,Barcelona,,8022,Spain,EMEA,Saavedra,Eduardo,Small</t>
  </si>
  <si>
    <t>10353,39,100,9,5043.87,12/4/2004 0:00,Shipped,4,12,2004,Planes,91,S700_1691,Gift Ideas Corp.,2035554407,2440 Pompton St.,,Glendale,CT,97561,USA,NA,Lewis,Dan,Medium</t>
  </si>
  <si>
    <t>10361,20,60.54,4,1210.8,12/17/2004 0:00,Shipped,4,12,2004,Planes,91,S700_1691,Souveniers And Things Co.,+61 2 9495 8555,"Monitor Money Building, 815 Pacific Hwy",Level 6,Chatswood,NSW,2067,Australia,APAC,Huxley,Adrian,Small</t>
  </si>
  <si>
    <t>10375,37,81.87,6,3029.19,2/3/2005 0:00,Shipped,1,2,2005,Planes,91,S700_1691,La Rochelle Gifts,40.67.8555,"67, rue des Cinquante Otages",,Nantes,,44000,France,EMEA,Labrune,Janine,Medium</t>
  </si>
  <si>
    <t>10388,46,100,2,10066.6,3/3/2005 0:00,Shipped,1,3,2005,Planes,91,S700_1691,FunGiftIdeas.com,5085552555,1785 First Street,,New Bedford,MA,50553,USA,NA,Benitez,Violeta,Large</t>
  </si>
  <si>
    <t>10398,47,87.69,6,4121.43,3/30/2005 0:00,Shipped,1,3,2005,Planes,91,S700_1691,Reims Collectables,26.47.1555,59 rue de l'Abbaye,,Reims,,51100,France,EMEA,Henriot,Paul,Medium</t>
  </si>
  <si>
    <t>10401,11,100,8,1135.31,4/3/2005 0:00,On Hold,2,4,2005,Planes,91,S700_1691,Tekni Collectables Inc.,2015559350,7476 Moss Rd.,,Newark,NJ,94019,USA,NA,Brown,William,Small</t>
  </si>
  <si>
    <t>10416,23,91.34,9,2100.82,5/10/2005 0:00,Shipped,2,5,2005,Planes,91,S700_1691,L'ordine Souveniers,0522-556555,Strada Provinciale 124,,Reggio Emilia,,42100,Italy,EMEA,Moroni,Maurizio,Small</t>
  </si>
  <si>
    <t>10105,29,70.15,12,2034.35,2/11/2003 0:00,Shipped,1,2,2003,Ships,86,S700_1938,Danish Wholesale Imports,31 12 3555,Vinb'ltet 34,,Kobenhavn,,1734,Denmark,EMEA,Petersen,Jytte,Small</t>
  </si>
  <si>
    <t>10117,38,79.68,6,3027.84,4/16/2003 0:00,Shipped,2,4,2003,Ships,86,S700_1938,"Dragon Souveniers, Ltd.",+65 221 7555,"Bronz Sok., Bronz Apt. 3/6 Tesvikiye",,Singapore,,79903,Singapore,Japan,Natividad,Eric,Medium</t>
  </si>
  <si>
    <t>10128,32,97,3,3104,6/6/2003 0:00,Shipped,2,6,2003,Ships,86,S700_1938,Euro Shopping Channel,(91) 555 94 44,"C/ Moralzarzal, 86",,Madrid,,28034,Spain,EMEA,Freyre,Diego,Medium</t>
  </si>
  <si>
    <t>10142,43,84.01,9,3612.43,8/8/2003 0:00,Shipped,3,8,2003,Ships,86,S700_1938,Mini Gifts Distributors Ltd.,4155551450,5677 Strong St.,,San Rafael,CA,97562,USA,NA,Nelson,Valarie,Medium</t>
  </si>
  <si>
    <t>10153,31,87.48,8,2711.88,9/28/2003 0:00,Shipped,3,9,2003,Ships,86,S700_1938,Euro Shopping Channel,(91) 555 94 44,"C/ Moralzarzal, 86",,Madrid,,28034,Spain,EMEA,Freyre,Diego,Small</t>
  </si>
  <si>
    <t>10166,29,100,3,3013.97,10/21/2003 0:00,Shipped,4,10,2003,Ships,86,S700_1938,FunGiftIdeas.com,5085552555,1785 First Street,,New Bedford,MA,50553,USA,NA,Benitez,Violeta,Medium</t>
  </si>
  <si>
    <t>10177,31,88.34,10,2738.54,11/7/2003 0:00,Shipped,4,11,2003,Ships,86,S700_1938,CAF Imports,+34 913 728 555,"Merchants House, 27-30 Merchant's Quay",,Madrid,,28023,Spain,EMEA,Fernandez,Jesus,Small</t>
  </si>
  <si>
    <t>10185,30,94.4,10,2832,11/14/2003 0:00,Shipped,4,11,2003,Ships,86,S700_1938,Mini Creations Ltd.,5085559555,4575 Hillside Dr.,,New Bedford,MA,50553,USA,NA,Tam,Wing C,Small</t>
  </si>
  <si>
    <t>10196,50,94.4,2,4720,11/26/2003 0:00,Shipped,4,11,2003,Ships,86,S700_1938,Super Scale Inc.,2035559545,567 North Pendale Street,,New Haven,CT,97823,USA,NA,Murphy,Leslie,Medium</t>
  </si>
  <si>
    <t>10208,40,80.55,10,3222,1/2/2004 0:00,Shipped,1,1,2004,Ships,86,S700_1938,"Saveley &amp; Henriot, Co.",78.32.5555,"2, rue du Commerce",,Lyon,,69004,France,EMEA,Saveley,Mary,Medium</t>
  </si>
  <si>
    <t>10221,23,97,4,2231,2/18/2004 0:00,Shipped,1,2,2004,Ships,86,S700_1938,Petit Auto,(02) 5554 67,Rue Joseph-Bens 532,,Bruxelles,,B-1180,Belgium,EMEA,Dewey,Catherine,Small</t>
  </si>
  <si>
    <t>10232,26,88.34,7,2296.84,3/20/2004 0:00,Shipped,1,3,2004,Ships,86,S700_1938,giftsbymail.co.uk,(198) 555-8888,Garden House Crowther Way,,Cowes,Isle of Wight,PO31 7PJ,UK,EMEA,Bennett,Helen,Small</t>
  </si>
  <si>
    <t>10248,40,100,13,4157.2,5/7/2004 0:00,Cancelled,2,5,2004,Ships,86,S700_1938,Land of Toys Inc.,2125557818,897 Long Airport Avenue,,NYC,NY,10022,USA,NA,Yu,Kwai,Medium</t>
  </si>
  <si>
    <t>10273,21,100,14,2146.2,7/21/2004 0:00,Shipped,3,7,2004,Ships,86,S700_1938,Petit Auto,(02) 5554 67,Rue Joseph-Bens 532,,Bruxelles,,B-1180,Belgium,EMEA,Dewey,Catherine,Small</t>
  </si>
  <si>
    <t>10282,43,86.61,2,3724.23,8/20/2004 0:00,Shipped,3,8,2004,Ships,86,S700_1938,Mini Gifts Distributors Ltd.,4155551450,5677 Strong St.,,San Rafael,CA,97562,USA,NA,Nelson,Valarie,Medium</t>
  </si>
  <si>
    <t>10293,29,71.89,5,2084.81,9/9/2004 0:00,Shipped,3,9,2004,Ships,86,S700_1938,Amica Models &amp; Co.,011-4988555,Via Monte Bianco 34,,Torino,,10100,Italy,EMEA,Accorti,Paolo,Small</t>
  </si>
  <si>
    <t>10306,38,91.81,10,3488.78,10/14/2004 0:00,Shipped,4,10,2004,Ships,86,S700_1938,"AV Stores, Co.",(171) 555-1555,Fauntleroy Circus,,Manchester,,EC2 5NT,UK,EMEA,Ashworth,Victoria,Medium</t>
  </si>
  <si>
    <t>10314,23,76.22,2,1753.06,10/22/2004 0:00,Shipped,4,10,2004,Ships,86,S700_1938,Heintze Collectables,86 21 3555,Smagsloget 45,,Aaarhus,,8200,Denmark,EMEA,Ibsen,Palle,Small</t>
  </si>
  <si>
    <t>10327,20,100,7,3469.2,11/10/2004 0:00,Resolved,4,11,2004,Ships,86,S700_1938,Danish Wholesale Imports,31 12 3555,Vinb'ltet 34,,Kobenhavn,,1734,Denmark,EMEA,Petersen,Jytte,Medium</t>
  </si>
  <si>
    <t>10337,36,70.3,9,2530.8,11/21/2004 0:00,Shipped,4,11,2004,Ships,86,S700_1938,Classic Legends Inc.,2125558493,5905 Pompton St.,Suite 750,NYC,NY,10022,USA,NA,Hernandez,Maria,Small</t>
  </si>
  <si>
    <t>10350,28,100,4,2924.32,12/2/2004 0:00,Shipped,4,12,2004,Ships,86,S700_1938,Euro Shopping Channel,(91) 555 94 44,"C/ Moralzarzal, 86",,Madrid,,28034,Spain,EMEA,Freyre,Diego,Small</t>
  </si>
  <si>
    <t>10372,44,100,2,4496.8,1/26/2005 0:00,Shipped,1,1,2005,Ships,86,S700_1938,"Tokyo Collectables, Ltd",+81 3 3584 0555,2-2-8 Roppongi,,Minato-ku,Tokyo,106-0032,Japan,Japan,Shimamura,Akiko,Medium</t>
  </si>
  <si>
    <t>10384,49,100,1,6397.44,2/23/2005 0:00,Shipped,1,2,2005,Ships,86,S700_1938,Corporate Gift Ideas Co.,6505551386,7734 Strong St.,,San Francisco,CA,,USA,NA,Brown,Julie,Medium</t>
  </si>
  <si>
    <t>10397,32,80.55,5,2577.6,3/28/2005 0:00,Shipped,1,3,2005,Ships,86,S700_1938,Alpha Cognac,61.77.6555,1 rue Alsace-Lorraine,,Toulouse,,31000,France,EMEA,Roulet,Annette,Small</t>
  </si>
  <si>
    <t>10414,34,100,13,3533.62,5/6/2005 0:00,On Hold,2,5,2005,Ships,86,S700_1938,Gifts4AllAges.com,6175559555,8616 Spinnaker Dr.,,Boston,MA,51003,USA,NA,Yoshido,Juri,Medium</t>
  </si>
  <si>
    <t>10106,30,100,16,3177.3,2/17/2003 0:00,Shipped,1,2,2003,Ships,90,S700_2047,Rovelli Gifts,035-640555,Via Ludovico il Moro 22,,Bergamo,,24100,Italy,EMEA,Rovelli,Giovanni,Medium</t>
  </si>
  <si>
    <t>10119,29,94.14,7,2730.06,4/28/2003 0:00,Shipped,2,4,2003,Ships,90,S700_2047,Salzburg Collectables,6562-9555,Geislweg 14,,Salzburg,,5020,Austria,EMEA,Pipps,Georg,Small</t>
  </si>
  <si>
    <t>10131,22,85.99,8,1891.78,6/16/2003 0:00,Shipped,2,6,2003,Ships,90,S700_2047,Gift Ideas Corp.,2035554407,2440 Pompton St.,,Glendale,CT,97561,USA,NA,Lewis,Dan,Small</t>
  </si>
  <si>
    <t>10143,26,100,11,2612.48,8/10/2003 0:00,Shipped,3,8,2003,Ships,90,S700_2047,Mini Creations Ltd.,5085559555,4575 Hillside Dr.,,New Bedford,MA,50553,USA,NA,Tam,Wing C,Small</t>
  </si>
  <si>
    <t>10155,32,91.43,9,2925.76,10/6/2003 0:00,Shipped,4,10,2003,Ships,90,S700_2047,"Toys of Finland, Co.",90-224 8555,Keskuskatu 45,,Helsinki,,21240,Finland,EMEA,Karttunen,Matti,Small</t>
  </si>
  <si>
    <t>10167,29,100,5,2940.02,10/23/2003 0:00,Cancelled,4,10,2003,Ships,90,S700_2047,Scandinavian Gift Ideas,0695-34 6555,?kergatan 24,,Boras,,S-844 67,Sweden,EMEA,Larsson,Maria,Small</t>
  </si>
  <si>
    <t>10178,34,96.86,8,3293.24,11/8/2003 0:00,Shipped,4,11,2003,Ships,90,S700_2047,Alpha Cognac,61.77.6555,1 rue Alsace-Lorraine,,Toulouse,,31000,France,EMEA,Roulet,Annette,Medium</t>
  </si>
  <si>
    <t>10186,24,99.57,5,2389.68,11/14/2003 0:00,Shipped,4,11,2003,Ships,90,S700_2047,"Double Decker Gift Stores, Ltd",(171) 555-7555,120 Hanover Sq.,,London,,WA1 1DP,UK,EMEA,Hardy,Thomas,Small</t>
  </si>
  <si>
    <t>10197,24,90.52,2,2172.48,11/26/2003 0:00,Shipped,4,11,2003,Ships,90,S700_2047,Enaco Distributors,(93) 203 4555,"Rambla de Catalu¤a, 23",,Barcelona,,8022,Spain,EMEA,Saavedra,Eduardo,Small</t>
  </si>
  <si>
    <t>10209,33,88.71,4,2927.43,1/9/2004 0:00,Shipped,1,1,2004,Ships,90,S700_2047,"Men 'R' US Retailers, Ltd.",2155554369,6047 Douglas Av.,,Los Angeles,CA,,USA,NA,Chandler,Michael,Small</t>
  </si>
  <si>
    <t>10222,26,100,8,2659.54,2/19/2004 0:00,Shipped,1,2,2004,Ships,90,S700_2047,Collectable Mini Designs Co.,7605558146,361 Furth Circle,,San Diego,CA,91217,USA,NA,Thompson,Valarie,Small</t>
  </si>
  <si>
    <t>10249,40,95.95,4,3838,5/8/2004 0:00,Shipped,2,5,2004,Ships,90,S700_2047,Cambridge Collectables Co.,6175555555,4658 Baden Av.,,Cambridge,MA,51247,USA,NA,Tseng,Kyung,Medium</t>
  </si>
  <si>
    <t>10262,44,94.14,13,4142.16,6/24/2004 0:00,Cancelled,2,6,2004,Ships,90,S700_2047,Euro Shopping Channel,(91) 555 94 44,"C/ Moralzarzal, 86",,Madrid,,28034,Spain,EMEA,Freyre,Diego,Medium</t>
  </si>
  <si>
    <t>10274,24,90.52,5,2172.48,7/21/2004 0:00,Shipped,3,7,2004,Ships,90,S700_2047,Collectables For Less Inc.,6175558555,7825 Douglas Av.,,Brickhaven,MA,58339,USA,NA,Nelson,Allen,Small</t>
  </si>
  <si>
    <t>10283,20,94.14,2,1882.8,8/20/2004 0:00,Shipped,3,8,2004,Ships,90,S700_2047,"Royal Canadian Collectables, Ltd.",(604) 555-4555,23 Tsawassen Blvd.,,Tsawassen,BC,T2F 8M4,Canada,NA,Lincoln,Elizabeth,Small</t>
  </si>
  <si>
    <t>10296,34,100,11,3477.86,9/15/2004 0:00,Shipped,3,9,2004,Ships,90,S700_2047,"Bavarian Collectables Imports, Co.",+49 89 61 08 9555,Hansastr. 15,,Munich,,80686,Germany,EMEA,Donnermeyer,Michael,Medium</t>
  </si>
  <si>
    <t>10307,34,97.76,5,3323.84,10/14/2004 0:00,Shipped,4,10,2004,Ships,90,S700_2047,"Classic Gift Ideas, Inc",2155554695,782 First Street,,Philadelphia,PA,71270,USA,NA,Cervantes,Francisca,Medium</t>
  </si>
  <si>
    <t>10316,45,93.24,13,4195.8,11/1/2004 0:00,Shipped,4,11,2004,Ships,90,S700_2047,giftsbymail.co.uk,(198) 555-8888,Garden House Crowther Way,,Cowes,Isle of Wight,PO31 7PJ,UK,EMEA,Bennett,Helen,Medium</t>
  </si>
  <si>
    <t>10328,41,100,9,4156.58,11/12/2004 0:00,Shipped,4,11,2004,Ships,90,S700_2047,Rovelli Gifts,035-640555,Via Ludovico il Moro 22,,Bergamo,,24100,Italy,EMEA,Rovelli,Giovanni,Medium</t>
  </si>
  <si>
    <t>10339,55,71.25,15,3918.75,11/23/2004 0:00,Shipped,4,11,2004,Ships,90,S700_2047,"Tokyo Collectables, Ltd",+81 3 3584 0555,2-2-8 Roppongi,,Minato-ku,Tokyo,106-0032,Japan,Japan,Shimamura,Akiko,Medium</t>
  </si>
  <si>
    <t>10352,23,100,3,2352.67,12/3/2004 0:00,Shipped,4,12,2004,Ships,90,S700_2047,Auto-Moto Classics Inc.,6175558428,16780 Pompton St.,,Brickhaven,MA,58339,USA,NA,Taylor,Leslie,Small</t>
  </si>
  <si>
    <t>10361,24,45.39,14,1089.36,12/17/2004 0:00,Shipped,4,12,2004,Ships,90,S700_2047,Souveniers And Things Co.,+61 2 9495 8555,"Monitor Money Building, 815 Pacific Hwy",Level 6,Chatswood,NSW,2067,Australia,APAC,Huxley,Adrian,Small</t>
  </si>
  <si>
    <t>10373,32,84.41,15,2701.12,1/31/2005 0:00,Shipped,1,1,2005,Ships,90,S700_2047,"Oulu Toy Supplies, Inc.",981-443655,Torikatu 38,,Oulu,,90110,Finland,EMEA,Koskitalo,Pirkko,Small</t>
  </si>
  <si>
    <t>10386,29,85.76,13,2487.04,3/1/2005 0:00,Resolved,1,3,2005,Ships,90,S700_2047,Euro Shopping Channel,(91) 555 94 44,"C/ Moralzarzal, 86",,Madrid,,28034,Spain,EMEA,Freyre,Diego,Small</t>
  </si>
  <si>
    <t>10398,36,100,7,3910.32,3/30/2005 0:00,Shipped,1,3,2005,Ships,90,S700_2047,Reims Collectables,26.47.1555,59 rue de l'Abbaye,,Reims,,51100,France,EMEA,Henriot,Paul,Medium</t>
  </si>
  <si>
    <t>10400,46,87.8,5,4038.8,4/1/2005 0:00,Shipped,2,4,2005,Ships,90,S700_2047,The Sharp Gifts Warehouse,4085553659,3086 Ingle Ln.,,San Jose,CA,94217,USA,NA,Frick,Sue,Medium</t>
  </si>
  <si>
    <t>10415,32,95.95,4,3070.4,5/9/2005 0:00,Disputed,2,5,2005,Ships,90,S700_2047,"Australian Collectables, Ltd",61-9-3844-6555,7 Allen Street,,Glen Waverly,Victoria,3150,Australia,APAC,Connery,Sean,Medium</t>
  </si>
  <si>
    <t>10106,34,100,9,3763.46,2/17/2003 0:00,Shipped,1,2,2003,Planes,99,S700_2466,Rovelli Gifts,035-640555,Via Ludovico il Moro 22,,Bergamo,,24100,Italy,EMEA,Rovelli,Giovanni,Medium</t>
  </si>
  <si>
    <t>10120,24,100,15,2584.8,4/29/2003 0:00,Shipped,2,4,2003,Planes,99,S700_2466,"Australian Collectors, Co.",03 9520 4555,636 St Kilda Road,Level 3,Melbourne,Victoria,3004,Australia,APAC,Ferguson,Peter,Small</t>
  </si>
  <si>
    <t>10131,40,100,1,4427.6,6/16/2003 0:00,Shipped,2,6,2003,Planes,99,S700_2466,Gift Ideas Corp.,2035554407,2440 Pompton St.,,Glendale,CT,97561,USA,NA,Lewis,Dan,Medium</t>
  </si>
  <si>
    <t>10143,26,82.77,4,2152.02,8/10/2003 0:00,Shipped,3,8,2003,Planes,99,S700_2466,Mini Creations Ltd.,5085559555,4575 Hillside Dr.,,New Bedford,MA,50553,USA,NA,Tam,Wing C,Small</t>
  </si>
  <si>
    <t>10155,20,100,2,2353.4,10/6/2003 0:00,Shipped,4,10,2003,Planes,99,S700_2466,"Toys of Finland, Co.",90-224 8555,Keskuskatu 45,,Helsinki,,21240,Finland,EMEA,Karttunen,Matti,Small</t>
  </si>
  <si>
    <t>10168,31,100,16,3431.39,10/28/2003 0:00,Shipped,4,10,2003,Planes,99,S700_2466,Technics Stores Inc.,6505556809,9408 Furth Circle,,Burlingame,CA,94217,USA,NA,Hirano,Juri,Medium</t>
  </si>
  <si>
    <t>10178,22,87.75,1,1930.5,11/8/2003 0:00,Shipped,4,11,2003,Planes,99,S700_2466,Alpha Cognac,61.77.6555,1 rue Alsace-Lorraine,,Toulouse,,31000,France,EMEA,Roulet,Annette,Small</t>
  </si>
  <si>
    <t>10198,42,100,1,4774.56,11/27/2003 0:00,Shipped,4,11,2003,Planes,99,S700_2466,Cruz &amp; Sons Co.,+63 2 555 3587,15 McCallum Street - NatWest Center #13-03,,Makati City,,1227 MM,Philippines,Japan,Cruz,Arnold,Medium</t>
  </si>
  <si>
    <t>10210,26,99.72,14,2592.72,1/12/2004 0:00,Shipped,1,1,2004,Planes,99,S700_2466,Osaka Souveniers Co.,+81 06 6342 5555,"Dojima Avanza 4F, 1-6-20 Dojima, Kita-ku",,Osaka,Osaka,530-0003,Japan,Japan,Kentary,Mory,Small</t>
  </si>
  <si>
    <t>10222,37,87.75,1,3246.75,2/19/2004 0:00,Shipped,1,2,2004,Planes,99,S700_2466,Collectable Mini Designs Co.,7605558146,361 Furth Circle,,San Diego,CA,91217,USA,NA,Thompson,Valarie,Medium</t>
  </si>
  <si>
    <t>10235,38,88.75,10,3372.5,4/2/2004 0:00,Shipped,2,4,2004,Planes,99,S700_2466,"Royal Canadian Collectables, Ltd.",(604) 555-4555,23 Tsawassen Blvd.,,Tsawassen,BC,T2F 8M4,Canada,NA,Lincoln,Elizabeth,Medium</t>
  </si>
  <si>
    <t>10250,35,100,11,3909.15,5/11/2004 0:00,Shipped,2,5,2004,Planes,99,S700_2466,The Sharp Gifts Warehouse,4085553659,3086 Ingle Ln.,,San Jose,CA,94217,USA,NA,Frick,Sue,Medium</t>
  </si>
  <si>
    <t>10262,33,90.75,6,2994.75,6/24/2004 0:00,Cancelled,2,6,2004,Planes,99,S700_2466,Euro Shopping Channel,(91) 555 94 44,"C/ Moralzarzal, 86",,Madrid,,28034,Spain,EMEA,Freyre,Diego,Small</t>
  </si>
  <si>
    <t>10275,39,100,16,4472.52,7/23/2004 0:00,Shipped,3,7,2004,Planes,99,S700_2466,La Rochelle Gifts,40.67.8555,"67, rue des Cinquante Otages",,Nantes,,44000,France,EMEA,Labrune,Janine,Medium</t>
  </si>
  <si>
    <t>10284,45,100,8,4576.95,8/21/2004 0:00,Shipped,3,8,2004,Planes,99,S700_2466,"Norway Gifts By Mail, Co.",+47 2212 1555,"Drammensveien 126 A, PB 744 Sentrum",,Oslo,,N 0106,Norway,EMEA,Klaeboe,Jan,Medium</t>
  </si>
  <si>
    <t>10296,24,100,4,2441.04,9/15/2004 0:00,Shipped,3,9,2004,Planes,99,S700_2466,"Bavarian Collectables Imports, Co.",+49 89 61 08 9555,Hansastr. 15,,Munich,,80686,Germany,EMEA,Donnermeyer,Michael,Small</t>
  </si>
  <si>
    <t>10308,35,88.75,14,3106.25,10/15/2004 0:00,Shipped,4,10,2004,Planes,99,S700_2466,Mini Classics,9145554562,3758 North Pendale Street,,White Plains,NY,24067,USA,NA,Frick,Steve,Medium</t>
  </si>
  <si>
    <t>10316,23,100,6,2706.41,11/1/2004 0:00,Shipped,4,11,2004,Planes,99,S700_2466,giftsbymail.co.uk,(198) 555-8888,Garden House Crowther Way,,Cowes,Isle of Wight,PO31 7PJ,UK,EMEA,Bennett,Helen,Small</t>
  </si>
  <si>
    <t>10328,37,100,10,4021.53,11/12/2004 0:00,Shipped,4,11,2004,Planes,99,S700_2466,Rovelli Gifts,035-640555,Via Ludovico il Moro 22,,Bergamo,,24100,Italy,EMEA,Rovelli,Giovanni,Medium</t>
  </si>
  <si>
    <t>10340,55,87.75,7,4826.25,11/24/2004 0:00,Shipped,4,11,2004,Planes,99,S700_2466,Enaco Distributors,(93) 203 4555,"Rambla de Catalu¤a, 23",,Barcelona,,8022,Spain,EMEA,Saavedra,Eduardo,Medium</t>
  </si>
  <si>
    <t>10352,49,100,2,4935.28,12/3/2004 0:00,Shipped,4,12,2004,Planes,99,S700_2466,Auto-Moto Classics Inc.,6175558428,16780 Pompton St.,,Brickhaven,MA,58339,USA,NA,Taylor,Leslie,Medium</t>
  </si>
  <si>
    <t>10361,26,100,9,2754.7,12/17/2004 0:00,Shipped,4,12,2004,Planes,99,S700_2466,Souveniers And Things Co.,+61 2 9495 8555,"Monitor Money Building, 815 Pacific Hwy",Level 6,Chatswood,NSW,2067,Australia,APAC,Huxley,Adrian,Small</t>
  </si>
  <si>
    <t>10375,33,100,1,3856.71,2/3/2005 0:00,Shipped,1,2,2005,Planes,99,S700_2466,La Rochelle Gifts,40.67.8555,"67, rue des Cinquante Otages",,Nantes,,44000,France,EMEA,Labrune,Janine,Medium</t>
  </si>
  <si>
    <t>10386,37,83.84,14,3102.08,3/1/2005 0:00,Resolved,1,3,2005,Planes,99,S700_2466,Euro Shopping Channel,(91) 555 94 44,"C/ Moralzarzal, 86",,Madrid,,28034,Spain,EMEA,Freyre,Diego,Medium</t>
  </si>
  <si>
    <t>10398,22,86.76,8,1908.72,3/30/2005 0:00,Shipped,1,3,2005,Planes,99,S700_2466,Reims Collectables,26.47.1555,59 rue de l'Abbaye,,Reims,,51100,France,EMEA,Henriot,Paul,Small</t>
  </si>
  <si>
    <t>10401,85,88.75,10,7543.75,4/3/2005 0:00,On Hold,2,4,2005,Planes,99,S700_2466,Tekni Collectables Inc.,2015559350,7476 Moss Rd.,,Newark,NJ,94019,USA,NA,Brown,William,Large</t>
  </si>
  <si>
    <t>10416,22,100,11,2457.18,5/10/2005 0:00,Shipped,2,5,2005,Planes,99,S700_2466,L'ordine Souveniers,0522-556555,Strada Provinciale 124,,Reggio Emilia,,42100,Italy,EMEA,Moroni,Maurizio,Small</t>
  </si>
  <si>
    <t>10105,31,65.77,3,2038.87,2/11/2003 0:00,Shipped,1,2,2003,Ships,72,S700_2610,Danish Wholesale Imports,31 12 3555,Vinb'ltet 34,,Kobenhavn,,1734,Denmark,EMEA,Petersen,Jytte,Small</t>
  </si>
  <si>
    <t>10119,38,65.77,12,2499.26,4/28/2003 0:00,Shipped,2,4,2003,Ships,72,S700_2610,Salzburg Collectables,6562-9555,Geislweg 14,,Salzburg,,5020,Austria,EMEA,Pipps,Georg,Small</t>
  </si>
  <si>
    <t>10129,45,85.29,3,3838.05,6/12/2003 0:00,Shipped,2,6,2003,Ships,72,S700_2610,"Stylish Desk Decors, Co.",(171) 555-0297,35 King George,,London,,WX3 6FW,UK,EMEA,Brown,Ann,Medium</t>
  </si>
  <si>
    <t>10143,31,85.29,16,2643.99,8/10/2003 0:00,Shipped,3,8,2003,Ships,72,S700_2610,Mini Creations Ltd.,5085559555,4575 Hillside Dr.,,New Bedford,MA,50553,USA,NA,Tam,Wing C,Small</t>
  </si>
  <si>
    <t>10154,36,64.33,1,2315.88,10/2/2003 0:00,Shipped,4,10,2003,Ships,72,S700_2610,Boards &amp; Toys Co.,3105552373,4097 Douglas Av.,,Glendale,CA,92561,USA,NA,Young,Leslie,Small</t>
  </si>
  <si>
    <t>10167,46,70.11,10,3225.06,10/23/2003 0:00,Cancelled,4,10,2003,Ships,72,S700_2610,Scandinavian Gift Ideas,0695-34 6555,?kergatan 24,,Boras,,S-844 67,Sweden,EMEA,Larsson,Maria,Medium</t>
  </si>
  <si>
    <t>10177,32,76.62,1,2451.84,11/7/2003 0:00,Shipped,4,11,2003,Ships,72,S700_2610,CAF Imports,+34 913 728 555,"Merchants House, 27-30 Merchant's Quay",,Madrid,,28023,Spain,EMEA,Fernandez,Jesus,Small</t>
  </si>
  <si>
    <t>10185,39,57.82,1,2254.98,11/14/2003 0:00,Shipped,4,11,2003,Ships,72,S700_2610,Mini Creations Ltd.,5085559555,4575 Hillside Dr.,,New Bedford,MA,50553,USA,NA,Tam,Wing C,Small</t>
  </si>
  <si>
    <t>10197,50,78.79,7,3939.5,11/26/2003 0:00,Shipped,4,11,2003,Ships,72,S700_2610,Enaco Distributors,(93) 203 4555,"Rambla de Catalu¤a, 23",,Barcelona,,8022,Spain,EMEA,Saavedra,Eduardo,Medium</t>
  </si>
  <si>
    <t>10208,46,74.45,1,3424.7,1/2/2004 0:00,Shipped,1,1,2004,Ships,72,S700_2610,"Saveley &amp; Henriot, Co.",78.32.5555,"2, rue du Commerce",,Lyon,,69004,France,EMEA,Saveley,Mary,Medium</t>
  </si>
  <si>
    <t>10222,36,80.95,13,2914.2,2/19/2004 0:00,Shipped,1,2,2004,Ships,72,S700_2610,Collectable Mini Designs Co.,7605558146,361 Furth Circle,,San Diego,CA,91217,USA,NA,Thompson,Valarie,Small</t>
  </si>
  <si>
    <t>10233,29,82.4,1,2389.6,3/29/2004 0:00,Shipped,1,3,2004,Ships,72,S700_2610,Tekni Collectables Inc.,2015559350,7476 Moss Rd.,,Newark,NJ,94019,USA,NA,Brown,William,Small</t>
  </si>
  <si>
    <t>10248,32,75.89,4,2428.48,5/7/2004 0:00,Cancelled,2,5,2004,Ships,72,S700_2610,Land of Toys Inc.,2125557818,897 Long Airport Avenue,,NYC,NY,10022,USA,NA,Yu,Kwai,Small</t>
  </si>
  <si>
    <t>10261,44,68.67,2,3021.48,6/17/2004 0:00,Shipped,2,6,2004,Ships,72,S700_2610,Quebec Home Shopping Network,(514) 555-8054,43 rue St. Laurent,,Montreal,Quebec,H1J 1C3,Canada,NA,Fresnisre,Jean,Medium</t>
  </si>
  <si>
    <t>10273,42,62.16,5,2610.72,7/21/2004 0:00,Shipped,3,7,2004,Ships,72,S700_2610,Petit Auto,(02) 5554 67,Rue Joseph-Bens 532,,Bruxelles,,B-1180,Belgium,EMEA,Dewey,Catherine,Small</t>
  </si>
  <si>
    <t>10283,47,65.77,7,3091.19,8/20/2004 0:00,Shipped,3,8,2004,Ships,72,S700_2610,"Royal Canadian Collectables, Ltd.",(604) 555-4555,23 Tsawassen Blvd.,,Tsawassen,BC,T2F 8M4,Canada,NA,Lincoln,Elizabeth,Medium</t>
  </si>
  <si>
    <t>10295,44,58.55,2,2576.2,9/10/2004 0:00,Shipped,3,9,2004,Ships,72,S700_2610,Gifts4AllAges.com,6175559555,8616 Spinnaker Dr.,,Boston,MA,51003,USA,NA,Yoshido,Juri,Small</t>
  </si>
  <si>
    <t>10306,43,75.17,1,3232.31,10/14/2004 0:00,Shipped,4,10,2004,Ships,72,S700_2610,"AV Stores, Co.",(171) 555-1555,Fauntleroy Circus,,Manchester,,EC2 5NT,UK,EMEA,Ashworth,Victoria,Medium</t>
  </si>
  <si>
    <t>10316,48,74.45,18,3573.6,11/1/2004 0:00,Shipped,4,11,2004,Ships,72,S700_2610,giftsbymail.co.uk,(198) 555-8888,Garden House Crowther Way,,Cowes,Isle of Wight,PO31 7PJ,UK,EMEA,Bennett,Helen,Medium</t>
  </si>
  <si>
    <t>10327,21,96.31,1,2022.51,11/10/2004 0:00,Resolved,4,11,2004,Ships,72,S700_2610,Danish Wholesale Imports,31 12 3555,Vinb'ltet 34,,Kobenhavn,,1734,Denmark,EMEA,Petersen,Jytte,Small</t>
  </si>
  <si>
    <t>10339,50,74.35,9,3717.5,11/23/2004 0:00,Shipped,4,11,2004,Ships,72,S700_2610,"Tokyo Collectables, Ltd",+81 3 3584 0555,2-2-8 Roppongi,,Minato-ku,Tokyo,106-0032,Japan,Japan,Shimamura,Akiko,Medium</t>
  </si>
  <si>
    <t>10350,29,75.35,12,2185.15,12/2/2004 0:00,Shipped,4,12,2004,Ships,72,S700_2610,Euro Shopping Channel,(91) 555 94 44,"C/ Moralzarzal, 86",,Madrid,,28034,Spain,EMEA,Freyre,Diego,Small</t>
  </si>
  <si>
    <t>10373,41,70.33,16,2883.53,1/31/2005 0:00,Shipped,1,1,2005,Ships,72,S700_2610,"Oulu Toy Supplies, Inc.",981-443655,Torikatu 38,,Oulu,,90110,Finland,EMEA,Koskitalo,Pirkko,Small</t>
  </si>
  <si>
    <t>10386,37,100,10,5017.57,3/1/2005 0:00,Resolved,1,3,2005,Ships,72,S700_2610,Euro Shopping Channel,(91) 555 94 44,"C/ Moralzarzal, 86",,Madrid,,28034,Spain,EMEA,Freyre,Diego,Medium</t>
  </si>
  <si>
    <t>10397,22,66.5,4,1463,3/28/2005 0:00,Shipped,1,3,2005,Ships,72,S700_2610,Alpha Cognac,61.77.6555,1 rue Alsace-Lorraine,,Toulouse,,31000,France,EMEA,Roulet,Annette,Small</t>
  </si>
  <si>
    <t>10414,31,75.89,4,2352.59,5/6/2005 0:00,On Hold,2,5,2005,Ships,72,S700_2610,Gifts4AllAges.com,6175559555,8616 Spinnaker Dr.,,Boston,MA,51003,USA,NA,Yoshido,Juri,Small</t>
  </si>
  <si>
    <t>10103,42,100,6,4460.82,1/29/2003 0:00,Shipped,1,1,2003,Classic Cars,101,S700_2824,Baane Mini Imports,07-98 9555,Erling Skakkes gate 78,,Stavern,,4110,Norway,EMEA,Bergulfsen,Jonas,Medium</t>
  </si>
  <si>
    <t>10114,42,100,10,4758.18,4/1/2003 0:00,Shipped,2,4,2003,Classic Cars,101,S700_2824,"La Corne D'abondance, Co.",(1) 42.34.2555,"265, boulevard Charonne",,Paris,,75012,France,EMEA,Bertrand,Marie,Medium</t>
  </si>
  <si>
    <t>10126,45,100,6,4597.2,5/28/2003 0:00,Shipped,2,5,2003,Classic Cars,101,S700_2824,"Corrida Auto Replicas, Ltd",(91) 555 22 82,"C/ Araquil, 67",,Madrid,,28023,Spain,EMEA,Sommer,Mart¡n,Medium</t>
  </si>
  <si>
    <t>10140,36,100,6,4114.8,7/24/2003 0:00,Shipped,3,7,2003,Classic Cars,101,S700_2824,Technics Stores Inc.,6505556809,9408 Furth Circle,,Burlingame,CA,94217,USA,NA,Hirano,Juri,Medium</t>
  </si>
  <si>
    <t>10150,20,100,3,2104,9/19/2003 0:00,Shipped,3,9,2003,Classic Cars,101,S700_2824,"Dragon Souveniers, Ltd.",+65 221 7555,"Bronz Sok., Bronz Apt. 3/6 Tesvikiye",,Singapore,,79903,Singapore,Japan,Natividad,Eric,Small</t>
  </si>
  <si>
    <t>10164,39,81.93,4,3195.27,10/21/2003 0:00,Resolved,4,10,2003,Classic Cars,101,S700_2824,Mini Auto Werke,7675-3555,Kirchgasse 6,,Graz,,8010,Austria,EMEA,Mendel,Roland,Medium</t>
  </si>
  <si>
    <t>10175,42,85.98,11,3611.16,11/6/2003 0:00,Shipped,4,11,2003,Classic Cars,101,S700_2824,"Stylish Desk Decors, Co.",(171) 555-0297,35 King George,,London,,WX3 6FW,UK,EMEA,Brown,Ann,Medium</t>
  </si>
  <si>
    <t>10183,23,86.99,3,2000.77,11/13/2003 0:00,Shipped,4,11,2003,Classic Cars,101,S700_2824,"Classic Gift Ideas, Inc",2155554695,782 First Street,,Philadelphia,PA,71270,USA,NA,Cervantes,Francisca,Small</t>
  </si>
  <si>
    <t>10194,26,89.01,6,2314.26,11/25/2003 0:00,Shipped,4,11,2003,Classic Cars,101,S700_2824,"Saveley &amp; Henriot, Co.",78.32.5555,"2, rue du Commerce",,Lyon,,69004,France,EMEA,Saveley,Mary,Small</t>
  </si>
  <si>
    <t>10206,33,100,1,3871.89,12/5/2003 0:00,Shipped,4,12,2003,Classic Cars,101,S700_2824,Canadian Gift Exchange Network,(604) 555-3392,1900 Oak St.,,Vancouver,BC,V3F 2K1,Canada,NA,Tannamuri,Yoshi,Medium</t>
  </si>
  <si>
    <t>10217,31,88,6,2728,2/4/2004 0:00,Shipped,1,2,2004,Classic Cars,101,S700_2824,Handji Gifts&amp; Co,+65 224 1555,Village Close - 106 Linden Road Sandown,2nd Floor,Singapore,,69045,Singapore,APAC,Victorino,Wendy,Small</t>
  </si>
  <si>
    <t>10229,50,100,11,5614,3/11/2004 0:00,Shipped,1,3,2004,Classic Cars,101,S700_2824,Mini Gifts Distributors Ltd.,4155551450,5677 Strong St.,,San Rafael,CA,97562,USA,NA,Nelson,Valarie,Medium</t>
  </si>
  <si>
    <t>10245,44,100,4,4628.8,5/4/2004 0:00,Shipped,2,5,2004,Classic Cars,101,S700_2824,Super Scale Inc.,2035559545,567 North Pendale Street,,New Haven,CT,97823,USA,NA,Murphy,Leslie,Medium</t>
  </si>
  <si>
    <t>10258,45,80.92,1,3641.4,6/15/2004 0:00,Shipped,2,6,2004,Classic Cars,101,S700_2824,"Tokyo Collectables, Ltd",+81 3 3584 0555,2-2-8 Roppongi,,Minato-ku,Tokyo,106-0032,Japan,Japan,Shimamura,Akiko,Medium</t>
  </si>
  <si>
    <t>10270,46,88,4,4048,7/19/2004 0:00,Shipped,3,7,2004,Classic Cars,101,S700_2824,Souveniers And Things Co.,+61 2 9495 8555,"Monitor Money Building, 815 Pacific Hwy",Level 6,Chatswood,NSW,2067,Australia,APAC,Huxley,Adrian,Medium</t>
  </si>
  <si>
    <t>10281,27,85.98,11,2321.46,8/19/2004 0:00,Shipped,3,8,2004,Classic Cars,101,S700_2824,Diecast Classics Inc.,2155551555,7586 Pompton St.,,Allentown,PA,70267,USA,NA,Yu,Kyung,Small</t>
  </si>
  <si>
    <t>10291,28,100,6,3256.96,9/8/2004 0:00,Shipped,3,9,2004,Classic Cars,101,S700_2824,Scandinavian Gift Ideas,0695-34 6555,?kergatan 24,,Boras,,S-844 67,Sweden,EMEA,Larsson,Maria,Medium</t>
  </si>
  <si>
    <t>10304,40,100,1,4208,10/11/2004 0:00,Shipped,4,10,2004,Classic Cars,101,S700_2824,Auto Assoc. &amp; Cie.,30.59.8555,"67, avenue de l'Europe",,Versailles,,78000,France,EMEA,Tonini,Daniel,Medium</t>
  </si>
  <si>
    <t>10313,30,99.13,9,2973.9,10/22/2004 0:00,Shipped,4,10,2004,Classic Cars,101,S700_2824,Canadian Gift Exchange Network,(604) 555-3392,1900 Oak St.,,Vancouver,BC,V3F 2K1,Canada,NA,Tannamuri,Yoshi,Small</t>
  </si>
  <si>
    <t>10324,34,100,5,4248.3,11/5/2004 0:00,Shipped,4,11,2004,Classic Cars,101,S700_2824,Vitachrome Inc.,2125551500,2678 Kingston Rd.,Suite 101,NYC,NY,10022,USA,NA,Frick,Michael,Medium</t>
  </si>
  <si>
    <t>10336,46,100,2,9558.8,11/20/2004 0:00,Shipped,4,11,2004,Classic Cars,101,S700_2824,"La Corne D'abondance, Co.",(1) 42.34.2555,"265, boulevard Charonne",,Paris,,75012,France,EMEA,Bertrand,Marie,Large</t>
  </si>
  <si>
    <t>10348,32,82.83,7,2650.56,11/1/2004 0:00,Shipped,4,11,2004,Classic Cars,101,S700_2824,"Corrida Auto Replicas, Ltd",(91) 555 22 82,"C/ Araquil, 67",,Madrid,,28023,Spain,EMEA,Sommer,Mart¡n,Small</t>
  </si>
  <si>
    <t>10358,27,100,3,3761.37,12/10/2004 0:00,Shipped,4,12,2004,Classic Cars,101,S700_2824,Euro Shopping Channel,(91) 555 94 44,"C/ Moralzarzal, 86",,Madrid,,28034,Spain,EMEA,Freyre,Diego,Medium</t>
  </si>
  <si>
    <t>10371,34,100,3,4301.34,1/23/2005 0:00,Shipped,1,1,2005,Classic Cars,101,S700_2824,Mini Gifts Distributors Ltd.,4155551450,5677 Strong St.,,San Rafael,CA,97562,USA,NA,Nelson,Valarie,Medium</t>
  </si>
  <si>
    <t>10382,34,54.84,9,1864.56,2/17/2005 0:00,Shipped,1,2,2005,Classic Cars,101,S700_2824,Mini Gifts Distributors Ltd.,4155551450,5677 Strong St.,,San Rafael,CA,97562,USA,NA,Nelson,Valarie,Small</t>
  </si>
  <si>
    <t>10411,34,100,4,3576.8,5/1/2005 0:00,Shipped,2,5,2005,Classic Cars,101,S700_2824,Quebec Home Shopping Network,(514) 555-8054,43 rue St. Laurent,,Montreal,Quebec,H1J 1C3,Canada,NA,Fresnisre,Jean,Medium</t>
  </si>
  <si>
    <t>10424,46,80.92,1,3722.32,5/31/2005 0:00,In Process,2,5,2005,Classic Cars,101,S700_2824,Euro Shopping Channel,(91) 555 94 44,"C/ Moralzarzal, 86",,Madrid,,28034,Spain,EMEA,Freyre,Diego,Medium</t>
  </si>
  <si>
    <t>10106,32,100,1,3986.56,2/17/2003 0:00,Shipped,1,2,2003,Planes,118,S700_2834,Rovelli Gifts,035-640555,Via Ludovico il Moro 22,,Bergamo,,24100,Italy,EMEA,Rovelli,Giovanni,Medium</t>
  </si>
  <si>
    <t>10120,24,100,7,3417.12,4/29/2003 0:00,Shipped,2,4,2003,Planes,118,S700_2834,"Australian Collectors, Co.",03 9520 4555,636 St Kilda Road,Level 3,Melbourne,Victoria,3004,Australia,APAC,Ferguson,Peter,Medium</t>
  </si>
  <si>
    <t>10133,27,99.67,2,2691.09,6/27/2003 0:00,Shipped,2,6,2003,Planes,118,S700_2834,Euro Shopping Channel,(91) 555 94 44,"C/ Moralzarzal, 86",,Madrid,,28034,Spain,EMEA,Freyre,Diego,Small</t>
  </si>
  <si>
    <t>10145,20,100,13,2752.6,8/25/2003 0:00,Shipped,3,8,2003,Planes,118,S700_2834,Toys4GrownUps.com,6265557265,78934 Hillside Dr.,,Pasadena,CA,90003,USA,NA,Young,Julie,Small</t>
  </si>
  <si>
    <t>10168,36,100,8,4527.72,10/28/2003 0:00,Shipped,4,10,2003,Planes,118,S700_2834,Technics Stores Inc.,6505556809,9408 Furth Circle,,Burlingame,CA,94217,USA,NA,Hirano,Juri,Medium</t>
  </si>
  <si>
    <t>10188,29,100,8,3957.05,11/18/2003 0:00,Shipped,4,11,2003,Planes,118,S700_2834,Herkku Gifts,+47 2267 3215,"Drammen 121, PR 744 Sentrum",,Bergen,,N 5804,Norway,EMEA,Oeztan,Veysel,Medium</t>
  </si>
  <si>
    <t>10210,25,100,6,2818,1/12/2004 0:00,Shipped,1,1,2004,Planes,118,S700_2834,Osaka Souveniers Co.,+81 06 6342 5555,"Dojima Avanza 4F, 1-6-20 Dojima, Kita-ku",,Osaka,Osaka,530-0003,Japan,Japan,Kentary,Mory,Small</t>
  </si>
  <si>
    <t>10223,29,100,8,3199.86,2/20/2004 0:00,Shipped,1,2,2004,Planes,118,S700_2834,"Australian Collectors, Co.",03 9520 4555,636 St Kilda Road,Level 3,Melbourne,Victoria,3004,Australia,APAC,Ferguson,Peter,Medium</t>
  </si>
  <si>
    <t>10235,25,96.11,2,2402.75,4/2/2004 0:00,Shipped,2,4,2004,Planes,118,S700_2834,"Royal Canadian Collectables, Ltd.",(604) 555-4555,23 Tsawassen Blvd.,,Tsawassen,BC,T2F 8M4,Canada,NA,Lincoln,Elizabeth,Small</t>
  </si>
  <si>
    <t>10250,44,100,3,6055.72,5/11/2004 0:00,Shipped,2,5,2004,Planes,118,S700_2834,The Sharp Gifts Warehouse,4085553659,3086 Ingle Ln.,,San Jose,CA,94217,USA,NA,Frick,Sue,Medium</t>
  </si>
  <si>
    <t>10263,47,100,9,5465.16,6/28/2004 0:00,Shipped,2,6,2004,Planes,118,S700_2834,Gift Depot Inc.,2035552570,25593 South Bay Ln.,,Bridgewater,CT,97562,USA,NA,King,Julie,Medium</t>
  </si>
  <si>
    <t>10275,48,100,8,6378.72,7/23/2004 0:00,Shipped,3,7,2004,Planes,118,S700_2834,La Rochelle Gifts,40.67.8555,"67, rue des Cinquante Otages",,Nantes,,44000,France,EMEA,Labrune,Janine,Medium</t>
  </si>
  <si>
    <t>10285,45,100,13,5392.8,8/27/2004 0:00,Shipped,3,8,2004,Planes,118,S700_2834,Marta's Replicas Co.,6175558555,39323 Spinnaker Dr.,,Cambridge,MA,51247,USA,NA,Hernandez,Marta,Medium</t>
  </si>
  <si>
    <t>10297,35,100,3,3986.5,9/16/2004 0:00,Shipped,3,9,2004,Planes,118,S700_2834,"Clover Collections, Co.",+353 1862 1555,25 Maiden Lane,Floor No. 4,Dublin,,2,Ireland,EMEA,Cassidy,Dean,Medium</t>
  </si>
  <si>
    <t>10308,31,100,6,4009.23,10/15/2004 0:00,Shipped,4,10,2004,Planes,118,S700_2834,Mini Classics,9145554562,3758 North Pendale Street,,White Plains,NY,24067,USA,NA,Frick,Steve,Medium</t>
  </si>
  <si>
    <t>10318,50,100,8,7119,11/2/2004 0:00,Shipped,4,11,2004,Planes,118,S700_2834,Diecast Classics Inc.,2155551555,7586 Pompton St.,,Allentown,PA,70267,USA,NA,Yu,Kyung,Large</t>
  </si>
  <si>
    <t>10328,33,100,11,4072.2,11/12/2004 0:00,Shipped,4,11,2004,Planes,118,S700_2834,Rovelli Gifts,035-640555,Via Ludovico il Moro 22,,Bergamo,,24100,Italy,EMEA,Rovelli,Giovanni,Medium</t>
  </si>
  <si>
    <t>10340,29,100,6,4094.51,11/24/2004 0:00,Shipped,4,11,2004,Planes,118,S700_2834,Enaco Distributors,(93) 203 4555,"Rambla de Catalu¤a, 23",,Barcelona,,8022,Spain,EMEA,Saavedra,Eduardo,Medium</t>
  </si>
  <si>
    <t>10353,48,68.8,4,3302.4,12/4/2004 0:00,Shipped,4,12,2004,Planes,118,S700_2834,Gift Ideas Corp.,2035554407,2440 Pompton St.,,Glendale,CT,97561,USA,NA,Lewis,Dan,Medium</t>
  </si>
  <si>
    <t>10361,44,72.42,5,3186.48,12/17/2004 0:00,Shipped,4,12,2004,Planes,118,S700_2834,Souveniers And Things Co.,+61 2 9495 8555,"Monitor Money Building, 815 Pacific Hwy",Level 6,Chatswood,NSW,2067,Australia,APAC,Huxley,Adrian,Medium</t>
  </si>
  <si>
    <t>10375,25,66.73,10,1668.25,2/3/2005 0:00,Shipped,1,2,2005,Planes,118,S700_2834,La Rochelle Gifts,40.67.8555,"67, rue des Cinquante Otages",,Nantes,,44000,France,EMEA,Labrune,Janine,Small</t>
  </si>
  <si>
    <t>10388,50,100,3,7154.5,3/3/2005 0:00,Shipped,1,3,2005,Planes,118,S700_2834,FunGiftIdeas.com,5085552555,1785 First Street,,New Bedford,MA,50553,USA,NA,Benitez,Violeta,Large</t>
  </si>
  <si>
    <t>10398,23,100,9,2810.83,3/30/2005 0:00,Shipped,1,3,2005,Planes,118,S700_2834,Reims Collectables,26.47.1555,59 rue de l'Abbaye,,Reims,,51100,France,EMEA,Henriot,Paul,Small</t>
  </si>
  <si>
    <t>10401,21,96.11,2,2018.31,4/3/2005 0:00,On Hold,2,4,2005,Planes,118,S700_2834,Tekni Collectables Inc.,2015559350,7476 Moss Rd.,,Newark,NJ,94019,USA,NA,Brown,William,Small</t>
  </si>
  <si>
    <t>10416,41,100,3,5642.83,5/10/2005 0:00,Shipped,2,5,2005,Planes,118,S700_2834,L'ordine Souveniers,0522-556555,Strada Provinciale 124,,Reggio Emilia,,42100,Italy,EMEA,Moroni,Maurizio,Medium</t>
  </si>
  <si>
    <t>10106,44,74.4,8,3273.6,2/17/2003 0:00,Shipped,1,2,2003,Planes,80,S700_3167,Rovelli Gifts,035-640555,Via Ludovico il Moro 22,,Bergamo,,24100,Italy,EMEA,Rovelli,Giovanni,Medium</t>
  </si>
  <si>
    <t>10120,43,76,14,3268,4/29/2003 0:00,Shipped,2,4,2003,Planes,80,S700_3167,"Australian Collectors, Co.",03 9520 4555,636 St Kilda Road,Level 3,Melbourne,Victoria,3004,Australia,APAC,Ferguson,Peter,Medium</t>
  </si>
  <si>
    <t>10143,28,96,3,2688,8/10/2003 0:00,Shipped,3,8,2003,Planes,80,S700_3167,Mini Creations Ltd.,5085559555,4575 Hillside Dr.,,New Bedford,MA,50553,USA,NA,Tam,Wing C,Small</t>
  </si>
  <si>
    <t>10155,43,86.4,1,3715.2,10/6/2003 0:00,Shipped,4,10,2003,Planes,80,S700_3167,"Toys of Finland, Co.",90-224 8555,Keskuskatu 45,,Helsinki,,21240,Finland,EMEA,Karttunen,Matti,Medium</t>
  </si>
  <si>
    <t>10168,48,96,15,4608,10/28/2003 0:00,Shipped,4,10,2003,Planes,80,S700_3167,Technics Stores Inc.,6505556809,9408 Furth Circle,,Burlingame,CA,94217,USA,NA,Hirano,Juri,Medium</t>
  </si>
  <si>
    <t>10199,38,82.4,3,3131.2,12/1/2003 0:00,Shipped,4,12,2003,Planes,80,S700_3167,West Coast Collectables Co.,3105553722,3675 Furth Circle,,Burbank,CA,94019,USA,NA,Thompson,Steve,Medium</t>
  </si>
  <si>
    <t>10210,31,86.4,13,2678.4,1/12/2004 0:00,Shipped,1,1,2004,Planes,80,S700_3167,Osaka Souveniers Co.,+81 06 6342 5555,"Dojima Avanza 4F, 1-6-20 Dojima, Kita-ku",,Osaka,Osaka,530-0003,Japan,Japan,Kentary,Mory,Small</t>
  </si>
  <si>
    <t>10223,26,67.2,15,1747.2,2/20/2004 0:00,Shipped,1,2,2004,Planes,80,S700_3167,"Australian Collectors, Co.",03 9520 4555,636 St Kilda Road,Level 3,Melbourne,Victoria,3004,Australia,APAC,Ferguson,Peter,Small</t>
  </si>
  <si>
    <t>10235,32,92,9,2944,4/2/2004 0:00,Shipped,2,4,2004,Planes,80,S700_3167,"Royal Canadian Collectables, Ltd.",(604) 555-4555,23 Tsawassen Blvd.,,Tsawassen,BC,T2F 8M4,Canada,NA,Lincoln,Elizabeth,Small</t>
  </si>
  <si>
    <t>10250,44,67.2,10,2956.8,5/11/2004 0:00,Shipped,2,5,2004,Planes,80,S700_3167,The Sharp Gifts Warehouse,4085553659,3086 Ingle Ln.,,San Jose,CA,94217,USA,NA,Frick,Sue,Small</t>
  </si>
  <si>
    <t>10262,27,76,5,2052,6/24/2004 0:00,Cancelled,2,6,2004,Planes,80,S700_3167,Euro Shopping Channel,(91) 555 94 44,"C/ Moralzarzal, 86",,Madrid,,28034,Spain,EMEA,Freyre,Diego,Small</t>
  </si>
  <si>
    <t>10275,43,73.6,15,3164.8,7/23/2004 0:00,Shipped,3,7,2004,Planes,80,S700_3167,La Rochelle Gifts,40.67.8555,"67, rue des Cinquante Otages",,Nantes,,44000,France,EMEA,Labrune,Janine,Medium</t>
  </si>
  <si>
    <t>10284,25,69.6,7,1740,8/21/2004 0:00,Shipped,3,8,2004,Planes,80,S700_3167,"Norway Gifts By Mail, Co.",+47 2212 1555,"Drammensveien 126 A, PB 744 Sentrum",,Oslo,,N 0106,Norway,EMEA,Klaeboe,Jan,Small</t>
  </si>
  <si>
    <t>10296,22,80.8,3,1777.6,9/15/2004 0:00,Shipped,3,9,2004,Planes,80,S700_3167,"Bavarian Collectables Imports, Co.",+49 89 61 08 9555,Hansastr. 15,,Munich,,80686,Germany,EMEA,Donnermeyer,Michael,Small</t>
  </si>
  <si>
    <t>10308,21,87.2,13,1831.2,10/15/2004 0:00,Shipped,4,10,2004,Planes,80,S700_3167,Mini Classics,9145554562,3758 North Pendale Street,,White Plains,NY,24067,USA,NA,Frick,Steve,Small</t>
  </si>
  <si>
    <t>10316,48,75.2,5,3609.6,11/1/2004 0:00,Shipped,4,11,2004,Planes,80,S700_3167,giftsbymail.co.uk,(198) 555-8888,Garden House Crowther Way,,Cowes,Isle of Wight,PO31 7PJ,UK,EMEA,Bennett,Helen,Medium</t>
  </si>
  <si>
    <t>10328,33,64,13,2112,11/12/2004 0:00,Shipped,4,11,2004,Planes,80,S700_3167,Rovelli Gifts,035-640555,Via Ludovico il Moro 22,,Bergamo,,24100,Italy,EMEA,Rovelli,Giovanni,Small</t>
  </si>
  <si>
    <t>10341,34,100,5,3644.12,11/24/2004 0:00,Shipped,4,11,2004,Planes,80,S700_3167,Salzburg Collectables,6562-9555,Geislweg 14,,Salzburg,,5020,Austria,EMEA,Pipps,Georg,Medium</t>
  </si>
  <si>
    <t>10353,43,81.95,6,3523.85,12/4/2004 0:00,Shipped,4,12,2004,Planes,80,S700_3167,Gift Ideas Corp.,2035554407,2440 Pompton St.,,Glendale,CT,97561,USA,NA,Lewis,Dan,Medium</t>
  </si>
  <si>
    <t>10361,44,100,10,5001.92,12/17/2004 0:00,Shipped,4,12,2004,Planes,80,S700_3167,Souveniers And Things Co.,+61 2 9495 8555,"Monitor Money Building, 815 Pacific Hwy",Level 6,Chatswood,NSW,2067,Australia,APAC,Huxley,Adrian,Medium</t>
  </si>
  <si>
    <t>10375,44,100,11,5208.72,2/3/2005 0:00,Shipped,1,2,2005,Planes,80,S700_3167,La Rochelle Gifts,40.67.8555,"67, rue des Cinquante Otages",,Nantes,,44000,France,EMEA,Labrune,Janine,Medium</t>
  </si>
  <si>
    <t>10386,32,94.34,17,3018.88,3/1/2005 0:00,Resolved,1,3,2005,Planes,80,S700_3167,Euro Shopping Channel,(91) 555 94 44,"C/ Moralzarzal, 86",,Madrid,,28034,Spain,EMEA,Freyre,Diego,Medium</t>
  </si>
  <si>
    <t>10398,29,65.6,10,1902.4,3/30/2005 0:00,Shipped,1,3,2005,Planes,80,S700_3167,Reims Collectables,26.47.1555,59 rue de l'Abbaye,,Reims,,51100,France,EMEA,Henriot,Paul,Small</t>
  </si>
  <si>
    <t>10401,77,92,9,7084,4/3/2005 0:00,On Hold,2,4,2005,Planes,80,S700_3167,Tekni Collectables Inc.,2015559350,7476 Moss Rd.,,Newark,NJ,94019,USA,NA,Brown,William,Large</t>
  </si>
  <si>
    <t>10416,39,67.2,10,2620.8,5/10/2005 0:00,Shipped,2,5,2005,Planes,80,S700_3167,L'ordine Souveniers,0522-556555,Strada Provinciale 124,,Reggio Emilia,,42100,Italy,EMEA,Moroni,Maurizio,Small</t>
  </si>
  <si>
    <t>10105,39,81.14,6,3164.46,2/11/2003 0:00,Shipped,1,2,2003,Ships,100,S700_3505,Danish Wholesale Imports,31 12 3555,Vinb'ltet 34,,Kobenhavn,,1734,Denmark,EMEA,Petersen,Jytte,Medium</t>
  </si>
  <si>
    <t>10118,36,100,1,4219.2,4/21/2003 0:00,Shipped,2,4,2003,Ships,100,S700_3505,Enaco Distributors,(93) 203 4555,"Rambla de Catalu¤a, 23",,Barcelona,,8022,Spain,EMEA,Saavedra,Eduardo,Medium</t>
  </si>
  <si>
    <t>10129,42,91.15,6,3828.3,6/12/2003 0:00,Shipped,2,6,2003,Ships,100,S700_3505,"Stylish Desk Decors, Co.",(171) 555-0297,35 King George,,London,,WX3 6FW,UK,EMEA,Brown,Ann,Medium</t>
  </si>
  <si>
    <t>10142,21,100,3,2334.99,8/8/2003 0:00,Shipped,3,8,2003,Ships,100,S700_3505,Mini Gifts Distributors Ltd.,4155551450,5677 Strong St.,,San Rafael,CA,97562,USA,NA,Nelson,Valarie,Small</t>
  </si>
  <si>
    <t>10153,50,88.15,2,4407.5,9/28/2003 0:00,Shipped,3,9,2003,Ships,100,S700_3505,Euro Shopping Channel,(91) 555 94 44,"C/ Moralzarzal, 86",,Madrid,,28034,Spain,EMEA,Freyre,Diego,Medium</t>
  </si>
  <si>
    <t>10167,24,100,13,2812.8,10/23/2003 0:00,Cancelled,4,10,2003,Ships,100,S700_3505,Scandinavian Gift Ideas,0695-34 6555,?kergatan 24,,Boras,,S-844 67,Sweden,EMEA,Larsson,Maria,Small</t>
  </si>
  <si>
    <t>10177,44,92.16,4,4055.04,11/7/2003 0:00,Shipped,4,11,2003,Ships,100,S700_3505,CAF Imports,+34 913 728 555,"Merchants House, 27-30 Merchant's Quay",,Madrid,,28023,Spain,EMEA,Fernandez,Jesus,Medium</t>
  </si>
  <si>
    <t>10185,37,100,4,3891.66,11/14/2003 0:00,Shipped,4,11,2003,Ships,100,S700_3505,Mini Creations Ltd.,5085559555,4575 Hillside Dr.,,New Bedford,MA,50553,USA,NA,Tam,Wing C,Medium</t>
  </si>
  <si>
    <t>10197,27,92.16,10,2488.32,11/26/2003 0:00,Shipped,4,11,2003,Ships,100,S700_3505,Enaco Distributors,(93) 203 4555,"Rambla de Catalu¤a, 23",,Barcelona,,8022,Spain,EMEA,Saavedra,Eduardo,Small</t>
  </si>
  <si>
    <t>10208,37,100,4,4447.4,1/2/2004 0:00,Shipped,1,1,2004,Ships,100,S700_3505,"Saveley &amp; Henriot, Co.",78.32.5555,"2, rue du Commerce",,Lyon,,69004,France,EMEA,Saveley,Mary,Medium</t>
  </si>
  <si>
    <t>10222,38,100,16,4187.22,2/19/2004 0:00,Shipped,1,2,2004,Ships,100,S700_3505,Collectable Mini Designs Co.,7605558146,361 Furth Circle,,San Diego,CA,91217,USA,NA,Thompson,Valarie,Medium</t>
  </si>
  <si>
    <t>10232,48,96.16,1,4615.68,3/20/2004 0:00,Shipped,1,3,2004,Ships,100,S700_3505,giftsbymail.co.uk,(198) 555-8888,Garden House Crowther Way,,Cowes,Isle of Wight,PO31 7PJ,UK,EMEA,Bennett,Helen,Medium</t>
  </si>
  <si>
    <t>10248,30,100,7,3245.4,5/7/2004 0:00,Cancelled,2,5,2004,Ships,100,S700_3505,Land of Toys Inc.,2125557818,897 Long Airport Avenue,,NYC,NY,10022,USA,NA,Yu,Kwai,Medium</t>
  </si>
  <si>
    <t>10261,25,88.15,5,2203.75,6/17/2004 0:00,Shipped,2,6,2004,Ships,100,S700_3505,Quebec Home Shopping Network,(514) 555-8054,43 rue St. Laurent,,Montreal,Quebec,H1J 1C3,Canada,NA,Fresnisre,Jean,Small</t>
  </si>
  <si>
    <t>10273,40,86.15,8,3446,7/21/2004 0:00,Shipped,3,7,2004,Ships,100,S700_3505,Petit Auto,(02) 5554 67,Rue Joseph-Bens 532,,Bruxelles,,B-1180,Belgium,EMEA,Dewey,Catherine,Medium</t>
  </si>
  <si>
    <t>10283,22,88.15,10,1939.3,8/20/2004 0:00,Shipped,3,8,2004,Ships,100,S700_3505,"Royal Canadian Collectables, Ltd.",(604) 555-4555,23 Tsawassen Blvd.,,Tsawassen,BC,T2F 8M4,Canada,NA,Lincoln,Elizabeth,Small</t>
  </si>
  <si>
    <t>10295,34,100,5,3473.78,9/10/2004 0:00,Shipped,3,9,2004,Ships,100,S700_3505,Gifts4AllAges.com,6175559555,8616 Spinnaker Dr.,,Boston,MA,51003,USA,NA,Yoshido,Juri,Medium</t>
  </si>
  <si>
    <t>10306,32,90.15,4,2884.8,10/14/2004 0:00,Shipped,4,10,2004,Ships,100,S700_3505,"AV Stores, Co.",(171) 555-1555,Fauntleroy Circus,,Manchester,,EC2 5NT,UK,EMEA,Ashworth,Victoria,Small</t>
  </si>
  <si>
    <t>10315,31,86.15,3,2670.65,10/29/2004 0:00,Shipped,4,10,2004,Ships,100,S700_3505,La Rochelle Gifts,40.67.8555,"67, rue des Cinquante Otages",,Nantes,,44000,France,EMEA,Labrune,Janine,Small</t>
  </si>
  <si>
    <t>10327,43,80,2,3440,11/10/2004 0:00,Resolved,4,11,2004,Ships,100,S700_3505,Danish Wholesale Imports,31 12 3555,Vinb'ltet 34,,Kobenhavn,,1734,Denmark,EMEA,Petersen,Jytte,Medium</t>
  </si>
  <si>
    <t>10337,31,89.38,1,2770.78,11/21/2004 0:00,Shipped,4,11,2004,Ships,100,S700_3505,Classic Legends Inc.,2125558493,5905 Pompton St.,Suite 750,NYC,NY,10022,USA,NA,Hernandez,Maria,Small</t>
  </si>
  <si>
    <t>10350,31,77.34,13,2397.54,12/2/2004 0:00,Shipped,4,12,2004,Ships,100,S700_3505,Euro Shopping Channel,(91) 555 94 44,"C/ Moralzarzal, 86",,Madrid,,28034,Spain,EMEA,Freyre,Diego,Small</t>
  </si>
  <si>
    <t>10373,34,96.34,2,3275.56,1/31/2005 0:00,Shipped,1,1,2005,Ships,100,S700_3505,"Oulu Toy Supplies, Inc.",981-443655,Torikatu 38,,Oulu,,90110,Finland,EMEA,Koskitalo,Pirkko,Medium</t>
  </si>
  <si>
    <t>10386,45,92.08,2,4143.6,3/1/2005 0:00,Resolved,1,3,2005,Ships,100,S700_3505,Euro Shopping Channel,(91) 555 94 44,"C/ Moralzarzal, 86",,Madrid,,28034,Spain,EMEA,Freyre,Diego,Medium</t>
  </si>
  <si>
    <t>10397,48,100,3,5192.64,3/28/2005 0:00,Shipped,1,3,2005,Ships,100,S700_3505,Alpha Cognac,61.77.6555,1 rue Alsace-Lorraine,,Toulouse,,31000,France,EMEA,Roulet,Annette,Medium</t>
  </si>
  <si>
    <t>10414,28,100,7,3029.04,5/6/2005 0:00,On Hold,2,5,2005,Ships,100,S700_3505,Gifts4AllAges.com,6175559555,8616 Spinnaker Dr.,,Boston,MA,51003,USA,NA,Yoshido,Juri,Medium</t>
  </si>
  <si>
    <t>10105,22,100,7,2556.18,2/11/2003 0:00,Shipped,1,2,2003,Ships,99,S700_3962,Danish Wholesale Imports,31 12 3555,Vinb'ltet 34,,Kobenhavn,,1734,Denmark,EMEA,Petersen,Jytte,Small</t>
  </si>
  <si>
    <t>10117,45,83.42,1,3753.9,4/16/2003 0:00,Shipped,2,4,2003,Ships,99,S700_3962,"Dragon Souveniers, Ltd.",+65 221 7555,"Bronz Sok., Bronz Apt. 3/6 Tesvikiye",,Singapore,,79903,Singapore,Japan,Natividad,Eric,Medium</t>
  </si>
  <si>
    <t>10129,30,85.41,7,2562.3,6/12/2003 0:00,Shipped,2,6,2003,Ships,99,S700_3962,"Stylish Desk Decors, Co.",(171) 555-0297,35 King George,,London,,WX3 6FW,UK,EMEA,Brown,Ann,Small</t>
  </si>
  <si>
    <t>10142,38,85.41,4,3245.58,8/8/2003 0:00,Shipped,3,8,2003,Ships,99,S700_3962,Mini Gifts Distributors Ltd.,4155551450,5677 Strong St.,,San Rafael,CA,97562,USA,NA,Nelson,Valarie,Medium</t>
  </si>
  <si>
    <t>10153,20,100,3,2204.6,9/28/2003 0:00,Shipped,3,9,2003,Ships,99,S700_3962,Euro Shopping Channel,(91) 555 94 44,"C/ Moralzarzal, 86",,Madrid,,28034,Spain,EMEA,Freyre,Diego,Small</t>
  </si>
  <si>
    <t>10167,28,100,14,3003,10/23/2003 0:00,Cancelled,4,10,2003,Ships,99,S700_3962,Scandinavian Gift Ideas,0695-34 6555,?kergatan 24,,Boras,,S-844 67,Sweden,EMEA,Larsson,Maria,Medium</t>
  </si>
  <si>
    <t>10177,24,100,5,2526.48,11/7/2003 0:00,Shipped,4,11,2003,Ships,99,S700_3962,CAF Imports,+34 913 728 555,"Merchants House, 27-30 Merchant's Quay",,Madrid,,28023,Spain,EMEA,Fernandez,Jesus,Small</t>
  </si>
  <si>
    <t>10185,22,79.45,5,1747.9,11/14/2003 0:00,Shipped,4,11,2003,Ships,99,S700_3962,Mini Creations Ltd.,5085559555,4575 Hillside Dr.,,New Bedford,MA,50553,USA,NA,Tam,Wing C,Small</t>
  </si>
  <si>
    <t>10197,35,93.35,11,3267.25,11/26/2003 0:00,Shipped,4,11,2003,Ships,99,S700_3962,Enaco Distributors,(93) 203 4555,"Rambla de Catalu¤a, 23",,Barcelona,,8022,Spain,EMEA,Saavedra,Eduardo,Medium</t>
  </si>
  <si>
    <t>10208,33,85.41,5,2818.53,1/2/2004 0:00,Shipped,1,1,2004,Ships,99,S700_3962,"Saveley &amp; Henriot, Co.",78.32.5555,"2, rue du Commerce",,Lyon,,69004,France,EMEA,Saveley,Mary,Small</t>
  </si>
  <si>
    <t>10222,31,95.34,17,2955.54,2/19/2004 0:00,Shipped,1,2,2004,Ships,99,S700_3962,Collectable Mini Designs Co.,7605558146,361 Furth Circle,,San Diego,CA,91217,USA,NA,Thompson,Valarie,Small</t>
  </si>
  <si>
    <t>10232,35,82.43,2,2885.05,3/20/2004 0:00,Shipped,1,3,2004,Ships,99,S700_3962,giftsbymail.co.uk,(198) 555-8888,Garden House Crowther Way,,Cowes,Isle of Wight,PO31 7PJ,UK,EMEA,Bennett,Helen,Small</t>
  </si>
  <si>
    <t>10248,35,90.37,8,3162.95,5/7/2004 0:00,Cancelled,2,5,2004,Ships,99,S700_3962,Land of Toys Inc.,2125557818,897 Long Airport Avenue,,NYC,NY,10022,USA,NA,Yu,Kwai,Medium</t>
  </si>
  <si>
    <t>10261,50,81.43,6,4071.5,6/17/2004 0:00,Shipped,2,6,2004,Ships,99,S700_3962,Quebec Home Shopping Network,(514) 555-8054,43 rue St. Laurent,,Montreal,Quebec,H1J 1C3,Canada,NA,Fresnisre,Jean,Medium</t>
  </si>
  <si>
    <t>10273,26,100,9,2969.46,7/21/2004 0:00,Shipped,3,7,2004,Ships,99,S700_3962,Petit Auto,(02) 5554 67,Rue Joseph-Bens 532,,Bruxelles,,B-1180,Belgium,EMEA,Dewey,Catherine,Small</t>
  </si>
  <si>
    <t>10283,38,89.38,11,3396.44,8/20/2004 0:00,Shipped,3,8,2004,Ships,99,S700_3962,"Royal Canadian Collectables, Ltd.",(604) 555-4555,23 Tsawassen Blvd.,,Tsawassen,BC,T2F 8M4,Canada,NA,Lincoln,Elizabeth,Medium</t>
  </si>
  <si>
    <t>10294,45,100,1,4692.6,9/10/2004 0:00,Shipped,3,9,2004,Ships,99,S700_3962,Online Mini Collectables,6175557555,7635 Spinnaker Dr.,,Brickhaven,MA,58339,USA,NA,Barajas,Miguel,Medium</t>
  </si>
  <si>
    <t>10306,30,100,5,3515.7,10/14/2004 0:00,Shipped,4,10,2004,Ships,99,S700_3962,"AV Stores, Co.",(171) 555-1555,Fauntleroy Circus,,Manchester,,EC2 5NT,UK,EMEA,Ashworth,Victoria,Medium</t>
  </si>
  <si>
    <t>10315,37,91.37,4,3380.69,10/29/2004 0:00,Shipped,4,10,2004,Ships,99,S700_3962,La Rochelle Gifts,40.67.8555,"67, rue des Cinquante Otages",,Nantes,,44000,France,EMEA,Labrune,Janine,Medium</t>
  </si>
  <si>
    <t>10327,37,86.61,3,3204.57,11/10/2004 0:00,Resolved,4,11,2004,Ships,99,S700_3962,Danish Wholesale Imports,31 12 3555,Vinb'ltet 34,,Kobenhavn,,1734,Denmark,EMEA,Petersen,Jytte,Medium</t>
  </si>
  <si>
    <t>10337,36,71.89,7,2588.04,11/21/2004 0:00,Shipped,4,11,2004,Ships,99,S700_3962,Classic Legends Inc.,2125558493,5905 Pompton St.,Suite 750,NYC,NY,10022,USA,NA,Hernandez,Maria,Small</t>
  </si>
  <si>
    <t>10350,25,100,16,2854.75,12/2/2004 0:00,Shipped,4,12,2004,Ships,99,S700_3962,Euro Shopping Channel,(91) 555 94 44,"C/ Moralzarzal, 86",,Madrid,,28034,Spain,EMEA,Freyre,Diego,Small</t>
  </si>
  <si>
    <t>10373,37,100,8,4025.6,1/31/2005 0:00,Shipped,1,1,2005,Ships,99,S700_3962,"Oulu Toy Supplies, Inc.",981-443655,Torikatu 38,,Oulu,,90110,Finland,EMEA,Koskitalo,Pirkko,Medium</t>
  </si>
  <si>
    <t>10386,30,95.48,3,2864.4,3/1/2005 0:00,Resolved,1,3,2005,Ships,99,S700_3962,Euro Shopping Channel,(91) 555 94 44,"C/ Moralzarzal, 86",,Madrid,,28034,Spain,EMEA,Freyre,Diego,Small</t>
  </si>
  <si>
    <t>10397,36,100,2,3789.72,3/28/2005 0:00,Shipped,1,3,2005,Ships,99,S700_3962,Alpha Cognac,61.77.6555,1 rue Alsace-Lorraine,,Toulouse,,31000,France,EMEA,Roulet,Annette,Medium</t>
  </si>
  <si>
    <t>10414,27,90.37,8,2439.99,5/6/2005 0:00,On Hold,2,5,2005,Ships,99,S700_3962,Gifts4AllAges.com,6175559555,8616 Spinnaker Dr.,,Boston,MA,51003,USA,NA,Yoshido,Juri,Small</t>
  </si>
  <si>
    <t>10106,48,61.44,10,2949.12,2/17/2003 0:00,Shipped,1,2,2003,Planes,74,S700_4002,Rovelli Gifts,035-640555,Via Ludovico il Moro 22,,Bergamo,,24100,Italy,EMEA,Rovelli,Giovanni,Small</t>
  </si>
  <si>
    <t>10119,26,59.22,1,1539.72,4/28/2003 0:00,Shipped,2,4,2003,Planes,74,S700_4002,Salzburg Collectables,6562-9555,Geislweg 14,,Salzburg,,5020,Austria,EMEA,Pipps,Georg,Small</t>
  </si>
  <si>
    <t>10131,26,85.13,2,2213.38,6/16/2003 0:00,Shipped,2,6,2003,Planes,74,S700_4002,Gift Ideas Corp.,2035554407,2440 Pompton St.,,Glendale,CT,97561,USA,NA,Lewis,Dan,Small</t>
  </si>
  <si>
    <t>10143,34,85.87,5,2919.58,8/10/2003 0:00,Shipped,3,8,2003,Planes,74,S700_4002,Mini Creations Ltd.,5085559555,4575 Hillside Dr.,,New Bedford,MA,50553,USA,NA,Tam,Wing C,Small</t>
  </si>
  <si>
    <t>10155,44,85.87,3,3778.28,10/6/2003 0:00,Shipped,4,10,2003,Planes,74,S700_4002,"Toys of Finland, Co.",90-224 8555,Keskuskatu 45,,Helsinki,,21240,Finland,EMEA,Karttunen,Matti,Medium</t>
  </si>
  <si>
    <t>10168,39,82.91,17,3233.49,10/28/2003 0:00,Shipped,4,10,2003,Planes,74,S700_4002,Technics Stores Inc.,6505556809,9408 Furth Circle,,Burlingame,CA,94217,USA,NA,Hirano,Juri,Medium</t>
  </si>
  <si>
    <t>10178,45,76.25,2,3431.25,11/8/2003 0:00,Shipped,4,11,2003,Planes,74,S700_4002,Alpha Cognac,61.77.6555,1 rue Alsace-Lorraine,,Toulouse,,31000,France,EMEA,Roulet,Annette,Medium</t>
  </si>
  <si>
    <t>10198,40,63.67,2,2546.8,11/27/2003 0:00,Shipped,4,11,2003,Planes,74,S700_4002,Cruz &amp; Sons Co.,+63 2 555 3587,15 McCallum Street - NatWest Center #13-03,,Makati City,,1227 MM,Philippines,Japan,Cruz,Arnold,Small</t>
  </si>
  <si>
    <t>10210,42,70.33,15,2953.86,1/12/2004 0:00,Shipped,1,1,2004,Planes,74,S700_4002,Osaka Souveniers Co.,+81 06 6342 5555,"Dojima Avanza 4F, 1-6-20 Dojima, Kita-ku",,Osaka,Osaka,530-0003,Japan,Japan,Kentary,Mory,Small</t>
  </si>
  <si>
    <t>10222,43,74.03,2,3183.29,2/19/2004 0:00,Shipped,1,2,2004,Planes,74,S700_4002,Collectable Mini Designs Co.,7605558146,361 Furth Circle,,San Diego,CA,91217,USA,NA,Thompson,Valarie,Medium</t>
  </si>
  <si>
    <t>10235,34,72.55,11,2466.7,4/2/2004 0:00,Shipped,2,4,2004,Planes,74,S700_4002,"Royal Canadian Collectables, Ltd.",(604) 555-4555,23 Tsawassen Blvd.,,Tsawassen,BC,T2F 8M4,Canada,NA,Lincoln,Elizabeth,Small</t>
  </si>
  <si>
    <t>10250,38,62.19,12,2363.22,5/11/2004 0:00,Shipped,2,5,2004,Planes,74,S700_4002,The Sharp Gifts Warehouse,4085553659,3086 Ingle Ln.,,San Jose,CA,94217,USA,NA,Frick,Sue,Small</t>
  </si>
  <si>
    <t>10262,35,71.07,7,2487.45,6/24/2004 0:00,Cancelled,2,6,2004,Planes,74,S700_4002,Euro Shopping Channel,(91) 555 94 44,"C/ Moralzarzal, 86",,Madrid,,28034,Spain,EMEA,Freyre,Diego,Small</t>
  </si>
  <si>
    <t>10275,31,72.55,17,2249.05,7/23/2004 0:00,Shipped,3,7,2004,Planes,74,S700_4002,La Rochelle Gifts,40.67.8555,"67, rue des Cinquante Otages",,Nantes,,44000,France,EMEA,Labrune,Janine,Small</t>
  </si>
  <si>
    <t>10284,32,64.41,9,2061.12,8/21/2004 0:00,Shipped,3,8,2004,Planes,74,S700_4002,"Norway Gifts By Mail, Co.",+47 2212 1555,"Drammensveien 126 A, PB 744 Sentrum",,Oslo,,N 0106,Norway,EMEA,Klaeboe,Jan,Small</t>
  </si>
  <si>
    <t>10296,47,86.62,5,4071.14,9/15/2004 0:00,Shipped,3,9,2004,Planes,74,S700_4002,"Bavarian Collectables Imports, Co.",+49 89 61 08 9555,Hansastr. 15,,Munich,,80686,Germany,EMEA,Donnermeyer,Michael,Medium</t>
  </si>
  <si>
    <t>10308,39,68.11,15,2656.29,10/15/2004 0:00,Shipped,4,10,2004,Planes,74,S700_4002,Mini Classics,9145554562,3758 North Pendale Street,,White Plains,NY,24067,USA,NA,Frick,Steve,Small</t>
  </si>
  <si>
    <t>10316,44,62.19,7,2736.36,11/1/2004 0:00,Shipped,4,11,2004,Planes,74,S700_4002,giftsbymail.co.uk,(198) 555-8888,Garden House Crowther Way,,Cowes,Isle of Wight,PO31 7PJ,UK,EMEA,Bennett,Helen,Small</t>
  </si>
  <si>
    <t>10328,39,85.87,12,3348.93,11/12/2004 0:00,Shipped,4,11,2004,Planes,74,S700_4002,Rovelli Gifts,035-640555,Via Ludovico il Moro 22,,Bergamo,,24100,Italy,EMEA,Rovelli,Giovanni,Medium</t>
  </si>
  <si>
    <t>10339,50,57.86,8,2893,11/23/2004 0:00,Shipped,4,11,2004,Planes,74,S700_4002,"Tokyo Collectables, Ltd",+81 3 3584 0555,2-2-8 Roppongi,,Minato-ku,Tokyo,106-0032,Japan,Japan,Shimamura,Akiko,Small</t>
  </si>
  <si>
    <t>10352,22,75.51,1,1661.22,12/3/2004 0:00,Shipped,4,12,2004,Planes,74,S700_4002,Auto-Moto Classics Inc.,6175558428,16780 Pompton St.,,Brickhaven,MA,58339,USA,NA,Taylor,Leslie,Small</t>
  </si>
  <si>
    <t>10361,35,100,11,4277.35,12/17/2004 0:00,Shipped,4,12,2004,Planes,74,S700_4002,Souveniers And Things Co.,+61 2 9495 8555,"Monitor Money Building, 815 Pacific Hwy",Level 6,Chatswood,NSW,2067,Australia,APAC,Huxley,Adrian,Medium</t>
  </si>
  <si>
    <t>10373,45,55.62,17,2502.9,1/31/2005 0:00,Shipped,1,1,2005,Planes,74,S700_4002,"Oulu Toy Supplies, Inc.",981-443655,Torikatu 38,,Oulu,,90110,Finland,EMEA,Koskitalo,Pirkko,Small</t>
  </si>
  <si>
    <t>10386,44,86.4,15,3801.6,3/1/2005 0:00,Resolved,1,3,2005,Planes,74,S700_4002,Euro Shopping Channel,(91) 555 94 44,"C/ Moralzarzal, 86",,Madrid,,28034,Spain,EMEA,Freyre,Diego,Medium</t>
  </si>
  <si>
    <t>10398,36,87.36,12,3144.96,3/30/2005 0:00,Shipped,1,3,2005,Planes,74,S700_4002,Reims Collectables,26.47.1555,59 rue de l'Abbaye,,Reims,,51100,France,EMEA,Henriot,Paul,Medium</t>
  </si>
  <si>
    <t>10401,28,72.55,11,2031.4,4/3/2005 0:00,On Hold,2,4,2005,Planes,74,S700_4002,Tekni Collectables Inc.,2015559350,7476 Moss Rd.,,Newark,NJ,94019,USA,NA,Brown,William,Small</t>
  </si>
  <si>
    <t>10416,43,62.19,12,2674.17,5/10/2005 0:00,Shipped,2,5,2005,Planes,74,S700_4002,L'ordine Souveniers,0522-556555,Strada Provinciale 124,,Reggio Emilia,,42100,Italy,EMEA,Moroni,Maurizio,Small</t>
  </si>
  <si>
    <t>10106,48,52.64,15,2526.72,2/17/2003 0:00,Shipped,1,2,2003,Planes,49,S72_1253,Rovelli Gifts,035-640555,Via Ludovico il Moro 22,,Bergamo,,24100,Italy,EMEA,Rovelli,Giovanni,Small</t>
  </si>
  <si>
    <t>10119,28,48.17,6,1348.76,4/28/2003 0:00,Shipped,2,4,2003,Planes,49,S72_1253,Salzburg Collectables,6562-9555,Geislweg 14,,Salzburg,,5020,Austria,EMEA,Pipps,Georg,Small</t>
  </si>
  <si>
    <t>10131,21,41.71,7,875.91,6/16/2003 0:00,Shipped,2,6,2003,Planes,49,S72_1253,Gift Ideas Corp.,2035554407,2440 Pompton St.,,Glendale,CT,97561,USA,NA,Lewis,Dan,Small</t>
  </si>
  <si>
    <t>10143,37,50.65,10,1874.05,8/10/2003 0:00,Shipped,3,8,2003,Planes,49,S72_1253,Mini Creations Ltd.,5085559555,4575 Hillside Dr.,,New Bedford,MA,50553,USA,NA,Tam,Wing C,Small</t>
  </si>
  <si>
    <t>10155,34,49.16,8,1671.44,10/6/2003 0:00,Shipped,4,10,2003,Planes,49,S72_1253,"Toys of Finland, Co.",90-224 8555,Keskuskatu 45,,Helsinki,,21240,Finland,EMEA,Karttunen,Matti,Small</t>
  </si>
  <si>
    <t>10167,40,41.71,4,1668.4,10/23/2003 0:00,Cancelled,4,10,2003,Planes,49,S72_1253,Scandinavian Gift Ideas,0695-34 6555,?kergatan 24,,Boras,,S-844 67,Sweden,EMEA,Larsson,Maria,Small</t>
  </si>
  <si>
    <t>10178,45,51.15,7,2301.75,11/8/2003 0:00,Shipped,4,11,2003,Planes,49,S72_1253,Alpha Cognac,61.77.6555,1 rue Alsace-Lorraine,,Toulouse,,31000,France,EMEA,Roulet,Annette,Small</t>
  </si>
  <si>
    <t>10186,28,52.14,4,1459.92,11/14/2003 0:00,Shipped,4,11,2003,Planes,49,S72_1253,"Double Decker Gift Stores, Ltd",(171) 555-7555,120 Hanover Sq.,,London,,WA1 1DP,UK,EMEA,Hardy,Thomas,Small</t>
  </si>
  <si>
    <t>10197,29,41.71,1,1209.59,11/26/2003 0:00,Shipped,4,11,2003,Planes,49,S72_1253,Enaco Distributors,(93) 203 4555,"Rambla de Catalu¤a, 23",,Barcelona,,8022,Spain,EMEA,Saavedra,Eduardo,Small</t>
  </si>
  <si>
    <t>10209,48,44.69,3,2145.12,1/9/2004 0:00,Shipped,1,1,2004,Planes,49,S72_1253,"Men 'R' US Retailers, Ltd.",2155554369,6047 Douglas Av.,,Los Angeles,CA,,USA,NA,Chandler,Michael,Small</t>
  </si>
  <si>
    <t>10222,31,45.69,7,1416.39,2/19/2004 0:00,Shipped,1,2,2004,Planes,49,S72_1253,Collectable Mini Designs Co.,7605558146,361 Furth Circle,,San Diego,CA,91217,USA,NA,Thompson,Valarie,Small</t>
  </si>
  <si>
    <t>10249,32,57.61,3,1843.52,5/8/2004 0:00,Shipped,2,5,2004,Planes,49,S72_1253,Cambridge Collectables Co.,6175555555,4658 Baden Av.,,Cambridge,MA,51247,USA,NA,Tseng,Kyung,Small</t>
  </si>
  <si>
    <t>10262,21,57.11,12,1199.31,6/24/2004 0:00,Cancelled,2,6,2004,Planes,49,S72_1253,Euro Shopping Channel,(91) 555 94 44,"C/ Moralzarzal, 86",,Madrid,,28034,Spain,EMEA,Freyre,Diego,Small</t>
  </si>
  <si>
    <t>10274,32,58.6,4,1875.2,7/21/2004 0:00,Shipped,3,7,2004,Planes,49,S72_1253,Collectables For Less Inc.,6175558555,7825 Douglas Av.,,Brickhaven,MA,58339,USA,NA,Nelson,Allen,Small</t>
  </si>
  <si>
    <t>10283,43,57.61,1,2477.23,8/20/2004 0:00,Shipped,3,8,2004,Planes,49,S72_1253,"Royal Canadian Collectables, Ltd.",(604) 555-4555,23 Tsawassen Blvd.,,Tsawassen,BC,T2F 8M4,Canada,NA,Lincoln,Elizabeth,Small</t>
  </si>
  <si>
    <t>10296,21,45.19,10,948.99,9/15/2004 0:00,Shipped,3,9,2004,Planes,49,S72_1253,"Bavarian Collectables Imports, Co.",+49 89 61 08 9555,Hansastr. 15,,Munich,,80686,Germany,EMEA,Donnermeyer,Michael,Small</t>
  </si>
  <si>
    <t>10307,34,53.63,4,1823.42,10/14/2004 0:00,Shipped,4,10,2004,Planes,49,S72_1253,"Classic Gift Ideas, Inc",2155554695,782 First Street,,Philadelphia,PA,71270,USA,NA,Cervantes,Francisca,Small</t>
  </si>
  <si>
    <t>10316,34,43.7,12,1485.8,11/1/2004 0:00,Shipped,4,11,2004,Planes,49,S72_1253,giftsbymail.co.uk,(198) 555-8888,Garden House Crowther Way,,Cowes,Isle of Wight,PO31 7PJ,UK,EMEA,Bennett,Helen,Small</t>
  </si>
  <si>
    <t>10329,44,86.13,8,3789.72,11/15/2004 0:00,Shipped,4,11,2004,Planes,49,S72_1253,Land of Toys Inc.,2125557818,897 Long Airport Avenue,,NYC,NY,10022,USA,NA,Yu,Kwai,Medium</t>
  </si>
  <si>
    <t>10339,27,76.31,6,2060.37,11/23/2004 0:00,Shipped,4,11,2004,Planes,49,S72_1253,"Tokyo Collectables, Ltd",+81 3 3584 0555,2-2-8 Roppongi,,Minato-ku,Tokyo,106-0032,Japan,Japan,Shimamura,Akiko,Small</t>
  </si>
  <si>
    <t>10352,49,52.64,4,2579.36,12/3/2004 0:00,Shipped,4,12,2004,Planes,49,S72_1253,Auto-Moto Classics Inc.,6175558428,16780 Pompton St.,,Brickhaven,MA,58339,USA,NA,Taylor,Leslie,Small</t>
  </si>
  <si>
    <t>10361,23,95.2,12,2189.6,12/17/2004 0:00,Shipped,4,12,2004,Planes,49,S72_1253,Souveniers And Things Co.,+61 2 9495 8555,"Monitor Money Building, 815 Pacific Hwy",Level 6,Chatswood,NSW,2067,Australia,APAC,Huxley,Adrian,Small</t>
  </si>
  <si>
    <t>10373,25,64.97,9,1624.25,1/31/2005 0:00,Shipped,1,1,2005,Planes,49,S72_1253,"Oulu Toy Supplies, Inc.",981-443655,Torikatu 38,,Oulu,,90110,Finland,EMEA,Koskitalo,Pirkko,Small</t>
  </si>
  <si>
    <t>10386,50,87.15,16,4357.5,3/1/2005 0:00,Resolved,1,3,2005,Planes,49,S72_1253,Euro Shopping Channel,(91) 555 94 44,"C/ Moralzarzal, 86",,Madrid,,28034,Spain,EMEA,Freyre,Diego,Medium</t>
  </si>
  <si>
    <t>10398,34,40.22,1,1367.48,3/30/2005 0:00,Shipped,1,3,2005,Planes,49,S72_1253,Reims Collectables,26.47.1555,59 rue de l'Abbaye,,Reims,,51100,France,EMEA,Henriot,Paul,Small</t>
  </si>
  <si>
    <t>10400,20,56.12,4,1122.4,4/1/2005 0:00,Shipped,2,4,2005,Planes,49,S72_1253,The Sharp Gifts Warehouse,4085553659,3086 Ingle Ln.,,San Jose,CA,94217,USA,NA,Frick,Sue,Small</t>
  </si>
  <si>
    <t>10415,42,57.61,3,2419.62,5/9/2005 0:00,Disputed,2,5,2005,Planes,49,S72_1253,"Australian Collectables, Ltd",61-9-3844-6555,7 Allen Street,,Glen Waverly,Victoria,3150,Australia,APAC,Connery,Sean,Small</t>
  </si>
  <si>
    <t>10105,25,56.78,8,1419.5,2/11/2003 0:00,Shipped,1,2,2003,Ships,54,S72_3212,Danish Wholesale Imports,31 12 3555,Vinb'ltet 34,,Kobenhavn,,1734,Denmark,EMEA,Petersen,Jytte,Small</t>
  </si>
  <si>
    <t>10117,50,43.68,2,2184,4/16/2003 0:00,Shipped,2,4,2003,Ships,54,S72_3212,"Dragon Souveniers, Ltd.",+65 221 7555,"Bronz Sok., Bronz Apt. 3/6 Tesvikiye",,Singapore,,79903,Singapore,Japan,Natividad,Eric,Small</t>
  </si>
  <si>
    <t>10129,32,64.97,8,2079.04,6/12/2003 0:00,Shipped,2,6,2003,Ships,54,S72_3212,"Stylish Desk Decors, Co.",(171) 555-0297,35 King George,,London,,WX3 6FW,UK,EMEA,Brown,Ann,Small</t>
  </si>
  <si>
    <t>10142,39,44.23,5,1724.97,8/8/2003 0:00,Shipped,3,8,2003,Ships,54,S72_3212,Mini Gifts Distributors Ltd.,4155551450,5677 Strong St.,,San Rafael,CA,97562,USA,NA,Nelson,Valarie,Small</t>
  </si>
  <si>
    <t>10153,50,60.06,4,3003,9/28/2003 0:00,Shipped,3,9,2003,Ships,54,S72_3212,Euro Shopping Channel,(91) 555 94 44,"C/ Moralzarzal, 86",,Madrid,,28034,Spain,EMEA,Freyre,Diego,Medium</t>
  </si>
  <si>
    <t>10167,38,48.59,15,1846.42,10/23/2003 0:00,Cancelled,4,10,2003,Ships,54,S72_3212,Scandinavian Gift Ideas,0695-34 6555,?kergatan 24,,Boras,,S-844 67,Sweden,EMEA,Larsson,Maria,Small</t>
  </si>
  <si>
    <t>10177,40,50.23,6,2009.2,11/7/2003 0:00,Shipped,4,11,2003,Ships,54,S72_3212,CAF Imports,+34 913 728 555,"Merchants House, 27-30 Merchant's Quay",,Madrid,,28023,Spain,EMEA,Fernandez,Jesus,Small</t>
  </si>
  <si>
    <t>10185,28,64.43,6,1804.04,11/14/2003 0:00,Shipped,4,11,2003,Ships,54,S72_3212,Mini Creations Ltd.,5085559555,4575 Hillside Dr.,,New Bedford,MA,50553,USA,NA,Tam,Wing C,Small</t>
  </si>
  <si>
    <t>10197,42,50.23,12,2109.66,11/26/2003 0:00,Shipped,4,11,2003,Ships,54,S72_3212,Enaco Distributors,(93) 203 4555,"Rambla de Catalu¤a, 23",,Barcelona,,8022,Spain,EMEA,Saavedra,Eduardo,Small</t>
  </si>
  <si>
    <t>10208,42,63.88,6,2682.96,1/2/2004 0:00,Shipped,1,1,2004,Ships,54,S72_3212,"Saveley &amp; Henriot, Co.",78.32.5555,"2, rue du Commerce",,Lyon,,69004,France,EMEA,Saveley,Mary,Small</t>
  </si>
  <si>
    <t>10222,36,63.34,18,2280.24,2/19/2004 0:00,Shipped,1,2,2004,Ships,54,S72_3212,Collectable Mini Designs Co.,7605558146,361 Furth Circle,,San Diego,CA,91217,USA,NA,Thompson,Valarie,Small</t>
  </si>
  <si>
    <t>10232,24,49.69,3,1192.56,3/20/2004 0:00,Shipped,1,3,2004,Ships,54,S72_3212,giftsbymail.co.uk,(198) 555-8888,Garden House Crowther Way,,Cowes,Isle of Wight,PO31 7PJ,UK,EMEA,Bennett,Helen,Small</t>
  </si>
  <si>
    <t>10248,23,65.52,9,1506.96,5/7/2004 0:00,Cancelled,2,5,2004,Ships,54,S72_3212,Land of Toys Inc.,2125557818,897 Long Airport Avenue,,NYC,NY,10022,USA,NA,Yu,Kwai,Small</t>
  </si>
  <si>
    <t>10261,29,50.78,7,1472.62,6/17/2004 0:00,Shipped,2,6,2004,Ships,54,S72_3212,Quebec Home Shopping Network,(514) 555-8054,43 rue St. Laurent,,Montreal,Quebec,H1J 1C3,Canada,NA,Fresnisre,Jean,Small</t>
  </si>
  <si>
    <t>10273,37,45.86,10,1696.82,7/21/2004 0:00,Shipped,3,7,2004,Ships,54,S72_3212,Petit Auto,(02) 5554 67,Rue Joseph-Bens 532,,Bruxelles,,B-1180,Belgium,EMEA,Dewey,Catherine,Small</t>
  </si>
  <si>
    <t>10283,33,51.32,12,1693.56,8/20/2004 0:00,Shipped,3,8,2004,Ships,54,S72_3212,"Royal Canadian Collectables, Ltd.",(604) 555-4555,23 Tsawassen Blvd.,,Tsawassen,BC,T2F 8M4,Canada,NA,Lincoln,Elizabeth,Small</t>
  </si>
  <si>
    <t>10293,32,60.06,1,1921.92,9/9/2004 0:00,Shipped,3,9,2004,Ships,54,S72_3212,Amica Models &amp; Co.,011-4988555,Via Monte Bianco 34,,Torino,,10100,Italy,EMEA,Accorti,Paolo,Small</t>
  </si>
  <si>
    <t>10306,35,59.51,6,2082.85,10/14/2004 0:00,Shipped,4,10,2004,Ships,54,S72_3212,"AV Stores, Co.",(171) 555-1555,Fauntleroy Circus,,Manchester,,EC2 5NT,UK,EMEA,Ashworth,Victoria,Small</t>
  </si>
  <si>
    <t>10315,40,55.69,5,2227.6,10/29/2004 0:00,Shipped,4,10,2004,Ships,54,S72_3212,La Rochelle Gifts,40.67.8555,"67, rue des Cinquante Otages",,Nantes,,44000,France,EMEA,Labrune,Janine,Small</t>
  </si>
  <si>
    <t>10327,37,86.74,4,3209.38,11/10/2004 0:00,Resolved,4,11,2004,Ships,54,S72_3212,Danish Wholesale Imports,31 12 3555,Vinb'ltet 34,,Kobenhavn,,1734,Denmark,EMEA,Petersen,Jytte,Medium</t>
  </si>
  <si>
    <t>10337,42,97.16,5,4080.72,11/21/2004 0:00,Shipped,4,11,2004,Ships,54,S72_3212,Classic Legends Inc.,2125558493,5905 Pompton St.,Suite 750,NYC,NY,10022,USA,NA,Hernandez,Maria,Medium</t>
  </si>
  <si>
    <t>10350,20,100,15,2244.4,12/2/2004 0:00,Shipped,4,12,2004,Ships,54,S72_3212,Euro Shopping Channel,(91) 555 94 44,"C/ Moralzarzal, 86",,Madrid,,28034,Spain,EMEA,Freyre,Diego,Small</t>
  </si>
  <si>
    <t>10373,29,100,1,3978.51,1/31/2005 0:00,Shipped,1,1,2005,Ships,54,S72_3212,"Oulu Toy Supplies, Inc.",981-443655,Torikatu 38,,Oulu,,90110,Finland,EMEA,Koskitalo,Pirkko,Medium</t>
  </si>
  <si>
    <t>10386,43,100,4,5417.57,3/1/2005 0:00,Resolved,1,3,2005,Ships,54,S72_3212,Euro Shopping Channel,(91) 555 94 44,"C/ Moralzarzal, 86",,Madrid,,28034,Spain,EMEA,Freyre,Diego,Medium</t>
  </si>
  <si>
    <t>10397,34,62.24,1,2116.16,3/28/2005 0:00,Shipped,1,3,2005,Ships,54,S72_3212,Alpha Cognac,61.77.6555,1 rue Alsace-Lorraine,,Toulouse,,31000,France,EMEA,Roulet,Annette,Small</t>
  </si>
  <si>
    <t>10414,47,65.52,9,3079.44,5/6/2005 0:00,On Hold,2,5,2005,Ships,54,S72_3212,Gifts4AllAges.com,6175559555,8616 Spinnaker Dr.,,Boston,MA,51003,USA,NA,Yoshido,Juri,Medium</t>
  </si>
  <si>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</si>
  <si>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</si>
  <si>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</si>
  <si>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</si>
  <si>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</si>
  <si>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</si>
  <si>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</si>
  <si>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</si>
  <si>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</si>
  <si>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</si>
  <si>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</si>
  <si>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</si>
  <si>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</si>
  <si>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</si>
  <si>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</si>
  <si>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</si>
  <si>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CITY</t>
  </si>
  <si>
    <t>STATE</t>
  </si>
  <si>
    <t>POSTALCODE</t>
  </si>
  <si>
    <t>COUNTRY</t>
  </si>
  <si>
    <t>TERRITORY</t>
  </si>
  <si>
    <t>CONTACTLASTNAME</t>
  </si>
  <si>
    <t>CONTACTFIRSTNAME</t>
  </si>
  <si>
    <t>DEALSIZE</t>
  </si>
  <si>
    <t>Shipped</t>
  </si>
  <si>
    <t>Motorcycles</t>
  </si>
  <si>
    <t>S10_1678</t>
  </si>
  <si>
    <t>NYC</t>
  </si>
  <si>
    <t>NY</t>
  </si>
  <si>
    <t>USA</t>
  </si>
  <si>
    <t>NA</t>
  </si>
  <si>
    <t>Yu</t>
  </si>
  <si>
    <t>Kwai</t>
  </si>
  <si>
    <t>Small</t>
  </si>
  <si>
    <t>Reims</t>
  </si>
  <si>
    <t>26.47.1555</t>
  </si>
  <si>
    <t>France</t>
  </si>
  <si>
    <t>EMEA</t>
  </si>
  <si>
    <t>Henriot</t>
  </si>
  <si>
    <t>Paul</t>
  </si>
  <si>
    <t>Lyon</t>
  </si>
  <si>
    <t>Paris</t>
  </si>
  <si>
    <t>Daniel</t>
  </si>
  <si>
    <t>Medium</t>
  </si>
  <si>
    <t>Toys4GrownUps.com</t>
  </si>
  <si>
    <t>Pasadena</t>
  </si>
  <si>
    <t>CA</t>
  </si>
  <si>
    <t>Young</t>
  </si>
  <si>
    <t>Julie</t>
  </si>
  <si>
    <t>Brown</t>
  </si>
  <si>
    <t>Burlingame</t>
  </si>
  <si>
    <t>Hirano</t>
  </si>
  <si>
    <t>Juri</t>
  </si>
  <si>
    <t>20.16.1555</t>
  </si>
  <si>
    <t>184, chausse de Tournai</t>
  </si>
  <si>
    <t>Lille</t>
  </si>
  <si>
    <t>Rance</t>
  </si>
  <si>
    <t>Martine</t>
  </si>
  <si>
    <t>Drammen 121, PR 744 Sentrum</t>
  </si>
  <si>
    <t>Bergen</t>
  </si>
  <si>
    <t>Norway</t>
  </si>
  <si>
    <t>Oeztan</t>
  </si>
  <si>
    <t>Veysel</t>
  </si>
  <si>
    <t>Murphy</t>
  </si>
  <si>
    <t>25, rue Lauriston</t>
  </si>
  <si>
    <t>Perrier</t>
  </si>
  <si>
    <t>Dominique</t>
  </si>
  <si>
    <t>Australian Collectors, Co.</t>
  </si>
  <si>
    <t>Melbourne</t>
  </si>
  <si>
    <t>Victoria</t>
  </si>
  <si>
    <t>Australia</t>
  </si>
  <si>
    <t>APAC</t>
  </si>
  <si>
    <t>Ferguson</t>
  </si>
  <si>
    <t>Peter</t>
  </si>
  <si>
    <t>Frick</t>
  </si>
  <si>
    <t>Michael</t>
  </si>
  <si>
    <t>Newark</t>
  </si>
  <si>
    <t>NJ</t>
  </si>
  <si>
    <t>William</t>
  </si>
  <si>
    <t>Bridgewater</t>
  </si>
  <si>
    <t>CT</t>
  </si>
  <si>
    <t>King</t>
  </si>
  <si>
    <t>40.67.8555</t>
  </si>
  <si>
    <t>67, rue des Cinquante Otages</t>
  </si>
  <si>
    <t>Nantes</t>
  </si>
  <si>
    <t>Labrune</t>
  </si>
  <si>
    <t>Janine</t>
  </si>
  <si>
    <t>Cambridge</t>
  </si>
  <si>
    <t>MA</t>
  </si>
  <si>
    <t>Hernandez</t>
  </si>
  <si>
    <t>Marta</t>
  </si>
  <si>
    <t>Toys of Finland, Co.</t>
  </si>
  <si>
    <t>Helsinki</t>
  </si>
  <si>
    <t>Finland</t>
  </si>
  <si>
    <t>Karttunen</t>
  </si>
  <si>
    <t>Matti</t>
  </si>
  <si>
    <t>Stavern</t>
  </si>
  <si>
    <t>Bergulfsen</t>
  </si>
  <si>
    <t>Jonas</t>
  </si>
  <si>
    <t>Allentown</t>
  </si>
  <si>
    <t>PA</t>
  </si>
  <si>
    <t>Kyung</t>
  </si>
  <si>
    <t>Salzburg</t>
  </si>
  <si>
    <t>6562-9555</t>
  </si>
  <si>
    <t>Austria</t>
  </si>
  <si>
    <t>Pipps</t>
  </si>
  <si>
    <t>Georg</t>
  </si>
  <si>
    <t>Large</t>
  </si>
  <si>
    <t>Monitor Money Building, 815 Pacific Hwy</t>
  </si>
  <si>
    <t>Chatswood</t>
  </si>
  <si>
    <t>NSW</t>
  </si>
  <si>
    <t>Huxley</t>
  </si>
  <si>
    <t>Adrian</t>
  </si>
  <si>
    <t>FunGiftIdeas.com</t>
  </si>
  <si>
    <t>Benitez</t>
  </si>
  <si>
    <t>Violeta</t>
  </si>
  <si>
    <t>UK Collectables, Ltd.</t>
  </si>
  <si>
    <t>Liverpool</t>
  </si>
  <si>
    <t>UK</t>
  </si>
  <si>
    <t>Devon</t>
  </si>
  <si>
    <t>Elizabeth</t>
  </si>
  <si>
    <t>Disputed</t>
  </si>
  <si>
    <t>C/ Moralzarzal, 86</t>
  </si>
  <si>
    <t>Madrid</t>
  </si>
  <si>
    <t>Spain</t>
  </si>
  <si>
    <t>Freyre</t>
  </si>
  <si>
    <t>Diego</t>
  </si>
  <si>
    <t>S10_1949</t>
  </si>
  <si>
    <t>Volvo Model Replicas, Co</t>
  </si>
  <si>
    <t>Lule</t>
  </si>
  <si>
    <t>Sweden</t>
  </si>
  <si>
    <t>Berglund</t>
  </si>
  <si>
    <t>Christina</t>
  </si>
  <si>
    <t>Corrida Auto Replicas, Ltd</t>
  </si>
  <si>
    <t>C/ Araquil, 67</t>
  </si>
  <si>
    <t>Sommer</t>
  </si>
  <si>
    <t>Mart¡n</t>
  </si>
  <si>
    <t>Dragon Souveniers, Ltd.</t>
  </si>
  <si>
    <t>Bronz Sok., Bronz Apt. 3/6 Tesvikiye</t>
  </si>
  <si>
    <t>Singapore</t>
  </si>
  <si>
    <t>Japan</t>
  </si>
  <si>
    <t>Natividad</t>
  </si>
  <si>
    <t>Eric</t>
  </si>
  <si>
    <t>Maria</t>
  </si>
  <si>
    <t>Australian Gift Network, Co</t>
  </si>
  <si>
    <t>61-7-3844-6555</t>
  </si>
  <si>
    <t>Brisbane</t>
  </si>
  <si>
    <t>Queensland</t>
  </si>
  <si>
    <t>Calaghan</t>
  </si>
  <si>
    <t>Tony</t>
  </si>
  <si>
    <t>Classic Gift Ideas, Inc</t>
  </si>
  <si>
    <t>Philadelphia</t>
  </si>
  <si>
    <t>Cervantes</t>
  </si>
  <si>
    <t>Francisca</t>
  </si>
  <si>
    <t>Saveley &amp; Henriot, Co.</t>
  </si>
  <si>
    <t>78.32.5555</t>
  </si>
  <si>
    <t>2, rue du Commerce</t>
  </si>
  <si>
    <t>Saveley</t>
  </si>
  <si>
    <t>Mary</t>
  </si>
  <si>
    <t>Vancouver</t>
  </si>
  <si>
    <t>BC</t>
  </si>
  <si>
    <t>Canada</t>
  </si>
  <si>
    <t>Tannamuri</t>
  </si>
  <si>
    <t>Yoshi</t>
  </si>
  <si>
    <t>Burbank</t>
  </si>
  <si>
    <t>Thompson</t>
  </si>
  <si>
    <t>Steve</t>
  </si>
  <si>
    <t>Tseng</t>
  </si>
  <si>
    <t>Leslie</t>
  </si>
  <si>
    <t>Tokyo Collectables, Ltd</t>
  </si>
  <si>
    <t>Minato-ku</t>
  </si>
  <si>
    <t>Tokyo</t>
  </si>
  <si>
    <t>106-0032</t>
  </si>
  <si>
    <t>Shimamura</t>
  </si>
  <si>
    <t>Akiko</t>
  </si>
  <si>
    <t>011-4988555</t>
  </si>
  <si>
    <t>Torino</t>
  </si>
  <si>
    <t>Italy</t>
  </si>
  <si>
    <t>Accorti</t>
  </si>
  <si>
    <t>Paolo</t>
  </si>
  <si>
    <t>Boras</t>
  </si>
  <si>
    <t>Larsson</t>
  </si>
  <si>
    <t>30.59.8555</t>
  </si>
  <si>
    <t>67, avenue de l'Europe</t>
  </si>
  <si>
    <t>Versailles</t>
  </si>
  <si>
    <t>Tonini</t>
  </si>
  <si>
    <t>Nelson</t>
  </si>
  <si>
    <t>Valarie</t>
  </si>
  <si>
    <t>Nashua</t>
  </si>
  <si>
    <t>NH</t>
  </si>
  <si>
    <t>Brickhaven</t>
  </si>
  <si>
    <t>Allen</t>
  </si>
  <si>
    <t>Anna's Decorations, Ltd</t>
  </si>
  <si>
    <t>O'Hara</t>
  </si>
  <si>
    <t>Anna</t>
  </si>
  <si>
    <t>Quebec</t>
  </si>
  <si>
    <t>Montreal</t>
  </si>
  <si>
    <t>Fresnisre</t>
  </si>
  <si>
    <t>Jean</t>
  </si>
  <si>
    <t>S10_2016</t>
  </si>
  <si>
    <t>Osaka</t>
  </si>
  <si>
    <t>Dojima Avanza 4F, 1-6-20 Dojima, Kita-ku</t>
  </si>
  <si>
    <t>530-0003</t>
  </si>
  <si>
    <t>Kentary</t>
  </si>
  <si>
    <t>Mory</t>
  </si>
  <si>
    <t>Rosa</t>
  </si>
  <si>
    <t>40.32.2555</t>
  </si>
  <si>
    <t>54, rue Royale</t>
  </si>
  <si>
    <t>Schmitt</t>
  </si>
  <si>
    <t>Carine</t>
  </si>
  <si>
    <t>S10_4698</t>
  </si>
  <si>
    <t>S10_4757</t>
  </si>
  <si>
    <t>Kobenhavn</t>
  </si>
  <si>
    <t>Denmark</t>
  </si>
  <si>
    <t>Petersen</t>
  </si>
  <si>
    <t>Jytte</t>
  </si>
  <si>
    <t>Stylish Desk Decors, Co.</t>
  </si>
  <si>
    <t>London</t>
  </si>
  <si>
    <t>Ann</t>
  </si>
  <si>
    <t>Tam</t>
  </si>
  <si>
    <t>Cancelled</t>
  </si>
  <si>
    <t>61.77.6555</t>
  </si>
  <si>
    <t>Toulouse</t>
  </si>
  <si>
    <t>Roulet</t>
  </si>
  <si>
    <t>Annette</t>
  </si>
  <si>
    <t>Double Decker Gift Stores, Ltd</t>
  </si>
  <si>
    <t>Hardy</t>
  </si>
  <si>
    <t>Thomas</t>
  </si>
  <si>
    <t>Rambla de Catalu¤a, 23</t>
  </si>
  <si>
    <t>Barcelona</t>
  </si>
  <si>
    <t>Saavedra</t>
  </si>
  <si>
    <t>Eduardo</t>
  </si>
  <si>
    <t>Men 'R' US Retailers, Ltd.</t>
  </si>
  <si>
    <t>Chandler</t>
  </si>
  <si>
    <t>Bruxelles</t>
  </si>
  <si>
    <t>B-1180</t>
  </si>
  <si>
    <t>Belgium</t>
  </si>
  <si>
    <t>Dewey</t>
  </si>
  <si>
    <t>Catherine</t>
  </si>
  <si>
    <t>Royal Canadian Collectables, Ltd.</t>
  </si>
  <si>
    <t>Tsawassen</t>
  </si>
  <si>
    <t>Lincoln</t>
  </si>
  <si>
    <t>Gifts4AllAges.com</t>
  </si>
  <si>
    <t>Boston</t>
  </si>
  <si>
    <t>Yoshido</t>
  </si>
  <si>
    <t>giftsbymail.co.uk</t>
  </si>
  <si>
    <t>Cowes</t>
  </si>
  <si>
    <t>Bennett</t>
  </si>
  <si>
    <t>Helen</t>
  </si>
  <si>
    <t>Oulu Toy Supplies, Inc.</t>
  </si>
  <si>
    <t>981-443655</t>
  </si>
  <si>
    <t>Oulu</t>
  </si>
  <si>
    <t>Koskitalo</t>
  </si>
  <si>
    <t>Pirkko</t>
  </si>
  <si>
    <t>Sue</t>
  </si>
  <si>
    <t>S10_4962</t>
  </si>
  <si>
    <t>La Corne D'abondance, Co.</t>
  </si>
  <si>
    <t>265, boulevard Charonne</t>
  </si>
  <si>
    <t>Bertrand</t>
  </si>
  <si>
    <t>Marie</t>
  </si>
  <si>
    <t>Resolved</t>
  </si>
  <si>
    <t>7675-3555</t>
  </si>
  <si>
    <t>Graz</t>
  </si>
  <si>
    <t>Mendel</t>
  </si>
  <si>
    <t>Roland</t>
  </si>
  <si>
    <t>Franco</t>
  </si>
  <si>
    <t>Victorino</t>
  </si>
  <si>
    <t>Wendy</t>
  </si>
  <si>
    <t>S12_1099</t>
  </si>
  <si>
    <t>Cruz</t>
  </si>
  <si>
    <t>Philippines</t>
  </si>
  <si>
    <t>Arnold</t>
  </si>
  <si>
    <t>Marseille</t>
  </si>
  <si>
    <t>91.24.4555</t>
  </si>
  <si>
    <t>12, rue des Bouchers</t>
  </si>
  <si>
    <t>Lebihan</t>
  </si>
  <si>
    <t>Laurence</t>
  </si>
  <si>
    <t>Toms Spezialitten, Ltd</t>
  </si>
  <si>
    <t>0221-5554327</t>
  </si>
  <si>
    <t>Koln</t>
  </si>
  <si>
    <t>Germany</t>
  </si>
  <si>
    <t>Pfalzheim</t>
  </si>
  <si>
    <t>Henriette</t>
  </si>
  <si>
    <t>Vida Sport, Ltd</t>
  </si>
  <si>
    <t>0897-034555</t>
  </si>
  <si>
    <t>Gensve</t>
  </si>
  <si>
    <t>Switzerland</t>
  </si>
  <si>
    <t>Holz</t>
  </si>
  <si>
    <t>0522-556555</t>
  </si>
  <si>
    <t>Moroni</t>
  </si>
  <si>
    <t>Maurizio</t>
  </si>
  <si>
    <t>Barajas</t>
  </si>
  <si>
    <t>Miguel</t>
  </si>
  <si>
    <t>Blauer See Auto, Co.</t>
  </si>
  <si>
    <t>Frankfurt</t>
  </si>
  <si>
    <t>Keitel</t>
  </si>
  <si>
    <t>Suominen</t>
  </si>
  <si>
    <t>Software Engineering Center, SEC Oy</t>
  </si>
  <si>
    <t>Espoo</t>
  </si>
  <si>
    <t>FIN-02271</t>
  </si>
  <si>
    <t>Kalle</t>
  </si>
  <si>
    <t>S12_1108</t>
  </si>
  <si>
    <t>Jeff</t>
  </si>
  <si>
    <t>Clover Collections, Co.</t>
  </si>
  <si>
    <t>Dublin</t>
  </si>
  <si>
    <t>Ireland</t>
  </si>
  <si>
    <t>Cassidy</t>
  </si>
  <si>
    <t>Dean</t>
  </si>
  <si>
    <t>Merchants House, 27-30 Merchant's Quay</t>
  </si>
  <si>
    <t>Fernandez</t>
  </si>
  <si>
    <t>Jesus</t>
  </si>
  <si>
    <t>AV Stores, Co.</t>
  </si>
  <si>
    <t>Manchester</t>
  </si>
  <si>
    <t>Ashworth</t>
  </si>
  <si>
    <t>Aaarhus</t>
  </si>
  <si>
    <t>Ibsen</t>
  </si>
  <si>
    <t>Palle</t>
  </si>
  <si>
    <t>S12_1666</t>
  </si>
  <si>
    <t>S12_2823</t>
  </si>
  <si>
    <t>Kuo</t>
  </si>
  <si>
    <t>Kee</t>
  </si>
  <si>
    <t>S12_3148</t>
  </si>
  <si>
    <t>S12_3380</t>
  </si>
  <si>
    <t>Glendale</t>
  </si>
  <si>
    <t>S12_3891</t>
  </si>
  <si>
    <t>S12_3990</t>
  </si>
  <si>
    <t>S12_4473</t>
  </si>
  <si>
    <t>Iberia Gift Imports, Corp.</t>
  </si>
  <si>
    <t>C/ Romero, 33</t>
  </si>
  <si>
    <t>Sevilla</t>
  </si>
  <si>
    <t>Roel</t>
  </si>
  <si>
    <t>Taylor</t>
  </si>
  <si>
    <t>S12_4675</t>
  </si>
  <si>
    <t>88.60.1555</t>
  </si>
  <si>
    <t>24, place Kluber</t>
  </si>
  <si>
    <t>Strasbourg</t>
  </si>
  <si>
    <t>Citeaux</t>
  </si>
  <si>
    <t>Frederique</t>
  </si>
  <si>
    <t>S18_1097</t>
  </si>
  <si>
    <t>S18_1129</t>
  </si>
  <si>
    <t>NV</t>
  </si>
  <si>
    <t>Norway Gifts By Mail, Co.</t>
  </si>
  <si>
    <t>Drammensveien 126 A, PB 744 Sentrum</t>
  </si>
  <si>
    <t>Oslo</t>
  </si>
  <si>
    <t>Klaeboe</t>
  </si>
  <si>
    <t>Jan</t>
  </si>
  <si>
    <t>S18_1342</t>
  </si>
  <si>
    <t>Rovelli</t>
  </si>
  <si>
    <t>035-640555</t>
  </si>
  <si>
    <t>Bergamo</t>
  </si>
  <si>
    <t>Giovanni</t>
  </si>
  <si>
    <t>Australian Collectables, Ltd</t>
  </si>
  <si>
    <t>61-9-3844-6555</t>
  </si>
  <si>
    <t>Connery</t>
  </si>
  <si>
    <t>Sean</t>
  </si>
  <si>
    <t>S18_1367</t>
  </si>
  <si>
    <t>S18_1589</t>
  </si>
  <si>
    <t>Planes</t>
  </si>
  <si>
    <t>S18_1662</t>
  </si>
  <si>
    <t>Lewis</t>
  </si>
  <si>
    <t>Dan</t>
  </si>
  <si>
    <t>Bavarian Collectables Imports, Co.</t>
  </si>
  <si>
    <t>Munich</t>
  </si>
  <si>
    <t>Donnermeyer</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</si>
  <si>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</si>
  <si>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</si>
  <si>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</si>
  <si>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</si>
  <si>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</si>
  <si>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</si>
  <si>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</si>
  <si>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</si>
  <si>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</si>
  <si>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</si>
  <si>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</si>
  <si>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</si>
  <si>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</si>
  <si>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</si>
  <si>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</si>
  <si>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</si>
  <si>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</si>
  <si>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</si>
  <si>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</si>
  <si>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</si>
  <si>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</si>
  <si>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</si>
  <si>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</si>
  <si>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</si>
  <si>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</si>
  <si>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</si>
  <si>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</si>
  <si>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</si>
  <si>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</si>
  <si>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</si>
  <si>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</si>
  <si>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</si>
  <si>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</si>
  <si>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</si>
  <si>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</si>
  <si>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</si>
  <si>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</si>
  <si>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</si>
  <si>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</si>
  <si>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</si>
  <si>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</si>
  <si>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</si>
  <si>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</si>
  <si>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</si>
  <si>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</si>
  <si>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</si>
  <si>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</si>
  <si>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</si>
  <si>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</si>
  <si>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</si>
  <si>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</si>
  <si>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</si>
  <si>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</si>
  <si>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</si>
  <si>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</si>
  <si>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</si>
  <si>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</si>
  <si>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</si>
  <si>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</si>
  <si>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</si>
  <si>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</si>
  <si>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</si>
  <si>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</si>
  <si>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</si>
  <si>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</si>
  <si>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</si>
  <si>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</si>
  <si>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</si>
  <si>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</si>
  <si>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</si>
  <si>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</si>
  <si>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</si>
  <si>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</si>
  <si>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</si>
  <si>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</si>
  <si>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</si>
  <si>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</si>
  <si>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</si>
  <si>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</si>
  <si>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</si>
  <si>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</si>
  <si>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</si>
  <si>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</si>
  <si>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</si>
  <si>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</si>
  <si>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</si>
  <si>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</si>
  <si>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</si>
  <si>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</si>
  <si>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</si>
  <si>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</si>
  <si>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</si>
  <si>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</si>
  <si>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</si>
  <si>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Land of Toys Inc.</t>
  </si>
  <si>
    <t>897 Long Airport Avenue</t>
  </si>
  <si>
    <t>Reims Collectables</t>
  </si>
  <si>
    <t>59 rue de l'Abbaye</t>
  </si>
  <si>
    <t>Lyon Souveniers</t>
  </si>
  <si>
    <t>+33 1 46 62 7555</t>
  </si>
  <si>
    <t>27 rue du Colonel Pierre Avia</t>
  </si>
  <si>
    <t>Da Cunha</t>
  </si>
  <si>
    <t>78934 Hillside Dr.</t>
  </si>
  <si>
    <t>Corporate Gift Ideas Co.</t>
  </si>
  <si>
    <t>7734 Strong St.</t>
  </si>
  <si>
    <t>San Francisco</t>
  </si>
  <si>
    <t>Technics Stores Inc.</t>
  </si>
  <si>
    <t>9408 Furth Circle</t>
  </si>
  <si>
    <t>Daedalus Designs Imports</t>
  </si>
  <si>
    <t>Herkku Gifts</t>
  </si>
  <si>
    <t>N 5804</t>
  </si>
  <si>
    <t>Mini Wheels Co.</t>
  </si>
  <si>
    <t>5557 North Pendale Street</t>
  </si>
  <si>
    <t>Auto Canal Petit</t>
  </si>
  <si>
    <t>(1) 47.55.6555</t>
  </si>
  <si>
    <t>636 St Kilda Road</t>
  </si>
  <si>
    <t>Vitachrome Inc.</t>
  </si>
  <si>
    <t>2678 Kingston Rd.</t>
  </si>
  <si>
    <t>Tekni Collectables Inc.</t>
  </si>
  <si>
    <t>7476 Moss Rd.</t>
  </si>
  <si>
    <t>Gift Depot Inc.</t>
  </si>
  <si>
    <t>25593 South Bay Ln.</t>
  </si>
  <si>
    <t>La Rochelle Gifts</t>
  </si>
  <si>
    <t>Marta's Replicas Co.</t>
  </si>
  <si>
    <t>39323 Spinnaker Dr.</t>
  </si>
  <si>
    <t>90-224 8555</t>
  </si>
  <si>
    <t>Keskuskatu 45</t>
  </si>
  <si>
    <t>Baane Mini Imports</t>
  </si>
  <si>
    <t>07-98 9555</t>
  </si>
  <si>
    <t>Erling Skakkes gate 78</t>
  </si>
  <si>
    <t>Diecast Classics Inc.</t>
  </si>
  <si>
    <t>7586 Pompton St.</t>
  </si>
  <si>
    <t>Salzburg Collectables</t>
  </si>
  <si>
    <t>Geislweg 14</t>
  </si>
  <si>
    <t>Souveniers And Things Co.</t>
  </si>
  <si>
    <t>+61 2 9495 8555</t>
  </si>
  <si>
    <t>1785 First Street</t>
  </si>
  <si>
    <t>New Bedford</t>
  </si>
  <si>
    <t>(171) 555-2282</t>
  </si>
  <si>
    <t>Berkeley Gardens 12  Brewery</t>
  </si>
  <si>
    <t>WX1 6LT</t>
  </si>
  <si>
    <t>Euro Shopping Channel</t>
  </si>
  <si>
    <t>(91) 555 94 44</t>
  </si>
  <si>
    <t>Classic Cars</t>
  </si>
  <si>
    <t>0921-12 3555</t>
  </si>
  <si>
    <t>Berguvsv„gen  8</t>
  </si>
  <si>
    <t>S-958 22</t>
  </si>
  <si>
    <t>(91) 555 22 82</t>
  </si>
  <si>
    <t>Classic Legends Inc.</t>
  </si>
  <si>
    <t>5905 Pompton St.</t>
  </si>
  <si>
    <t>31 Duncan St. West End</t>
  </si>
  <si>
    <t>South Brisbane</t>
  </si>
  <si>
    <t>782 First Street</t>
  </si>
  <si>
    <t>Canadian Gift Exchange Network</t>
  </si>
  <si>
    <t>(604) 555-3392</t>
  </si>
  <si>
    <t>1900 Oak St.</t>
  </si>
  <si>
    <t>V3F 2K1</t>
  </si>
  <si>
    <t>West Coast Collectables Co.</t>
  </si>
  <si>
    <t>3675 Furth Circle</t>
  </si>
  <si>
    <t>Cambridge Collectables Co.</t>
  </si>
  <si>
    <t>4658 Baden Av.</t>
  </si>
  <si>
    <t>Super Scale Inc.</t>
  </si>
  <si>
    <t>567 North Pendale Street</t>
  </si>
  <si>
    <t>New Haven</t>
  </si>
  <si>
    <t>+81 3 3584 0555</t>
  </si>
  <si>
    <t>2-2-8 Roppongi</t>
  </si>
  <si>
    <t>Amica Models &amp; Co.</t>
  </si>
  <si>
    <t>Via Monte Bianco 34</t>
  </si>
  <si>
    <t>Scandinavian Gift Ideas</t>
  </si>
  <si>
    <t>0695-34 6555</t>
  </si>
  <si>
    <t>?kergatan 24</t>
  </si>
  <si>
    <t>S-844 67</t>
  </si>
  <si>
    <t>Auto Assoc. &amp; Cie.</t>
  </si>
  <si>
    <t>Mini Gifts Distributors Ltd.</t>
  </si>
  <si>
    <t>5677 Strong St.</t>
  </si>
  <si>
    <t>San Rafael</t>
  </si>
  <si>
    <t>Online Diecast Creations Co.</t>
  </si>
  <si>
    <t>2304 Long Airport Avenue</t>
  </si>
  <si>
    <t>Collectables For Less Inc.</t>
  </si>
  <si>
    <t>7825 Douglas Av.</t>
  </si>
  <si>
    <t>201 Miller Street</t>
  </si>
  <si>
    <t>North Sydney</t>
  </si>
  <si>
    <t>Quebec Home Shopping Network</t>
  </si>
  <si>
    <t>(514) 555-8054</t>
  </si>
  <si>
    <t>43 rue St. Laurent</t>
  </si>
  <si>
    <t>H1J 1C3</t>
  </si>
  <si>
    <t>In Process</t>
  </si>
  <si>
    <t>Osaka Souveniers Co.</t>
  </si>
  <si>
    <t>+81 06 6342 5555</t>
  </si>
  <si>
    <t>Motor Mint Distributors Inc.</t>
  </si>
  <si>
    <t>11328 Douglas Av.</t>
  </si>
  <si>
    <t>Atelier graphique</t>
  </si>
  <si>
    <t>Mini Classics</t>
  </si>
  <si>
    <t>3758 North Pendale Street</t>
  </si>
  <si>
    <t>White Plains</t>
  </si>
  <si>
    <t>Danish Wholesale Imports</t>
  </si>
  <si>
    <t>31 12 3555</t>
  </si>
  <si>
    <t>Vinb'ltet 34</t>
  </si>
  <si>
    <t>(171) 555-0297</t>
  </si>
  <si>
    <t>35 King George</t>
  </si>
  <si>
    <t>WX3 6FW</t>
  </si>
  <si>
    <t>Mini Creations Ltd.</t>
  </si>
  <si>
    <t>4575 Hillside Dr.</t>
  </si>
  <si>
    <t>Wing C</t>
  </si>
  <si>
    <t>Alpha Cognac</t>
  </si>
  <si>
    <t>1 rue Alsace-Lorraine</t>
  </si>
  <si>
    <t>(171) 555-7555</t>
  </si>
  <si>
    <t>120 Hanover Sq.</t>
  </si>
  <si>
    <t>WA1 1DP</t>
  </si>
  <si>
    <t>Enaco Distributors</t>
  </si>
  <si>
    <t>(93) 203 4555</t>
  </si>
  <si>
    <t>6047 Douglas Av.</t>
  </si>
  <si>
    <t>Los Angeles</t>
  </si>
  <si>
    <t>Collectable Mini Designs Co.</t>
  </si>
  <si>
    <t>361 Furth Circle</t>
  </si>
  <si>
    <t>San Diego</t>
  </si>
  <si>
    <t>Petit Auto</t>
  </si>
  <si>
    <t>(02) 5554 67</t>
  </si>
  <si>
    <t>Rue Joseph-Bens 532</t>
  </si>
  <si>
    <t>(604) 555-4555</t>
  </si>
  <si>
    <t>23 Tsawassen Blvd.</t>
  </si>
  <si>
    <t>T2F 8M4</t>
  </si>
  <si>
    <t>8616 Spinnaker Dr.</t>
  </si>
  <si>
    <t>(198) 555-8888</t>
  </si>
  <si>
    <t>Garden House Crowther Way</t>
  </si>
  <si>
    <t>Isle of Wight</t>
  </si>
  <si>
    <t>PO31 7PJ</t>
  </si>
  <si>
    <t>Torikatu 38</t>
  </si>
  <si>
    <t>The Sharp Gifts Warehouse</t>
  </si>
  <si>
    <t>3086 Ingle Ln.</t>
  </si>
  <si>
    <t>San Jose</t>
  </si>
  <si>
    <t>On Hold</t>
  </si>
  <si>
    <t>(1) 42.34.2555</t>
  </si>
  <si>
    <t>Mini Auto Werke</t>
  </si>
  <si>
    <t>Kirchgasse 6</t>
  </si>
  <si>
    <t>Diecast Collectables</t>
  </si>
  <si>
    <t>6251 Ingle Ln.</t>
  </si>
  <si>
    <t>Handji Gifts&amp; Co</t>
  </si>
  <si>
    <t>Village Close - 106 Linden Road Sandown</t>
  </si>
  <si>
    <t>Cruz &amp; Sons Co.</t>
  </si>
  <si>
    <t>+63 2 555 3587</t>
  </si>
  <si>
    <t>15 McCallum Street - NatWest Center #13-03</t>
  </si>
  <si>
    <t>Makati City</t>
  </si>
  <si>
    <t>1227 MM</t>
  </si>
  <si>
    <t>Marseille Mini Autos</t>
  </si>
  <si>
    <t>Mehrheimerstr. 369</t>
  </si>
  <si>
    <t>Grenzacherweg 237</t>
  </si>
  <si>
    <t>L'ordine Souveniers</t>
  </si>
  <si>
    <t>Strada Provinciale 124</t>
  </si>
  <si>
    <t>Reggio Emilia</t>
  </si>
  <si>
    <t>Online Mini Collectables</t>
  </si>
  <si>
    <t>7635 Spinnaker Dr.</t>
  </si>
  <si>
    <t>+49 69 66 90 2555</t>
  </si>
  <si>
    <t>Lyonerstr. 34</t>
  </si>
  <si>
    <t>Suominen Souveniers</t>
  </si>
  <si>
    <t>+358 9 8045 555</t>
  </si>
  <si>
    <t>Muscle Machine Inc</t>
  </si>
  <si>
    <t>4092 Furth Circle</t>
  </si>
  <si>
    <t>25 Maiden Lane</t>
  </si>
  <si>
    <t>CAF Imports</t>
  </si>
  <si>
    <t>(171) 555-1555</t>
  </si>
  <si>
    <t>Fauntleroy Circus</t>
  </si>
  <si>
    <t>EC2 5NT</t>
  </si>
  <si>
    <t>Heintze Collectables</t>
  </si>
  <si>
    <t>86 21 3555</t>
  </si>
  <si>
    <t>Smagsloget 45</t>
  </si>
  <si>
    <t>Trucks and Buses</t>
  </si>
  <si>
    <t>Microscale Inc.</t>
  </si>
  <si>
    <t>5290 North Pendale Street</t>
  </si>
  <si>
    <t>Boards &amp; Toys Co.</t>
  </si>
  <si>
    <t>4097 Douglas Av.</t>
  </si>
  <si>
    <t>(95) 555 82 82</t>
  </si>
  <si>
    <t>Jose Pedro</t>
  </si>
  <si>
    <t>Signal Collectibles Ltd.</t>
  </si>
  <si>
    <t>2793 Furth Circle</t>
  </si>
  <si>
    <t>Mini Caravy</t>
  </si>
  <si>
    <t>Signal Gift Stores</t>
  </si>
  <si>
    <t>8489 Strong St.</t>
  </si>
  <si>
    <t>Las Vegas</t>
  </si>
  <si>
    <t>N 0106</t>
  </si>
  <si>
    <t>Vintage Cars</t>
  </si>
  <si>
    <t>Rovelli Gifts</t>
  </si>
  <si>
    <t>Via Ludovico il Moro 22</t>
  </si>
  <si>
    <t>7 Allen Street</t>
  </si>
  <si>
    <t>Glen Waverly</t>
  </si>
  <si>
    <t>Gift Ideas Corp.</t>
  </si>
  <si>
    <t>2440 Pompton St.</t>
  </si>
  <si>
    <t>+49 89 61 08 9555</t>
  </si>
  <si>
    <t>Hansastr. 15</t>
  </si>
  <si>
    <t>Royale Belge</t>
  </si>
  <si>
    <t>(071) 23 67 2555</t>
  </si>
  <si>
    <t>Auto-Moto Classics Inc.</t>
  </si>
  <si>
    <t>16780 Pompton St.</t>
  </si>
  <si>
    <t>Catalonia</t>
  </si>
  <si>
    <t>ile de France</t>
  </si>
  <si>
    <t>EL</t>
  </si>
  <si>
    <t>EP</t>
  </si>
  <si>
    <t>EM</t>
  </si>
  <si>
    <t>EK</t>
  </si>
  <si>
    <t>Pennysylvania</t>
  </si>
  <si>
    <t>Vestland</t>
  </si>
  <si>
    <t>MarsaCsond</t>
  </si>
  <si>
    <t>MarsaCsonled</t>
  </si>
  <si>
    <t>VersaCand</t>
  </si>
  <si>
    <t>Maly</t>
  </si>
  <si>
    <t>VersnCand</t>
  </si>
  <si>
    <t>Masansonled</t>
  </si>
  <si>
    <t>Mastlsond</t>
  </si>
  <si>
    <t>MarsnCsond</t>
  </si>
  <si>
    <t>Masiisonled</t>
  </si>
  <si>
    <t>MarsnCsonled</t>
  </si>
  <si>
    <t>Vesanand</t>
  </si>
  <si>
    <t>California</t>
  </si>
  <si>
    <t>New Jersey</t>
  </si>
  <si>
    <t>Bexerett e</t>
  </si>
  <si>
    <t>Torlballeo</t>
  </si>
  <si>
    <t>Grand Est</t>
  </si>
  <si>
    <t>Occitanie</t>
  </si>
  <si>
    <t>Piedmont</t>
  </si>
  <si>
    <t>VOT</t>
  </si>
  <si>
    <t>Uusmiaa</t>
  </si>
  <si>
    <t>Hesse</t>
  </si>
  <si>
    <t>styria</t>
  </si>
  <si>
    <t>CRD</t>
  </si>
  <si>
    <t>Norbetten</t>
  </si>
  <si>
    <t>Auvergne</t>
  </si>
  <si>
    <t>COM</t>
  </si>
  <si>
    <t>Metro Manila</t>
  </si>
  <si>
    <t>GM</t>
  </si>
  <si>
    <t>Bavaria</t>
  </si>
  <si>
    <t>NO</t>
  </si>
  <si>
    <t>PDL</t>
  </si>
  <si>
    <t>Andalusia</t>
  </si>
  <si>
    <t>Oslo Country</t>
  </si>
  <si>
    <t>Leinster</t>
  </si>
  <si>
    <t>CD</t>
  </si>
  <si>
    <t>ER</t>
  </si>
  <si>
    <t>Ile de France</t>
  </si>
  <si>
    <t>MB</t>
  </si>
  <si>
    <t>Total Sales</t>
  </si>
  <si>
    <t>Number of Orders</t>
  </si>
  <si>
    <t>Average Sale</t>
  </si>
  <si>
    <t>Highest Sale</t>
  </si>
  <si>
    <t>Top Customer</t>
  </si>
  <si>
    <t>Total Units Sold</t>
  </si>
  <si>
    <t>Average Unit Price</t>
  </si>
  <si>
    <t>City</t>
  </si>
  <si>
    <t>Country</t>
  </si>
  <si>
    <t>Indicateurs clés de performance (KPI)</t>
  </si>
  <si>
    <t>Produit</t>
  </si>
  <si>
    <t>Indicateurs clès des Point Négative</t>
  </si>
  <si>
    <t>nombre de commande Annuler&amp;Litige</t>
  </si>
  <si>
    <t>Total</t>
  </si>
  <si>
    <t>montants des commande Annuler&amp;Litige</t>
  </si>
  <si>
    <t>Ville</t>
  </si>
  <si>
    <t xml:space="preserve">commande Annuler et litige </t>
  </si>
  <si>
    <t xml:space="preserve">commande livrer </t>
  </si>
  <si>
    <t>commande en Attente</t>
  </si>
  <si>
    <t>Row Labels</t>
  </si>
  <si>
    <t>Grand Total</t>
  </si>
  <si>
    <t>Sum of SALES</t>
  </si>
  <si>
    <t>Column Labels</t>
  </si>
  <si>
    <t>(All)</t>
  </si>
  <si>
    <t>Total vente</t>
  </si>
  <si>
    <t>Total Vente en %</t>
  </si>
  <si>
    <t>Rank</t>
  </si>
  <si>
    <t>Moyenne de commande</t>
  </si>
  <si>
    <t>Commande le plus élvée</t>
  </si>
  <si>
    <t xml:space="preserve">Nombre de commande </t>
  </si>
  <si>
    <t>CA comparaison= Canada</t>
  </si>
  <si>
    <t>Comparaison en % = Canada</t>
  </si>
  <si>
    <t xml:space="preserve"> Total en répartition</t>
  </si>
  <si>
    <t>Best Seller</t>
  </si>
  <si>
    <t>2,89M €</t>
  </si>
  <si>
    <t xml:space="preserve">    Nombre de Produit Vendu</t>
  </si>
  <si>
    <t>janvier</t>
  </si>
  <si>
    <t>février</t>
  </si>
  <si>
    <t>mars</t>
  </si>
  <si>
    <t>avril</t>
  </si>
  <si>
    <t>mai</t>
  </si>
  <si>
    <t>juin</t>
  </si>
  <si>
    <t>juillet</t>
  </si>
  <si>
    <t>août</t>
  </si>
  <si>
    <t>septembre</t>
  </si>
  <si>
    <t>octobre</t>
  </si>
  <si>
    <t>novembre</t>
  </si>
  <si>
    <t>décembre</t>
  </si>
  <si>
    <t>Comparaison des ventes par pays (en €)</t>
  </si>
  <si>
    <t>Total Sum of SALES</t>
  </si>
  <si>
    <t>Total Sum of SALES2</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</si>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</sst>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0.00\ &quot;€&quot;_-;\-* #,##0.00\ &quot;€&quot;_-;_-* &quot;-&quot;??\ &quot;€&quot;_-;_-@_-"/>
    <numFmt numFmtId="43" formatCode="_-* #,##0.00_-;\-* #,##0.00_-;_-* &quot;-&quot;??_-;_-@_-"/>
    <numFmt numFmtId="164" formatCode="_-* #,##0.00\ [$€-40C]_-;\-* #,##0.00\ [$€-40C]_-;_-* &quot;-&quot;??\ [$€-40C]_-;_-@_-"/>
    <numFmt numFmtId="165" formatCode="#,##0.00\ &quot;€&quot;"/>
  </numFmts>
  <fonts count="3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8"/>
      <color theme="0"/>
      <name val="Aptos Narrow"/>
      <family val="2"/>
      <scheme val="minor"/>
    </font>
    <font>
      <sz val="22"/>
      <color theme="0"/>
      <name val="Aptos Narrow"/>
      <family val="2"/>
      <scheme val="minor"/>
    </font>
    <font>
      <sz val="16"/>
      <color theme="1"/>
      <name val="Aptos Narrow"/>
      <family val="2"/>
      <scheme val="minor"/>
    </font>
    <font>
      <sz val="20"/>
      <color theme="1"/>
      <name val="Aptos Narrow"/>
      <family val="2"/>
      <scheme val="minor"/>
    </font>
    <font>
      <sz val="28"/>
      <color theme="0"/>
      <name val="Aptos Narrow"/>
      <family val="2"/>
      <scheme val="minor"/>
    </font>
    <font>
      <i/>
      <sz val="11"/>
      <color theme="1"/>
      <name val="Aptos Narrow"/>
      <family val="2"/>
      <scheme val="minor"/>
    </font>
    <font>
      <b/>
      <i/>
      <u/>
      <sz val="11"/>
      <color theme="1"/>
      <name val="Aptos Narrow"/>
      <family val="2"/>
      <scheme val="minor"/>
    </font>
    <font>
      <u/>
      <sz val="11"/>
      <color theme="1"/>
      <name val="Aptos Narrow"/>
      <family val="2"/>
      <scheme val="minor"/>
    </font>
    <font>
      <b/>
      <sz val="12"/>
      <color theme="1"/>
      <name val="Aptos Narrow"/>
      <family val="2"/>
      <scheme val="minor"/>
    </font>
    <font>
      <b/>
      <sz val="14"/>
      <color theme="1"/>
      <name val="Aptos Narrow"/>
      <family val="2"/>
      <scheme val="minor"/>
    </font>
    <font>
      <b/>
      <i/>
      <sz val="14"/>
      <color theme="1"/>
      <name val="Aptos Narrow"/>
      <family val="2"/>
      <scheme val="minor"/>
    </font>
    <font>
      <sz val="8"/>
      <name val="Aptos Narrow"/>
      <family val="2"/>
      <scheme val="minor"/>
    </font>
    <font>
      <b/>
      <sz val="20"/>
      <color theme="1"/>
      <name val="Aptos Narrow"/>
      <family val="2"/>
      <scheme val="minor"/>
    </font>
    <font>
      <b/>
      <sz val="22"/>
      <color theme="1"/>
      <name val="Aptos Narrow"/>
      <family val="2"/>
      <scheme val="minor"/>
    </font>
    <font>
      <b/>
      <sz val="16"/>
      <color theme="1"/>
      <name val="Aptos Narrow"/>
      <family val="2"/>
      <scheme val="minor"/>
    </font>
    <font>
      <b/>
      <sz val="10"/>
      <color theme="1"/>
      <name val="Aptos Narrow"/>
      <family val="2"/>
      <scheme val="minor"/>
    </font>
    <font>
      <b/>
      <i/>
      <sz val="11"/>
      <color theme="1"/>
      <name val="Aptos Narrow"/>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theme="4"/>
      </patternFill>
    </fill>
    <fill>
      <patternFill patternType="solid">
        <fgColor theme="3" tint="0.499984740745262"/>
        <bgColor indexed="64"/>
      </patternFill>
    </fill>
    <fill>
      <patternFill patternType="solid">
        <fgColor rgb="FFFF0000"/>
        <bgColor indexed="64"/>
      </patternFill>
    </fill>
    <fill>
      <patternFill patternType="solid">
        <fgColor rgb="FFFFC000"/>
        <bgColor indexed="64"/>
      </patternFill>
    </fill>
    <fill>
      <patternFill patternType="solid">
        <fgColor theme="9" tint="-0.249977111117893"/>
        <bgColor indexed="64"/>
      </patternFill>
    </fill>
    <fill>
      <patternFill patternType="solid">
        <fgColor rgb="FF3333FF"/>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44">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3">
    <xf numFmtId="0" fontId="0" fillId="0" borderId="0" xfId="0"/>
    <xf numFmtId="14" fontId="0" fillId="0" borderId="0" xfId="0" applyNumberFormat="1" applyAlignment="1">
      <alignment horizontal="center" vertical="center"/>
    </xf>
    <xf numFmtId="164" fontId="0" fillId="0" borderId="0" xfId="1" applyNumberFormat="1" applyFont="1"/>
    <xf numFmtId="0" fontId="0" fillId="0" borderId="0" xfId="0" applyAlignment="1">
      <alignment horizontal="center"/>
    </xf>
    <xf numFmtId="164" fontId="0" fillId="0" borderId="0" xfId="2" applyNumberFormat="1" applyFont="1"/>
    <xf numFmtId="0" fontId="0" fillId="0" borderId="0" xfId="0" applyAlignment="1">
      <alignment vertical="center" wrapText="1"/>
    </xf>
    <xf numFmtId="0" fontId="16" fillId="33" borderId="10" xfId="0" applyFont="1" applyFill="1" applyBorder="1" applyAlignment="1">
      <alignment horizontal="center" vertical="center" wrapText="1"/>
    </xf>
    <xf numFmtId="164" fontId="0" fillId="0" borderId="0" xfId="0" applyNumberFormat="1"/>
    <xf numFmtId="0" fontId="23" fillId="0" borderId="0" xfId="0" applyFont="1"/>
    <xf numFmtId="0" fontId="25" fillId="0" borderId="0" xfId="0" applyFont="1"/>
    <xf numFmtId="0" fontId="0" fillId="0" borderId="0" xfId="0" applyAlignment="1">
      <alignment horizontal="left" vertical="top"/>
    </xf>
    <xf numFmtId="3" fontId="0" fillId="0" borderId="0" xfId="0" applyNumberFormat="1" applyAlignment="1">
      <alignment horizontal="left" vertical="top"/>
    </xf>
    <xf numFmtId="0" fontId="0" fillId="38" borderId="0" xfId="0" applyFill="1" applyAlignment="1">
      <alignment horizontal="center"/>
    </xf>
    <xf numFmtId="0" fontId="0" fillId="36" borderId="0" xfId="0" applyFill="1" applyAlignment="1">
      <alignment horizontal="center"/>
    </xf>
    <xf numFmtId="0" fontId="0" fillId="37" borderId="0" xfId="0" applyFill="1" applyAlignment="1">
      <alignment horizontal="center"/>
    </xf>
    <xf numFmtId="0" fontId="18" fillId="39" borderId="0" xfId="0" applyFont="1" applyFill="1" applyAlignment="1">
      <alignment horizontal="center" vertical="center"/>
    </xf>
    <xf numFmtId="0" fontId="0" fillId="0" borderId="10" xfId="0" applyBorder="1" applyAlignment="1">
      <alignment horizontal="center"/>
    </xf>
    <xf numFmtId="14" fontId="0" fillId="0" borderId="10" xfId="0" applyNumberFormat="1" applyBorder="1" applyAlignment="1">
      <alignment horizontal="center" vertical="top"/>
    </xf>
    <xf numFmtId="164" fontId="0" fillId="0" borderId="10" xfId="0" applyNumberFormat="1" applyBorder="1" applyAlignment="1">
      <alignment horizontal="center"/>
    </xf>
    <xf numFmtId="0" fontId="26" fillId="33" borderId="10" xfId="0" applyFont="1" applyFill="1" applyBorder="1" applyAlignment="1">
      <alignment horizontal="center"/>
    </xf>
    <xf numFmtId="0" fontId="27" fillId="33" borderId="10" xfId="0" applyFont="1" applyFill="1" applyBorder="1" applyAlignment="1">
      <alignment horizontal="center" vertical="center" wrapText="1"/>
    </xf>
    <xf numFmtId="0" fontId="27" fillId="33" borderId="10" xfId="0" applyFont="1" applyFill="1" applyBorder="1" applyAlignment="1">
      <alignment horizontal="center"/>
    </xf>
    <xf numFmtId="164" fontId="27" fillId="33" borderId="10" xfId="0" applyNumberFormat="1" applyFont="1" applyFill="1" applyBorder="1" applyAlignment="1">
      <alignment horizontal="center"/>
    </xf>
    <xf numFmtId="164" fontId="19" fillId="36" borderId="0" xfId="0" applyNumberFormat="1" applyFont="1" applyFill="1" applyAlignment="1">
      <alignment horizontal="center"/>
    </xf>
    <xf numFmtId="0" fontId="21" fillId="0" borderId="0" xfId="0" applyFont="1" applyAlignment="1">
      <alignment vertical="center"/>
    </xf>
    <xf numFmtId="14" fontId="0" fillId="0" borderId="0" xfId="0" applyNumberFormat="1" applyAlignment="1">
      <alignment horizontal="center"/>
    </xf>
    <xf numFmtId="0" fontId="0" fillId="40" borderId="11" xfId="0" applyFont="1" applyFill="1" applyBorder="1" applyAlignment="1">
      <alignment horizontal="center"/>
    </xf>
    <xf numFmtId="0" fontId="0" fillId="40" borderId="12" xfId="0" applyFont="1" applyFill="1" applyBorder="1" applyAlignment="1">
      <alignment horizontal="center"/>
    </xf>
    <xf numFmtId="0" fontId="0" fillId="40" borderId="13" xfId="0" applyFont="1" applyFill="1" applyBorder="1" applyAlignment="1">
      <alignment horizontal="center"/>
    </xf>
    <xf numFmtId="0" fontId="13" fillId="34" borderId="11" xfId="0" applyFont="1" applyFill="1" applyBorder="1" applyAlignment="1">
      <alignment wrapText="1"/>
    </xf>
    <xf numFmtId="0" fontId="13" fillId="34" borderId="12" xfId="0" applyFont="1" applyFill="1" applyBorder="1" applyAlignment="1">
      <alignment wrapText="1"/>
    </xf>
    <xf numFmtId="0" fontId="13" fillId="34" borderId="13" xfId="0" applyFont="1" applyFill="1" applyBorder="1" applyAlignment="1">
      <alignment wrapText="1"/>
    </xf>
    <xf numFmtId="0" fontId="8" fillId="4" borderId="4" xfId="10" applyBorder="1" applyAlignment="1">
      <alignment wrapText="1"/>
    </xf>
    <xf numFmtId="0" fontId="1" fillId="36" borderId="4" xfId="10" applyFont="1" applyFill="1" applyBorder="1" applyAlignment="1">
      <alignment horizontal="center" vertical="center"/>
    </xf>
    <xf numFmtId="0" fontId="1" fillId="41" borderId="4" xfId="10" applyFont="1" applyFill="1" applyBorder="1" applyAlignment="1">
      <alignment horizontal="center" vertical="center"/>
    </xf>
    <xf numFmtId="0" fontId="1" fillId="33" borderId="4" xfId="1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44" fontId="0" fillId="0" borderId="0" xfId="0" applyNumberFormat="1"/>
    <xf numFmtId="164" fontId="0" fillId="0" borderId="0" xfId="0" applyNumberFormat="1" applyFont="1"/>
    <xf numFmtId="0" fontId="0" fillId="42" borderId="0" xfId="0" applyFill="1"/>
    <xf numFmtId="0" fontId="7" fillId="3" borderId="0" xfId="9" applyBorder="1"/>
    <xf numFmtId="0" fontId="0" fillId="0" borderId="4" xfId="0" applyBorder="1"/>
    <xf numFmtId="10" fontId="0" fillId="0" borderId="0" xfId="0" applyNumberFormat="1"/>
    <xf numFmtId="10" fontId="0" fillId="38" borderId="0" xfId="0" applyNumberFormat="1" applyFill="1"/>
    <xf numFmtId="0" fontId="0" fillId="41" borderId="0" xfId="0" applyNumberFormat="1" applyFill="1" applyAlignment="1">
      <alignment horizontal="center"/>
    </xf>
    <xf numFmtId="0" fontId="0" fillId="38" borderId="0" xfId="0" applyNumberFormat="1" applyFill="1" applyAlignment="1">
      <alignment horizontal="center"/>
    </xf>
    <xf numFmtId="0" fontId="0" fillId="45" borderId="0" xfId="0" applyNumberFormat="1" applyFill="1" applyAlignment="1">
      <alignment horizontal="center"/>
    </xf>
    <xf numFmtId="0" fontId="0" fillId="44" borderId="0" xfId="0" applyNumberFormat="1" applyFill="1" applyAlignment="1">
      <alignment horizontal="center"/>
    </xf>
    <xf numFmtId="0" fontId="0" fillId="0" borderId="0" xfId="0" applyAlignment="1">
      <alignment horizontal="left" indent="1"/>
    </xf>
    <xf numFmtId="0" fontId="0" fillId="0" borderId="0" xfId="0" applyAlignment="1">
      <alignment horizontal="left" indent="2"/>
    </xf>
    <xf numFmtId="0" fontId="0" fillId="46" borderId="0" xfId="0" applyFill="1" applyAlignment="1">
      <alignment horizontal="left"/>
    </xf>
    <xf numFmtId="44" fontId="0" fillId="46" borderId="0" xfId="0" applyNumberFormat="1" applyFill="1"/>
    <xf numFmtId="10" fontId="0" fillId="46" borderId="0" xfId="0" applyNumberFormat="1" applyFill="1"/>
    <xf numFmtId="0" fontId="0" fillId="46" borderId="0" xfId="0" applyNumberFormat="1" applyFill="1" applyAlignment="1">
      <alignment horizontal="center"/>
    </xf>
    <xf numFmtId="164" fontId="0" fillId="46" borderId="0" xfId="0" applyNumberFormat="1" applyFill="1"/>
    <xf numFmtId="0" fontId="0" fillId="46" borderId="0" xfId="0" applyNumberFormat="1" applyFill="1"/>
    <xf numFmtId="0" fontId="0" fillId="43" borderId="0" xfId="0" applyNumberFormat="1" applyFont="1" applyFill="1" applyAlignment="1">
      <alignment horizontal="center"/>
    </xf>
    <xf numFmtId="164" fontId="0" fillId="46" borderId="0" xfId="0" applyNumberFormat="1" applyFill="1" applyAlignment="1">
      <alignment horizontal="center" vertical="center" wrapText="1"/>
    </xf>
    <xf numFmtId="164" fontId="0" fillId="0" borderId="0" xfId="0" applyNumberFormat="1" applyAlignment="1">
      <alignment horizontal="center" vertical="center" wrapText="1"/>
    </xf>
    <xf numFmtId="44" fontId="0" fillId="44" borderId="0" xfId="0" applyNumberFormat="1" applyFill="1"/>
    <xf numFmtId="44" fontId="0" fillId="38" borderId="0" xfId="0" applyNumberFormat="1" applyFill="1"/>
    <xf numFmtId="0" fontId="17" fillId="0" borderId="0" xfId="0" applyFont="1" applyAlignment="1">
      <alignment horizontal="left"/>
    </xf>
    <xf numFmtId="0" fontId="17" fillId="38" borderId="0" xfId="0" applyFont="1" applyFill="1"/>
    <xf numFmtId="164" fontId="17" fillId="0" borderId="0" xfId="0" applyNumberFormat="1" applyFont="1"/>
    <xf numFmtId="0" fontId="0" fillId="38" borderId="0" xfId="0" applyFill="1" applyAlignment="1">
      <alignment horizontal="left"/>
    </xf>
    <xf numFmtId="164" fontId="0" fillId="38" borderId="0" xfId="0" applyNumberFormat="1" applyFill="1"/>
    <xf numFmtId="10" fontId="17" fillId="0" borderId="0" xfId="0" applyNumberFormat="1" applyFont="1"/>
    <xf numFmtId="0" fontId="28" fillId="47" borderId="10" xfId="0" applyFont="1" applyFill="1" applyBorder="1" applyAlignment="1">
      <alignment horizontal="center" vertical="center" wrapText="1"/>
    </xf>
    <xf numFmtId="0" fontId="28" fillId="47" borderId="0" xfId="0" applyFont="1" applyFill="1" applyAlignment="1">
      <alignment horizontal="center" vertical="center"/>
    </xf>
    <xf numFmtId="164" fontId="0" fillId="38" borderId="10" xfId="0" applyNumberFormat="1" applyFill="1" applyBorder="1" applyAlignment="1">
      <alignment horizontal="center" vertical="center"/>
    </xf>
    <xf numFmtId="0" fontId="0" fillId="0" borderId="0" xfId="0" applyBorder="1"/>
    <xf numFmtId="0" fontId="0" fillId="0" borderId="0" xfId="0" applyFill="1"/>
    <xf numFmtId="164" fontId="16" fillId="38" borderId="10" xfId="0" applyNumberFormat="1" applyFont="1" applyFill="1" applyBorder="1" applyAlignment="1">
      <alignment horizontal="center" vertical="center"/>
    </xf>
    <xf numFmtId="164" fontId="33" fillId="38" borderId="10" xfId="0" applyNumberFormat="1" applyFont="1" applyFill="1" applyBorder="1" applyAlignment="1">
      <alignment horizontal="center" vertical="center"/>
    </xf>
    <xf numFmtId="165" fontId="16" fillId="38" borderId="10" xfId="0" applyNumberFormat="1" applyFont="1" applyFill="1" applyBorder="1" applyAlignment="1">
      <alignment horizontal="center" vertical="center" wrapText="1"/>
    </xf>
    <xf numFmtId="0" fontId="16" fillId="38" borderId="10" xfId="0" applyFont="1" applyFill="1" applyBorder="1" applyAlignment="1">
      <alignment horizontal="center" vertical="center"/>
    </xf>
    <xf numFmtId="164" fontId="16" fillId="38" borderId="10" xfId="2" applyNumberFormat="1" applyFont="1" applyFill="1" applyBorder="1" applyAlignment="1">
      <alignment horizontal="center" vertical="center"/>
    </xf>
    <xf numFmtId="0" fontId="32" fillId="38" borderId="0" xfId="0" applyFont="1" applyFill="1" applyAlignment="1">
      <alignment horizontal="center" vertical="center"/>
    </xf>
    <xf numFmtId="0" fontId="34" fillId="0" borderId="0" xfId="0" applyFont="1"/>
    <xf numFmtId="0" fontId="34" fillId="0" borderId="0" xfId="0" applyFont="1" applyAlignment="1">
      <alignment horizontal="center" vertical="center" wrapText="1"/>
    </xf>
    <xf numFmtId="0" fontId="34" fillId="0" borderId="0" xfId="0" applyFont="1" applyAlignment="1">
      <alignment horizontal="center" wrapText="1"/>
    </xf>
    <xf numFmtId="0" fontId="34" fillId="0" borderId="0" xfId="0" applyFont="1" applyAlignment="1">
      <alignment horizontal="center" vertical="center"/>
    </xf>
    <xf numFmtId="0" fontId="16" fillId="40" borderId="14" xfId="0" applyFont="1" applyFill="1" applyBorder="1" applyAlignment="1">
      <alignment horizontal="left"/>
    </xf>
    <xf numFmtId="10" fontId="16" fillId="40" borderId="14" xfId="0" applyNumberFormat="1" applyFont="1" applyFill="1" applyBorder="1"/>
    <xf numFmtId="164" fontId="16" fillId="40" borderId="14" xfId="0" applyNumberFormat="1" applyFont="1" applyFill="1" applyBorder="1"/>
    <xf numFmtId="0" fontId="8" fillId="4" borderId="4" xfId="10" applyBorder="1"/>
    <xf numFmtId="0" fontId="0" fillId="48" borderId="0" xfId="0" applyFill="1"/>
    <xf numFmtId="0" fontId="0" fillId="48" borderId="0" xfId="0" applyFont="1" applyFill="1"/>
    <xf numFmtId="0" fontId="0" fillId="48" borderId="0" xfId="0" applyFill="1" applyAlignment="1"/>
    <xf numFmtId="0" fontId="19" fillId="35" borderId="0" xfId="0" applyFont="1" applyFill="1" applyBorder="1" applyAlignment="1">
      <alignment horizontal="center" vertical="center"/>
    </xf>
    <xf numFmtId="0" fontId="20" fillId="37" borderId="0" xfId="0" applyFont="1" applyFill="1" applyAlignment="1">
      <alignment horizontal="center" vertical="center"/>
    </xf>
    <xf numFmtId="0" fontId="24" fillId="33" borderId="0" xfId="0" applyFont="1" applyFill="1" applyBorder="1" applyAlignment="1">
      <alignment horizontal="center" vertical="center" wrapText="1"/>
    </xf>
    <xf numFmtId="0" fontId="22" fillId="36" borderId="0" xfId="0" applyFont="1" applyFill="1" applyAlignment="1">
      <alignment horizontal="center"/>
    </xf>
    <xf numFmtId="0" fontId="24" fillId="33" borderId="0" xfId="0" applyFont="1" applyFill="1" applyAlignment="1">
      <alignment horizontal="center" vertical="center" wrapText="1"/>
    </xf>
    <xf numFmtId="164" fontId="19" fillId="36" borderId="0" xfId="0" applyNumberFormat="1" applyFont="1" applyFill="1" applyAlignment="1">
      <alignment horizontal="center"/>
    </xf>
    <xf numFmtId="0" fontId="31" fillId="0" borderId="0" xfId="0" applyFont="1" applyFill="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xf>
    <xf numFmtId="0" fontId="31" fillId="0" borderId="0" xfId="0" applyFont="1" applyAlignment="1">
      <alignment horizontal="center"/>
    </xf>
    <xf numFmtId="0" fontId="30" fillId="0" borderId="0" xfId="0" applyFont="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156">
    <dxf>
      <font>
        <color rgb="FF006100"/>
      </font>
      <fill>
        <patternFill>
          <bgColor rgb="FFC6EFCE"/>
        </patternFill>
      </fill>
    </dxf>
    <dxf>
      <numFmt numFmtId="164" formatCode="_-* #,##0.00\ [$€-40C]_-;\-* #,##0.00\ [$€-40C]_-;_-* &quot;-&quot;??\ [$€-40C]_-;_-@_-"/>
    </dxf>
    <dxf>
      <numFmt numFmtId="164" formatCode="_-* #,##0.00\ [$€-40C]_-;\-* #,##0.00\ [$€-40C]_-;_-* &quot;-&quot;??\ [$€-40C]_-;_-@_-"/>
    </dxf>
    <dxf>
      <numFmt numFmtId="14" formatCode="0.00%"/>
    </dxf>
    <dxf>
      <fill>
        <patternFill patternType="solid">
          <bgColor theme="9" tint="-0.249977111117893"/>
        </patternFill>
      </fill>
    </dxf>
    <dxf>
      <fill>
        <patternFill patternType="solid">
          <bgColor theme="9" tint="-0.249977111117893"/>
        </patternFill>
      </fill>
    </dxf>
    <dxf>
      <numFmt numFmtId="164" formatCode="_-* #,##0.00\ [$€-40C]_-;\-* #,##0.00\ [$€-40C]_-;_-* &quot;-&quot;??\ [$€-40C]_-;_-@_-"/>
    </dxf>
    <dxf>
      <numFmt numFmtId="164" formatCode="_-* #,##0.00\ [$€-40C]_-;\-* #,##0.00\ [$€-40C]_-;_-* &quot;-&quot;??\ [$€-40C]_-;_-@_-"/>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alignment vertical="center"/>
    </dxf>
    <dxf>
      <alignment horizontal="center"/>
    </dxf>
    <dxf>
      <font>
        <i/>
      </font>
    </dxf>
    <dxf>
      <font>
        <b/>
      </font>
    </dxf>
    <dxf>
      <font>
        <b/>
      </font>
    </dxf>
    <dxf>
      <alignment wrapText="1"/>
    </dxf>
    <dxf>
      <alignment horizontal="center"/>
    </dxf>
    <dxf>
      <alignment horizontal="center"/>
    </dxf>
    <dxf>
      <alignment wrapText="1"/>
    </dxf>
    <dxf>
      <fill>
        <patternFill>
          <bgColor theme="9" tint="-0.249977111117893"/>
        </patternFill>
      </fill>
    </dxf>
    <dxf>
      <fill>
        <patternFill>
          <bgColor theme="9" tint="-0.499984740745262"/>
        </patternFill>
      </fill>
    </dxf>
    <dxf>
      <alignment horizontal="center"/>
    </dxf>
    <dxf>
      <alignment wrapText="1"/>
    </dxf>
    <dxf>
      <alignment vertical="center"/>
    </dxf>
    <dxf>
      <alignment wrapText="1"/>
    </dxf>
    <dxf>
      <alignment vertical="center"/>
    </dxf>
    <dxf>
      <alignment horizontal="center"/>
    </dxf>
    <dxf>
      <alignment horizontal="center"/>
    </dxf>
    <dxf>
      <alignment vertical="center"/>
    </dxf>
    <dxf>
      <alignment wrapText="1"/>
    </dxf>
    <dxf>
      <alignment wrapText="1"/>
    </dxf>
    <dxf>
      <alignment horizontal="center"/>
    </dxf>
    <dxf>
      <alignment vertical="center"/>
    </dxf>
    <dxf>
      <fill>
        <patternFill>
          <bgColor theme="9" tint="0.79998168889431442"/>
        </patternFill>
      </fill>
    </dxf>
    <dxf>
      <fill>
        <patternFill>
          <bgColor theme="9" tint="0.59999389629810485"/>
        </patternFill>
      </fill>
    </dxf>
    <dxf>
      <font>
        <color theme="1"/>
      </font>
    </dxf>
    <dxf>
      <fill>
        <patternFill>
          <bgColor theme="9" tint="0.39997558519241921"/>
        </patternFill>
      </fill>
    </dxf>
    <dxf>
      <fill>
        <patternFill>
          <bgColor theme="9" tint="-0.249977111117893"/>
        </patternFill>
      </fill>
    </dxf>
    <dxf>
      <fill>
        <patternFill>
          <bgColor theme="9" tint="-0.499984740745262"/>
        </patternFill>
      </fill>
    </dxf>
    <dxf>
      <fill>
        <patternFill>
          <bgColor theme="0"/>
        </patternFill>
      </fill>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64" formatCode="_-* #,##0.00\ [$€-40C]_-;\-* #,##0.00\ [$€-40C]_-;_-* &quot;-&quot;??\ [$€-40C]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164" formatCode="_-* #,##0.00\ [$€-40C]_-;\-* #,##0.00\ [$€-40C]_-;_-* &quot;-&quot;??\ [$€-40C]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alignment vertical="bottom"/>
    </dxf>
    <dxf>
      <fill>
        <patternFill patternType="solid">
          <bgColor theme="9" tint="0.79998168889431442"/>
        </patternFill>
      </fill>
    </dxf>
    <dxf>
      <fill>
        <patternFill patternType="solid">
          <bgColor theme="9" tint="0.59999389629810485"/>
        </patternFill>
      </fill>
    </dxf>
    <dxf>
      <fill>
        <patternFill patternType="solid">
          <bgColor theme="9" tint="0.39997558519241921"/>
        </patternFill>
      </fill>
    </dxf>
    <dxf>
      <fill>
        <patternFill patternType="solid">
          <bgColor theme="9" tint="-0.249977111117893"/>
        </patternFill>
      </fill>
    </dxf>
    <dxf>
      <fill>
        <patternFill>
          <bgColor theme="9" tint="-0.499984740745262"/>
        </patternFill>
      </fill>
    </dxf>
    <dxf>
      <fill>
        <patternFill patternType="solid">
          <bgColor theme="9" tint="-0.249977111117893"/>
        </patternFill>
      </fill>
    </dxf>
    <dxf>
      <fill>
        <patternFill patternType="solid">
          <bgColor theme="9" tint="-0.249977111117893"/>
        </patternFill>
      </fill>
    </dxf>
    <dxf>
      <fill>
        <patternFill patternType="solid">
          <bgColor theme="9" tint="0.59999389629810485"/>
        </patternFill>
      </fill>
    </dxf>
    <dxf>
      <fill>
        <patternFill patternType="solid">
          <bgColor theme="9" tint="0.59999389629810485"/>
        </patternFill>
      </fill>
    </dxf>
    <dxf>
      <numFmt numFmtId="14" formatCode="0.00%"/>
    </dxf>
    <dxf>
      <numFmt numFmtId="164" formatCode="_-* #,##0.00\ [$€-40C]_-;\-* #,##0.00\ [$€-40C]_-;_-* &quot;-&quot;??\ [$€-40C]_-;_-@_-"/>
    </dxf>
    <dxf>
      <numFmt numFmtId="164" formatCode="_-* #,##0.00\ [$€-40C]_-;\-* #,##0.00\ [$€-40C]_-;_-* &quot;-&quot;??\ [$€-40C]_-;_-@_-"/>
    </dxf>
    <dxf>
      <numFmt numFmtId="165" formatCode="#,##0.00\ &quot;€&quot;"/>
    </dxf>
    <dxf>
      <numFmt numFmtId="164" formatCode="_-* #,##0.00\ [$€-40C]_-;\-* #,##0.00\ [$€-40C]_-;_-* &quot;-&quot;??\ [$€-40C]_-;_-@_-"/>
    </dxf>
    <dxf>
      <alignment horizontal="left" vertical="top" textRotation="0" wrapText="0" indent="0" justifyLastLine="0" shrinkToFit="0" readingOrder="0"/>
    </dxf>
    <dxf>
      <alignment horizontal="left"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center" textRotation="0" wrapText="0" indent="0" justifyLastLine="0" shrinkToFit="0" readingOrder="0"/>
    </dxf>
    <dxf>
      <numFmt numFmtId="166" formatCode="yyyy\-mm\-dd;@"/>
    </dxf>
    <dxf>
      <font>
        <b val="0"/>
        <i val="0"/>
        <strike val="0"/>
        <condense val="0"/>
        <extend val="0"/>
        <outline val="0"/>
        <shadow val="0"/>
        <u val="none"/>
        <vertAlign val="baseline"/>
        <sz val="11"/>
        <color theme="1"/>
        <name val="Aptos Narrow"/>
        <family val="2"/>
        <scheme val="minor"/>
      </font>
      <numFmt numFmtId="164" formatCode="_-* #,##0.00\ [$€-40C]_-;\-* #,##0.00\ [$€-40C]_-;_-* &quot;-&quot;??\ [$€-40C]_-;_-@_-"/>
    </dxf>
    <dxf>
      <numFmt numFmtId="164" formatCode="_-* #,##0.00\ [$€-40C]_-;\-* #,##0.00\ [$€-40C]_-;_-* &quot;-&quot;??\ [$€-40C]_-;_-@_-"/>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 #,##0.00\ [$€-40C]_-;\-* #,##0.00\ [$€-40C]_-;_-* &quot;-&quot;??\ [$€-40C]_-;_-@_-"/>
    </dxf>
    <dxf>
      <numFmt numFmtId="164" formatCode="_-* #,##0.00\ [$€-40C]_-;\-* #,##0.00\ [$€-40C]_-;_-* &quot;-&quot;??\ [$€-40C]_-;_-@_-"/>
    </dxf>
    <dxf>
      <fill>
        <patternFill>
          <bgColor theme="1" tint="4.9989318521683403E-2"/>
        </patternFill>
      </fill>
    </dxf>
    <dxf>
      <fill>
        <patternFill>
          <bgColor theme="1" tint="4.9989318521683403E-2"/>
        </patternFill>
      </fill>
    </dxf>
    <dxf>
      <fill>
        <patternFill>
          <bgColor theme="4" tint="0.79998168889431442"/>
        </patternFill>
      </fill>
    </dxf>
  </dxfs>
  <tableStyles count="3" defaultTableStyle="TableStyleMedium2" defaultPivotStyle="PivotStyleLight16">
    <tableStyle name="Slicer Style 1" pivot="0" table="0" count="2" xr9:uid="{27938D70-429C-49FD-ADEC-D56FAA06740D}">
      <tableStyleElement type="headerRow" dxfId="155"/>
    </tableStyle>
    <tableStyle name="Slicer Style 2" pivot="0" table="0" count="5" xr9:uid="{8F4A429B-A123-45CB-991A-03B340178B7C}">
      <tableStyleElement type="wholeTable" dxfId="154"/>
    </tableStyle>
    <tableStyle name="Slicer Style 2 2" pivot="0" table="0" count="5" xr9:uid="{23E9473A-553E-4586-9955-2CB9205D4AB5}">
      <tableStyleElement type="wholeTable" dxfId="153"/>
    </tableStyle>
  </tableStyles>
  <colors>
    <mruColors>
      <color rgb="FF3333FF"/>
    </mruColors>
  </colors>
  <extLst>
    <ext xmlns:x14="http://schemas.microsoft.com/office/spreadsheetml/2009/9/main" uri="{46F421CA-312F-682f-3DD2-61675219B42D}">
      <x14:dxfs count="9">
        <dxf>
          <fill>
            <patternFill>
              <bgColor theme="8" tint="-0.24994659260841701"/>
            </patternFill>
          </fill>
        </dxf>
        <dxf>
          <fill>
            <patternFill>
              <bgColor theme="9" tint="-0.24994659260841701"/>
            </patternFill>
          </fill>
        </dxf>
        <dxf>
          <fill>
            <patternFill>
              <bgColor theme="8" tint="-0.24994659260841701"/>
            </patternFill>
          </fill>
        </dxf>
        <dxf>
          <fill>
            <patternFill>
              <bgColor theme="8" tint="-0.24994659260841701"/>
            </patternFill>
          </fill>
        </dxf>
        <dxf>
          <fill>
            <patternFill>
              <bgColor theme="8" tint="-0.24994659260841701"/>
            </patternFill>
          </fill>
        </dxf>
        <dxf>
          <fill>
            <patternFill>
              <bgColor theme="8" tint="-0.24994659260841701"/>
            </patternFill>
          </fill>
        </dxf>
        <dxf>
          <fill>
            <patternFill>
              <bgColor theme="8" tint="-0.24994659260841701"/>
            </patternFill>
          </fill>
        </dxf>
        <dxf>
          <fill>
            <patternFill>
              <bgColor theme="8" tint="-0.24994659260841701"/>
            </patternFill>
          </fill>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Slicer Style 2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466657724585949E-2"/>
          <c:y val="0.11348575114185093"/>
          <c:w val="0.52369646101929557"/>
          <c:h val="0.76381139237950357"/>
        </c:manualLayout>
      </c:layout>
      <c:doughnutChart>
        <c:varyColors val="1"/>
        <c:ser>
          <c:idx val="0"/>
          <c:order val="0"/>
          <c:spPr>
            <a:solidFill>
              <a:srgbClr val="00B05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7DE-49B3-A8CD-BB9CA441072B}"/>
              </c:ext>
            </c:extLst>
          </c:dPt>
          <c:dPt>
            <c:idx val="1"/>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7DE-49B3-A8CD-BB9CA441072B}"/>
              </c:ext>
            </c:extLst>
          </c:dPt>
          <c:dPt>
            <c:idx val="2"/>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7DE-49B3-A8CD-BB9CA441072B}"/>
              </c:ext>
            </c:extLst>
          </c:dPt>
          <c:dLbls>
            <c:dLbl>
              <c:idx val="0"/>
              <c:layout>
                <c:manualLayout>
                  <c:x val="0.14786967418546357"/>
                  <c:y val="-8.73635088487081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 </a:t>
                    </a:r>
                    <a:fld id="{E695550D-5283-42D8-9A47-99DC1904956C}" type="PERCENTAGE">
                      <a:rPr lang="en-US">
                        <a:solidFill>
                          <a:schemeClr val="tx1">
                            <a:lumMod val="95000"/>
                            <a:lumOff val="5000"/>
                          </a:schemeClr>
                        </a:solidFill>
                      </a:rPr>
                      <a:pPr>
                        <a:defRPr>
                          <a:solidFill>
                            <a:schemeClr val="tx1">
                              <a:lumMod val="95000"/>
                              <a:lumOff val="5000"/>
                            </a:schemeClr>
                          </a:solidFill>
                        </a:defRPr>
                      </a:pPr>
                      <a:t>[PERCENTAGE]</a:t>
                    </a:fld>
                    <a:endParaRPr lang="en-US">
                      <a:solidFill>
                        <a:schemeClr val="tx1">
                          <a:lumMod val="95000"/>
                          <a:lumOff val="5000"/>
                        </a:schemeClr>
                      </a:solidFill>
                    </a:endParaRP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47DE-49B3-A8CD-BB9CA441072B}"/>
                </c:ext>
              </c:extLst>
            </c:dLbl>
            <c:dLbl>
              <c:idx val="1"/>
              <c:layout>
                <c:manualLayout>
                  <c:x val="-1.7857142857142884E-2"/>
                  <c:y val="-2.894057318611961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7DE-49B3-A8CD-BB9CA441072B}"/>
                </c:ext>
              </c:extLst>
            </c:dLbl>
            <c:dLbl>
              <c:idx val="2"/>
              <c:layout>
                <c:manualLayout>
                  <c:x val="-3.1816215280782198E-2"/>
                  <c:y val="-8.1239104682546623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15:layout>
                    <c:manualLayout>
                      <c:w val="8.9395460182861763E-2"/>
                      <c:h val="5.8687480228574507E-2"/>
                    </c:manualLayout>
                  </c15:layout>
                </c:ext>
                <c:ext xmlns:c16="http://schemas.microsoft.com/office/drawing/2014/chart" uri="{C3380CC4-5D6E-409C-BE32-E72D297353CC}">
                  <c16:uniqueId val="{00000005-47DE-49B3-A8CD-BB9CA441072B}"/>
                </c:ext>
              </c:extLst>
            </c:dLbl>
            <c:spPr>
              <a:solidFill>
                <a:schemeClr val="lt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'Tableau Croisées'!$AR$72:$AT$72</c:f>
              <c:strCache>
                <c:ptCount val="3"/>
                <c:pt idx="0">
                  <c:v>commande Annuler et litige </c:v>
                </c:pt>
                <c:pt idx="1">
                  <c:v>commande livrer </c:v>
                </c:pt>
                <c:pt idx="2">
                  <c:v>commande en Attente</c:v>
                </c:pt>
              </c:strCache>
            </c:strRef>
          </c:cat>
          <c:val>
            <c:numRef>
              <c:f>'Tableau Croisées'!$AR$73:$AT$73</c:f>
              <c:numCache>
                <c:formatCode>General</c:formatCode>
                <c:ptCount val="3"/>
                <c:pt idx="0">
                  <c:v>73</c:v>
                </c:pt>
                <c:pt idx="1">
                  <c:v>2664</c:v>
                </c:pt>
                <c:pt idx="2">
                  <c:v>85</c:v>
                </c:pt>
              </c:numCache>
            </c:numRef>
          </c:val>
          <c:extLst>
            <c:ext xmlns:c16="http://schemas.microsoft.com/office/drawing/2014/chart" uri="{C3380CC4-5D6E-409C-BE32-E72D297353CC}">
              <c16:uniqueId val="{00000006-47DE-49B3-A8CD-BB9CA441072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manualLayout>
          <c:xMode val="edge"/>
          <c:yMode val="edge"/>
          <c:x val="0.5627665476760243"/>
          <c:y val="0.46941206056997065"/>
          <c:w val="0.43305404573264611"/>
          <c:h val="0.49749101887697195"/>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576616064765397"/>
          <c:y val="0.1401339743105022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doughnutChart>
        <c:varyColors val="1"/>
        <c:ser>
          <c:idx val="0"/>
          <c:order val="0"/>
          <c:spPr>
            <a:solidFill>
              <a:schemeClr val="accent6">
                <a:lumMod val="75000"/>
              </a:schemeClr>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76-4A05-A7A3-459E1C1992B0}"/>
              </c:ext>
            </c:extLst>
          </c:dPt>
          <c:dPt>
            <c:idx val="1"/>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76-4A05-A7A3-459E1C1992B0}"/>
              </c:ext>
            </c:extLst>
          </c:dPt>
          <c:dPt>
            <c:idx val="2"/>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FA76-4A05-A7A3-459E1C1992B0}"/>
              </c:ext>
            </c:extLst>
          </c:dPt>
          <c:dLbls>
            <c:dLbl>
              <c:idx val="0"/>
              <c:layout>
                <c:manualLayout>
                  <c:x val="0.14786967418546357"/>
                  <c:y val="-8.7363508848708152E-2"/>
                </c:manualLayout>
              </c:layout>
              <c:tx>
                <c:rich>
                  <a:bodyPr rot="0" spcFirstLastPara="1" vertOverflow="clip" horzOverflow="clip" vert="horz" wrap="square" lIns="108000" tIns="0" rIns="216000" bIns="108000" anchor="ctr" anchorCtr="1">
                    <a:noAutofit/>
                  </a:bodyPr>
                  <a:lstStyle/>
                  <a:p>
                    <a:pPr>
                      <a:defRPr sz="1000" b="1" i="0" u="none" strike="noStrike" kern="1200" baseline="0">
                        <a:solidFill>
                          <a:schemeClr val="lt1"/>
                        </a:solidFill>
                        <a:latin typeface="+mn-lt"/>
                        <a:ea typeface="+mn-ea"/>
                        <a:cs typeface="+mn-cs"/>
                      </a:defRPr>
                    </a:pPr>
                    <a:r>
                      <a:rPr lang="en-US" baseline="0"/>
                      <a:t> </a:t>
                    </a:r>
                    <a:fld id="{E695550D-5283-42D8-9A47-99DC1904956C}"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15922108420657943"/>
                      <c:h val="0.12211564478331426"/>
                    </c:manualLayout>
                  </c15:layout>
                  <c15:dlblFieldTable/>
                  <c15:showDataLabelsRange val="0"/>
                </c:ext>
                <c:ext xmlns:c16="http://schemas.microsoft.com/office/drawing/2014/chart" uri="{C3380CC4-5D6E-409C-BE32-E72D297353CC}">
                  <c16:uniqueId val="{00000001-FA76-4A05-A7A3-459E1C1992B0}"/>
                </c:ext>
              </c:extLst>
            </c:dLbl>
            <c:dLbl>
              <c:idx val="1"/>
              <c:layout>
                <c:manualLayout>
                  <c:x val="-1.7857142857142884E-2"/>
                  <c:y val="-2.894057318611961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76-4A05-A7A3-459E1C1992B0}"/>
                </c:ext>
              </c:extLst>
            </c:dLbl>
            <c:dLbl>
              <c:idx val="2"/>
              <c:layout>
                <c:manualLayout>
                  <c:x val="-0.10690780839895013"/>
                  <c:y val="-0.12901668461481366"/>
                </c:manualLayout>
              </c:layout>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108000" tIns="0" rIns="216000" bIns="108000" anchor="ctr" anchorCtr="1">
                  <a:noAutofit/>
                </a:bodyPr>
                <a:lstStyle/>
                <a:p>
                  <a:pPr>
                    <a:defRPr sz="10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15:layout>
                    <c:manualLayout>
                      <c:w val="0.12974714098237719"/>
                      <c:h val="0.1207443684704663"/>
                    </c:manualLayout>
                  </c15:layout>
                </c:ext>
                <c:ext xmlns:c16="http://schemas.microsoft.com/office/drawing/2014/chart" uri="{C3380CC4-5D6E-409C-BE32-E72D297353CC}">
                  <c16:uniqueId val="{00000002-FA76-4A05-A7A3-459E1C1992B0}"/>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108000" tIns="0" rIns="216000" bIns="108000" anchor="ctr" anchorCtr="1">
                <a:spAutoFit/>
              </a:bodyPr>
              <a:lstStyle/>
              <a:p>
                <a:pPr>
                  <a:defRPr sz="10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'Tableau Croisées'!$AR$72:$AT$72</c:f>
              <c:strCache>
                <c:ptCount val="3"/>
                <c:pt idx="0">
                  <c:v>commande Annuler et litige </c:v>
                </c:pt>
                <c:pt idx="1">
                  <c:v>commande livrer </c:v>
                </c:pt>
                <c:pt idx="2">
                  <c:v>commande en Attente</c:v>
                </c:pt>
              </c:strCache>
            </c:strRef>
          </c:cat>
          <c:val>
            <c:numRef>
              <c:f>'Tableau Croisées'!$AR$73:$AT$73</c:f>
              <c:numCache>
                <c:formatCode>General</c:formatCode>
                <c:ptCount val="3"/>
                <c:pt idx="0">
                  <c:v>73</c:v>
                </c:pt>
                <c:pt idx="1">
                  <c:v>2664</c:v>
                </c:pt>
                <c:pt idx="2">
                  <c:v>85</c:v>
                </c:pt>
              </c:numCache>
            </c:numRef>
          </c:val>
          <c:extLst>
            <c:ext xmlns:c16="http://schemas.microsoft.com/office/drawing/2014/chart" uri="{C3380CC4-5D6E-409C-BE32-E72D297353CC}">
              <c16:uniqueId val="{00000000-FA76-4A05-A7A3-459E1C1992B0}"/>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layout>
        <c:manualLayout>
          <c:xMode val="edge"/>
          <c:yMode val="edge"/>
          <c:x val="0.69490695242042111"/>
          <c:y val="0.31350920903758628"/>
          <c:w val="0.29005545359461649"/>
          <c:h val="0.3562157809878398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[sales_data_sample.xlsx]KPI 2!PivotTable10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1.2348881923488031E-3"/>
          <c:y val="0.22000790107422136"/>
          <c:w val="0.65571732469450728"/>
          <c:h val="0.64942760505452279"/>
        </c:manualLayout>
      </c:layout>
      <c:pieChart>
        <c:varyColors val="1"/>
        <c:ser>
          <c:idx val="0"/>
          <c:order val="0"/>
          <c:tx>
            <c:strRef>
              <c:f>'KPI 2'!$C$5</c:f>
              <c:strCache>
                <c:ptCount val="1"/>
                <c:pt idx="0">
                  <c:v>Total vente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2'!$C$6:$C$25</c:f>
              <c:numCache>
                <c:formatCode>_("€"* #,##0.00_);_("€"* \(#,##0.00\);_("€"* "-"??_);_(@_)</c:formatCode>
                <c:ptCount val="19"/>
                <c:pt idx="0">
                  <c:v>521598.4599999999</c:v>
                </c:pt>
                <c:pt idx="1">
                  <c:v>172793.05</c:v>
                </c:pt>
                <c:pt idx="2">
                  <c:v>94528.88</c:v>
                </c:pt>
                <c:pt idx="3">
                  <c:v>193504.34</c:v>
                </c:pt>
                <c:pt idx="4">
                  <c:v>192747.63</c:v>
                </c:pt>
                <c:pt idx="5">
                  <c:v>268714.7</c:v>
                </c:pt>
                <c:pt idx="6">
                  <c:v>919257.84999999974</c:v>
                </c:pt>
                <c:pt idx="7">
                  <c:v>178689.08000000002</c:v>
                </c:pt>
                <c:pt idx="8">
                  <c:v>43237.24</c:v>
                </c:pt>
                <c:pt idx="9">
                  <c:v>309402.86999999988</c:v>
                </c:pt>
                <c:pt idx="10">
                  <c:v>153076.68999999997</c:v>
                </c:pt>
                <c:pt idx="11">
                  <c:v>246115.80000000002</c:v>
                </c:pt>
                <c:pt idx="12">
                  <c:v>80291.17</c:v>
                </c:pt>
                <c:pt idx="13">
                  <c:v>227985.50000000006</c:v>
                </c:pt>
                <c:pt idx="14">
                  <c:v>1021705.9700000001</c:v>
                </c:pt>
                <c:pt idx="15">
                  <c:v>174264.1</c:v>
                </c:pt>
                <c:pt idx="16">
                  <c:v>93344.91</c:v>
                </c:pt>
                <c:pt idx="17">
                  <c:v>413203.3400000002</c:v>
                </c:pt>
                <c:pt idx="18">
                  <c:v>2986425.2099999995</c:v>
                </c:pt>
              </c:numCache>
            </c:numRef>
          </c:val>
          <c:extLst>
            <c:ext xmlns:c16="http://schemas.microsoft.com/office/drawing/2014/chart" uri="{C3380CC4-5D6E-409C-BE32-E72D297353CC}">
              <c16:uniqueId val="{00000000-000B-4EE1-8849-5443C44C90A5}"/>
            </c:ext>
          </c:extLst>
        </c:ser>
        <c:ser>
          <c:idx val="1"/>
          <c:order val="1"/>
          <c:tx>
            <c:strRef>
              <c:f>'KPI 2'!$D$5</c:f>
              <c:strCache>
                <c:ptCount val="1"/>
                <c:pt idx="0">
                  <c:v>Total Vente en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2'!$D$6:$D$25</c:f>
              <c:numCache>
                <c:formatCode>0.00%</c:formatCode>
                <c:ptCount val="19"/>
                <c:pt idx="0">
                  <c:v>6.2912264177714075E-2</c:v>
                </c:pt>
                <c:pt idx="1">
                  <c:v>2.0841323054659626E-2</c:v>
                </c:pt>
                <c:pt idx="2">
                  <c:v>1.1401540317015953E-2</c:v>
                </c:pt>
                <c:pt idx="3">
                  <c:v>2.3339402032770965E-2</c:v>
                </c:pt>
                <c:pt idx="4">
                  <c:v>2.3248131940781205E-2</c:v>
                </c:pt>
                <c:pt idx="5">
                  <c:v>3.2410851433179434E-2</c:v>
                </c:pt>
                <c:pt idx="6">
                  <c:v>0.11087569680830241</c:v>
                </c:pt>
                <c:pt idx="7">
                  <c:v>2.1552468936799941E-2</c:v>
                </c:pt>
                <c:pt idx="8">
                  <c:v>5.2150320098629625E-3</c:v>
                </c:pt>
                <c:pt idx="9">
                  <c:v>3.7318428997629556E-2</c:v>
                </c:pt>
                <c:pt idx="10">
                  <c:v>1.846324692126208E-2</c:v>
                </c:pt>
                <c:pt idx="11">
                  <c:v>2.968509958390108E-2</c:v>
                </c:pt>
                <c:pt idx="12">
                  <c:v>9.6842680443837027E-3</c:v>
                </c:pt>
                <c:pt idx="13">
                  <c:v>2.7498325061558342E-2</c:v>
                </c:pt>
                <c:pt idx="14">
                  <c:v>0.12323241118577617</c:v>
                </c:pt>
                <c:pt idx="15">
                  <c:v>2.1018752808226435E-2</c:v>
                </c:pt>
                <c:pt idx="16">
                  <c:v>1.1258736533779155E-2</c:v>
                </c:pt>
                <c:pt idx="17">
                  <c:v>4.9838256204195512E-2</c:v>
                </c:pt>
                <c:pt idx="18">
                  <c:v>0.36020576394820109</c:v>
                </c:pt>
              </c:numCache>
            </c:numRef>
          </c:val>
          <c:extLst>
            <c:ext xmlns:c16="http://schemas.microsoft.com/office/drawing/2014/chart" uri="{C3380CC4-5D6E-409C-BE32-E72D297353CC}">
              <c16:uniqueId val="{00000001-000B-4EE1-8849-5443C44C90A5}"/>
            </c:ext>
          </c:extLst>
        </c:ser>
        <c:ser>
          <c:idx val="2"/>
          <c:order val="2"/>
          <c:tx>
            <c:strRef>
              <c:f>'KPI 2'!$E$5</c:f>
              <c:strCache>
                <c:ptCount val="1"/>
                <c:pt idx="0">
                  <c:v>Rank</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2'!$E$6:$E$25</c:f>
              <c:numCache>
                <c:formatCode>General</c:formatCode>
                <c:ptCount val="19"/>
                <c:pt idx="0">
                  <c:v>4</c:v>
                </c:pt>
                <c:pt idx="1">
                  <c:v>14</c:v>
                </c:pt>
                <c:pt idx="2">
                  <c:v>16</c:v>
                </c:pt>
                <c:pt idx="3">
                  <c:v>10</c:v>
                </c:pt>
                <c:pt idx="4">
                  <c:v>11</c:v>
                </c:pt>
                <c:pt idx="5">
                  <c:v>7</c:v>
                </c:pt>
                <c:pt idx="6">
                  <c:v>3</c:v>
                </c:pt>
                <c:pt idx="7">
                  <c:v>12</c:v>
                </c:pt>
                <c:pt idx="8">
                  <c:v>19</c:v>
                </c:pt>
                <c:pt idx="9">
                  <c:v>6</c:v>
                </c:pt>
                <c:pt idx="10">
                  <c:v>15</c:v>
                </c:pt>
                <c:pt idx="11">
                  <c:v>8</c:v>
                </c:pt>
                <c:pt idx="12">
                  <c:v>18</c:v>
                </c:pt>
                <c:pt idx="13">
                  <c:v>9</c:v>
                </c:pt>
                <c:pt idx="14">
                  <c:v>2</c:v>
                </c:pt>
                <c:pt idx="15">
                  <c:v>13</c:v>
                </c:pt>
                <c:pt idx="16">
                  <c:v>17</c:v>
                </c:pt>
                <c:pt idx="17">
                  <c:v>5</c:v>
                </c:pt>
                <c:pt idx="18">
                  <c:v>1</c:v>
                </c:pt>
              </c:numCache>
            </c:numRef>
          </c:val>
          <c:extLst>
            <c:ext xmlns:c16="http://schemas.microsoft.com/office/drawing/2014/chart" uri="{C3380CC4-5D6E-409C-BE32-E72D297353CC}">
              <c16:uniqueId val="{00000002-000B-4EE1-8849-5443C44C90A5}"/>
            </c:ext>
          </c:extLst>
        </c:ser>
        <c:ser>
          <c:idx val="3"/>
          <c:order val="3"/>
          <c:tx>
            <c:strRef>
              <c:f>'KPI 2'!$F$5</c:f>
              <c:strCache>
                <c:ptCount val="1"/>
                <c:pt idx="0">
                  <c:v>Moyenne de commande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2'!$F$6:$F$25</c:f>
              <c:numCache>
                <c:formatCode>_-* #\ ##0.00\ [$€-40C]_-;\-* #\ ##0.00\ [$€-40C]_-;_-* "-"??\ [$€-40C]_-;_-@_-</c:formatCode>
                <c:ptCount val="19"/>
                <c:pt idx="0">
                  <c:v>2819.4511351351348</c:v>
                </c:pt>
                <c:pt idx="1">
                  <c:v>3141.6918181818178</c:v>
                </c:pt>
                <c:pt idx="2">
                  <c:v>2864.5115151515151</c:v>
                </c:pt>
                <c:pt idx="3">
                  <c:v>2764.3477142857141</c:v>
                </c:pt>
                <c:pt idx="4">
                  <c:v>3059.4861904761906</c:v>
                </c:pt>
                <c:pt idx="5">
                  <c:v>2920.8119565217394</c:v>
                </c:pt>
                <c:pt idx="6">
                  <c:v>2927.5727707006363</c:v>
                </c:pt>
                <c:pt idx="7">
                  <c:v>2882.0819354838713</c:v>
                </c:pt>
                <c:pt idx="8">
                  <c:v>2702.3274999999999</c:v>
                </c:pt>
                <c:pt idx="9">
                  <c:v>2738.0784955752201</c:v>
                </c:pt>
                <c:pt idx="10">
                  <c:v>2943.7824999999993</c:v>
                </c:pt>
                <c:pt idx="11">
                  <c:v>2895.48</c:v>
                </c:pt>
                <c:pt idx="12">
                  <c:v>3088.1219230769229</c:v>
                </c:pt>
                <c:pt idx="13">
                  <c:v>2885.8924050632918</c:v>
                </c:pt>
                <c:pt idx="14">
                  <c:v>2987.4443567251465</c:v>
                </c:pt>
                <c:pt idx="15">
                  <c:v>3057.264912280702</c:v>
                </c:pt>
                <c:pt idx="16">
                  <c:v>3011.1261290322582</c:v>
                </c:pt>
                <c:pt idx="17">
                  <c:v>2869.4676388888902</c:v>
                </c:pt>
                <c:pt idx="18">
                  <c:v>2974.527101593625</c:v>
                </c:pt>
              </c:numCache>
            </c:numRef>
          </c:val>
          <c:extLst>
            <c:ext xmlns:c16="http://schemas.microsoft.com/office/drawing/2014/chart" uri="{C3380CC4-5D6E-409C-BE32-E72D297353CC}">
              <c16:uniqueId val="{00000003-000B-4EE1-8849-5443C44C90A5}"/>
            </c:ext>
          </c:extLst>
        </c:ser>
        <c:ser>
          <c:idx val="4"/>
          <c:order val="4"/>
          <c:tx>
            <c:strRef>
              <c:f>'KPI 2'!$G$5</c:f>
              <c:strCache>
                <c:ptCount val="1"/>
                <c:pt idx="0">
                  <c:v>Commande le plus élvée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2'!$G$6:$G$25</c:f>
              <c:numCache>
                <c:formatCode>_("€"* #,##0.00_);_("€"* \(#,##0.00\);_("€"* "-"??_);_(@_)</c:formatCode>
                <c:ptCount val="19"/>
                <c:pt idx="0">
                  <c:v>6134.7</c:v>
                </c:pt>
                <c:pt idx="1">
                  <c:v>7000</c:v>
                </c:pt>
                <c:pt idx="2">
                  <c:v>4900</c:v>
                </c:pt>
                <c:pt idx="3">
                  <c:v>4700</c:v>
                </c:pt>
                <c:pt idx="4">
                  <c:v>6500</c:v>
                </c:pt>
                <c:pt idx="5">
                  <c:v>5000</c:v>
                </c:pt>
                <c:pt idx="6">
                  <c:v>9048.16</c:v>
                </c:pt>
                <c:pt idx="7">
                  <c:v>4900</c:v>
                </c:pt>
                <c:pt idx="8">
                  <c:v>5000</c:v>
                </c:pt>
                <c:pt idx="9">
                  <c:v>5000</c:v>
                </c:pt>
                <c:pt idx="10">
                  <c:v>5500</c:v>
                </c:pt>
                <c:pt idx="11">
                  <c:v>5000</c:v>
                </c:pt>
                <c:pt idx="12">
                  <c:v>5000</c:v>
                </c:pt>
                <c:pt idx="13">
                  <c:v>5000</c:v>
                </c:pt>
                <c:pt idx="14">
                  <c:v>7000</c:v>
                </c:pt>
                <c:pt idx="15">
                  <c:v>4900</c:v>
                </c:pt>
                <c:pt idx="16">
                  <c:v>4500</c:v>
                </c:pt>
                <c:pt idx="17">
                  <c:v>6600</c:v>
                </c:pt>
                <c:pt idx="18">
                  <c:v>7600</c:v>
                </c:pt>
              </c:numCache>
            </c:numRef>
          </c:val>
          <c:extLst>
            <c:ext xmlns:c16="http://schemas.microsoft.com/office/drawing/2014/chart" uri="{C3380CC4-5D6E-409C-BE32-E72D297353CC}">
              <c16:uniqueId val="{00000004-000B-4EE1-8849-5443C44C90A5}"/>
            </c:ext>
          </c:extLst>
        </c:ser>
        <c:ser>
          <c:idx val="5"/>
          <c:order val="5"/>
          <c:tx>
            <c:strRef>
              <c:f>'KPI 2'!$H$5</c:f>
              <c:strCache>
                <c:ptCount val="1"/>
                <c:pt idx="0">
                  <c:v>Nombre de commande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2'!$H$6:$H$25</c:f>
              <c:numCache>
                <c:formatCode>General</c:formatCode>
                <c:ptCount val="19"/>
                <c:pt idx="0">
                  <c:v>185</c:v>
                </c:pt>
                <c:pt idx="1">
                  <c:v>55</c:v>
                </c:pt>
                <c:pt idx="2">
                  <c:v>33</c:v>
                </c:pt>
                <c:pt idx="3">
                  <c:v>70</c:v>
                </c:pt>
                <c:pt idx="4">
                  <c:v>63</c:v>
                </c:pt>
                <c:pt idx="5">
                  <c:v>92</c:v>
                </c:pt>
                <c:pt idx="6">
                  <c:v>314</c:v>
                </c:pt>
                <c:pt idx="7">
                  <c:v>62</c:v>
                </c:pt>
                <c:pt idx="8">
                  <c:v>16</c:v>
                </c:pt>
                <c:pt idx="9">
                  <c:v>113</c:v>
                </c:pt>
                <c:pt idx="10">
                  <c:v>52</c:v>
                </c:pt>
                <c:pt idx="11">
                  <c:v>85</c:v>
                </c:pt>
                <c:pt idx="12">
                  <c:v>26</c:v>
                </c:pt>
                <c:pt idx="13">
                  <c:v>79</c:v>
                </c:pt>
                <c:pt idx="14">
                  <c:v>342</c:v>
                </c:pt>
                <c:pt idx="15">
                  <c:v>57</c:v>
                </c:pt>
                <c:pt idx="16">
                  <c:v>31</c:v>
                </c:pt>
                <c:pt idx="17">
                  <c:v>144</c:v>
                </c:pt>
                <c:pt idx="18">
                  <c:v>1004</c:v>
                </c:pt>
              </c:numCache>
            </c:numRef>
          </c:val>
          <c:extLst>
            <c:ext xmlns:c16="http://schemas.microsoft.com/office/drawing/2014/chart" uri="{C3380CC4-5D6E-409C-BE32-E72D297353CC}">
              <c16:uniqueId val="{00000005-000B-4EE1-8849-5443C44C90A5}"/>
            </c:ext>
          </c:extLst>
        </c:ser>
        <c:ser>
          <c:idx val="6"/>
          <c:order val="6"/>
          <c:tx>
            <c:strRef>
              <c:f>'KPI 2'!$I$5</c:f>
              <c:strCache>
                <c:ptCount val="1"/>
                <c:pt idx="0">
                  <c:v>CA comparaison= Canada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2'!$I$6:$I$25</c:f>
              <c:numCache>
                <c:formatCode>_-* #\ ##0.00\ [$€-40C]_-;\-* #\ ##0.00\ [$€-40C]_-;_-* "-"??\ [$€-40C]_-;_-@_-</c:formatCode>
                <c:ptCount val="19"/>
                <c:pt idx="0">
                  <c:v>328094.11999999988</c:v>
                </c:pt>
                <c:pt idx="1">
                  <c:v>-20711.290000000008</c:v>
                </c:pt>
                <c:pt idx="2">
                  <c:v>-98975.459999999992</c:v>
                </c:pt>
                <c:pt idx="4">
                  <c:v>-756.70999999999185</c:v>
                </c:pt>
                <c:pt idx="5">
                  <c:v>75210.360000000015</c:v>
                </c:pt>
                <c:pt idx="6">
                  <c:v>725753.50999999978</c:v>
                </c:pt>
                <c:pt idx="7">
                  <c:v>-14815.25999999998</c:v>
                </c:pt>
                <c:pt idx="8">
                  <c:v>-150267.1</c:v>
                </c:pt>
                <c:pt idx="9">
                  <c:v>115898.52999999988</c:v>
                </c:pt>
                <c:pt idx="10">
                  <c:v>-40427.650000000023</c:v>
                </c:pt>
                <c:pt idx="11">
                  <c:v>52611.460000000021</c:v>
                </c:pt>
                <c:pt idx="12">
                  <c:v>-113213.17</c:v>
                </c:pt>
                <c:pt idx="13">
                  <c:v>34481.160000000062</c:v>
                </c:pt>
                <c:pt idx="14">
                  <c:v>828201.63000000012</c:v>
                </c:pt>
                <c:pt idx="15">
                  <c:v>-19240.239999999991</c:v>
                </c:pt>
                <c:pt idx="16">
                  <c:v>-100159.43</c:v>
                </c:pt>
                <c:pt idx="17">
                  <c:v>219699.0000000002</c:v>
                </c:pt>
                <c:pt idx="18">
                  <c:v>2792920.8699999996</c:v>
                </c:pt>
              </c:numCache>
            </c:numRef>
          </c:val>
          <c:extLst>
            <c:ext xmlns:c16="http://schemas.microsoft.com/office/drawing/2014/chart" uri="{C3380CC4-5D6E-409C-BE32-E72D297353CC}">
              <c16:uniqueId val="{00000006-000B-4EE1-8849-5443C44C90A5}"/>
            </c:ext>
          </c:extLst>
        </c:ser>
        <c:ser>
          <c:idx val="7"/>
          <c:order val="7"/>
          <c:tx>
            <c:strRef>
              <c:f>'KPI 2'!$J$5</c:f>
              <c:strCache>
                <c:ptCount val="1"/>
                <c:pt idx="0">
                  <c:v>Comparaison en % = Canada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2BE6-4D6C-8775-854BDE3F2A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2BE6-4D6C-8775-854BDE3F2A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2BE6-4D6C-8775-854BDE3F2A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2BE6-4D6C-8775-854BDE3F2A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2BE6-4D6C-8775-854BDE3F2A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2BE6-4D6C-8775-854BDE3F2A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2BE6-4D6C-8775-854BDE3F2A3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2BE6-4D6C-8775-854BDE3F2A3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2BE6-4D6C-8775-854BDE3F2A3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2BE6-4D6C-8775-854BDE3F2A3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2BE6-4D6C-8775-854BDE3F2A3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2BE6-4D6C-8775-854BDE3F2A3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2BE6-4D6C-8775-854BDE3F2A3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2BE6-4D6C-8775-854BDE3F2A3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2BE6-4D6C-8775-854BDE3F2A3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2BE6-4D6C-8775-854BDE3F2A3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2BE6-4D6C-8775-854BDE3F2A3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2BE6-4D6C-8775-854BDE3F2A3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2BE6-4D6C-8775-854BDE3F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'KPI 2'!$J$6:$J$25</c:f>
              <c:numCache>
                <c:formatCode>0.00%</c:formatCode>
                <c:ptCount val="19"/>
                <c:pt idx="0">
                  <c:v>1.6955388184058295</c:v>
                </c:pt>
                <c:pt idx="1">
                  <c:v>-0.10703268980943791</c:v>
                </c:pt>
                <c:pt idx="2">
                  <c:v>-0.51148961310118413</c:v>
                </c:pt>
                <c:pt idx="4">
                  <c:v>-3.9105582851526322E-3</c:v>
                </c:pt>
                <c:pt idx="5">
                  <c:v>0.38867531343224659</c:v>
                </c:pt>
                <c:pt idx="6">
                  <c:v>3.750580012830719</c:v>
                </c:pt>
                <c:pt idx="7">
                  <c:v>-7.6562933937295574E-2</c:v>
                </c:pt>
                <c:pt idx="8">
                  <c:v>-0.77655674286168475</c:v>
                </c:pt>
                <c:pt idx="9">
                  <c:v>0.59894537765922917</c:v>
                </c:pt>
                <c:pt idx="10">
                  <c:v>-0.20892373783451071</c:v>
                </c:pt>
                <c:pt idx="11">
                  <c:v>0.27188775197496873</c:v>
                </c:pt>
                <c:pt idx="12">
                  <c:v>-0.58506785945989637</c:v>
                </c:pt>
                <c:pt idx="13">
                  <c:v>0.17819321261735041</c:v>
                </c:pt>
                <c:pt idx="14">
                  <c:v>4.2800157867260245</c:v>
                </c:pt>
                <c:pt idx="15">
                  <c:v>-9.9430534736326792E-2</c:v>
                </c:pt>
                <c:pt idx="16">
                  <c:v>-0.51760818387845975</c:v>
                </c:pt>
                <c:pt idx="17">
                  <c:v>1.1353698836935657</c:v>
                </c:pt>
                <c:pt idx="18">
                  <c:v>14.433375861233912</c:v>
                </c:pt>
              </c:numCache>
            </c:numRef>
          </c:val>
          <c:extLst>
            <c:ext xmlns:c16="http://schemas.microsoft.com/office/drawing/2014/chart" uri="{C3380CC4-5D6E-409C-BE32-E72D297353CC}">
              <c16:uniqueId val="{00000007-000B-4EE1-8849-5443C44C90A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583614935196782"/>
          <c:y val="0.21920891847281979"/>
          <c:w val="0.16416385064803216"/>
          <c:h val="0.63453050842871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[sales_data_sample.xlsx]Produit unité!PivotTable1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15</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35449589780297"/>
          <c:y val="0.16647435776971795"/>
          <c:w val="0.63816566635464267"/>
          <c:h val="0.67408791084885278"/>
        </c:manualLayout>
      </c:layout>
      <c:barChart>
        <c:barDir val="bar"/>
        <c:grouping val="clustered"/>
        <c:varyColors val="0"/>
        <c:ser>
          <c:idx val="0"/>
          <c:order val="0"/>
          <c:tx>
            <c:strRef>
              <c:f>'Produit unité'!$C$6</c:f>
              <c:strCache>
                <c:ptCount val="1"/>
                <c:pt idx="0">
                  <c:v>Sum of SALES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'Produit unité'!$B$7:$B$22</c:f>
              <c:strCache>
                <c:ptCount val="15"/>
                <c:pt idx="0">
                  <c:v>S10_1949</c:v>
                </c:pt>
                <c:pt idx="1">
                  <c:v>S12_1666</c:v>
                </c:pt>
                <c:pt idx="2">
                  <c:v>S12_2823</c:v>
                </c:pt>
                <c:pt idx="3">
                  <c:v>S12_4473</c:v>
                </c:pt>
                <c:pt idx="4">
                  <c:v>S18_1097</c:v>
                </c:pt>
                <c:pt idx="5">
                  <c:v>S18_1129</c:v>
                </c:pt>
                <c:pt idx="6">
                  <c:v>S18_2238</c:v>
                </c:pt>
                <c:pt idx="7">
                  <c:v>S18_2319</c:v>
                </c:pt>
                <c:pt idx="8">
                  <c:v>S18_2949</c:v>
                </c:pt>
                <c:pt idx="9">
                  <c:v>S18_3232</c:v>
                </c:pt>
                <c:pt idx="10">
                  <c:v>S18_3856</c:v>
                </c:pt>
                <c:pt idx="11">
                  <c:v>S18_4600</c:v>
                </c:pt>
                <c:pt idx="12">
                  <c:v>S24_2300</c:v>
                </c:pt>
                <c:pt idx="13">
                  <c:v>S24_3856</c:v>
                </c:pt>
                <c:pt idx="14">
                  <c:v>S50_1392</c:v>
                </c:pt>
              </c:strCache>
            </c:strRef>
          </c:cat>
          <c:val>
            <c:numRef>
              <c:f>'Produit unité'!$C$7:$C$22</c:f>
              <c:numCache>
                <c:formatCode>_-* #\ ##0.00\ [$€-40C]_-;\-* #\ ##0.00\ [$€-40C]_-;_-* "-"??\ [$€-40C]_-;_-@_-</c:formatCode>
                <c:ptCount val="15"/>
                <c:pt idx="0">
                  <c:v>96100</c:v>
                </c:pt>
                <c:pt idx="1">
                  <c:v>95738.73</c:v>
                </c:pt>
                <c:pt idx="2">
                  <c:v>95367.08</c:v>
                </c:pt>
                <c:pt idx="3">
                  <c:v>95489.58</c:v>
                </c:pt>
                <c:pt idx="4">
                  <c:v>94660.689999999988</c:v>
                </c:pt>
                <c:pt idx="5">
                  <c:v>93984.320000000007</c:v>
                </c:pt>
                <c:pt idx="6">
                  <c:v>96300</c:v>
                </c:pt>
                <c:pt idx="7">
                  <c:v>95780.799999999988</c:v>
                </c:pt>
                <c:pt idx="8">
                  <c:v>93555.78</c:v>
                </c:pt>
                <c:pt idx="9">
                  <c:v>176026.63</c:v>
                </c:pt>
                <c:pt idx="10">
                  <c:v>93834.240000000005</c:v>
                </c:pt>
                <c:pt idx="11">
                  <c:v>101835</c:v>
                </c:pt>
                <c:pt idx="12">
                  <c:v>99600</c:v>
                </c:pt>
                <c:pt idx="13">
                  <c:v>103489.89</c:v>
                </c:pt>
                <c:pt idx="14">
                  <c:v>94486.98</c:v>
                </c:pt>
              </c:numCache>
            </c:numRef>
          </c:val>
          <c:extLst>
            <c:ext xmlns:c16="http://schemas.microsoft.com/office/drawing/2014/chart" uri="{C3380CC4-5D6E-409C-BE32-E72D297353CC}">
              <c16:uniqueId val="{00000000-A742-4621-97F4-53BBD4EB0C4C}"/>
            </c:ext>
          </c:extLst>
        </c:ser>
        <c:ser>
          <c:idx val="1"/>
          <c:order val="1"/>
          <c:tx>
            <c:strRef>
              <c:f>'Produit unité'!$D$6</c:f>
              <c:strCache>
                <c:ptCount val="1"/>
                <c:pt idx="0">
                  <c:v> Total en répartition</c:v>
                </c:pt>
              </c:strCache>
            </c:strRef>
          </c:tx>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'Produit unité'!$B$7:$B$22</c:f>
              <c:strCache>
                <c:ptCount val="15"/>
                <c:pt idx="0">
                  <c:v>S10_1949</c:v>
                </c:pt>
                <c:pt idx="1">
                  <c:v>S12_1666</c:v>
                </c:pt>
                <c:pt idx="2">
                  <c:v>S12_2823</c:v>
                </c:pt>
                <c:pt idx="3">
                  <c:v>S12_4473</c:v>
                </c:pt>
                <c:pt idx="4">
                  <c:v>S18_1097</c:v>
                </c:pt>
                <c:pt idx="5">
                  <c:v>S18_1129</c:v>
                </c:pt>
                <c:pt idx="6">
                  <c:v>S18_2238</c:v>
                </c:pt>
                <c:pt idx="7">
                  <c:v>S18_2319</c:v>
                </c:pt>
                <c:pt idx="8">
                  <c:v>S18_2949</c:v>
                </c:pt>
                <c:pt idx="9">
                  <c:v>S18_3232</c:v>
                </c:pt>
                <c:pt idx="10">
                  <c:v>S18_3856</c:v>
                </c:pt>
                <c:pt idx="11">
                  <c:v>S18_4600</c:v>
                </c:pt>
                <c:pt idx="12">
                  <c:v>S24_2300</c:v>
                </c:pt>
                <c:pt idx="13">
                  <c:v>S24_3856</c:v>
                </c:pt>
                <c:pt idx="14">
                  <c:v>S50_1392</c:v>
                </c:pt>
              </c:strCache>
            </c:strRef>
          </c:cat>
          <c:val>
            <c:numRef>
              <c:f>'Produit unité'!$D$7:$D$22</c:f>
              <c:numCache>
                <c:formatCode>0.00%</c:formatCode>
                <c:ptCount val="15"/>
                <c:pt idx="0">
                  <c:v>6.2964794516063863E-2</c:v>
                </c:pt>
                <c:pt idx="1">
                  <c:v>6.272809013193463E-2</c:v>
                </c:pt>
                <c:pt idx="2">
                  <c:v>6.2484584763756748E-2</c:v>
                </c:pt>
                <c:pt idx="3">
                  <c:v>6.2564846858743403E-2</c:v>
                </c:pt>
                <c:pt idx="4">
                  <c:v>6.2021757488021023E-2</c:v>
                </c:pt>
                <c:pt idx="5">
                  <c:v>6.1578599339562869E-2</c:v>
                </c:pt>
                <c:pt idx="6">
                  <c:v>6.3095834671144116E-2</c:v>
                </c:pt>
                <c:pt idx="7">
                  <c:v>6.2755654428555754E-2</c:v>
                </c:pt>
                <c:pt idx="8">
                  <c:v>6.1297819599272392E-2</c:v>
                </c:pt>
                <c:pt idx="9">
                  <c:v>0.11533278446727578</c:v>
                </c:pt>
                <c:pt idx="10">
                  <c:v>6.1480266807190639E-2</c:v>
                </c:pt>
                <c:pt idx="11">
                  <c:v>6.6722370962990246E-2</c:v>
                </c:pt>
                <c:pt idx="12">
                  <c:v>6.5257997229968376E-2</c:v>
                </c:pt>
                <c:pt idx="13">
                  <c:v>6.7806656174194097E-2</c:v>
                </c:pt>
                <c:pt idx="14">
                  <c:v>6.1907942561326069E-2</c:v>
                </c:pt>
              </c:numCache>
            </c:numRef>
          </c:val>
          <c:extLst>
            <c:ext xmlns:c16="http://schemas.microsoft.com/office/drawing/2014/chart" uri="{C3380CC4-5D6E-409C-BE32-E72D297353CC}">
              <c16:uniqueId val="{00000003-A742-4621-97F4-53BBD4EB0C4C}"/>
            </c:ext>
          </c:extLst>
        </c:ser>
        <c:dLbls>
          <c:dLblPos val="outEnd"/>
          <c:showLegendKey val="0"/>
          <c:showVal val="1"/>
          <c:showCatName val="0"/>
          <c:showSerName val="0"/>
          <c:showPercent val="0"/>
          <c:showBubbleSize val="0"/>
        </c:dLbls>
        <c:gapWidth val="115"/>
        <c:overlap val="-20"/>
        <c:axId val="391475023"/>
        <c:axId val="391470223"/>
      </c:barChart>
      <c:catAx>
        <c:axId val="39147502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Produit</a:t>
                </a:r>
              </a:p>
            </c:rich>
          </c:tx>
          <c:layout>
            <c:manualLayout>
              <c:xMode val="edge"/>
              <c:yMode val="edge"/>
              <c:x val="9.8836517812895763E-2"/>
              <c:y val="0.4388671183543917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fr-FR"/>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391470223"/>
        <c:crosses val="autoZero"/>
        <c:auto val="1"/>
        <c:lblAlgn val="ctr"/>
        <c:lblOffset val="100"/>
        <c:noMultiLvlLbl val="0"/>
      </c:catAx>
      <c:valAx>
        <c:axId val="39147022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fr-FR"/>
            </a:p>
          </c:txPr>
        </c:title>
        <c:numFmt formatCode="_-* #\ ##0.00\ [$€-40C]_-;\-* #\ ##0.00\ [$€-40C]_-;_-* &quot;-&quot;??\ [$€-40C]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39147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[sales_data_sample.xlsx]Produit unité!PivotTable1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top 15 en répartition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a:gsLst>
                <a:gs pos="0">
                  <a:srgbClr val="156082">
                    <a:lumMod val="5000"/>
                    <a:lumOff val="95000"/>
                  </a:srgbClr>
                </a:gs>
                <a:gs pos="74000">
                  <a:srgbClr val="156082">
                    <a:lumMod val="45000"/>
                    <a:lumOff val="55000"/>
                  </a:srgbClr>
                </a:gs>
                <a:gs pos="83000">
                  <a:srgbClr val="156082">
                    <a:lumMod val="45000"/>
                    <a:lumOff val="55000"/>
                  </a:srgbClr>
                </a:gs>
                <a:gs pos="100000">
                  <a:srgbClr val="156082">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hade val="38000"/>
                  <a:satMod val="103000"/>
                  <a:lumMod val="102000"/>
                  <a:tint val="94000"/>
                </a:schemeClr>
              </a:gs>
              <a:gs pos="50000">
                <a:schemeClr val="accent5">
                  <a:shade val="38000"/>
                  <a:satMod val="110000"/>
                  <a:lumMod val="100000"/>
                  <a:shade val="100000"/>
                </a:schemeClr>
              </a:gs>
              <a:gs pos="100000">
                <a:schemeClr val="accent5">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hade val="56000"/>
                  <a:satMod val="103000"/>
                  <a:lumMod val="102000"/>
                  <a:tint val="94000"/>
                </a:schemeClr>
              </a:gs>
              <a:gs pos="50000">
                <a:schemeClr val="accent5">
                  <a:shade val="56000"/>
                  <a:satMod val="110000"/>
                  <a:lumMod val="100000"/>
                  <a:shade val="100000"/>
                </a:schemeClr>
              </a:gs>
              <a:gs pos="100000">
                <a:schemeClr val="accent5">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3000"/>
                  <a:satMod val="103000"/>
                  <a:lumMod val="102000"/>
                  <a:tint val="94000"/>
                </a:schemeClr>
              </a:gs>
              <a:gs pos="50000">
                <a:schemeClr val="accent5">
                  <a:shade val="73000"/>
                  <a:satMod val="110000"/>
                  <a:lumMod val="100000"/>
                  <a:shade val="100000"/>
                </a:schemeClr>
              </a:gs>
              <a:gs pos="100000">
                <a:schemeClr val="accent5">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hade val="91000"/>
                  <a:satMod val="103000"/>
                  <a:lumMod val="102000"/>
                  <a:tint val="94000"/>
                </a:schemeClr>
              </a:gs>
              <a:gs pos="50000">
                <a:schemeClr val="accent5">
                  <a:shade val="91000"/>
                  <a:satMod val="110000"/>
                  <a:lumMod val="100000"/>
                  <a:shade val="100000"/>
                </a:schemeClr>
              </a:gs>
              <a:gs pos="100000">
                <a:schemeClr val="accent5">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tint val="92000"/>
                  <a:satMod val="103000"/>
                  <a:lumMod val="102000"/>
                  <a:tint val="94000"/>
                </a:schemeClr>
              </a:gs>
              <a:gs pos="50000">
                <a:schemeClr val="accent5">
                  <a:tint val="92000"/>
                  <a:satMod val="110000"/>
                  <a:lumMod val="100000"/>
                  <a:shade val="100000"/>
                </a:schemeClr>
              </a:gs>
              <a:gs pos="100000">
                <a:schemeClr val="accent5">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74000"/>
                  <a:satMod val="103000"/>
                  <a:lumMod val="102000"/>
                  <a:tint val="94000"/>
                </a:schemeClr>
              </a:gs>
              <a:gs pos="50000">
                <a:schemeClr val="accent5">
                  <a:tint val="74000"/>
                  <a:satMod val="110000"/>
                  <a:lumMod val="100000"/>
                  <a:shade val="100000"/>
                </a:schemeClr>
              </a:gs>
              <a:gs pos="100000">
                <a:schemeClr val="accent5">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tint val="57000"/>
                  <a:satMod val="103000"/>
                  <a:lumMod val="102000"/>
                  <a:tint val="94000"/>
                </a:schemeClr>
              </a:gs>
              <a:gs pos="50000">
                <a:schemeClr val="accent5">
                  <a:tint val="57000"/>
                  <a:satMod val="110000"/>
                  <a:lumMod val="100000"/>
                  <a:shade val="100000"/>
                </a:schemeClr>
              </a:gs>
              <a:gs pos="100000">
                <a:schemeClr val="accent5">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tint val="39000"/>
                  <a:satMod val="103000"/>
                  <a:lumMod val="102000"/>
                  <a:tint val="94000"/>
                </a:schemeClr>
              </a:gs>
              <a:gs pos="50000">
                <a:schemeClr val="accent5">
                  <a:tint val="39000"/>
                  <a:satMod val="110000"/>
                  <a:lumMod val="100000"/>
                  <a:shade val="100000"/>
                </a:schemeClr>
              </a:gs>
              <a:gs pos="100000">
                <a:schemeClr val="accent5">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hade val="38000"/>
                  <a:satMod val="103000"/>
                  <a:lumMod val="102000"/>
                  <a:tint val="94000"/>
                </a:schemeClr>
              </a:gs>
              <a:gs pos="50000">
                <a:schemeClr val="accent5">
                  <a:shade val="38000"/>
                  <a:satMod val="110000"/>
                  <a:lumMod val="100000"/>
                  <a:shade val="100000"/>
                </a:schemeClr>
              </a:gs>
              <a:gs pos="100000">
                <a:schemeClr val="accent5">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hade val="56000"/>
                  <a:satMod val="103000"/>
                  <a:lumMod val="102000"/>
                  <a:tint val="94000"/>
                </a:schemeClr>
              </a:gs>
              <a:gs pos="50000">
                <a:schemeClr val="accent5">
                  <a:shade val="56000"/>
                  <a:satMod val="110000"/>
                  <a:lumMod val="100000"/>
                  <a:shade val="100000"/>
                </a:schemeClr>
              </a:gs>
              <a:gs pos="100000">
                <a:schemeClr val="accent5">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5">
                  <a:shade val="73000"/>
                  <a:satMod val="103000"/>
                  <a:lumMod val="102000"/>
                  <a:tint val="94000"/>
                </a:schemeClr>
              </a:gs>
              <a:gs pos="50000">
                <a:schemeClr val="accent5">
                  <a:shade val="73000"/>
                  <a:satMod val="110000"/>
                  <a:lumMod val="100000"/>
                  <a:shade val="100000"/>
                </a:schemeClr>
              </a:gs>
              <a:gs pos="100000">
                <a:schemeClr val="accent5">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5">
                  <a:shade val="91000"/>
                  <a:satMod val="103000"/>
                  <a:lumMod val="102000"/>
                  <a:tint val="94000"/>
                </a:schemeClr>
              </a:gs>
              <a:gs pos="50000">
                <a:schemeClr val="accent5">
                  <a:shade val="91000"/>
                  <a:satMod val="110000"/>
                  <a:lumMod val="100000"/>
                  <a:shade val="100000"/>
                </a:schemeClr>
              </a:gs>
              <a:gs pos="100000">
                <a:schemeClr val="accent5">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5">
                  <a:tint val="92000"/>
                  <a:satMod val="103000"/>
                  <a:lumMod val="102000"/>
                  <a:tint val="94000"/>
                </a:schemeClr>
              </a:gs>
              <a:gs pos="50000">
                <a:schemeClr val="accent5">
                  <a:tint val="92000"/>
                  <a:satMod val="110000"/>
                  <a:lumMod val="100000"/>
                  <a:shade val="100000"/>
                </a:schemeClr>
              </a:gs>
              <a:gs pos="100000">
                <a:schemeClr val="accent5">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5">
                  <a:tint val="74000"/>
                  <a:satMod val="103000"/>
                  <a:lumMod val="102000"/>
                  <a:tint val="94000"/>
                </a:schemeClr>
              </a:gs>
              <a:gs pos="50000">
                <a:schemeClr val="accent5">
                  <a:tint val="74000"/>
                  <a:satMod val="110000"/>
                  <a:lumMod val="100000"/>
                  <a:shade val="100000"/>
                </a:schemeClr>
              </a:gs>
              <a:gs pos="100000">
                <a:schemeClr val="accent5">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5">
                  <a:tint val="57000"/>
                  <a:satMod val="103000"/>
                  <a:lumMod val="102000"/>
                  <a:tint val="94000"/>
                </a:schemeClr>
              </a:gs>
              <a:gs pos="50000">
                <a:schemeClr val="accent5">
                  <a:tint val="57000"/>
                  <a:satMod val="110000"/>
                  <a:lumMod val="100000"/>
                  <a:shade val="100000"/>
                </a:schemeClr>
              </a:gs>
              <a:gs pos="100000">
                <a:schemeClr val="accent5">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5">
                  <a:tint val="39000"/>
                  <a:satMod val="103000"/>
                  <a:lumMod val="102000"/>
                  <a:tint val="94000"/>
                </a:schemeClr>
              </a:gs>
              <a:gs pos="50000">
                <a:schemeClr val="accent5">
                  <a:tint val="39000"/>
                  <a:satMod val="110000"/>
                  <a:lumMod val="100000"/>
                  <a:shade val="100000"/>
                </a:schemeClr>
              </a:gs>
              <a:gs pos="100000">
                <a:schemeClr val="accent5">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'Produit unité'!$C$6</c:f>
              <c:strCache>
                <c:ptCount val="1"/>
                <c:pt idx="0">
                  <c:v>Sum of SALES</c:v>
                </c:pt>
              </c:strCache>
            </c:strRef>
          </c:tx>
          <c:dPt>
            <c:idx val="0"/>
            <c:bubble3D val="0"/>
            <c:spPr>
              <a:gradFill rotWithShape="1">
                <a:gsLst>
                  <a:gs pos="0">
                    <a:schemeClr val="accent5">
                      <a:shade val="38000"/>
                      <a:satMod val="103000"/>
                      <a:lumMod val="102000"/>
                      <a:tint val="94000"/>
                    </a:schemeClr>
                  </a:gs>
                  <a:gs pos="50000">
                    <a:schemeClr val="accent5">
                      <a:shade val="38000"/>
                      <a:satMod val="110000"/>
                      <a:lumMod val="100000"/>
                      <a:shade val="100000"/>
                    </a:schemeClr>
                  </a:gs>
                  <a:gs pos="100000">
                    <a:schemeClr val="accent5">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21-4DAD-9179-5372F083BF36}"/>
              </c:ext>
            </c:extLst>
          </c:dPt>
          <c:dPt>
            <c:idx val="1"/>
            <c:bubble3D val="0"/>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21-4DAD-9179-5372F083BF36}"/>
              </c:ext>
            </c:extLst>
          </c:dPt>
          <c:dPt>
            <c:idx val="2"/>
            <c:bubble3D val="0"/>
            <c:spPr>
              <a:gradFill rotWithShape="1">
                <a:gsLst>
                  <a:gs pos="0">
                    <a:schemeClr val="accent5">
                      <a:shade val="56000"/>
                      <a:satMod val="103000"/>
                      <a:lumMod val="102000"/>
                      <a:tint val="94000"/>
                    </a:schemeClr>
                  </a:gs>
                  <a:gs pos="50000">
                    <a:schemeClr val="accent5">
                      <a:shade val="56000"/>
                      <a:satMod val="110000"/>
                      <a:lumMod val="100000"/>
                      <a:shade val="100000"/>
                    </a:schemeClr>
                  </a:gs>
                  <a:gs pos="100000">
                    <a:schemeClr val="accent5">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21-4DAD-9179-5372F083BF36}"/>
              </c:ext>
            </c:extLst>
          </c:dPt>
          <c:dPt>
            <c:idx val="3"/>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21-4DAD-9179-5372F083BF36}"/>
              </c:ext>
            </c:extLst>
          </c:dPt>
          <c:dPt>
            <c:idx val="4"/>
            <c:bubble3D val="0"/>
            <c:spPr>
              <a:gradFill rotWithShape="1">
                <a:gsLst>
                  <a:gs pos="0">
                    <a:schemeClr val="accent5">
                      <a:shade val="73000"/>
                      <a:satMod val="103000"/>
                      <a:lumMod val="102000"/>
                      <a:tint val="94000"/>
                    </a:schemeClr>
                  </a:gs>
                  <a:gs pos="50000">
                    <a:schemeClr val="accent5">
                      <a:shade val="73000"/>
                      <a:satMod val="110000"/>
                      <a:lumMod val="100000"/>
                      <a:shade val="100000"/>
                    </a:schemeClr>
                  </a:gs>
                  <a:gs pos="100000">
                    <a:schemeClr val="accent5">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21-4DAD-9179-5372F083BF36}"/>
              </c:ext>
            </c:extLst>
          </c:dPt>
          <c:dPt>
            <c:idx val="5"/>
            <c:bubble3D val="0"/>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821-4DAD-9179-5372F083BF36}"/>
              </c:ext>
            </c:extLst>
          </c:dPt>
          <c:dPt>
            <c:idx val="6"/>
            <c:bubble3D val="0"/>
            <c:spPr>
              <a:gradFill rotWithShape="1">
                <a:gsLst>
                  <a:gs pos="0">
                    <a:schemeClr val="accent5">
                      <a:shade val="91000"/>
                      <a:satMod val="103000"/>
                      <a:lumMod val="102000"/>
                      <a:tint val="94000"/>
                    </a:schemeClr>
                  </a:gs>
                  <a:gs pos="50000">
                    <a:schemeClr val="accent5">
                      <a:shade val="91000"/>
                      <a:satMod val="110000"/>
                      <a:lumMod val="100000"/>
                      <a:shade val="100000"/>
                    </a:schemeClr>
                  </a:gs>
                  <a:gs pos="100000">
                    <a:schemeClr val="accent5">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821-4DAD-9179-5372F083BF36}"/>
              </c:ext>
            </c:extLst>
          </c:dPt>
          <c:dPt>
            <c:idx val="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821-4DAD-9179-5372F083BF36}"/>
              </c:ext>
            </c:extLst>
          </c:dPt>
          <c:dPt>
            <c:idx val="8"/>
            <c:bubble3D val="0"/>
            <c:spPr>
              <a:gradFill rotWithShape="1">
                <a:gsLst>
                  <a:gs pos="0">
                    <a:schemeClr val="accent5">
                      <a:tint val="92000"/>
                      <a:satMod val="103000"/>
                      <a:lumMod val="102000"/>
                      <a:tint val="94000"/>
                    </a:schemeClr>
                  </a:gs>
                  <a:gs pos="50000">
                    <a:schemeClr val="accent5">
                      <a:tint val="92000"/>
                      <a:satMod val="110000"/>
                      <a:lumMod val="100000"/>
                      <a:shade val="100000"/>
                    </a:schemeClr>
                  </a:gs>
                  <a:gs pos="100000">
                    <a:schemeClr val="accent5">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821-4DAD-9179-5372F083BF36}"/>
              </c:ext>
            </c:extLst>
          </c:dPt>
          <c:dPt>
            <c:idx val="9"/>
            <c:bubble3D val="0"/>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821-4DAD-9179-5372F083BF36}"/>
              </c:ext>
            </c:extLst>
          </c:dPt>
          <c:dPt>
            <c:idx val="10"/>
            <c:bubble3D val="0"/>
            <c:spPr>
              <a:gradFill rotWithShape="1">
                <a:gsLst>
                  <a:gs pos="0">
                    <a:schemeClr val="accent5">
                      <a:tint val="74000"/>
                      <a:satMod val="103000"/>
                      <a:lumMod val="102000"/>
                      <a:tint val="94000"/>
                    </a:schemeClr>
                  </a:gs>
                  <a:gs pos="50000">
                    <a:schemeClr val="accent5">
                      <a:tint val="74000"/>
                      <a:satMod val="110000"/>
                      <a:lumMod val="100000"/>
                      <a:shade val="100000"/>
                    </a:schemeClr>
                  </a:gs>
                  <a:gs pos="100000">
                    <a:schemeClr val="accent5">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821-4DAD-9179-5372F083BF36}"/>
              </c:ext>
            </c:extLst>
          </c:dPt>
          <c:dPt>
            <c:idx val="11"/>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821-4DAD-9179-5372F083BF36}"/>
              </c:ext>
            </c:extLst>
          </c:dPt>
          <c:dPt>
            <c:idx val="12"/>
            <c:bubble3D val="0"/>
            <c:spPr>
              <a:gradFill rotWithShape="1">
                <a:gsLst>
                  <a:gs pos="0">
                    <a:schemeClr val="accent5">
                      <a:tint val="57000"/>
                      <a:satMod val="103000"/>
                      <a:lumMod val="102000"/>
                      <a:tint val="94000"/>
                    </a:schemeClr>
                  </a:gs>
                  <a:gs pos="50000">
                    <a:schemeClr val="accent5">
                      <a:tint val="57000"/>
                      <a:satMod val="110000"/>
                      <a:lumMod val="100000"/>
                      <a:shade val="100000"/>
                    </a:schemeClr>
                  </a:gs>
                  <a:gs pos="100000">
                    <a:schemeClr val="accent5">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821-4DAD-9179-5372F083BF36}"/>
              </c:ext>
            </c:extLst>
          </c:dPt>
          <c:dPt>
            <c:idx val="13"/>
            <c:bubble3D val="0"/>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821-4DAD-9179-5372F083BF36}"/>
              </c:ext>
            </c:extLst>
          </c:dPt>
          <c:dPt>
            <c:idx val="14"/>
            <c:bubble3D val="0"/>
            <c:spPr>
              <a:gradFill rotWithShape="1">
                <a:gsLst>
                  <a:gs pos="0">
                    <a:schemeClr val="accent5">
                      <a:tint val="39000"/>
                      <a:satMod val="103000"/>
                      <a:lumMod val="102000"/>
                      <a:tint val="94000"/>
                    </a:schemeClr>
                  </a:gs>
                  <a:gs pos="50000">
                    <a:schemeClr val="accent5">
                      <a:tint val="39000"/>
                      <a:satMod val="110000"/>
                      <a:lumMod val="100000"/>
                      <a:shade val="100000"/>
                    </a:schemeClr>
                  </a:gs>
                  <a:gs pos="100000">
                    <a:schemeClr val="accent5">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821-4DAD-9179-5372F083BF36}"/>
              </c:ext>
            </c:extLst>
          </c:dPt>
          <c:dLbls>
            <c:spPr>
              <a:gradFill>
                <a:gsLst>
                  <a:gs pos="0">
                    <a:srgbClr val="156082">
                      <a:lumMod val="5000"/>
                      <a:lumOff val="95000"/>
                    </a:srgbClr>
                  </a:gs>
                  <a:gs pos="74000">
                    <a:srgbClr val="156082">
                      <a:lumMod val="45000"/>
                      <a:lumOff val="55000"/>
                    </a:srgbClr>
                  </a:gs>
                  <a:gs pos="83000">
                    <a:srgbClr val="156082">
                      <a:lumMod val="45000"/>
                      <a:lumOff val="55000"/>
                    </a:srgbClr>
                  </a:gs>
                  <a:gs pos="100000">
                    <a:srgbClr val="156082">
                      <a:lumMod val="30000"/>
                      <a:lumOff val="70000"/>
                    </a:srgbClr>
                  </a:gs>
                </a:gsLst>
                <a:lin ang="5400000" scaled="1"/>
              </a:gra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'Produit unité'!$B$7:$B$22</c:f>
              <c:strCache>
                <c:ptCount val="15"/>
                <c:pt idx="0">
                  <c:v>S10_1949</c:v>
                </c:pt>
                <c:pt idx="1">
                  <c:v>S12_1666</c:v>
                </c:pt>
                <c:pt idx="2">
                  <c:v>S12_2823</c:v>
                </c:pt>
                <c:pt idx="3">
                  <c:v>S12_4473</c:v>
                </c:pt>
                <c:pt idx="4">
                  <c:v>S18_1097</c:v>
                </c:pt>
                <c:pt idx="5">
                  <c:v>S18_1129</c:v>
                </c:pt>
                <c:pt idx="6">
                  <c:v>S18_2238</c:v>
                </c:pt>
                <c:pt idx="7">
                  <c:v>S18_2319</c:v>
                </c:pt>
                <c:pt idx="8">
                  <c:v>S18_2949</c:v>
                </c:pt>
                <c:pt idx="9">
                  <c:v>S18_3232</c:v>
                </c:pt>
                <c:pt idx="10">
                  <c:v>S18_3856</c:v>
                </c:pt>
                <c:pt idx="11">
                  <c:v>S18_4600</c:v>
                </c:pt>
                <c:pt idx="12">
                  <c:v>S24_2300</c:v>
                </c:pt>
                <c:pt idx="13">
                  <c:v>S24_3856</c:v>
                </c:pt>
                <c:pt idx="14">
                  <c:v>S50_1392</c:v>
                </c:pt>
              </c:strCache>
            </c:strRef>
          </c:cat>
          <c:val>
            <c:numRef>
              <c:f>'Produit unité'!$C$7:$C$22</c:f>
              <c:numCache>
                <c:formatCode>_-* #\ ##0.00\ [$€-40C]_-;\-* #\ ##0.00\ [$€-40C]_-;_-* "-"??\ [$€-40C]_-;_-@_-</c:formatCode>
                <c:ptCount val="15"/>
                <c:pt idx="0">
                  <c:v>96100</c:v>
                </c:pt>
                <c:pt idx="1">
                  <c:v>95738.73</c:v>
                </c:pt>
                <c:pt idx="2">
                  <c:v>95367.08</c:v>
                </c:pt>
                <c:pt idx="3">
                  <c:v>95489.58</c:v>
                </c:pt>
                <c:pt idx="4">
                  <c:v>94660.689999999988</c:v>
                </c:pt>
                <c:pt idx="5">
                  <c:v>93984.320000000007</c:v>
                </c:pt>
                <c:pt idx="6">
                  <c:v>96300</c:v>
                </c:pt>
                <c:pt idx="7">
                  <c:v>95780.799999999988</c:v>
                </c:pt>
                <c:pt idx="8">
                  <c:v>93555.78</c:v>
                </c:pt>
                <c:pt idx="9">
                  <c:v>176026.63</c:v>
                </c:pt>
                <c:pt idx="10">
                  <c:v>93834.240000000005</c:v>
                </c:pt>
                <c:pt idx="11">
                  <c:v>101835</c:v>
                </c:pt>
                <c:pt idx="12">
                  <c:v>99600</c:v>
                </c:pt>
                <c:pt idx="13">
                  <c:v>103489.89</c:v>
                </c:pt>
                <c:pt idx="14">
                  <c:v>94486.98</c:v>
                </c:pt>
              </c:numCache>
            </c:numRef>
          </c:val>
          <c:extLst>
            <c:ext xmlns:c16="http://schemas.microsoft.com/office/drawing/2014/chart" uri="{C3380CC4-5D6E-409C-BE32-E72D297353CC}">
              <c16:uniqueId val="{00000000-9ADF-4EB3-A102-BD060249A171}"/>
            </c:ext>
          </c:extLst>
        </c:ser>
        <c:ser>
          <c:idx val="1"/>
          <c:order val="1"/>
          <c:tx>
            <c:strRef>
              <c:f>'Produit unité'!$D$6</c:f>
              <c:strCache>
                <c:ptCount val="1"/>
                <c:pt idx="0">
                  <c:v> Total en répartition</c:v>
                </c:pt>
              </c:strCache>
            </c:strRef>
          </c:tx>
          <c:dPt>
            <c:idx val="0"/>
            <c:bubble3D val="0"/>
            <c:spPr>
              <a:gradFill rotWithShape="1">
                <a:gsLst>
                  <a:gs pos="0">
                    <a:schemeClr val="accent5">
                      <a:shade val="38000"/>
                      <a:satMod val="103000"/>
                      <a:lumMod val="102000"/>
                      <a:tint val="94000"/>
                    </a:schemeClr>
                  </a:gs>
                  <a:gs pos="50000">
                    <a:schemeClr val="accent5">
                      <a:shade val="38000"/>
                      <a:satMod val="110000"/>
                      <a:lumMod val="100000"/>
                      <a:shade val="100000"/>
                    </a:schemeClr>
                  </a:gs>
                  <a:gs pos="100000">
                    <a:schemeClr val="accent5">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821-4DAD-9179-5372F083BF36}"/>
              </c:ext>
            </c:extLst>
          </c:dPt>
          <c:dPt>
            <c:idx val="1"/>
            <c:bubble3D val="0"/>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821-4DAD-9179-5372F083BF36}"/>
              </c:ext>
            </c:extLst>
          </c:dPt>
          <c:dPt>
            <c:idx val="2"/>
            <c:bubble3D val="0"/>
            <c:spPr>
              <a:gradFill rotWithShape="1">
                <a:gsLst>
                  <a:gs pos="0">
                    <a:schemeClr val="accent5">
                      <a:shade val="56000"/>
                      <a:satMod val="103000"/>
                      <a:lumMod val="102000"/>
                      <a:tint val="94000"/>
                    </a:schemeClr>
                  </a:gs>
                  <a:gs pos="50000">
                    <a:schemeClr val="accent5">
                      <a:shade val="56000"/>
                      <a:satMod val="110000"/>
                      <a:lumMod val="100000"/>
                      <a:shade val="100000"/>
                    </a:schemeClr>
                  </a:gs>
                  <a:gs pos="100000">
                    <a:schemeClr val="accent5">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821-4DAD-9179-5372F083BF36}"/>
              </c:ext>
            </c:extLst>
          </c:dPt>
          <c:dPt>
            <c:idx val="3"/>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821-4DAD-9179-5372F083BF36}"/>
              </c:ext>
            </c:extLst>
          </c:dPt>
          <c:dPt>
            <c:idx val="4"/>
            <c:bubble3D val="0"/>
            <c:spPr>
              <a:gradFill rotWithShape="1">
                <a:gsLst>
                  <a:gs pos="0">
                    <a:schemeClr val="accent5">
                      <a:shade val="73000"/>
                      <a:satMod val="103000"/>
                      <a:lumMod val="102000"/>
                      <a:tint val="94000"/>
                    </a:schemeClr>
                  </a:gs>
                  <a:gs pos="50000">
                    <a:schemeClr val="accent5">
                      <a:shade val="73000"/>
                      <a:satMod val="110000"/>
                      <a:lumMod val="100000"/>
                      <a:shade val="100000"/>
                    </a:schemeClr>
                  </a:gs>
                  <a:gs pos="100000">
                    <a:schemeClr val="accent5">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821-4DAD-9179-5372F083BF36}"/>
              </c:ext>
            </c:extLst>
          </c:dPt>
          <c:dPt>
            <c:idx val="5"/>
            <c:bubble3D val="0"/>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821-4DAD-9179-5372F083BF36}"/>
              </c:ext>
            </c:extLst>
          </c:dPt>
          <c:dPt>
            <c:idx val="6"/>
            <c:bubble3D val="0"/>
            <c:spPr>
              <a:gradFill rotWithShape="1">
                <a:gsLst>
                  <a:gs pos="0">
                    <a:schemeClr val="accent5">
                      <a:shade val="91000"/>
                      <a:satMod val="103000"/>
                      <a:lumMod val="102000"/>
                      <a:tint val="94000"/>
                    </a:schemeClr>
                  </a:gs>
                  <a:gs pos="50000">
                    <a:schemeClr val="accent5">
                      <a:shade val="91000"/>
                      <a:satMod val="110000"/>
                      <a:lumMod val="100000"/>
                      <a:shade val="100000"/>
                    </a:schemeClr>
                  </a:gs>
                  <a:gs pos="100000">
                    <a:schemeClr val="accent5">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821-4DAD-9179-5372F083BF36}"/>
              </c:ext>
            </c:extLst>
          </c:dPt>
          <c:dPt>
            <c:idx val="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821-4DAD-9179-5372F083BF36}"/>
              </c:ext>
            </c:extLst>
          </c:dPt>
          <c:dPt>
            <c:idx val="8"/>
            <c:bubble3D val="0"/>
            <c:spPr>
              <a:gradFill rotWithShape="1">
                <a:gsLst>
                  <a:gs pos="0">
                    <a:schemeClr val="accent5">
                      <a:tint val="92000"/>
                      <a:satMod val="103000"/>
                      <a:lumMod val="102000"/>
                      <a:tint val="94000"/>
                    </a:schemeClr>
                  </a:gs>
                  <a:gs pos="50000">
                    <a:schemeClr val="accent5">
                      <a:tint val="92000"/>
                      <a:satMod val="110000"/>
                      <a:lumMod val="100000"/>
                      <a:shade val="100000"/>
                    </a:schemeClr>
                  </a:gs>
                  <a:gs pos="100000">
                    <a:schemeClr val="accent5">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821-4DAD-9179-5372F083BF36}"/>
              </c:ext>
            </c:extLst>
          </c:dPt>
          <c:dPt>
            <c:idx val="9"/>
            <c:bubble3D val="0"/>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821-4DAD-9179-5372F083BF36}"/>
              </c:ext>
            </c:extLst>
          </c:dPt>
          <c:dPt>
            <c:idx val="10"/>
            <c:bubble3D val="0"/>
            <c:spPr>
              <a:gradFill rotWithShape="1">
                <a:gsLst>
                  <a:gs pos="0">
                    <a:schemeClr val="accent5">
                      <a:tint val="74000"/>
                      <a:satMod val="103000"/>
                      <a:lumMod val="102000"/>
                      <a:tint val="94000"/>
                    </a:schemeClr>
                  </a:gs>
                  <a:gs pos="50000">
                    <a:schemeClr val="accent5">
                      <a:tint val="74000"/>
                      <a:satMod val="110000"/>
                      <a:lumMod val="100000"/>
                      <a:shade val="100000"/>
                    </a:schemeClr>
                  </a:gs>
                  <a:gs pos="100000">
                    <a:schemeClr val="accent5">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821-4DAD-9179-5372F083BF36}"/>
              </c:ext>
            </c:extLst>
          </c:dPt>
          <c:dPt>
            <c:idx val="11"/>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821-4DAD-9179-5372F083BF36}"/>
              </c:ext>
            </c:extLst>
          </c:dPt>
          <c:dPt>
            <c:idx val="12"/>
            <c:bubble3D val="0"/>
            <c:spPr>
              <a:gradFill rotWithShape="1">
                <a:gsLst>
                  <a:gs pos="0">
                    <a:schemeClr val="accent5">
                      <a:tint val="57000"/>
                      <a:satMod val="103000"/>
                      <a:lumMod val="102000"/>
                      <a:tint val="94000"/>
                    </a:schemeClr>
                  </a:gs>
                  <a:gs pos="50000">
                    <a:schemeClr val="accent5">
                      <a:tint val="57000"/>
                      <a:satMod val="110000"/>
                      <a:lumMod val="100000"/>
                      <a:shade val="100000"/>
                    </a:schemeClr>
                  </a:gs>
                  <a:gs pos="100000">
                    <a:schemeClr val="accent5">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821-4DAD-9179-5372F083BF36}"/>
              </c:ext>
            </c:extLst>
          </c:dPt>
          <c:dPt>
            <c:idx val="13"/>
            <c:bubble3D val="0"/>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821-4DAD-9179-5372F083BF36}"/>
              </c:ext>
            </c:extLst>
          </c:dPt>
          <c:dPt>
            <c:idx val="14"/>
            <c:bubble3D val="0"/>
            <c:spPr>
              <a:gradFill rotWithShape="1">
                <a:gsLst>
                  <a:gs pos="0">
                    <a:schemeClr val="accent5">
                      <a:tint val="39000"/>
                      <a:satMod val="103000"/>
                      <a:lumMod val="102000"/>
                      <a:tint val="94000"/>
                    </a:schemeClr>
                  </a:gs>
                  <a:gs pos="50000">
                    <a:schemeClr val="accent5">
                      <a:tint val="39000"/>
                      <a:satMod val="110000"/>
                      <a:lumMod val="100000"/>
                      <a:shade val="100000"/>
                    </a:schemeClr>
                  </a:gs>
                  <a:gs pos="100000">
                    <a:schemeClr val="accent5">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821-4DAD-9179-5372F083BF3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'Produit unité'!$B$7:$B$22</c:f>
              <c:strCache>
                <c:ptCount val="15"/>
                <c:pt idx="0">
                  <c:v>S10_1949</c:v>
                </c:pt>
                <c:pt idx="1">
                  <c:v>S12_1666</c:v>
                </c:pt>
                <c:pt idx="2">
                  <c:v>S12_2823</c:v>
                </c:pt>
                <c:pt idx="3">
                  <c:v>S12_4473</c:v>
                </c:pt>
                <c:pt idx="4">
                  <c:v>S18_1097</c:v>
                </c:pt>
                <c:pt idx="5">
                  <c:v>S18_1129</c:v>
                </c:pt>
                <c:pt idx="6">
                  <c:v>S18_2238</c:v>
                </c:pt>
                <c:pt idx="7">
                  <c:v>S18_2319</c:v>
                </c:pt>
                <c:pt idx="8">
                  <c:v>S18_2949</c:v>
                </c:pt>
                <c:pt idx="9">
                  <c:v>S18_3232</c:v>
                </c:pt>
                <c:pt idx="10">
                  <c:v>S18_3856</c:v>
                </c:pt>
                <c:pt idx="11">
                  <c:v>S18_4600</c:v>
                </c:pt>
                <c:pt idx="12">
                  <c:v>S24_2300</c:v>
                </c:pt>
                <c:pt idx="13">
                  <c:v>S24_3856</c:v>
                </c:pt>
                <c:pt idx="14">
                  <c:v>S50_1392</c:v>
                </c:pt>
              </c:strCache>
            </c:strRef>
          </c:cat>
          <c:val>
            <c:numRef>
              <c:f>'Produit unité'!$D$7:$D$22</c:f>
              <c:numCache>
                <c:formatCode>0.00%</c:formatCode>
                <c:ptCount val="15"/>
                <c:pt idx="0">
                  <c:v>6.2964794516063863E-2</c:v>
                </c:pt>
                <c:pt idx="1">
                  <c:v>6.272809013193463E-2</c:v>
                </c:pt>
                <c:pt idx="2">
                  <c:v>6.2484584763756748E-2</c:v>
                </c:pt>
                <c:pt idx="3">
                  <c:v>6.2564846858743403E-2</c:v>
                </c:pt>
                <c:pt idx="4">
                  <c:v>6.2021757488021023E-2</c:v>
                </c:pt>
                <c:pt idx="5">
                  <c:v>6.1578599339562869E-2</c:v>
                </c:pt>
                <c:pt idx="6">
                  <c:v>6.3095834671144116E-2</c:v>
                </c:pt>
                <c:pt idx="7">
                  <c:v>6.2755654428555754E-2</c:v>
                </c:pt>
                <c:pt idx="8">
                  <c:v>6.1297819599272392E-2</c:v>
                </c:pt>
                <c:pt idx="9">
                  <c:v>0.11533278446727578</c:v>
                </c:pt>
                <c:pt idx="10">
                  <c:v>6.1480266807190639E-2</c:v>
                </c:pt>
                <c:pt idx="11">
                  <c:v>6.6722370962990246E-2</c:v>
                </c:pt>
                <c:pt idx="12">
                  <c:v>6.5257997229968376E-2</c:v>
                </c:pt>
                <c:pt idx="13">
                  <c:v>6.7806656174194097E-2</c:v>
                </c:pt>
                <c:pt idx="14">
                  <c:v>6.1907942561326069E-2</c:v>
                </c:pt>
              </c:numCache>
            </c:numRef>
          </c:val>
          <c:extLst>
            <c:ext xmlns:c16="http://schemas.microsoft.com/office/drawing/2014/chart" uri="{C3380CC4-5D6E-409C-BE32-E72D297353CC}">
              <c16:uniqueId val="{00000002-9ADF-4EB3-A102-BD060249A17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Sheet3!$N$5</c:f>
              <c:strCache>
                <c:ptCount val="1"/>
                <c:pt idx="0">
                  <c:v>2003</c:v>
                </c:pt>
              </c:strCache>
            </c:strRef>
          </c:tx>
          <c:spPr>
            <a:ln w="22225" cap="rnd" cmpd="sng" algn="ctr">
              <a:solidFill>
                <a:schemeClr val="accent1"/>
              </a:solidFill>
              <a:round/>
            </a:ln>
            <a:effectLst/>
          </c:spPr>
          <c:marker>
            <c:symbol val="none"/>
          </c:marker>
          <c:cat>
            <c:strRef>
              <c:f>Sheet3!$M$6:$M$17</c:f>
              <c:strCache>
                <c:ptCount val="12"/>
                <c:pt idx="0">
                  <c:v>janvier</c:v>
                </c:pt>
                <c:pt idx="1">
                  <c:v>février</c:v>
                </c:pt>
                <c:pt idx="2">
                  <c:v>mars</c:v>
                </c:pt>
                <c:pt idx="3">
                  <c:v>avril</c:v>
                </c:pt>
                <c:pt idx="4">
                  <c:v>mai</c:v>
                </c:pt>
                <c:pt idx="5">
                  <c:v>juin</c:v>
                </c:pt>
                <c:pt idx="6">
                  <c:v>juillet</c:v>
                </c:pt>
                <c:pt idx="7">
                  <c:v>août</c:v>
                </c:pt>
                <c:pt idx="8">
                  <c:v>septembre</c:v>
                </c:pt>
                <c:pt idx="9">
                  <c:v>octobre</c:v>
                </c:pt>
                <c:pt idx="10">
                  <c:v>novembre</c:v>
                </c:pt>
                <c:pt idx="11">
                  <c:v>décembre</c:v>
                </c:pt>
              </c:strCache>
            </c:strRef>
          </c:cat>
          <c:val>
            <c:numRef>
              <c:f>Sheet3!$N$6:$N$17</c:f>
              <c:numCache>
                <c:formatCode>General</c:formatCode>
                <c:ptCount val="12"/>
                <c:pt idx="0">
                  <c:v>107885.95999999999</c:v>
                </c:pt>
                <c:pt idx="1">
                  <c:v>120036.8</c:v>
                </c:pt>
                <c:pt idx="2">
                  <c:v>144096.23000000001</c:v>
                </c:pt>
                <c:pt idx="3">
                  <c:v>169421.03</c:v>
                </c:pt>
                <c:pt idx="4">
                  <c:v>163654.12000000002</c:v>
                </c:pt>
                <c:pt idx="5">
                  <c:v>139552.84000000003</c:v>
                </c:pt>
                <c:pt idx="6">
                  <c:v>149869.73000000001</c:v>
                </c:pt>
                <c:pt idx="7">
                  <c:v>166026.32000000004</c:v>
                </c:pt>
                <c:pt idx="8">
                  <c:v>211045.86</c:v>
                </c:pt>
                <c:pt idx="9">
                  <c:v>466240.57</c:v>
                </c:pt>
                <c:pt idx="10">
                  <c:v>850203.27</c:v>
                </c:pt>
                <c:pt idx="11">
                  <c:v>210117.20999999996</c:v>
                </c:pt>
              </c:numCache>
            </c:numRef>
          </c:val>
          <c:smooth val="0"/>
          <c:extLst>
            <c:ext xmlns:c16="http://schemas.microsoft.com/office/drawing/2014/chart" uri="{C3380CC4-5D6E-409C-BE32-E72D297353CC}">
              <c16:uniqueId val="{00000000-F216-469E-B950-266F050EB156}"/>
            </c:ext>
          </c:extLst>
        </c:ser>
        <c:ser>
          <c:idx val="1"/>
          <c:order val="1"/>
          <c:tx>
            <c:strRef>
              <c:f>Sheet3!$O$5</c:f>
              <c:strCache>
                <c:ptCount val="1"/>
                <c:pt idx="0">
                  <c:v>2004</c:v>
                </c:pt>
              </c:strCache>
            </c:strRef>
          </c:tx>
          <c:spPr>
            <a:ln w="22225" cap="rnd" cmpd="sng" algn="ctr">
              <a:solidFill>
                <a:schemeClr val="accent2"/>
              </a:solidFill>
              <a:round/>
            </a:ln>
            <a:effectLst/>
          </c:spPr>
          <c:marker>
            <c:symbol val="none"/>
          </c:marker>
          <c:cat>
            <c:strRef>
              <c:f>Sheet3!$M$6:$M$17</c:f>
              <c:strCache>
                <c:ptCount val="12"/>
                <c:pt idx="0">
                  <c:v>janvier</c:v>
                </c:pt>
                <c:pt idx="1">
                  <c:v>février</c:v>
                </c:pt>
                <c:pt idx="2">
                  <c:v>mars</c:v>
                </c:pt>
                <c:pt idx="3">
                  <c:v>avril</c:v>
                </c:pt>
                <c:pt idx="4">
                  <c:v>mai</c:v>
                </c:pt>
                <c:pt idx="5">
                  <c:v>juin</c:v>
                </c:pt>
                <c:pt idx="6">
                  <c:v>juillet</c:v>
                </c:pt>
                <c:pt idx="7">
                  <c:v>août</c:v>
                </c:pt>
                <c:pt idx="8">
                  <c:v>septembre</c:v>
                </c:pt>
                <c:pt idx="9">
                  <c:v>octobre</c:v>
                </c:pt>
                <c:pt idx="10">
                  <c:v>novembre</c:v>
                </c:pt>
                <c:pt idx="11">
                  <c:v>décembre</c:v>
                </c:pt>
              </c:strCache>
            </c:strRef>
          </c:cat>
          <c:val>
            <c:numRef>
              <c:f>Sheet3!$O$6:$O$17</c:f>
              <c:numCache>
                <c:formatCode>General</c:formatCode>
                <c:ptCount val="12"/>
                <c:pt idx="0">
                  <c:v>268015.87</c:v>
                </c:pt>
                <c:pt idx="1">
                  <c:v>258389.05</c:v>
                </c:pt>
                <c:pt idx="2">
                  <c:v>166958.55999999994</c:v>
                </c:pt>
                <c:pt idx="3">
                  <c:v>172935.80000000002</c:v>
                </c:pt>
                <c:pt idx="4">
                  <c:v>220815.14</c:v>
                </c:pt>
                <c:pt idx="5">
                  <c:v>245190.74999999997</c:v>
                </c:pt>
                <c:pt idx="6">
                  <c:v>271103.61000000004</c:v>
                </c:pt>
                <c:pt idx="7">
                  <c:v>386106.58999999997</c:v>
                </c:pt>
                <c:pt idx="8">
                  <c:v>263854.26</c:v>
                </c:pt>
                <c:pt idx="9">
                  <c:v>452796.13000000006</c:v>
                </c:pt>
                <c:pt idx="10">
                  <c:v>894479.18</c:v>
                </c:pt>
                <c:pt idx="11">
                  <c:v>313055.92999999988</c:v>
                </c:pt>
              </c:numCache>
            </c:numRef>
          </c:val>
          <c:smooth val="0"/>
          <c:extLst>
            <c:ext xmlns:c16="http://schemas.microsoft.com/office/drawing/2014/chart" uri="{C3380CC4-5D6E-409C-BE32-E72D297353CC}">
              <c16:uniqueId val="{00000001-F216-469E-B950-266F050EB15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183348495"/>
        <c:axId val="1183360495"/>
      </c:lineChart>
      <c:catAx>
        <c:axId val="118334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83360495"/>
        <c:crosses val="autoZero"/>
        <c:auto val="1"/>
        <c:lblAlgn val="ctr"/>
        <c:lblOffset val="100"/>
        <c:noMultiLvlLbl val="0"/>
      </c:catAx>
      <c:valAx>
        <c:axId val="118336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8334849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4051159230096238"/>
          <c:y val="0.11615740740740743"/>
          <c:w val="0.79726618547681538"/>
          <c:h val="0.72125801983085447"/>
        </c:manualLayout>
      </c:layout>
      <c:barChart>
        <c:barDir val="bar"/>
        <c:grouping val="clustered"/>
        <c:varyColors val="0"/>
        <c:ser>
          <c:idx val="0"/>
          <c:order val="0"/>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Sheet3!$M$19:$M$23</c:f>
              <c:strCache>
                <c:ptCount val="5"/>
                <c:pt idx="0">
                  <c:v>S18_2319</c:v>
                </c:pt>
                <c:pt idx="1">
                  <c:v>S18_3232</c:v>
                </c:pt>
                <c:pt idx="2">
                  <c:v>S18_3685</c:v>
                </c:pt>
                <c:pt idx="3">
                  <c:v>S18_4600</c:v>
                </c:pt>
                <c:pt idx="4">
                  <c:v>S24_3856</c:v>
                </c:pt>
              </c:strCache>
            </c:strRef>
          </c:cat>
          <c:val>
            <c:numRef>
              <c:f>Sheet3!$N$19:$N$23</c:f>
              <c:numCache>
                <c:formatCode>General</c:formatCode>
                <c:ptCount val="5"/>
                <c:pt idx="0">
                  <c:v>42700</c:v>
                </c:pt>
                <c:pt idx="1">
                  <c:v>67200</c:v>
                </c:pt>
                <c:pt idx="2">
                  <c:v>38200</c:v>
                </c:pt>
                <c:pt idx="3">
                  <c:v>40800</c:v>
                </c:pt>
                <c:pt idx="4">
                  <c:v>38900</c:v>
                </c:pt>
              </c:numCache>
            </c:numRef>
          </c:val>
          <c:extLst>
            <c:ext xmlns:c16="http://schemas.microsoft.com/office/drawing/2014/chart" uri="{C3380CC4-5D6E-409C-BE32-E72D297353CC}">
              <c16:uniqueId val="{00000000-2E70-4197-8911-3B71D7D18A04}"/>
            </c:ext>
          </c:extLst>
        </c:ser>
        <c:dLbls>
          <c:dLblPos val="inEnd"/>
          <c:showLegendKey val="0"/>
          <c:showVal val="1"/>
          <c:showCatName val="0"/>
          <c:showSerName val="0"/>
          <c:showPercent val="0"/>
          <c:showBubbleSize val="0"/>
        </c:dLbls>
        <c:gapWidth val="65"/>
        <c:axId val="1189644895"/>
        <c:axId val="1189635775"/>
      </c:barChart>
      <c:catAx>
        <c:axId val="118964489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1189635775"/>
        <c:crosses val="autoZero"/>
        <c:auto val="1"/>
        <c:lblAlgn val="ctr"/>
        <c:lblOffset val="100"/>
        <c:noMultiLvlLbl val="0"/>
      </c:catAx>
      <c:valAx>
        <c:axId val="11896357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1189644895"/>
        <c:crosses val="autoZero"/>
        <c:crossBetween val="between"/>
      </c:valAx>
      <c:spPr>
        <a:noFill/>
        <a:ln>
          <a:noFill/>
        </a:ln>
        <a:effectLst/>
      </c:spPr>
    </c:plotArea>
    <c:plotVisOnly val="1"/>
    <c:dispBlanksAs val="gap"/>
    <c:showDLblsOverMax val="0"/>
  </c:chart>
  <c:spPr>
    <a:solidFill>
      <a:sysClr val="window" lastClr="FFFFFF"/>
    </a:solidFill>
    <a:ln w="3175" cap="flat" cmpd="sng" algn="ctr">
      <a:solidFill>
        <a:schemeClr val="bg1"/>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50000"/>
              </a:schemeClr>
            </a:solidFill>
            <a:ln>
              <a:noFill/>
            </a:ln>
            <a:effectLst>
              <a:outerShdw blurRad="57150" dist="19050" dir="5400000" algn="ctr" rotWithShape="0">
                <a:srgbClr val="000000">
                  <a:alpha val="63000"/>
                </a:srgbClr>
              </a:outerShdw>
            </a:effectLst>
          </c:spPr>
          <c:invertIfNegative val="0"/>
          <c:cat>
            <c:strRef>
              <c:f>Sheet3!$M$41:$M$56</c:f>
              <c:strCache>
                <c:ptCount val="16"/>
                <c:pt idx="0">
                  <c:v>Australia</c:v>
                </c:pt>
                <c:pt idx="1">
                  <c:v>Austria</c:v>
                </c:pt>
                <c:pt idx="2">
                  <c:v>Belgium</c:v>
                </c:pt>
                <c:pt idx="3">
                  <c:v>Canada</c:v>
                </c:pt>
                <c:pt idx="4">
                  <c:v>Denmark</c:v>
                </c:pt>
                <c:pt idx="5">
                  <c:v>Finland</c:v>
                </c:pt>
                <c:pt idx="6">
                  <c:v>France</c:v>
                </c:pt>
                <c:pt idx="7">
                  <c:v>Germany</c:v>
                </c:pt>
                <c:pt idx="8">
                  <c:v>Italy</c:v>
                </c:pt>
                <c:pt idx="9">
                  <c:v>Norway</c:v>
                </c:pt>
                <c:pt idx="10">
                  <c:v>Philippines</c:v>
                </c:pt>
                <c:pt idx="11">
                  <c:v>Singapore</c:v>
                </c:pt>
                <c:pt idx="12">
                  <c:v>Spain</c:v>
                </c:pt>
                <c:pt idx="13">
                  <c:v>Sweden</c:v>
                </c:pt>
                <c:pt idx="14">
                  <c:v>UK</c:v>
                </c:pt>
                <c:pt idx="15">
                  <c:v>USA</c:v>
                </c:pt>
              </c:strCache>
            </c:strRef>
          </c:cat>
          <c:val>
            <c:numRef>
              <c:f>Sheet3!$N$41:$N$56</c:f>
              <c:numCache>
                <c:formatCode>_-* #\ ##0.00\ [$€-40C]_-;\-* #\ ##0.00\ [$€-40C]_-;_-* "-"??\ [$€-40C]_-;_-@_-</c:formatCode>
                <c:ptCount val="16"/>
                <c:pt idx="0">
                  <c:v>209027.3</c:v>
                </c:pt>
                <c:pt idx="1">
                  <c:v>73774.22</c:v>
                </c:pt>
                <c:pt idx="2">
                  <c:v>3348.46</c:v>
                </c:pt>
                <c:pt idx="3">
                  <c:v>43498.53</c:v>
                </c:pt>
                <c:pt idx="4">
                  <c:v>79387.38</c:v>
                </c:pt>
                <c:pt idx="5">
                  <c:v>92044.87000000001</c:v>
                </c:pt>
                <c:pt idx="6">
                  <c:v>252654.50999999998</c:v>
                </c:pt>
                <c:pt idx="7">
                  <c:v>56814.100000000006</c:v>
                </c:pt>
                <c:pt idx="8">
                  <c:v>116588.62000000001</c:v>
                </c:pt>
                <c:pt idx="9">
                  <c:v>155920.20000000001</c:v>
                </c:pt>
                <c:pt idx="10">
                  <c:v>66168.639999999999</c:v>
                </c:pt>
                <c:pt idx="11">
                  <c:v>124304.35000000002</c:v>
                </c:pt>
                <c:pt idx="12">
                  <c:v>348420.73999999987</c:v>
                </c:pt>
                <c:pt idx="13">
                  <c:v>49555.479999999996</c:v>
                </c:pt>
                <c:pt idx="14">
                  <c:v>155011.77000000002</c:v>
                </c:pt>
                <c:pt idx="15">
                  <c:v>1071630.7699999996</c:v>
                </c:pt>
              </c:numCache>
            </c:numRef>
          </c:val>
          <c:extLst>
            <c:ext xmlns:c16="http://schemas.microsoft.com/office/drawing/2014/chart" uri="{C3380CC4-5D6E-409C-BE32-E72D297353CC}">
              <c16:uniqueId val="{00000000-C9CC-4304-978F-F82E823FD0D5}"/>
            </c:ext>
          </c:extLst>
        </c:ser>
        <c:dLbls>
          <c:showLegendKey val="0"/>
          <c:showVal val="0"/>
          <c:showCatName val="0"/>
          <c:showSerName val="0"/>
          <c:showPercent val="0"/>
          <c:showBubbleSize val="0"/>
        </c:dLbls>
        <c:gapWidth val="219"/>
        <c:overlap val="-27"/>
        <c:axId val="77243183"/>
        <c:axId val="77240783"/>
      </c:barChart>
      <c:lineChart>
        <c:grouping val="standard"/>
        <c:varyColors val="0"/>
        <c: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Sheet3!$M$41:$M$56</c:f>
              <c:strCache>
                <c:ptCount val="16"/>
                <c:pt idx="0">
                  <c:v>Australia</c:v>
                </c:pt>
                <c:pt idx="1">
                  <c:v>Austria</c:v>
                </c:pt>
                <c:pt idx="2">
                  <c:v>Belgium</c:v>
                </c:pt>
                <c:pt idx="3">
                  <c:v>Canada</c:v>
                </c:pt>
                <c:pt idx="4">
                  <c:v>Denmark</c:v>
                </c:pt>
                <c:pt idx="5">
                  <c:v>Finland</c:v>
                </c:pt>
                <c:pt idx="6">
                  <c:v>France</c:v>
                </c:pt>
                <c:pt idx="7">
                  <c:v>Germany</c:v>
                </c:pt>
                <c:pt idx="8">
                  <c:v>Italy</c:v>
                </c:pt>
                <c:pt idx="9">
                  <c:v>Norway</c:v>
                </c:pt>
                <c:pt idx="10">
                  <c:v>Philippines</c:v>
                </c:pt>
                <c:pt idx="11">
                  <c:v>Singapore</c:v>
                </c:pt>
                <c:pt idx="12">
                  <c:v>Spain</c:v>
                </c:pt>
                <c:pt idx="13">
                  <c:v>Sweden</c:v>
                </c:pt>
                <c:pt idx="14">
                  <c:v>UK</c:v>
                </c:pt>
                <c:pt idx="15">
                  <c:v>USA</c:v>
                </c:pt>
              </c:strCache>
            </c:strRef>
          </c:cat>
          <c:val>
            <c:numRef>
              <c:f>Sheet3!$O$41:$O$56</c:f>
              <c:numCache>
                <c:formatCode>0.00%</c:formatCode>
                <c:ptCount val="16"/>
                <c:pt idx="0">
                  <c:v>7.2124391190056911E-2</c:v>
                </c:pt>
                <c:pt idx="1">
                  <c:v>2.5455625667179935E-2</c:v>
                </c:pt>
                <c:pt idx="2">
                  <c:v>1.1553784549877359E-3</c:v>
                </c:pt>
                <c:pt idx="3">
                  <c:v>1.5009068164361431E-2</c:v>
                </c:pt>
                <c:pt idx="4">
                  <c:v>2.7392433670978388E-2</c:v>
                </c:pt>
                <c:pt idx="5">
                  <c:v>3.1759871609679378E-2</c:v>
                </c:pt>
                <c:pt idx="6">
                  <c:v>8.7177860093739651E-2</c:v>
                </c:pt>
                <c:pt idx="7">
                  <c:v>1.9603575100051587E-2</c:v>
                </c:pt>
                <c:pt idx="8">
                  <c:v>4.0228636341707008E-2</c:v>
                </c:pt>
                <c:pt idx="9">
                  <c:v>5.3799907950932306E-2</c:v>
                </c:pt>
                <c:pt idx="10">
                  <c:v>2.283133770504641E-2</c:v>
                </c:pt>
                <c:pt idx="11">
                  <c:v>4.2890931309095763E-2</c:v>
                </c:pt>
                <c:pt idx="12">
                  <c:v>0.12022177844946139</c:v>
                </c:pt>
                <c:pt idx="13">
                  <c:v>1.7099004891375631E-2</c:v>
                </c:pt>
                <c:pt idx="14">
                  <c:v>5.3486456259747552E-2</c:v>
                </c:pt>
                <c:pt idx="15">
                  <c:v>0.3697637431415986</c:v>
                </c:pt>
              </c:numCache>
            </c:numRef>
          </c:val>
          <c:smooth val="0"/>
          <c:extLst>
            <c:ext xmlns:c16="http://schemas.microsoft.com/office/drawing/2014/chart" uri="{C3380CC4-5D6E-409C-BE32-E72D297353CC}">
              <c16:uniqueId val="{00000001-C9CC-4304-978F-F82E823FD0D5}"/>
            </c:ext>
          </c:extLst>
        </c:ser>
        <c:dLbls>
          <c:showLegendKey val="0"/>
          <c:showVal val="0"/>
          <c:showCatName val="0"/>
          <c:showSerName val="0"/>
          <c:showPercent val="0"/>
          <c:showBubbleSize val="0"/>
        </c:dLbls>
        <c:marker val="1"/>
        <c:smooth val="0"/>
        <c:axId val="122076527"/>
        <c:axId val="77241743"/>
      </c:lineChart>
      <c:catAx>
        <c:axId val="7724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240783"/>
        <c:crosses val="autoZero"/>
        <c:auto val="1"/>
        <c:lblAlgn val="ctr"/>
        <c:lblOffset val="100"/>
        <c:noMultiLvlLbl val="0"/>
      </c:catAx>
      <c:valAx>
        <c:axId val="77240783"/>
        <c:scaling>
          <c:orientation val="minMax"/>
        </c:scaling>
        <c:delete val="0"/>
        <c:axPos val="l"/>
        <c:majorGridlines>
          <c:spPr>
            <a:ln w="9525" cap="flat" cmpd="sng" algn="ctr">
              <a:solidFill>
                <a:schemeClr val="tx1">
                  <a:lumMod val="15000"/>
                  <a:lumOff val="85000"/>
                </a:schemeClr>
              </a:solidFill>
              <a:round/>
            </a:ln>
            <a:effectLst/>
          </c:spPr>
        </c:majorGridlines>
        <c:numFmt formatCode="_-* #\ ##0.00\ [$€-40C]_-;\-* #\ ##0.00\ [$€-40C]_-;_-* &quot;-&quot;??\ [$€-4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243183"/>
        <c:crosses val="autoZero"/>
        <c:crossBetween val="between"/>
      </c:valAx>
      <c:valAx>
        <c:axId val="7724174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2076527"/>
        <c:crosses val="max"/>
        <c:crossBetween val="between"/>
      </c:valAx>
      <c:catAx>
        <c:axId val="122076527"/>
        <c:scaling>
          <c:orientation val="minMax"/>
        </c:scaling>
        <c:delete val="1"/>
        <c:axPos val="b"/>
        <c:numFmt formatCode="General" sourceLinked="1"/>
        <c:majorTickMark val="none"/>
        <c:minorTickMark val="none"/>
        <c:tickLblPos val="nextTo"/>
        <c:crossAx val="77241743"/>
        <c:crosses val="autoZero"/>
        <c:auto val="1"/>
        <c:lblAlgn val="ctr"/>
        <c:lblOffset val="100"/>
        <c:noMultiLvlLbl val="0"/>
      </c:catAx>
      <c:spPr>
        <a:solidFill>
          <a:schemeClr val="bg1"/>
        </a:solid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74909571263791"/>
          <c:y val="0.32641649864806721"/>
          <c:w val="0.57052090733992278"/>
          <c:h val="0.41973215731906899"/>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32-4F96-A9FE-DA526E116F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E32-4F96-A9FE-DA526E116F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E32-4F96-A9FE-DA526E116F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E32-4F96-A9FE-DA526E116F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E32-4F96-A9FE-DA526E116F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E32-4F96-A9FE-DA526E116FC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E32-4F96-A9FE-DA526E116FCE}"/>
              </c:ext>
            </c:extLst>
          </c:dPt>
          <c:dLbls>
            <c:dLbl>
              <c:idx val="0"/>
              <c:layout>
                <c:manualLayout>
                  <c:x val="0"/>
                  <c:y val="4.4170094113601989E-2"/>
                </c:manualLayout>
              </c:layout>
              <c:tx>
                <c:rich>
                  <a:bodyPr/>
                  <a:lstStyle/>
                  <a:p>
                    <a:fld id="{16B9DAE1-8C41-4243-A4E5-3AA1D9DC7C3A}" type="CELLRANGE">
                      <a:rPr lang="en-US" baseline="0"/>
                      <a:pPr/>
                      <a:t>[CELLRANGE]</a:t>
                    </a:fld>
                    <a:r>
                      <a:rPr lang="en-US" baseline="0"/>
                      <a:t>; </a:t>
                    </a:r>
                    <a:fld id="{B64F3DEE-990C-4CB3-8E0F-135C9C38B164}" type="CATEGORYNAME">
                      <a:rPr lang="en-US" baseline="0"/>
                      <a:pPr/>
                      <a:t>[CATEGORY NAME]</a:t>
                    </a:fld>
                    <a:r>
                      <a:rPr lang="en-US" baseline="0"/>
                      <a:t>; </a:t>
                    </a:r>
                    <a:fld id="{72FAB3EF-28D8-4D6C-94E0-0D6D488E7CF7}"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E32-4F96-A9FE-DA526E116FCE}"/>
                </c:ext>
              </c:extLst>
            </c:dLbl>
            <c:dLbl>
              <c:idx val="1"/>
              <c:layout>
                <c:manualLayout>
                  <c:x val="0"/>
                  <c:y val="1.8930040334400901E-2"/>
                </c:manualLayout>
              </c:layout>
              <c:tx>
                <c:rich>
                  <a:bodyPr/>
                  <a:lstStyle/>
                  <a:p>
                    <a:fld id="{A3F315B3-E344-4FD0-BDF8-B63941025B11}" type="CELLRANGE">
                      <a:rPr lang="en-US" baseline="0"/>
                      <a:pPr/>
                      <a:t>[CELLRANGE]</a:t>
                    </a:fld>
                    <a:r>
                      <a:rPr lang="en-US" baseline="0"/>
                      <a:t>; </a:t>
                    </a:r>
                    <a:fld id="{BBE06BDE-DE94-4404-8298-DBC6CF10C5D5}" type="CATEGORYNAME">
                      <a:rPr lang="en-US" baseline="0"/>
                      <a:pPr/>
                      <a:t>[CATEGORY NAME]</a:t>
                    </a:fld>
                    <a:r>
                      <a:rPr lang="en-US" baseline="0"/>
                      <a:t>; </a:t>
                    </a:r>
                    <a:fld id="{E9C89665-80E9-4310-BD47-D9A7E851505A}"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E32-4F96-A9FE-DA526E116FCE}"/>
                </c:ext>
              </c:extLst>
            </c:dLbl>
            <c:dLbl>
              <c:idx val="2"/>
              <c:layout>
                <c:manualLayout>
                  <c:x val="-1.2865328042227996E-2"/>
                  <c:y val="3.4705073946401536E-2"/>
                </c:manualLayout>
              </c:layout>
              <c:tx>
                <c:rich>
                  <a:bodyPr/>
                  <a:lstStyle/>
                  <a:p>
                    <a:fld id="{6E40F43A-B701-4FA2-83B8-EAB3CAD8C0D0}" type="CELLRANGE">
                      <a:rPr lang="en-US" baseline="0"/>
                      <a:pPr/>
                      <a:t>[CELLRANGE]</a:t>
                    </a:fld>
                    <a:r>
                      <a:rPr lang="en-US" baseline="0"/>
                      <a:t>; </a:t>
                    </a:r>
                    <a:fld id="{563A7F62-AD68-466B-99AA-6943022E1388}" type="CATEGORYNAME">
                      <a:rPr lang="en-US" baseline="0"/>
                      <a:pPr/>
                      <a:t>[CATEGORY NAME]</a:t>
                    </a:fld>
                    <a:r>
                      <a:rPr lang="en-US" baseline="0"/>
                      <a:t>; </a:t>
                    </a:r>
                    <a:fld id="{E3B860DC-7319-4219-81C0-1BC6388FE51A}"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E32-4F96-A9FE-DA526E116FCE}"/>
                </c:ext>
              </c:extLst>
            </c:dLbl>
            <c:dLbl>
              <c:idx val="3"/>
              <c:layout>
                <c:manualLayout>
                  <c:x val="0"/>
                  <c:y val="-9.1495194949604355E-2"/>
                </c:manualLayout>
              </c:layout>
              <c:tx>
                <c:rich>
                  <a:bodyPr/>
                  <a:lstStyle/>
                  <a:p>
                    <a:fld id="{2242CD16-1650-490D-B365-992603CC2E93}" type="CELLRANGE">
                      <a:rPr lang="en-US" baseline="0"/>
                      <a:pPr/>
                      <a:t>[CELLRANGE]</a:t>
                    </a:fld>
                    <a:r>
                      <a:rPr lang="en-US" baseline="0"/>
                      <a:t>; </a:t>
                    </a:r>
                    <a:fld id="{11DE162A-0242-4A2E-BA54-9770D52172C1}" type="CATEGORYNAME">
                      <a:rPr lang="en-US" baseline="0"/>
                      <a:pPr/>
                      <a:t>[CATEGORY NAME]</a:t>
                    </a:fld>
                    <a:r>
                      <a:rPr lang="en-US" baseline="0"/>
                      <a:t>; </a:t>
                    </a:r>
                    <a:fld id="{BA3DE52D-2CF0-44D7-A285-3F73BFE48E40}"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E32-4F96-A9FE-DA526E116FCE}"/>
                </c:ext>
              </c:extLst>
            </c:dLbl>
            <c:dLbl>
              <c:idx val="4"/>
              <c:layout>
                <c:manualLayout>
                  <c:x val="3.8595984126683976E-2"/>
                  <c:y val="-4.4170094113602107E-2"/>
                </c:manualLayout>
              </c:layout>
              <c:tx>
                <c:rich>
                  <a:bodyPr/>
                  <a:lstStyle/>
                  <a:p>
                    <a:fld id="{660D09BD-6B72-4A95-A930-7356D58D24EB}" type="CELLRANGE">
                      <a:rPr lang="en-US" baseline="0"/>
                      <a:pPr/>
                      <a:t>[CELLRANGE]</a:t>
                    </a:fld>
                    <a:r>
                      <a:rPr lang="en-US" baseline="0"/>
                      <a:t>; </a:t>
                    </a:r>
                    <a:fld id="{C170FFA2-F896-4950-8D96-ED82EE47E952}" type="CATEGORYNAME">
                      <a:rPr lang="en-US" baseline="0"/>
                      <a:pPr/>
                      <a:t>[CATEGORY NAME]</a:t>
                    </a:fld>
                    <a:r>
                      <a:rPr lang="en-US" baseline="0"/>
                      <a:t>; </a:t>
                    </a:r>
                    <a:fld id="{EFE034A7-FCDA-4A40-8942-9154B8A21E8A}"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E32-4F96-A9FE-DA526E116FCE}"/>
                </c:ext>
              </c:extLst>
            </c:dLbl>
            <c:dLbl>
              <c:idx val="5"/>
              <c:layout>
                <c:manualLayout>
                  <c:x val="-2.1442213403713318E-2"/>
                  <c:y val="-1.8930040334400901E-2"/>
                </c:manualLayout>
              </c:layout>
              <c:tx>
                <c:rich>
                  <a:bodyPr/>
                  <a:lstStyle/>
                  <a:p>
                    <a:fld id="{3BE36BDC-617A-438A-BB29-C974AC00BC99}" type="CELLRANGE">
                      <a:rPr lang="en-US" baseline="0"/>
                      <a:pPr/>
                      <a:t>[CELLRANGE]</a:t>
                    </a:fld>
                    <a:r>
                      <a:rPr lang="en-US" baseline="0"/>
                      <a:t>; </a:t>
                    </a:r>
                    <a:fld id="{45F9A307-C055-4BB5-92BB-6C5B57A97AAA}" type="CATEGORYNAME">
                      <a:rPr lang="en-US" baseline="0"/>
                      <a:pPr/>
                      <a:t>[CATEGORY NAME]</a:t>
                    </a:fld>
                    <a:r>
                      <a:rPr lang="en-US" baseline="0"/>
                      <a:t>; </a:t>
                    </a:r>
                    <a:fld id="{AFFCBA2E-DE93-4C56-AEA4-62418CC5D2BF}"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E32-4F96-A9FE-DA526E116FCE}"/>
                </c:ext>
              </c:extLst>
            </c:dLbl>
            <c:dLbl>
              <c:idx val="6"/>
              <c:layout>
                <c:manualLayout>
                  <c:x val="2.1442213403713318E-2"/>
                  <c:y val="0"/>
                </c:manualLayout>
              </c:layout>
              <c:tx>
                <c:rich>
                  <a:bodyPr/>
                  <a:lstStyle/>
                  <a:p>
                    <a:fld id="{59BA2043-4A54-48CE-B6A9-FB5D1D183BDE}" type="CELLRANGE">
                      <a:rPr lang="en-US" baseline="0"/>
                      <a:pPr/>
                      <a:t>[CELLRANGE]</a:t>
                    </a:fld>
                    <a:r>
                      <a:rPr lang="en-US" baseline="0"/>
                      <a:t>; </a:t>
                    </a:r>
                    <a:fld id="{CA7E0508-9B5B-4DD9-9250-C3D81BDD371E}" type="CATEGORYNAME">
                      <a:rPr lang="en-US" baseline="0"/>
                      <a:pPr/>
                      <a:t>[CATEGORY NAME]</a:t>
                    </a:fld>
                    <a:r>
                      <a:rPr lang="en-US" baseline="0"/>
                      <a:t>; </a:t>
                    </a:r>
                    <a:fld id="{8B5A6EFF-EEC1-45A5-9834-3BD8E0C220F2}" type="VALUE">
                      <a:rPr lang="en-US" baseline="0"/>
                      <a:pPr/>
                      <a:t>[VALUE]</a:t>
                    </a:fld>
                    <a:endParaRPr lang="en-US"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E32-4F96-A9FE-DA526E116F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Sheet3!$M$59:$M$65</c:f>
              <c:strCache>
                <c:ptCount val="7"/>
                <c:pt idx="0">
                  <c:v>Lille</c:v>
                </c:pt>
                <c:pt idx="1">
                  <c:v>Lyon</c:v>
                </c:pt>
                <c:pt idx="2">
                  <c:v>Marseille</c:v>
                </c:pt>
                <c:pt idx="3">
                  <c:v>Nantes</c:v>
                </c:pt>
                <c:pt idx="4">
                  <c:v>Paris</c:v>
                </c:pt>
                <c:pt idx="5">
                  <c:v>Reims</c:v>
                </c:pt>
                <c:pt idx="6">
                  <c:v>Toulouse</c:v>
                </c:pt>
              </c:strCache>
            </c:strRef>
          </c:cat>
          <c:val>
            <c:numRef>
              <c:f>Sheet3!$N$59:$N$65</c:f>
              <c:numCache>
                <c:formatCode>0.00%</c:formatCode>
                <c:ptCount val="7"/>
                <c:pt idx="0">
                  <c:v>0.15358166375102508</c:v>
                </c:pt>
                <c:pt idx="1">
                  <c:v>0.1334790342749077</c:v>
                </c:pt>
                <c:pt idx="2">
                  <c:v>0.16975010657834688</c:v>
                </c:pt>
                <c:pt idx="3">
                  <c:v>5.3802720560974758E-2</c:v>
                </c:pt>
                <c:pt idx="4">
                  <c:v>0.20246604740995919</c:v>
                </c:pt>
                <c:pt idx="5">
                  <c:v>0.1114692945714684</c:v>
                </c:pt>
                <c:pt idx="6">
                  <c:v>0.1754511328533182</c:v>
                </c:pt>
              </c:numCache>
            </c:numRef>
          </c:val>
          <c:extLst>
            <c:ext xmlns:c15="http://schemas.microsoft.com/office/drawing/2012/chart" uri="{02D57815-91ED-43cb-92C2-25804820EDAC}">
              <c15:datalabelsRange>
                <c15:f>Sheet3!$O$59:$O$65</c15:f>
                <c15:dlblRangeCache>
                  <c:ptCount val="7"/>
                  <c:pt idx="0">
                    <c:v> 38 803,10 € </c:v>
                  </c:pt>
                  <c:pt idx="1">
                    <c:v> 33 724,08 € </c:v>
                  </c:pt>
                  <c:pt idx="2">
                    <c:v> 42 888,13 € </c:v>
                  </c:pt>
                  <c:pt idx="3">
                    <c:v> 13 593,50 € </c:v>
                  </c:pt>
                  <c:pt idx="4">
                    <c:v> 51 153,96 € </c:v>
                  </c:pt>
                  <c:pt idx="5">
                    <c:v> 28 163,22 € </c:v>
                  </c:pt>
                  <c:pt idx="6">
                    <c:v> 44 328,52 € </c:v>
                  </c:pt>
                </c15:dlblRangeCache>
              </c15:datalabelsRange>
            </c:ext>
            <c:ext xmlns:c16="http://schemas.microsoft.com/office/drawing/2014/chart" uri="{C3380CC4-5D6E-409C-BE32-E72D297353CC}">
              <c16:uniqueId val="{0000000E-5E32-4F96-A9FE-DA526E116FCE}"/>
            </c:ext>
          </c:extLst>
        </c:ser>
        <c:ser>
          <c:idx val="1"/>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5E32-4F96-A9FE-DA526E116F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5E32-4F96-A9FE-DA526E116F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5E32-4F96-A9FE-DA526E116F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5E32-4F96-A9FE-DA526E116F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5E32-4F96-A9FE-DA526E116F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5E32-4F96-A9FE-DA526E116FC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5E32-4F96-A9FE-DA526E116F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Sheet3!$M$59:$M$65</c:f>
              <c:strCache>
                <c:ptCount val="7"/>
                <c:pt idx="0">
                  <c:v>Lille</c:v>
                </c:pt>
                <c:pt idx="1">
                  <c:v>Lyon</c:v>
                </c:pt>
                <c:pt idx="2">
                  <c:v>Marseille</c:v>
                </c:pt>
                <c:pt idx="3">
                  <c:v>Nantes</c:v>
                </c:pt>
                <c:pt idx="4">
                  <c:v>Paris</c:v>
                </c:pt>
                <c:pt idx="5">
                  <c:v>Reims</c:v>
                </c:pt>
                <c:pt idx="6">
                  <c:v>Toulouse</c:v>
                </c:pt>
              </c:strCache>
            </c:strRef>
          </c:cat>
          <c:val>
            <c:numRef>
              <c:f>Sheet3!$O$59:$O$65</c:f>
              <c:numCache>
                <c:formatCode>_-* #\ ##0.00\ [$€-40C]_-;\-* #\ ##0.00\ [$€-40C]_-;_-* "-"??\ [$€-40C]_-;_-@_-</c:formatCode>
                <c:ptCount val="7"/>
                <c:pt idx="0">
                  <c:v>38803.1</c:v>
                </c:pt>
                <c:pt idx="1">
                  <c:v>33724.080000000002</c:v>
                </c:pt>
                <c:pt idx="2">
                  <c:v>42888.13</c:v>
                </c:pt>
                <c:pt idx="3">
                  <c:v>13593.5</c:v>
                </c:pt>
                <c:pt idx="4">
                  <c:v>51153.96</c:v>
                </c:pt>
                <c:pt idx="5">
                  <c:v>28163.22</c:v>
                </c:pt>
                <c:pt idx="6">
                  <c:v>44328.520000000004</c:v>
                </c:pt>
              </c:numCache>
            </c:numRef>
          </c:val>
          <c:extLst>
            <c:ext xmlns:c16="http://schemas.microsoft.com/office/drawing/2014/chart" uri="{C3380CC4-5D6E-409C-BE32-E72D297353CC}">
              <c16:uniqueId val="{0000001D-5E32-4F96-A9FE-DA526E116FCE}"/>
            </c:ext>
          </c:extLst>
        </c:ser>
        <c:dLbls>
          <c:showLegendKey val="0"/>
          <c:showVal val="0"/>
          <c:showCatName val="0"/>
          <c:showSerName val="0"/>
          <c:showPercent val="0"/>
          <c:showBubbleSize val="0"/>
          <c:showLeaderLines val="1"/>
        </c:dLbls>
        <c:firstSliceAng val="9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33068638067099"/>
          <c:y val="3.7841008510299846E-2"/>
          <c:w val="0.8396412948381452"/>
          <c:h val="0.6179640565762613"/>
        </c:manualLayout>
      </c:layout>
      <c:lineChart>
        <c:grouping val="standard"/>
        <c:varyColors val="0"/>
        <c:ser>
          <c:idx val="0"/>
          <c:order val="0"/>
          <c:tx>
            <c:strRef>
              <c:f>Sheet3!$N$5</c:f>
              <c:strCache>
                <c:ptCount val="1"/>
                <c:pt idx="0">
                  <c:v>2003</c:v>
                </c:pt>
              </c:strCache>
            </c:strRef>
          </c:tx>
          <c:spPr>
            <a:ln w="22225" cap="rnd" cmpd="sng" algn="ctr">
              <a:solidFill>
                <a:schemeClr val="accent1"/>
              </a:solidFill>
              <a:round/>
            </a:ln>
            <a:effectLst/>
          </c:spPr>
          <c:marker>
            <c:symbol val="none"/>
          </c:marker>
          <c:cat>
            <c:strRef>
              <c:f>Sheet3!$M$6:$M$17</c:f>
              <c:strCache>
                <c:ptCount val="12"/>
                <c:pt idx="0">
                  <c:v>janvier</c:v>
                </c:pt>
                <c:pt idx="1">
                  <c:v>février</c:v>
                </c:pt>
                <c:pt idx="2">
                  <c:v>mars</c:v>
                </c:pt>
                <c:pt idx="3">
                  <c:v>avril</c:v>
                </c:pt>
                <c:pt idx="4">
                  <c:v>mai</c:v>
                </c:pt>
                <c:pt idx="5">
                  <c:v>juin</c:v>
                </c:pt>
                <c:pt idx="6">
                  <c:v>juillet</c:v>
                </c:pt>
                <c:pt idx="7">
                  <c:v>août</c:v>
                </c:pt>
                <c:pt idx="8">
                  <c:v>septembre</c:v>
                </c:pt>
                <c:pt idx="9">
                  <c:v>octobre</c:v>
                </c:pt>
                <c:pt idx="10">
                  <c:v>novembre</c:v>
                </c:pt>
                <c:pt idx="11">
                  <c:v>décembre</c:v>
                </c:pt>
              </c:strCache>
            </c:strRef>
          </c:cat>
          <c:val>
            <c:numRef>
              <c:f>Sheet3!$N$6:$N$17</c:f>
              <c:numCache>
                <c:formatCode>General</c:formatCode>
                <c:ptCount val="12"/>
                <c:pt idx="0">
                  <c:v>107885.95999999999</c:v>
                </c:pt>
                <c:pt idx="1">
                  <c:v>120036.8</c:v>
                </c:pt>
                <c:pt idx="2">
                  <c:v>144096.23000000001</c:v>
                </c:pt>
                <c:pt idx="3">
                  <c:v>169421.03</c:v>
                </c:pt>
                <c:pt idx="4">
                  <c:v>163654.12000000002</c:v>
                </c:pt>
                <c:pt idx="5">
                  <c:v>139552.84000000003</c:v>
                </c:pt>
                <c:pt idx="6">
                  <c:v>149869.73000000001</c:v>
                </c:pt>
                <c:pt idx="7">
                  <c:v>166026.32000000004</c:v>
                </c:pt>
                <c:pt idx="8">
                  <c:v>211045.86</c:v>
                </c:pt>
                <c:pt idx="9">
                  <c:v>466240.57</c:v>
                </c:pt>
                <c:pt idx="10">
                  <c:v>850203.27</c:v>
                </c:pt>
                <c:pt idx="11">
                  <c:v>210117.20999999996</c:v>
                </c:pt>
              </c:numCache>
            </c:numRef>
          </c:val>
          <c:smooth val="0"/>
          <c:extLst>
            <c:ext xmlns:c16="http://schemas.microsoft.com/office/drawing/2014/chart" uri="{C3380CC4-5D6E-409C-BE32-E72D297353CC}">
              <c16:uniqueId val="{00000000-E22A-46C9-8E2A-5313A909A732}"/>
            </c:ext>
          </c:extLst>
        </c:ser>
        <c:ser>
          <c:idx val="1"/>
          <c:order val="1"/>
          <c:tx>
            <c:strRef>
              <c:f>Sheet3!$O$5</c:f>
              <c:strCache>
                <c:ptCount val="1"/>
                <c:pt idx="0">
                  <c:v>2004</c:v>
                </c:pt>
              </c:strCache>
            </c:strRef>
          </c:tx>
          <c:spPr>
            <a:ln w="22225" cap="rnd" cmpd="sng" algn="ctr">
              <a:solidFill>
                <a:schemeClr val="accent2"/>
              </a:solidFill>
              <a:round/>
            </a:ln>
            <a:effectLst/>
          </c:spPr>
          <c:marker>
            <c:symbol val="none"/>
          </c:marker>
          <c:cat>
            <c:strRef>
              <c:f>Sheet3!$M$6:$M$17</c:f>
              <c:strCache>
                <c:ptCount val="12"/>
                <c:pt idx="0">
                  <c:v>janvier</c:v>
                </c:pt>
                <c:pt idx="1">
                  <c:v>février</c:v>
                </c:pt>
                <c:pt idx="2">
                  <c:v>mars</c:v>
                </c:pt>
                <c:pt idx="3">
                  <c:v>avril</c:v>
                </c:pt>
                <c:pt idx="4">
                  <c:v>mai</c:v>
                </c:pt>
                <c:pt idx="5">
                  <c:v>juin</c:v>
                </c:pt>
                <c:pt idx="6">
                  <c:v>juillet</c:v>
                </c:pt>
                <c:pt idx="7">
                  <c:v>août</c:v>
                </c:pt>
                <c:pt idx="8">
                  <c:v>septembre</c:v>
                </c:pt>
                <c:pt idx="9">
                  <c:v>octobre</c:v>
                </c:pt>
                <c:pt idx="10">
                  <c:v>novembre</c:v>
                </c:pt>
                <c:pt idx="11">
                  <c:v>décembre</c:v>
                </c:pt>
              </c:strCache>
            </c:strRef>
          </c:cat>
          <c:val>
            <c:numRef>
              <c:f>Sheet3!$O$6:$O$17</c:f>
              <c:numCache>
                <c:formatCode>General</c:formatCode>
                <c:ptCount val="12"/>
                <c:pt idx="0">
                  <c:v>268015.87</c:v>
                </c:pt>
                <c:pt idx="1">
                  <c:v>258389.05</c:v>
                </c:pt>
                <c:pt idx="2">
                  <c:v>166958.55999999994</c:v>
                </c:pt>
                <c:pt idx="3">
                  <c:v>172935.80000000002</c:v>
                </c:pt>
                <c:pt idx="4">
                  <c:v>220815.14</c:v>
                </c:pt>
                <c:pt idx="5">
                  <c:v>245190.74999999997</c:v>
                </c:pt>
                <c:pt idx="6">
                  <c:v>271103.61000000004</c:v>
                </c:pt>
                <c:pt idx="7">
                  <c:v>386106.58999999997</c:v>
                </c:pt>
                <c:pt idx="8">
                  <c:v>263854.26</c:v>
                </c:pt>
                <c:pt idx="9">
                  <c:v>452796.13000000006</c:v>
                </c:pt>
                <c:pt idx="10">
                  <c:v>894479.18</c:v>
                </c:pt>
                <c:pt idx="11">
                  <c:v>313055.92999999988</c:v>
                </c:pt>
              </c:numCache>
            </c:numRef>
          </c:val>
          <c:smooth val="0"/>
          <c:extLst>
            <c:ext xmlns:c16="http://schemas.microsoft.com/office/drawing/2014/chart" uri="{C3380CC4-5D6E-409C-BE32-E72D297353CC}">
              <c16:uniqueId val="{00000001-E22A-46C9-8E2A-5313A909A73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183348495"/>
        <c:axId val="1183360495"/>
      </c:lineChart>
      <c:catAx>
        <c:axId val="118334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83360495"/>
        <c:crosses val="autoZero"/>
        <c:auto val="1"/>
        <c:lblAlgn val="ctr"/>
        <c:lblOffset val="100"/>
        <c:noMultiLvlLbl val="0"/>
      </c:catAx>
      <c:valAx>
        <c:axId val="118336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8334849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62270341207349"/>
          <c:y val="6.0601851851851851E-2"/>
          <c:w val="0.79726618547681538"/>
          <c:h val="0.72125801983085447"/>
        </c:manualLayout>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Sheet3!$M$19:$M$23</c:f>
              <c:strCache>
                <c:ptCount val="5"/>
                <c:pt idx="0">
                  <c:v>S18_2319</c:v>
                </c:pt>
                <c:pt idx="1">
                  <c:v>S18_3232</c:v>
                </c:pt>
                <c:pt idx="2">
                  <c:v>S18_3685</c:v>
                </c:pt>
                <c:pt idx="3">
                  <c:v>S18_4600</c:v>
                </c:pt>
                <c:pt idx="4">
                  <c:v>S24_3856</c:v>
                </c:pt>
              </c:strCache>
            </c:strRef>
          </c:cat>
          <c:val>
            <c:numRef>
              <c:f>Sheet3!$N$19:$N$23</c:f>
              <c:numCache>
                <c:formatCode>General</c:formatCode>
                <c:ptCount val="5"/>
                <c:pt idx="0">
                  <c:v>42700</c:v>
                </c:pt>
                <c:pt idx="1">
                  <c:v>67200</c:v>
                </c:pt>
                <c:pt idx="2">
                  <c:v>38200</c:v>
                </c:pt>
                <c:pt idx="3">
                  <c:v>40800</c:v>
                </c:pt>
                <c:pt idx="4">
                  <c:v>38900</c:v>
                </c:pt>
              </c:numCache>
            </c:numRef>
          </c:val>
          <c:extLst>
            <c:ext xmlns:c16="http://schemas.microsoft.com/office/drawing/2014/chart" uri="{C3380CC4-5D6E-409C-BE32-E72D297353CC}">
              <c16:uniqueId val="{00000000-AD95-4604-AF76-5453C488ADB8}"/>
            </c:ext>
          </c:extLst>
        </c:ser>
        <c:dLbls>
          <c:dLblPos val="inEnd"/>
          <c:showLegendKey val="0"/>
          <c:showVal val="1"/>
          <c:showCatName val="0"/>
          <c:showSerName val="0"/>
          <c:showPercent val="0"/>
          <c:showBubbleSize val="0"/>
        </c:dLbls>
        <c:gapWidth val="65"/>
        <c:axId val="1189644895"/>
        <c:axId val="1189635775"/>
      </c:barChart>
      <c:catAx>
        <c:axId val="118964489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1189635775"/>
        <c:crosses val="autoZero"/>
        <c:auto val="1"/>
        <c:lblAlgn val="ctr"/>
        <c:lblOffset val="100"/>
        <c:noMultiLvlLbl val="0"/>
      </c:catAx>
      <c:valAx>
        <c:axId val="11896357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118964489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Sheet3!$M$41:$M$56</c:f>
              <c:strCache>
                <c:ptCount val="16"/>
                <c:pt idx="0">
                  <c:v>Australia</c:v>
                </c:pt>
                <c:pt idx="1">
                  <c:v>Austria</c:v>
                </c:pt>
                <c:pt idx="2">
                  <c:v>Belgium</c:v>
                </c:pt>
                <c:pt idx="3">
                  <c:v>Canada</c:v>
                </c:pt>
                <c:pt idx="4">
                  <c:v>Denmark</c:v>
                </c:pt>
                <c:pt idx="5">
                  <c:v>Finland</c:v>
                </c:pt>
                <c:pt idx="6">
                  <c:v>France</c:v>
                </c:pt>
                <c:pt idx="7">
                  <c:v>Germany</c:v>
                </c:pt>
                <c:pt idx="8">
                  <c:v>Italy</c:v>
                </c:pt>
                <c:pt idx="9">
                  <c:v>Norway</c:v>
                </c:pt>
                <c:pt idx="10">
                  <c:v>Philippines</c:v>
                </c:pt>
                <c:pt idx="11">
                  <c:v>Singapore</c:v>
                </c:pt>
                <c:pt idx="12">
                  <c:v>Spain</c:v>
                </c:pt>
                <c:pt idx="13">
                  <c:v>Sweden</c:v>
                </c:pt>
                <c:pt idx="14">
                  <c:v>UK</c:v>
                </c:pt>
                <c:pt idx="15">
                  <c:v>USA</c:v>
                </c:pt>
              </c:strCache>
            </c:strRef>
          </c:cat>
          <c:val>
            <c:numRef>
              <c:f>Sheet3!$N$41:$N$56</c:f>
              <c:numCache>
                <c:formatCode>_-* #\ ##0.00\ [$€-40C]_-;\-* #\ ##0.00\ [$€-40C]_-;_-* "-"??\ [$€-40C]_-;_-@_-</c:formatCode>
                <c:ptCount val="16"/>
                <c:pt idx="0">
                  <c:v>209027.3</c:v>
                </c:pt>
                <c:pt idx="1">
                  <c:v>73774.22</c:v>
                </c:pt>
                <c:pt idx="2">
                  <c:v>3348.46</c:v>
                </c:pt>
                <c:pt idx="3">
                  <c:v>43498.53</c:v>
                </c:pt>
                <c:pt idx="4">
                  <c:v>79387.38</c:v>
                </c:pt>
                <c:pt idx="5">
                  <c:v>92044.87000000001</c:v>
                </c:pt>
                <c:pt idx="6">
                  <c:v>252654.50999999998</c:v>
                </c:pt>
                <c:pt idx="7">
                  <c:v>56814.100000000006</c:v>
                </c:pt>
                <c:pt idx="8">
                  <c:v>116588.62000000001</c:v>
                </c:pt>
                <c:pt idx="9">
                  <c:v>155920.20000000001</c:v>
                </c:pt>
                <c:pt idx="10">
                  <c:v>66168.639999999999</c:v>
                </c:pt>
                <c:pt idx="11">
                  <c:v>124304.35000000002</c:v>
                </c:pt>
                <c:pt idx="12">
                  <c:v>348420.73999999987</c:v>
                </c:pt>
                <c:pt idx="13">
                  <c:v>49555.479999999996</c:v>
                </c:pt>
                <c:pt idx="14">
                  <c:v>155011.77000000002</c:v>
                </c:pt>
                <c:pt idx="15">
                  <c:v>1071630.7699999996</c:v>
                </c:pt>
              </c:numCache>
            </c:numRef>
          </c:val>
          <c:extLst>
            <c:ext xmlns:c16="http://schemas.microsoft.com/office/drawing/2014/chart" uri="{C3380CC4-5D6E-409C-BE32-E72D297353CC}">
              <c16:uniqueId val="{00000000-87C7-443B-BBE9-38AEECCE50CD}"/>
            </c:ext>
          </c:extLst>
        </c:ser>
        <c:dLbls>
          <c:showLegendKey val="0"/>
          <c:showVal val="0"/>
          <c:showCatName val="0"/>
          <c:showSerName val="0"/>
          <c:showPercent val="0"/>
          <c:showBubbleSize val="0"/>
        </c:dLbls>
        <c:gapWidth val="219"/>
        <c:overlap val="-27"/>
        <c:axId val="77243183"/>
        <c:axId val="77240783"/>
      </c:barChart>
      <c:lineChart>
        <c:grouping val="standard"/>
        <c:varyColors val="0"/>
        <c:ser>
          <c:idx val="1"/>
          <c:order val="1"/>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Sheet3!$M$41:$M$56</c:f>
              <c:strCache>
                <c:ptCount val="16"/>
                <c:pt idx="0">
                  <c:v>Australia</c:v>
                </c:pt>
                <c:pt idx="1">
                  <c:v>Austria</c:v>
                </c:pt>
                <c:pt idx="2">
                  <c:v>Belgium</c:v>
                </c:pt>
                <c:pt idx="3">
                  <c:v>Canada</c:v>
                </c:pt>
                <c:pt idx="4">
                  <c:v>Denmark</c:v>
                </c:pt>
                <c:pt idx="5">
                  <c:v>Finland</c:v>
                </c:pt>
                <c:pt idx="6">
                  <c:v>France</c:v>
                </c:pt>
                <c:pt idx="7">
                  <c:v>Germany</c:v>
                </c:pt>
                <c:pt idx="8">
                  <c:v>Italy</c:v>
                </c:pt>
                <c:pt idx="9">
                  <c:v>Norway</c:v>
                </c:pt>
                <c:pt idx="10">
                  <c:v>Philippines</c:v>
                </c:pt>
                <c:pt idx="11">
                  <c:v>Singapore</c:v>
                </c:pt>
                <c:pt idx="12">
                  <c:v>Spain</c:v>
                </c:pt>
                <c:pt idx="13">
                  <c:v>Sweden</c:v>
                </c:pt>
                <c:pt idx="14">
                  <c:v>UK</c:v>
                </c:pt>
                <c:pt idx="15">
                  <c:v>USA</c:v>
                </c:pt>
              </c:strCache>
            </c:strRef>
          </c:cat>
          <c:val>
            <c:numRef>
              <c:f>Sheet3!$O$41:$O$56</c:f>
              <c:numCache>
                <c:formatCode>0.00%</c:formatCode>
                <c:ptCount val="16"/>
                <c:pt idx="0">
                  <c:v>7.2124391190056911E-2</c:v>
                </c:pt>
                <c:pt idx="1">
                  <c:v>2.5455625667179935E-2</c:v>
                </c:pt>
                <c:pt idx="2">
                  <c:v>1.1553784549877359E-3</c:v>
                </c:pt>
                <c:pt idx="3">
                  <c:v>1.5009068164361431E-2</c:v>
                </c:pt>
                <c:pt idx="4">
                  <c:v>2.7392433670978388E-2</c:v>
                </c:pt>
                <c:pt idx="5">
                  <c:v>3.1759871609679378E-2</c:v>
                </c:pt>
                <c:pt idx="6">
                  <c:v>8.7177860093739651E-2</c:v>
                </c:pt>
                <c:pt idx="7">
                  <c:v>1.9603575100051587E-2</c:v>
                </c:pt>
                <c:pt idx="8">
                  <c:v>4.0228636341707008E-2</c:v>
                </c:pt>
                <c:pt idx="9">
                  <c:v>5.3799907950932306E-2</c:v>
                </c:pt>
                <c:pt idx="10">
                  <c:v>2.283133770504641E-2</c:v>
                </c:pt>
                <c:pt idx="11">
                  <c:v>4.2890931309095763E-2</c:v>
                </c:pt>
                <c:pt idx="12">
                  <c:v>0.12022177844946139</c:v>
                </c:pt>
                <c:pt idx="13">
                  <c:v>1.7099004891375631E-2</c:v>
                </c:pt>
                <c:pt idx="14">
                  <c:v>5.3486456259747552E-2</c:v>
                </c:pt>
                <c:pt idx="15">
                  <c:v>0.3697637431415986</c:v>
                </c:pt>
              </c:numCache>
            </c:numRef>
          </c:val>
          <c:smooth val="0"/>
          <c:extLst>
            <c:ext xmlns:c16="http://schemas.microsoft.com/office/drawing/2014/chart" uri="{C3380CC4-5D6E-409C-BE32-E72D297353CC}">
              <c16:uniqueId val="{00000001-87C7-443B-BBE9-38AEECCE50CD}"/>
            </c:ext>
          </c:extLst>
        </c:ser>
        <c:dLbls>
          <c:showLegendKey val="0"/>
          <c:showVal val="0"/>
          <c:showCatName val="0"/>
          <c:showSerName val="0"/>
          <c:showPercent val="0"/>
          <c:showBubbleSize val="0"/>
        </c:dLbls>
        <c:marker val="1"/>
        <c:smooth val="0"/>
        <c:axId val="122076527"/>
        <c:axId val="77241743"/>
      </c:lineChart>
      <c:catAx>
        <c:axId val="7724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240783"/>
        <c:crosses val="autoZero"/>
        <c:auto val="1"/>
        <c:lblAlgn val="ctr"/>
        <c:lblOffset val="100"/>
        <c:noMultiLvlLbl val="0"/>
      </c:catAx>
      <c:valAx>
        <c:axId val="77240783"/>
        <c:scaling>
          <c:orientation val="minMax"/>
        </c:scaling>
        <c:delete val="0"/>
        <c:axPos val="l"/>
        <c:majorGridlines>
          <c:spPr>
            <a:ln w="9525" cap="flat" cmpd="sng" algn="ctr">
              <a:solidFill>
                <a:schemeClr val="tx1">
                  <a:lumMod val="15000"/>
                  <a:lumOff val="85000"/>
                </a:schemeClr>
              </a:solidFill>
              <a:round/>
            </a:ln>
            <a:effectLst/>
          </c:spPr>
        </c:majorGridlines>
        <c:numFmt formatCode="_-* #\ ##0.00\ [$€-40C]_-;\-* #\ ##0.00\ [$€-40C]_-;_-* &quot;-&quot;??\ [$€-4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243183"/>
        <c:crosses val="autoZero"/>
        <c:crossBetween val="between"/>
      </c:valAx>
      <c:valAx>
        <c:axId val="7724174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2076527"/>
        <c:crosses val="max"/>
        <c:crossBetween val="between"/>
      </c:valAx>
      <c:catAx>
        <c:axId val="122076527"/>
        <c:scaling>
          <c:orientation val="minMax"/>
        </c:scaling>
        <c:delete val="1"/>
        <c:axPos val="b"/>
        <c:numFmt formatCode="General" sourceLinked="1"/>
        <c:majorTickMark val="none"/>
        <c:minorTickMark val="none"/>
        <c:tickLblPos val="nextTo"/>
        <c:crossAx val="772417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F87-43A1-B1F1-83E11BFDFB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87-43A1-B1F1-83E11BFDFB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F87-43A1-B1F1-83E11BFDFB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87-43A1-B1F1-83E11BFDFB8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F87-43A1-B1F1-83E11BFDFB8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F87-43A1-B1F1-83E11BFDFB8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F87-43A1-B1F1-83E11BFDFB87}"/>
              </c:ext>
            </c:extLst>
          </c:dPt>
          <c:dLbls>
            <c:dLbl>
              <c:idx val="0"/>
              <c:tx>
                <c:rich>
                  <a:bodyPr/>
                  <a:lstStyle/>
                  <a:p>
                    <a:fld id="{D8809AFB-AFC2-4F27-A1EF-4BEC16DF49ED}" type="CELLRANGE">
                      <a:rPr lang="fr-FR"/>
                      <a:pPr/>
                      <a:t>[CELLRANGE]</a:t>
                    </a:fld>
                    <a:r>
                      <a:rPr lang="fr-FR" baseline="0"/>
                      <a:t>; </a:t>
                    </a:r>
                    <a:fld id="{C36A7898-9739-47AE-B4BF-F549DC0C8729}" type="CATEGORYNAME">
                      <a:rPr lang="fr-FR" baseline="0"/>
                      <a:pPr/>
                      <a:t>[CATEGORY NAME]</a:t>
                    </a:fld>
                    <a:r>
                      <a:rPr lang="fr-FR" baseline="0"/>
                      <a:t>; </a:t>
                    </a:r>
                    <a:fld id="{61CFCE44-E1E9-49FE-9F8F-011D3FC6580C}"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F87-43A1-B1F1-83E11BFDFB87}"/>
                </c:ext>
              </c:extLst>
            </c:dLbl>
            <c:dLbl>
              <c:idx val="1"/>
              <c:tx>
                <c:rich>
                  <a:bodyPr/>
                  <a:lstStyle/>
                  <a:p>
                    <a:fld id="{86E27EAE-B8A3-44A8-8B43-47DB18E74FC1}" type="CELLRANGE">
                      <a:rPr lang="fr-FR"/>
                      <a:pPr/>
                      <a:t>[CELLRANGE]</a:t>
                    </a:fld>
                    <a:r>
                      <a:rPr lang="fr-FR" baseline="0"/>
                      <a:t>; </a:t>
                    </a:r>
                    <a:fld id="{9DB81605-B340-49E2-A04F-698EFFC28649}" type="CATEGORYNAME">
                      <a:rPr lang="fr-FR" baseline="0"/>
                      <a:pPr/>
                      <a:t>[CATEGORY NAME]</a:t>
                    </a:fld>
                    <a:r>
                      <a:rPr lang="fr-FR" baseline="0"/>
                      <a:t>; </a:t>
                    </a:r>
                    <a:fld id="{052B5D33-7157-44E6-A3F7-346E82B932E5}"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F87-43A1-B1F1-83E11BFDFB87}"/>
                </c:ext>
              </c:extLst>
            </c:dLbl>
            <c:dLbl>
              <c:idx val="2"/>
              <c:tx>
                <c:rich>
                  <a:bodyPr/>
                  <a:lstStyle/>
                  <a:p>
                    <a:fld id="{6292491B-E2FD-427D-BCAF-BE774FBF6D85}" type="CELLRANGE">
                      <a:rPr lang="fr-FR"/>
                      <a:pPr/>
                      <a:t>[CELLRANGE]</a:t>
                    </a:fld>
                    <a:r>
                      <a:rPr lang="fr-FR" baseline="0"/>
                      <a:t>; </a:t>
                    </a:r>
                    <a:fld id="{AA720190-1461-4868-BA2F-4311213E4456}" type="CATEGORYNAME">
                      <a:rPr lang="fr-FR" baseline="0"/>
                      <a:pPr/>
                      <a:t>[CATEGORY NAME]</a:t>
                    </a:fld>
                    <a:r>
                      <a:rPr lang="fr-FR" baseline="0"/>
                      <a:t>; </a:t>
                    </a:r>
                    <a:fld id="{4438F3A9-FCA7-4F9C-B8B1-80480D0B2218}"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F87-43A1-B1F1-83E11BFDFB87}"/>
                </c:ext>
              </c:extLst>
            </c:dLbl>
            <c:dLbl>
              <c:idx val="3"/>
              <c:tx>
                <c:rich>
                  <a:bodyPr/>
                  <a:lstStyle/>
                  <a:p>
                    <a:fld id="{615D5F0D-22DD-4259-8325-F528E7D52E0B}" type="CELLRANGE">
                      <a:rPr lang="fr-FR"/>
                      <a:pPr/>
                      <a:t>[CELLRANGE]</a:t>
                    </a:fld>
                    <a:r>
                      <a:rPr lang="fr-FR" baseline="0"/>
                      <a:t>; </a:t>
                    </a:r>
                    <a:fld id="{FA8CB5F7-40F5-4140-A9A7-DC4077316343}" type="CATEGORYNAME">
                      <a:rPr lang="fr-FR" baseline="0"/>
                      <a:pPr/>
                      <a:t>[CATEGORY NAME]</a:t>
                    </a:fld>
                    <a:r>
                      <a:rPr lang="fr-FR" baseline="0"/>
                      <a:t>; </a:t>
                    </a:r>
                    <a:fld id="{EA775FFB-7819-4698-BB2D-68087E13F4DE}"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F87-43A1-B1F1-83E11BFDFB87}"/>
                </c:ext>
              </c:extLst>
            </c:dLbl>
            <c:dLbl>
              <c:idx val="4"/>
              <c:tx>
                <c:rich>
                  <a:bodyPr/>
                  <a:lstStyle/>
                  <a:p>
                    <a:fld id="{552FE1A0-F252-4E97-9E9E-23E4D0F39D1F}" type="CELLRANGE">
                      <a:rPr lang="fr-FR"/>
                      <a:pPr/>
                      <a:t>[CELLRANGE]</a:t>
                    </a:fld>
                    <a:r>
                      <a:rPr lang="fr-FR" baseline="0"/>
                      <a:t>; </a:t>
                    </a:r>
                    <a:fld id="{3CAC6067-054E-4E8C-B0A2-325275B65C50}" type="CATEGORYNAME">
                      <a:rPr lang="fr-FR" baseline="0"/>
                      <a:pPr/>
                      <a:t>[CATEGORY NAME]</a:t>
                    </a:fld>
                    <a:r>
                      <a:rPr lang="fr-FR" baseline="0"/>
                      <a:t>; </a:t>
                    </a:r>
                    <a:fld id="{A0C32132-5411-4CA7-8BAA-591EE929D345}"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F87-43A1-B1F1-83E11BFDFB87}"/>
                </c:ext>
              </c:extLst>
            </c:dLbl>
            <c:dLbl>
              <c:idx val="5"/>
              <c:tx>
                <c:rich>
                  <a:bodyPr/>
                  <a:lstStyle/>
                  <a:p>
                    <a:fld id="{CCDB4C46-5B2B-439C-B3EE-13E88B5FDBE0}" type="CELLRANGE">
                      <a:rPr lang="fr-FR"/>
                      <a:pPr/>
                      <a:t>[CELLRANGE]</a:t>
                    </a:fld>
                    <a:r>
                      <a:rPr lang="fr-FR" baseline="0"/>
                      <a:t>; </a:t>
                    </a:r>
                    <a:fld id="{72C32094-E49A-456B-88FE-FE06E7C74B9D}" type="CATEGORYNAME">
                      <a:rPr lang="fr-FR" baseline="0"/>
                      <a:pPr/>
                      <a:t>[CATEGORY NAME]</a:t>
                    </a:fld>
                    <a:r>
                      <a:rPr lang="fr-FR" baseline="0"/>
                      <a:t>; </a:t>
                    </a:r>
                    <a:fld id="{AAD1E941-71CE-4891-AB9A-540442C9675E}"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F87-43A1-B1F1-83E11BFDFB87}"/>
                </c:ext>
              </c:extLst>
            </c:dLbl>
            <c:dLbl>
              <c:idx val="6"/>
              <c:tx>
                <c:rich>
                  <a:bodyPr/>
                  <a:lstStyle/>
                  <a:p>
                    <a:fld id="{D7D13C21-1BCD-44B1-9312-F86DA21ABAB6}" type="CELLRANGE">
                      <a:rPr lang="fr-FR"/>
                      <a:pPr/>
                      <a:t>[CELLRANGE]</a:t>
                    </a:fld>
                    <a:r>
                      <a:rPr lang="fr-FR" baseline="0"/>
                      <a:t>; </a:t>
                    </a:r>
                    <a:fld id="{1A34F033-1908-4803-A3C6-1B1BFDF42A10}" type="CATEGORYNAME">
                      <a:rPr lang="fr-FR" baseline="0"/>
                      <a:pPr/>
                      <a:t>[CATEGORY NAME]</a:t>
                    </a:fld>
                    <a:r>
                      <a:rPr lang="fr-FR" baseline="0"/>
                      <a:t>; </a:t>
                    </a:r>
                    <a:fld id="{7722EE74-9D61-4566-A52B-4712D48A8952}" type="VALUE">
                      <a:rPr lang="fr-FR" baseline="0"/>
                      <a:pPr/>
                      <a:t>[VALUE]</a:t>
                    </a:fld>
                    <a:endParaRPr lang="fr-FR" baseline="0"/>
                  </a:p>
                </c:rich>
              </c:tx>
              <c:dLblPos val="outEnd"/>
              <c:showLegendKey val="1"/>
              <c:showVal val="1"/>
              <c:showCatName val="1"/>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F87-43A1-B1F1-83E11BFDFB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Sheet3!$M$59:$M$65</c:f>
              <c:strCache>
                <c:ptCount val="7"/>
                <c:pt idx="0">
                  <c:v>Lille</c:v>
                </c:pt>
                <c:pt idx="1">
                  <c:v>Lyon</c:v>
                </c:pt>
                <c:pt idx="2">
                  <c:v>Marseille</c:v>
                </c:pt>
                <c:pt idx="3">
                  <c:v>Nantes</c:v>
                </c:pt>
                <c:pt idx="4">
                  <c:v>Paris</c:v>
                </c:pt>
                <c:pt idx="5">
                  <c:v>Reims</c:v>
                </c:pt>
                <c:pt idx="6">
                  <c:v>Toulouse</c:v>
                </c:pt>
              </c:strCache>
            </c:strRef>
          </c:cat>
          <c:val>
            <c:numRef>
              <c:f>Sheet3!$N$59:$N$65</c:f>
              <c:numCache>
                <c:formatCode>0.00%</c:formatCode>
                <c:ptCount val="7"/>
                <c:pt idx="0">
                  <c:v>0.15358166375102508</c:v>
                </c:pt>
                <c:pt idx="1">
                  <c:v>0.1334790342749077</c:v>
                </c:pt>
                <c:pt idx="2">
                  <c:v>0.16975010657834688</c:v>
                </c:pt>
                <c:pt idx="3">
                  <c:v>5.3802720560974758E-2</c:v>
                </c:pt>
                <c:pt idx="4">
                  <c:v>0.20246604740995919</c:v>
                </c:pt>
                <c:pt idx="5">
                  <c:v>0.1114692945714684</c:v>
                </c:pt>
                <c:pt idx="6">
                  <c:v>0.1754511328533182</c:v>
                </c:pt>
              </c:numCache>
            </c:numRef>
          </c:val>
          <c:extLst>
            <c:ext xmlns:c15="http://schemas.microsoft.com/office/drawing/2012/chart" uri="{02D57815-91ED-43cb-92C2-25804820EDAC}">
              <c15:datalabelsRange>
                <c15:f>Sheet3!$O$59:$O$65</c15:f>
                <c15:dlblRangeCache>
                  <c:ptCount val="7"/>
                  <c:pt idx="0">
                    <c:v> 38 803,10 € </c:v>
                  </c:pt>
                  <c:pt idx="1">
                    <c:v> 33 724,08 € </c:v>
                  </c:pt>
                  <c:pt idx="2">
                    <c:v> 42 888,13 € </c:v>
                  </c:pt>
                  <c:pt idx="3">
                    <c:v> 13 593,50 € </c:v>
                  </c:pt>
                  <c:pt idx="4">
                    <c:v> 51 153,96 € </c:v>
                  </c:pt>
                  <c:pt idx="5">
                    <c:v> 28 163,22 € </c:v>
                  </c:pt>
                  <c:pt idx="6">
                    <c:v> 44 328,52 € </c:v>
                  </c:pt>
                </c15:dlblRangeCache>
              </c15:datalabelsRange>
            </c:ext>
            <c:ext xmlns:c16="http://schemas.microsoft.com/office/drawing/2014/chart" uri="{C3380CC4-5D6E-409C-BE32-E72D297353CC}">
              <c16:uniqueId val="{00000000-BF87-43A1-B1F1-83E11BFDFB87}"/>
            </c:ext>
          </c:extLst>
        </c:ser>
        <c:ser>
          <c:idx val="1"/>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F87-43A1-B1F1-83E11BFDFB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BF87-43A1-B1F1-83E11BFDFB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F87-43A1-B1F1-83E11BFDFB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F87-43A1-B1F1-83E11BFDFB8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F87-43A1-B1F1-83E11BFDFB8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F87-43A1-B1F1-83E11BFDFB8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F87-43A1-B1F1-83E11BFDFB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Sheet3!$M$59:$M$65</c:f>
              <c:strCache>
                <c:ptCount val="7"/>
                <c:pt idx="0">
                  <c:v>Lille</c:v>
                </c:pt>
                <c:pt idx="1">
                  <c:v>Lyon</c:v>
                </c:pt>
                <c:pt idx="2">
                  <c:v>Marseille</c:v>
                </c:pt>
                <c:pt idx="3">
                  <c:v>Nantes</c:v>
                </c:pt>
                <c:pt idx="4">
                  <c:v>Paris</c:v>
                </c:pt>
                <c:pt idx="5">
                  <c:v>Reims</c:v>
                </c:pt>
                <c:pt idx="6">
                  <c:v>Toulouse</c:v>
                </c:pt>
              </c:strCache>
            </c:strRef>
          </c:cat>
          <c:val>
            <c:numRef>
              <c:f>Sheet3!$O$59:$O$65</c:f>
              <c:numCache>
                <c:formatCode>_-* #\ ##0.00\ [$€-40C]_-;\-* #\ ##0.00\ [$€-40C]_-;_-* "-"??\ [$€-40C]_-;_-@_-</c:formatCode>
                <c:ptCount val="7"/>
                <c:pt idx="0">
                  <c:v>38803.1</c:v>
                </c:pt>
                <c:pt idx="1">
                  <c:v>33724.080000000002</c:v>
                </c:pt>
                <c:pt idx="2">
                  <c:v>42888.13</c:v>
                </c:pt>
                <c:pt idx="3">
                  <c:v>13593.5</c:v>
                </c:pt>
                <c:pt idx="4">
                  <c:v>51153.96</c:v>
                </c:pt>
                <c:pt idx="5">
                  <c:v>28163.22</c:v>
                </c:pt>
                <c:pt idx="6">
                  <c:v>44328.520000000004</c:v>
                </c:pt>
              </c:numCache>
            </c:numRef>
          </c:val>
          <c:extLst>
            <c:ext xmlns:c16="http://schemas.microsoft.com/office/drawing/2014/chart" uri="{C3380CC4-5D6E-409C-BE32-E72D297353CC}">
              <c16:uniqueId val="{00000001-BF87-43A1-B1F1-83E11BFDFB87}"/>
            </c:ext>
          </c:extLst>
        </c:ser>
        <c:dLbls>
          <c:showLegendKey val="0"/>
          <c:showVal val="0"/>
          <c:showCatName val="0"/>
          <c:showSerName val="0"/>
          <c:showPercent val="0"/>
          <c:showBubbleSize val="0"/>
          <c:showLeaderLines val="1"/>
        </c:dLbls>
        <c:firstSliceAng val="9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A046-48C2-AA4E-88641E62A92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046-48C2-AA4E-88641E62A92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A046-48C2-AA4E-88641E62A92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046-48C2-AA4E-88641E62A92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A046-48C2-AA4E-88641E62A92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046-48C2-AA4E-88641E62A92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A046-48C2-AA4E-88641E62A923}"/>
              </c:ext>
            </c:extLst>
          </c:dPt>
          <c:cat>
            <c:strRef>
              <c:f>Sheet3!$M$59:$M$65</c:f>
              <c:strCache>
                <c:ptCount val="7"/>
                <c:pt idx="0">
                  <c:v>Lille</c:v>
                </c:pt>
                <c:pt idx="1">
                  <c:v>Lyon</c:v>
                </c:pt>
                <c:pt idx="2">
                  <c:v>Marseille</c:v>
                </c:pt>
                <c:pt idx="3">
                  <c:v>Nantes</c:v>
                </c:pt>
                <c:pt idx="4">
                  <c:v>Paris</c:v>
                </c:pt>
                <c:pt idx="5">
                  <c:v>Reims</c:v>
                </c:pt>
                <c:pt idx="6">
                  <c:v>Toulouse</c:v>
                </c:pt>
              </c:strCache>
            </c:strRef>
          </c:cat>
          <c:val>
            <c:numRef>
              <c:f>Sheet3!$N$59:$N$65</c:f>
              <c:numCache>
                <c:formatCode>0.00%</c:formatCode>
                <c:ptCount val="7"/>
                <c:pt idx="0">
                  <c:v>0.15358166375102508</c:v>
                </c:pt>
                <c:pt idx="1">
                  <c:v>0.1334790342749077</c:v>
                </c:pt>
                <c:pt idx="2">
                  <c:v>0.16975010657834688</c:v>
                </c:pt>
                <c:pt idx="3">
                  <c:v>5.3802720560974758E-2</c:v>
                </c:pt>
                <c:pt idx="4">
                  <c:v>0.20246604740995919</c:v>
                </c:pt>
                <c:pt idx="5">
                  <c:v>0.1114692945714684</c:v>
                </c:pt>
                <c:pt idx="6">
                  <c:v>0.1754511328533182</c:v>
                </c:pt>
              </c:numCache>
            </c:numRef>
          </c:val>
          <c:extLst>
            <c:ext xmlns:c16="http://schemas.microsoft.com/office/drawing/2014/chart" uri="{C3380CC4-5D6E-409C-BE32-E72D297353CC}">
              <c16:uniqueId val="{00000000-A046-48C2-AA4E-88641E62A923}"/>
            </c:ext>
          </c:extLst>
        </c:ser>
        <c:ser>
          <c:idx val="1"/>
          <c:order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046-48C2-AA4E-88641E62A92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A046-48C2-AA4E-88641E62A92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A046-48C2-AA4E-88641E62A92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A046-48C2-AA4E-88641E62A92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A046-48C2-AA4E-88641E62A92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A046-48C2-AA4E-88641E62A92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A046-48C2-AA4E-88641E62A923}"/>
              </c:ext>
            </c:extLst>
          </c:dPt>
          <c:dLbls>
            <c:dLbl>
              <c:idx val="0"/>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A046-48C2-AA4E-88641E62A923}"/>
                </c:ext>
              </c:extLst>
            </c:dLbl>
            <c:dLbl>
              <c:idx val="1"/>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A-A046-48C2-AA4E-88641E62A923}"/>
                </c:ext>
              </c:extLst>
            </c:dLbl>
            <c:dLbl>
              <c:idx val="2"/>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3"/>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A046-48C2-AA4E-88641E62A923}"/>
                </c:ext>
              </c:extLst>
            </c:dLbl>
            <c:dLbl>
              <c:idx val="3"/>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C-A046-48C2-AA4E-88641E62A923}"/>
                </c:ext>
              </c:extLst>
            </c:dLbl>
            <c:dLbl>
              <c:idx val="4"/>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D-A046-48C2-AA4E-88641E62A923}"/>
                </c:ext>
              </c:extLst>
            </c:dLbl>
            <c:dLbl>
              <c:idx val="5"/>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E-A046-48C2-AA4E-88641E62A923}"/>
                </c:ext>
              </c:extLst>
            </c:dLbl>
            <c:dLbl>
              <c:idx val="6"/>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lumMod val="60000"/>
                        </a:schemeClr>
                      </a:solidFill>
                      <a:latin typeface="+mn-lt"/>
                      <a:ea typeface="+mn-ea"/>
                      <a:cs typeface="+mn-cs"/>
                    </a:defRPr>
                  </a:pPr>
                  <a:endParaRPr lang="fr-FR"/>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F-A046-48C2-AA4E-88641E62A923}"/>
                </c:ext>
              </c:extLst>
            </c:dLbl>
            <c:spPr>
              <a:solidFill>
                <a:sysClr val="window" lastClr="FFFFFF"/>
              </a:solidFill>
              <a:ln>
                <a:solidFill>
                  <a:srgbClr val="E97132"/>
                </a:solidFill>
              </a:ln>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Sheet3!$M$59:$M$65</c:f>
              <c:strCache>
                <c:ptCount val="7"/>
                <c:pt idx="0">
                  <c:v>Lille</c:v>
                </c:pt>
                <c:pt idx="1">
                  <c:v>Lyon</c:v>
                </c:pt>
                <c:pt idx="2">
                  <c:v>Marseille</c:v>
                </c:pt>
                <c:pt idx="3">
                  <c:v>Nantes</c:v>
                </c:pt>
                <c:pt idx="4">
                  <c:v>Paris</c:v>
                </c:pt>
                <c:pt idx="5">
                  <c:v>Reims</c:v>
                </c:pt>
                <c:pt idx="6">
                  <c:v>Toulouse</c:v>
                </c:pt>
              </c:strCache>
            </c:strRef>
          </c:cat>
          <c:val>
            <c:numRef>
              <c:f>Sheet3!$O$59:$O$65</c:f>
              <c:numCache>
                <c:formatCode>_-* #\ ##0.00\ [$€-40C]_-;\-* #\ ##0.00\ [$€-40C]_-;_-* "-"??\ [$€-40C]_-;_-@_-</c:formatCode>
                <c:ptCount val="7"/>
                <c:pt idx="0">
                  <c:v>38803.1</c:v>
                </c:pt>
                <c:pt idx="1">
                  <c:v>33724.080000000002</c:v>
                </c:pt>
                <c:pt idx="2">
                  <c:v>42888.13</c:v>
                </c:pt>
                <c:pt idx="3">
                  <c:v>13593.5</c:v>
                </c:pt>
                <c:pt idx="4">
                  <c:v>51153.96</c:v>
                </c:pt>
                <c:pt idx="5">
                  <c:v>28163.22</c:v>
                </c:pt>
                <c:pt idx="6">
                  <c:v>44328.520000000004</c:v>
                </c:pt>
              </c:numCache>
            </c:numRef>
          </c:val>
          <c:extLst>
            <c:ext xmlns:c16="http://schemas.microsoft.com/office/drawing/2014/chart" uri="{C3380CC4-5D6E-409C-BE32-E72D297353CC}">
              <c16:uniqueId val="{00000001-A046-48C2-AA4E-88641E62A923}"/>
            </c:ext>
          </c:extLst>
        </c:ser>
        <c:dLbls>
          <c:showLegendKey val="0"/>
          <c:showVal val="0"/>
          <c:showCatName val="0"/>
          <c:showSerName val="0"/>
          <c:showPercent val="0"/>
          <c:showBubbleSize val="0"/>
          <c:showLeaderLines val="1"/>
        </c:dLbls>
        <c:firstSliceAng val="0"/>
      </c:pie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C0BB0829-BAA1-4A4C-A017-18C58391DACD}">
          <cx:dataId val="0"/>
          <cx:layoutPr>
            <cx:geography cultureLanguage="en-US" cultureRegion="FR" attribution="Powered by Bing">
              <cx:geoCache provider="{E9337A44-BEBE-4D9F-B70C-5C5E7DAFC167}">
                <cx:binary>7HzJcuQ4lu2vpOWmN49KTCSAsqoyK5A+yTVPIWlDU2jgDIIA5+96f/B+7F2FQtGStzIzyjraIhet
TaaTDid4LnDvOeci8+/349/uy8c7+8tYldr97X78x69p25q//fabu08fqzu3V2X3tnb1U7t3X1e/
1U9P2f3jbw/2bsh08htBmP12n97Z9nH89Z9/h19LHuuD+v6uzWp92j3a6ezRdWXr/uDeh7d+ua87
3T4PT+CX/vGreiyTrKt+/eVRt1k7XUzm8R+/vvvOr7/8tvtL/+Wpv5QwsbZ7gLE+2gsYkn4guPzy
x3/9pax18vU22wsCTIQvBHr5o6+PPrqrYPh3zOfLbO4eHuyjc798/eebge8m/+Z65urw5d3D+nmi
avHlzX57j+0//75zAd5158ob+HeB+bNbu+j/q3OtvSuzu1cQ/vv4e8Tf40QgJih+CYB8FwBM2R6T
CHNK2ZcI4NdnvwTgu6b0cQjeDN0Jwps7u2H41+XPD0N4p+8efmAMArLncypFgPyXRU7ehcCTwV6A
BEbCJ9/uv+y/lxj8+Xw+DsDruB30Xy/vQh/+6+dD/2Vl/Mj1z/ieLzjiiL1PPJjtYchLQtCvMflo
3f/xRD4G/dsb7KD+7fou7P+6+Pmwr+ydfvjlom7vytft/3up538u+y1hEvePf/b89/n5j0oPg21F
mECSvA892WO+oPxbRZKQEd9utz+fx8eRfx23E/jXy7txX579/LhHj7q6s8Xr+/9ezL8fc9/fkyQI
BH6Tyt6Ue7EnJRaBlDtl/jvm8THm3wbugP7t+i7q0fbno77MdAn77cehHtA9wgLOA/8rjXpfYIAC
SIIk9oOX8oJ2ct13zOdj9L8N3EH/2/Vd9Jebn4/+6tFWd3r6cej7eA/AlYIH6COKi9EeFUgg/spx
d9D/jvl8jP63gTvof7u+i370F6C4G/v4Y9e+T/ZE4GMZEPqNPL3JOB7fk1wyX0J0Xv524P+OCX0M
/7eBO/B/u74L/+YvAP/l+b9+3MKncs9H1OeM8hdoIau/hV7KPYQFDahkLxuDvT77hdde6qx9fPjl
vL1rH93rrY9q0McB2Bm+E4adu7vBuDz/+ZnofHh8eNR/9OL/ptaWewFnkhOfvOAt3sUDKC9UZdDa
3P+mBN/ynj+fzsdxeB23E4DXy7vIn/8FtsEGiO4PrACMArK+7yPxoqGfC+ybjYDJHv6SfV5Njt0U
9Gez+Rj3ry+xA/vXq7uob/4CKmP/ztz9wOVOgd/7DPs+/7rcgce/RZ0+p/7AD4j/usVe0s6fTuNj
uL8O24H769VduPdPfn56OartcPcDV7kv9ySmFMrs13W8s8rRHqdCBhKyztu08ufT+Bjv13E7gL9e
3kX86PjnI36SZmVmTKb/uJz9e1kdB3vSB9SD96QeE7xHn1kPCd7j/Z2T+Bj0d4N3kH93bxf+k/XP
h/8crPI7U9vHV0A+4hL/Jvh7wG/ws330Prcguicw0JoAv9hHOxn9u2bycQTeDN3B/82dXfTPV38B
9M1d9gOzOwPZBL40Cl5t6/dkxoOS6zMK3QP8Ma8//7Pp/A78L8N2oX+5ugv74i9BIrN2frQ/VlSB
dSYQJl8C8AXe98xe7IHYkgELXokkGGxvU/758F1z+p0IvB28G4e393ajEf4FUtAl2EsvSPz3c49P
9ySjgkIYPqLzHnQVfORDd+2rg42gQLyNwlcFtIWs+FD/YUvv40Dsjt+Jxe7t3XCs1M/PSTsi8EdF
5n+F73tH+N/tc+4unR8Vl//dMe0ftae/NUuiu/Zu8aXB/yZyf3z3S4qAQwc7Q/8o2b1EdfPwj18x
Bmn27djA80+8S1Th//u/7eMvD/+x6evsP8nbt4GPd679x6+Q7phkz6cIAoww5ZLCbw6PX24J6J9i
Bm0FSX2QKEgAJda1bVN4NKgShp77qoxwMMkRjHJ193yL7VGgz2BdYYYlCkC8fDtacVKXU1Lrb5B8
/fyL7qqTOtOtg4MNzzrHvHzveao+B6HpE8HAEoPjDmDCQM0093dnkH7h6/j/5CUd47KZwq6Kk/Zi
jBPZZmE310F34VqOqkxNJvDsTYBynd12WVWQM5d0ZLIblDS4aqNBJm0uHsbGK+J4mRrj1w9DRWXX
HY6x0NdzbPMklGljvINMj/a8aS03ax1LfdKTXnxOXF9+RjpOP4mUx2XYMybkpsuGqVR+PsxpGJc2
mZTB8/gkWxFLBVNOtXIMcxOxQozZQcGqYVRC4+6i7+a8UVWDOz+ah2pkSg51cYpoajcmEfRxTlA/
LVKLGY0AFFwcT8jk9KLGHi6uCbZZd5TUEq+5z6pbP62aIFZtKysbpu0wPaUak1Nazl2tZtGlt6zx
NFMMJf2B8IbYqEC2MN+4KMiQqCIN/P5gmHO/iXAgChSNLvPn06mqM1+1LilIyFvR4SvSZZk5yAzN
a6xKQ2i6wDWvxDIgI+1CVibDpy7LWbGdipSZBWopuyobHpRRjZOChtbUcxIOiW+GzVwVQ7oBH9Rr
D6nwmvZzhV3OrynNsFOmST0TmsmmQeTXXdqqJugnqQLMpm5BqfbnZZDYwoXY0GJSOfaTKpwqJHTU
U9w8xDzpsmVHS3NQ+fGQhbPDyZEMXMEULWkpQw/T9sIbSFWFdA6aIjQtqucjj+XTBWdjXEXxOCJ2
z8mYsJCmfS2ULHGSbFOZ2iD0KzIXUWfzrFGcNKlb5Z3ThZqZzifF2y4HzH0MP4zatDuGoA/Voi5Q
FYfFOA9WNahrS6WZxsEix52+saIkOuSzEYHijhihHCrkldZxmymM43gzJHL2VOLxhKlu6EQcNgRi
pmzZsmJFMCyK0E+dl6iAe+JhKCUsulKWloeZTrspsqzjmSrTNuZbxgqdLBmf5UmcDPOdGQfnwgnF
EquhTl2r6iwLuJoNG2+FR8YzbBG/c2b0WiWCJMtUX5A4WQ4d8rWaKC38sE/6+C7HcrYq6FJ5lTUt
bUJBRu2HLIHfaEzvrnOv0qc9L5NEydoVj3lDyiaqqyH7nIwZO58GMQxq6O24LnvnMWWdzGH7gHhZ
uYwn8xrQMU9DbjW8mU/lpZfm1RV8k58YlNl0wfuuPS/SjB5UMtcDLBCakpDkmrTKNWWlw5GxpItM
LvubnAbppGZszQiwlp1RQ2rIE25IfaYpbO7QOkYGhYq5CdRUDO2nZAryOfRd6+fLEhclxGNqyiNv
tHWturx198XM0XHpkoBHU8NIEfblHBwNY54MS9sUCG1c5TQLO8+2YWx5fFfNY+4tbN7ZSTWszbcE
V6UJvdHFpZpsNkAsEJJxSJJ82g+4nm7Q4NrPdOQuUxR37GhmbW+VFnNjQ1Sk/qB6jarLGeeGKefr
UmySxLYHheehz6XUPVVjx3kTIVRXp/BQloel1V6t/BrzY4LG7BOJhQ+LDrfN1hkefK6nJteqa2Cc
aot0unKdTI9cE5vzRhZpo+qJ68ukR+0ZjxndjnVTEuWRAi9rDkfYFK/S7jqrBjErnUy62Tc6a9yy
cs6/KfOW55u48eIxTLy4Ou2KyhvhjaupVrQRTQy5ATWHXAamjjQqvaOG8qKOEll15xXNxiEiUBHP
O22sUKnfVlt479pGmZfOIoRHyVJZib08FHljq0OfV8VNZ4W+arzK4rBy/YAiOQRoWPRJ2QwLH+fZ
gWkhY4VBAbkoTIKalorWqHIKUZJ89mipU8VcynnEY8/eF7bKpwPecW9Q0ubl41il/qiCOY6PKtRA
Lp2zqQ+zrhtOaGKCTHU1zFqRoM5nNaZpek/4mPdqKPrWqtRMuguDrsFGzUkXkIhIw/mC6lisiItt
q6Yhb2pVWVI8ERN0NzT3klLFvpuLMEmQbMI68OkFo4wHqk2TjivP9OTQVbTpw1LUE1E5UIHLtojp
GayUOFMoTumDjOvBLgjS6XWSlPSiGtEwhjGr3VWZTcWm4C7uFClGlKm8aOLP1dAQo4ij1c1Q+hNf
YVZPuep8A8tqzILuykKYepXPPKhUO/GUQagLcd+6VK9SGrhcsTgXPEqKwozLymN+HUJVqJJFbqxk
z//uCwU9GZOELrc9rCNXDfv15Ml0lXsZOfFFkDVRzDwKYWn8+FjTrKpD16SpF1l450oVHhrWrS6o
jCSFlK66CiWD8qg2nfINVMPRt90ctpBFXTgIMWVRLOiwNUFbWyVmMfrw3Bnm4yqdzqodS8SVa+tg
iOa+DK65s3a/7GL/CQc2S5XGZZyvDYvhy5TFdbMQuB2aZYWGqo+KoJ3HldBli1et4MwddjVLY6Wl
oZc4b7xHp+f8YghokalZlvBmLRmrAWgGwbD9WayHELdU0y0uE64V9A9JutLaeRdV1cNmGKfKB6h0
WdJoMOkEyc5D8a1HKtIrTYl/FxfzbFTVwg9E9VSQz4mxfAhJNpQJpA9BTmPW4CfN8/wMtxl/tEaP
bVS5uHhK66GwKq953ytTzuPW4M4+cUO7e4FmUajBBPlJP0qCoTrhOVbznNsZYG97F6XOzQeJI8W9
YLOXhD11/gJ3BPZcnFdWLmUyTF1IA5wftUBFB0BTwPLpY1HeM+7RYdGRoB0WZGQcyhNOzZ1zw5hG
A23l/eB3xUHblPQKah/Pt7D+40El1dwepolpzaqsfVltZSdYt7KFHk8HIecHia276I2ssgiOnwTH
lBhgTLW2ToeJdU0ect+xRyMtC5Sl6XiMmXFj5EP2E7C0TVKpINdVqlI8DZPqghydt53w6/0uxUau
aq9ttxlCiR/5U2mPS2snozJYQxRyTYKPcg171GRzABm34g54Y4BnorJeYKgJ6dA0YTrz9obERGxt
nfeXmeGDCD2u85Wu5qELNawYIKM9Nye2AAIRQdrTQQifh63rSHfjQaZsIGsmw5YAs+DAtbSE+j1I
UYc4g6K5SgJJPlXDBFujk513kI/Em0M2TfWdlfBS+1ZjsxkLRO94a+1ZoseYRH3LMlg3yInzxp+S
TKU1cVbVzEsD2Fd2mlUyGrYcuOf7W4j1cIktk09y0lYrmYFNs6DjVHQrxro+CXXM+1s/70yp5tbL
oBTELdnnWAw3yTRZDyiV0RcNZJtzv23nLBKaiXCg5TgtysHk69JDC+5p3qkp8IINakn5SE2SX3RF
7KF1QVvv0+gT+iluiNwGrjc2bEvsGQUVvSsUSoIBqbach/2kYxpepUuqLR5zDnwyEd5jbgJgCKYp
tYwKYf1Y8bRM02XCMrtKg2LywlG7NFnKAfsFFFnenVVJygulvWA+EINNxqifY4eiNO9JoWQ3o16V
QRxXS1c1dknTpg2WvquNr0xOihNLOpIoPOieK59kQPplk42tKvok8MKqEVA53ppK72TafQ0cO0vS
r4fgv33857F51OetfXxsD+/Ml9Pb/3nv/UfQe1+PNz5r1Hcf/otc/h1B/HIO/3dufqdahl7D74vl
b+dI38jr53MVX0Qy5s+dZlhFEnPB4Bzeq0SGkxogjcGz9QmHU0pfZPBXhcyeT2nACRqQyN/apa8K
OdijHM6OIwqCm0AXhP47CpnAYYR3EpmjZ9sYg2cPvfJnZ99/vv9WIidZmwqgjiGSfbzvuiqU5bQY
B34dw8paUt7sS+tWiK6oQetsZO0CCD3P8i7sSRmEJdbphfSnblKwMYvLIa8XHuSVKRmBB19MJC1U
mvqrmNahrGgCKcEPQlkYEBJkXGbZhZsoizBrNz3uF5ZRFdQpLElQLSLpN50UQA+uW+fXB1R+trbb
n4hQOo0LxUZbRMxlUZ0UUcb3i/SYdHIzBn2pCCGHWpOwLcYzR8ZQs08eSMNWTmHp8U1TzcBV0XzM
gqIMaf5MVEkTDmMZTtxbePZw8KSysxdVRb6PyulmxEOrclusgEYtGyCAVldA2uLrfvLWpGhTNebd
IvPjyCa3YGSodNjH5haUtTKZuA6KBTOF6uhNpx+MwUqPn3qvIxEUSrrmsop6qF/KBW7fdugSRMZK
u+GyK9j9nEJZLWRxWc/7ZBJRJgu5FEV7UDqkaK7r0KPjVhbemvc6BGdl2bEi2R+InUOZp2s2nIEP
sj+kerziDQ2duODymDcW3tMXYI7gcKzHY5unNNS46lYF0NE55+lpkwdLm6K1R/mqIdUBGm/TPpen
Jbg3V7URzQX2su4QxfVV2wJLt+1tAi/qELrGrVElam4IM/ttUavanuepA34MOX1OhlJVaZtEQcKA
Ztp6XdZkweXnWXiHhZu3bTn2kRnNwkGy9OFIcVRMdNPHqepFk13ZzoXNUFWzypFdIFGf2Cm+Glje
fJ6bbngU5lPcVcofJzhqm0dJLE66vIRkN4Rlc4qJr7zYKq+MgbyNSVRVpg4rw20O6mI+IHOpnGWg
46W7Gjt9OZWFU2Olq3UG1WHZ5LFWLUIl0G68GikOJaUR133o60ufi8WAD7O5PCWB2Qax14fVXIet
YGGay6MYIxVXSeS6bF3l/qmR8VVdA6RTo4pin4HYcUWJlAxWQ11t4ipXQXJogk0c5CGtkEIpW48e
SBavU5ZUl6COQ58/5OBg1PW24NWxq1JQOyYS/tYn3XLq+y0oAyWluyCpPM/K+znZJlN+ScwWvnoI
Fb5bkJ5FQX87V5+lOw1Yvk/TLhrrVSdNlOJRJcX2mXuNXQ3zx9N28NrPOOYKjc0YsvQ0JnAdiDHQ
gxgEr4Ugg6r3XKib7LKZ0Imd809TIo7QzJYzKRUOQjqBWZCOoPD5fgnc9UBms2qkuWiC5NTwDR3L
DY97ElU+XleuDsJkFI0ieQMKoU86Zei49pz3NGY82/oiP8GFPaRN9zRk2W1lu3QxT/l1ncx8laZo
0fT0SJK8BeYK/F7n/nSP5ya5no0RpwMcZFmVsW4jBHljoSm+SFnf78+jcMfVLDvQ3c9GGMWwteyY
hrkngPhKe0Kcf25pfVaI4bCQdpWXuX4q5sm/KvkwYNWB39KQ+MKnUKilpyBgJnNnRZJBJU73E+TW
feoddmCeWVC1lrvbuRdp2FaBgaL8GZd2Xcbt1k7eedwKoI35DRiCYZ7odjGKPlnq0nWhJya8SDox
RMxjadgki6S5i8dOga3Kw7onIGOehqaKhjwYrzu2rec5LE3XfxK0TRZ9kKQPQwyWD/WxR9RsJzmt
x2JaoFi4kHKrgdzP6HboCn6AbRqHqRb1InNtu+AFkiunYZk2AvhR4Xwvcs1xkbspyhMwD1XcAoOj
zXVFxEUKVtAql56DSjGj+74RNJR1CVJobqZF4PNF03wivLnOeemrOL621b5npThrsgfjStjPJQ+L
JlcTbLJ83cPmAO9FB5HHjzO0z9oEeOaqpfc1ELAEtgbYILTZTmW9qZL+NsirFMRYvC4Tul84tCxg
GcIhBjXTuyyFxJ3oBc2mEM6WqWIoo3hCYT2yw3LI1BjPieI4XaHp2kE+I9y7QXMe8aYCrlqBj+bP
NV+UvOZqEsMZjsUiH+wBEfOBqfKz1A/OKUZJFqKyLremEkfcZLduHAeVduOBgNfrbal6e56RA+dH
HbizsEgImqNZnAqW3FRZFiWDDuNMRJ07YOy8gfzaEBSmKLlluYtI0SuvLVZJPYaDlMfAsZWoN84e
uOQ6bptbz8GmbvZ7CqSvbEAbWNVjvpBVGaXcRoWXHDV9u+K1d+iP5U3Gx03QXFalvRZmmhRkwS2c
xSjVkNBpoREHQRvXuTJBuUxly48Ck6QhAxae9rYBto1BZw79gTcUpwSevWGzacMqASfOjHNY8SOd
DCueyhDI5FHJhKp7iPIkH9hkl0lDIiFAgeZ+m4RpWa66PtuOebPpSKoSA0QDToyEft33G6ldorIy
nyLDipvaqy/iQX9mpdmOFmjyUMVRlZOwghXszcGybusevB68TAvxQMYiiEjCHtpAfmqxBB8vafcZ
7HwF0nJWc2WD5USwt409BsoarFIltQgRn6GU3IyBBwlvnOmierYghvIaJ9O4GRsHe5EI8B+9OQfj
nkSov2jGfFNL2YYgRJaYy0XO7bVPqwsPx6e4mfGyac0ybaAb0GfQwDBzma0YpKq0nZfQ21kWtQzb
mYKdMC7jcdXRPKw7E+bgj7RBv+EVA/BN06k5m0eFCDCTuV4UAm/rWh93+YZhkis0ELRqOKDTTCrQ
xb7m/bosuIrZAE3sFbCDuqPZBooYCQsXL/OSr+ZKRsGYHdeWqA55jz21ykgeySk7xVVzbmh1Onnd
MQnGMy+tFyONqxvKClV2wXnRtDcIPVUVXXX1E57o/uC2OLlL/C5Mqd4MqAtHb1jzplwVrYWMcGCQ
VYk+TM1hL25jso/6Kww7Ogb3M6sWg9n3p09a6kWDpnWRr+UMWRbrcEr7yJNXdCpCMdy5Six8Oy5J
cZTBwH5MQggnxI5FI/Iv8tIPdT2uB5xCuahuwTDJwxZp8smWfkRiP6ypUGJ49o3GaU0GkYDbxrd4
LkPeg9fldef5IIIFuMeqjvMnJGArdcU2YcNBVotacdsf5ekGM74dyynSQYWOxrGJso7d264JJXQL
FiKv17j1logmkHXN2oDJGhKTRY2vMWzh0wDaKU6Mn7Vp1sPcaWV7L8SC7JMs2JRg2dVoHpd+UF+K
3C1a0Zxhd0gsLIOUnHbZE0dFNOMCsi3adynZp7M+kZhk0VyJVNm2gDzfXTUJBv7RLuIsxoraeKH9
YWkyecV6u8mAOh15cOiuCl2MQ1dA4mS+h2Dtx8Ui6asxUMHUhGgEvw5ikYtaLFvUqcrtU/+wAwcQ
kg59CuL5sh7gFeC/hw2TtONnMqfxOpgGEBU5OambUai+OvWN/RwI1EZyhJgEY73Ncu8MJPLtOLWL
GXvHxOLjFrzEoX7wa/DtfJAOVcrq/RINoAPG0Pn5eTdfagYNAwuA1m5DCxmlM6GK1+IQlW4fW3vV
snmdyemTnw5XBSeHZYa3UCdCaPOANYW2DUVRRtJDUtdrAi0NheduO7qGhIb1YJbbUXkBr5aasGWa
5uCzFsQsTJ5umwAtDOvAegvAnX/2ievuInfzWnpFBFLnYgLIvaGKHJjCMp/1Qa+JiFxbliro20tR
jcB1O5Quhnxe5cxM4Cb40H9o71wGKgCaKPdAXaGTqSH/FyNGR0kVMEgevV5ljrqw7zDTkZeQIApw
gS14PGRSntdseWyydUKmVWMwXQtE/U2ZJ1HWxudlMCcn5ejpsHfWXNrZQsZNodPCj71pLI7HGfoq
ATZoyXpdRdIHg3lGDLj0KsY93AlEBG7QknclUH8wdhepBo9E1PGJR0Ds9ZSocm7H5RTTzWypWfPO
vxg970iIRsKCF7AiTT2KpfUGaE6hoFdEz+tagPCr+24heOp9SgXIgVxzMCMDeZIjD5xwHxg7JtD7
zPm8JEPhNmXRCmWKGtIB4wtT1/uFjM+4pUjVtTlKs9qEWusT28fQbdEPWe4vStuSKGCGLpqs8MK8
0nc4yPOTLE/cA/ZntxalKEP4fwWEQwbUraF0DgeeeytRe+6g5UyHgXt2P7MsbLJOHgQtFDKbeEqM
yNv3e3ZBvDKNaABmWQlKy9c64iO568EBX9a6a9YZI140NINUswPLkveWboD/rAy2kPxMDj03Awad
hPZE75ZGWzBI5+O2KTYZt6cOyeMK6F8Kfhcu+gc+N2pgc6cCm0R8Jo9UFwd6Do551wDXhM1COh6S
Cthjiz1Qf3UWhPOg02Pg8V6UgdhdtS2ELZ7BBTR+5ZaTpSTE/gRuPHK3xpLrweIzash6cvygbpoF
2MrHI6zsbZE9NUzcWNStB8mfdJZHhS4ebe+rzMV3cNRgTap7Ia+SAV9R7M5tyS586H7sx1N67/Hg
zrfutq7cDfe6s4zC23uMHFepLRd2Du5MAlsBZYsJeqzrcmw3jpiI1o3KsocKRPw2DWrw9WKcqL6n
gfKdDx05sObqIgd4gUjk3fzJIj9Z1l4GrH0qo1yYI8/zZuXmU2LGdE3LWzCnEwV99v/P3JntRo5z
SfiJBEii1lstmcrdW3m7IeyyLVEkJWolqaef8D/7ADOYuRugLxrVdtkpcTkn4ovTfcbC+dbHQ1SG
QogiWqaLEzrh1Z+EzGXS71I0ClvvPky4PgLBj75RR8mWz8bAVoy7TeGQiUwxwFIWLVQLMx/7un6B
IfTYd+IKB+aqfF6EsNUytX2tbIFzNPo5/H2aDbwphhnXtYlQtFld2sQtXNHu0ZU/CLXuZh5w6Bn2
QztrtWyTc46T+oehzPHq9iSG9a5z1690jmCfBi2a/rjGfuxeky3euVGj8jQmKNq7shuT17GVeEBu
MmedStsMYm8e+0Xdeu+sne9YQ6twizLye5H40VCKpBVlHPw2q3Uh/O0ognQ/TiFWvnfsPHJy9ZK5
YvkT+tLJGhnvqYl3UKYL7umCMZ7FjOQhSsksxUnFI1uNs8kgMROoKP7LBis0YwHkDW9Cm62yUc+H
ZoEbHscfAesrmUzHheEmnNVhIZA0DHUEJFE+ZDYV5xolql2pdzeOzTVkOp+J84yJHGveO2rAjdsm
btagbK3qSS3nuLcQYgdzWIWd0LW28/yCimg5p4P/N8BdNztb4WmUfkkzQU1b6/C6Wm1qdOLGOzTE
squOf4sTuEqRhi+emPtY1/BKdBjp+3Zam18145EMqsW/EPs6K/+oFYcohSBpNq9Nly/t9DlEYZma
r9YEBZfzU8PMdWXku+8COBe9Hq41UcAfwmC0f2oaaQ5BSkJoGnDzBuViXQuHCrb0LobnV7XO5D4M
tDvh157z1p0eO4s3uGGTlLN2TGaIua39XK7dlPdzIjJ88U3gzTupzHU/XBqX7biM+r07g59IXNww
AQatHJZNFIke8ppNJWTsZxr2JQwSCZM8DM8hxJzriq2Re2iRSWtfFezlUdlg1wXTUIDyCI7R1D+M
C2fnxUKEj1m304nn7+VsjhvBpcxNbLKwa/nTMKqxkHZ1oWU3vHAUuJkCUlDGpPkr+wk2rJrv2sXu
4l+VoosDdCKVnuOCruvOg3m3c2nNh5IZLPsZ6vcVhzx/SXwIey16AZzXb4udZVZDww/nSO7HEK4c
JsDY6xJO5o+VzH44wq1/eAe5c7kO0qnYUP8l/sz2tSI0WzisyKRBs4XD9CjUCBsxOq7iOfTQR/c0
r9XKs2QJH5e4AfhhKh5H0X4lh8kEP4RB+4AHUMqQ3Zu+25F2260U3gU0++3SLOrFIe5BOuODxibO
1qF5mNyVZjU8xLkZ9781Col0Sd1z054czy36KMiDcNp7o3hKyF8yw8tlopwFeYC7bws5kEu86C9f
D7hFh/6wjvzEYikqf6MPbTBcQJDsXQNpyq7403XG0he/z6UR7GGU7kXGqdmBHQoyZyDsRdC3qTVn
f35I5QOMoqrW4U6qzbtBmIrCGjqn2KsW3iiwAu99m+wEjzbsytVtCxgj12AyF0Y/FXlkWzxlfIMm
N5JXq8oxfPWhy0HTM5vMk7W9MuPkG64lZ4Zt63S0DIZpRS2yvUL0OMaxW3keJJCYeMe4x/UnPDQD
3vC4UgcNHAvfHFcuWccjDhplyJFryhKePDB4J+0cvVsTzri40zIafQbvVMZQVoZTGz5NdVyEOMxm
3LELxATM3jmJ3jsmEdQeBgVoctuqdm3uoNrzpYaM4AeHGm2PTYGZ6NXC/UteDG3HLKRJpp1AopXu
M+WsQ9bNb5Nzm6BK2zpLlF9GuHlsaPYowDPY30UQbziPNprWhVsb/drU99J572e/1N0EjaT++d1g
0apytxv2zui+zgJn8aQ55Hp71fWjiZPjFIeHqHEzJ2R5u+7X9IVj/Rjq3i+yf+dgoPN1paWvxCGd
cSTr+bHHcUHtUxvRot/CXOPZt2a+rGuwh7eGAzrdd+av8cT7lDbFRl8jCBPLutM2gffFCgcCKF9k
IUHFRdbdR/Fy5GbeNbLslpL7j4359uWHSF6tWDPafM0JXNdx/bV6YXi+TewPVA1gfXsFFdoNtgK6
wnUS4W6a0DZ43jVInR1fBWS1bjrJ+kf1uFk8eRmpyfra3ScL8DtrwUwMQeEGIm+GNMeYmIyqNtk5
zUsc8R0aXTy5oD76zXvjk0Mn5MFZ74QHFZlHSzXKoGIOz4Ywugu7x4R8iIVkvm3KtfcfpEBTPwbO
fvHXOQtGfpsYP1H0bVnbkdID72bIWHQbVOrBWe6jTX/KADy5h5vQTOpOJD7Em+AulO55w6k3dOwg
kg3mhGy64+j6L8prsmh4GdZrByeE6mePsJ2qfwz8BBBlo//S6ZuewyyVz701eLhTHkSbvNucxT3q
oDs45oH/GohmivaRmUvBk2PA1rM79hCFa1Byr2ybD0zpJ+G/C5jT7Ro/rFOwb22XRTDOPXqqw7eA
JVWn1ha+S/xnCXsN0kScu6nds0Gc+vlG06V/8lgDzcmphjbOvN6gU0wBwjyylp58EuWdcfbEt7s2
rMuN65z7sLBhzc7d3dDE+eZQXIQPOnjqli1LfF9eIlbW8/viHy0E3/ngLA367znnus1X9wifxxvP
6KUC7yTVZXPx6CBQNkeeHCa2HZz62KFCbtqSo1hkZdc9i+0mIrkL3XcH13h7Vv3R1HHVooZozFOw
thfNSuFaXCIUa+eYKpIxXhfJMBQCS+a3NQycvmLbFyWmAI52L3qZDeYlCWxe+1O2iukCjbnXv9Lz
dvVCtJGa7NyuvvNTvxQe2bekagJ2HYdLyOFi9dzkbYBSCeoaS9YiCP1DPIS3AQUTfcEVkNG4K93h
FHanUFwiF4Rb1c+Qi3aEeVmvvk33TCYYXyXzcQeq+GGQ+FKvv1AGScQXwOeinbPxJpPO8+i15cxg
dqzAZoGklcm2t4pUvVZ5IhYYPNfRx7qt90OqARDdb1NhOyeDxJIFrTp33T5hSw6JeCY4WBiOKX8X
ACgIjPfpbcljE3d1Nsq7FCUEzApYIEmYeWl8cnxnKGopYQQG8rKKNs2aNH6xVpOy35aKowVDCVXy
fjsAaMzgFhST12YNXqLbXBUYYOwNNy4bn/GntUl8NAkgmFboImFzoFR48P4TeQjshAZNnJUH0VYs
52mb+6pz1G1u6IeO+ncCL3+bl5cwSIaXdhXdMfVTlIUeVxebjm/cvG7uBqxrmv72gp1HueVk4VB7
FtBaqkyaYnYTMEk3TkESQiRPrd2PsYNTGMa/vVEXH9m+O92AThh039CzP0HgQuKoADE4lZn2xrfA
luHa/kq+Txz9xbCBdpEtK+UCW02d7YCCvytl+my956G9Ep9mKNGzzRnKHuvTErGj/lmS9c6b/mri
HFg/HvzkA3T0QwsV1md31J3hyoxlvFnUMsNuhJLM+0MjDiBoG/rq61MXPkLlvo6SoP6et9wPQRKE
LkSoaZgfN9E2uTOTtzTUhUjfklWdVUSKVMFlG4CHxUOCo0QeWrFdXEu+uvozgHhcAM8uU98MWUNj
thvi7gq9gECLUibnwXpeXfySk8vyToeVDCd+6+jI3wDHRTtu/Tvsrbls4ZOUW7NPoEikzhv6bGyn
GC7QtLzxrcsbvu0A8t7XslGZG7FvCjhmEv4lXevtyExXzryuhomMEOZQpSSOKtoWK3nwoE5DDi0c
G1dr7KQwljkc3tH57J302m3wcR03uAqeJqeEzevTugUfkYsd3qVgYKEOmXT8WebhYFvqAAetZ9he
UPxTyJP5OMMTMeY+TVv3Yw6dqJq2JTlGaFHibc6H8MPCas/SwDOQiiCx1GskD3FqL9NChtKL66jo
aG2gCTbDvRPSh21B97GEzZ/Ur0kOJVLlDVUu9tNUV630yL30dhQMG8rrm24GrC1H60wy8pE2G4OM
CtibwP64DTiPsmS2uur9ADZ67TL6gsYQfBRJt1Pr1fM+0alzlMPihWVka76LIb0XgRwrFZuX2uBt
DDowZTC+aJ1UThN+ABrccaA6QND859rd0IL5u0nojPvbLVqHAxziXZ1gBU7NQfnueU7da9yAammd
KOt9Y47t5mYKFOnZ8NEtxOa4+xQr6S6O7Mnr6zXJRFfXh46HYueqGIjU2grx4i8qaEsfKsl+AgXX
FK7fxgvaJOI7OE/qJ8YX5YOlbiBe8gY/t2htu9eRKCdF5qNDwqiEi0NOS4DPNMF1gEYLAJLmNGHh
jlLV7ye3ewiJ3z30HgzS1NL4pmp/2JOunUseMf9PPKkLR6SgRKvZ51sMtttT6G1W5ZpCAn2HduvO
yBXMpISi791p4TZ1bmw0V2QT8KoXIzdQEz6z98M6wCMPENfYKR+9sYs0WyaJ98ip+rsAw+fXjiLd
lou6J29axsPP+ivy1r6nc6WhNAk+jD8bcwEP1dvyjT0IQJKS5bb1I5BRPkJdkS3MYOUMF4nvA8lg
V7RVm4O/Am5MsGYwKEwJK/NrVXYCLy78uzGKn9cUElmgaNUC3tg1S0feYLnDmO4VCHd/c8rABZc2
ddorXOWKXbix9LUGJAxVYtbvSeJ/Nx0w46qLdHgeJk0+xhqmN2gq/q06IPKZHVDZux6YE+1UKZ0l
SLBtgNIWNcs5wNavtBt058iB6NTTCu9ixtlowmM3jN/z6qlbmDboHGFH4r41cY5cBrT+2lkD1HXa
PTQY74jzXS9XT9jwde3SAZjbNKU/LjOkR1DCWfe+GHeQPXRYsra3RYOOZq8aB7ovbYYpzmr4WeiD
hRXfYxDzx2Wm6mHtzAQDZesLprf3mXZy58pNfKct2N5iglgEK3ZVIDcl69r7aakB4W4o3TwYSHjJ
Kbq7NeEoDKSfp4P237xu8W+DS/23GX3NQfFQXny9DXt/DH2QxLZGhaNQUYG5DvyCtJ4HXmYIcCtq
Cv9T0CHCvvb6c9umkAd1k+zVYFgZJN2I9zbCUKFcRfvOvfDEOnASTZB8qXCVJRxtdywi0C03t+/S
TzE63r7dnLgEFhdeaBy6Oxf1wREKNYoo3KW3aXXMS7wam/ujH91Nnp12kVg7iJUqjE7jSNJrwklc
rMCpjwCbVEZSB5qOGfSAdiJaPwXiIeOeOQ56FircfCRjB7xwSoKz9WsP2CmYShRncV/SFHYuGjBb
9MzpkZbggMtrMk8XICEB4Lze1ncLBOByCbz1jkcGn29G1uS19WK9SxFouoQe3OD6F6nFVkYrx/15
z0kd1rmj3JeE0m3cDZKZKpAieV/5XK8A6+U2FLjFnAefA/uJY+fLpdJAZrD0S46Bn8kOplNIPK9k
wKk6SBQ0vaY1VJNRpEsxt3GC18LCA0jmO0MH5JRgYrKSKl5D2og8dIp97L0EgpI7CDzAMadICe8a
cb44WQscEP2B8nIOiKR0nKT1sGf9/gxtA/p3G65FHIRF4vdOQWyb3AOVtntDdXtyx3Ytew1kqI6j
uEoQ+XqgwrB7hf5i8GN5bVFIAvrQ9Iep0eqMDnVyUT27M6my+4Z3udeN7m6JCYxcukElVr6fs1XV
r5rHwbHV4Yvuu+EWzJ258/15w3HtkxIfy8ezprSCiDSfBk6919+jcBem6KF81dk/2l3xErAmHhA7
Cvd2VPhew7CKgtE9BADJn6IlgupipFcmBBANgz5x7wKCvIdSpRxY75bpLHHXNCoaBETirAU/rgox
yz8NnASa6CCTQuoT5XY+JnoasCNqpzCJl3wHDPh9GybzrldwfbGHYKoMAZaHhzL/q9WNvUCQ++wX
OOZTovbptsJJRgwCYqzZumvcA17N2gnl/cxlcGhG7laR8bGENdnbFOTMlCaHOO6h+CcxqHx3OA7o
s+9VFywXmJbBzhuMvRA72dKZBfYYUi5FiiEhD4Z20cVP9HKza2gq2Q/8OQHzy+He+sECTMEsVwKX
ZMgocynqnZXfmdmwXfOrxs5+82DlSG4W73bJUJyQEnZSXInGPLM2EfdhlC7nNYjpS+9YF4obf/Wg
LuTSmbxiM6avxl7u0jXQO28dVUFRNf5Jw+UVo/KSUulfcbS3YnlONGnirB/qyGRDNENO2uJZVeNg
wjw03L+0bQDnv+7dHcof+EgCrkQSwKjcYJDe4tADliWhAsFJPhmuCfIl0ZiPfHuH0AN9ptfmk1Li
InVmwF7oaIGE7nulUeO2ZiDEwQhjN/qlwvBodOEuhVsse2AZXczKWIuuQMEw49JAIdLxSe3ssh4k
1DyRzR7al42++zX3AhzYEaChFD1IgdAd//A6vDrqAywgMg3djLNf/mIwGrm6GszJPEj63dVecraQ
/QawNcVGHJA8rSjctI9z19XuEQuUV6mv40/JU8CZMCVvgDgIftAY78XWRHB5PN+5un6Dz93zis7L
CAWmNuCW9QoTyJAarbOd6Q2rDX05Q64JrBNlDzPARpSYydojMOGzakb9keHHJi9CjFM1gKyzWcJW
vJY68eK1mCa/iTLIgubm82WGZASK7Rq7Atq67syh9WkL5HNBHCKIp/ZFoUcA8zUwv1BebX60HNgt
QL4JIZMVLRlvzATVIjVH8K9wdBr8fQz18bZ65yRRwx0PLP2cTIxHhyine7PCGb7s3G8/XIj+mG6u
5WVcO3AKyPrrwJr6HQRGeHNwku98CFBHf11ZDzgmbO4d23XlhoTSSS+QyXUze9Vm1ultrrcayaAQ
1TSSgA/pMrALNKy+lNpHFd2YN4H+ATuxdyAYzoA8nhZqth/BW3lJKV13vdhSmfm+w9DsxW6+uCD/
tt6MpbWQLFI/BB0rGrsV4zaAY0WqabyZOq1My2WucCUdIqQ+j36MG55r012GSXUFa629mR44z8ji
Bwp/cmdi0r41CR8QLUTbelqcpS8cE5UjgkvvAzUKidcUeFbbw3KNzfzsTlhUSNS4IwS6OT5FCVyl
Vt+TqH6FAg8YwbXjVQwt2c+dv9yMS+FPMx6nf8ZoUVUfCb1fpTeUTr9M98T5vRjMKnALxRIn6bxt
YNmSDvjSZpPrhhxDgT3jnBviBZ9jjYfZIP2E+7MeYLN3kPESWEMZrTd9v7XthHcXuWD8EfxA3i7G
EcHD1nvBYfK5wFU8wBZOswDSQqm1Y3cdM+2FWkRIclq32As63PRHlNr0PqkvgsL6aE5peEdlI48R
cmxfsiO4neh54NseenYWRzNKgJFuu9j7vc035zTU0CmDpYPhcgpXUIfISrleAKRWngLM0ivmMQ3R
TtLNYNMnpB7hA9G4QoES/oUnEbzh5qB7sIqCwSyJw78pwmnPCyI/lYCQAfccFj1SlqProLBvoyJW
XhAUQnR95gbI4flJs5feWNWcPbuQ/5Y82bz6LiHHOBirkUJeV6OGedyP20HEEO9ZPRbKDU58mxB2
DuvM4duZJsuz0+O/IGYC8BpKfmgxtAfQ+7/g9/87sP+pl/jnPyP8/yDv/53vv/zrVP3/8av23/3v
aLDpv37R72/zb3/X/5NwQIhs+3+fDrh8CPwfA/51Dsg/IvS/3/DP6QCCObBeghg2oMbgdyY2Eur/
nKAnPiYH+piIHBI39GJgw/8WoHdSxOQTTFgLkgCiCiQmDHv5l3yA85s38FNE4SN8U0hiz/s/BQQQ
O/hPAYEw+h3oFiNvgGwfxoz94/f4jwEBSdu23Xyo06lJ4janaT9s5wnxfpT+4L6bzoVcgM+gywZX
8M6IJDw0nZzuWLpAjEh8RCh9+Eu4x5Od4c54HDzAjF2tvPOUemgrohqNI9z3KQvWYT7WBpymUrMt
orSFyjOcxkifwkj6335q3xBGg+JFH+YNEhdtFajnFZSJBlLsGvUczC7S7wn0I38IjgI/XS3oarS+
kdGEhVXdcHDSTmS1wGZ3uEphP6yoazlqYs/5cfz0Zen5Ds1vOTmNd7DehA5DTxnkAqc0TqSOSsMu
aVrWl1s6AiWYElD8I30ahg9rCcpLFlaL3xoEdyL8/MF7rCVsA9JfZ6C5u82VTyYS8AS7ojFgIOlQ
zS0Ap9FWvRdxXBM8LVfkqTMkDm8dUqAjnbai8aEIsugSOPwPdcppQv5AivTmCfbSuDwfCEQ6wRAT
D4o6Uu80sjPieBE6C+J/Q5Ns3hBB6gp3Dm1lAfkWEt0tREZBDqyOEfGjaW7SBAVOLSsrOTTsruEP
3dicgh7b2iXyBF0LsYEF5S06cVQUAI/IHEDXDL8aFR0b17lX8ilsmwIK9sqXSzr3hRRaf4yhXvYh
CeqHxBuvA5+Oan4Bc0htygvUvHXukhBcge4PevZesaIA8SVg19P5ofO7s0I9/Xuf+3uAhHdbZ7/H
OG0LMnWHdDVrFfbmEzG/iqOFhX3Aj3pptnzc5Bdjy986CG8I6qOLRJgQIVo0iCDZcmn1T4i1BSW9
OyDrvyPIqcGf20DfBEtbGXhrThy2CFYbWEWri+IOjE17a13w7Uu9iqMAo+jDUN53WrOdJvRhBAc7
AdgTLUEtTRmvXDVdJw14IxDDX7p4f7s+KBZrwaEtxzZGPo+mqHFGzxtBSgOtQ6zsbuH8G8MU7r1x
+/F/a+64nk3Ze+w7GMkOGmnmbjbNQ5VaREnZnySY/4C4vtbKfUR2dZfKBLzQbL3C9wd48QZNFG0O
/TYcm6j7RAJhg75bRx9rMH4CdX9dU8J5blrvNmpWAG1/SntSkAT9iwMQ20MGHsLqVz3Pv9wzNn30
yEYDF6ZmbYaxCkCA3cWDK+L/5bjbj1A8kqIzgEVUr6KidcRx4OGHD90eyjjWjpdt9gB9BpzaHTIJ
IbDoeJqKjiWZ9SoKYRVZ66/IhkdMCtir5QizcEMYYTUhnFXHB56KojxC9DmS8tCNexIjtLaNRT/S
nTXju0ewZsAMDHjRc6bFCm/NPXfihUyPvYmLUXpZC3PVZ/jdseVBlX/oYD8JYJ3qZU2iL/DGiO30
a+ziiyJgGwMmEbiotJc+Vu961h50l7HrHS/j6GZRxnNMBIGZ3IcLijtLGvuASsqxx3XcYDwSgCDh
37Bdg5Tt4P5BS0N6jyXBIaXGbd4xiSTS8K9tzLt7N5qC7hZ7Sg5vvWLSqxoWUIZE1uDJPptihFYq
CtMWI05mQvlpE5ZHcHL9GpixG/gDjtQGEnc01+RzBG1+c9MGapLnOOs9BksEDmT7ANlLyAxpRja5
hvncGuSvEow9afbwGcmL4ALVjQZnBqV0INHfGlU5Q/6pBew8teuK07ndBpjAgMrglzpjG0Sl6MQw
5VFNWnQIwMZkOS+OaHcb7puwmPzFIOmoapih3UyA+AZE9HcwPeOSTmOyb8Qv6o7JBNQKbPgkzF2v
QbUYgTS80PGX5wMkYmf+KrZQfEybd+1acQuS1rn0U4d5JxRhMwUW18+CyAK6xwyDEOnetx5FaWEo
fSapbHOml680CFQ1o9e7efOKrTPzbAzhaqWm6vzx6MgmPQKAsDDqZ8NPc6gvMEMRMQVEHCkk63GI
rghxtG1Z8xUPvr/TBJZemkINwnt3POhBVJY4aW0Ff8HTHYY2ILYRO/CzUgMKTs1PDF02hmKAkCCs
TFFFn/WKP1im7y0QVZwg+6OjppIsrjScq8EPYaC0DJB0zHdLC1OOBKgDHT2DC1zo0WkQXRj1nixr
+A7uCxa0IUgwhNG827CLDlG9PEdNn4/ris6MHadNFRoZ/Mz8Nog+8JGI0Uui6h0C6Y+wpiCzxwl5
qm0jz8YaAvDRQdv662U6cM+EOMmRQ0/F/BPQEnTNVk33eJtAvRcFe2v6pkL8JBxyExk9VjWrVYWX
clGR2op8wkwC4NZAjpRFz4a9t2lRJrSRd1paaAbyZ0R6OIDPQCNQrqN7TRqQ5ZAJ656dJLzxGYNC
CGlyThDSZe1+qW9IXq/lCqawccxZqe0hEj2yv2pei3GUuHSiNZ8V3wu1VbE7/rgWzgGRArZSIwsT
bPvJG5PSM855DZcrfGRE/3hqQ+Sxe/aUBuaD6hvG4TSY5+Oke2hjEEwQo9zOYyQhzK2/yT4XV2my
fvXh/By0LcthQ9gDVNmmdKQPwsGQXdygD1V2+DPHwJuadbtSR1aRO9bniNhdiMEEc1hjEEAqEe8w
8k6GnO/XoH3amo9unUtwhbt104hMQUC3MC2oUkdq2jekdnJLEOtG9hwdDyKSHuaDJH0ApgpPQMXs
AVMucB6DuMC5bFxZTUlf50xF6cnhzU9MtlIEDkTcHpIfFpLySkQlC+AT+ZwOMh8x/eKwgKTcc2af
lT/sLCiB2vWqOpZvNR2hADaQDrBBMOXAOt13i0S2lrKEvitQxmwIlfAXEs5VFGIvAjHjYsI2dOtk
l4SmOxAALgS8mp3MTjfpJ7DHImB3Ez03DGtrGDLHIuCR4DBOnyajzptxUd/8gcAG4Cnaz/plIFPl
2kg8L8rFLXiDTpCCJesPA0WC03cyAzuPyAlxuujFHT5W6fzFSBJc/eeeru43ZkCcIPHmCH0iWjgX
ADn2C3P+SE/Ssm5jf9/xRD5DyHrxtCsesSeTrI5xy8GEuvShu69F9BO1BLONUNLAJsfp+8tKEWC3
XTM+IHw02GIKGwxQAcw1JGMeAsNLrEYUow8oauiuqEcchYnNUPGhtXausiX4yO9RXfr8NLF7ycKy
XdH2AWVo8p6B4NaqfwkTdl1a4P/hHCBq08GEaBAZYnQ5rTOuDLf/MIE6qTm5ptxzDgPUWyRaRyBo
SbTB7AvDBqjsIABFY9oK2PVXDekeN+07UgqIIw5eXaZ6LZd4X0+4yFf3Gswgx2OfJBWytfRPq2mV
sgpDH143GSFEilkHTh+8pcPnigE+SPNUaw+mHyYZFGemC5e4OBmmFZ0wXK2ZL/9E3Zlst61kXfqJ
UCvQBjAs9qQoyZQlS9YES7Ys9H2Pp68Pzn/lpWgWWdezGmROnKnDCEScOM3e+1QrsEWSymyHbs8w
N0LOD8ojVmbdOaqxRp6gWgSmKIiJkvIpQ6wCgqJljD9zO3MA0Mqh3et9Gy6ouI0ru9a6BVWy6JaW
U7wocuOxLHli1Nz8kiVD/33UqvEjCPibAAkFGkC3IWdoWTZfnLp7GodiggbugFRvY9MtZqFGrQ1y
xVAEdAq9vR6DZ83BUKfdwizqpWnENZAvqRxGmneAb/wWQYnxMdGIsJThpqi7akkzu5lnfgy9i1qH
S9tDuhs9abdlXS5im24HJeu93fv7MJhwEOGdktrPsCp+5lV456cHpzF/uEEwPS4vRa8ufJgvbkN5
1+Z56tzSejTVVNmMlklRyohBu5QbNElu1HC81UJoCH3bsQ6Xmjx1j9YUX1ULiDVKIxSQKYYAhupJ
XGeaKGjr2vQaqP+Vc49GXmcioGQra58KhjPUP9skszZkD/68qvM5pM5NBT4wN7Ju3qLRRU0MWqrX
RsNGtfsnXUBgyhJId6KOoJR3t34SrUvN3epd80QguGuyJFu5lQGAoBh2QRcTEzwXYLbmwjehN1bG
TzNQdh3+i+7ZDyeV/rKJ3fU4BMvaPPCsPJr8n5CxAiwCLHNWlgbARBOhnNZtdnnfPEe6MrdQSBtz
NZybpfrRlcEvr6df4YXfEK/YN75I4RcFLxMS0Rha7razGfgslrupY5ha2asrV0FJTmAQ3mZUPstW
LOtYU+chyd2S0s5zkTXOt3Bo6r1u2DSHZD8v4mZF3/Z+DHiRAwkfKw/JCT29e7Zy/TWNDXUhneAu
rpW3YgyWFGkBu9ErCxMQaoH63tR0dfVC7qr2vtCGuSvLTVEWYi5Az3S58QWuBPJ0RroKS9rr40TM
z2V+iAt71Y2ymOlB9+GNJUt0tQwXQTW+1vCrAl7O0mnaZQEvQbgRTB7gGq5PIyUzfXNe9slGifp0
VZrRQnfrlZVm7Uy3ST502U4CFxVRovFm0MGce45Nhm8OX+1R/+GV2SPpvWokypy+H7WFVd00qyQu
okUVyZWReQ9dk69MV3voQiiqmlyaXbiEk/aeVuXG7vqvIL9fcgL3mM5xU5EjpfG8sG+c2FiVdfzk
ZqDNkoN0zOLBNSUEhnZTApQmxJnl/g8wyusA3bnGlbdlUYCyHq3wNUJ8Y2moLihKxS8ePKrSZApf
Gun4Pz0/EC1uO/Z/eXoz3oZG6HozWpzqlhOlZMs6bPjABCQQZTp969O7Ww6BrT1WqpZ/Eeoo9kjn
IUnnFgYKBEHzTLuvAa5tC+p3FiprA8mzO463RUKIa+TSgsCUZSvieZ+MmgMc0MpcWLKr1iP9X94K
seoc8cM1/MGnUu+p2yhRHdAiRb8pZBCv4bQg1OOnT/RjaOnZnvYj7uPiuZIqmJgyaRHIkcE6dXNY
CoZdbY2oyb6QwqoHVweW6rqWuXGLFkhcBiYYcpOtP+k+tLC54osCTLs3aA/m6Ib0xkVGmqNQaHp0
ecqQ56J2PaIhOCEKNNx83IL+cSNz4NGwIpqOwoyKtQyBi3dTmWNqxML289X71HK7XZLaAZ3wLhre
LceQ83IAhI8HyrZe5Q8IWHrKbqwBHZa1Mc+q0qNgEGirQTjNUvjATiJnTLZmpPUvFSgU4BRtxgPA
z3ywYN1+uMRTSCqYcp3qrbsRQdffo983vEemQ9IrkmE5QMXI51Xq2Q7ca7KgjJVl+wj431LN8nGN
IlY/l6Vnr+nAhW9eA2wSTYzoB45810axvyzGVsCtsmvAf6rR/2IeWv5St60J2iqydISZ6mGO1oCx
1/WexnbmGu6mtbNgI8DaLRJSdbSqElxmq0fzMc3Jf4vk0eY9BBoMUnLVsPm3SYq2kPCA/zdqIygi
ydbUZlN9MceVWPpXijDQm6LRvLO0Wv7otSR8FMhergZL18K1I3IF5IhwH9vOz26yMNf3SdBGi0QV
N5ESwJ0YLQE9GgYsxASR1Qdp5OLVM/3mu49gCT4V7ZyDDAoSErtL4h9ekBJs9DRJFhrRLczOGkB1
OOibwuhJYkGzm+9IsQF6Dgq9Qw/TraNtYQblDQqN0c5UsnAfEh691FE3bMNGN2+UgCL3TLoOGjWZ
prk7HavU3+vCWFEINwnXs0J/Jn+aMNM8Mq6Q2yAA1eWOW9OxDqrJGUhL5wE9gzfNLdeoFuxQoPLW
voqclUVfqybgqAAF1m4N6n+oGioAGWxBex4n5nCTBxFuxG0nQlWv+8j5+akDwrFrFyTy7aOFOOSi
tHV0zSR5fbqwammSe6TuyqkVOo+k02uDAq6+CC3pPmRwrNbg4CjMDUhfcAfWYAS9eNFEDcmO1ynu
GuZIuCrtXEUzy4+rmS27N7vOntvWUb8oojeIA9KbWO9ucxScgCPE9SICSnYA5i5vkTd8yMDBJXZ6
GPqqhSAPlnFDK6X11mXXyNte0n5clIgJfPXS/DVK1emm0hDbJkFYIWOpDfkk/FYGN4XQTHoNES4V
7HG5znvjh+kCDqNKZPe3ngnaDXp+Yu2JkNVlOihUW0FWIXEZtHWBMgqsrCar3bVVOj200zzN32EJ
UfMcpeXxRXvRz5u0PHSCUFvTyKUIRpr2u58n9MjHJh7xfm5jzyBiFi4oWHiHY5GWT0pVQI+U/N2d
65XhMlBkvB+l0W5CzdsCREaiyhPNLU08e6mrrfaoQ4gj9BjtdtsZakxNUbrDrqZQwfMa5RVSr0a1
gkBp7rXc1RAKaKFg6x0ZIncL8oJw6npLUWaJgiwJWiPQ/msEwM62+aEWTbCoOrLh0ELPoS6AN1ot
WHIY0EW3zxqte9DqhOy+0UX/U8YIbJgxcQgJc4TimuUhBRHyiIO8jIpfZlD5q9GuIIuNrVfC1zD9
Wxhy/c1oVZRLNM1vi3neZN7OGjKk7Myc4CfxykPs6NqrRw7mzIqmSFNySGQi3NC70VU8dhiV7T2k
rm9GUzxFWUVhsfYOaqvW81SB01MgYqJnJPSUOwy2N+xmmVpyuvWvtbYeS7f77rhKto91Km00oqC6
eVNqE7zqquJvuhhyaoJCR18/wrr6wI3Aq0XyzQ7Jw5W7FtlcAgu6kwaY5kJUL5TA+J8M7kvtqjEk
BxspuTDkLGX2QqAFokBxNwnZzNgDoda5yb6Q37XM+EolSV27JTgmdO6+dL2ELNtl6wSRANjKkHI6
8xvdbn/hIXh5oM70BeXeVUBtNRSP+qhCWjSjHz3+D+UN6r2KaRT7JlUAVCoU04HtBuiK8CFnNcFJ
y02yFWWmSup1/tCtfJSEXt0h82c8Bta8G1v5FJTW0q6UedSIx4H6/Ky3bSiRRA4Ix/2MDe1OGCAz
ibCbRQMV1DDDYZWbIvtpclZyvPJCb+J7EbVwqQp3aSeI8MkOgq5Rr0eRgh5raJBqRk83E3j/qP+s
auutDp8qF8yAC71obPV1LJ+zmA5EA7VkEdVJPPeifFio5tvoWGxiIMHQOLfDJAxIt5C3FrySgfZB
IVSKKfRk87pbZNTGTC/70lLla6t80+f5ckKemHgEl+5LUosVefO3fpC864nRzt0i3DkdeklA7eCE
GMaDLGgMl2n5SM99IgGAJQgpeI36OhDkC0GsiWUAPM6vWsQlargFogg3EXEahLsEArAX3EYqQR7j
ZFc65J4vdJVD4OLlL90iIB2ROYBjbD/0RP00WcmV3c6EYmTuhpzidhEgulALlSy529DTMV6arCUr
yL/Flr8iLyoWkEt+dUHYrWM/h+jT+aG4D8JUedI1G6ECx4UDplvKdyoHN01KrVq1u2+21oDh7PsN
UKRDMWTvedMgH+x2hGhZ8lF5EKZ78dGn6rNdNOEi0xGsoIndzgLPDNal7UcrKipPXUDVHA3qgyfy
aEf5ebxFsg61x86rVkac5HPgV4BVK30Pg+MVCtDW8VR2jmoYMhfZI9V4eEaJ2LlWUK9L9GrnkKlo
HtHM2ELWnWeQgOQMaYPsNmsmYDbqF2Nlr4XuQiJVC3bOnVRjfAgywNE80b8MJpSGtHX2UTNqtxAH
QwhsdnfoG1VBLYEs1neG1TBmxpLMYEAsqIamrY82by46DkV8gGpuL3tPe5RaYc/UMNRewSZ3G9EJ
604HpQvOwxnCeysEUdHqlpjZdNbmff1ul5W5HZWo+jqMbfSdh7xHysL/Afsj+G6MCAu5lbtJG46L
p1ikJ8XUHkGb28uBSMmdC2BsGQDMnasNhGw90rkTdjXsLYSzVrquLYw427tNum7GfKnazltfULCj
7KFQkqIx5ujDbW0ibtx3vzT8chFHLz59mIz2EHoS0WakioNHc+e018XS9xvzVrO4p9A/l5URvWuh
v4JbOVMJ82ayc1exHj0VZY1wg5oj20WhWo30ZacofCS4Nwp5nKs/AWZEatOvK+rR9UdYFS9jBNbZ
keFi8KSKaCuPChHGTPfGcK3B7ECGF2QSCsGqSVUbF+2T4QbqiPphoZTL1q1A5aX209jpP1uEk5Qw
3KkhbJY4WjuocEq481ZWbXzwtGbkFvtA8Yq7TqhoTzsezRwNV+0IdwQuNw4zP/WyuQgcnFrIIifx
33xfNHAxKhuodNiYG9XZp4aZbIwcCjRiiUhM54Y5t3IYZ24CbbH/oIvFcoF8a5OemTFFCP6LQ4Gp
aeJ+oScloX4n4AQFT32p6Ejx+lujGLeQ3gCPqLdmaaGL0JLKA/MIjG7Hw1hRA1ZDMfU1V7WJIlZo
kIpIuhthpFNxFM5NrEJa0EbzGdAMJwdUOkxPU93RDnmcCK5tkyM1phTfXbrbixZJ4tuIlawyK1fm
eTIJ65jEbfq3LPxedR8QDBd0jdkUdUTmeAzMX7VnvU7E5VIamwwoNg2slIKvgex0huLLzsy5sJp3
p7fjI5LZb5kov8OozOeJmy+bakDxHDEeKCp1gXbEGPvGKgQ/vHDIMBEiBu8IpNMlPCNs8NRlhlmz
Ug9tESazhH0Ig27les2MEtW8EOKm9owEfAreYbQpNUToEE8Iq5mRTpC9VWcVMC4RpkD3blbl8HN9
4dYL0v67pE/URWyC+I6Cftczvn7tJ4b9JCPqy92o+hD4ZHVvWPrPhm5HW8Fxo8rdIgs4tzQXrrqv
posqH1HhzA5huO+iHt4KZIQxNkhg4uyxYBf2Y6TiwFXrUY34fQNCJv4IljhS0Slmozl3Zis+LPEz
bMvuR03/cGVKOL/RF2EpEjgWaFkp7UMJDjeS+n2YUwfq8uQbeuM6wrZomFrtV4VYYzOKSReteSs5
XyFa5903nYJsWNgUqWvrIDRvM9YS4exsTU2VpgZqw73D097jx4X6AHVkDkAD3fYyfCpGD0GADmmT
cZVWrBjx4Azyj++9aGW46mKbzqLmHcaEZmMPC77wRtBb9cEAxaontEi85MOzIB0GqCOCferWZkPY
ylNzX+DkZZ6udduE1qzNMgcFmxSCnAcSSYfajfK71SxklGxgEW6dnLc6ElX8kwcFPVzHyFepUq0R
5c83VYagtaMV1Gdo44E9Tu+5WqjRZ+MDudDcsmjKudlogG4yskUWQ7bUZPdIBZhyF9Av16cZrL4T
+G8ShMvSnNweqa53r+purbh8NhyXqwfLoPW/0BGat5zkCFzqLKt0ZJ2KPcMW9OQZ0ulWdWmkMKyX
/L0JviVqvNLHYRIfUd0HO8qhlsQPVcctExYIXgsJjz6AewBgQPVeIkkHP1fzjyQDjjAoHkg1D4VJ
EUytsoGivwl5RWuD28QHNBZZ2a3WlAhhVMaN8JpmEQOtVFp/6aTd8GqJpHyG1diuO4Xin6QohPCc
3NSD8r03omXqF5ToYDOBA+nmJVDfSiLYl7zHoXtXoxvgDD6vY49sHMQ/0X3NYHWXWv1BrZN+pnC5
WC4gZTsMXps2/TKQrHYgjEXeLqN2As/bxY2Noq+WN1/S8TtkmHluJ2AHQGfH8kDZbq37BqDpYDkh
YzTOoquX616leJfJAe9c2bCaum1c45OAAC+SNrir4b8kLSLJiV3fVTlPMxrzwBXuaQ9s81Bd9Zn+
Uynw+15Z36at2Jf4eGBqlNMOyJAQZwLpSL3mXk/Brevfkt/aFwokpK+pzHb1IHaI6xEKGJ2L8rJF
BigWdsqLaCsvSpHQV1bbmwrMPGJya1XviZSqfZi5K17Zhd021VYFAY5ChbChWJqcvcBe1wh+AGKe
1RkErSyj2YKkED4OcerHilp+lLngxw1zZeQ86U70oFXFs4/uEMStpR8iHWT6sAal6n/oHl7WQ3+0
txAcB7BTJtYSdGI/82pvW1qQp9SAm4VGfxF5zxA4dpFKaQX5eJdfHdIl7sNYmSUh8iPpzDOUxzqp
gPZ6yxwFJGUkb9DJLUqVtoF205TGNrdGgLuKThU3gejHz0y0MllklfDnZhtsEP6Y6b0xs6txrbrV
LglBVqGe4cbJmxkbz62EC2iZUIGp7VvpTVsWm9Th8TILAKtVCnPMFzB3pRio04f58EtzSZ3cwfjo
kYmIYUTFZv4gnOjraO4cRA2HWGOaXXuHSCaSkhWCKVZeLXsngCwXRcAisjWtRp/sXCGPtjnZA+/j
Mi2iOz0uxqeK8BQH6VNwpZxieAayW+nSbhAoGtXxZ0XgFJTRVycev9pVtwkamz554tyGo13sC9GE
d0CSxvus7W96bSTUcd+PUHX/gz48nvaiij+BapqqT3VS3dGE/XsYzJGSbe6gfBwhBIbrkub9ELlW
sTbSJnpPZRk/A7GmkBqkg9z3bd4SAfrDxIiPafUur/wSRg3m2e/xNL/HzlhyQt45zJ1hKidjyMUE
qTv6JUFAoI0MOiLqmlm9ObHLl1apCcYzRkdEsGwV5Z2yvf0YN1n11a71Dl0LZjEs0KSL/gKV+f8G
ufz/TpSZ4Wr/d9jl/26qunyLg7dPyMtpHtvbNKBIZXSqOikfI6NsMcxT5V/+A7yE6PK/UDKFwqjD
igBiiSLy/+gyA7xUDY3/q2HBOzYRZz4CXjJxWBqCWc8mUs+qShL4b4CXnycX2VIIiW3KgwYdICbO
ncgye0kma8fvtL28p1KDeE1AcvGS5Ys0unJambZ0dFj/tHRyWEfPNSJpttoecUBC4qUX7Dio4zxT
YZrfwH75z1C5/4wfO3NPwbpetDf9+9Hl6KFMiRgYH+pY97PCRk+HUTnhXxgxDV1jNhXoWGS2PxvJ
yahNpRjUvUDTI4xfUZUqqWD4YBeODtWZ1Uy7889V/8/uAbadRk3z0ZEA+WwokWXQD62n0WWyp575
3KZaF+WLf21F6pZhSJJ6vIvg2B3vWdwK3aT3aew9mrOP9eDmU+dILsBI6JvLpqaDdbIgTElmdlmm
4CifmJJ9GaZeXBp7CIT2XMp4BAPju7eXrZw5BBKFSdNWdeqylnVyvNHByFXV1I098N5gobfmY+N1
qPXmNkT6tjKufKVpvvQfq8IlS1WDRmwY2smqWtsDTcGksL1lCLRCaMIniA9miAT0QQ9YIRY6ykaB
WaLlaHdoRESRV741ZdLTicwc+PVexyAomC1jyQwvmcu3JuxARqlmrUBP8sPwMeshwQe6CD/8YsJP
BqnWfvcCqTVfEIJyNmEeReYy6vnHK8sD0/3n8pi3RmxkS9XAq30+H00FqRX0Is0jqmcItxV3kM68
ha/YxkaMkrqicp8YzSsTD9DhqhSAxbQm9pe/6ckD/PsuOJaNPxViUpT//RGObrYFjtki2jT2mq6A
Oe0FuVZ9GzL6ZFYhm62IYmnmqIc5sGhRg/6LTXDoy0gLZLyl8V+fN8HIJImqPprQfBFi0b18OKTq
Q1VW49Ko63jPbLGFsEWxQA53Cw5dvzdlb+2ubMKfn4JH3yYAMfA8HLaTX1HbWpjUQUOnQI2KF6tJ
aSlK+3vbhtEm0DQ02mIR3TbD2KwZW0alCZzHpupjZXv5h/xxj3nTeMIkkaeqEZBon3cj151K71Ah
vGFshAV1UPZEgp17xTH9+c0xYyLhwdwfwWWe+AvHnklHfE0Hy6ncTHKC7rjrZf5OQY0RNdT3/RDo
aafa4DXK4Nb7+u9XaKqCRxI34shp+OCx6T5To670IOnY6q6k+99Zr5cN/OGkprX9Y8A4eUSG0SsF
Q+6UG007JBN+dw5yTphXXOHkej45XFNnlrhtmrbB/Bkc7+dlZLFUG6dynJu6RVwFVi8A1BIAiRbC
wHQjtCdoH//rhX0yeXI2KhvgI/gK50bex8V3VXuyo6dKf7ps5A+Xe7Kuk5PRRb7XthkAQg/J8PTN
VLddfLhs4swHInjT4JqYKpsnTz6Q0BnIpxiBv0eeETV0e+5Qfe+9Q6u3q8uWztymT5ZOPhKyfkxF
HH1/36juKjNtcH/982UTZ87BFIlavPMIGaCS9/kcUGzW+qQI/T3gXX8NAndrRx54MM+6QbyBHBXg
yRWXeW5VPPb21M7mWZQnq0LJEB2SvMakRwd86L6j0vDl8qqumTg5ai2jLYuswETJNEbwQGTfuXkt
pJxu+skVktCnVHwQOA3TPjHCNKimzN3G33NRXa/dAUEbeM5rjkHq3NjF19rWrzi+c0dPwtmyDaFK
zbZOnE8jBoYO6pj0tFvhadOpU7pDQDPnL/bvHzunR1zNnRAIR+fvoRWsjQ7FF39I+itG/kg2gBlM
cSW5KrAs8ZsCdvRwo/NQBiaAj716b6XLbJpGGN+34bAGwqXQRr28pLNf68jayUFPokiOKMj7+8RL
1lqT7NRSvCfUzDNHX7hgw8uK/mInrzi93y/vH6fkyO5JDKgOVssQV+yW/oMo6nWFlILH+ECEojTt
pQV5G3lTXbOcMVgPifgbP/7lgbev3HmgvHblbRL87BAyHL361utoNMCPRtorcaJ1pZvrPqthu4Ee
VTZeOfyFpzv+QtMXPPpCtUAtKUHsABKUv1KJKdjCRa/oMzN5u/x1zrmhY0snB7tD2rIxB86C3xxK
kd8Vo//ulc9e4NMIR2zksjVtupp/fBQGGjkQFoVmTwn18cJaxoF1ctR9sPUBDQlq0x9O9aqOYCwG
xhC29iM9wV1fvCghxVjqY4cQtWO/RLVjlIDrd2F7sMIB2XIXOMzKM+Mrp/XMMyZpFvz3B57svBsC
+ETjCM+fxc5KEGDeNXTb5saInt/lzTjnK20airYk9SKnPLkYAV0fNW9Uf89kiHLRmIY1Q1ko2V62
cs5zHVs52fGhtXy3NsEPl8Fb1Uxzjl7rwdglSA5dNnR2OZrGYTI1EoLTeDyMK5M+EfctEo8+4zZb
cASXLZz7NvZ/LVAz+Xx4AhGOXdmylBr8bYTKiY3g9V/EMZJvocGAdQzGZZ18FTBKw1hSK9+76sED
n4XkBtNE8itp99mlmFOoTlJMcHaylCzIUz2vXVwwR19pv9EkY7LBX2yXpTOTWxOoWTjTbzhyIswA
ol0VWiDHYVCNOu2CdcigystG/sxFeUzsIysn+4UCOiss/GDfa6mAfgp6sWK0zHZ0vRw5JI1xQyB2
0VumovzdrOpk6ellf+VXnPNixz/i5JBDD9RdQ2OpY18x2A/p6cXQB/BZEW1lEAfTFZAt/BubyBBA
uabUIH5vzNH2usEAErbhE27RIZ616FjaI/K62v3wcHmLz97gI0Pa5+9o9lZTtmCR9w1qGYr+ZlIX
4pEah+7Kiq4ZOgnhwylraXvb32fO17rNAS2BU9Z3Nnifyys6e/qloYvfuSqp4ecV8bY5ekchZQ+6
BhzQshyelOBaAHB2NfYkhiUg1TOO77ORRgNdWioM4w21D4ZAz6LwzmFKh1H7Vx411eAvnT5qNsP+
yIypAlBL/mwJfIciSyT/91M3rBjqhZ2si+42/YGKHBNUN/2cdtnoMGhqVTlQP658tjO7aVNVA9Wr
ExVTC/lsHoR4yMSeaaHOU60/+eRf11zJubz/k42To6GVok57ExsWSrZEwRK0YbDMV/UQb4aiWivx
u2JrV47JmX21VRNfrE5KBFTIPy+skRpsDEjCe9vtDmFhLlRE6mf/+ihSTeBka6DJTUpZn224sqnp
ryUBUCBzRWqs6NGypPd42crZlRxZOcm8GksJ615Pg72PNmlD/9ahSvfvTVCFUi1h8R/ers8LyUDr
9+BSg/1o34KjXaEUecXCmQtFokp13aJOTK/k5Aw4rR97NcTzfSm+Bdpt12cPvnari/hKYfHcecY1
INxlo3nGDf68kkB3QTsDCN+H1i8jeVC6p2ksyuXdOpOU0Gz5x8bJnWGMvK2GsRHsDVRjd17E2Pkm
M/I1Jf0dJOvn0Kmig7CLQxdG19Kva+s72cd6FOg8t9iu7C9O+y00v9fOx+XlqdPfOHFJn9Z3chpG
O1B7xJyDvXJTqdbaZM4O+GHEdiDu/0qYPSjVtQHLjdRLInl12fq5g3K8udMGHL2MtQaBy+/0ANwg
Y4eZ1GQ+B+CdnejnX9ghfJaOoVOOniRTju0YeWNHMMEIol6s/g0uolE8CvHwF0Zo9JiqToTBKO3P
RlBCtUJjehR1uWHcG+ADiXjb3+zYkZGTHbNSINM6SLV9Ojjd0qyCB6tkCEZVRvqcGaz2/G/W5BC7
8PZqsEE+r0lGhpIUGo5V+uhvejlkhV1cIDSFqMplS2cCMzoEju6Y2u+i04l7BYZaNKXk3SjRKCei
1sJu4tshAl3OkubmsrFzD/EnayeeQx1c2M7QrfdIQshnJiPMyhgyBIAMJnvcNDBn8/6pg4ngSJj7
3mwYjCs7e9av0EUTOgkETFft886mfY5OocRH9h71Ao3mybwZABmWgnmbpeq4s7jQkf8aog5WUV5d
OaxnXcuR+cktHN08ZpOotTptt4JGSBMw2E15ulqG/R3PnDoXQ1hTu1pqYBpOPuqY+LYimnJy0DUj
pe6LNuCU3obJS8Dz5pTP8knNtkRFC/ppV5Ka6U7/YVsVOjALg86PeXJ0G2FRFPObYP9tyBjdGGSz
uIX2HN1IKPW6/Is8zYaG+V9zJyFIFjJnNS4xJ/p4ZspDXP4aw2+Xj+25j3Zs4yRQBV8Eva3HRt7u
suwtaA4IoFw2ce4aHps48ZS24vvQfiYTC4M5ydqyUDb28KtSrxz/s3GioUq+jsOl14yT/XIZA6bb
A+e/8ps5ITF02Qf0aRZho7w3fr4X6ejO03ZbR9Hd5SWeN61xLjXksImATkznQHtUhooG+yT3UJwf
ka13uqaHKZTba9QJEc92i3JNfU/d62XVrdGQ8a7s89l3l7yGTqBNU1DaJxuN5E0Ad0Kwfu2QQchZ
RQ1Sta3+ngRMquUD6Mq4ncqGei6WsbJuu22Amu7lrTh7oI5+xElNT9TQ2hHlCPaFeotoL/LFh6vN
srP30DAsaU9jztXTQrWNEHsb1xkBVAkFPoWat0XYK13C0zK3Ud4Ys3IYboSZGz8vL+7sUTaICmEu
ALk6hRJYnZEwLRTDdR6LncqsERSLx7mdWqjYemikBLCkr9TQzn9Wk4a7kHh18buseeRXm3xAQhw9
yH1vMrgXvlS7QaI2q+sVqloO9cjG/uZGxjKAuURVadl+v7zoc/mDYRoUTeUU3oM1+uTXu9p2G4tB
DHs3dG9lbSxoT125umcPzZGJk0MDStWykO/E02XfxryYj+JWR1b08jrOnpp/jJyWvZAGEBpiFLxP
Sf5CdBpGX3s5jYoMDm3wM46vnJXpyv/xWFgI7tmWqTMp6vShcl2jHJycNSW7cRhmcbyj2uwnV17d
s0cS6T4EsMAX0dP7/HVaJMMLF3GYfW8DYHX8uTRfYzNdqMH1e3d2SVIDcEHni7rhSYABW7Ec4h5b
YW/Pg4CB99lHrg3w5K+5srMHQpISowhF9eR3sHV05p0uzusciuE+g3rau+/+sGK6OEPGx9idbx2b
8YnOTQATG9IbIg3Mk50m+7xfPjDXfsT070c/Iq0lj4nKxQvDN78M5nWwG4Mfl22cPZRUiaYiAAA8
9cRGYucI7gf4ZofwzLQRY1XnfvHF81cyX7njFWvnV/SPtZPD4rmQsWEBBXv0VYqSIWYVw6j9w+Ul
nfUXR0s6DSlSZg8GMd+uZviN5b5CippdtnBt0048ktSBN2VIyu3TZl5bDx6SOL4/rmJkHZxv5ehd
8U6/P8IfV/loRSfuqellWPZuS40tdOdafx9BTQ+r+yzYTq2gJkDNI4tmpngIzQTVwWbhZzVaI6su
ugb5ubK3p04lstQuDBJW7sfhPJQH142u7O3ZI2LToDcMAFbUpT4f+nFUHF/GA14yaD4goo9b1Fte
UjDbV2Kms87kyNDJyUdGn3HfKNIySeNNTRglkBJSJwk09+rKkq5ZOjn1qlsaYOSwlI7mptCyHa0b
YA6LNHu7fC7Pfp2jJZ2cfDtNm1yvOxzGOM2LtH5FQXnt7F/7PidnfzCSLisbbIzyKfH1ZVr9UKNk
eXkh14ycHHgwwlJnEgnFTz5K5H6AOLgaxJ3/KqZD9Zi4wrZPvr8IDUbY9xw0iDjrLmWuefIxiH5f
B1cO2vnF/GPo5PPrXuo7hseOMTr1JtF/2YO9RCzyyiE7+w7bxN5AZw0TcsDnewNXmamdGsF375kS
FJcuZyC/s1nIeJpyGu5sexB9/uYz/WPz5K5mcQF81MRm074JdVhy4vI+v2LkrLMF5QjE2SLEOHUI
CKj7ZPYjWUWG5Dm6i+3GCH61zLuwVn0qtv9+SabGgw/03bKYuvV5G1MUbVCqdqj1+ynj4jPFWOQu
vGjI9PEVU7+bMKdunQaiYQKAp7h8ioarmqhsUN4JgCSNG+SBYchQNoRG6mfrjIEJ9WpKIruogjI1
MMD4YMrma90Yu4qBVZHC2JqxHtaX13/uVpgGaHJQWUDJzZPrrdnt6GQRvykI+gWhnJp+pDVqcc3y
sp1zrgoFSmBFtGjBM55cii4c8rq343Afew+D90ET7PLfP3dqjv/+iStk6g6VJyVBzY5RbAmjehmT
A98pH5p5yQOZRovL9s5m4GC7gWeqDD0Qp+AOP0I4Yfw/pJ1Zb9xIsoV/EQHuyytZm0ola7El23oh
bLfMfd/56+9HDaa7iuItoj0Y9KBnClAwMyMzIyPinFNPA7KgDyuLCO5jyG4QhcyMg4euMZJblgcx
GOD53OuTb4NFj+71j1g6aab+NlrDSDvq5vzYNKI60yCeOEnei+yBU82Pgv5y3cbSwummJlkTkoRj
Zvr9LCiNUAusRxmaGpQgnyte+zbtYfkfHGYcydDwkEcQ6S2+NFIExTBkQxqie5TCAy36UDPQDbRp
8/xXhW6sE1t6/wfnDCVZHUV0MurWvOBGXrgcxGwIT4N451XPrRaDF/4uuWhbJwjeZStDnNZivvmN
qXNbnljHxTlqI4gtahR+E57M0HjJoZlsvofyAf21oHcfpPyB9+eKdyxa1FVZVhVaSHmqXU5qBgA2
FmI9PMGrQcyTmYh1wJoNOYJHyhSOxKL/Vmjm7rq/SB93IoTqIB9AHFDLpKh1abaCnjD3e49CxS9Y
zqAehCUtdpqf7hsZml5Cc+5UDHsVmjwR+qgjzC6OT3uLt5qO/+i5fAhvOovubeZ7np5CkCaJc6+A
TmA4NeJGSlccaCE1jAHgMTqijTy71ZnXDr5YKCAgaALqeHLUwWY8CKX7oA8FndTPXf82pLnTlYWj
CO6nodFXPGpxoqlMojhG+VCZQxKKHEI1f6z8E3eN7YFx7ajIt1Lp1Nta/U5dccXex4gDCBhxBOe3
RDpamw03BqJdpk3iQ0VToWn0WiFa2Ha/Yh0N23DlWlqypQE5MqZqOFfzLJkR5/ASQz5IIarNt3Ly
efwiGCOt0KD+/3X+UKXsSmcobWk0QM1boGBnMfwoIwAQ1N8RGq1WfJSiYMVVPm5Flbo7bUmyLHPU
zM+3RKqFYExIBaETAEL3uehDx/ox6D8gi5W/Wt3Ki3jBMzCnkTrjVp/qypdbsEzkXqsGahZZh0Su
AL+O+xUSAjm6gSqUgOqvlS0vfzjbpuH9Y2/6/eyOEOhICdKKZz4Cv7sJNtzm2k3sG3tTalFhRQal
/z3Wr8JNHMCg/HPF+uR3lyfrpfWZX5ZwcnUmvKQnwRegkgaJP7o718iPVXAMIxflWQ1RQ3hau3on
i9kmh+yAN8DK7lgICPiMqUAEVklUWeXLSQCgY2balFnRrf5GrqHSFV+H8GWIAyjXK5ibvw+Ay1tl
7e78GASwKd/1MsiXElfO7LqJKHko+nHMQT1nWohHQrJqJGsuvJCUoI2eZscJkEB+ce7DpGsDbYjp
dh+Hv0Qg/5vcHxAtRd8OLlDUsJ+R1N6PLZqyUCGsFDsXjgOOWZLvBj3cOPTk8GcONh0QxeAFZK2M
X1BuIj7wpSwRD3wIw18r3jSdLDNvujA1i6lMo1FNocNU0f0Ih7dM+wQ1MkRlT8a4V/Wja+6y7OuK
zYX9c25znmVRR1jwKaawX2GnqT752iHIbkN33/+syydfm7jdgZuRQduvGF4aLCUksi4kPXlkz+YV
7mqmu2fr+PFJbd/ghUaVQVRgzkKKp/6imh56vmuP/Y9PDroTgf6ylCAkeQxcLqYLs1oz9LyPkYqa
ErsuzJMZVQ05XTkGF0rkl5ZmsasZVaPsTXm0BBJVUIxChaarvOXJpVhgZp1MiJ1BvIWPEy2+ZO9b
T+7Q/+sGH75h6lMCicI+fT82zlwXHrQxFKfRtgJU+aXQ5UhX0yCiK2HmrCzn0lHAm0Ske5rDGLjN
5cwOMIz6iTQEQGmhWVPqQ5zfowkJz0ehQmOimi+SCrrWcDeGmiDvCvVJHJ3gd4TKw32+/jELVx7j
/udbZnOvy22oNBl1uZSUYY4Ag2v9iAzELHQoZxqI0nyow9bugrUJmH4/m2wLWNb0nOcMlqJnKzc3
XWrszO7tD4YGBQK4LNroeLVcWqlyXQNEYrFdR+mAnIPSWJu61jdIBL2FJjTSihM24uG60YVolqcR
5R2QX4Sa84pvlraNLvoSuZcYmEQLT4uTKCgBXLeytDfPrcwuE0QxkSPuSL7IQgzzq3xoikelI/Gw
1gewaEji4AaZTPVcnH4/W6mk19rGbQTcg0Qagqp9vs8047fKBtxJFaqa18e1OHtkHdTpLaCT77k0
h2IZGpiZCopqoENmfByyZnPdwuKAJuQh4bEG4mPmelFT0UkJd+spQSVE0e4kMUNC8riaXVyKM+Sp
GvZfQ7OZaxAYGPvJkORrJyOBfneSrunbG6oEG6lqUSsc+x3E1r9IO3z/3wY5c49e0eDRme5hfTyE
466IH3LoniSIiK7bWVwu3lWkpKgDq9rMDjqIJHQ0kDPEUw5gHSUZt9ctLITIoDdAIk6PJ51HzaVD
KHHZxUBFQD7ICFUlTy6Rsi59i+tgl1NuNvqVq3Za/nlYAVpEYt34Lyi55/aKiP8b5ADS2INOS+wB
IZbrQ1ozMXOMQVDaEBhncBrqp7BFQx21ehnmr+tWFv38bCCzpVG0VJSFDCRA9ztjCIbxCJxjzH9c
tzL9lWvTNQtMctowYBxgLD00qlFcbIv+Nuo/9WHj5OGKK6yNaOYKiZVSEKat/AQd3p0ZDsfMf+uL
r3JYPl0f1KIheFTIstIzJM5b55tIgHBWZPcU4rBRixdpUO4qcdPDdHvd0KInnBmaXVC0cUEPNz03
Kwl+rUGaXoCW9uqmhbZyKy2uE/hU2qCsCSk6beSzY7xEZM1KI9YJXgBnUI4RVcIvdUhZTc3839dH
tbhlz2zNtpBE42g/hvSFGGo13kNQLO6TwbyvDemtrCaG92T4CbFctrJzF1cN1huUDAlYgRxcDlGq
5ET1G5oQDLHOUF4FK5Kl7mc4H4H++1DlXR/l4tFnkY4wdLD/6rznr0LfVS00zMUGuVYti7jsgfCt
+PySh5C5NnmrQg/Ev1wOCkZj5BHy+D+tfuzhWnlcP8XXjMw2VoBgTGtOXTaRdKw1FBWsOx013n8/
XxNwgkwfKRwCo8uRuHlBb75FrqMylOKz1CLqoAlhtvIAXajdqDT1/mNm5nyh16j1kPbcupaVHdKw
UOi1i1/jMkx2cYxUn15LA/o1KCv2VqNvXTkSN60rwJqn61AJj0gwdrGuHCQfaZPQH70j1DGr0JUp
jpmfm+efOXNW2Gf1/zQBlTKCwx1dAzWUtBBVKNrBVI+Ne6tYkcNrr17NcS2vNk1bimqYQMRmMyQV
bmxZARWtagvQ2kS09vn6Si+dNWTq/jYwG5uiQWQDhSHHpy/f0mJobks13ULvlJDe8e/VMVjZ+Yuh
1hSfmhKH9pTpvfStDmL8yBuIhrU8t7Z5g6h6gi6ALaRdtI3kMoJs3Eud1ORRB+to/r3UsrUs8+K0
chIQ8cH+xqlw+Q1x2OmN78rcTtIr2EkrLG0/+nl9ZpdOVrL1wDNpMjZMbbaHUhTlO9mNKAIaG1E+
ogO0EXj5p690LHjVSnn8Pfv4wUfPrM1mVbIyVBYUzp5AFneG64gDcu7e8EgRaNvW+U4oXxNlIChr
tqZc3Vwf6tLxylxSoQAKIANku5xOSwpyP0Xd+JS2EFI7/Z8c3+d/fzY4tx3YGwJ/H5kN9JcyaHLX
guPp2Pwwf2dDmHmE0I/CYHTcEGrR7SI52MnSbTU0BwjeM+UFibnV4HVx551ZnH4/u+VrdGkEZWRQ
ofor7gXTtvwIGQfoowb/DZbN60u06PFn1mZ3UyJCbd6NeGNI8/JYlPfTpdF45R8kZrjTVR1mCIhw
5kSGrmS2YviOXoh+FOFPeKL/BBHCrUFSWFfpgaMgNi9jxFbUlANH1uhvKMF9SU1Yzb/AmHh9xha3
FC8lGsIh7dAJHC4XqKGNIvZFEl1x2NzWWYZw0pcRKUQJ9bPYgIpT6aBT8ElRBM1+SCAKv/4BS0tG
Io/qrcLBj0zWpX1JL9Qg63jNa/LvmE4niigNpq8bWTil+OssFVELdbX5aawoSSBC/A68BhEIRYGv
v9mjQrshabHJkJXr0pWzYmGjYZC3Gt0o3ADzIIm2kcFwJarStMAhDhveqyI3KuT93mC9aFpwbMRj
bayVbaftO9vedLqCyqehXoaqbnZClYJeFo1ehKfSInen68KXKojuagEdkFQ04n+/chyGtLTTEAp/
iDZLjGRq1MdqH733ZSA9bOfSXWc+Xl+4hePjwoZ86R1amAICQGr7VFOgHFT3GBmQiPd3XfNSBubm
urFFL5nqFLClUQyZVykRQpAVxWvDkzq+1/GhqC00xKVkV4x3mdj9ENCv4n2vv123u7AF6Kf9x+5s
2WrVjEdTyMOTUCOieyeaP6o1QpElEwxL5yghcfHhJZLxxhKtuAtPVmfeeS5kyulj26+0Qk/fOXc/
CEIBHFBUATE3G0elI7ZheRgxZLp03jJjDUG+5N+ACwC8IgZlEbRfekMvVRoASSM8TVEiFA3BTqcD
M3Wfrq/HktOdm5ndkpWSujzc6H5AIqzP4p1s3siHAJ5iNfx23dKSx51bmt2OpN0KpRwYkDHshBYS
5VgUv/VaQbFPslNzG6NOet3i2hROX3R2H6dwdOcopoUnxfqhGXd6sG1RHARoc93M2sCm8/HMjGUM
dUW0GJ4QXVM7mJNQwJmSPdFLVJR2nJcr5+2if//jGfNSSdgikWq4Cv49UqU13MqpJo7HJvl9fVxL
1yXsdxQSAS6Rjps34o2on0Wp4NIZk9KhhYirrMg3Yld+CrP6V9Hu0EMt35DugCo2E9eIXRZnlc4G
elChQ6Pp4HJWS7dF8F4R6FQzafKrctSzpBQYPqJHuQFYDWld/9f1Aa+ZVC5NQrTljl2CyU6S7uOG
WCSFnDGEyaNCDi/Ot76X/cGZP/Vv/HeUs2MEvs40b+UoOkU6qpi+7u3KRMnsrEPVofTjQ4J+2YrJ
Rfchmpse6nDZzOuK+QhhbDk1EcvxtqHMHpKeRBTm+lQuGgGDPYGjIJabc6P1QpUDVKEMozY/6Nn0
m+fVsuXiavHsnPBPECbp0+9n2y7O/RBSXF58QScjEQG4DPnDnFcnbY3yQXZXDpPl3XBmb7bNIyFD
nLnAXh6Ej16BfGZ+NMc7KdjBkL8VXRlts5so/p6vva8X5/Ifw3NYnSUUIkQOCglr6SZVwSjq5pbi
/8MfrNjUWjhdmey32XSadeJWQa/Te0M+HE7/Mi6hntpfN7J0a0LVKE5IJa7OOXAe+j4jqBOMhJp0
isr4FmnmH9dNLM3W1FBHshXaExi0L91Cl/2OrAsmInrkh/SHaj3DyvcHNiBQAlPAF38oVqdakjVa
EBDx1kcBpF8yIGJG9v26laXri37jv61IlyMxvRauGt3jnC8fU9S3+xpmOWQMBG3lQnmHCs6DmXNL
s7NW72MXtvGai9L3yhsh1hJ0sA1qL43fb0tUoBGOrI1HUYBRsVAT/SGU48eq674bnYHEmTf2+0xC
tylXzWzjD0GB7FKDiLiPtkhcml9N3QNmn4GsrxTPukEXEnwf8ql7o6+bU03rPtSdPIRar1pjWVl0
B+LbqU2eev+8Z8TNFahoyD+fRuQVjLjeErkHxtpl9d499GEGgdfyfgXiTO/f5Vop7sh7zKPNWYt3
tDsfLWVwTDWZcCD6dpDDZzn+LKtT1zNdXuWjr4cvUlg4rf6gpD8bxF7HLrupuk/wIifmI031O1F+
9gTZ0RCsjD8J8JzZOPXuuoctpWuVKYiFpJhSOTHF5WcnIQwTok80rue3YZc8Bi3dvWN2o/nhRhzG
EzK0d3VCj3ha+Jbd+tAoZ82+qCrERoKNbCgoRMhbtxjEldN2cdnOPmy2iyNFD/NKo2Vbb3qUN3I7
OFaooV4f/pqR6fezG8TqQ0uJFXq2qzhwhJeif0vNlezJ4oEHMplu7YmuaA6YRKO6wF9Qj/f6pxDB
FlFcOe4WD4kzA7MxoBZfDUKAAdTLoT7FvWT5c+S9XJ+ppVeCfGZl+oqzmcrCNkurkMd2b96k7bHr
j3A6xJ/CesUhl+70czuzN0KJGgzOxEEka58MYdPTfQ0haClY1A3+wgOvj2opcU0/MMQAtB2xAear
04wmsgcFXkYopMij0xngZ3t08YSnqtqEpXTLI79Fqey63ekw+HBYnJmdrVnmClI2diRMSn9rQmOJ
vrNs52PvSD7SVWgm6b1kNxLiktftLq7imd3ZKgZdYMbRlMRQ3HuRzicGJgGI06xtSUT9B7ZAWE8g
non+cXZ5DRVIk0FjJVvjGNdIL0YSqPy4PVRuQMJ3jf53mrIPU3pmbnaDhYYWtGqJg1reD+pKEA08
Z8nKrb8YAQKEgNqQ3k60HmaHvFUmqpb1YBNkt9cdxOmOo+lI4w8XxHUCi4tX7/NEQNR9n5bh85/M
59+25/dYOhZJ23fY7uIHd6gOtVo5dALZuflmBX+S7TobqDxbPL8Vyiw3wHwIvIJ4lsTZvqFt9jGN
xuQP+nLR6IBLaUI8UWmdXUGq5Gdl1pGIus21wkEeem+K/UotZdHxz2zMbpOxgV0w6SQOerGx69p0
huSHXoYbdLhsyn3XV2rRFc+MTb+fnZVshyGDSDs8JUb+VUIn1tWMv0RL31w3s3x4gX6GUwWWAdGc
7Wa9KbzaL4Gk5UppD1p8n7vabZ4c2yy7EaLxU54ec8tJfq6Yndb+w04zJ8K3iUKUdobL4fWNmBrJ
iNnCrTZZaDhJ/gzHVt1+6fPYVtrMVigB7sdiredu8SqlSkCCmXclcLJLwwIBTDiisoGqQmI4RtD3
N50rVvvr41uzMhueK4FzLuXJCny1jmAgjetGHF/XrSz6CJ0gE00q2gXzSiJdnyhallw8Bpy1zdaa
yKbHlVr8tP4fFurMxswP1QJ0Q9LzSFFCX55y85ozxujJdYPv9GCS/schzdyxJs+m6xVDUtyj2f2Q
NlG0BnldHhFEWlSaye7qs+gganrNVwZMiMiZKL81iMrqL2Ga/IELTIl4+umoaRvmzNEGXTWCruMu
ieuRVoWbwVe3/375zy3MnEz2QiWS5YrXgvErq+h4QNyxWI1ullyZjlG6qOiRgXt5dl0JQS/EQsd1
X1ZHkMg9ioRhtKG0u1F5jQ1OH98hsimI5S71npL0U+qWKz6xdO4CcaM4BA0pRDnTF54dhUM0tqi8
sGAqDg6DPfxjjbptdG2TBigNa9HzH8zrmb25y8dWbSGjzr2VmDdg1x2lye+EbFh5NyxQ/6hA9xQV
lDKcQ9S8LsdVeHEQJz0Ph6bNN6VxZ3WI/BVHkmowAbYQKfroLfJ+U9KN0ENP/qVZ0x6YRjLf3Odf
MPPRIEQxMh34AjN9aUptNyaWY4ZrnLyLHnQ2zpmfZlEQ9UaNFV3bBQYCnCv38tooZne/ko8lbQbT
PJafQP9zR3ZCuuKDy2OgJw3aDI0kx8wHW7kVtKjmiWu6yk/f003Hz6Vxc93x5u8Wqq0WHfn/CUCh
GpttNWsgi2PlVQpWo9nAPG2HTctBeBs2NRw4xXdtldlsmppzB5gsmijNAf2nvx5q9UsXHM14mOjn
01Nc3ID62QndGyWoIHx1xVvFlex4T66j8k6adOhWLpYPcfDM9jwhGWmDW6NXm57K8Zfl7yvJ3cTe
97hAIjiwi+yx6X9l7c5rVjKUq3ZnTu+OeRiFZGFPgKx2RmfBk/OQ+TfS0RoBUynO2Bh2PbxmvKau
L+/cT98HbMBrSLg1NVpPy392joVyNqbtUKYntLNDx4/ScNMiROpIVaasXD5LnjTB47h+QKlR/Ls0
5atDR05TTU+Bhiyn5fsIKI9pYxtuN+4yqw4RnDDo7h3T4ub6IN+j+rlLnZmeQ6+7pECDWTTTk6dr
jhKpz5b+Wnc7yQp3rVrfTE0SnN5jsa8/W8MmL7akAQL5a1/Gd65e7of6QXKFg/ygF82axN4HDPG0
AuffNlt6Qw0UMscGS28dZWNTSQfPD21P8W155w0P1rZHG/HW7K2VPNR7S8jHSSHqVAjTNH0edXZ6
XVhFyqQkT4hO3Nx7pe2+6JnzVtqSk9qmXTvxlte7/fW755ROtJFtzcmdYOftpn/nvt24W3d7fakm
J/jwUSCa0YAHjivO03Y1gvGWEHUpOW5UiDInG+5H9MjjdA9/VGjZ5fhva+roZL73lHC2Qd3PWly6
JXKtvdx4TXYK4fKzkfC5dS3RswW/WLlb5zHepSHavy8NhSVSYip8DaeiNW/dyPjq+cwrbLflWm/v
/GL4jyWSEzo1KkBgM0toXneN2Q/ZCWzzT7pbGqeNE3/lYlhw3Gni/rEyc9yqoS2x1tuM16BlC1LN
C/fNKiDgkiVnyEbb18qt1NwGqFCrlUmzjqa+XneWj4cXXyCbDNKijQAqh8sZ1dRuFPppRg0qIdJz
Kd2RWr5u4uOhhQmVpwzs3HAIzBH+QWEiRyx22al7NOpj4eQacoiO+y3yVw7ieUD5vmZnhmaXuSkX
aWgMGKotW202Qr5v9Z32RVxDBizaed/vFO6nEV3O2RApagE2jTmrNXbTVyn8bFWNE5RH01gLUBY9
/szWtH5nlwtKLIWZe9iqs/tc2Q6S73jFdhXA//HMYI3OzMzeZ2FTCqpr9tlpMBxPt/t2R5DqbbuN
R+uzvLvuEGvzN/1+NibTM8skGaTspAe/TT90VP8pLl9jgTa7/XVLa8OaXc1DEyVpHsvZSWxIUhnp
XYh8KTnw3paVg9imO3eQ7gfFW8nrrw1wdh5WXZyWsc4Ay1G9i131YITtRusOakf0r6xklJbHOAHZ
gMzpwEUvZ7OSeg+aWA1j/W83+EuTazSfbJxRAr5uPPTSGlhgeXT/GJwtH3xsooq4WXaStJ+ha1cm
svU3rnqvP11fvOXTEeWA/45stnp6S2jlw2FHeuLUvGiC+WWot134OpTtfuwOFhz/tIbeQHveFtGK
j36APb8fJmfGZ2uox1YspfVEQOx3qR3kVWTzVFAct4wNqnT68M2QBpgYDS8xEEi3BFgJiuCrq+vA
GJIwPZq10G09wY/XLo3p6rm839mrOnBPsDQkuuYg1sSzWsHtLC6NT8EtUkOGLTxHD81n9JnGtaB6
0Ras3fSYEVjSwHnpXJqSoD8ycD345j5Qv9F8ori9o3+uOqcWv8smMU6+smc/pC7fZ55VB9dKBZ0a
waVNi1YvsdI4i+rdIGpb10J67bNs7nVlUnbwRnBlKzfUNIr5jMowfEzcTKQj9Nk1nEtS5bYJh+yY
pw++Zd0BQ9led+alXUotFUYLiX6Uj9RdYtw3XWriy8ah5hjoklu/6ZxOfEhgQPfr10K9v25xcfuc
m5ztU2UsVKRmXeax+SbW1I9Kl5eClN/Kln/MEtGRg2qjwtGUBk9m9eQPbrniqks3//kXzDaw5RVB
Hag0vDXqjqsfdWPfjnTICY3ktvXUzSis+M50G35YSOTQ6R6CH4aW40vXUcVaE3WXIavxoWldx08O
rrnGezwdqHMjZM5oIdFJ8kDie2mkH+nE7dswg9r5L6W/dTPPGXXb01bGsvCgnfoFGAgEaVBPzeMm
sfX8MZr2nuXFG1P+ZjmxlDkSCoSOJe/ln232ufaDlRjqXQl6Pjrs4aSU52jPmk0hwLm8FEY1O3kv
gnCkKALLwBdRB8iSbpT9IPV28Zcb7IpiX5AkVDdVs3byTn758Qto0KF3FmrkuSKCOKq5qwgG8eLx
HuEFe/pH2Vn2t8zeyaFdH/Mfwbfi6/XdsuSqCIROmFwIyimDXi6q0vRKJxkc9zGvxjq+D+Ajj8nx
J8FeVu7yVXD2kr0JbEBTE/3OwLEu7SVdpVE6VvKT2dfPWfmsZsFdGn9Lc982BOvQV/Xj9QEubQ14
rojyAGqTlZwF+lKu5ZmV+cVJLs32UycPzU3cUX0tB+lw3dK7DOF8AYn1pyeoCau+MjcVkQ0rjaA4
TevmHeob7+AdyptuK+28ynb36U1+Yx692/omOqiOeyj9Oy8+geHddid/FdaxdIWdf81spqVyjFIz
DouTkn3PhBCmlG9Qooeusa90YZcX2jFMayKIlTtlcSOd251dnZVqju6gYbfv+52abNrEdAQYPPpn
1hgGfLOACN775sU76akdHD27L73aada208JuIueN9DaZWhAYc8x8q4dumnd8RmR1m9C4gxTZlvrG
hoXAUbOVWFRZcOuJtA6GPjJUpKAnLzwL7S0PqnlBz4vTLSRgdvFSnwh87XKXHTT+9+tPyeZRu/G2
/u4//4mct9YZnWEjbV3bczQHijmn3w4kR0RbWYtmJsebOSaFFWBEU5EeeolZZBENbTJUPXOh0n/G
k80CWPZ91PqHCsZkMRRos7gTzOami4YtNdNDXRgrE7SwGqBuiAIoH1GkmjMmRGqcJmaXVKeme5q2
ukcvwo0v3VOnWjnIF1aCfc75At/TJEQ024SB6ou0K7fVqTM/1UK/UWJg8rWTjseyP9T+zfU9v3An
Yg09u3ceXYhyL9c9NDo5b9uxolnKlvfjZkzs1V6Aj4EhPmxOyKWJxUr+QDapVZkfVfAiQn/6Ksft
JjqYKHrHzSaWDTsoNm2ef3KllX38IXCbjErwP9KIjVCfNrsPAyFKLa1G7laMxGg7tnJ6EgYfDHtb
RndpImdOJSuR0yjVfRWNwUo2/YO/EN9Pqc2JvR9Q9Pt+O9tPfuzqY9ajLTrEFK46Q9JgC4M53SqM
8uh1PNWjoUlWwrYP4TCR8JSxofmPnBA6gbPF7OnUjFOIQzJZdApX+t5X7Vrx74N7TjZAj4o4DE46
v29dtWp6OgRREfa3qbaFltewdi5UlzDPr9xHC3N4YWr6/WwOlcg0RzNH6hNX+RwoBfydD1r7hG71
g5Q+Xd8Ha7amYZ/ZylCrbhSQUiBjbS//LH/z/nKRG69XNvfSVtDEqTcA6i/yh/McL/CiwdRSlICH
8GvZ6KRQPhnFPr71ok18m9Tjoc/fro/sQ1mTp+aFydl95lEqU5KJTibL+ydJEW/paKIfTttMdKim
R/4rqHeN2z+KvWfrhjOqbyh5769/xeL8no175pptVZeGJjDuzNhk1S46JHeG8CCsnNLTX7m4J6ah
UsyZqMYsHm2zobZVOObDJA5bUZSOk9EJjMcxWmsL/vhAm5mZDWaI6jSlbIhjVns5K/fBmNmWIuxR
AQk2dxKEy9lTOdrJWp70w2E9szuLdTM56QTLxa4vv/nmuB171ekCOynrldPr/xmhASB+wmEgBnu5
HaxRRP9xhKwlMlVvG+RqAJFKHzhgkz5LoRQgop5+l/LhV1aDDlUyK3eoWn6B80xfufuXxkyCE3JH
uHxhAZhf/aXfp0PBmCM5P2rB1jTbrdXBX79iZ+nsRG6HfjUFuekPfVeNVQR6lSH+p0V5tW8y+avR
qWvo1qXD89zI7EQLk0wKlQHepaiM3vTOyX7lauRMVPVigDRf3qxx1i/O3kQkr02Mg8D+L9exqSIl
6GVGZYkP0fDdMhCB1J1a/nx9d3988uKZyHUTrZhTlCTOLltTowIfWvD8Ze0G5lOKijAOHlv68obP
Y2EPsiM8yO3am3dpOkn/yNYkyUtkNvNSTw3SVCuhJYnEg9/vKJkZP0soFUBDo/x3fYhL/nFua7b3
kLmEIoLGq5OUQWuc8M8afcmahZlzeG4vDz1a1idLCm0Bpou4WYFvLVuYcAFQ437kgTMJ9uS4gtEj
sN2NsBJJLp29dFv//cdnrha3Q2giaQmpTlE6vf6qacgGVa/XV2Hx/jy3MotXYX/xkf+ahlDa41eg
n4df5i7e6vZK7LE2mmkqz+IBUS41QRRYDN97VhtyJmIBj4C0vT6ctQWZOXDsWnE6qAMMCZFmowa4
Wh5aMzDzWlfVMzPMmC5X9pzUf6xWmX/XLMy8VinrmjEwhEnrGJZ/mMBX2omWzjD0NQk5QbCRAJmd
LYIk+ZFsshSFZDgFAlhpSFNR9Vqs9UUtHidT9gwgm0LKfDaUVmsrtZiIw3ia3aCA/WIp95XyxN3E
6166a6PVjrNpT8zjFfnM4vRFZ142ypBd5R4W/QeBrIoKCPZzfDts6ACXHD1Fat657nCLbn1mcDaX
nQhSWydldZKMZw8hm6K862h7uG7kY8sJtwE5BENHIR3WMH3m1lGZVmVRoZQiP+q6Ld2Ksa0+e1t9
32yj2+RVe1R3sd19CX8Yx9CzAY7t9BWf+cDXPAW9PINE6DzJZ8DdfDmzVSEkvTypIsfDrnscfyUb
vbi13OOYP2qxehqUl4os1r3wy/NzSnub6zMwecp8Xc+tzyagQj67G2htOYnVD6UFfVKLjljcwcU6
CTJft7W0Ack289ZE5Bek2syW5We+lrrqtMV1y86iLtmgZbHWl75sRSXHOqFqIBK9nE/NnaowOWhV
XQ0OlhUeB0T2rg9kaZ8rGJgWjESBOluytK4ahPBMjnZRhEBv533Th5e+X0mnTh4+XxpQgxZtX/TQ
goK/HEhnKoFcezS6w70xpqCx+12tImym2TEg/3FoHcVfA14s3lrnRmdDQ3McdUwdo8nwSt2GBne7
3GtfdelN94YdvSQ3bvtyfTaXxol+pARqUaIOMU8b124k6W5owbwc2ALJXG87nsyHAr62ld2+OLgp
P4lkNnUPQs3LGY00qN+zit56o+95Cu3j1DGGAIpnMKT+I3VgOww8u1vLj74T0MxXEvpuKAwmLj8G
emk3q6pCz2o2mcKtE6jUeZsE7lIts8mQFt6n4asg3RducZTdRzCq8s/kpkWr5i3Uv9A5tOK870id
D1/zXr+it0QHQHz5NYJpxVUvMN/Dtv+svqSP5s9x1zwh5fWk31BFOzAxm+jUPiJt6P2kQHF9ueWl
q0Q/sz+7SgLTGC0BJYJTnNnunbbRfvUPKOLa3SO6jcGrtB9vra2wTTq7dT95znCb3sQH/fn6Vyw6
3dlHzK4XuUJEUizwc7l7LnRhS4aOPhunTA6ysfOpIcTeGu/r0qXNbY2KDV0UiNnMvC/3wiiQQ+h1
4lE56rLTGM1dm24Atu68hzWYzNK5fm5sFk5ZQQfJdoSx4Rgcws+NzNZaOwYX31JQY0C9ZExTOQ9D
AqmBaqQBdNwqHh0huqPp9W+I3CEPUo55VDxMYSlEhpDgfA+Ql7i+hMvbigIiPSkiecT5SZ/lHgwd
JfiCweF8jB6zcJN+Dr+Ntd3tu4fS2wX3omN9zz4L34XvdOuumJ9K9h/2Eb176H2Db0Dc7XIfoSgj
jd47RPixvwmijfsSQTT4zX1w7SL99teKtcVdQxZzKi4gsDDHM/pVHgm9B2SjrPuD2D12d+YvUOxy
Ztq0LNSlo22e17TrFzcJjgp9OnVL4FazEZJ2hhEeaFzzwzg0z5GT3QNUrm6Nlalc3BlndmbNEZqq
QUISgljTtBdrpFpnblLrpKo/hJu2XNOTWr4FzqxNM30WyuoyThukWKs3v0lLfXE3zWn8RMFyNYU6
ecAHD4GfwaBmQbF7zgmZjLXlQiYMhUwSO72/K1CIcAr/EJhb/aZ96ZV9HNnZS2XcyZRJV9EvS2EK
XGF/m58d9Kkwdm4eMdBd/1PZ1xzm131y2T3++fuzgzwyoKvRAv6+fKcOtqUntpXeGcYXXjxQ79vF
irn/Z+H+sTc7s9Gg6KSItohTWilvYWjs0zy5qc0HN0PsV7tx+0+wPMjQ5Fwf5soqzkt6rdTD8pVg
VtlFp6O+8teXr8N/VmmO9srSIHSrgllsd8PW/VHvVDq7b6oX4Zu1MffeEZBZLNrDL/e78YqCi3g3
7GLNlov9/zbK2a6Q2zYf24rP8CKk44TXtr0vi7WcyBQ9ftgQhM0TaIns5XwqhdDnyJy2Hri243fj
MDjabf01cNzb8jH4XGzX5KkWD5Yze7ODRVQz0fQCcMRRtk/Ux5EakFU9Kd2dNtxn8mp8uXgjnJmb
zaEmlC31NcxtRtkOWzt5VPdjvilORuRo+UPZrWTJFgsmdOj9PZ+zJ0LeWKGIhCllOyfZDo8EEsfq
9NfoeHa/pWFyJXJb3O9n1qbVPTs4M0VvuSPereUndJOc3m5/a87v6464eGqdWZm245kVpTG8wSx7
4MsH8wFugtvscN3Ax7YJHoDnszaLjaC6S1NfwULzA7Z6u7n7P9K+q0luHOn2Dy0jCHq+gmS5rnZq
rxdGS2rRgB70v/4e9n67qkLzFkKzM4qZB0VUEkBmIpHmnPEqD6ogRfMR27RbDFBtp29M1maty7RD
cMfgFcOzOIZ2GFvSe+y7QQuf+2hVQ18CO7gAR6b1I/B0/Rdlq+70t9irt+VOvUIqYmf6MQ29adNK
NEhmkIILn4faKjIHRxoagPFlpg3MpRysL5d3fE0KYhZ0RXzGSWKBG6jP6HyKlQXjDzRUYYUMg8R7
rW4uuqoW1kYULQEtdq41SPGgPpG4eNptegXxn3EYDvW2/4UxtOP4EF1hcAeZHO41O36stu3v8pVv
80c9aINu3/nVTfSz2kpTO4u9i+7u9KOEC0sHHHSUjfgo5bbZaEHlcw+8akH8vkzoGJvLm7zqDE6k
ifMkk4YO4gwvaVwkhpd4mISjPwuaY0go205U8S+L0xffcmFxnydyYqezhvKllWNxXVD4w258/UU2
MRQ6vh3e9Vs1aH/ML00AuKgt2YW3Fa6t9BrhjkaHXbRtnxw67pQthoYk1v2Ju3rpuwQnnGRJp4eg
VTn66rVyq+wNT9/rGG/PaAOU58dkxw7Ts74r3vHoO1hX6I+x7+PA9qoPq6Icz9DH6KfuqXfqMaXh
TSxR1K9N33A+p6ckuGw+56YCIl9EE+hWeq6XP7b3NiOLeviQkt9KFFDEqHWiKqsNIOIe1YNLE6pv
N6+EAgUqeJe9BdeCpNNlCV7bNCO0YSz2lxkfXXanV79zWapy1W+fyhD8dqeAG5w5i4LDa8a3aIen
KY030ybyRwy+IXuzff59WctX35inMgWnXeqNYrocMiMg5VcdBusKtJqFIF2Kpl0Vzgel47tkaO9H
1t06bnzTD+GmykZfmaetTuogIs7T3N0qUh7DZbWX9FzweOMEBi0+4cvcB4YGuCnQd12QbzMK1Aiv
DxR/egUAh8TqV2Pw0/0QXFoHXIJ4mHHO6jb5Nu/QknFv+Pmm9ltJrLgWbJwIEqvpoMoNLbXD8obA
PM5XBnW3aTDQ+P7yAa/qLdCbUU8HfylgB8/vDc64Oil5BPzLpPEbss1tgHLLSIW+4NstOX5kN/8j
5XNXT3yl0YfcLJWYHUmzT9LfZIxBgLlz8Woap/5uTCoaW66n9ZWXFhgD1IddTLw8nADrU9Fszh8H
jGAUXbvVw3IzVy2KfMaO1UoQpU3Q2vqtqzbXYZ09uEAK6fnfAgHi89F5ZyBmAjS69QXDriIDunpz
UEoa1exVbUMNPfa06KkYJKexpl4OWvyQTlKRJPtSIsjb0RhHZqMVrq13pZPd8maTsMBVtxp7AogB
7yNPy2T5hxUlQOgAYkWM6LtouBeVYMoavPA4+PjQ/Nb08Ua3ED2XslEXiRgxXzVFBuMdwKGB63GI
+9RfJu1aVTa8syYFLYwoCloYWkbL5LlG4yA7khpIvHHoT9CpH9JS7YrnQYfkHwnLF5xoc624JdCf
UEjN5uJqKM1D7oybppme507dXDbPxYkJTg7o6gDcQbcUMvciqU/YzPU8aagKAyCN9YnvTEQPsnH2
uzQYLZ5t+9iRdBQtHv2rSJTkbLSWI6cpJL0SQEHh8Yr9G8agwBhfw4Yg7TA46BY79DtI3lSrp4Vp
+/9IWx4NJ3tJbD7apEQvgjH4rfXOwh+hLCKSLUgIiNDL6fBOAW5sawMnM4xs11dyt/cAzvPRmUB8
Sw1DluRflamjCxqBtwnIekEJSdxwRclQ6sPAsRpfbzp7W8+bQlZRXLkkUBf7I0bQRF4ZlRaVqJ3W
jfatAN8iiUJPaZXdOJOgrpRk6e1RRpVe1spVAzCQwHDBybogU58fWqblTWgCHh2YnsPP0Zy3rhb7
A8tKj2GM5bKsVQtAhhvdSvC+hnh1WCXXhrrFEhOyB50CumV1gC/QehPKpuJkkoRVKYY16bxAXQYj
VCR6aoDkqB/TYGqviu3lNa1qx8maBI3EWEJbdgT102VYqwjA/+wUXsiehlASrqxa14kgIdhW0XNl
OGwRlKrbtDy0MwvyWtLKudaC6CyAZP85IkHZh7oHGMKMI4qNbpto5qZ8j/ut5RyJ/j3Lt4WNcpoV
04hPHpdRAy+//cVbLdhKIHvGRIT46LOMVLE+EST1+WOO7v9+bhEFS/DF/ff3BaWw9ZC3/YDG8Cj5
barfpXfJ2vcvqHsojtoIj0RIrd7htju1IIvjVf2eAw32MGpuL7GhNXs9FSKEyq2ZZ6VZpZ82hH4v
hgmg1Lhzut+X1XpN2zASuDQXIgHxpRxmTO2QgNAWxCfuNWMfjaZI/M6a3SCBaGMgd+nWF2FgJhMw
B1mHzULuymqmrRopFN5hAWVWAEt/eTVrL1VEQ3+kCVFRzOwudBg6cNJ4ALUsCcvWn+IIYzQZ0A9Y
p/VBrrL2sUz5/Ww3/TJuNNx0XWH6A8k5OH2HJ4fNmeQwVzXmz2eJs7vO3IDrYmGrI0mkeAOodjas
AYbY5dWvniUSVqCvQUMXkkrnLr7hQIHtLTBuM3304Arlh7l2d2E8778SBMvqu2Js2w4S0LP8UGZs
o4whTbSBWt2+NwxaaQZYaf/e8wItHHwGeIuogJwVhJI2JktpHjeXpXhtz644r+66DkhC7TIrFEe7
v97GM3mCp7edfKzrGvKgRzTGiIcdXU/1P7iPz6QIbj6OMzxQCKRU7rUxXmfd7yy57izJi3RFJUAv
iVooMA2xc47gRQzAjjAVBErHwgl3mZnuMUDmSNRuRbldsLqguVsD0w/mU8/U7vLeryUEz35M2PwO
jW8WM3Av8bRLgbGX7LkSR3cc9JhTmhCasKLclHb5m/UggEitGn1nevQyNfq852MnG9X+bCwR7ip8
jw1cgU88GhHV1YrMxMgz3MaRm10VFvDqoveKhS9JwjZubFGrQgJex+jmTIGyRZFxoQ64gJi2tRm7
yozhTU2tH5c3acWl4tYk6MwGoK5pfOZ/TuJvoMG3eaZjj8C9msyBeVX3j8hcgTftf5MjONM0rKtW
nRBcAdXz0GfaTp170JKae1KSqyb9WzJUvNhPlyVW7tXMys2hQ8eRMwIHAASXfhgeahkok/U1+DiT
cq6t/+K2XeVTjAPNqRrevTL7OdQlDmRdhAF4XgzGLf2uZwbxL5KabTg22DctRWp2PAx+pr/q/f3l
05FJWbTkRAvq2I5ZvzDFA2Rw5B4a21kg9VKrto3pQhXoExj6cUUh3DDSbsGPrR2nAxK/aXsTG2Xt
XYsX+mJkJ1IEL4U+GacwtIV9zT3YzuAZXN+G8x0Hfr8Zml6bSKLfdQP6sypBsXWbp8gHJCjKm+1V
alVPLPteZXeqxdHFLYNFuri4hcfj/Jxy0hjIxaKrKdU1SmxGEwC0qK9decu02JOmo1Y9vonc1zIg
idFMYS+RLLKRGsLahsrDPcnfBhmqtrGYyJfjwowdIuCFZ8gWlKI3gIgE2HBkccHXHqQ5aOoiJy69
qWYKnfoifewK1QTWFMuCOgUGTeTUr6POB+oqiUFJxUMP0UtKjbb+PY1osoriGEiESQ8qPLN1vXkc
3s2MA3aaFM9xPDHfztPwCs2tDuWxHkUY7wzRvQH+y2e3q0KvJ1F8Ow8R8csSU6dVnTlgX+iBEuaO
wGwfrRGM9oCMMIDDHAC+XaGF0ViAatD1zWWrXN/+P3sjbH/s1AyIi1F6rOLBr+IeZKcS5V21ewyO
obkJk3iqOIUHr+N0SMsim22CV/moT7tM7akpi7rW0pq4X/7IWVZ64l+sLrPTUoUc65C7QRYC58cL
DcTKh+SnstdLycatepoTccuyT8SVc4pKhA2liu9oJwGekm2ZoLCqabRaSPDbJTpGjdvmML9dPnWZ
AOHUrb5trHLCXkVpGDT6UzMAL0y7G9Pn/02O4LiKTNertoacMDu0zdZBRzCXI9NJViNiWnYlOD9z
HdsVPnU3zl3yOEoq+Ksu8c9ZCxHjv2ylL7ManZ4ow5KEchVzsrv4xwDoTtmGrXr6E0lCOIneBVBU
5JBEQDFT0g68zhHFuKUqm6Zet/v/WosrhPNapE8onUOQjbrsmID25RrGQy8f/+pqUMoAlfKC5S0G
owYfOpz+cvzNNxcNVorVwSodan9YMsiK1fUsz3X8gzyHGMNwJSrKYgTdhqFuEf5SfcxpLesjW12P
rS3POqRcUa05t/kMaAZKYgI03Bl8HYN/BbdpDnIkDP/VliRcWtU5JD+RtQakMV4r57LcOgzzskRS
iOdBmgSA8kMHXpljsDaoZD1Oq77sRNZiYCe+DOl4kBp3kOU0FJ1pseQGkP284M60uc9DY0ALc9ch
K8SZYftdFD5d1rVVBThZg+DSlFrPG1vFGorxpjU/zPJQJTK6ztXzB+AIwCnxPEV7+fk+RSgx4NWK
xBAy7vGMkcOM0CaLaamCsUNy/qv32QJlDSBg4HkiOheEgWK9mxe2Ew3FkmDq5xt7qNVtxAviRxNQ
yDGcdm04k+FP3VjR0SGVxHuvbelSssXAMNp9kIQ//4LU5AtoQYktnX+l0eP4D2ZE3dPfF24Hy4mr
gjVotwbJhV8wi9rFj1qX6MXa7BfwFHFa4P7BOIo4+6XXwGqJdVQEq+EqU4HKimz1sW3vxi4DfntN
Cxv4iiU6WHCgLL9PO2czmC0dzTs7SSUOcW1HESli9ApQJIsbOd/RrkytcIzxLcByNXzkhGqvzLLb
nsuewquCFpAVtOwDwF7EpeKlG2pAD8e8z6x9zGHhBnqidH4Cuwsu291ySGJwbTkGaHjBUYJMnnCI
SdmOcWWDaTIs2VNfdcdqui3UfTxrHuevJUYZ51xSz1tzjdhBghwR0uYYBj3fRXPs2NjwES9JFm3y
XeMWFPCjU6R54RRRcAFfXuFaeHEqTlhhnLel1hDQXLLE3hM3f8yqHE0GpAYZZbK/LGt1N/8sTezI
6LUSiAA9luaUzxjXp/HQ0MIFy943XbvX49lXZfMHawMmAB/B4wilFUDTiDpZtHWSzgnGM4txYxJ2
VQItKfvmkDFw3JxmqR9fWcltncjwR9duBUBbm6aGvpAFJeD8FAuiWb1lILER10n0G/n41lOGkvwD
H3YqZXkbnlxtaurOuN2wOrNPd5WOJ04K7r5qc/nY1lTkVIoQtuUZyAG6DFJsbfqucYog7gBYMi8x
ZG0ua4aNaRwAXyH+QJpPuEs5lCM2VDyXQ6QLdjzPf2BQWfWSePwHNQDgW+HZhvlOBDYi+cAIOqU+
XN4I1uy0QT6z2M94LQN9X9WCP1LETgBtimyQ/iBho+gfBt7kgIWR+NzVlCg6TwBcgn4X8PMJh9MW
GH7UW1SmzDpw0e3fbsonVbkBJ3WpX7ntRzfup1+Yhjen1zQqvGz28nKv8bvLKrIWOwA4eyFywsgs
unTPFVGfla616wpDwGyfDNEmLvd1ctNb00aPZeO5a+qIsUN4SID3AbxE8FiK3TRt1aCjow/zbc+9
tzyLvKS3JDu75odPxIhnFxMnr2x16at46hi1Bur8Ut/C9JbJhnzWvOKpIMGIR5Bh132H24z9bt4g
io3026wEFigpJFfLmnmhzAyvBLb35ZI+PyUn4UsoBF9/2zwAQE5yk6zqwMmvC4+uBj0GWWji13P0
uMzq0TZfWYN6jfnW/C3t5ZKcBngfBu8JglU8v84Xkis5UNaWCe1ibL5ZtfktLtudqXxcVuq17Voq
DRiZA7/VVwLAGL/aAgDomLcgakAKbXiwwaR9WchqjQU1X3RbqRqkiazF3cBUPmZorhmboEbRQq87
33QfGWhe8sKl2bRz860Vb4FyQgv9oKj25vIXrNkT6EYs/NHRgSBiTjC1SbV+wmbaTdphSNzdVOjN
8oFK3tBIieK/Tv8g7Ypp9M8Zfky1Ceo+d0qYVy6eMu0I9tgWQI/1sFsSJ2YlCTe+LgyScHFB5R3N
BgDZuZbMnWtHdYOxKzwAEyDMAGZGTZpgxEBgKKOF/qor57IEjZw56XiVQlb+bIFMHseobf/2mBYJ
CK+X8XNgpArGmztKVXATzzM2oNszJXq6K8qc095KXOrYzPkf5QnmPAPa2+Q96Bp1BRMu7m+9+A0L
kyKerG8ckuMAo8Jz0BbC3bapo7I3JrzOleodvat3BQdZMOipZHa27M95KK8BHwP9LRgGdVGnW9zX
SawUFk7uFBHWQ7KCalHs2blKLbxN6ihFGA+WIzfdZRyjJfy9q/ZtZQd/f4CnHyCsVMm1wZpnPAhT
94mY10y51oNB1qq3EvBimQuLk406qf6FfUctuKFwPKqPWRK0TUVRAo2H1I/qHJ4FI0BG7PVmQY06
MGW9t2tHeSJajHnLSHdCvsySFZjFy7Zo3iCyZMvKexdlbRB7foL22pp4hZk2Tq0aQcqadkpgNjvn
rcIcPCodAAYBb/fPcfJrs/eA263jRDsGsLHwkObay+WzXOnqP/8OwTqsrBrqhuM72PMH96xD45vH
H+FbvKme3QO4rA7WXf5gP0a+RO7iHUUtPl2/kKQBGzOZTBAZA/k6KoLC8JY+j4qq+0o7qG2AmbNC
ludcydVgrcgHAfRiAYUV+cdUNy+HsIDlREWLKXxQoI8UPdbB0gtnhSDmq6neHeNZEq2sTGucy130
7cRirabt55xgj0uqlPS2t7axb9zVT+jGRLTXfqsdakU0ZnR4mX5I9nnNW6BYDIR/x1qodYR9rhIG
GA4F3tZQTKo2P8GwE8TxuNXccdPF5XXaFndZstFIj4Vn381ikoWFiz/6ctIWonpAI6C3V4Qaaao+
rNNYRf5oGm7UBuNfLv+BGOul5so17403yYpXNQvJWLQhqhit1YSwuptBnuWyGfAAaumj0/2QKENE
p8r5Zj45qcfVl2bcm8B0pUyV7PbaRQ3dshYcBNwDIhpOY9coancaSpi30OXiVi+CTFLkWN3NExGC
LtmIY8LQJvD+se/kYINvgD9lUSXpvFrWLPj11Qe9PZElxAK5NevRZBtIbnfOz9Y1aEKUb5dP6+ub
ASJAPqGj4wTnJebqp6LpkeyCcsyICvVWCVB8KnvgqpGPRLl2lI6WsptlzbvrOCEwYQOUDjZxbo26
NU9qPFuIpkyYv/UdGE9E6yT+bfWYToQsf39i8ilIm4Gsby/0l24ZpK4VBb2r0pmzlFZ2G9OmlhJc
rWofJkU+cTGQdBPu5SZ1cH/kJpjhtedCjanDnu3xe4kmxMtntrY2ADTjiaVbQCkSERwTAMdVWgMD
G7ESH32T/XEKzd435j7xtIH9AtoDkchc9d1LYRo4aEvs8SUGDuN+yl3cyYN1Vb+M050VYyAhiTy9
cEGfenDq+9yW2NrahoJdFNj6GtQE2nl+iOAW7HvdgTnHgGNSvDBFClq5M0oiuSBWN/REjqAsM7NG
M7Mgpx+bH2r5wFm8dV8AXrmZlNCll09vzagBsotuyyUdjADkfFH1XJVMaRN2tF8I4BVkHOJfsw0o
hpz8vOCf9Ap8T8WQs2M9fx+ikFZAwK+Uh045aG3sTePH5dWsGfOpOOGIKkRPaH4tME42mLQc7h1A
tUlBPtec1KkQ4Xy428Z11iyNgb0LnKq7cMh8Mt6bo+86AYvQ8iVtpF/SquKleSpSsOVCacexKSAy
KsFgv0ujZ9bEtEeOWWleWr4l5ms6G/eXN3NV30/OTrg5K0BbjnmbMSQ+gMdFvmEihxJyOyOXc1nQ
akSExI1tLzSeeKoLWeWOayxs55IBNm7bWMAdazMaDS7IR7r4dlKSbWJawTiUXsP2vRpuSD4H5YMJ
qLBZLa/UsJNY4JoaARLSwaMUA1ao5Z4bxUiy1lTMhh0n9do2nvBElI4PrG3uZ0oRpTqwjYtLNhTX
SMbMZEfkJCjpfy9I1xG3qEZku7umriilIQEGNhsLmHnni1G1wlXq2WLHEhCO8T7qyVVbRFfZMvdd
HPSZPfaNpCF4zamgPoDcBBK4QPMWXhG9rU8q1w12bPSRpniTShvQVnrwF/jbJVRAExrcseBYmsYN
h6RGUdCJbjFt76XK9TIlOvhD/n2+IhWmq3SUJvAiVQM+bDrrr8vjkI+44ZMdYBn6O9/VOlbGKl8e
haxzik1cKU+FG/59YvNciGCBRpxMEfDx8CoMi43eMNrYoyfHf11T95O1fF62J9FJxGu3dXQ8hDKu
7aPxHrnJnVwPV6WgyXIBJMdEixjbVZU7OEvHzzGdMahREDTg1gV5V9zu7/kNsG143nziGC+Ddudn
U7kdCp8OIp9Kybwhc7exi1q7AdhhCi+07XikgiAglnB+rVo0kNYB4wl1BJ/nudQoMVGiUpfwAMT0
in1VY/ijw3HV/2h5C3kD4ChVINxo54J0HFdTLMtD0/0u1e0dMLTMFI+bRN/k5QQ+Alm4tXp0JxIF
e1YxNhuXJmLkmk17vd52EyhbTEl4tRYqgIsJYLN4isOuhUvAbGo9bHvoB7NeMTvDN2a4J8NzXeHy
aSR1nVUHtVSWwB0MFy/yNrZx1uQo+yClYw/tXZRrym2Z111w+V5bXZGD1nk8O6GMYkrYtEobXVqI
rTpkGZf6xzTQm44DQ+eynNXjOZEjKITKbZZMDoboteBNpZK7cFWtMUSywJDimhLb6HoT3MJ17CCv
rWHKUpu9djRAk3VX5pJwQ1+7qID1q6Nsv4z/WKKWwWpnDY+Wo8MH561VmOlPIXij0TsTH8JlWDWd
I6QNovmY1qnmAVgjpobRWVdVrwTIvVu+muXGrh7JU6wQkCAVWrap3DTbk0nHrHxYzT5vUv6StKO5
AU6FSp0EGdJyzr71eTNQm3VIxcRaddun+I5o7AgIS6pkN2ZD4pUWWu7U0poCdP+wbV/m8VWEX6Z6
iuYoMB5Zkq1fPIYY9S3cUXgTAyIPcdG5oQPkuXZKc2bHUWEPU2s8IJVh3WdMz/y6iuK3WGlMicjV
exUdzmjTwOMK1EXCldNEVmUl+oi4ZKKNTwCK4rkv5NF+YR/qz/wXsf208dBBd1mD11f6X6liUTLJ
CVP1FFIrv3T5YbTfouZD0aP9YD5dlrRm+QB5dzFSibIDABXO95SZmPfmJfbUqNFw2KjssQlr2Sau
hesoG39CAQAYQowfkeNqSKdMDANR2m5sX5jb3KloT3LHbe3u8mKgalbTLnm8vLaVmhvutRO5wuEl
+FWldxF3xaVS0UFlTzNJ6tvKDNWrfIyK+6iIUoy9DJM/OKayDzXyWkRE98cpr/ZoGZCxnay+00++
SMS1c9AFVysYDwOHEq2O9o+IbLSf/btKu9IHp/bl9a+5KtTfwHqJGjDe6MLyFc5J28UQFqUY2Wv2
WX7U5zzosNf/RBA6fpAEQClCrFklsTExF173CKodFdUH0rbUfo8/LktZNQr0LALuA/RXoIM8V1U+
caB/NvBDNv0BQDnvIGNoXjf2EwnCxTF1TdcXaMxCdU8HB819uwOKyU4PfsV08hXfAX7Q5SVJJQo+
PjNtlvZDDxBl+2cTIMmXGd2bUrQ7Eu/QOo3U5eRcmz2obsEPYGe0L2TMP8Kugl8S8yQYNDLxfxtE
J8IXTGXa9uD/IA9xClDlq9byxzDo+aYZdpfXKniaL4KWvz+JqsMwZFrqlOSB5MVdHideFuWS1gRB
4RcRC9cN1rKQzKGP71zEgNxTNZFQfYh4dAD4+jatdeANDzl6IyV+UyzA/VvWgumAeQ3Q64iJoqlH
BX3ssRy1i0dg3PS+1cbGJkHZ+cYxGgzNJuVwbBsDrJKmc211zvSSK7qsBV7MFfz7O5BOB00qGt+I
IzjwKmt5Go0peUhNEL+W2fVolECVfG4cMFJrxKsPRlvuk0jzhyq+yifrhmcdfEB/i87svVJEo8QZ
CGHLlw8SXoJVU7rKoDHy4MQekPU3WlZehdiFDtEeGyZaT7hLJXa0oluon2ByH4QaIGhwBcN1wBKn
xmh7eXCi3DfSO7X4S0jL/1vVHwmCmYy4Qt22gQSjQeIxs4LJHR+6IXlq+uZgKcl9NYbH2pU1tYsO
4otcwWpmtI9WWdOSh6n4ZbEX5QaM2wjQpkfgeW5L9Dtg1r6awGKl1wEZ7RtW0sSVpC9E3Ip/fwRa
qBEDgSYBGM/ndlXMhdO1CnxE1Xk6ZsAqZfCYbSKNQWg1gC5yLFB9tdpNSEZ0r6T6UR9lvDLC4+HL
NwhqZfPE5O4UkYdmYN27qqjA4i/6vnsZe7SXzkY4HgfWa2B7LPjmsudadSsnyxfuUWtwCpIsy7dt
DGQ5P5GI9wz7x5zJWt7WncofSSJkQY1O+ciOFh/5gNmvFJxJNzNgd57rx+HW+CG7UBd3eBJP/9+W
4m2BqUVg4xiC1TRhkgBdqiEPVns09AeFb4xJ0gW0crvYiAj+K0Iwm77Xsmwaangn6ydW5JBbLX+P
BserZH3464f0R5JgKG0+mINlwVCQOEQ9eWc6OS1BZJvJmlfFnoAv2ybcMijhTlWkwhV0iUZrtm/y
jYVquW58aCi6KBhBJMRTUv1uZvlmdLZVj8NL/MaYNlNvvRi5/mEm6q/LOrrqdU82etmek9uV2P1I
chMb7ZC3OPHVEAme+TAk37lyW5BbPX64LE+MZP+9C2jNtDARiaeR2JuHPoEkrZ0lbuhpA13VUUN+
t37lGnU02lTfuKwwue6FTiQKXigvZ3Ual33ncRhUNeAwZ3dbsXskBbeG8o50+dBp26oEVxrvn82/
RMD9smDBAXV5PcVW2OEGUNxmGztgNONRnQaSfV01yoUP+HPcDH0Y5wdplyMSyAXEoDFQe9oDgOZ5
Rn3+qNH2OrueqKd+uyxx1URPBArq3CoD6tYODMfoZ4opZszraYFC3kBu67fz62VhstUJahp1bZXM
Ls6wKqvvvAOvipPiUZ1nGfMuS1o1iJNlCdoy2JM9YMyZPMwmGr/Ne+ZgRnTHraM7eRXQCTPbkUhc
9UAnEgUFcXOgHw02JNp9sQXyx9S/orXdi2R9B8vvfHHbJ3KE68hoNJKZnwfW5DR+GNKt2ho0MjCg
DeJhkneSgE5yZuKbNRyNlLUm1jVae24D0zEs6KxKQneZEOFxh5JaEk4JtFAb3KAzPIZaXqg+XdaJ
/48L+a9xOcKNpylA1R6WaEq95+9gVNl+C381u5/pTc28UGJXK+qA6QVdQ/7BBTGT+BjJB1cHLJJK
HsqmMY9uGJJvYWmqP+KxQZ/e4JqSHO66PFS0lsE+Vxefx0aqOyjEQl5vbyfzaiwJVbQCNXJ7J9lF
IZ2zeEKs7I8kYRcHVy2bQZnJQ1QGVravXUKL4jr1jfqNZ7epSYdBk+jgijU7oCiHYHSnIU0tWLOB
HOlY6hP8RjEPe7WpkKFsimLj4lUbtJ06fzPTJptobhjjLhoNfS9Z86J/gtEhfaUBqRpTJOjhXvT3
5H5FI2naLsWHh/w5/VVzOj6aN8NrDvDn9qaQPaFWjOFMmOAllT5rrRLSHnhSXeVqE2Qt86apDSSL
kskRdjV37bLSS8gZess34+i2qx2gSsyHGqw8LfFYBx4SwFBTKytuq8HdO4wd1JhtGZ6TZOq3l79n
9ZBP9lhwoBhwBKLEYGLZ0fwYGQdSztcJq72J6FdJhn7EQg2UlEt2YdVuTqQK7hRcSwVYciF1yLpN
a0WbMEx8Vmibtp8koiT7LRYWR6VMXXuAErWYwB+M+dXmN7MBksnL+yjmPf9toH+W9PnMOFHWHhQ5
6JTHktT8d26/9k126IhDZ1IGSYmYNVN2Ma4M1Zo3pWJQ9IR6FpOxoUhO89MXn3yEycu+jHoolwJo
4mQwD87Y3BipdWW2vW/W3T7LAEmsy/Z4zcfDeAA3hOFmdE+IDZVRzQzFThS4irexRSqS9nT2Dv22
uK/QQkr7N8lmr3uGP/IEY61ToL8BEhmHGju7ChSCVaIHZd57Y4Umc4N4MxJ5OTB8RmBycjfZSOSv
KhVGkEEm/TkqK3hj12VmW/cOeSg6VGym9HqYwL2s9zczt7zeHbbmNCP5Yl3xGc0VKJyk4ARMdpYy
006X1HxXz/zkW4TnXjOSdgQSE3nQs82gopsUwDO+PQVIss8JHdk/ufKAuIPdRb/il7QPUA3rDBOK
SI6Mb0A7HeYNAVeGjGJYJN75tzmdiBFWhWkqXgx2qT0UGVCmUa0HTlbVoEvRUFNwSHQVhm68dOAu
5TwNvdxEdZ231RDoTun63JnZQeNjuI07ZQx6bXpL7LG+soEWfwCFhhHMGopuNitnH13X/U2UV+n+
spIsjwbx9kJ+EHAPKogviFgJGJA0Qo0u0h5YWN+2TfkQdY5sRHFND1EBADQnAC2RhBUiuMRJux6d
t9gla5p2iR7Ze4cTDEOGYB67vJxVB4fRWkQ5SEahIiDcFOUwGZygzfLBZvp3llobK9sO2o2mA7sK
KPeJ5mfqO0ZyvYzxwBxLEAWXrsSZL5fj2Z6inoWMOXK/CAcw1yI+1MZqDhOb80dMNFG1zzwjAXia
/ruyIj/Svl1e8ZeYH+DWSG0iAsIgK2jJBWFKokwGUXr+2LPqQam1+2QEm2jVdrRS570yV9B7dVAl
F7I4huHYi1jgqxC8Q9EtJfYgRMDpnHN95I98njZO22+r7NiwexiawudNO7022bFSH6M26Em/Hfh+
BqGK2fqXFy8yiHx+BsAoMdmNqjtBL8l58MU4gEUnx+WPc/I03xa6h8Jz1m/tjoYY1wumbaQEdoG2
gnLpZL9KrE1Ogu6+qoLYPLQTWPBofYzJNtEpijthCRxUvxuvQBzdKbf8QdZh9tlDL6iGRjQdlQH0
/yJmFFxybNc6Z3XIH6u9/SP/AKW3V4N3ad6Ffnul3jWBjvuI75pNuxl23RHkJw/DVevPt+rNtJNm
FL445QUY/eRrBPellAZTnAS7p4GsuA641wURVTzE67gYQ/rzY/JT+jvyJc+EFfvQgJSI2WtAf4AZ
cPn7k/s/7+Y6cgu1fSSJP4KQudNeFiJTUsJjwndeVpGvHgHw3uCXRMcuAAChtIKK1HwawraFpqZ9
tbOL5rFgb25TbVncgoEjOpaM+DOY1jHh+7tVPjrnZchkbUFfQ4/lI4ylbI8mF/wrWGkatlqvVBZ/
ZEBNL60GvUHpfXRvln5qaN7U+qUS0drtg7AelvkK8irZhRU3gVwcxsPR5A7QO7EYFCZFojpF0j4a
6UsImsKh/Egjba/nBe1sldrVbcXi/fjMm/1QXVdZtGvi1uO6b0avCQGGm2ZIIoKvBQzsCfkc8MHg
KepUwrWAUpDZ1bnePuocODP6sWw8JdqOiEbHlJau6Y/d72TcWuldrY4Uw9gB0zVJcmHZd8EeMcqA
WUoCaCX8R/gGayiaIsT99BiVNfl/pH3XctxItOQXIaLggdeCbcdmk00jviBEiYL3Hl+/Cc7une5q
bCM0NzihGEkTc1D+mDyZNNKBUdF6YVUv8sYTxFDRrKyIsyoFpMKZHY+K4AhOx649o/mu9o00tmLt
NRQf1NJO+rOXm+i4advfK2s+XybXg5vlL2YUIYijcDmyVnVAc0gUyM/a5E6pPT6MgyENIKeTd/pI
4RFQBW1c7rQazdyeOZ2AaxOM5niWeAkV+esTzoGZUlBLQXs2OdfefIYWesUobxjKbuUquX0AGEvM
wUoEuZH5CpZGp9hXm8wc6FdGoXYNOI5kgG3asHkI/DRuZwRuZ4WOZqKObfBWaAbb1CY7354e1xo9
vpvDrmae+arZI7q44XJZbGUZ98Bza4zGYEa/tW22yaCqBaJtKu54N7ETMze+aEMrCzTX+CGmYnOO
YKuOQEfIbcV24SQrUNyb+575LCYgmRKR1HN/w3NvgJrRUK2MFlD1WtNCua2DMHaYjceDnyfPo287
+Sv0czHozDz79Nfbz4p6tN57lNCV3c5qUqPcjj2noOtVnpEmPNukqBOuT+VM1p4nu8eci67sTm5o
8NvoYTRTszIiY9Z7MreYV+f+SZvHwyz3TIUNHwRUUmjjYDZhJpSNMISd/hzkZ004lFBqiqofYXFI
UIa9b2phCaF7j9YaAW/nnPa63lm92ClBFaExJBxpXhqA+vmAwhfwW5CPMcmaWNP85czILs2xHOYT
H0zYyiX3rAoBLaPPtP7rqcObCOIDAZQvIgI1ZurkEvXzqurCs9gUVJRrqhU2ejINOBAG76+1K9wu
1IxnA4HerIMBRQLmAEgc1I+RAIE1ALg8IEDyH8KbVO/GNbnCRUPfEkQ45dgZ899fXACJNHZ51ojh
WdBKCmRVei6QPyvdMlx5RW/3A+YM+DxQAgCpgxm8NtQi9ymrXBid1edEUWggJVbuNbTkDEijh0Sw
wLFwfwfeBr1AnSozpQIP+Jh8s2TI9OVFFPvRuYHabHv4lLaj8Yej0TE10IzixFAO+0HMxinwE1ir
mtk3OebZPMANQCQD1IEzfz1iTWpIM4hJdFZeSmMyIZXm1rbRvq2M8iZoZcwwT1jPl1EVBWl0Tqnn
yHRWRytpYHxOVNhUFuqKNHhozcoMQdIi0h8vheGba++IMO/H6+N3PVbmdCRwWABvwEcU777LUUg1
GB1tcXVPkOKTzMF6nKDOCGZbWjgaxeUKfPuR0GxlyZd28+WUM8+ZEqW8rxBMuUpHVIxVQ4JoXrGL
q+f7k37jpGLOZ9Z6ZMtVeGPsZVBLo6JkcROdZSQGtSyA2KZEBKryp34D3cf7xr5jQ3ZyL60xoyrb
Fjgsr47O9c/YSozO1im2k6FZgiEYqp1amGq7sHg6mJP5+QTIn6MAXBg6+R4SX0ZtNrT+odB2Q2jl
QF3MaY0/FY1czowMiASbg9mY3Gatligu7Ql1Zlgi6J3AW8d8dhBFXRULUnTubNHsdpuJ+q5K29ME
eVDByulokC2QP5vSiWz/9NTava3QfENsMcHb+zM1s+0w0OfQ5B4D5/6ULq4fXifcDhBHB+Ha9dEc
+gavRTh/WqvTSHObdjKbkncV+BmAAaRrBeqlqQBqWCGgHAQKnoWpCFqsp1xXxuiBUDbZlBi5t1E4
dc+tJfpu4TfYmZeWmNugaksEdQMskZGKtl/aZWt76i4pHcnkkFt4J/nm/lyujY05+kGlFyKXFRhb
Cy2D4LEdHrpwQKn/vplblCBCUtQFIeiBxmdEhoxDEaZxxqOxNToLqlm1uzQ5+3BGpw3QwVTsQtpK
8EenXce5vRM/A9pQfNVrd/rtWPENYLOfuQ7gR7EtamTqA5nnwvisjG6lHr1w55UHgf/8D0MF/f83
RFjCw8UMdRAGRN4kjs+DrR/FH6WV/ikeI1PYxJbqNC6KaRQIkXIlFb04w/+avUlA9ICk+mCjjs/N
vnWkU36qzdbWrWnb2sQutqqJm+corAz29sqGg4hTOOfpkN+VmA2bJH6fxMIQnwPO9g7SQx27o4cU
A/9wf1JZXcpvvWQy96AowPuoN81qJETcC9BTcp729eldpSWFow8aehusjvTJedzv35yvx68v770/
xkeA7bs11tGFoSK3DPpl5K9BlfHdLXPha6UQEAZ1SZmdvY/M5n7yFrRMzfuj5G/dLNR30QIFsmcR
jaGs2z0WfOl11ZCdx6302n4ER/8D+ApHdrmn8Xdj9c/eGy7WQ0xoXpjR2hmdF+v6pYL1mRkDUH1Q
SbIJ9KoXm7QMxOxcmMMeVYGd77zxBjj18dID+bMWU996WNfmmGucHyFkEcsKzG1SNz0N0BE1yEZ/
qHbKBjpkrmiWL/JDbYMg3Gmc8Dl70c+eRdz2TY2o9sD9SF5WF2BtCpj9TPQw4gp9/iaTWIWtQNg8
sGWrNwUzt72HNXm5xfW+mHHm9i2KLqzCXM3OHNfQSTuJyUEej1Jr6NWL2BugDb2/wW69zespZx71
guvUAQx02Zl4D0KXmGK5C6W/JKOcjyp669BvKaO4iGwos66h4o+iWpHgXIMtgX8r1tJcC4NAuyrc
Noi9IQgWmUF0mQ4iL4EPzrL6e2geucwJvTXI0cJhh9cP8jh0xsJPZMnyBjnVB0nJo/NRNCXrSaD1
SkB1m5ZEbHFpgXklkJbMOK+ABd5/yoeEatEjnxzI6OTyb02w87Pk76S9/FOHPAZquPf3wULq5NL6
zWOBilQqCGi9OEsffmn0r/GXbE+75LM3/QMV3TGypE1YbIoXkSprQqILzzBmVQARCjYJQIZMplzK
MrEVATQ+pyntEey41UlZIzWaD87lVQYXA7l4GAE5mQzad+Yc11Mf1kru52d/5GgsoyEiWJtC9uyy
Jpizm7We2vgpTGT7/g/3C8N5LV+Fn+k2eA4RK8lbCBxPf5KH9LE/k5W78ybR/49xkAdgJjFGNsPQ
VX2Va2ME42dxV7wFRvCs7BOLe8RhCOjay8CeONbafFounr44H8pimK2hMdMcmn0SIK3Rvd7fk6xX
PxuB7wv96bneDdLNayPg7pjKViI5rl5NscuXODUG4EF3a/ShN8Bh1tC8Py9GU/ZNmhbllJ9FCt1h
f5e/JDt+Wzxo7toTt2qKmThlIoUmgBLjzO28Q7FJjr7j74OniK7RTi2t0OXkzZN7OSY9xrWrwJAq
I2L3fpfKJoqd+wu0uOlQ2pFQBYYDBDr9ayO8womxx/P5ud9KICmj3Wfxpr+AzPBFfZQjutZMdRMN
YaGQ7ITUEBKRSNxJzEJVeGmK2SU5i0chof1TfdKO8DR34p/wuHYpLey+K1vMSjUgFvYDLinP8S7c
NtRzS7t9W0OQz/8T5la6MsKsUqBoAxiWYSTYJI+iS47Cfm3LLY4D6ECIkCGWBJve9RqFXhcLMbDp
5+lX/1N8CD7Figpv3s/7W+Fbc4QZCZ54FHXRd6bM9b5rM4IcJ9AfzMtz8h4Yw+7Jse1hR+EpPnj0
zTi5EW3d+yYX5g4W0SiI226u5zLXA7il4tYndXlOn/ySCsfGwbZbaRZZOEUz/zgiGWw2kN8wWU4/
4+Iy57jqTPhDlOiUADzt+ysPx5IRlOeArwd6g0CZ63rq0Cye8l0R1GfIJEdAh4FMSgOQ4P5s3b5/
SFXM2XsUAxExsfqrcqJXZVFmwIaoBQqOCVjU8zZJrP+dFWYopOWyPgcTKOqNz5yQ03wYV8ZxAwDB
NGEg6AwF+5yGgIh5yOVcC6Pag4mW304S2q50WxEMRUE66rEY6Wg3Rpcbur/lRLCXbLJsZUssTqQE
/mfsPYRFbM2Fj5VYFv20Pg8dpGQhepYabTXya8NcNgNMPaDFqKWyOBc5aL1x9AGvqXgTImraaOST
kXUGWPABkRTeSfzRTR9tbUJbjF/jGGAdsnmOgbKZL3ZBAeEKM8cTlwLa5wGfUYyVK5M3T4GWtvAK
Lc6VYd5u/WtDjMvEA8IG+Ltan8F3ZKQST7viUV57pm6qouxw5q+4eAs5mc+VIAcIQqZo1Lbrw/Dp
f2UgT91kLlBKqAmGZuG4ak8HuzJPAt0GtKWyOWfffSTan1v89u8PCrqB0RE8kyrfFKqDKZfTFBxI
51oNgydeJ7o5TUG9ckXelEy+Rw5EPx4R8Dzp7K2sTuMUaBrXoJigbfld+mTaxMhsfqci8wQMauIq
O9R8BdPQNysIh28A2PWLgLW9sM3cnW3ZEcBhYRskqm8HFKONwqw2yrY71jYywna++ZnbqflK0MWe
WM+/70/wdzPDPfPC9aInXSHyre+3Z0AwbbS8HWWkiIhTbLyEIsduy87gqkZvo4jxJOyHh2y7VvW+
wQiws88eoz4deiJiBnzNyJtP9W2ot5763gS2+hZJBh8gyKvtuKQ172Tc5KQN9GRMkv0eRZDi5fuZ
/V/NIcfCmXkdGVVuKJyZ6vjT6an1nXz4ksEK34OGOHd1Yt+fwAVXFakBQLbxKIE7EnXP6wmU+0gJ
whbYEb8wwmJf+5bC7Ti3fssO+n7tMV+67vDygYgD6a757rk2VrQ8qUqOtGfS/uwkKHb3oXl/PEt3
GtwSFC6AuwFxP+M7hlEoqUMUt+egjpLt0OTZBhxNlUFaXaeAwJcr9hacVUC/gL8B+gu9NjwLuavH
WE24JG0Rvsj0ED3LB/cZkLY/94f1XWtg9/mlGXaTqYmacRHMjA40rbbys/yL39n2gTeVx8r19o78
QR1Knzr6tNGt6KfFbU4nQoOPUwu8x3NhjPTPytDF+Wzd+6Z5tS8uXFLVk6y3+CZlpLG2i1RAy55I
YOuoYqCaiEziKX1BVas4T7LdvoM4GsQSQGSrZumO4PepreZFjHb8n4bf1MKnbgoyrfbeaAZr+a+b
Sud8Ri+nj3kbqrRuQMuQtGcBguLdQSwMFxPi25mhm0ZP+x1+ByJzGlmRVTmG8GSeEn7lqH2jGe7N
F7M3haEjnODl7blPnTF2AEzPySfwWn5l6C6nn2p5q6entD+W0JcW+11SbELyWSgJegYp6iXo6RO5
90kz4oNambpijvpTB7x7bEkImKVtL9hpD669P8UGHEp8RnnOqeJjHluDZkAvmG8fguJh8B6jGmSc
NfSeFIr/MAHH/1ecOu1eK6xJscVN+Cvyw50GBgud+tB8v7+Xv7PZzDyoIHTEPyiqzUX2631T63UH
ot+2Pr9/HD8BmuFos4GS2CNHP6EPidLzXH5Gdp+zBupbkTn/5Ab+HX/IAVT08LC1toRufybui2iB
jQpP+zPoswG6GpGy/uendzMDZ+D+py+d9pnnAbkluKXgg2Juy7aq0nRQR7iF6iYh5FeotAfpLfqp
cq6i21nVnLX2NYqqta1ze9JQFhCAZIErDHeU2b5iHibeTJhy7mX0ytZT+SFF+juJ/IMeTmTlXC89
CaB/A58vSkdI57IlYDGqwqxVZtyumIC441zLtVkQyVSRmVbeI/GYdrQu13KTS57ElVnmeJRiSSph
hgvrx1edFo9SSZPneOu/KGYP3Jpo8YZAuQ0xeaTZuE29y5zSDf62GIKbAuWcOcE842tuiNl7NSwk
DqxjZ4FsQ6prthD5ZvMyPoNeaECvOW8hQDxKhXN/Z813JXsm0FEA2QHghyCzx6xwOkapVBH4MZx8
yAWf1sIaZugGNfk9sgsTzPxyQYmc1OA155J3CiwlWBg7IXA63465bWHkBdzf/rNz/P71/tgWsgaY
0wvLTHJCKSJBTwMMDkGMXW1ABIqT/NXRX7+Ab8By8kaFR8o3dfys4TBu6qPssBmfQ5D8bGqDAODY
g7Tt0MeJO8XfBrhTgIcX3tGbBTIwe1xjUrsBDLJ2mSC5V73K1zhMd21VgGqAk8bgARmM9zJQ8GKK
gMSjuZ2dYlMH8EVYKZze1BkY82xMoKee3+UgckQKsthzD+qD/jS8qQ/qYXDaT/0xOKyl7f4/q4wU
LuDWaBRhUciVL3QKCIHaszfQ9DV+Kp4De3J1I/8VYPABTcHW/UM8P9cW8Wlqeg+adX+fLSQq5332
7xcwS01EIApSCUtdiJaaGJ4DqZfUjcG5FlFPoN6RlBbpf69YvS0IzFYhsYQgGh0rLJGVxhEvE2u4
QfyvYaOgnxWawx/EkkQ79Ddo7yaP/LjXEFw+S8m5rYGIFYwmXlnv+X64vT/+/QjGF+trOSGBgsnX
kra3Ah53dR+KudEpxdv98S7eVLMuJmIFDeygjCXdH3QhL2S0V0xfQn4gVWPcNzCv0s1QLgwwV6Eu
Fq0aqaQ5D3vuXXZlBEK76UVZmbDFV+5b3/P/joO5DvmpylSx55tz/Ef8xb3HX/qLtpeey2OWrwxo
eV9ejIi5/6YxK6ZQhKmppcIHxJvSQxIYJeDCO7IfDnpPmx/35/BbbYidRDBzoQwG3VZkapnbRyUT
n5Ypjn8BcsUfwC39SLeyvO3N4RVSB/VOPadvfgZ9ohXnbvGVuTDMivRINeHgVujoBEEQXu0VR3/X
d5ByQEjwJ7XDxzWt1qVrZ05h4dGEX4RNyaxjlKELNRMQ8TXlAUF1oFSOHL1U0ktVTm4zWDkqSyAw
TwBaHelAXDCCVZlIoZbY5tsq9Ywsztw8s/N6bdnnmIxZg6svY5a97SuR90YEHVLkCuVORvdJ9xgI
P7IYmgwPHmeXP5rDtE2iz/uLf3Mh8eibAwh5JnKBr8o2Ilda0Dct3KkT+tF0AP0VA4/gUzs+ll5l
8b2Hjv413PhtvhaYypnqESsAMiAkhDAXF7Fg6NcSCudFfQq4oz+ePJ0zB+mYNUDsVNvxLVAMUdnn
rS2CclM3o9Eh7df9Ud9mwfAJgAWg803hQW/N8j7nhRYEod7Up1ZF2zHlGmMkH4nQWEFObF7mDEVF
rPUQjpuk3KiBWaaPAvdnGkFp1pVHHXz+v32OiprRcisLcnOjzV+GDiRdx8kAzGfeKBeTAyKYtkLf
aH0S68DspH3J/Wnqcz++N4ruingu78/EzVswm1NAdwoPHm7A94m5MNfkoPsTxL4+KX4MEuqdPoSG
Uj/eN3J70BkrwvWgcvBcJaMy1Kc+/aM2HW0acO92pVkTZJDIUxzbkeBmXmqUrZtNL+BfXjlfywt+
MU5mWsF/KMs+2p9PbWlEQeaoXGNFZQYxkHFTT7nJh4YUF3RCiTL+8WMo91L80TQvoJSxvMD08q2k
1lSPHtF7xvuZe39+FhcByVhsSAIJA9b/yoWMhEo0gXscEITWdwevNpJu8/dGkOxC0xfA8pDcZE5d
q2lh1ahefeo07rOuw8qN1SlxUFNfo3a4zXJiuUHljnB9PlyAUF8vdy22QdMWfHPqSPOhhJ7lD4cp
BEpZcgS/NsAmMXceiW6WmrX41LVP4rCVWzd8LHeRh+6ptNlPyXMg2AHaCD5CI7J69MOm3rErN3nn
5CrtwftRGmW5hthY3CezazYDQMFqzVKo5AO0LiddbU4xx+/iXra4vqNjMD6FaG6RIF6eao9c/WeW
rgtquKbqJ+JwWoePfQhkMeQZ4sQW3lvEJ01hJhIxoTC5spdvXQRMrw5VJxVNPqjEfCewLs6sNI5R
mcp9cyp7E7TxMV6kPbrIwYha0fJZ/Q0I52je3zwLz8SVSeZ5avjIl5UKJqHYlx5a4I04CGWPpw6B
SvazX+0XnDfj1XM4D3FG4qIWgl5IttYV4oJExslvT+2fpkFzvEL1p9R7Gh/7oaLwU91QXmlIWziD
YE8AjT3aSeY2TCYeGESgVDO5H07I5kxmWvToF/GFGFpj6ppw4OxlMIObb3fk0NF6jC4DxismuV4F
/DgNJ2CuzEKAlIjuG3nptv4KJ+bimC4MzX9/sVH4TvCroiHDqWscNSloE23bcY316MbHhwNxORrG
p9LqGm9sjdH08ZsffRbe6/2td5tHYwwwe2/0eCWMfBiQecqrbtcawWijLQJlT8Usp4futVvx928X
CDwG8w1GBFTGMbjreZOENolVLxhOeR7mTiAX8a7pyWhq05gDmS6sMSzfvvkob6CBBgk79P5C1/Da
3uTJESAZ1XDyQ9VtjonkU8+rrXRszSnGhvejtS7w20UDgAHYDAFmkb5je7A7CTRVKMYNp0TTkTYN
0fIdZ+qaldvIAkwI34EFBG9xotmHYEzkNtBCGRPZleqmSlLNBo5BMHpSxGZbpYU7cFzsJhVii3rM
/nRaO1rhoHbUB/W5BRYnn6LFpLMB0fMtLR4SR/RB5Hh/h83Te30e8ZUzH/OcydPQnH89/WEnh3op
BuNJL3qq66FBgDrke83UejvS11gAlqb+0hqz2LWu1zLE2HF3lrnp17Ir1dkKcHRpQIKA1lOQUoho
9Gb2L7TdpLaX4vEkAuzlvYQyttFBEV8J/3R/5oTZbWKnDlqcoJAgBL4Lq1cXJ14oS2k7noIit4Pk
g1Q2tHNp1BjDsXpUfbQ3aG+B1pvQd8Cx/Qijp9R3In0HpoMCvcfdL/lHFqpUmzk5hs/7X3d7/YGH
47uaDt5wAWWE63Xtoc+qj2U/nsrY34cyoCB6CWrnIFuT/FlaUqDhNQSWSMniCF8bUvJWFXquGU+T
1jz4UuUKafByfyyLJtA/iWlGPQGGrk2onNTWUo+xBHyAkCXjZQyGrMqczo44u54zFhaP0twIy0LD
xlzhy0qRx1PugcTdw73g+CrfmJWcN0Yw04PLYd25GRdURjqOtQXZu3TbVFVtQJhcMO8PemkBEZ9B
PRgROw7m/LUX71eS9HlRRfx4kmv1KGPjJG16BL2Rc9/MwnU/SyHyCti4UNlmIV1JomJvKGQ8hX3w
lIEVI54yq6p+jmtsY0vnUgEJNx6XuYjO+vmTXCtCKcbTqe6iryrWzQy/UNSJTGHSz2VTr5Vnbt02
xPQXBpkT0DSCL2q9D4Nt4/R8ZPDFLyk7JwTAbSpov8TOuj+VC74pLKL6BE4VoO5x6V8v2QSCxzQF
UOmURlu+FU2B33pKAkazBqr1HLSQf4+tZI+Tf1RJtKkzfyWUWjonaEYEpeKcOYITeW2/j/hSBJfl
dAKGcjIq0S8cThCDlWHeJuzxsKnAm8363SoiKuY4jlXApWWoInmhxi5fmN1oViEVGtNLFRo9i6qD
pmWwcDkFB/rftjTFSdiB2adGaTaMP3rFjdJyWzXi88r83zrO+DD05YDKkwfXxg2hp1A3VSbjwwbu
qADGAhbwgLOE8si/iIUdyh/9Wo536ZBiIgAoAjQbnU9MXClIKJXHkjjh9PgW54k2MBWbLFmLQJYO
6dyRCxJNCAjobNFLgCLekJBpOg1Dl6C5PAJ7hVZWVAlAoNQHv+/P44JHBucbXE7IUGEjs7JGTVDE
+tD45MTnDXHyMH7REk42iC82+zSLUieteNXqpGGtcWXhxMIwGEShHIlsLOuLAO6sSWMdwPCzsK3O
vSP0xpRtmz98++P+EBfW7coS44ekJBX5IsIQ9TTblDIoP0AtGYzq430zSwNCsWMmQpv7KdkLQUqT
SW+yfDxph8TAGSlfn3LZEAMjJ/S+paU1u7TEvBZjBuIbL4elKrZ15QswQqMipxj920Q712sEx0vj
AmoImx7A81tmNT8oSB/p1XhSSWKpgQ8gFm+KmjmC0p2Qp6xAgdQ7//0IEZTMUExQ4tx0TUGwF5S8
qYARoiNBOo1o6QZzXAaCSruLVsB6S7N5aYtJmCW+pnmJjreXGOQhB44fNBXCLl+xsnSRolUAWGqB
gEoBHEHX9zVkP9RUK6XxNOoAILb5Me8zUx4i24uUTZzsI86qgEDpH+Wwd7KpeeWQcfB+68oDkY0Q
6fnTqP1up1/3J3rhsrn6KiYiGDi+57gQbtDgo+NZ6zZCBGIc8IPFIA6+b2pxni8mgDmGnoZDSFqk
UnxBSmidoeoj+JDsQiSCnRv1WOI1LcIFNwQlV8gGoz0elwzr74yZH0fJFOLGbsjJ853CI5YebLrk
E4qt90e3dMnMRIuQBsTLgN7Y6+X1+CnuKjGfTgDXtW7vaaPNSQgFI3EqN/dNLZQVAJ/FmGbNu/n6
ZHZsPiq4N6diOsXJcyW8pvFXov5qjlpkhtNDU70m3FtW7JrUBKYSTHaRc9/+0lDheACpiP5Y4DKY
d5BoXN0HyYhZlYbYgcDHL+jU+RbkwpOVLbN09SC5itdhDldRuLmeVAHUffrI48XtByN9Ep/z8Sju
JiEEwYHtB2sbdHFcF9aYDVoNU+FzuTKd5BK1xw4gYS20ytZfiVlvYXdzNgIPO1oqEFGig+N6VM0I
B92XuOkkdSbkMQjS7cVJ139kVUHTGkCvwopkt+Mqo49+V7XpITsSP3oijeJtWW9KIaLR3k8KQ5ge
5OEcFhqUfNSDkq0EJUsHFtlXINLQuooOEGadvaGUBk32phMQ24SKlfjYgnre6OKKN/Qg7MwaZNhG
rjX/IUuEHgNkbJAXhTIlm/Ytx7qoVXDnndT3GAT3Qm1qPiDim7QczPTtrzczvCyUvOFLAovO9g7G
6HQaEfyREyQkdIsPUmjoNHloVW2yJg71nY1gYk6UuaCLiqAISTdlnvCLKC+K9L5X1J4/aap/VhKS
mrkHzzkZeEhFjxWxZHCNm0PFoZF/UsBQKU+83VYkdX1cZE9VOGSQHw2hr9Mq8U6D92urXdfbYhj6
tEr09hAJUmZqCV/tizjXrKxqiwTJQ49/F7uhtZBtFi1gIdLHZCTB0xD4GrT+utxM0O+1ckstvCzg
tpgDWqScUHhjdnnRNmUUtJl4ytt92lSHdHzUapQMNG1lmy5dh5eW2PsI4mV5OXWJeEpVG/gFAEgn
eEKVFWS5y4cPagJmsC404oDmkm9HH6O3a7ORqgP34/5ekrB+zPrOLLSICSEqjazU/PcX69ui9lfp
Oj6E8JlZS0iwrwHibnFbOBaXJuY77MJEw6XToGexeIrlnZI/qBUaDOBLzFIr6rAf6gcVSEAkVZNx
3yijIYCdKLJEoH6ip/8yVoRDeNHx6LE9VXxcx3WjlOJJJtxe5DoDKq9rId4cQt/O5782mC0UVS3h
m6YQT6ORiWaiOKmRJ4bqVNu4skrPTN7/V2NiN5LQob0qSTGmEKl3GcgsQLDvW7jF1wAbhJYUHAnQ
9aAVjRmSOFTFpGWcdKqHzaD8qaW3hkrjV+vZ6a8SQi/2fXu3TxrMoWUM5Zf51iHMA1o3wlQFIOg7
YWfaYXYcUpcka4Jct9teRBkJ8rtQLkSbDUtxoAukVmKweJ76AK3rY9aAlRtVpZVjPs/M9WYA9QAu
z7mWhF8UJt/C1SmkuDhFPjW2UoJGftpzBoTeKvn9hY/W8JEL84a2SvSAoAMb2U6VcQWSuPPrOPTl
k1Km+xLQMc7MxG4FVcsYQfkb5TceCPyZ2Q1pMuYsR2IAYbwxg+R4sw1LYavJvxrvLyvuN0aYHRDL
dSb2Uxnt9bBwPV8ziwGAy+j1r/bZP1bAjIhWWwFtMyLzsmldGeUaGaN9jgmjXjuIdt0lA504Ll3Z
0vPUX+yDf0wB0YKO1BnUyGJqCqhjjn4EUwGvWOo7dGzpkLsyUjLSf5o7sPnwIuqzGBzjACVQFecS
ecIChegc8z94klt1urIL5gW4Hc+/Rph9LUrNnHjrsUBCqFB+goAQ6LVVW5TSzBVEcY2AenH+UBCD
CByQScjk43suXpBQ1So49yTaa4jj0QzbRMbQh4HN8XFlZjr8ByWEROf9/cFSbPyzahdWmXtPCtJi
airIp091Bfr9yUDF3xnxTPJ5Zk2dvlHHzhR+Sp1uD6H+G7W8B1X29+AhnuJoK3InTag3AapV979r
8Qii5wKVIyi73zCbtEpZIiEN+fA02eoxXhbJN7RuDf63ZoUZvJzU9SiX0HOX0IOXCm6ovyij5Nwf
yuI+0mZGSqT4ob7JGOn9jKRoo4z3uaCZef7TI2BqhLrW9J+urf8xhDzd9QbycjxrI8dF+ziradxJ
W6JCpDzNV+775Un7f+NBL+W1GeToSISWGIhu64Mp+LqrSLGZAHdyf9rm7X5z/C5GI1ybkeqII1mO
0ZQeeIA1+bGLt3oUGm1zyOOa8vVayX1pXPMjNtOxIHhne7hTL44IF+O8B+RheAL1ffJfNvWlBcYN
Lfo+KCeCayvon4Ppa+wObbimU7w4CtRdETPBk7kphwLrHGt+jPMsZ5Eb5JKr96dIXnvzlxYHlKMi
dgEYZPEcXy8Ox6m138ZRvA9rYEeGwYor9G+lW55DG1OJhFW0godYuhxBGQ5EDuFB2cTm3qF4pIuT
18R7PmhDaJeM3m9/ClVDKzuIZOqhagke/19uZGQ5ERMiZEC1hEnneEOia12fxntJei8yG4+pw73K
gRGCMP/vN/ulJWZnyGBeHzK/gugCokYNaGSI51Za9zOf7zy97H2XoAfjv9gE5g8clch7sOIgXdkL
uTj18b4tlZ5qmpI7RSMmm0mPOxrEA3oCCJjBIRuyQlbA+trfbw74u/7HMnMjjrk3FJlcQ929GikA
WGDia8dD2/IzqA4wYaR5dbDJRp+DL6y8d0vHA84JSOdRjwcZ+/z3F49slgi+J+QyJNil+G3IxnED
Tfb3EECvFe9hcZDoupuzSQpgfGxAMZaBlidhEe3FvgALsWyHAK7FuS1/1qKy64pXKN+Ztfb7/qIu
nZMLqzeR0uhpXSrBdc35Q9DssoIzyPg8+FsAoVemculduzTFvAMplAHA7QQHNu2RNQ41s6wOdehD
JuHl/pjY2Pp7v1xaYp4CDmMisY+bGUF1FiZWGWaaNaRfUmDHQGWKamfHJEG41gKh2b+3qRMN27z/
OeXdQ792VOejyL5LAKkjooJIEODRzCvbqn6qBnkb7ZWqMCfNHdLCvj/epT16aYGZWIgbeRAVhQUN
oXQbqxYmdjUwWN6foBsH6Ai+JjAj1yeBeCp8ynCADx3IyHSBDIA4WQqf0/PMfoJ4tjhAS7Vtd1yy
1mGyuEkvTDOHUKv4EPk1RApVYvO4v6Gtrqfgwucbo1e0ldn8P6R9WXPcOtLsL0IE9+WVWy/ULkuW
9cLwInMHN5Ag+eu/pCbucTea0Qz7zsyZmJdRNcBCoVCVlbm5UOGussxSRyqPvDqxX3Qd2PI4DViH
ohMGZnedtuPooKItdM8yshFhV10FDUd0A0CXcgHolKPMVGIdd7Edf7ei33G8cTBWT+DJ3xfiaJ1S
Yuathk+o/K7b9t6kOz2pfIlttWvWDYETBOtAK1qcCMgmtKKLSUaerFT+WIC8gsq7GfyiVbpxN6y6
BjIwtL1Beo2m3LlX6lqGzNLSsxtWQgWuSF3LwqB0Z/mNqntt/uMfTtqJNcERE8gPRc2EDST2LRpD
bkleuLGBgF3dO6QuIIcHNAErO1/RrNi0G0YTe5c9M8lT1fcsPWYbnrD8kYug9J8RlJbOjQBJDhAC
wXMJnkbaWxXyeorhZ+OHHPM9gdxXAa2163snjmz+Lyob4PWDTyigulo+5clVmkU0ARdrlN304xeu
PxAVQ/5t64CDN1AxxKDo0KlJWrP29Qok6dDPKWnj1xbtjnVp+td/zOommxj+BnEyeiJixSYimZyz
Dr8lXYqDc3pbfUYy5uaYZLxuavVQn5hafsrJsuuJ93mf482YScmuk1rwpMi76yZWDwFevQvt5MKy
o5ybmOw64caIF5ba3SoJNFrwvG4MaDGnULo3Xv/BGIgM0csDhyhyonNjttUPhNUw1nbJ62gcmdYG
JO53JD9YNaQSr1tbTtSFowKfiJIkdNpAMnRuDVDRgeU2rJFyAS5htu1YzOpGZrL6iWzcaoghWNYl
Q3Dd5bqZ5mhvkHc9M6cHySyTjW7hmsvhDKB+u9Bb6iJMBsNbjZ6rdX4jzdTJyluUqVD8jBOkKP2G
qbVNQ9EToAsDA5KosJ1vWmfPUQ2WBrxDjjIGAN+rr9c/ypq/nf59ofLEITBAMt7kN4BfS7O6o0WC
XtV0rFFW40UWXLe2vhoUV6G/DFCOWD+wm2LQaY9YNUqGA7V6R81sd6Bbz5vVex/YmP/sCK5GpSkm
uYzgXhQ3edU5icSA2P/axKkjR2UgW60zgr4dI1fX17fqGKghoAmv6UBYCgF/KIqyZgliER2OHe/c
pPmalL+KeYslZs3LzT92Ptd/EojagVRMjxGIaHnfpvfdFsJw9TupGD2AbijCu9jjt/IYo1op3viN
fFujr2MXxwRzktc3a9X1TowIrj0kFVQoGxzVnHpR/iuxi2eQ2XUQHDxyJm28yUT6rc8rC0y0/y1J
cPSopJz30xLrpoAS6iSQ2MljV/5WdzujAs3lbN0X0rMB3GbMH6H963Zdc6hBT58oXhq/l+1j2R9M
0NPISE6ewI/fLzW2sdGfrm/L2n0Ojj2ohoF3Sr8QqEupHBkd9ORvABS3ybtiEF9nvwjU8AioRNSX
OH+8bnD1Y58YFHbG4p0Gcpgc0ayF+KIN2naWO3TamHBa/donVoSjYSaWOabQHLhh/QeNqY/BC8n+
omdeUfMNx1o9HTpGZ9DKAZbjc0Dw5HRgliIl44TwPJjRTzvfD93481+27I+F5RecWMgiqPhaDaoY
vK78ui0zT41qN2N66l83tBpQMOEA7BLIc9EbODeUlJ2VdgpqX3b2HqECmvMjj3p3iz5ZHJX53+k4
sbP8jpMFSRXgszrBNYOa+zhwEDuGI3iVeLOr28Gf0KsufiTKS99TdxpDG8qIZhY/srrb02lEr6fb
2OBVbzn5PUJsaBtMVjADGzx6ZpLtuW4+V6RzmqbfxQzAiuu7vHoCQHWKcp+OmRUx6QJILDLIUOHI
Yfi+BjIa1EW83jgAa3VTSP6iwSihLIS76XyLqVrbfB5nsKqY/K1JtEc17YIKtQQoHjZGkJnpFj2F
CIf//KrACYELGd0qjG4IJ3vOQR9vDDAZW5B+JvuhPEbNGzHRSG+AVKg8DUT+VoesBRPn367v6Zrn
Ig0DigcUevbF26fi9lSSgsI2eSDzcLArhudj71Kp30BxXrd08QAyNNKRVsLXk+fmmFASWO0jt/UH
vFw2/GTLklCdQcmLAT8AS3bBQtWe7ouY3ZKyd6U034Jir/nkn/2DMOe5u9h5Xqage0aZfQazNHlv
rYeRfv+Hb/RZADYNYAUubMioZpUlThnD/BPG7+PuNoeWXjF3GxFZWTvPYCFDqfl/ltTz1egtAZxL
GXCeJwsq0KPtVKZvRx7B9IncGb9iPt0WY7uzy/JhyhS3NOmjWVQPSTb78iztu+9dX7zkGWbxYhB0
yOYu598SPu8nCDk6hTYeEsJmB1RueAJKW2nd+kFaxIoBuMNEucjcwWkM3sQUP5/y+SXToZGc7trp
p2wlrqW7HcnDXtfu9NIKk5g5kqxuZC+rjgfJCrAlICFD7/l8+/qqrzlkbnCY0KrayZllHIaqVF/V
WW7uWgIV5+uOsep8JmZP8SqUdAzYntsD0mPMgHaF86FN6mlSbwSMlhDLrRtlf93Uaq4OVkoLEgiY
scJs0rmtwZjQTyewVUUPkAbezaZVAVJUP6OQf5Ss6cWKW9+IIPJVdg/Xba8lCqemBa9kCRvrqZHz
m0K2oQKqD6Y7DspW1Xh1M6EBhlYA3tgX067KnGTI9dB30GuwqJJ3dDG3OzprHoKKgYp/g0IHF8z5
Ls6RhHykipDeUnaYTXpIclAs9CBxsuQtEvK1bQPIAxM+IOwBPaqQ/VS52jXg+MRDXsmfTZSPFbDB
boTatU07tSF4oMIINRK+rAeUDel4y2bqbeakq5u2pFaWqYHCWxxrtJpSKUFEjqjExqCI32u0TEAx
G2TZ1s2xumUnloTPM9n4FHpkwZL626JgeB5+X3fl1f06MSBEiLrRojyJsV+ptEM5zsmBjtlMYbb2
S8gn+sTMItPEKhi5VQsUidrbaQgUiQb/sBjAP6BlB2AlwD7nzqzzijGpxmLs9rECuqCdXjabIKtf
5MSGkI4BdZVPRQInpuRl6FIXwWDDhVd3C+IuNs6IvKignK9i6FjRWiWmSJq8whgJRNZVzAIzPza2
Xgki2nZJ9PDWUW3IXiydKfG9jpHduKF2jxDTpdxREiR0mGznIGIfbNkBZUAeDnEkuUnREk+L2Js6
Rbd9kbWhPuSpV0mk9E2dO61FjL93zLOfJjimScYxmzq88qUB2PnxyArD4dbGE3Z9AwBqxvShjAE2
UwhJJB7KfuyBGJHk2IsBfcjiF06cRoWybfSKVrMxHgkG+7WFO9pAfSHMODiHlX+AYKDli2cEMg2g
CMXhltQEr4FZocpgtiRgxLdzxVWrl78+HmdGhBsTEzTWZ6/kZkJpK1XBWWDlDjO3JHxW/BfKGeC9
xSAWrmVxGrtIxhQkMIBAkMz0ekqcZPQIXFktt3ZtzRJmHdEoWaYvQFlzflKiUu9ag8ASfoffkMRL
+jqQzVDnW5ncSh66zOgs6jAQZQe797mlGFh7Rhje06iIp57CtKNJhwqQyO4bKkcgIUzr2P/7r3Vq
UggDdm2UUGZHNQK0uE4dTU+FlnnbnBqre4hhCZBJLCxLYhqF+Q+wh0Kx7ga6XRh4HpJ+3wz7pL/X
9UJz/2FJQLMBj6MsVGrLbzmpFkQTt5o4Q3zWphe2L/QvWz2tleCsQx7LwAQIYJ6Yyzg3INOh6HUW
F9BxgmQq1RXdHe1N+saVO/PMihCapKJuMBSQFsiZgrEfwUHSu2zcGjJctYKvgqGiZQRVbBboTdvI
8pwVN5GMsuL8hI6+xZqNTHbxW6G3ArqYP0aEpShFkpZWXOKuqUzuA9nzLPFWBz05s5xUqwqfkd7y
sjnbeEGuLw617oUfAVLzQgaNYZIeQFFU2SV5TD2p6fyKce6ZW7qzK96N9f2xI0SIgthxagzYRFpn
e5u+JsuEYjW65rC/7torAQKGAKBE6ANMyBBOK28bbU7btrgBscE+KhmChHanFApGv2TZmfKtiZzV
DfzkRANoz0S15NzTVbtvE7OlBZreSoCHsUf6312xNQa9Vt/TISeNeL2g9vA/zs0UdTIroK4obvgY
I4gDdsWgtWPm0m0i587UR3fc+sEz8y1mkcvmY2IAV5OBT+yLLfukq18gQn24vtOrn/TkJwkr1+1E
j1A/KW7G1h/wJAK35XKPDf0/4ApO1y7iouRqsKZp6IqbIXoZI20vdxzlrsqlY1BCqOL6qtZKBQvi
Xlv4w5Z8XAhdCSgQsLV1cVNNhL32ZZEdGi4D/wVEmkvKkj5atdU/UTUe/DnLMw8Td981rmWPDXQj
367/mlXvgiQsSASALMdPOv/sRikXVTbDu6D88oVIDS4gzCLRfGs4cA2mhccguChQLgD/hiJ8TGtW
2GwT7HE0g24DxbAegUenGBSsH1slCgAb3kVavwP1E2iGd1r+u0QTOH/Oi8cx2YiFa4s++S0iSkud
h7wYFThW1uFVB1hCMlZ+VW6knGuB4tSKfL61y8hFBbZcRL78K6kcTXMGbafq37a65mtYi9Ot/dS2
OLlsq7FMUJtv0Mh0+tZl7e4DggjgUYOK+fRsggo98n5vqaetnc3TxQlhXQNJdKdaCBcS+KlLdAHK
rHOb8gUNzo1H0up5AdxhAQUg7GIg/HwfWWbYMZHwtYbm0ew89EwRkGb9KGcHzJgm5JmYfi672fB8
/Wis1Z3wYPhjWMiia5XjPk059nWMAjIcee/PKgTCAoN9NgSB6nKGpvCum111zhOrws7WfVvEidUj
PGSGQ4DwjaJ8+z20agWidyD5A5kkBprONzXuyqkbZvhMAXLRuLMcm78Q/i8nAI1uoMJAHgoAzrmR
oWtJa+Q48738nqjtLsdLB6x4NXHGYgtO90nUISY4AO9C23HRr0FX79wYUPsQuNdoeWNpvc8U+QCU
zD6eA2Y829Ih4oMfN77evGfsHz4YAKh4yykqbItc8Sny99hMu/Imqu94jNYbt5xiy8haMFksmAAN
LIASIX3TW7k0OtMub1rT+NVz6UtXD8FYKl9q4LfGdCslXW77s81EoAZ6C+TH6EepoL4438xpRKWZ
ZPEYgnoeLUsiyUGC/LeTw1jVdnE3buzhmj0sDZcMJAVRahOuIatkRTbykYdKb1c/qZm2LkJe7CXo
7QUDhYQwUud9lWEE6fppu3QbrBRkqngQWZiEw8jz+UqlxojGVuIgXOgxtlTqSf4EjtWvqTbbe5rn
95La/OqZpNyoNBtuEkM3DrZKt0gqLz4vfgViGxipluNygaHktJt6RpIxLHsV9dh3SnWnsJudXYcS
Gv3X13wRu/F+BvAJQ5mahStfBPe2g57XcW7i44536pD5uabfAhCzT6mx0Xi7vPVReJKBVQBMDY/O
izpdQeMkn0yYYm/Q9LklrummL/FLfqs9ZHfk2L5UP7of09Nfrw9GUbFFjQUV4ovrncxj2ZrWGE7A
+00c0opW7isEokMYCP17U3CahaJ7OfziO3eaO6uvSjaFI8Yi7OZYsMSp5Vuav163s/i/cB4xTYNJ
ARuMPgvs79xLzRLEd1PWT6GSfY2bt2wLe7F2DDATDvglQidmj8XoaaO1Vqq5NYVVmwbEfM1k6gK/
5mbg7rUK6iUUWX5turPyBhT27u9XB1DvkoCiwoNH/fnqVKmfiyq1xxCPfehJxCXgoEWzRSW+4vYG
4J/okGHWHzKRQoxho5y2OQM4oZN03wC1TJtKt1XXZk6L0tX1Fa3EM3Azoy62UARD+lOIKooy07np
YmynUQ8eG4zGG2qOSc1KKX+kZirdVPgceyRRkn/d8sXFjsl+FMXxsAB8DgD+5ZedJIPJbKbTVOpj
WBcY1JHZ4o6NsdFtXDUC6g1ELVRfLhR6oRBYyYWSTKEEgfCu0V0YUZTv11ey+r1sQKNxJSCBEF+k
k8wkNe/TKeyLjzxnjozHic3dLaWVldCLohi6bgtXDV7YwqeCQJHW9o00hYXx0ySBjq5YURw10Kxa
wxaMZHFk4RjjaC3PLM00ACNZ9vXk4+hQVoxSls4hGgu7so6/DHN5nNTfmaS4iuLK7UtvjBtJ2Nq3
AjEn0EGfbKOfM74nNkdOSYOfghBsQDlGe6RW4aFWsuHwa7uIcIvx7mWwEKJT5yuzgTlKKhAOhjUA
Mjnx6079KKb6rq/NEMTV/nXXWAmHS1sRXNiYPEPYEsJhJWltm7fzHNK0bz9A4NEPDnB51t9fJCDQ
MUAQheiOryYkyd1YGFWm6VOYJp3m1WCQe2xBFXM/5Ij2lcyUjWmAtagB3gIb/6BDgBbB+SaqTON2
ZKpzKFMwPtShmpCfQ+u0Zh50zRx0mE+5vo8r/ohcYKnKgbcPqxR8H+q4tplriRRC1gFCO7NPMTzb
qK9GtysVf9Q8dKc2TK6capgEzEnDxMhCu3e+RtZnHSkzmEyaJGB26ZPRoc2H2mzs5YpDmguFOZo9
4K3G5O65nWk2UcQyeimMOrl2oinT3qvKTKAgklg7UmjFvTRHzcZFtvIBlzYIYMtgrUZpWvDLyQD7
LDWVOUzHR6vrg6gAkTCYcCMdz0ZI5WxRHaxt5qk9wWFqvME1ncJh9NQB8VDks93mnNLaRp7aUISN
nAqrjSptDgf9YBaPnHHfVnZGcVuzYmP7VkIVUBBLfwfIbBOlsXNTVNdNMDGWUwgc1Y50QBWXg9/y
aGNceGXX8IRCNFxgb7Am7BobG0YnrZ7CaZQzJ43aR4yzZv0Qsnqrt7lmChTmEup9CFbABZ2vqMxz
6A+WFHdY7eYsfyFaKTl6p3gWaBKun+W1zTs1JRysypwUtZdhqtCf5Fx2cLNE80ZAXPEF4PUWgVh8
pYUB5Xw5oBGRJJaNU2j0lSNr99rPfgAewnTqrXrhSoRHaF8omVD1xHUpeF2JFSR6jtAb1apDgDBV
5o/r+3VZ3sGTEckZpvlxaS34x/PFEJYo8qjJWExcP1bpQxTvMVxdSxAcTf0BEompecylL9etrn0l
DEUh9sHvEHCFexI+OZdlouBK0SHhRNJ5r6p56kD1+fEfDEGCEWg0cGRcnKVMzaAYYWJ1cIc4arys
xUve3hqCX99EHSaWxyvsCEfWMng7GQTfqa4ybyK/8+g7D9J76vaHgdxNWyiZlQCLlgvyW3jGcisL
5liMgpxJijkEwsGLJYBVS4eAASQDGe00HROV+Ne3ceUAL4QP4BOCAsLC4nXuJJFUzUnR1XOojTrA
uFX1kiYATETAWAT1rPy8bk0UIlpSGcw2Ag8LLhA4pqjyYStxYvZjN4dNo/GjanLQ5KBrCJouzvc1
RqagjZs1TtomVpino7pXJfBDGWZhtE462SzMy5lu3NgrRxGt90VCFHkryoXCUVTkmUwKY0i2+kRC
jmpn7tDUW1OkKwcDVuBBoKdYGsfCaUT5mMZx088hP0qP068tDYWVTGchdwMpgQ6YPLgizr8jk6xY
kyqO1CoCX0yEuaInq/hZmPmBR4WEOQ+WH9Sx2jjtK/ESMobIQExU7jCvKpx20iOUGOaErTNGJ+qo
N0xPJcVV0M1eP//YcJ7l3hJeF6fWxDYWh/IH2IcG+OrRfGteR1BhBCD8fbN6tzooW9ZWdxQ1HfwH
QQaR9HxHwTMJH+6wo63JwlqR9pgg3DeR8WXqfxbFvR69YKrpVu08c/aaOmwkX8GQflMi6YvdUn8q
pUTap+Abv74LawcWpUtoD+GhhTLX4s0nzx2IMc+YqIUfqeqTptxmPHMgUJeVW8u/3GwZWd4yhAk8
FeghlXM7sQVaJEVHJDL4i2Y/m+jZN8Vt1f7WZfYK5XbXsu8j40iiv39DwjDadRrWB0UAURouLmdM
/esNvnL3o7GhRIL01hpcQ/9o3xPdSbqtWbnLDw0QBxIY3JLgn7qYMJkkYyzypkWSKdE7xEg0YHt8
wfqmVzBuwQ9ZLXOv0KeNsHMZEBazC4JkSQTQlT7fYG7PnJoModAovhJ1x+znOd0It5e3yQJPQawF
aczSpRCCAshCMV+WwATYrKAj6E1cBePIqz3NgF9WQfTXOF9w4i6tVgw3osgFqrrzJfVm0RFdQziQ
CkXZVxo6v3jBJO9ynW4UaC7b+Z+mQN6CYrKE4qSQqbFp1kZcJXNY/6QN3ZWk93qtu2nZ6LAm8fiA
JyV04iQ7CUE/yVnzWM6gPSncqo8hKNZzVyu2VLHXHAkOa+G8AISHf50vP0cxCUytuEvl8htmTpwp
6NETVfZdfMNQaPzrfBjvWhxRoNAX2ItYMp3jxjIyaGWFUXXHyW8MKPZboMLLm/HchLAgtF/aKNdk
bDL/Osw/1L9/D2EYCFM5aEFi0u+Cn4+VhkFBxyqFQKAHYFzC0Uv6V2Kmfzt4BGdBpxNBEyVLjMgL
sYz1GMnO4xRvcqCbjV0PnMmhbu/GXWw8Xo/OlxfiuSX13AVmCwrtagNLSqI4mdwHkDPyMHsUTjFU
DO2NELJ2vk/XJdwFGqqH8jTAWkaOHwpzY9XVJ78mu+uLWotUAJhhWhl1DQUtwPNFtZNe6sxa3IBm
XlTUXo323zhFG6u5bIQvnwkDMqibLB0VTYiIY623yGFQXSAIGUbqcLV3smSizpg0HiQmqN0+y2N9
z/N4pxKw7tgbd+tKenr+CwSHx9mlEdIZXAUsC0jS3SxR047t45QHeMUUEnsFq1GQRp5S+CCdHqUt
yOnqXkMxBvsM6JUsvkCjvtP4AH7UUKrvLGANKv2GsL+dqF/2eaGwXmq1uGOFrG2hc67ZgIqHwb/T
+QkzT5sF9LXIge8INAP8BV0X4RxwiTKGewJZijfs25fr/niZAuH3n/xxwe1LUG/Hs4U/zsgxr57q
5HY2MK/pX7eyepQBSVt4C1FhE9spSox2ZZ1GyG3bfVS5Ogl55WSt2/PguqG1awPvV3zzZV4XkNzz
4yVNJrh/ahhCX+eWJPN9EeUfmO1/VZV9FA1fwJlpOma1UT9cczSUOXCsEUGWftG51YwUQ84l6K3X
eedm7S1R7inw8f+wtBMjwpcC7xBwNHomheNgv9Zx71fjEICawK0txbVyxW9NMyirfCNgrcVFvOMA
X0QSCW4HId6nU4diPW8Q79svhvlgNL2javfY2SzDe6H9en2RazuJsS20V9DaQ9tZCBpKUU9wVliz
2fjWkTgkY3dTkuxw3cya15+aERZF7YRBb7WWwpT6+uCWWZhR1LNfr1tZc0YABT6nKHBXijE4tnNw
kqqtFMb7Qr5TGseYgsGPQDS8i7eU+FY3bnmufgp/4j1z7oJToxmg4cP1pSuoHSexL2dfbVwv11e0
um+LLASgB+i+isgSu6dNh9EIKbTS/YQprUG9N9FpG/KNquvaakBXAxIelIvsC12CNlLjrO0GJDMI
EloCRkhsmLylF762mlMrgrNBDb1s+oRLIX/suw95YRreKX89t4MLApk13vWohII4WTi2KeCbQ1FJ
Ujgpx2naMcmN+l3ab2zYWoCFg6Evg5k9NEGXDT15yRJ8/XqaVAmTo3cUa4DCnjvGrj1M/nZncvnJ
57UDaJ7rgBfhv2U0aIQ6Fx0VFLhGMoQzOEhDNuZQqwDt5PN1X7vk2EBPRllESHB1L7AJYefw26U2
m6IhbMqwMd84DaIKPIQ3lvKNyK9t40XZcfrQHkCnXNIwBdUHKPGt55Qck32FwaTciVzth9p70CS4
/tNWKpnnP03YbmnqOnvEFGlYfR8Ohfc076bgm3Sjf9uws1wclzv9ZwsWDz75rFlu08hKYIeBqWC+
5XHmqJVn2j5VDwn4PL/x/FFT98nLZjz5TFyumRZu0hyfXuUDTLfVIZUOarTTKUrPDkTw9G5fZl+1
1JXfSGI6UxRAFzr9UpGHOgBVTUsKKBxD3cIh8U2+nzVfsT+YsmuNm3a+jfF/rhzIYb9kT3XsUNbs
O3KkFoa3IdK4JXDySWlxbRmCr1omh2bPYA9hh7n39NhmL1YkOwp/YbLh5Oi0mKaTod7UJ8HMoer5
Ud12ZRXE5CnNdjkQ5Fl1sMY3vU4OWqjHb3LzQCHqpFGH1Rom4rxizl29d6j1kpHfHY+dFKwS2cbd
/9mBvLaM5ao5cQQjGU27GWMeavQBzcERhJGq4Rgx1CupMzuDW70kP0unPZiRNyNe9tTJ7/XKNfAV
mrAARibZp+YdcfP462R5YONmQ+Ll2WsluY0Rsvv0cTzER8XXwPBm91Dfhr4fMFdHuXyuguqBjK4y
3WuPlg0xxJec3I3guXb48/jayBABvB/ujNypFGfE2J9yI0X3dumB7cZONjZiBXuEkwdkk7rQTC3T
1ucbUU+QJhpRcgjBmAXI31RCtrNtFuGYCrzeI1XCrALdcqwa98VU8i9l14OJcpy2Bs1FXXhU3xc1
VkyVoiu4jHcI50MuhqYfeMrDGe4CDKYr68OXAfVuVFbduWWh9dGYmtMCSFE1sl/Yhq9KB3t6z3Ub
UliqP+rOhBoLcwjICQue++AY2y/F3iLJnUYCky1x2a432r21VPYxJ2uVIeuMvbRFLLi5FmFTlb5S
mtpOgGskxylxzTd9T3AsKkgxxbk/QkJmLPxx3INLN4UmJORYHIrWZHXI5fvsXjUdjexTP4Wafe5G
ijdUvyCge0SB0Vy0YRxcF47+1xkcth/oM+AS0WzBZXTuB5DoHbhqlDx81w4P6sNfx93zvy5sSKom
eFQW+OsRm/Et2qBUdswCbr1yl24Gke/sYfbZVH7r1ZuujvFoSrZqt5+D7+dnfvkRAExhuhCuJt5/
VtZmUtlnHIiS6Z5I5AF8YE7Fk4cq148UfN+10gK8jDBWoWEwKZ7UuFFU7CrFfuqt+TkZpp+o390m
rUWdYuhuhybao2vzFMUlPqqbyqoXY3aRBDYEI+jMF+091QrN/olTwKFNw43Jxvm9TLmwJiDBMDap
YG0iiKSW1KEsLMrDNiuBgcy8qhzQ7PAj9Dyuf8PPh8nF9p2YEjykbmWtaeOWI3cwntqYYmgXmJXK
gEZk+aLqqVdQAty36UnqdDvw4m3Ia48+seSj6JgDtpn9YElOr37n7VEtNVfRx51S7jd+5WUuhQ1Z
EAZIctAY1YUkJ4oHq+qSmYdxkZrBRIaAUrnzytgwPEoY6JdJdAfMOGJ+rvk90RuPaUPmkW6ynaag
sjt3RMPB6/ugAaAk0EBDcZPEFOQTI6V+2lgOomSJOsts4MnIjKBTNPZ0fRmX4g9LNEQuDTQ9wjM4
I86PIwYfwMhhdxxSjm1gKiB97METSir9oM3DrtMPlrUbp+8agazYLXQSAst2qAyGcnk61MhkeP5d
aWbv+q9ajAoeAHTNwrCMTp4BvNn5jwJ+T162lofciqCFvGPVoxxrQd+Ve8BSmyFMZraRGa58TpjE
HOjSmlz0N85Njg3mje1cgsm8defsCPrIf1kUFNsWRZlFyW5JGU8ygZqZUOcugH6nSACSZMeUO1Mp
3G7YQfWn6o/VtIHLXnbpYhdPDAoeihFJqlcVDPLRV1PHwgiBvpt0f9g6sSt3OyRyUFNeaBrQlROx
2K1NRl6M2DzZ3GdVtkeOdavfxdJd97N9HYooiOWNILHE8cu1/bEovACjworKOYbFNNt3bvUTePMD
VAGuu+GqEaQsANguHXtR+buPtRyU+DIPrTpyyundjkiQQuswGQ59+T5sNQJWvf7EnOAgVCvnukqw
puLAbyXDte67A8kceuw2HGMlloOa8s+6BMeYFG1q8gmGhuxFqUpko79McgOSro0ztfLaWhTG/xgS
Xlt9VxilaSFGqm/lrv+IvpWu+lvDfKfTbTQ31l3wxNSy5pPTVSgzwww5TGUP7YMqOcTvg9IzgvaI
C8TcOMpbGyjEpxl119ocYQx80U8Y4+f3YJG47nsrVfjzvRMymUxFb8Fsl727Tx4gXM5+DF97LzlK
QX8AoK3/umFvOTEXJ+pkA4WLIE/0tquQS4QswHBA81Lu1J10kzjkoANRvEX1cFknOlud2LejzWhX
mjlx9Bj2Q3/XjfDFLZDA2t126n4ieAFKccxOJZzfvnCa1C33NHHo7M2hQl34ReIkIdlZgeR45uAn
7xunbHWJ8Dn0cgAExxDwuUeSMaWURAi/mEY4Fh0i/Sg7dGuQcN1PTswIvmhnZZkSgsMch7PqVR+s
8kZUGoYAMiI2FKGnBpE/8cFv5W6kQFsLFDzUJIqcZcuVqeW+BWUsfWfN09YxWD1qqCijGwaiKQxB
n+9iXfZxxgYFzwV60HaQ0girwjHc7L5ljtE71aHwpcEhj1q7kfCuR5RlZkxahrhBSHJumYFdJQd/
CFwU1ZBBmff9m61XvklDK+dgfcXUUf0NnGku16KN+PKJORcP40JggwnHZbpEfKMWM+tqFum43prk
USt2nfHVLIadRm9m6V5XQTob/2g1R8vAhqXcymnqaXHYdzvefpmWH2d/k+wg1vZ/TxILeVSIfqPx
gvkh4IGEKBGl1QCK2AKDJ+lTzX+T+X3irxuRaM2v/ti4AIllSposcmRjmN3oxh7cekERJneGM+5B
N/VoPDv8oO6u21w1uSSbYP8CTETkDZIINeNaxrKm8Xun3I3VTjMfr5tYSyYAwv/PxPITTi4oUx2U
pscEVhi9aO68Z459Nx6TrVRsLYc4tSI4rQ5SKTw+8hEh79m0c8fIyG4uAHgxdq106Nh+kwxMXjcJ
XCh8HRUVcX5CqXlJwSoxhiDL8Kt97KO9YN41t/rRdtv9cByP5kP6Yw6MXXyvHq5v6lp0WJQn/59t
ITqYJbX0eaaYKdsN6J5gOu9ovFw3cTl4v7g8uv4Lggg6UGIfrUQBSNY62Gg94K331iHdsX2+M916
pz2RoAysjZbAkn6Jh//UoJAHllKujayGQe6Ozhbz0eqOnaxGyP06teRmxkrsWMkx4t7cy+OPhAx3
+IIbZ0rU0l4KbWcbJ3j82EZTNA5YB3kOmqf6S+fH38GxdBgc6zDv02Pj5Ufj0BzGXbFX3rI781t0
N4Xdw0ZquHq2AasBrQpIRzGtd37wlCzSmJJjxTrYve8KojtyTbeuqeWbXHwzCK3i9QhTkti+toBH
rNXlm9lB+sKetaPlg3B6n960d92hH4INn1wu9WvmhKtXzYy8qmiNKcff3d5+Zjh5apD6cljv+QN/
S+6K78+o/25c+Ku+c7JIIfjndC5Sw14cE3T93Adc0i2bL3m/UcTbMPP5qjiJlKU00r4yYGaw9qR9
Hub7Wbubtirza2UmwDL++2Sf9/+JGRC9Y77HrGCm2ZelZ+3qg9E4DjS6PcOTj92z5swgUHzQ/cZV
H4ejfLT+//ZTzG2muAK1Wt9gP403adwliezk7Qga2410YvUEfFK4YgACgJNlw09WimlRya46NobN
vAOIFH3saWsgdTVmnZgQstDSBAFvhAJ/ONoZ0Kl3MrZyw+eXWH7p8wsR7f9WIfh8ldZDNllYRfnI
G4d+0xWnoLd0eAJq7sOQMDUKxPyGUWVBW10zKri8YcaGXDCsC9Xz2FF//B9pX9Yjt440+4sEaJf4
KtXeq8puby+CV4rad4n69TfYc2dcxRaKaH8zBzgHMOAsUslkMjMyYrnn3/19ewAL3s570H8i4XV/
poeT9RXPCa0OVBQNK3AwBNH/bewbnVu7H+aMdC1+AH/qAvfUhe4vuw66CcWcAJPv3wcVQfltb0FF
7NpbeNeOOquxz6CE8LU9Y9uuV9xw6+ELrmh4Hg4ZkT5lQTXXbh2ELx8THe6ngn5onsE1HCh7+KtJ
PE7x/yxJ30+Pm6mLOxyx7NN0AhvuzjxCavlQh+Ap+aegjOTLw3ysIDGWLpq4WxLdHQYEFHPzZI3B
Al26L9Pj8pnQwL33TtMvdwjjn9UGL92Sqp4rqzfQhXXpkNM4KW1ociJrLkKIuFR/CEp+R/o7MwNU
Gf0Pza+uVDZzVh8qIOv535qlcw8ZTLMZAfkBTh2dTULvdWtjdcf0abb00M/bwOdRSY40/5y4P0iS
BCTbxdOR9T8zWn6m5Us6j489tw5cNUQkvuybk3vxyyQfa0C+Vdm1+BrtZ9vUwJO0XbzA/FmyiOZh
9m8v1cutkFytYuDkXowRrhZvrWZj4FZuwiPa8Lgu0ekJysN9XWzYR3L8l8D4d6VyLcWI7XRZoOt9
lzbH/LnlFKN0n912R8ePrfGryb+NBlIuP+qVWIP13PjCtBQrBo1gUCrF59ej+MGNuhBs7mG9nTZ+
0GzmUxuYisixes9cGBSXxMVV1kPjnsWTPt9RvzI2jTZjKjHWLEXpZjUDubAiZeDMNHJuphOWlR5a
MzDwtiDZyVa+dNdqbhcuIzcKHV5lGR1EqAVzxNEcvxb602DYQRoHVu2KtnylPVl8VNxqwvVvHA2Z
oAA5j63zHMsDb1IWksd45x94HzSfbzvm2kWCmWzIo6Cp4mKw5PpbFXGbpHm/zHcVh+TivB9rZI0q
GphVIxhXwfAeGK5g6drIrEGkPO0svNzNE6mNsOkj01ENx8gMNz4oJwEGFOTKUC+AKqHkENxNgc8E
bUlUdGDvgz5BtqMV30HA9jTr3QfKzuX4E7AJgOyDhWAICtjwvPDw395G4Oxub6zknuLXCFQiXts2
+o7gFLpe81JOc5mWuQ1S7D2ZkQmMReDMH20ln7R0p7wxJH1BGjtWmaN9GVX2nTYZQUGzDR801C5m
MCVlH7h/LsAWbRxLk2ynJf9UdNr7BjxefwLwq8iA8H0hwCz9hNQblxrPOjsCKJ1uWV+Nhzht9RDt
Srq7va1SbJFNvYmjbcZAjTjbUVHp99qcfxTt+dsm1r4cAHEYS3+dDnKkFIHZDa8LZtsRoOHOuTOB
FimmSjsC5zLt7Loyt++3JwhqgI6G8rslpyRlgefuBJBjNPJy2zr9xvVeasfe0F4RMdf27tKQdAyN
Qc9SMacUFQ0L6hJjC6oxHOmgv34dFIAxjCewkr4tfsFF5PfBmDfOZudEyRA1yTPxnidLMRKwdszB
jfTXhvR5OO/Ai1m0DgzMW16HSXckEPUw4m7H9WON4ZJ0qR9JvhnmZ+KMp6F9qoeXSd+1wPe9/8td
/hRpQ3Xuj6wg+Cl4dG8rswvFpoKFbktGRf6wurGABIMJG8NqROYS4k7HUQDHxub5eUKzLGlfTKWw
lImvc3Hl/OfrAWkPgDiGusHbdf31iNs0mY6JxghcuhjoyIxOP2q1wx80rx03FWDD96Yxnke78PLA
MBlgi30cVIMH1KiNKaJ/2FyU7cBi4zuirnf9axxSWlU5xk40D/tyuBu7e+dF6bBrZx3kCf8zIuVG
yUJi3gBAElWmHXiYUEue8zgFsvdfvt+FHbH1FweDDQ2kbkbiRC10DIv0mw1G0FH7PxqRLkBQQhQs
a7FjbrE35wNLzkro+FoIudwv6YBjJBE8ci3Wgb3q7J8TsE/v/+qCtwgj7iDtBGvc9UbFhFalTlo3
SsjP1ljCUf+6AGRcdH/ebQeVYgx/YvQCtWl5UiwuwYXN7BJ2Eq8LurJE04jE7RY6h80DdxvVuuQx
UHG4IEOOeiv4GhEdZf0mr+56IM6YG036V7PLAtt79AAz6crHHA1A12jCjLvPzN2Da7RwPBBgHMcX
oKzZsC3d8B8WL2iGRS/AcXzpaA12taQlg6PEfbspqrMGMUGvfSQYd7ltaMVdMMT415B0vIZ28GsH
0kWR59IAXN1B+87Z0v9sK4SqfMzbOwTckdf+kkH1BuxB4juaqMODkMHvIic+317GSpSAN/41Inm9
0zO/S2jjRi2q0969VwDzhJm/9x9fuKIFZl2wYJrYt+ullO7Y+3E9uOL4MiB9cX4x/aI4X3Kx5XXD
DKFPizlTH8BaqRgwQvPU4UDdRk2e8vsJ5AAasFabscHEtZeX+gM1SQJ5aNupjxB99/fZkunowvuZ
qhazcqeByAuy1FA1Qvtdpnuz9Kng1Zh7kUFePAc8EO6umVTwoFUjYrL8lX4Kbf7rTeUMVKaN13sR
LY719M0ywUL1vlL4646K6cT/mpCyAGugdWZUMEEA4JoTA9W+LwO4slND0SRZc8NLQ9KnS4xkHj27
8SKr/ZpBb3oZX0BWMw5k+353v7Qj5wFajBbNMMBOd1wm50NB+WPN2G9MDN02pPo4UrB3QIAHOcfK
g8fHAWDMXQI4ZaKI9Aojch7BpimPjar2olQHxTnDvctOhQoMIL3W4QPgBMUYEh5A0OGFO1+7mTf0
sZtzYkQE+tJbxD0zdDNubdtqISFL2ihhNDkkfq+ihHm7OogEgEEThKdA/aL/eW14sfocPL2lFbV2
Hybpk4dS4jR/uv2d1lYHChzo5OCRgmkrKciizW95sd1akT9990i0TF1A2X0WH8FANlb65rY14cbX
aSieirghBSIHLFavN+lFrqR3bTN65mxF2cK0YErZ1hzybmszb1MDbbH0o6Je9fZcwSDiLf4Rj3aZ
DILMcwtdbcOKgMFMh6jFVEeZnyh4J28v7O1tKOyAuweVblFrkc6VBTnEvAIZZdSm1hCKPmhgUWPY
37ayvpq/VqRDVbPJSdloWlGCVrvT7QXz6EybAELhtw2tuR4GesGHADEr58225V3RpCmxrMjW9LDA
JAKrnABEK7etrC/nrxUpc6YA/TpFj+XYjrObskfMGwWu0QbKQXDVciQn1xJUOCobhuB9mPA5J80n
3/t2ezFrHgA6WHFSQYaBRUmnlS/M6S0cpA4FGzQB2PiU2bmK2HHtuCKxRXcDRQWkCFJMqMgwCail
HQ3kg0+fHL0azwRKDrU5fqCaBdIqc54VycvaoQXlgnipIRZBavB6ZVZTD+mIUc2obNut3/6OtfOC
zhfGDDfQq9rd3sY1n7g0Jl2Efjx3eVpr8AnzoWZf7fqYtGHsKJhb1pbkQwcS720g24BMuF6SNoJp
y62YHYEt6ZMzbxeMH5n3YIk59KaK3GzNlhjEBObcc5AwS5/MyhsGRbTJjpKPbPzmAu9LrV9FP27T
WrF3Ky4I1xPs7kBAQG9buqlMm3Lbn1M3ovHSHoEIxyhSDtn4219oZT0iyqE8DxwaQp10atvWN9oB
zOYRLcFN5I9ONBptCMAAmPbi9IfD6JfbBldcAvPzUE4GmylG1+Ryq7PYmZulhRfVOH0bDVqRodc4
dyAowAAhV3FfrFoDLAEtRFAWmvIV1WdTV1UdrPHeSYpwpF1qbGYnn4dwNhf/B9hOE0txe6ycagwF
g9cEl6LAq0pxfRiYxe0Ft5TWPFjgT1kwAVoe09J/rGIgLWmrcJSVeAgxL3D7472K0Wp5Gr0pMEpX
dI4VxSCVcqvvRTKHy9wpVrW6kxdWpENWWv3SNBXiBrCb1gjs7UCDqUJf9h9uq6vlSNuX6nPmpOAZ
iQx7AercqL67U14HXtwopyjXnN/DpwKrJGI8+q7XgaOxpqQaUgqC537e20ukcfbc0BEzJTnkKB6J
hWnPKmggotT64x13nqxpo9EwSQ5LAWrIprEUjz6xNimjQkMEA+UYIcJUpywCW5pFq8d1bEULeehJ
/IfnZsgewS+0xFHdoTuQTfTw/vMIcikHiQ5IIkEOfb0Hc1OZmVvUKFiCK8mD6uiYfSj47wT97duG
VtwUZSLBV49UAyUdEe8ussWu5J7eQ9wk4tqjD4gxCENdRXtjxUevTEghM114je5VjxrDsrC9X7pH
lElHDMjnToBoUylWtBKhIc3kg88PbwXkCNLW0XFKUtMHP7hZMXpH0IwIrDKuFBF6bd9eacgFHE6o
i1zvm88hAtePmRPRPkU2D5qJloFwWqUZtHIW0BhCVi26fwiXkpnORRLPIRsSJfY29TCpC3j/Ag2m
wX7RoSF+2xdW/BzGhBIcuGLg8dLOgXFxAJ006vExwbQs7cMJjP/tj5K/dHmy06HD9E4SEvHuw+ML
ju6BbAqYEunerslER7uCRU7NFytJstNQWC9d23uYJIDcuJez5DhyTdssoAXe3F6uWI50rC0ocYP7
AvesKOhcf8KSZzRmaYV6r71z4u/WRgv14TANp1Q1eLd2AjBhiL4LPqVJ5PSkQZoU61qP06xZQWF+
m4ckyOMuzEh0e0mr7gL8G4YK8QAEO+j1klwyza69oDKJKbxtr//ure9ee+7BZDSpGvtrphAzfBEQ
PahdSIGDdGBhQ4hyIwD6HhYazKFLFB9Inq16dY9LG9IX6n0vzY0M1Ul/5Lt0al6oC16J9ndVFiEK
cVCjn/cdjZ9Tpgr5a18M7XbBz6t7GOaXS7zlPNGKLG5UuBCwWSxvY05x6PTkyTfYn9sfTUaYvC7z
0ph0CnrK2qVMOSqXZlyxParcur6FWnd9740G+Wkskwt+UeY+k2w8jZige9C6IfvGR83fJYa/DEEM
H6dhl5nk8+3ftroPqHObgAaA7UY+oGkyGdPs524UN9VP3n8zKdgkaPGtiJWNeLFK+TiC+MpF+RaD
KCCZvfbdNG6a/1wTUBNEL2mjGZu49A59r4WLESRlEwxV97ufi51pfL+9yrUrA5q3BkaYBEGWXAWy
WcldMIChuZBt9/mkuCrW9vDyb5eSeSd2NMPN8beDoAQkO1mYL/v85fYKxEmQNw8dd93AScSosyu9
vnt/6bgPyuXIrx4ppv1n8/Qvr29sDQ47nqeIlm8Gdpy8R4Eb5ca4uKuwlqFXvBjXNgrUWqgFC9pb
XKrXHsD4TD2jQYG2TQTxFacHqLEo2YjWtgo3jQ9/djC26Yk/v8h4uBtXWcdndCPcfYIpwA/Kruhq
3Lo0Ibkyh+qFP48woWt07/mArBG2jX0QnKRbs6FhO+tH1k4hCGffX+4Bp5d4BkOlDodIyhdQq0Xh
QsStKt62KdkYnRdA+dkcRkVsXrs8LwzJAHaSj1o2DiZiFgbkyxEEI/eagYKc1gZ6YQTEUhQZV78a
+urobCI8QN7m+qsNVst9oyZuVNdOAKj3jvoxkOT/UA8Gi+H/zMhT3ka/WFO6wEzSev5T0RnTAWpu
PyHqrsi11kIOKEIxsYFnFZBOUszXIHTZoPjsRb1Hg6JPw6lVEUGtHSfMqgNMjgoMdIekuMMXjNe2
C0VM0OrQnDpIXkWFmQa9UiRqxRLcDUcWSgD4ODLWmddzAl1LzY08/dOEfHtp78BjBDFWRWq/knNc
2ZGcIO7nZShSrCgHl5B/xsxnMHjFxjMj7g2Kl/WKw/21BUy6lAGQaYinUjic3lsB4ACan4a+fbgd
tlc3Dsmaj2cuCFHlV8TCk5HoKa4GBAp7U1llDR7UpQ2NlndBa3qqAYMVrwMJHziEQd+M1EYuoZPe
8GPfROGl6X9WBrg0jQ+3F7S6axcGpC+UUrCuxQC4RMz4muWPnYVpZHq8bWN10whANihXIW+Xm0VZ
0dOu5qUXOf3RcP7Uyz2roy5TZZ/ip0pXKvbqrxnxMy7uCXu0DK0dsJTcZfHWaUFeCXKWMSgrg4Vd
x78P1eAcG7ciH5K8VoS7lT4zsGwGVATwQBEK3ZL7QSw7iTH050cO5GjNkR/KEfTvL3hxBmBtPCTJ
B7P4PjhAEw2KQyaPY4h09Mq0FJrMRmsW5sG0BZuG1Z/adtkbSbbxEKV+lqDWpvG8pZZ9KEn+1MW5
Ig1YX7sJ+T7DBLsQoLXXOz9lUBFrxgxobrBXDTM9QWTshCIIOI3uMYh8Z7rJXVrXIPbzq3OVfbnt
XmtnBJeMIPbG6BTwXNfWm9zOxgq3TWSOHZiAczMLma6r0t2V+xOtQALhFrgwKhUi1F1417JUeVU0
rR8hMwzm9iuIwXaTfU5B4jSx3TT8ub2otTcGGgsgLESOKKZtpIPpYJpOm2PdB8nMZp4/ZP6mqsD2
eaj1+ABV4k3vtpvF/6iN80vdBC1JQMOmaqyshW885yCPCm0ksbfXa667Ad7aFyR6oP0u1g9jG/ra
JlfRBayZAfYJMD+UFKCjK+XCmYPsknKU6LXJ3U5kPFA8pwa6rV33SE1FHrQWjICbxqMeFoFhkPbV
GxroAk/Ag+RzDcagEv3IvLOcY2HW7s6EoJvidK4FWNQQAIMSnAtoG17vIeca1TJm4WFKgAfSndoK
UNMHxV6q0nBbXZmgukX9GsggWYTDBzGoQ0asjI/9oe888ElMlRE09D5hruIelGfQXmOOc2FMOvJO
DxBjh4w2grYluDgmnruH2qlAcQhwVbUBlecYjI3dbSzKqq0xF1vHTDF71Jsfq7jSQXkBqPpkJWY4
xZ7x7Hd1s53zxjrhVVQeNJ6CVYGpCFnWIoXYGnQ2wQADHuLrb5GgYau3oLaPmoq/QC/+iN1S3APr
JpBYQf4VQB+5EZQlTcnR63cjlru/a6P5xnWuGgBcOy8CBSHooYXGknReTJp1c9872HtnCgH22AO8
cjf7cUiNFgxOiQK1suZXqGmLRwoaaHjuXe8az7OCgQXOjZZiMh4cSxAicjLtbchw/sjneYxuh75V
e4LfFhg0XKVEWh4ZeOeOBMlpAk4qhy871lVBByZNUu5uW1r7WDgvUIXAwpDSSU5caFDLAtIdafDo
sR1QYhAzcRsVrczqepDUW6AgxtNBvjnqDiM1bi1SrHLaZ2YFskxwOtZ4heWqsavVBV2YEpfYxSXl
O4wZs4s2pNajFMyg+Bn4hasa1VkLaUhG8e5ygCh15KekKeAWFNprEYlrM9DcvgsSbxnBwharnkQq
U9IXApZpRFdVJPWVu58K1w8GhhHGfF4UefBaCQDCcmDVQg8L40/y/FGM4dLMtVM8vsrndPyjeZhL
yPf5vGNeBnLKbEvYM1XBqFZdA/V79NuRt1ry65UbIC0kKYw6dXUqBvu59atnOwE3rNud/8HXkU0I
+gNEP7lXkDTxxMcctRrdzh+tBC1B/Z2j+K93Al7HgpVCqADLHds+p25LitmLxqY/TqTdpTH9VCf6
PXRGftxezVoIvDAlZ9v55GfN4sNUZncnx/3NrM/m0OyEfo5ScGntIwnlGPwjOPJk4nXkCSOKNL4X
TdWWghO7AFx+m6ukPFRWJE9fDB0EBkg8I8MM6uVczxvUr+tqd3vf1qyA6BRyw3gro8Yp/vwiQGCN
Rm0UiHjmUNwzdjKpFfC5CTVgs95tCU0pRDw8ksWrT7JE/cXXDPEeqiHdEeLR9QVaQ1u/L4rAJ43q
8b/iD8ggUR9EFQ8eKFebAKO3uNUmJJo7ti8XggwEXzPkWhXO2fC7sOJckQGthFoHA0zwdgslcChT
Xu9kCTRfM8wViRw3/92wAlRes6aSkVl50kK+E/kgVoQxM19yig5jP8U09SRqh9DMQcgMzwC/6dIE
9beq3t7+Yiux1sH/BMUlKK2Qu1yvqDCQVfhsIJGBgaJAT00adC77WNvO/rahtY+FQpqNd4Vol8v3
R0ySZkmslkSp8bsrT6TVdi6M5ZUZetbn27ZWF/XKe4vHBbBNkhsiJa85aTmJ6HAGyK00HjIVW/7K
mRLvNPzl/zEhlntxprI0YRAQGbFvxA7RKNlRUGbrtNywKVEcqrWdw2NIvF9QV0WKfW3KnFnRTA1W
M3o/xtQ6VS8txtmX+juSRIWpNdcDTgX9ZQNtpDd0CHlbuWRENysaMeLlhUmzfUxPfh9MH9BRuv2N
1uoHkID4a0t6k/HMbylvdexgHhan5QcQnOTMjmwMthpo3N4/8OhemAOK+XoXJ8qrSoPOQuSBCqe7
M5v7+bOr/7q9qPX9E1TLAKGgX21eG4Feqdb5GGKLpulbxz4Z9ktBNlM3BIQ+mXa2mVUqF6u+ATK6
/xqUAtLoTI5PzYUAEUYD3wUFnfElW54xNjo2nSL4rZ0qF/JuIvzhInnl/7tw+WrUDY42GUEnPuqm
j2P1PDV9eHsD144VUnNxaEHjig7C9QYu7sy7AjytEYj2QqOMnGrexPYf0/x+287aWjzM8iKbBanq
m/ZSyUDQbHRw9Djpsw3ApPWZtHrxUJrl/ral1RVBgA5PDbTL0C+7XhGEPttysWP4nfUJVORBxc6o
rST/0HkRAQI9BLy/0WCULo3a7quJ6G0cYcopc8KBBIX38fZKZH41kerBBtQLBaYS6AX5rih628h1
PcZcu5PusLvd0Tf6LmztMg1BE17eG3n62TT9dota2hJO4Bk+lZVX7ofC0J5Sbowbe0mWfZFY+tYa
M2CzLJ0/mAm4hnrHcLe3f7B4+Ei14VcgB4pZkLgHivF66xvb43OPgbcIY4kPcUufS+2+jD/k47h3
0Jri5Otte2uHUQBH/mtPimhxmtBqBNl2BIg9ASE52tQd/U5VCjprr5bLdcm5qa5hvwwnjqPEMX+R
2IAcVVpsWlROAG2BlIKBp0u8SzF/19qqusDawQEATTT3UH19c3D8Jc94BoqziE3fwVUZaP0Pv1bV
OtbODJjAxaAJHkkANVx/OA9U4Bbr0zgquAcOdW3K9kZmfe0bG+yzmqtiolv5bpgQtDBhAvUbaMWI
n3MR2IzJJHGfIOg4ztlkf5phFKfUhcpdqRKwXrkg8BoTGA24owEQ77UpUi9ABde5FmVQyLQrcJUW
PDTGez5ibDAN7SwOl0p1q698M9Q8QZVJxDsQV/u10RgTSDyvPXEOONBhQaLRQOWUazagB415FoHs
xvKubTStNqcat7Uoncz9iOGSuDR3JNvePmFvrQioIIrGuL8d8F9I20eNxpnnGo5h4nzRxA4sKNKa
9rsHGK6tvImlsUGA5Ikjt5zC2K42iUrM7q2DCwto+zpgYIAykeRxsS5giVMZRzl4MK0v8ZRstP6h
GJ//Zbv+mhGOf+HYw6QXscUqnKNSa+8YsZeTEZeHqgQZyG1Lb4/Q9YKkUMvmzmYDiDEiD9RO3SbZ
OHuyn+d/sIICK/CAGDIGWFvatoJ1SEBGk4gRrSL2Q13feUBUpeD5zCxFtrOSnyIBBpMK5Ahw1aE4
dL15rTX3hVHX8IJ+VwxPOh9Dx77nUxFq+c7NnnPzI520XU4qBTpk5Z4Vll0hN+AIhKf02fByqbva
wWZW3Q8jfWmtoPQg1VHsandvWucl2XUNEHbMf4qfy3ana1tIrZD5SU+yL3bsf2wL1bTa27CFX4TN
0C3gI4EFlSII5KMci6HGj6GubyVY+5kbjtUJl8/8Yg5JSBXfWfx11xc3gDEoIGB6DPMiOOnXW4/i
Ytsjw47Bj4Wg2I5askmr2lbkmivBRKTpQvoFj3mM419bmTSdQtmhwzZzhKtsi5QwaFRThSs7hzEU
3C3I7cBgJ19llceySdMQ8Jdm3pEuzMdPCVC6uDlrvuH8Z+H9un0SV7IDSIGgvg2wLqQdANu9XhYk
t+y+7Fst8qpubreNZhh5oGFUJgv8pZ9/uGObmgHmPYqPGhpTQ9gAvtsHXdeT9wMZhAMTD1e4iWTe
l9zG6cZG80tHi4zCQXO+ab7P9qgaOJR5x5GWCjltXAh4GqNv+uZlx8eZ8MrCgv08MM3iaHuQ10Im
ZHE/JP0uL8Eb+OBb2RNGFnaDhnmt94MH8RMEkhewLkg0yE8jp8ToPxq7WjSZp7T9DHk+vwsh9nL7
06457KUVaTvrlmdOTDwt0uovnf9sQYq3XhQ23ubMWImoBCFBQcdKPhSgVGqNlmb0jNIJy/d7b3pJ
qw3/UL1/5BGVE4xVuujA+CjCS266TIMxLUZBzyndAzy8yeoHsqThkH19/6Zd2pHuDK9zh653c3pO
UgDfeHNqxOxerbgtVu6/q9VIIZstTUcdF9uWpguaIydBDuW4QZl44aj6RKsO74E7wcKthKq+zKHQ
zE09GH5Hz0v1Nbe2YGlNDf9gacazYx+TOt+k7bOTN8EcgdfpOMyNCn+3Qk+EctTFL5A+ngt10Jp2
PT1/Ym4AJIIVuNOmiIY75gVJFtYMpaOwjcP7sGgUt+PaTuNWFvUBcOYgF7wOb42ZCzXDkZ6FOCPf
pt3/18OcueIkrJ02iCXgqYOyKJ6+0sN9gaiAr7kWPefgVqq3/rBPJoVvrqSBYHj/a0K65ybNMat4
selZFBE1qw1c69HLk71y7HftFvJBrOTiDgdcSc5lCNjJvYS1ybl/5uzUsd9ze9fXTcjodzBHxTpT
gYNEIi7d4Igi/zMov3PKBdrhrd4n59J1g3H53WgpBCexwDgJF/2+MpLABG9/nnbB7eO+Fr/EfK6L
UjwK6LJ7iL6rNywwnLX1LvMdpEmfJ7SRuY2e3oM/vJ8dy3tlbvqvPclLqr7Avel1yZkMRtDxaMni
QNAaqwY5Vqh1QDqnI/kVtzr+Q/Z7x7TmrpySs5kdHP657u4S9+fkV0Hr3QNyhlS4og8mFEzLs7F8
m8sPnbZrinHPmn84F5c/RFqxxxIdAyxmcm7Hu5x+68xPyaxwn7WjB54CjDgJOleIYl+f8Zyk85KY
VnKu4Sd9bIY6WEv7UdWtWvMV9MTANoaHOMZcpZXMg2mlxAVlYp9sjOrbXDefjOKQnnuv/575H287
5tpZvzQmnXU/sdts6v0E6TsoSWf7LjOeQUFjdv32/2ZIyhKawgDyqPOSM2PZpua/jbwM7c5A4UTF
6SfvHybQcH+LKQMUfCBUJl+tPU6zFadT1JRbkuq7ztjUzQ6wxU2ybEmsuGJfj+5lTJHNSXfsYIBd
lvFsggyJjfwuNMuNkfxYvJ/UPZuusfH5L852DlMgYeQLB5ghsPfgmfA6qwhliWtnNGuHOU5s6dHS
Nrtcg7qp7U/ndtaKsOqyY8/0P7c/4JpBvLZQIxLdWsx7XhssjLYd3awwgJyFPl/pHnL9k9fjtnNY
ODKVRuSaNTy2UGRDvwojHdJHNKfKAytSbURzxsrQ6bwfcanv4tb/Mow8YtRWPQrku0hor4pBVhPv
AUBtZMCAX9RVV2MEIlr0LPRG5760lk+6Vp1Q1w5pPjxbTbztG19RCxGf6dJ7JLMyeIAzEKjzDGaR
WPwhSFKI3n26/eFUJqQQnYLzAs/MBPXfzDwVeb9Dw1NxuOXIKOAPAKKjwI5jBC4A6Wu1NU3qwWP0
TGixWzyyx3VxYO3n2wt5+4murQifuagb2S5hY5wjN9fnHDKtVVhaJCyMD3meQTManTrygEbkh9tG
VUsT0ebCaA7WanPsYdQaMNNKgQSttqQxFKdZbNC1G2BpwICCnxeYSbQyrq3wzF7q2YEVu+wCq21C
r5tCTJPmqQqWpbIkeUNMeKllvKRnKOKiujDrW4j5ZKq2+uquQY/KFdxIKF5L65mccpi7GlYcaG6V
BLwuzUZ5H7+pKcDtUKgU6B4cW1T+JSuNVuu+PSMXnmYPsHqqBZ2H4eP8uduVWfI685xhem4Dzojo
tle8PVOwDCdG2opqGAhRr79XmZdQvBkIvldiFkhu0mQzp7a3u21lZRdRpUDWiFwD7BNy9dotbdrF
uM3OxCyP4FAIeoMeM1fB6rriEVdWxJ9feDjVEjNLAIQ4G76/TcqX2j0lfb3TGsUo/5sHovhceL/j
gYjSE8pOYrkXhmarTi27QGJjxd+zAbpA4FFzyqie/zTtY9F9G3Qj4M5xmjGWAWnV4r3EKK/2URAG
igWbijG3a/sA0wMIS0uGW9LYJNDJLecX/gEIfVX2vfbdxASAwOaD08qRzphJC78jCV4SabzsyxE6
GKN28Ozn296x9t0wiCikdYH9wdvzejkzsIN+nszsbDgMzC5eaMZPnQ78s0rwYtWQD+VXJPOA5OhS
COzdsvUGn7Oz4++hWHlEzEh06MvPsaL0uXaqfOQX4LMCSh14GGlFtKFZCXGNc2wl36DlnAWGDkbt
29v2JmFDiV4HeA6uiN2DF0pfByQFkJYv6+xcDC8FjwYPwgxGf8ztnZ9VO8A/wgWM5HjCqIaCXjta
11Fe4LDxfxdqqeJEX6/PHLjuU8tKz5rHAwdUwou/110MpT/N2nJoPLb36nBgd7bX7fS+2bT5lzZV
id283WQACIWoCEA7AHLJbFEti+NaY3F2rqLyrCKueVOCweZi8B3VCfTiX93yeomlPdVa6tH8TAvM
MhwJlNTj8zwM92zMDiB+z4C/Y49eVu/9ZA+ppCeSHKrajBBxFM709hBiFBPdYLy68ZHtV/HLi2jT
2gzkOiMvzjz/adW/gJNsJkVEWzMBTwLMDyhTB/3T68UyE3IWBBj0c/ulGZ6Mh3ej07Cb4P/5a0CK
mEmSO5XZVsU5dpxAa+7qwOBIuB9SFOpvn4rVpRDELCBPAP71pHcgT+O+GKamOE/DfJzig1uBHNdW
sSS/jSS+2Cqk88CdANwsXZvt0rfdYBvFOeHuyUZ/w8x/QILmueC/bi9nJTWAJZwxUZnAI1ouuHis
1imPTXyavAtZkwfDl74E0Up2qoYuNKCW5dpIImMVKm7tAFwZll7vC3V9rqUw7NbnZGqCsXph9qme
7X1e1GE2apsa/8rCbtlYuHgG/gepq4tyITnf3gL5GSx8B9RpaH6DmsABJfy1c4KUCiDuxS3OzTgE
NKUBnT5W09FF6LE90CyrNCBW7b3m/wAnA9IrLdxLct9DUQTnzeAvdt3bbZDXZYtS6+weJ8tIw8Uo
811a2ePh9kpF2JTCKt4fCOhoLyHFkOHkeTVqM5h0QBtoDyc3x0vA2/j6hvn251mbFcbWgji4wAgu
QlHyck0piDe50zYtXUqclALJCmAnT3Zas81Qx5tUm+qw6Fm/cwq732ASTttXvpffQ2apPRpVkRxo
z7ONP5e5YthnbfvRnBX6G0gJwHh9/bknDD6WvKkR0kl5b8fOS+HmRyuPj7yOH5vyqU0BX7y976u+
7mHGEqQ0eP6hI31t04EI/Twwtzx7xuP8JZn2o4XwPjd7NH4buh+bJKjGZ9c7mUYXCJBM9ik/1SpG
wpULDW08DB8JBj9gqiRHrxrgcmhcVueWYqBtsRp/a0AJTXGdrIUuAqwmatWoLLlyQOkNuzDxdqrO
/h7toE+5t9EVX3AtBF9akA6Q5fDWXHRYSJCCMPNXskS2wsSrc0pHBYUjzP1g0ANocVnLoJt6c0J5
pzwvOgnQnbG1L/HWnH7aex8CN2W9seODmejBBDUM95Tn38GRNt3FoLct/vDqS/kIeoZl3k79fsKL
yzF3g44uy223WtkHbLGBA4YSF4BW0j702pCWs4HpXDfle953v2obnKNJq6qzvplV/n+kXddu3Eq2
/SICzOGVoYPYkqy2Ldl+IeSgIlkMVczk199VGsyMupq3CZ95mAMMzoF2V+CuHdZeCx4S3WjMs6Jp
5IIxTvpkltLqtcocKqT2Zuk7zA2zXA2ACI966079ybJnhu44swKahMomeGHlQl1YF//+Q3ziVcsy
Vinq4ir4qtyHZXxQtDuavf6DzRTZjoeaKHrSUtUOcpR0BsARbiFRkOhQv+M0zNOtjEfWMnXf91Lk
4cgQxGCyFFSrlZcoSgpXQJZDyyD1Rx4H1P5bDxI/NBrz+4bt82VEBlsHnnuush0wiKBBC6A86mfu
Xf41yx7JtOumQGO9X3jTvnJPWtLcKeNGq27FXyAzQnUYdDeIEGVu0awbwT2lO9W5qEEDZbmYiewZ
3QIFrR0vsGAgJPKEuJMMMmDetEyDbVZnPr6SSd1nYGyuF3C5v90+4OuiGHriguYTU07gQpPnolWt
oC7tivrMnc8eAK9Z++YmNJgBRPN+jsXTmNgb3+fKc3thUfL6+dQVeYrWx9kFnxyvQg6RbUbfdF6G
g7LFIb/6kYLWCehuAK8BhJQusJYapbGYY32e5yCvId3Nnmvnk9e2YdN0AcnsZ9ofm8FEzcJ84tlG
bWQtWUREIUiR8L4APC/7iAKIO5RhEMvVzIeulK9m6X3iDjvuKJ9GNv+oauKb/fClnFo/Wdpl49lZ
u6z4qlAFB9sdQhzx7H/wEumcJUMKmOS5UhNl13a8eplbRd0oJaxYEYy0AGkjX8JjKn29np0WecEp
O0+8daLRXaZjmTfaRui0clVRFUHwhMxeDLFJe9kqNvecwWTn3vxWkAcIce8TVTtombbzmBM4EHYw
hr8ETcIvASYHVCMApnjyZKa5htd202s1P5e0cyH1URvBMJhbtKMrnwQM4HaAKQfFOk1aWbGkFVGU
lp9BkPJFLaKMDAeHjEFm/9lEGoi/JT3hF7akd4OZuctrVAfO1oz242LGaTvfWd64cfOvDwuXHgrV
AkGEQoEMarSqUs1aXjVn1dz1/WQcTJ2bu2bK7/KcPehZ86PrVH3nuOnW6OZ1JAvLIL0VoRZw/TIE
p8CHMEPrrDnP5V2dI0XyHlAJUnIaGt5ZTbYmfq73U5gDAkEM3KL2Lr6ND19YM+hAnjl2cy7tsB1i
pX4AaGbDZa5sJn4xwGsoSKCbJY9dN7CteUXVnbWRxwDAPbrtD5rFIJDcocX3o84iYzO8uf6mPXHj
Ua8DKh/BnuQ5xmbUudPmHbaMWbt5zCHM1wOgefv5Wdk9TOEbYvgQVRaUKi53b7CbqtAKuz83zi8F
YlxWDYmlb7dtrO0eRm+gjSX4l/FmX9rwRsozh1n9OTe0UM0gr4fq/t3QFsGdrbtvlBGAjdr9baMr
1Wrg0j2haChAi/jfpdV6rOyW0q47W6XxWHce0IrG0RuIj+YPT63TkmU+pfm3nqahnWThkD/kRbvh
mFfqGOJXCMVc0epFdnP5K0ooiudJX3dnKCOE9hThofT7Imrn76bxoCmqX9dDwDETsLH6lXO9sCvO
5MNXoVCXj+PEu3P/Nrqha/pUOTOQ9iyh9ZA+O9GcRhO6U4bvVYGzlaasvLoXq5ZFkkqyWHh0YV3N
1Ndm+D2Oe0JMf9LaCF58bg8g0wIHTmji0b298GtPLvpIGtgQATIU6suX655Q3nTyoYHl6rdlHfXx
SBk6mr2/tG1029R7BfLSk1/a0i9tgQyUUmQAuGGCk2nPksfOfK5G0BhABAPM0DNXfPbzuzE+Vi1B
ReNUer/QhGzGaNq4ZlurllJoc0ZfvyVDd9bT4Wh5YIOY9oX1WuruaTazDWMruYJYN0rhcEvYTzkJ
hQiDA5LDsjszu9B/u8ao3qFe5M0QhFabt37pxybI5qRbIgpyh953k1zVjrRpqnpnDmMfLUlesk+8
Q4uKlJb5s61yVvjZVDif67LSGYgZ6GhFi61nT2be6G0Iinqq7DW1YOU+ra1ePU6tnRuxq1TpY2aM
1RZj/LtTujpcaLZAcgIxCBKBy8Nte49OujXjcH01qvfTIX80Ds4huVMjdlQgA+GP/d6OP9c/Ic9l
HUNnoza96r9QC/rPD5BuctYYU2NVS3fuvrF8Z/rkSY9KGk/Tr0U95Lz3nWPDQ6ptBKzXeQ8O19AB
S8FsAoYF5EvNxpz2KdbdZ30RMDtJ/F6vysPkJMOLUybkvPEViY282ugPBuW7S6u68UAzdM4nDsF3
ftCBw3H0I3XqsEPVsZyeS3MJoD1/2/DK+4oWB4YO8E9UWGXyJnynhcs0vTtnpW4ElNDRt4ZlS3N1
zQ8DMY8HAFzuguv68hopVtd0qlP0Z17GXfY90f/of63qCcgsiiD/tSG9MU5CHJVAy+hsW9/U4cyL
u6GJxqjmpxGUBW0MIEz71fb7WG/vG/5KAMC+vZXSIvG2osGNygHK9O8axdIiU7AJqlaiT3FhPJPe
9VX72FUb90Q6risb0iJzZkIpQocNN/kMFQxls+krRSlXBqQXE/EW1PA0GAAC2J2DvooUFtn8yAEN
qAO6Jd6wuh6gScFhKCb2LCkNyFmrIa+BOXiToNp4mlYP5MMflw5kSq2c1j3+OD2UB/ubsvECvOdD
H77Zf+3Vh78vHQaKfhiY4/j7+n3pP02PUwg5CP6Uv2pP5EsXvOH/7G5fMblsf2VSPh5wkY+do02x
l32tbc3Pq+Suc3iAIn4Ixq9Ybf/o0GmePzPetMGkjlBl7P2ZfN/4HWLrpKWL8QKcGprcaJRI70KT
ELPLHRN63IAWAYZvGYIxIUvvcn0uSGQWlj372ahalY+p5vJzkjJ0Uppc0yY8gY53GAAXKULF5Crd
dXbp3llWNZ06y4N6R1KxbiMPXPu90BZCym5iWBPMn5cOyM3dAgRO4lq3HGFJXyq/as6LvU68OagS
K42dxdgioFk1KsTK8ZSgZCADeyZ9Ao+55U0xH77q46vXHjkz/VSUgj/fPo+Vmw60H6o7ICLCIJkt
/v2HOHfQ0LcaUW2M6WSYoclT+5Cj4xqYXe9t3PqVRWGwH5hGdFhRk5BPnhhM6U11VOOaByqqsBzk
o2wME0U0477cXpb4gKRbBh4xaF1hWg0TSPLjBJoRM2nNRI3ZoL4wTFrV3IPGKIQe6wc1X8J6Sp9u
W5TeffF9ga5K8MLgZmNOUHr3ByRuLubH1LhqPLIrF1CqukmbHfvFO7TgNdj/A3NiI8EsgOT5vWz4
4dzSyq2Qoalq7IHiFHKWsdKZe6q6f4jTbHU2Vw4OUAGAeQD4AjBFJvTJ3NKZsrHQYhPz62bWBOm0
BNRqgSlevjTdFgXl2tlpggIOyS6glHJFl7PUsTtAzuLCBt/cDPrExkNnQolc4tyBSvEbt7U/f7+b
YCyCQ9JQmkMdUPoKHLBcJqWrxvQN5da3suM7Xf2FifG3f2AHR2YhmYU8jy5dki5rnLTBiFVc0a+V
SYMlHjvMJ7R8Iwhd+arhOoBxQRUJeCW5Jajp3KpoN2gxqdNvjsd242KFYJneuIRydi4uPVpUHoos
oOEGVF9yjgBatzYBq1CsK2zBnH7ZhaWHQUpt0qbI9QbkyVPX/nG9XDnl7UCOg+VuNRpWbqeNhUKw
EXUl1Dukt7TX6UQyTAXFrtdHHR12CEt3LiFQG9KjlP6+fYJyav6vJX8wJ72jmpnWJgaQtNhBr4yl
1p45HHn4T7hQr6B7Gw+QjeHnqbJ3qQfcxW3z4q9Lfg2LBV0qiMOEWLqU1EyzlvAKVby41mroR+HJ
W5L96Ll+1d0zti9U83ehsI1UauWDFEzRuniv4QDk1i/w4m2L3dfiskq/ODSoXqrBOCrql9oqdobN
NkrWaweKJhrIWVCWBIJFulSuVgGNOVR63HklqB4qnyTslHG6K1vS+JOVbPTD1paH6BswEcAHIDAq
7alOFx2MhqUeEzEEZb840xIRfj+Qp4Q2pxx6eLfPcHV9gtYCQAWQGMsyA90893YN3sm4hvgIM6LS
O1lFdiitOij1rTHclWcJLNj/Mfb+BX94J+wFCiQog+pxP6QkGjQeo7nsIE/M0k/d0P66vbSVoBwT
V0A3oRiKARS5dZ2inkEdk+txxRy6Q04DPpe0W8J/YgWtPtxKgfSQLohK26R3aKPHaOdPez2z3+wq
K7d825oPFfBIYQG8SjLOZaL50ndmj2OCUhrzmy5fPlVqM38yW9ZGyNnoLimtiDC38VnS0pNSF6Of
T/kSpRMeZYh2G3dMXWwfT8u04eBl6Mm7G0JjAhpCQl4GMcfli+VmE+Ze9FGP03TBrJnu66m3p7Z3
HLUqLIs4scBwnvVx2zyp7r7ijk+W56bcuzoqps7GYNjajQbKULA2IdRCmfryxyiKmpcKMCNQNgn6
9tUrc4it75N59m26YWrthtlAu6AWjBn2q3pwispoW+uKFreK1R8o7lpQ0IltBP3vqnSynwXDAz7Q
9/zyqqFVNawceoIrVhb6oV508zAm6XCwJmxv5lbqeUEaE9YueakTnLOVjup+NPqjmdAvIGDsj707
TrtmhuyY1nG+gzQjpEvGwQhM/GU/bxJQRVSNErpdoaM7AZ7mNtGKyHVrJfSMxT4MFrP8quJa2I3K
s2XQ8pgOWoJtVb+1/WTuACFPo9tf1porBDpRw0wPopMremHu1HQYF1OPOViTDr2rJrHJGP1lpu33
sRzcA9Rv3XAqGuPtHxhGDQkypEDnXAlMptQz6o54erwo9q5J2EOVVjvWNo+OOh8MMt/VxZbawtpN
AvEhiIARukB+w5AubdY3U2oWRpwi4oUK3d3Uzlt90dVoAdOSeCLfg2c54OOgPESLCsrvfbWf2x3f
p8/td2/xs8Qff9s/N6sictXz3S98NCitCj1JrdcTGMyNySdlpP1UqF+82p9p5huv5BMxwj7xt6hM
180ipNUQ2WK5covKZNTRGihnx2PyaUjD4pHe26fB3Km9rz2AdOa5/9R0G8/AWkkDM2sAsSNWgLaS
TE7dVuY0qZgfjdu+D8hyn2dhPUaW+uLmaM7kfu0h3XvOVcUv8rdNvOeqCwYLLOIxDDoACyklDVOd
IHQYEz1WFBfkabkJhgmQ+i6B6ZLyWNagtB9Ue4kWV2t/NUThO06c+q4mJsY+PP65UjTi21oHeFBW
Nae2mT7f/qjWXjAxyYdMA4VoVFwub3jmKWgmKqjya8xdznXZ9pFudNa+NsatCuaa4/ivKdRJLk0B
Y1UBCE6MeDEiO0sBLj56OirfRX1EUHDS662zF5mS7KA/GpSCtpHOdqNTrK032d3Mh/u5VHejwh+Q
tO1yFDCYHmtGsVPsOQAMOWiq19ubu7pipBsQDcOgC1gfLleMts6A9zkzUBfCqETH229MVUPdWX4w
m3Z+vpB9ldGN0HHtzol6BkbOQY0DgRVx5B/DOTWZFJIjUc2MOzq5+8QigTnrD97yu3shUKYxQmO6
Jw6LgfsKF/wQ7oz7GV3b7c9v5Xrhe8cjjBgEIuwyH1JCvKRKF5QFnLLcZdaXpFViDgqiLCqGhxnA
SJ2pdyp7JPahARy8Sj4R94eakI2nYyX4QBYKdAHOADR/8pBY6pC2MMxRi5P6AScN95NE85IAgfeH
etnWvVuJp2HNtXUVWbwHqtnLA4C0IR9ZIrJN5CKWNu3Kat67jL6MtuWjW2okLMygH1noPVKV2HFI
WJXkaWraT1nVRcq8RQC/9sSIBgZkQRAMo9Em9ufDlRhmOy1rBSlho/LnRf+amqA6KMrP3gCdhxlE
xZNLQHQ6HTvjRa+25ibWdh/4UVFCVFEgkmF+PbXt3psQjw2KsivnO62lUTUWPpgWtC1E/0ryC+mO
f9uCiv3lSo2mTl0wKGmx1t7Nz13lj6bvvdgnu7vLtupra4+LINfCfCP+ISZQLo3lOHq3YFSPTQNC
PsMceKBFTn8/5c2XGv3p0Sb3djcHMyCUDUZrkqcZ2j63XcxKhILZOQFhAWUtsm/JxXh2n1Oz9/CB
EbcLlcpOAs8ptjpsuvgzkisFNRWiPjA7ijBF8t26OWUYy8qQtA3JXiOYHrC+GOgB2E0dOUZ6V4OV
ZEjCoaNHlVd+gqp0v+wYY2/prO09eKBizMBZ8ruGlN20lEeNpcC+q0fIUG98ftdOFxVI3QGfKgA9
SAMkr1+YDJqqFNls1/Qjsq6Ik69ZF7XGUU3CjDh/bh/AijnEoqAgg14j5v9kJgrDzhWtmZBkMTJ4
wTiDiauxDg0S9WyAwG7XzHjAx63W+UowBW8KOm4UI1GSRBnv8uppXlrB1Wk6eDy8qLJ/lgmGKrzQ
s/L7HgMeznO+/Cr4b5NEWmmUPu22Smr/zy8QyqWY6oJGs7TPoPLxlFGZ9Rh13xyjOvUxZ8mpVyHf
7f4stbdUyT+T0To6SvsnQSu/B5nFMA3729t//b2LfXCRkAD+CVIh8X188GxTWlREcC3F9tfScqLU
hHZ5uesB5Oo968DpE0A4ty2uONNLk5KLqZqalEOJBMhS+j7MqMF3zrIYZ73Lx8idoZdn5mb1uzUx
vtsURhF0Zeb6Ss/Uw+1fIgxdfpSXP0R6Z+rctTM4dT32lFzZTUXKP83eUuzMZlCfbptacQCwhRY0
MLb4/HHil/tsKyjN1phDiJvU3OUmZgFsM3uGAGY1WIHSPmYg1jf8epoiltSQD3goFH957uzATh7L
aedOvxx0CjXAk3sk/D6Eh7aO5frVvfyF0m4QklLgAHSU6Orkt5lmPjSwwDGK6rKfJNMdKz5jInOX
qS+JeyzLE8I/oj1kyLN6beunCG94dTAfNkt6bpcGfbkF/z7ugdj9DGllTQ1QDR2HQ8GDkoVNvkGN
IPNOIqXD4jEKgh4MQhxwPV4eD5jDPNAlu3qsGu3oj+OjPfrLeGqY6+eWdtTd3zxnBw0YG4APq27X
aF9m0At1KdRL+W4mcU8Dl2z8qnc9WXkf8HOg+CuqMCCBufxVXGe8VhjSZwiTFV/0OWujigxTqM7L
fZMYyuNi5Zmgj3bO+dCCp8Kr1Ih02pOWOOADNO3vTt+NoZfYbsDrtAgzzx0Oqde+4j+KPaTNn9Cz
/KZ1DkWfuqieaqqXDz1gGuEENGZgLuV8HPpW+wdOR8isiVASEwVywVQ8+fYwKO8lkHGASJg6P9Wa
B7U1s1aC2rU/GR4BnWoNVkkfPCnu3z9xiCtRTheJLUqo0v0y3bLTDbCcxfZghhy9NggvuSyDhrOv
zLYPUZctcK6MwxMXDI1tAPxxlgAuvfuHD37WdhQnAU24EZd2D4XqQW0+T4Nbh31WpL9AojifDHOY
cz9raXWwavDDsMU4Eao1wBplc9g0xHsdWadhHIEXf7waGqlVwdOTwpMtppUVT4CnH1Uboe6IeUfp
ZUKvp8i5NhgxWEL33NQHP+W9HvZQFgn0LBn/utwIugTcbiiZg+wCUfblLa+mQcv7bjDRXv2mmxna
yH9/3eAw0BjG/AGmRj3puEEc1JikGM04AfFJXvOQu5gCsJ8gmylYdw4F9duX2/5e/EnpywXpNPQC
HHSOMaMuraku68FhXW7GCwZqDqWh5vdF34CXM3W1QO3zPGK9zXa3ja60CgW1MsCACKUAjpMJjWw4
sc4sMitulvobaDmP3Ei/JJl3WPr+kQ8xIZCjX7I7M+k2XNVKFIc8Fb155IgoeMhlosmrPG4Nrhl7
je4dO1DdR3ltgQseItO7jGIqw8fczp+mIs3G4QofKO20eCmEkg/iUqTKl7cncezeBTOoFReD51M0
klL+3Mwbz/d1lmCI4TNwpSEgBq+CFCUBg4dCFPoYMW3A5kfAqOR7Ct8aSlzbRLTI0HIRajGAjFwu
ZSoVjCLMlhWr3RCPphE46euUHFOSRmxOUKrdFAG7rvAgGcFQLb4LG1mtTG48QPe975hrxRMJyVk0
WeB3VH8hfjf7vAyaH2/lFqhs5dNABIS+nGugtwJHc7lKvAptz+rSFiCpqtypdJ+BiWUmZVDRaaPH
sGYLpUvQv2PmyDNkwXZ94qRHE8mOnV7fZ7YSaVzDaKCyN6rS99Jvf//9vcd3UDdDMRoqKJdL67WW
AyKiOXGn3INw3OqiKtvXNTSGdfo09O7JM8Oy3lItvb42YADGjmJ2S8wBvmfZH56WhgPZZc2JE5fJ
GJFKGwD4Qr7g2ZDfnMbQNso88JppSyD2+pt4Z6LHV4Grg/FD6cMD+cxSI191Y72h845p+aGh+ZaU
8gqK79KKlKfNCjBOtVm5cc/Tbwah/qKBW0fJw8Std0abhBAD/jS+GBjP8NK4TRR/SH8PeRaxLQri
67uEXwKfjshBRZdevkuOwnNF7YkbM65GZXaPkjebe1/3UrQhg9s36foFvrQlNfsSr+WDjbcirtL8
E3TfkIbbkVE8smLZcjorj4awhfIqAiIMKdvien24PsU0mtxqGjfWxJYqQ/aaQW8TvJOMhj1pAEWo
G/2OlDbkaDBEcm9zOr7cXu7aVXqn6oB9dFrl6shE6zkZxtaNlRRMl2rXjb7BTHN/28rqSjEToAFk
iBcZErWXK21HYqpL1bsxyT9PjPlpafmF8ViCJHhSy32ecHg+N8yzX7cNr50m/CyKaag3QIRO3KwP
O6w7w9Qzgh2uecmPQAtMTxZR7510Uu8Ne1SPf28OpEMAmwKkgpKh5IWoAuHQgS7u+4uoKI9j8yNL
kbxoW0WUtWP7aEjyAN5k1DPnsxsPYB1ByoyhQf/2UrYsSCcGec+5H0tYUM1Y957ndONKrLlOoaOH
+iNeoity/wlTIKbSqW4MbiQ/+T089Y/GsgcxmbVVVbuuswhGBzB1YQgQT7stHUpVUqucesWNvfp7
UvmIpHsSFnMUVJM/Whtom7VtwxVHJCZIDq7GBjK3waYVthuXFLQKQBQ2AaR5rQ0ndR15AWqJ5j0o
UdDdxXDe5bUeOrufmqZ14kr5Wk9qMLt1UMwbS9kyIu0bo9BYVbPOiXM99dtB9Zl2/z8bkS+y0Vdu
AnLJuCpIoLMHgODCbAvAsbIShFrIAIUkACaFpejO05C663OqxnNGDiABjQG3CrjZhLc/mZUrjSwK
rgYFXBXsvuJufHA2jT6OVgYmidjOstAj9SMjJ2qC5st8WQqQlbfTBnJtxbsZiFkBNcebKCq5lwbn
aikXeGzAgJ29bX1xgtpofG+rQrO2e1DwwVwuokZMkohf8WFZlUqmfi4XNUbsPBzcrAipUjm7dNrq
9awZAuzF/RfQGFH/pSGHKKra6di/3Kp/NDYPqtT7NDTjhudZNQPUJtAvcLxXdVc0PG0QoMOMgQHr
1LlP88+99fXvr4KI70U9C3dBju5TRlVmeq0al7zz52ZXDUM0sD9D9QJdw63utHjELvMwE44NiGLQ
qQhNPrHgjweEpAggOFwD8tAl9x2vQ27bKNbd9Rup5opzw9wXuoPC7aCeIt0EyHQuau50aqzYP83k
DQznt3dt6+9Lr3Wr6dRMR/z9ZX5w69d/9vcRZ4mCEML29yjlw0YZk5YXNh8grOvyFk4TfCnUaw63
F7F2vQRcVIxzoe4hR1TcKtOG5UDK0/pPYfAA7HjQFNyIa1aP/IMRyTcnlqYAzqNjJUMG0uvhEfeY
WOmrof6ox60K2pqb+bgiyUfrLSF06ADGB6Jyb+iv1dT71KahtTUXsuZA4aKh5iUYJEB/fXmRjRmq
2AOOTsxY1X7SPk/LGZPfhr0rt2oXq1dNQNUNNNqgoSKH+R1B4tp68NWCT2zxbSiU3b4Ha7tmYTwD
6FQxYy7jbk1r1Bak+JiYKMtXvTPPKmRAjNwvCN39A0vw0Hh7AE6CD7jctlSxFidF4zO2jV1p+hZH
Ogpmrq3Z6bXTEd4Z7XioR6AxdWnGBXYuLRH5xFbv+f1Dp0UKasTa4EARK0WzeiOWXvuO0A0X8yZI
+VDiujTHMprWBkoIsZNAxRGdavw3Ub0l1CIT0KA6/A7oxWuD0BD4AunRLnPAiCwnEx1+fl+RKc6o
NWN8zN111p3t9X6XEV9r+nNXk9OkFmGybFyUtX0FizJolUBrj5hRCuYSjFpljUa1eO46cM081+4n
j8LUvG/ssC6ebl+WLWvSZVlsZrME8+CAfqZ+Y7KoJeoI2V3fJbtFmSPeGfVGtLrmrFCSgQiIqMwA
ynZ5kmpFi0aDtFbMkr2JwUx3HPa69ydvimDAaMHfr88BIhGtXUzgAf4oGeM5HUwKCBHYewBX9uIe
NRiXzGHOfWAwfSvbGlpYXR4ESjGmBH5N5JmXFu2cGNpU46LqAAbr4DIZKmjTlAdUnRFkbqEm1j4L
jITCQ+IhRjQrnZ9r5wtaha0WMyiZ2Hd6cm/lGzRyK21ihBMfbEhferlktWdR9KkguOED74XPzww6
98uoaeFsQsarOqAfNmS/ui22lrW9hFcWiZqFgWj5hcaL2uvt2GiijLeA9qImv0ZbCSCzg3Bzw22u
7SQ4VDC0h5BdJIaX56alg9HPBLZsUP8n1HquOAu6tty4/etmLBQHxRT0VdCEJwhMPhjmRfr5ZPR+
iwsyFltsuGuPDS4DOpVANaMgKPb1Q2SDOiRXEIhq8Uh4AOFSosx+435apo2ccOXZNHEumMpDMR7z
lNJdr2zWKqbIBaaCLv6Edt1Br9stiY+V1Qg3IYpFqBhh9OlyNYupzVNdTWrs9uUUEcNsI2PR/IFM
IXGZsuERVw4IuQ2Ki6Bxex8lubRWj7VlpCNiKTP/nDv3S3ve1DdbNyFIXuAE0WaQPtoECVOf9Hih
QaXjQbDdvq/mdoBcVbtxPluGpC93clvKOBYb2+wNTNMsfZqtjSB91QQ6MYLf1xQ0v5fb1aHnrWdi
LfNSYRL+Du+XX22pja3eM0zeCX5ffCDyPSuVTMnSMdViQ0sgUTp75hFd05fbT8XqNROzbmBHAKOt
TGk7Yr7FohrT4sIcu5AlFg0U00oO3YJR5MwDtPa2vTW/KqJNSLBicPF6/mBpvdGq+0qL1YX3Ryg0
LqFp8TxAqUdFrUhJIycrLagOc1z0IcdYhaYzsO6NWwiotZWLerOKyhjEjmTcfudliHmUHCFHnftE
v2+95HmoQlvpzxtLvsaTiMlFF2kwki4X3PyXt0UfVXsGca0WL7vmtLR3nXFIC39PvyBk7DZu5srj
ARUFgSgT1T749EtbIBXFSOYIW0B++RY7JDMCDOhSO4ztTPPr7ZWtxFECUQD0IkQiQAknLYyRcZ7U
FmdZlxgcjBUXkFz7x9Kz0DWee3fDR61bQ3ML3l0HNlD8+w/+XUPLmqcNltbgBS4j0Ja2gfmbN6G2
Rf+4djXwSP3HkuThuy6H8y9haYDMtvOTlT9GawzsauOs1rzIBzNy0FuMHkaeRwRNrfsClrFATV8h
UH/7iMRPleoiokjx76XIZE9kAmsyxEBxH3x3X7N970QP3RL0v8diYzVrNw8hJ2gkQTOLj0o6nsVz
+UDrCaGEwXTwTSxVZDpZc0SI2gdVycgjxOG2Xsmr5QEjiWgT2FlgadBGlq57CzZbDOm6Xqwvi68n
5DiS4VvX7ybPOw4m87Pl90jT59t7enVuKDMJt4wYA5A5gPQvL6LaZObQDLoSK2X9qPBjrpZnz2q3
ItArtyHMAAsrkCMi4ZRTBhA5KZ6ZKHFR8lDzvti/Te5zzElh9I7s+owfp2qjmLqyMjwFaORiYAlj
NXK+XtEFQw2mmp4oIEhC4HFYfG/cuJJbRqT3eYbzHzjV01OmHtMsgvqF4X776xO6WIe0dQmkqo3S
gonUbqF8+DbiC96SDLl6nkWi/GGvpKuncA9J3TinJ/uu2jV//WbgrwNUgq8JJWcxrXd5x4aswJ93
cBJj9YCavm+9eM73YtqR6a6r3wi0693h76+1qNsLNTI0mlGAujTJbZNBVHFJobQN9LPXgCvbCaZh
w01c+VaxMNSVxFwJfrg8Gj2SFK2gzk5PiLEDRaXAfLS+Vt7Nw9vtO3Dljy4NyWmUWrm20kLK8DTk
CZLflzI7JfYeg4dgJtnfNnV9o1EJEvRVKDxhTVePbqIY4GC1ylOGz4ajg1cQP/vr1wJ/+KMR6XiG
1kSBZIERJQXDmgcLSrsry7/+OGEF8/8irHWvOZ2T2cqHITfL0+K+gnowqIq7Kt04mWtUhVjKByPS
UrohpSgXGuXJIQBMlWM0lE7YMPptdod7LwcB+5g0vt6bUToDhWg0GDFk/AScYjA1DMNIW+WLtQO0
Rf5rgk0GYHTpwU/Trp6GKstOXnpiloM21Z5vjbRv2JD1tMxlNvNUS7PT5P1oVC8Q3zAHu8PfX8UP
KzG1y4/YpKlXtw1W0thfrZb50I7r9eZ/NCJ58LFqZ5YJI1AHyyCTpM1daGVkI497Zwu6iF2EeBGg
EsD44ONCbfByLa2eZXVTquWpHQqfuulhTohPTRByB25P79WeRXVf+2AGOGn1C4iIjaLZDW0JvDYN
aPEHl+egtuZRz5i/NGN4e6evHRnyc8EJCwAScmf5PD01HRlwXPWJmS2gw45Cd71ml0EGYdpoNvps
w8lcvzeX9qSThZ4Q0aiT1ico+obm0obQOr+9oi0L0rHSok+XbqT1aaIksO0/2Va+cB2tXS5BepYH
NZlTy8IS0M8cekH5BTvKH81+amo7RFk0sqfz/7Ym6ZUGvS1SSlbUJ6O2Qs26Hxx1Y9dWvuuLeyA5
M2+sm7pP8vrUa/tp8eLFurPoFkn7qhEH6SO4qlF7kqmnZitLSTGxGlylyETQuP02MPiQpGr+/P1+
ifcfKTo+OHTVL785mqk1Blx5fSpTENRiZj4zHzAdtgWGWvl40A5CcINKEOTy5LllrQWOW8Ho8KmE
Up4TuN/GFrOWWzIIa1YQZIDmQOhOgtbqcjFtV3h9hqjmRJWoZOoTSMXfzPYIzPoWGGXl08HJYGzO
QcwGdinn0lI1YhB5sKv65C1VHSd2qu+8rH2+fTYrl0C0O0HEhA4CwDXS2UAeyGVmadanXCXtcdIa
8lOZxtzvUL7bcvFrW/fRlrR1o0t1lIZhK1u+qrw5Wtb3CW+yWW2RqV7D4pA0omIryjCICq9YZLth
RuVksPGFOsquQEQQLLTfs6YJDKMIBxViv5w8Fql9bLtPtzd0xR9dmJY2FEWlUjBD4KtCV9zH3dfD
AqFoWkdd8dvLG99RilOfgVPutt3VzQWjOAbVESxCuOTytmg0aTXa1PWp9Sf3qVD9ND04w/G2kdXb
8l8jcpYKgghwiQz4kv+PtOvakVtXtl8kQDm8KnSantQ9M/b4RfAkJUqiEinp6+/S7HO2u9k6Lex9
bcA2MIBLxVAkq1atJYPdOqTPXQr568JiS5WtuaWP/ALS+mgNRn5fGETgRKHC0w1YlW2s77Sy7P2B
VP3CkE0bSLgLIIUG8pCpNQQCxsIGU+3ayPQworg9oS4o5Te91d0hE/aeoK3VdXR14fU9O3poBsF6
BB0WGILOp0grO72AWEW5t5OyCLJhLAOJ1PaqlGN1wbW5AYSq01SEgeYSMqPnppqsM8xay+jeqcJ1
ozZoew2NDhiZf74eACtC8AAEFT0S4qLrlBxfUNJ9Yz8MJrRq8RJqchZctzLjDJIHE/QLOCnEd2Ge
2oTYkKdq6V6X12Agh4V/ce9CYgRXwokRFu9vYWbiNpVIXLNqnyX0wS7JTRmPn7oafxqFtr7uzOUi
ALMGmmjwMgDpCaq35zPTkTwrFCfJ92n6Wyp/4FWgW4//PxPC5E+KhB0r03yPYl/PEhdNFkrxfN3G
ZZiDG+h3QKIWQNMLtrUxhsBKbcIGYdU2NEHt/1zxWzs6aGQtg59GXlhp07Cc79Vze8KwgQ8bZTMV
9hzkK+TbwcuKZ25v5SWx0bnpwW0IvHXIqSMVM/38JCGsZviFDH6+p9BgKiLzhiS3OsgZro/epRVc
hwywQaBX79vQuRU7LSNTKvp83/d60A8Hphf+YjLpcopgxNZQzNZwK8It4txIVSF4ViYe97wavRLs
bTpHrwH7SuLeQ7NluW7KJQ7Oy0Po3KQQt9tBba2O4aWfGpKn8BcLKD0sCL6Utp8dPwfoY31K0QKO
cO4agEWJ2csq7HA9yNEh5YBpYBFDO+MNkAcAkOB+jDqmSLg/UBxCmWnle5USzwoVvMpyJA3k4+JU
XUY4ROkTS0IcHcZcpq0BS073I+lvHb5EHnhpAIgs6GDgcoB6HKCY5wOm2pKChNIQ3lT5psia1ZAs
wfMuB2tqR5rAn7h7AfwphFAoMmgKbUrnRurqIJNeonxEc3exm3QFrm+eSzabCYsF8BK4W9CQhOff
uTPDqNBa06oQMIqPovUd+QUFD6hNhK46uNKobpi0Q7OzZA9vFJkE2u6jequ1SWAsNdBcrkPksyDk
CNjWBE0XO/Vo6nSjxkbQnQ0231OLkWDkKBPUjpxvFryeBvA8AoJYbuLJQoEYUEtnmuKTyBTXKbCv
WRuiFtKuqf3ZxmmgteWml9Rdn5MHs5CRyW9cRt4SOj6XarrQeTbjLAZ9qlE4AKleMBtyUK01eOVI
N1Rjvqrtk+i5iJZyTZdxHg9ENIjjeoQzH1XAcy/7EvrLvEWGtdLDlWP2LqJjNDirIf7Vab+vD+mM
Q1ioKIRM+AHQXQpRxIYiqUZZlOzB2fhGrF+F8pgVxst1IzM7DwEERyXOSLRyiiSHVZO3WWVk0T7p
q84fQXYGzhN9CacyM2wObrDA2gGqCD4GwRWVdNU4IDkNtN0tWFnutOYu1R+VnEEu+O26Q9Pt4Xwd
4tWLCjfEAKE6ABjB+QypOVQq4lBCos5mfh6DY3xch1qzgra1R+hXZS4k9y9nCfbQVD/NEnaYKOXT
xbgyj7GTQJ112OjxuDeodOOASOO6W+IITtlppCfQtT2Rc+Gf524lej9aSdYhyZnk7KZqpAolpLxY
yaWEuzN4Q70Uo/EPtxRa75B4QYcBcD/4UxQbztOI6HiFpvum2EnK81RSar+u+yWuP5hAL+w3Ay+q
qBeFxSZMrELNkmwfW2jPKfvoGBn5Upv25eAZeGyAawgLXUUBc5rDk9iUcDuFYGab7UNA2GxgK0JL
DQbG30swFqYQ973uk7gkJp/QHQr6MIClLLglmINermyAx21vNUjRphA5Q2/L63Ub4u3p2wbkLh3k
lCbdS2E9WJ2dpLXTZ3to3nsDBSSn/G32D+AycPvuKa9dVv/65xbR2YuzZJJWhYPnXo1g8c2pnZE9
rZX3ukvGB4g+83sbgd2vmjrdxqE5rPuKN+usapYYucRtPfmLUwWMTkhfgDFE8FfuQVJbyynZ6w74
K9LW3tDO+Nna3O94v9bG3eKlZ26EgREEIzV2N7g0hQOtr1s9gdQP2dsjpIbQ8at5IW9XulxZLpGy
1DOIVgZ5LYfQRmPNwn6/uEXAYbzDgU1GGEMuT0TPSp3U2b1Biv3Y2bisJlW9NhTCPDB1G77VcLqW
W1oFmUq7jUKdFLyYfepsi77vNLcwiyGAjjo7lG1IbpK8Lg8E0n8P15fEzOZFfz7k/HDFnTBhQqxl
kQHJJk0he2g0ZQGR9PoXMaR6IS9xwdv0PRSTFCoITCZFGfN85YFGrLCVyobe9nNJv9J74B3LtfkE
IsbwNlM92nv0U5M2132biRkTrB6gR1xnsMWETexoEH0cFUw/Vb5q9hnfqdIuP6bP163MLOszK8K1
VO+sMke9h+yz4ibC5SijrmI9gQ+rMogrL9H8TAN1ejb+NZB/fBK2sKG1VkRTjezb3Og9rtYRuGsM
OQiJBnLwpo38697NBEJgRUD/ga0L0hfxcsGiLJv4f8h+KMHWiPN+l+sLx+/cNMEtMD1NvCn4387X
hkGyrsEOIvuyo5D9lVPnFo+ieFcoxHooVTK6tF66ac5NGkAqCIa4ViP7LdhEBilpsxzrsQsfhgBa
yK4yvsfVV/p5ffhmIhD0S5D3wYtFR/5KsDPYcSVbNZ7hDZPQVAqtvANkKJtbGhZVMHDJ2CLdGt8N
pfQG1OxSaWzW+sQEO72ZwTAiLBYpQ3c6aHHyfdVnK8ipDC6tXq0K+Ow6YFJ9HJv4V5EtrJi5FYrL
NfKPDlJlaAE5n06u8wo4VhOZhzBzp9onFE3C+mgH10d2bmHihEYtBpd50GxOPz+5EBSJ0Voc2ot7
0u4akNFo0S1dKvnPrUy0Tn4XctFxKPK8cc3o+CBPNhLX2gC80CueVbt8SVj1u1VF3NUQPAcUbHqX
AD197kzCIp07OS32A31IIF9ZRLIHCu60edRkVy7At1eu8g6Ygl912LoSvS8dyNM4QW1GLocSaxxq
AFm3Fhqjk/uG/1TiDdSJd3RcehnPjfrph04jdjLqHcXns7Qp9hpIdFGwdkdtNWb5wtxeLiE8ZsD7
NAmzIv8nNuPLXTXwIQNOTGXP2UHDm3tUyAbU5EvH0qU7k0QNTh9gXMF2IoaBtuqAZqRyse/z0lXA
2SQpb1WXuvJYehMniMGBJ2rjZyU72rKEd34GdOross5YxdLH9QU9c12YVCV0tBJBsBgNu8ILq+Bo
BhvMEHicegWRsvCOOOt2/EjyHS4Iq7jlm3xUwZkNccT+gxrJY6XV3mB+8WR1/UsuIAzYtmdfIkSt
0ayopEr4EtPy9SEA4um+C9gKCibb+MHesa12KJmbMbchK1rejZmL/ovr33BRYBO/QThWqQY8CLip
kWL2f/Ig9rLA7X62d0tb7xskc771zn0VYmRSt5KUQ9BjXwVdoKzYvt3qgfLkrModzrpd9pjsxht2
026s4AHssStpDdbgNfbWOrr/2uTH2kVb1IatS78IwDa8shbC6eVJhe/Dewd7YXq/iTpYVV+nFYhQ
i32VZfUq00bsf9uqPYV03Vo2Ui1oYjMMiqJdmoKZXQjLU45ExZsBIjrne10bSWqqaVrss1FyW7qu
Oq8mbtNur8/0nBmwNwFUP/V9IeF5biaXcC2Q+6rYywYhePlANUIvb2sSe8lSOkaE8SOlhKYBlGH+
K9o4HZgn4atQ+Rh1POsgOr6Lo+62bjQ/qz/jbF9DwPbG1tqbmndPLZgmrjup4z8+WWX/MQylGuTJ
kYX9Zro7MUzjRnWkuuoO0mjLxxJt8q5dGOHzv7CCFiIoxiANi6zhuXspzpGKquh4NHDqb4laV1uD
qUvUc2Lj5bczqLKjjW3CnSFPc24mrIFNpJnWHQZPWem/7bXplZ66pS+a194VunvdKZEF9MKccKGI
NdZ2NFG7A08AgzCSPgvqtO9+6dyM/ZGmHZ6z0ngf54MFUkKluNHMML2tFbvz4sRKgnGMWn8iQ7sz
QgNPeehpbUlfsJUcj3zVSJm51tWweqkyh9yV8thteJTIC9tYjGdT+xCK5mDnxrsbSSZbmJsBT1S9
SWx2yCUaf2gV1neBdrkHNH0raK9AZ6dfaoTUaDODPgfyq+1OGWzl/fpgCgfe91dANR5VSIBZQR48
bcaTddhpFmuGlPCDnmnbJM/dOo62bbvEB3Gx3OEsykG4BSJh7+CvczNSPEQxVTsO4VKD/ARJtIkH
XsnTaH3dHSF2/OXOxEI6lVDApiLEDk0qMnRz1PxQIanrEy3/KpiTeToZDDdMlrj9ZwfvxNrk9cng
qaltFBH0nw+mU4Dx2iRSMJIChG+NJK+uOzZvygL5JVxDtkQYwCKr6j6sGn4g4Eiv1HBHcuZbybiA
nJ+fpz9mhEO2CrFTNKhIHmLbeILSXLhTmRP/sxTkX5MEmAXap8CQjSTy+bAlcsdpEjMMW1qvC+iv
mVW94/Y/fBmLZsTrU+egd5i1MNOqny3bcahgsvRYqX3wL6bmjztiatDKRmpIBqbGLjXXGqCo0IBd
uF3CVwjn/uQOepNAhanh7EcGQwiy1MnUJAt7fpDTKn4trZB4UVyHzEVfFgt0ZIt8EFwPvk6ypQrJ
zOLDo9WAXgoexoARCAGX0JRXQCv3h05qPJtA196sA0VaMjPnoYqOShRikNpFYuh8XcRKglFTyv4Q
2gHVD2oDeVWCF1Ydw7UObKNVXiwcwzPxAixCiBMyqu/IQwmDqtIGTZDq2B+iiZ+8qoHDteT0M4mB
RDP7dthcXypL5oSBtFFDZKnJ+wPnfOVYY+O2JMMjHLJbvhHaC3mUmc2sAo4DBnbcb2zcn8/Hs23V
ugCsqT8UJN/oMlujrW6BRmbWoRMTwlZGizcH0YfaH0zyQ2+430i3mf47DMuFM392Bf6xI3ZBFHVn
VVzV+kNGfoQyGCizysuc4Z8HJsRXXGQmBCQe3cKAOV1qW01rYQFGrae1H0rzHI6H60tgzpNTG8KI
0S7ueVFK/QEiTugazjwQ2nosfLluZVq3Z9dLBAsA80BHj+YHqCwJ67qQaEbCOh4OYTvKxxhPGh83
wHRTUSUPpDpR78xw4AvVhGl4Lo2iGgPWJZB7GcL+rZy265DR6A9xrZsTYbaUY8/G1TCsxkSv38HN
of8AsA4in7EUNtvrLs9dqND6C7JlaILJuO9Oa/XkNK6kcZRyCSPLU3pnjxtJg1qhDPaULUP/F1fT
Q2dsHL4QQeZGGl2CBu6LU8lGzG6ZRl2MKU+Hg94ddIkEXexL3S9u7nj8dN3Bub0GE9BHQtM+RFSE
4U0yQBNiJ+4PloO7oh3Wq7DMTBfZZtnTQn2J0nJuNq2JKmxq3Ae1irCErDwbeAEAx2GItObgNLxP
XCOtTbZy4mEkKEbZEO4aogEUGaFZRuO/GFicONNjE325oNA+n06djJlSMHU8jLQGnijx7dzZ9G3+
SaT+FXF0KcRcTCQEGpAZRc8xuCrw/BSGl8l6lbOKdYdYhVsG+OtRmanZmxS/F0uSTBdTOdlC+Qkd
2wYu/99E+idLVdHGmjSS3R3MhK8KqoKBDQApqM6q6sIoXu4KmJrIOlFiQ6cnQFnnw1hmnFmNVjOk
mbvA5LdYrms97Fdd+EEs6kYddbs4eepMaSFkT4HsLBroeMIjZwcqMwwp6l3nhq0cp13GbdxYKURm
kzc73iUx6vU4w19ZaKwXBQ9mBhX9wYBmgf8DIHZTOzdIqtQZyyKRDzVgUxB4gR77o9qnq5KwhRrZ
vCVkmgFLQUFYdM2Ok7rOylQ+qMkPqgICs04j1aWLF6KZIQRCHgT7YPcHlYqYjYyUpO/j0ZEPkJO/
o2obmHm6R69ZhZxzm6Z72qdvZb5wa5hz7tSo8ARQothIOhQHD1GTeE28laMP7P9Be/uH0QxcDcA9
TO8ZgBIvWidSZFGR1YVv8YcM7T01fTHVyhu0hVPhIop99zRNHAJTNzBOpvNFQduo4UrWKAcax6/q
oKPLwM915U6P2R51xi42g+t+XaaUUNQEVgnYYbx5Jw75c4sRUyJZ63X9gN24GiG8hJadtU0cr1CJ
m0IuobfBC9zRYyVnUK15XzB/OX3QWgEgAqM6YUvExxWrQ6k0zNE+tE0HZY27oszWEHp3xzwo5aOT
fNH+NR0fi3WlbdIkC0zzlwT88cIoTFHlfPODhQv6mBMjhYlvEfaiMxRaERIzPBCpjqfStXTD0UGD
sVCWAC2XcRuwVgByUPOZbjwik2FiD0Qhphofc1l3tb0j3VcNjiXqhdnzwthOXy14hZoZ7heogKJv
RXyE80iKc2vokqPWEGMXRdVPzhPlLhsKdWUUUv7DISpIHWSo7TREHreVYt43GW92WdEiCSWpCxeu
i1GG6u9EHI5+TzQuAElxvtQMqiUWVfA9zL5v2BMveJBZ2mrB64stBCsQQpgSzlPNV/Q6A+Beib+9
jvz8y7pn/lu/Sb8Sj7+WkK+knu2SwPKd1O0fFhnVLs+vb+sI6wBOIFcq4m6pqoS497Pk2NuZ241P
Vn6Mu8fWTgCT+CppHaio0gxL4h0XT6fJKrDSU6MfEtHi+pVV6F8C4ZYcsyoKjAGUWUbhL4zrdACe
rSbBxvQNJ5cAeFWwIZ5m7yeuVqqX+k6QlC77oi59thYSO/PjeOKRsFakhBQqk9vk2AWcB6nkmX7n
R57S+VbqL9Vil4ZPiLq6IaFfsYMxqU/dUPtIYmfhdiE2X0/AVMwQuM2+U+jYkeejp4VO3kUc66Jx
6Ta7iR6dgO1QqWOB7Ne3fCM9oZl3qdp5EWsmoxoubbjxQ6n0W4z5ZMqSsrXMTIVfKU5iD1QufmwR
nMetfWiS7FeuRgvTdhHNBYPCrBESA7wVYY1EReTmTrRL1bfa/GlStmBoLpTgnjYRgmCjg177fDib
pCaZavTJMVH01GcmJAAIbowet+Ul7qQlU8K6t2KignEEpgZyHCQw1Tuhi9fG0gKZ3V54OqDqMR1B
4iXNzKOsH9UQ20v+jEplbcbtY5Nrt0m/I4Rutd9crbYSke4ya4leU0Q3/bU4T2wLdygSajXaEpzk
qFveSLzE9ukK9DF1+FZJt5XqWtk2YlDddPGsuR5VZhYM6GrBtIm36NTLJsxjVBuJqTBsC9kqt1k1
HBy9d1wCnLHWtenCGM/MJDAzE9cmHmoo/gjGSNlKGU8wkzUUdT28Fg8S0G1rZmsLXs3sOxRLwP2P
9CeAwKLKX8Ftgg/BXCr3Rnes9CDR3KQO8n9IbjDNG+wA9IuUoDkVZc53ATFAvlqAr+yIG/lGcp4z
cpfaykKW6eJWPxlB4yvCCNi+gV89N9JFXR13NUmPoMYd033S1r6kHFJlDTk6t6etr0kLl+Bv5g7h
qDkzKYSRTItVvNPBjl1+ARkbl+7PwrdfP9UPxfJMF6Li5qZZ6v+4rAp++4nEAZDAqGWJnQpKMeKK
GOfpcdS8/Ku8y3/pAV+PW9Oj2TZn3lIucn5c/9gTVmOTGhWAjbDHup3zg5LHWAZ9iadXQE2ul8AZ
S8aESSzqQWpTjYJmMHYgNojXX2R7Vu9b0jF3try38bRY0jO5fFoIIypMIzPqtCMpPIxC7nb6UyW7
feZTjXtE64Ms/Iz4qkauxuALp8PiXAoHOjGJJvcD1qzyXnbplin2RnquouGYtnsG2SMGnTubxZ6T
3nXNUgvwNJaXq/fPxE7R4eTU1dHvJ+cg4j4OulQEhLIR96SqCK5HzrkbEh5sCJ7GJBKNase5mTqn
Q8nSIj0We8QIV7XW0ARPVLeJg1py+XjDF8Ln7Bo6MShkSHIA9UFbjek0vXGTxi4UK11gvYcfH9c9
+76hXwzgiSHhOKpCiKupCgwlL8MXPVo39mf+G5wtPCD3Su6+E1fbvUL63B17rzgonvJ8/QPml8/J
B4hbU9b7dGixfMrBjQ7QwtRu+Qoq6H711K6trb9gbtoH1/wVNyeAUyPrYa73IcX6S/180O9poMVe
v947D376aSxYXJpJYWPSuDVyEIOmxzq8ZTowq0eOVIOCpB6PD+VTmi4hsuaOeYjETcyIKF6hU/B8
rUoKKwHNxoxyetfzlVJ8kV91ubo+jvPD+MeIsOkrLUqHqGzSY1ipULMdzbdYrRUvGfolhZq5CxP2
HqpUkFACClfMUhZZWjTQT0qPLQAZirUbVuFW23fNs2HuovS9qjfDE4SxwAIte9ed/B+b449pwUur
UdFxDZXBo93fh+SzMW+01mugkFpF7iDfNKpfV+/mU/c77Ty9eYn02A3fCRipm+rRcH7o9ipFq8b1
j5qf3j/fJES8POcViD0xHFEqhb5RZd0qByrAB5HeURp5cN3a4hAI1x7kiPOktEocZk28qr97dglz
ifMWGeyhbRMcbDuTeJTu+q84Vbbc3vTKKs2giAi4X+KpIw7aR03bdiT+Vzvrz0hMO+8k9oMtDJQJ
0+zI+Y26M70+3zLXeY4e5KV27ykoXAaNvy2JREgG6n6GWU6DYNSKOwx14jc6wBzXx/p/hMI/ZoSg
X+pObFMOhxznWbWCbM9qN9Pc3Ld/pLv4c8HaTO4GMGUkBPG0Q3O5SNEhxZ3URi1gD2YeyM4daFTX
JXuatGUGdVU5z2Sb1s+88W7oh93cDN2KSFv0+Siv179jfoX9+Q7xbDWdrO9kHaGkMDfl6BnAs671
8ZaYA3b7fW7emanf0sZVDb8HdX5fNlM5BMyb+6x5lMJNJ/02c1c/LHzWwvCI74qUjVQjJoaHsfhV
sldFsxliyCPf47HWkPJR7yoPNPu7mm4y511NX3PmJsoBCf9BS4Oi0wG03tBhVVQ+MRIA7G6jvPTH
2rrRuEvsAQp3S2WV+VB5MpTCYc7RvpcVqGsc9efyFzlmj9Vtvu4D/qT/iB+zo7RUB5w9BU7sCWc3
maQ8AOQBciaMxtXQQEdPr6CFBbT9ok7h3DmK6D/hTHAOgJT8fLeTvAYAxMLmKDQQd5ZgIcujrcwO
muNDt7yNRyTOn7RxZbbeaDM3zJ8GKDoMrp57DS77Vuvm0cLSnb0Wnn6TEIsBNDQk2lYYbyheNuOr
LuGz0sQvpXGlte8ZsV3KfqGGsbq+OGcn+tSwEJW5po561WLPxNFNWRw1EKZqyb1VgaL7vkxWqE6G
6JDzqbWHAu9123Pv7VPTQtSlvNKsdIRpKktQhUS3Y7TPqeLGP211qT1kLu6e2Poe/5MIb9LaSVv8
Ptal4upy4vZLW2buND21IIRcXU+VBsWm9Jirw4YM6javms1Yqp5sxQtkf7NPNBW8B5N4C9psvn9+
4k2UmANVZXjTFAFOxUD6bXl0Tb3+lt0OC7eE+aV5YkwIBeNotXXFOIzJ0LX0eOdDL/mGBiGoErNu
I40/B3NJsHQ2l3DqoRAPJBPF6wYwpqPKcnegntFuatWrn5x7MMiXUeIikwGkbVU+WtILWAyvr8y5
aHRqfVpNJ+Nb9A2x1AbRL6zsch0hJ+Q7vY5zi+N6f93U7FF9amv6lhNbMS3qogQJwjEqb8zRy+Vb
Ra5B9Hlrd67U7xlPvKi+L1f20lVkNgyezKsQBpXe6sdsgOHY2vTaV4UUhuP1LpgY1on1YT1d93Pu
EDx1UwhwmeQYNcXL95gUd7VcBGnHPTQWhQyZomjEbdi/bm/eu4m+CZX6qQh8PqwM7BFS1A4I8ltj
EvJcMd2jfJ23vn3U6sVc7EweGARlf8wJ6zXSMgCobbjnoO+TBtGtcrA86ALhPgEhYWShl95mswEN
GUSUCEE8eCGUXtdFl9ehDYOx5LgaT0Z3NJBEuD6KcwUQZaKm+q8Z4XhQkwJw0QTnckruYw3tiiur
ukeXKTaoq09ymJ+gs9CkwCzccohdTfUscyktNBtZT75BOCd66pDRSPENHGK+a+1GUVz5syw82vyo
P7QH6pvZHVGebLprpAKl96Uco9gn952w/TMIhizkbKKYJRLpFBzOMoqsu+iZFa5hP3cZ0ELrCloB
2abNDhnf24/lj4yuHWmXEPTnDKnH1HSdW6CqUh+S6pXbhzQf1v+vOQKs9XypF2jJQfIFn5fLa5Ku
WHcXt+uufRuzVQH6c3s1ho9Stm9ltpWhIJGOzLWhrX39K2b399+TdMEBN4a9zrhqIn22dmI/h5DC
43GJNX/23IN6AgSBsSInCeRzT4mqdpUcqcnRuclSVDzUIdCTj9zaF+2vFMTHHVX82g4M9nrdudkg
fWpY2AYjz8DGyIfkGGYvXfyVP91JpruTWzcaPqTU7d4erxucW/LgnQB5BsoRE7/RuaO0HWJIHTeI
G0a6Htp7OX9uIsNDC/bC6T4XRk4NCY4lZGyB7K1Qa+y5SxPuGfbLdVfmFsapBWH3hqwyrLaBK5lB
PRUtTiPfZ+Sep29VsTLYUg/IrDkQ6oFJCRkrkICfj1yuJLpkTDPVKpVX0cIPM+LmzQDmDiP1wFSo
+Fpar677KDZRfkeIqUEVhkE3gWrVudVUkSwKcTtY9dt36QhaRyP0H/LEZZvKzz60wFOZtxkXEGKz
V7MTs2LzQdbTEcowMNshN+/W99Ev7SCvxl/yD+nfXG9PTQlBRknygpscxbGUhJ7JbjTLb6NH01m4
JvwPlyDgB5ikCvU34ToE5IvOBm1KV2edjBeI1PuJmpTPaMvcq2ZRP9YDsOx5VTl78Ee0D3pmpNvr
szktETFHAz2zvz9h2pwnNzKnsTUp79L0aCm+Xrdu3G1ZMbgQtpeWuszmth8QjN+wF7TLixnJTm5B
T1IhHRTZlb3LaW24SH1J/nWHvvv8RI8svBawNME3hIbOc4+shpU4yPE2sYYji3a8esG+08av6rMA
ZBN8Sl3mJh+jsUrfQtnnziakAQha3q5/xpyzp18hbJJyUNDZ0eC9F0WyuTZLClSqDPb/61ZmYzVw
qIBqTXxeaF89d3bsTBY2KS7vJA5AkwtVBjUAuZdUPoTIKhi2V9m38p61H/1idu97n18M9IltYem0
Y8+t2sE10OzvQZG/C1tp15X5Nu+fVXnH5KkqmXp986rS94QRb1BWGdsPEurMW9a8DYbP0o2hbJty
hfXvR+FviabbTEk3epKDBV/apuhDTNj6X40ZHgNA7wLzLY6ZaZKibgfclnkOYo+3Ur4dR2MjuTq4
58aXONsmyIfWdGUtHA7TXFyOFzpHdAcAVyDrzueqHR1oHuOOdGxiHRAb4qDLXIur9SBBw/W6j7Or
D3xo/zUlPAhMwkfC+IhyDToIgril44YqytN1I9MSvuaP8AxgdgjMZivj2UqVDZp968Ezo8yNo/AY
Rr9DbgdWtASDmr0Vge/3b88mz0/iFUM/nSrnmDxbibYR6LqNIvUsDc/VLvEjrfRjoCPNcd83rpwO
/nWP52YQHCMTTgl4aLB9nBsnJuDzHDRZRx38QYFaGsVKymLJz1Kz+BdxeeJgRHsiANEXQnIS+rlK
p3WmVFXutqi/J8wHiUwgMzOIioUb2Kxf6GYGFBFivBccmciwVuaQxtlRC2PI4sSA2Ca8SfyuGJce
j0umhLioFwMALXmeHauWmOsMz+Egy6JkJef2UjJnNkBNvID/ccsUnjJyl0mhmprkKNOaaEFr1y1x
I6exulWdsLG6DUeF58NOMpDL8mSuQReKJzwEvceoGEGGUmESUFNNtI2WhpmyzUcr6m5aR+1VX01S
/DvSCqhYd9yS8kcrKpP6S5HjCnlEU+3XA3qhS9coanO4sbkKLtrI7JtqU8sUwhCMyU3rjkNc2h62
EZgylw6HmSiALjx7gi4hKwCG3/Pl6gw5SSpVy3BjqoK30a38z8ZL3PfIA6OCt5R1nDt4cSvEkwzg
c8C1RRb6asxA0m635FjbH4pZ7yycSaEexkBUyEep/GwoWFQkpJ7JuO+G4pYngZ49FTxcce2zl46h
8QFq/I/rW3bmiqwhFYMOSCBdQUUkBN3C4aTtaZQf9bh2VUl2C7lYmQSERHQFdWqX8tfrBuciFCx+
90tMdVdRORUXR9oMUpIf21WruAUUCj33U/s9PndHiAr/C2MgpJwkuUA5B0DX+RSnXW6V4FcBR8aW
HfN1V7nshey8/D7dVQuNiTM7FxiOP6aEyFvGsKWyyS+C4zm2rc+Yxr8NJV8KfbML6dTS9CUnMd7g
YQiVIFgadjzbdOA4lt1weAaDPBh5NqV0WwTQYtaNIMzd5MWWfxh8kzI/pc8Lozu3eBAN0aEL0kVw
nAmLJ7chdEXzKj/29W2vBlnvEbkPHLDBPKs/60NVBcVjVEziybk8uCQ5FKob92ujPFz/kJlL+gSf
+fs7hHOntqoxraQyP+Z56zqDr1SQtZugJdESV8tcyDi1JKwnkxYm5w4sFavksVwqwn93YQlXhjNH
hDVkRckwFCEGNBk8q/TRrJ5mTyk4X26Kz+qtjF32OQKS4Mk/hk3xbN9xTPzSnXmucjp1HEw0ERNV
vNgq1hIdfBdmi+UVPtRb076jndf7cuNCz7x+rZmn8Pf2BXpqBZgiNCgJPVTMVdZWjcdmsYhZn91W
APRByw1hCqih88WeFyMjaoWv6XY9lI/H8JVJN7mNQtRAN610A0xAbLzq5n3ftaucNWBVTHZGvETT
NE3sxcygI2pqTATXg1i3bceslxSN5ccXRf8NqRLXtqFywQJigLfRV9kmVI669IpWZK4tHVSzMwJO
FdyqoHQwNWOej0FfhVVt2z3W9wEtn8FW345v1TpZ51vrkQXP4Gjy5DfHl0FN1Nx0C3Ftbsn/MX6R
8JRjVhdUH/MjaDuBVGhucnkRWj9Noji601sUNJnAMEOt59xBgwwNeGllLLlxZ1KP6KsGxQ6IEHrG
S/3sQO3VCuol6ZnvjMg1q0J6yECTIthAJ8985vOg8BNQW63ae90LB7d3Oz97kHZa8Lpt7419/7Qu
Duyuv4s3xlfpowJ8SN6uh7HvfMa1DxKe5jHUaxq7xAcZrrprftPVW+w1XvpxW6HjgPldYBydDVSM
PqvNY3nj4BvrG+nw3vhWEK2dZ9sHVmDbbqJb4r7iPvd/pH1pb9w40+0vEqCNkvhVUq9uO3Y6zvZF
cGYcbdS+69ffw+S+k26aaCJ+BoOZAIPpUpHFYrGWc3YG/r/Vd3fDp8xXUcmLCF08zYUo/8+eCUbZ
V00fmyM+Fsh0mDMrnlInYOc+0ELzy8b4SDbDPnrQvwyHPtjfXqe31w46mRH8885sFD3FHLfZNW5m
20t7ZhqQ94EAR5MtSsYD3BOybBGSvrflcU2utwUjT9AUHcW8WYwKdlJbeTk2bd2fvWcoOh7+QYtm
+7kIVflXSb6L4/xxwgkgMIJhWbhPyWR7BSbkICg9JGgwGD5S8zRNtu/Odajlh2bAmLCiN5wfLVE5
gHsg/kVkitln4UbrKACbqqrqz3ZG7owME7s0+bcdre1o1j9vr+NbTwKiJR3MMGBlB7GMiEAVzYWd
emitOsedfgKKOF5SKq63t5HAtQjBKL1sKmtnafqzCwQj1tWo8e2bJkw9Az0yijtBoY44D1QuuTOQ
FLLm3v4Ys3xrRaouaJUIwSD02skqY+DqLGD5iomfxV9u78nbs4TNx1Md6Cf4J6CSrj1v0kVVMxKG
PakXUAtgOKtLvHAFcBFh1SZrpp9UbxXzviqZwpWOfhsbOD9Ffy6iLLCc5rAAYagsHuFP/GFEr42t
cBiyZQRYAoAMOPMskOSulcyszC3tEstI1sXZLG5G/NbRv95eSUmukS/lHymCm5ji1maNAfNu/O55
9ZMwP32JBn89BiQNZ0W6X76Gf4Tx/37xBkj7sloJLfvzEiwArXmh3/vFJ8Hn2zq9Db6uVRKOU0Fb
YIZFkDJvk0/JZ9UNLDutf1YMGBrXShgTdiHu4XtIZ2+09UzoiADvjEmNwQ5uayJzc5eiBDuf8hoN
Zyv34d0/tVlw2Mhn7W/xCnEn8vVy0fcIngK4OcGZGnaTdGkKKeushUW9Sw1r21rZj37w/Pfo80cS
N/mL/ac0yebK7PtzVdLSj0zwiQJ2Dn1Hn7WmUkSAUisAcjaCX7R+Y/r3Whbp+znPyAJba+KwTNCN
Z/xYEZTd1kh+fhBZA6wYHdmo6l6LmdBDXxsrxCTtfdyhKdtsNxotD7UH6NtkY7rxA0Bmgyq2vgIB
dTPH87fbXyDVk4fXGLYGhI1IlZbGBUA6Sr0/s/xbRaEmO8WJqr1YJUQ4uM4AwuMiMaAl1bbJlNwx
bXostFThYyVPSZCoIJ4GDgHsELWe69WMYqoNrh3BQIrXCJklAMoE6NjSMdTZgvkwL3y2vpoTQFQB
QwVEtGwsNkOFekSVfSA5wBTxBG3ST/Wa7G+vsiRwvP4yYQXQrdKkQ+viysEjMtTaMPrYotH9Z7Ru
igd3PxnoCg7dZ/eBjFvnX+/sRZ1P7LPqXfPW+eAzUFPHG9cEQLU40DD0dulF84jhvpwGifk4mwYI
449L4RNHWXTjV9p1lMUz1XhNoymaVxMFnTVNI0tn1wPvRl5TfykObf5S0Q35HjcveOP66PTUileg
CSnO7turD11PwNQB5AviLuoIHtyrZ4CEuBhhTNzvxLlr8x+3d1MSs0IAxyewUc7DmDLX/MIRtYO9
VszOxnPfTaPj0zrXjfsxR6X/VAweTXf4M/1haN5ghXbhreCIzht3b2ro0wpvf8vbo4UBetT6+JsA
06FiBVzP1zj3omQ+I0ltpCFQOPR9tjh6HYJgS4U38fZCgTATAG78UcBRZ671HrTCiM2mnM8aYwe7
WLqgNuAz5mzG27FUhc5S1SzQdADDxEItUzzN81oNXlfPZ7S56EdANDsPM2hDDgBizRSRhVQUutc8
eA2wj4gN/FHq6Hlpj1BsAXQVZlPZ3iSVdQe62VmxYdI15HwMeOzwxwf/lEvb8dKxSSJzPmdV2vmx
uU/ymmAQYt4MZFk3t61D0kbKcaWQpUQrCJ+GENYQlfcJ0XS9nPVZo480drrRr0gMZCsACtE1iN2l
zh9xjlmQx3G7dYvebY9p47If9TDizedWEZvBBGqMn/qpYMXn2x/49qji+5DfwVsTfBhIhAirMQzV
WmIk8ByhefiucO2ST3aZimV4u+a/yFd0GK/H4XCEy9xdY1drLG05NxjousMU/nJ0NC059FWXftLt
qVF07Em0wu4CEwc9OBijFl5Jt1forWni2y9+S1ghJIjMyInt5ew8WT/yg/Pl9s9LShPXvy/4MkC6
xOB8wu+bAPv+nt8l5wPtfAyB1c8FiNRVw+y/7uDrW+FanrAXpMisIbcgjybgELhj3c74kjnf53Y3
o1fUsz/OwB3sff1QZ0mAIp0/zU9t8m9jq2b4JZ3/118ieLO1dkhczxama+ONNdw5L059byId17xk
W7DG6yXx2Y4OH14UK84j/FsrIHgAQGVrK2o3y3mgX+smbPN9t26LaIta9Zf4H7a7LU5m+5hc5P2r
Bk9ACJehNYIvoujK9ZzmJqrvVbqgtzr6QNMm8kezaoPb4qT2BPBh9ORjvAQoF8L+puDRXnA9rufB
MkMnfc1Tv/kUHb6txn4YvYBtUm97W6TstDkcpQRRHy58KsQZCwVBuDXpK54FTrfN9KzeLm6vSlTx
XxF37VKKsI4NowlgYcf17LVV0BrRrqp3wz1m/v3ozqOZIpTlfvmNNAA4g2AO+FLYomu/yHpWZuAm
Ws/Ui4sHHe8En/VuczC0ztp1dnUes6w6vGMdL2QKOzca7TTBSUOmPmZoEqrnXdFU3v49UlCCR0IM
naxvZtQQa/dun6L6a9r9PQiAv07oVVIIkRk9BxeknEsMZO6CKnMOTuhBR4nZ7Of4PjbcrRlZH5nr
leGSEluxcDIXDQ+Nfiu84IAdLFyySF9qVVQX+nnFFedP3tD/g2UuH0g5NIqbTBJ6AtAMmUQOZwgE
RU8wjHi0V7uLvPWMtkfrMM8lsPvzrgps6i1Bmevx57FH3dGdQBDRtGBOdSfqKKIl6eqidm4hesG/
xGiJD6YY7oTcxYq86THLwT6dWsMCSH+CV8Xq/fsOiwGtO96n4HJ0qbCZa24WsxsBVs0d5267Fobu
e22tBX8vBXMELroUOK6pyH5ICs1syJSAJcCdnso8b/yBDh//NxmiD6GD5qYMtp8XmuGnYx8HI1XV
MiWlcvSwIcoh8IjIcIv4um7ulp5VzJCCDP4R07bdnest9BDNS/9x0JGYy70OJDaxC8gau0V/abw4
vhHFy6ZBo/eGpBrdTt3U+kazrOGgOemnuLZZkLAlVUxyyY4OMGBQ08A4IghChbsQpfSmpIWpo/8z
isIc19N57AH4NGQsP99efLkocJKhoQlApyJurpaZZdzlVD932rAEJkvG56rzbJ8s6AS5LUp2I6Fq
CXBCjAOjWiTEbDMhaco6C7akD/HDmmXrxjZ7/T3WdCFFcAV9W1huCo99Nr3B3iZDXR0cNtiK+EG6
bOBtBeYvntTIFF3fRJ7J5jF3YuMMZAsgcIIUYlOvZvaAlJSjOIKSYRtY7h9ZRMiN1jaacDLN088F
MgqoAHltOZ6MeammfWyt+nAal9QCE3C3jm1o0aZY9lZK9c4Hb3SHkj0jA1JkzHZ8PSVd7Pctwehz
ZWcYVLi9w/JVcQG9qrvI2olv00GvBq03Ih0Dcnl9NHqXfF30qXuKhooqSi58gcVQAGwfaOTD+wUd
0sIRQUucW/c0N9DdaD7PK/nRNubHhJxjAwMgiJ55b0mvCKlk6gFsit8x4GcCQ8z1preJvTZzB5lT
Wye+RsBBU2tJskXzRKwQJcRVQAzjMI/wViBbRsO7mFNgMZ69czvkJ8DlhV5YHvJd+ilRQV+IfX9v
xAiruGgNCi8dxMxtaPigqdg1vrNL/fi74/c+Su/HKUzDL/Fm3FS+FjaH+AO6DF7XTbS5bTkyfbGm
NnJT/D4Tyc1Ga+Qvxig/eSBvz4rab8cU/HCfF/Cddw7ISVSIy8Je/tIcuT4Uu3BhA6CA3+YXCQcU
XlMbZ5edjDQnPtXTf8s4fShy1QCUVA6CVfRPAx4UzbjXcpa2KCmAnSGne5rro+3hHfl3SJxcFRRr
Eftg6tdFrlrYRLdbGWuqiZ30DfnC7kB3f3tvhKj79+/zbCWSyCi1i7kZYyFgvKlmdkr1nd0EmF0Z
77M2AOfabTmSpeLw9//JEbaks0e3dOjIMO39k1THNX6qVWxB/CcuvMZvVdC0AzkoXyCBdr0bcZrn
nuZwEk7mbpfxniaO3+mvE3t6hyq46TgeNNpqRZedIOWus8Fhp8nYke5+yjYu+fa/iRBu09hjHti4
IGJuN6BThggtUWgh1mF+LxdGplDBQiSPMtb1cq250/MJx/QU7chdtM226Pr1+2DZ//ushEzkS/9m
ay5kCc4VsedoJR1kZdmzOx0xVhesFGOyVuXrSVg6IUuDttpMDF2x/6haWH5VlG5JFwwjjYdSa7im
WuLTfzzeZxc/jCf9ed0SYGOxux/Gvg/nu36TbhGHnbOAYYSreh52ZWjdLVt7DxLLFC3D86Y7L9ta
6amF9MibrRD8SOm0tVXw5flshPpm9tcDiNV9jqDXBlH4pXrU78rdZ+qrRn2lh/JiWwTn0vb9mtUr
5LIp2rVkM+nmzlsVt53Uw1wIEU7+PNCYOTWEkPoTKKgL7aM+fzGChSoM+ldYdmubhTfpnHqVTbg2
Rjj4zcNwNLYeMAExtAzSsCTIDhjPeKi3a+jeOWETGA/fu2N7SAIt2FkhEMlDPbS31XYNhrNe+eaW
PRnBGiR7THRj5S0/D9Ntsf3LVtNfe8+B4ZCr5oj2IuteTaOlMe0kO1XoR9/j8XHbk4jJqd+/j/Ev
HpcTlDyFo5dE+uAyLUpPdfxSW0Dr3kb5FNj9545tYjSOMd91ig+Fq7i3ZM4YFOr/iRXOnOloQLJO
oZabudt+Zomfz+bJcIYXZ0wKhZKSAANgRBQgngAiQnFKOD8OzDi2CHTMTeeQdbuk9I0y3rI9JdvO
VbwOZPaM7BTI1RBhvG2lt9MoInWSg+e+bYMMlKlUazZd9ZTqSB6pGIulml0IE3avYKRwojHNTlay
PBC3u4+Hb447hmnb+LqRbyf7L8mtftsLcpm8dQsWKY6FebFN7Lpk2SnrMlQw6wZz5Q5DB39rG37m
sb9kLvr/8jC8i5YawCmIw7s005hNxwb0A8bh+yFDzw4F8rfiEMjuH1O3dEA6c45HR/BBejrHZgcc
MvBzf9brGsAQiY+RcrP5mtiHaTjEZuIzBrTg/LWx90X75bZ8mZ+9FC94pqVMwWuC6vyJRA7aiSu8
86L1HDftx9tyhHfTr7VEuhKlSstGE7PY5Fd7jh0nVZ+dTOubrZM7KwOESoHH8ktjPALfczP2nWJp
5ar9ESkcvbhKci1OuuxE16kLc915tcGheCicRqGb7Nhd6ibcVbFVaKtRYAsXtMv3DnCbQBLee+Dx
RmsZqBbJ4fZa8g8Xb5NLeYLJrKkWGQTzs6c41oLU/jiocnyqlROMQp8GCgR6CKg/kSEBaeHZJgon
rLIH7l0u3kFNhtLg2MDuyqH2XZYCdgy3nP6YZUcLI/Ja8tNKVLGedJ/QQMRftmCqEP3H0rWgosAw
96lGq0WQxkE+7QFD19cvt/dHunyo8gBWFS+jN2DHEUguMLcGW88698cSjXkQGdH9PDPF3SK1Awwf
8tcrimdi/whpGPHKfs5O9vzsAPqInN+hBzoW+awYiERECrw0GSpAsOvZaartc0EwGYwJQH1UQW6K
cAW/fcOFHG4rF7YQ6UuuOZOVnTQDoqJtkYfAG4vNn5NHdpNrhtRq7IC13rfRsXu/7B5J3vq6OZ8K
zg1TzoocjyxAMOGMMcWKMTFMpV1/j6XNzZJPBHaSnxJycLVHkDt7VLF7cimIPkFiAbRoEVpAw/So
RlZondHnrv7R40loTwAQUMSeUmNE+vP/xAjOooidqQcTcHbKy003pwEYxQPG/jID93sLL6QIHsOd
bUBtV1DGYuMSpprzNKQlgF2Gn7dNUuo2OEkFmidAfC9CruAcROsKz3CqiojeZQv1AiTXSdjkRQo4
jandtQBMOFRmA3xxgCXcli49cDjP6Py3XQMB5LVh5EuRRzFa/0/jif6wVO5JFlAhDkBBCQQclmsK
AVWWmHlkFUBHZxh+RHfaISV9MHXjtqg/md2uchQuWGYZl/J4ZHJx7OgMlAdXgzwXowu2lgdVXflO
/eX2msmc7qUUvqYXUqq6M0rNMHDxg/62Guj92tEPTt8fR1rvs1xRDJPtEOrdGAG3PRQVREIzcErR
JcPfp9Ze9aAq4jmwZkP5cpG9ipHCAyw/CsJIBvOlvVCqrqqiZzo8Y0Oqra3vtSrkeHAeoN4dFDUZ
C9HdFHaZtr29mDKfcSlXOMx1nViAIsCWOcUDHXd90W1p/TjUKgWly3ihn3CcCcsNs2q45wct3Hna
39ZCangXvy74V41OZT/y1TM7zg71osf6xssNxWGVSuHAKQ7MD0NzwnGaapI1M9FwWGm9w2w3wM9s
f6qPt3WRmveFFPEQUZK4Orr+TsT47ER10Js5SPT0TbW8dtbzO2RR1OUwL45OR7GTUtM7uNlWR7Ia
/IG+RfLIt3KQdJttnO0QgKJxrc673W2hsmVEzxp3uHweiApVoLiMDJhZmgMf/rVHMMhGlLffc0nZ
eGShoML7A3TBSURQt6i9EvUA0JSNICmPe/IwL/TjbV1km4WmTrzDcbmDRkrYrLEoxsXMm/zkLtu8
fXHtUxmHmE0P8/e8PS4lCQpNI8BeNRPxA+zukCR+kyk8gXRbCAjHLAywc/u+9kDxZM1D3UMAaAI2
3rzTF7BRxQrjlrkbvNj+EyIcIXB764M+VPmp7jZRvqnio1vu1lHRXSNVhQ/ToeUeE7/i09AabWvN
9YkXgzZ685CBLDHBbX5762WqYLwMgRY6rtEJJficfK0iUOaQ/NQmG3u+p6Aut59yVWuj2Fn+Kw66
FCOEsjparDvXSlETaQGQzsZ1CtrV+GYsFeqiK5jGEdkWLGwcYCPO4HcOht6tg8rWBl/vo2NRAVzU
cpdyl9mTtulbB4gUyBCEo7WOAZlHe7Ms1vrp9trINuDio0UUjtaoayRdsDYT6rvNzlo3hqpJRRbb
EOwvKlII3kDgdm2uQOPO4rHFkyh27obhGf2DH0w0v9LR9cvhdbLazTtUAqIESB6QLMINfS0PsHxV
NRhTdipoD2qnnuh3VltiTrPNiMJByu5KciFKUK1tbXRMZQOSbht3o0JIkW6NwRuGwTgEdiPhwl/Z
NBgtXzeGsYmucIOkXgM6Kd4I0sNxIYX7zYtwprWWeGU2pHQmOHJQQicLC+jwsjrD+R37AjNwsDMQ
6An70pkG2p+1MTv16Qtxn1BrU9bApMqgUR2FI8NAQu2N0wLFJgPU6olkzwufXF1L36FPyvBZ9hQh
F3KEy8SmXa6ZK2KxYrA2pE4DWwPEn7YEHYhwkkUPqAHyjUSxgGLL2W8Pg2kKAwVXficLN8uSxqRb
JgRPCwAMEyAXtsYOxI/zOO2dMg2S6B/w+AVeN6hMUWrnvL8M/QFIZTuC4LoysxnArvmJZehHjH5S
gEG8wzguJPDDcGGGaL6026TD426Onqf5GBlAdB0+35YhdUQuyuJohkW3nNi+lqSOMzkZnnBeudPT
AJRvlrGhaFRdgjlTeAZZuIHK+H+yhBXDNEq+pBpkYfRvu1aTP9sfonjn2u3WJEyxeNLtoUBdcXgj
55uR9MRZU85LjeAwBpCcXpSPVcUUnfTiSNcv48NP483DO5DetFK5s9NOfZvlp5g8Ua/DpLvfpcft
7L1o5qavPtvnzA500NW3mwzDoJ3lWzDNOayn3M/Ncnt7L2XriyZgHAaAYmGwVjjp6PlZl5kVoJMA
gnNZPJkjUBEoUjXF0zRTRQAh88QOmgQstDYDWUzETqoiy7FTHbEjO1Q66A/pfWGo2vFlLoUfbMBh
6RwsUDgAi0HraK6W/DQAqC/LCgzGsU3d6n6OdmCoxUIL8DIV0eZ3GA8Yl9HPgc4BdKULK9k7OfBJ
daRv9KkED0EdTHN+eMdmXYgQ3GU+2M6gRchD6V4APLCzQe4zqwWLBKBdXEuxWVLLuBAmnLwC/MuG
RpDBs9g2n+pTG/tWm25jGwjmtqcQJnMpl4sn7Jo2zEaXAUgMx3z5QNiKPnvbZ4AudKOHjoG8y1SG
mVJjRIUPhSnkl9FVfe0pi4q2iVl3KFl3yHP45VJUIO/QCsSSemJqX0A+jBFL5hVl6euDQRsA1Hd9
WC2V+cPGUFHjp0mDbieEocM/Ret2j8WSp9mGQ9Vu65WtQRW102tMOZyF20X6p2R208h3hjx6HJjh
RTjcY5veazlTzZXLdaN41YDJGfge/H6/uAUMb87zoeY+hiE/ZPhxj4FMVSZPKgTDR8ia4y+wtV8L
AatHrC9I5520KPfNFQQxja/bL7dNXuaS0SMN5F/KXze/xsEuNCk0VuLFkeMRCKTau9Rdl001ExWS
pCzegb/HannAKHqDIZd569B6Bh5pTesPUxgVm5Uce0NxfKW6OBzWEVN5qNYLJyqZu7JzXbg/zI7S
YPh0e6Wk2+HqWCo0A0MNIcmQeTRPOw+/TsA/mT24QILrE8XNL9XgQobwYtZtrbLLFC/mbirIIapK
DUykXhfe1kSc8ft9RWK3AdaC0iNqx9eWtfZatJKVv5lBHMP8rx4oMMYYdFH7NvVZ/pHswX4X6MOO
PN+WLPN5aIH10IsLiAlkqK8Fz8uSLA5zcEGlxbLp4qELmFuuB21cqztt0k/g/KKb2zJl+3YpU1DW
GPQy63obtldO21Wv7wukrjs0sd8WI1fNAxQs0uLoOhRdQtp1mIZxUY2xrRAsA2GT2aGpl4900DFM
rhhYlval/KJCxUQHZl3FCZJSn0a7jkfYOvWN8SGxwubYlhsH4LnOrv+6V6FMy1YRmWQLpUnedStS
mrtzGcesR9KgqR7B6o6UKNlomWpcWLaIQJpEM6WDhxeujWv7qFOrJMUI5P2GYDgEPG9gPy3p3agX
p1qJIydVCfNtaJtAZyiKJdfCqjXFU3K18lME2D/kFPrJ9Qdn8/dm4V0IEaIWzXEiZFtMhEvVHGRj
C3y/7WrNQRR5oTUo3shyjTj+mk34wRZssFrKDKPCsMFRb/1qeprT1h9nRcJNJYTv4cWNkVU0n/QS
QvIBmfEV1CcjCYmuGrZUiRFe4dQCi3Gj4dj2gz8nuxx4jYqYSCVBCFDGYl26uOUpJcDc1yNB8NqB
x0WROZS5dI+3k/zeEzFxtcRkjq0Gy+WRLhiHzm/Xd9TIeICFpBWqCPA+1xsCoEtSRS4/NJnju/RH
luUhiBsV4bd0tRyKSxyD9WjdEvbDADAQtTToQfSfJaBH0iHAA+5/FCJsSZ2yIULzbn5KOxDQkfti
adTlEFkwgiGY/9NEJBTMwdnQJNxTe8axeWHRnYFWPsVtIJXhWjrwVF0MmIqYPVkEDK+uQM9+kXyx
hp+ltZuSU2Mrdl4lRfBgxuKlCcBR4JSN+zJsMwPh9OM4KryKXAoFYgSn18AY4bV9tSNesGaGcYCO
lHszOeY93VqYc65ebrtKvrliyxCwvv+TI9hxDKxWt6lzdlorn5oUo9yAqZwW33MzTAv+YKMeKAMu
lW5CjF0NqHQD5QW58O9ocRge3NjPbeV8Hf/yN5ohq2wgRY24R7SGvrBxXeL/OJXr4+qZ4I4yMZJ0
YH1g9Xiv6H5nv9brp2Zt/cayN7eXVXZwMcOGe5s3cKAefL199lrilU7ROozxYxRhmvbeTT/fFiFN
+CHnhkZ0G6UL5K2uZThAM+lohqpfDaTmwNTZzk6XB3fsNgV60pcPAwF0Gfh9SKdCPpU8bNGUy6fU
kblHkVu4jaZKt9gQw/mt1Tet8qfGJ+zY62gfCX/eVlJiKmhfwow6QpNffPfXOq6JkSzz3LBTNpE9
Un/goNyyfF+qMnJyOdCEA7QAM0ZYy2YFf0FjtOzk2drzbHcv4+QeyiU+VniO/r2/hU5/ZPFvubjL
Y71qirzs2cntjyTdQKtkVPgoSUh3JULYILPJyVK5UGdscAEWaT/6ppU9tix/yme0GDcqJlfJhYvG
Qw6PxeuO6FW51qmwrKarbNiinnxZ3cH3VGVNiZ+6EiBoxDwMas494sZVQ8C4acxlFxcH7xHNnFun
7XZ2vbtteXKNkFrWPUx6IQK/1qhue2IwkwcqsfOqmeQRE0+fbouQGh36PX6DPuBuvBYx09XV5gU6
9UNQ/lv3dzHdx7XiUpTqQanHMQpwjYgIaXOnR42mw8GXc7EfPbJN5r8PtnBF/ZHAv+DCnlc9plGT
MpwddKqhdtNH9XtOzIUE4XQiN28V6EZmJ8d8atC+w9p/UUx9hxDeZu0ha4ZMuTjhSDLXqGKG+6Jw
7+ofAwaxN7e3W7YTlwIELZypXuy8hABMEEWWP+WK0Fp2RFDXwlQBKlwgmRDOoN7qo40yMRTQx9q3
SRysC90z0/XdJUUL4ZOx6GdiqkDTZFZ8KVY4KJhWZ0A2Ldkpie717lWzkf9u/TVWlZlk9x3ejX/0
E+7UGSmozDGhX8Y8TICVphb0/cTCkaSPjHxgi/FhSen3cgJ6l1ZEheL1L7v0LsULYXJsjINt1hDf
Rh9W9mmcJn/1h6XeLKQKukghTb6qKCggY4OyjSnESOnYJay2IM0GLQuoPEw71NixJKo5LqkcwChw
qjogs4hVQ7yUjcSm2D30WKzDEWOOJTvSXGH63LSFWAzpGRegLxhuxZ+ErdNcO2vjFdc4RETTEzRR
lqpVIoTtYYnbuTGPFGwbaMte7n5xkXUHDYDiXpAv2H+qiEhuuUu1WPdwtaJtFq0vxRSszZa+yxlh
CpjjSAN4S7xP9RpNhE07slPvPXuxF8IdTXWjcBhSh8QzguibBQiWxSPoC8dtLFobaT2WzNK0Miwa
FEO0jNSKvefn/83e/3q9cmAzpOqupSx9aQLaDFI6wwmx+ZH+2BjHthhDUzUHJFMIVxFqOAA1MjEm
ei2q0KYSyGgGO9G6akPqMj1A/ntRLJvM0jCUA7BttKbDIwhHU1tNMqYgjz9lKTDXrOjbaqYho7qq
6i2zNLxecCxR60ChQJBTj71XEWbBotHvs8sn37OC1FW8M6XKIDX8qxrBw+zrJWNG1QLb2MTJRBgy
fu700OsUrkxmAAAO+D8RrhDmLCCVT3oTu1IYx7rN9hhzduIdyAwCmqtymTILsHiHByb3LTz6RHWs
NG9WMhanrom3eHjxtPPf3+IgAAMkEurKGHEXtGGg60UCALGIpeW+VoNv7x3NdcDj/CNBePoX9TgT
69fzuHvp8uJYDj919hy7bH9bE+mFeilIOP9J7KamXUIVNDtG8XHJQuuJPCPPvIxbewnb6R0R1qU8
waCzwaJTy8M4vnS8j6N9es8MJ7q60ICAmjVvRhG2x8uHZcCUODsBSWqntY6fd8l27b9HVavQRnY8
ga6Jnn8M8+AVLtxpTVG17mDARVv656p5pMgqpBZqYIWKY0N2RDEJizlYTDHYyNRcH9GE9hFQugB3
gPciINQOMIZcea3JDs6lEOHgwAvkddbDqcUOQdbg2PWOYr2kaoAqhddV8eIRUSEye4jGYYSEqej8
HjXJjrzqRPEWUQnhm3ZxpVmxoTnAoYLPTIuQDj/5AaXTFN4+OSopQsg72WOcdymk1GVchWz03GD2
mi6IskzVXcLXXbw9wVrHp3Yxc4Sky7VCzWKXyQB0n9P41fnJziUGjvZg8u3aL6pik8xNY6Qb4Hxo
f8KblCt9sXRMj6hWrllxou3qhGvZTv92ce35SaJrT0tZvozOYCpsQnqGYNPgSEbf+pvBOyOeAKfD
8gJXaYTS5xy0eedb5Rg60+vtLZNJAoeLCfsDMj0Sc9fapVoC8PGSFSeDnDrQ7dbJEyXE11oFZ4XM
NNDaxZGUHVCOiw3rM5B4gBVWFqdhEzXBj9Z7h+ld/r6wS3U5al5bQA/dvRuqE9qu4/Hx9lLJTO5S
hHCGMKcFkGBSQETyZZ7uAAY93aFHNxisV5QGAuWkhMz1YPoXjZkUVg6+ruutMVASKsHtXODMLv7q
2GBL+XxbI+4hxUOE9qlfUINIvIkxu9m13Ry30CgHmuaQg/vL+Zp+a9ut51aBGmJHerGi8Ye34GCm
AB7vWiNwDTK9LirIi7rHrkieKpQIYr2/yzJH82f2Iy5/gonMiFbF1sms/FKwsJTtGJlG0UFwl7Q7
bV38JR23UfHEVI3BMjN3TExLoPUSj1QRHqlPCSkXCjPXhp1bHaNh956SJ7pw/ogQLL3Q63XuME+F
OU4sVhosw3GMf942DJUagqk7jZXFsw7DABgSAGtYeu/Ou/9NhOB4HJZEtPUgAiuFOQmslF39fXEY
K8W7Y5Apt7Ah1+ZmkSzxMNNYYIQ+XrfgVzaC1nJ/ksWIN7eVkbkGvBORLsBNgdKnECVkcVmDRxWS
vLmfMJNhjHjIEXQU03bWA1eL+/shcpr92vTG93U0VYV96X79kS+2A9UsdTLiwlU4+nfsV5Q/v2+/
PPB8ccg4583Z7WON8TomjpBXBx4wZKs1sFWjAdJzeiFEOKeaN+EKdr3ilMbTLgbVwDQ+pZ75qMSX
ki7YhSDz2jRYBCCwpSDwROWGT6Ah8+Kq4L5kgQOgpTi7kY0eY7GvnuUAkW1IVADvQ/fb9r4D/Vyp
a/5GcfXJvDjuCF4O1fEsfpMSK1fqdpr1SxfN9O3GT87epzG5V95IMo0uJQlBF+mdrvRGGzegGYdJ
+Rw1P202bvsu8utxf/tIyZqKMFMOPCuCxnNw2Amnd0LHtw0HC7V+VsxfMWpxZ4WP3hCA9Ih9B9i2
Qp7MJC7lCcqNRTqmRgaTsNbh5I7O7DeASvZKx3f6ZLNgfAAdxfNuoq95l4MGxDz2A/lKzTlockfh
uaQLzQfpEQHqoAMRdNejcRrMLClPg36cEms7dFHglnc9OUeTCv5XIguvDz6vhJTa26bLlMyLh8lV
IGrV1PnQLLrjW3FR+NqEgSy3K6qQ00UoHKaIo867/gDvivkyhAEGNlg4gKQAiLIVtynI00Et/Lki
28LxZ+o35gfg1GyolT4a2T3TRl9n3+cJGWXji1ENmx44F+Wwvb33EreDj+GJXoBGAipHcDvOBOIV
MtbpyaT9ttySDnzb2i5tVFiGcjk8m4QrAle4EP+UhCR6aQ4p5jWyZoupm8637XTe4OU+7THm1ig8
AzdZIb5D7hq4GnggISMnxneaBtZnioU+LUBX9dc8KsNhJqZCiuTgXEkRVg/IQ6kLdJr0BEz4qWy3
SbotHXa4vUVSIUAi4d1LmHoUizhT7YJivp3SU9+WO9d8LGrtEKUKHyDdnwsh/KhcPPXqosTz3htR
RMFsaPYpsl4Tv7IUNWipEG7/eO0jHSNml3OtAGeSC01G0zrm+uZ1XQKvzRXJxV+vgzd7fyFGcCHp
QhZzjeb0FOdgRjCOufMhtbVdTZZg6u2zh/KXGT8Z5fOiA+nSCWg3h/+PtCtbctxWsl/ECO7LK7ho
rypJtXW9MKqru7kT3Levn8O6d2wJ4ghhjx3hfmiHkgASCSDz5Dl+WTuq/ADlVFK51gC+r08olRnm
ulLW2Mt7Iak3tIearfSobYCeddtCcP36YPJubksxaRZNQTIRQBHgcK4XopP7koaSAjI7SiphV26S
H91vKCL9c5+6sMKmLDMqB12jwgquoLjb2UmCN1bDkzFbHAvyFABeohVGZNO8Awi/k3S2kiu2jwLP
BNmSJ795U43n+8NZNGSIQFEjRwz4xex4F94rDYbQQrUM5HyAUz+lZvCraiLZmfxMWGnBiAx2gWPk
vs2lbYkj6i+bzI6ZQqFP6xaDw5Fh69nnIG2jlnNWLG0YdNOjhQp5Syj3sEdFM/RIxIM3DcUf0mQH
cARRY8Uj8v0mlmM3DPqVcAIgD4dEKTMUKU4LOchgpnTVVbcX1uBayB1/UzxRu1/lMQmIQaSZY5Jk
Xugl7o+Xt8pWti+dq62Dp8quZdJvjFVuY/fYySZxXnOS2/Eq3XS/78/6Uly//FQm89mNbehHBgj5
ohx3ofpnqKzuG1giFIX6y9+TwWxAYejqVPYxGYqerFCP8/ShIZ34DF1nd8gU4Fi2lXZUO8cwKMl5
De5LBEeX5r+7xi9c2e+TIFdbDFA+Gu9GRNqJ1B+AXyYv5mP36b83n8NDGZLwiJTf/ZEvT6353fWO
0i+bvQ7UqhPjFNRkRhmgHz3NCycE0y5n27Ak99/XHzziERAsBY0oFnNm6n5e4sCuwGUkeFr84feR
C8qhddGShKh1BEZwg6AgmI8O+BZPar9GDVJPOg8dnrO+3cgteiwFj8sPYjaZlQ1+HQToaDZAuFih
72GQ7EE2bBW6ytPAOcyXhz9TV2CngTBTZ0KVFoaZGLY53Kse7cJPnAmkfYn/HpokaQ/KIf85yJQo
nSd3sTccpJM4eoH0RJGx6XgQrcWRX3wLs+/LeBQCqmPFdd0xpq9eAFMiXVOdFKA6u+9cS70u6HoE
VzgqvmBpZrlBUgX1Wa1Hl70vHvPYRM9OQxLpIJRbfzQ8P4AUcuMY1nMRuUOxHmdmw77jZGIXr96X
H8H6XhGhGiChpRwv+H7XIWrZE8goSURJ8Nz8sQZH+ojJiIaH5/qZ1/u3dGBcGmf8LAT+Rc0UNP9D
tsAZ9A+UrOy64oSvOTrdhHJkzxU09WCS2cuiBYWscpgwwmqT4uIrQ5kbxMvZT1HZd90noB3/4oRC
HwqwpsacHWGzfhDBhKKnhmVFJaqMUJkE6jOiyPvwkAlLGVQITUOfZE7a4lnA3OqCuPAFQPDAAph0
dh6eSsmw52qeHxW21aGJA1Eaj8QTx29nl7iZUHBQIkmMrjw8Ka6vFpmSxEYWot11KCyvnFJ7Sj2/
+jVrbOyT2DpY04uUT9uYc1VmNa7+EyZxkwHwGbdBVEOu7UpiWChpL4ORUv6K5QGFROpCnYL0dJeH
gQOif2C5RtIEOqQxJ6JH9RpvLE4mYun+AS/66yOYYDX4eRTXGggEROMNiDu7B00BWj43scFxoyW3
hQsBpgakqIQ1vh6tMmSa2cpBgtE6ZuNNn01Kgs6OvkzsRc77YOmcQ0kBrSAz267O1n0kqJUJ06Tj
qRNpv2lR9XYoxAbnmJs/mHUbA2comuxmTVOWlrxO+inDmQK30Vx5OIalq3zScA9l3ZZXDF6K4pem
mLgCABzqtAVM9TZ9lfbpuQBqlBe+l7bBpRFm96k0nJKkhxFQLH60PSky0tnxROTYRlcsj9V9cfYg
eArpw5l/83tzXFyCjJiasRnAmm+Im1Gdy89kOAaDBIaOjvg1x82XIjPUiYy5W2uWK2L2uGFG8YwR
QtDslcjOS/9gpekfv/J5h//SUkEMyULj3nz2s3efUQ8CKxHBN9Io1VqTOifLdhOYiUHjHe7ScR+U
OYn0B9l6nUW/ey8V9XXdQZnpOZB4mKWlbWBa4CjAP7iJscXdgfZiBfYrcJ4pRbIxjSZ2o6CWOJtt
aWNjkwFBayJ2qyxqDbrfylgMaryfOn8VpoKbR4Drh7VjDRFp8m1ddsfYKDgH/dKCotkHOp1gA8Ob
hvFWUOGg+QNFkH0I4TqwPRhF4nCP2qUJvDQy//2Fk0oSVaUeGPr9VB2L6VUNJ86m+yaNZoPIpQXm
DPCnmZ8WIjj70Hqkeuv4aNTXMroVQSqRGxPJgvlZnbXCNswe4+Qg4MYKpZC4TFZF1vRocVMJXvkQ
JIgA4zQe4t4N0slTIUQHJmypWjeyZ0S8fvklJ7/8aubQSMZKQPP0vOTJfqRuMJjETz+i1G4SXuhb
XmdwmMvz0YFddb0EIImA+LOFQxJMAMArRURASjGVvPt3gMWFBlgeHe24BaCh4drKBP6ELvFhJawg
g1hFtpBwirSL47iwwCy0UEvTMDSYMioBqNrrthnuac6DJy1bMYCBQx4Wzd/MONpATbO2xq4wBsPp
UPqZc1jDyLmBLsVuyAD8ZYUZSxb5ZQjyAXAdTQfZ1xyr/42iX1eluIw6uRj8cwJeKFWjIRrIO4jz
GIy30X4c1MwCV0iUPyCflw3JoQXLJpB6AWc7Lk4fYFVIX8voKGTlnKLKT/LaB4XyTEU54sZg9S+y
xGN2nb/3Zs9fWGHGg6FO1JiZXSEL5qbteDS7uYq6naAxf9+tl0LznGKEaB56YoH5vXZrQ0+qxvCx
UKkeIZxQu9RsLX1Hq0ahJq7UuciQ3re4GBkuLM6ucxExo9wIhDDCRqpp5/iy7I1WGRCzC9a0Cd8q
n1dqWXRFDciyWcwc3U+MK0Y0ycpkpk1O8spC93KlrQe93uR5UpAyDSC6DX9apUPMe6wsusqFYWYR
QzBhDlGOc16fW8zbg6z+RqMVZ/0WjUAODxJBysxTKDOzCdCcP/lgy/UtZQVEaIIsSq0f/8WSgTkM
NVxEP51tgQn8sEavGGIGCqCkVeLN8GZ1E04VurKSlnNpZmXk5kePCnklCVqceOQBIX49JDX3u7oR
EAfNIiKhNK3BV2nhpdWhIp6SEPonB3GbEbdN05WhuwaPnX9h8wEpCgg3RooXNJt8CwNFkLQ0TZCb
QvpdCYr3MizBad8bth9QziVl0RiSrejAQtJaNJnDy2irIU0EUL704pg7Q5V2Nm0yxTFBnObiQsoj
blq0By0TdKXN68le+KLE1Hqtb0CBMChocO2k7awDL065K0fh1323WfBNIK0hJTzLi4Bcj4ktWWnK
hYjNh3I5ugeCdEBaCc3xjlr4McdpeKaYoFKPNA4FUOfsJR8ZgKgl0hCTSuL1qywlZuGZiCUzpS6Y
Z5k93QdRMaK8gN5a/RQRMIg7yXOyEYn/SPeF3XnaVrDpRtjcn8iFkHlllZlIXAtiIRPnmxS0fwzy
21glzn0L855iDhwo9qBoMtPczeoz13tOSMcuaw30aVZ9B/oZ0fTQlf/jvo2FowZHGrqDVQvvLIt9
DYd9kBuFhs5JtQwHAhaQnRgk7kRdpZZcGmU/QB3VCH/uG11yDCBDoJ+romMedefrgY19GlOqmLiH
oi8rqT5S5PEF3vosHDEobqEDDVkaNEywYNxMr4y4wQNq3wS1nViyJwYnbRsatii8cNlvl5wBiF8E
CzAfQRSQSV9mY6sL4gRjNH/NIAoUfSixT/o4swHo+xeThy4gIOZnHtYblreiqETQi2BcMVUIhObF
FUBYmV1U48hxwMVRXZhiHmvClOKNU2ADQ3kVzLYffX8azccKeZKy4B3MS86OxhMEW2S1ULxgXvpt
V7Rp1mNYVnDqdCA9IWJzf+KW8pQ4uma2TxPpHzTEX7tdnPSh0Ss4Q9BFTAKrxJ13BJ5mtJNUIFE9
raLsl4bktyX+i57YmWsRT3nVRHMv6/CKoCd9EKN5uFBI/aMrbTzp7w9u6QhRQApkImAgtN8kJY0+
jJFRAy/WmD6n7UAopdsottyIVwZf2ryXlpho24XR2MY6aGeCpipsKdILEvtQYjG1VOT4H88UEwCV
yYwHSsFDUoZ/iuxPV32YKgfUtDxvCOTYukjO68zGrfTMSqmB0YhqbFMIlgAgm9PAi1rOcbE8FoDG
5hcxOn5Z/y6LdKoKjKUf3I6uU1xeOInp5aH8bYEZiqkUQa3C0/ZQLf8JzJC/+zfdLUAk/W2Cudj6
U1u2wUyf5Ms/wllm9XPiHXq8eWJiDqhU8hBchuAOKDaqp1mutb6/U5aCGgjqZpLyWRCPDTR6MYbW
GIHtA6oSFWSL/PKQ+JvePP66b2cpoF3aYZajUpI2TnLY6SAkAH5VIc5W/9wCSLGRYLGQHUVYu45n
pq9Z1BjAnFVJDvAwo/J6//e/QZrsBeTSAHOBs4pegKruTKuQklqpXdml1EaBLlgb07mP/kz5Jkb5
PZvcvivs4q0BR/Nkl+nHmFkk3sbBpnDALyzwCECWfATE02gbxX0PMC9m4OMoNFVt4rsME4y0wu8h
4Iu9Li0fqlkooIFkBGctE+b6UhmMzrBw9uUjqq4ScMWc/bpUcMbN628TzDD8QM4sKgToG87idSAf
xri39cEBUv/Rj4E+V3yRSAA9DuVzU5mkPCfU0UZjRaXEUcKTFu2qgodrWbo1zZgWuBVQAHhsXfvU
qBRd0rX4psCgB1k/h+MvKS53cq48VIq6gWALD6Y+j/LGyQBvmd89c68ZM9GpOMkdCB3BF0GfJKn0
CuNXO2eks52evdx36CX8mTqD4bFbIDAOFP716Ap/orSQwZ5lHvRtvhfX5kFxGk/bdWvZ0Y6Jnbn6
OTo0j9NP0BQ6Kins0REA62ls1ck8YyUSndejvlR/v/wotv4+CJmkBwk+ypexidR4jWu33VnqOhLN
VTLWTgMSSrU9DKNqm1F0zOvhyWzMNyB9vfvzw/0UJmahMtL4tYojRHjM1gLUTLOt70lv/hq8k/t4
1W6i832L8+Kyi49VR0MmutrBlswYVP2kkIf5zGrRzRr2RB7eugK04af7Zpa8+tIMc25l8HRZCDHF
QwdNRjuiLg7hZI341HAsLSHEVRQ3QC2NvB3uSXPsusikSZXaKbGBGmZbqmdLq35ZQbNTU60hU/Rs
qk6SuDlgDX5lOFKlc862pcCIpz0eInjRSTgVro3XrZDJJTh+94my8ifDLpvQGygPlb60YwHNBpQB
QEikKJnZDJRR0SD9B7Bo0hE9LgWgMXM006JFoujUr7AWOKWqRYOo14K4G56CzrPrYSEz1TSDjjkN
N+ZGg0iuXR1zXhphce4ujDBzJ8l9AKJmFahB1Go60BCW1odscnbY0qmCVsO/RsJ4xxR2AGDrWrT3
CGfpv6kZ2K10+dNMHG2L2kiK+adHN3UykuyUVVwAoaY6zV78XR/zp2knvStevFFtvBafwIawkoaX
JtqaPOiJMi/IvW9hTjZLrPDYsfAtVugEu/BXaGvvGhTAB1TCU9ffKnvJw8GWe/0+bHbDCpii5End
ZT8Glz76X9lj85B4CRleLIANnPuxYPFWczlRc7C42KFdOIl+GMCbEN5csMIiHrgBWO3cMbIzJL23
xQ+rISYc2h430WYQHvpfUO5ubHFtcB4FPMdmziNDHuVomh07Q4oqfY2ceBNymqyXIuzfo8U5ez1a
QSyaECpUcGunPehedeBM532PRg3u+vcjLaWiJmCpRdcN7PtLdX960C9w/du56vdUm1cKt8ov6ky2
6PCUv+7veo3FLllC4uOCh8/X9Z2YbXt9LZmcEiJvhua/v/A3QZ/aPp3hyEK3xR4ltcRTjeDN001U
8UNUcOZ5SkmngBcU6gm/ErD3IL9xf0WWCt8gXP/fAIZYdT0YCcde0Jkw5fj0Qbb/AGj7I3aSB9l9
Dnb9S1SS3+BolL3kSd6NeE2vkvfuJV1LHM/gzSkTYGLRV9UEkJD9ZB4o5JzHkHc5n/32/w5huDxc
D3SSxKAqWxwHKvDWsza79NqsUMF8FHpiPOar+/PKc0MmEPRQU1OqFAd3vveGt5ZTz1is3lysGpt8
UPSwroJ5MM2v8UGwh3OySpGJGolsF2c87qJ1VTz09DDyrgqLuflLy0x4kMOKjlKJgVFSOBb+s487
EqzlH/Wm3PQr6wGtbD0E4zh+Os/XndX7hpJf7Dm1C9Ea6sNNJ3Ajm4RGXq2RzsnHP4p5DluOs/Cs
MfeT0hgEAYTP0b5y0LX53q2TTWBLduj+v5yERTsMoaAOkTwHEsEpw8JLlNQtdc55sTgWqIegBwiF
PrRRXPt9arRWgcQbxoKjO9wCTaa44WBnb+OOR5u27JYXthjnqMI81IMY8yYKQKIMMrEmmQyDseos
wGWqESIp7xIlYZodo9YAEDpd6RATNvWsI03CA4AvxpSLr2FOG3OQw2Y0cRQYURfb02Cc1ELhoq3n
X7nxzAsrjK8Y6tj74uyZ/iF1Js9Yi56yN/e4bkRe5/Ea2hdPhgtrzNljjsqgI1uM0z8iGXo+Nkbv
FMa/udReGGGOH9onkjWI8x7PJXcsX8ZM4Hg+b2mYU6dVtabMLFiw8o+s31GRh7hYfrZdjIE5UNCF
FGp9CwuC8hq3quvHmzFuIWLtAksS9Vsp7BwKyQcTGcP7u5q34ZiDhqZ6LNazQ2R/om22KlxpJ7yo
yPxs7tv5P3bbN8ZxhteyMbGKhmqwghZoVDkB/2/eajr009ukjexiyHLJMUU6anjQJWNPIP7cH2PJ
hKBwORkTpGaoUqxbWcqjlZ9nOrphmwjHoZUrPCq1ecC3O+Tv72R2SNihyouECSKQ76kD7uNVQdxA
fhp6zowsXo3xmpwVS9AudJMJliZZV+Z+oirxbXTYEH/0/L50OuE3Z+oXN/2FJSbQiV2kmMEYAK1d
p3aso23GOsTC83Bq0Mn4okKgQkdEg9iWIp3vm14cI0S2NRVPdZClMn6t1VYq5MossC5nJIoViXSm
5eq+ssU68+7riyt3YYxxZWUSadcO6FoJo+lj7ANlY+TDXF4LRbvs0Co1Qt/MM8eKlxBe3EPQy4W2
LcrY6MC/PrSgflppYQaYcOP/tJAdjfrHUd4HvVcFjzHQRACl3J/WxZFeGJw/6OJ+kWqS4IcdDI51
vwLbMfBKDwPYcEIJVSRNc8Jpe9/gHENvNoWJNguAfdBnxa7jVEL5A9AebN4/sZJvR6l+1SX0A923
snhcQFdVUaERPJPyXQ+LRhDWM4c63nsGNPWGFTSvYpUEPB7DxUoswBrzgqHTHiLf13Z64AVHg2I0
ORgNJnQuyl80Wo1CSqTqCY2phJaA0vIwqWznBkqvc/MNGkYArcb1ht3w1WCIvWLU2sx6XHm11FQn
LW6CdSVCrS0fwsjV1Qkoi6SX1n1hZHbaGuGDoTR0VcoBXfdawqPKZmb8P5+E4YJCEFTm6Hy4nolq
inOJdoV2rF3TeBdEUqpfYE/XBI7DMnEAdgCGAB0HROlnen02Zyc3k64ERi0dpxBSJAqhX/rgaWAR
vO9AjJt+mwGUHNlHdBHediqGKL2LY6ZLx1EocVkTgdWSKwVFPMmo1vdNfUO+LrbEf21ZJuio0BkL
QpPrqbNQiRS1WpOO0vQW1dabMsSuLO2SRHT62u2MyG6NmuDcbsyJlKBO0OU1mqkp3UTCr1B/rpCM
DZ2y+3X/u9iyzvd3IYsHRBJmGuB65rICVWCJRlAyP/aKFzQ+qdv+qSjf63L62TUSymP9LCm8hnaZ
rcSPMY2cqn2syjcq9s8l8I96Lv/CDfzr/mcxIfL7q8CzOe83AG40lttCAgVyBT45+SgJWyODDsCI
p3uNJv/Qo9PrIJBifL9vkb1w/NckrM1Ohzoas0ADsEUSkALyMTsByUTq0ndiCo2DQExsoUHGWES3
YfdQWugiVR5DcBRBZsbvjE1Q8cg02PsdvkUDt8GcGUfFcIYwXjuLWdKk68dQPfaVb7mykWReCWnS
NU6l+giQi0gKKvjOoKroYjGpvhbUIHdHdDr+4cwKcxf4z5dgu4NgZGY3YwmgkqrO9ECI1KOBvlkt
dA3hRwMS/tqMkbdxm/QBicYdlMaLf9jJdWOYCe4iQP5KrWIKEquwJ2ekAhrXf6eGnVlb4ObrkJd1
WBopquxQwEQ1ERuCifK+KUiGMFb6EZD58Lkde4cKK+EYi/DBnuSoFms9qS3FE3lZvYXYgJYDhDtA
HaFzB+nz6+VOlMwXgq7Vj3j7kAi94Zb60UPntERwEMPIjoD4kb2qAMyNBF8IE7RyC2gt+HOD6yGK
N0C1upbJU4a6jfbzZ813b1TtUfhllkA2oyaHJrh+FDR5rdSbAoyU7SQ5Oahm/JpzmC8cd8C9QSED
vaY4YlGLup6ELpTUXkHB+AgZKr/cV7I7hIGtx6MXx+cxJNlj1R+ougnjcWfwLp5s5md2N5D6AqH2
LcuAqtS19bbPgdKFNPixQZtLDvIa/4zm17g9p92vtDwZr4PbkBxyvVMNBSMwT5Bx4CjdMre0m09g
Nr0YUr0aot446gAqCZ6cvJbwgd4/mGD3GzrOfN+efdcDZnwOWJApF4TJOM6c/3ZfpKptFCME403K
q2EsLi1atoE0BEU7MCzM5PZ5M4UQzTGOQ4jkZ/Ea5s+pvpMm0u1U2mx6A88LUEM4qX9I2qf7Eez2
KoFxXthmZpVmXdyIjWIcLWMVgYjCPwEu0HOCx/cOvT7dQcCE1MSs8ICznQ0eXUm1vE6V+KQCWIli
XArBKCcw/M4iYMSJS3DhoLsX3LSK0ZGoSRJ6KGtpeIuKoIBQqiI0/noQ6+izzKLsTbCsIt6IgZI/
xNnQStuOjujRtfA/B4ABpr4MgHKY++smiSFtO4unoh80MUFr0AW98bvtWjQzQ1eYZnY0SNULENvZ
uxqOwidU8qKAYBdMxiqG1G+PqDYZ+jaB6E7rqWoBpUMpQr3YFnJ1/tFGSO0+adLPZqrHyRaEKt8O
CqAJJK00iehhMrz1Yuv3Th7p3XOfKVJm57GiZASCbwaoPPSMvsfG0PoOAJrCE6jUZZnUMShb7RFk
5+bTUBkB/S3VVIET9LPIHSjQx59V1tc5GTJfyx8mxLq3tm7TCdwOGhjypXTGpFV+5oB3oE8crTXB
mN6XjbCfRCUACTR6oWtHx9wkTq9N/U8daeXMrjNIyJJWlqkFFktNDT4zC1hOKNZqtPQiqnbgLsho
p7yMtZruRz+UeH3DCzvvmxwFkUaywMfC7DycQHUoZ3F0kgL9CYVpN0g+BWPgXOzm4Mx4JJ5G+P2Z
a3CmCbsOaCDmK60ksOITNInfBL95QDsA7wG2sLdAP4FGB7BUo+2Vbcr0FamDvLEQnyrkmrpwl/Vb
E9wHVff8j/cw4FMA284RGjSuzLNDUPwmB+YmOTVx6gxB6JnRTvXLjRFxSveLk3ZhiHkoDwPugD50
gE9i89PPX6bq5f5AOL/PStUBOaTr00iTk2UkPy0QGVo6L7vPomLmY+RyslRm4cFORQEnypITymqH
Ck2/+FfaQcqot8XNABkdu1TXPO1F9o18Y5UJs36ppYIiYGT6x+CNv/0ndQOYzN5/m37cn8KF3XM1
PGb3BLrQ6diZyWkwa09M8VhqotYbLJHX5nL7BJnnEaiRmXoSIFhmHvE0Abyoq5JTnNrAC8fgESFV
RtR9vpq4Cd3lUf1tjJm+LtTyeIphrDAfs8/+AcdhXUL5wcGtc9vYwyFfjcRpOY9SnlV2LiMVTwah
TE6tWuzHqVwXAOSAPobXr75ws7EkHTdc5EKxu1imBL8s9LDwDfOIk+tpQsOoX2hoAtO3Y3Nssh8R
t/lxaZ9BZXt+QeImCbT0dfCLYrA6QUbOOir9WTK3I2Tk7nvhogEMBAEJXfg3nf6y2NU6qM+sY23t
VfNxCngesTRlYDZCAg3BFS22TCRqNZAWVYbvH2kj2770ODMuR3XmoTIPoIlaipxCGktp872B0dAg
Awf2H5Du9ZRJBaRz5TIU5ut3NhI9VZ02eq3616IbNxnqkqXTtmeLIiH6KkaEqhnxLU8rCzumnCh5
65bAsCILijZcbEFQsV1/CqVdQstiEI5oWrSVanAziExZMafhd+FWitcG+pSQ2kNXIkjwr82kQmmU
fh4Hp93P8RS/a/p2WmmA9GyiL9W36wI77r7T3EYUHTJFGBAawDGq7w+6SMOimJaroZZGJ71BMgex
pJxW+VP6J4wkL8i9iKcGuBCUQTUL1pUZrgh5NvYOYAjiMEA5NjpRRbPrMFup1pv1pSGnJtmtlG4n
IzxMeFveH+aSWTD44C2LqzD6pViMbGwoFCwDXXSqTVF0dBMp0wxPK9dXqv4UZ2W+Max+wHW2DzdJ
VEovVpLzoGu3PgQ9IChpG5ql6TNT+vXiCl2GpF89RaciGk0bQrfYPg0VNoXm8yhCb5/J4Jefr1lg
EzKsG1pnoxv7ThLj/GScg5p4wzY+1Zyn4a3nXJtgRqO0mp/m3WxCIqbgNi1YZUFmYh6nKd2lwRqd
qO79RVyyOD/C0cuHfAgC9/X8dUGUmZGY5qcKRDoBgSp5ruwDy6Gt3akq0XnZbp69+e8v9oai5ZKS
aLCnmg76FElYuLLmTsl2Rgelz/Lp/vAWsn3gJPl7fGyHrp8WU5REsCdIttl86hXR2l2IHtamWGfU
7lBiizZNSRF/VDs8NgDb8dSrFtI+1qy9jjMKF/SZZP16zFmdil1i+PlJLxui7avxoRM+/eAgtc8Z
3bXFV138tDJi/hmkY0NNN6eSXUcpUYZol1A8wIJsO1Wix5maBX/GZ2HpkY1B5wmLCW7RYR4B1orP
yhwh2OvmPvshfSp2aBDxZ3CGhHu10g79pvZkSGZygseCH8A4rl2gyJDAb8P4XdykwN/oMT1JrUWa
yWkR/FdDgSsD+qrSg8HZWLcvGCwBni54VMgorLJpn7xFc1ilCPkpVPPn5CSbuAZlL0GRcAoaC8cr
nmLWrBuFpDaGNl8oLvy7rqtmjOWUnvrmU1V7Yvm73sG+ytwff1Cd/hMBYGE+1xrgHBS11V3Jedl8
t8ZevQfRSwjqT4iKYVXBWsF8wNgqYqTXonoq3WJPH9KNetSP8ha5w625mY7WR3jqn7UVithOZVsb
Hr3+bUqbsc84u2ZCaxelFvWUgwCgq89RGYGZywGPL/54glwUSvmP1oienI6njvn9Dr039tkLLia/
KoJ8QARXT7Kdb4BEAnCh2eXrZg2M725YR6tgo3toagElr3xUnhKPevJaXqUrnmLq7dE4zwJg9iCZ
QapIZImb+lIE32uAWdClg1p8qvIWjyaiiBuU0BR6ajQP+Q/OlvqGSrDDR58qCmkzYQtg4dfDL/Wi
GMqo1E4akf+AzA+CfIdgD/WLJ5/QR16x+XalcdHAPRIXHNxyVAimXZsTR1OvW1nQT+/pY/Ch5nYb
E/2xOOCpNsWOyLnG3UQrACJwT5yV2YENAmzg2loC9oUkSBPrJFtu221SUB2r9kgEReNN46Il9OLO
8nwYHbuD6q6sq5am1qlbd7vuLT+XB/mHD1C4uU4e41Xthvv8t8rLi/OsMvsmGVNZt3xYHcM//lHo
/0BuhjQrI6x4cX/+pSs3mWfyYnzMLsnaKqiHGjNZVIDLvgUCSHlLnbSnSgTk0bbGVzn8CDUV7rpu
AdnPJc4Mz47BfADuxmiBnx88OBCZW45fiLEBCJh/ajVgPJVdYgfB6kF/uX++LQzzyop87TBS6hdZ
P/X+KSPem33/t2/3N7IFl0NgHp5mSwVRBGbu1D4AnGQ8PvdPfksKImPJOKbmn7qZLQOhXJtz6tCf
uh5HmYLNUegV/yQexYoIX5aXn/0f4gaOH0e2/2Y98SSAboskoHeD+C/gvbPmM7L51yb9UQzUVpOC
s7AOdlHnDDsLLLfbzDu3a/FndTAf6JvmaA5npPMWZkaK4jSymOiEw6ue5RDQ+lKbQjUMz5nq4bVS
2+BPV0AWrYBivfR4mpILXgh2VVBlzqUolKSYDVdWplX2eRSeIR2xMjLSA3r86GdE5MBwb64eWDlc
s/DuBEIGgYu58eo0yaMJtC14NKB35BftzmgUJWPDA6jdvnNB+mnCBLAkOPYRmK9XraKQzQnqMD2D
+sZc6b8rkYRv4ZuA02AfeeFv7dfAK4ewC8ZYZFxzkP0AkL4gPUtfeUG6N9Dz16BbJV3PiRg3wZEx
xDik2g9lIAYYGmoaKE+fUBqVlfV997uJF4wN9uIkd0Yq4Yg5d0+Wi4vo/V/nrg7jbmBrM8tYwc+H
z/ShtmPHeEj0dfvuZI6GkjfK7I3NMTl/8dV+YkbEBPoOrbpBPcFk7/7sX1LZ1tFN6prN1rd/HaFt
ed/czY2esTav4cXlyxK7yajmAZZwP5R2nwBUxW1vOlhPKg/bu2TLQqQAWEFGcYVFaklya5VSLWOt
KKGQHEaK5WtsbXM9t0HknKW7nUaAhmAElXEA3SxWhSIclGTqg6Q/m0IYP7ZxXztyafBYJW5dHKEB
pRXgMWELBerr6QvFRij7MFfPSQY5clfDo3DX0KdJPd5fpls3hx0893Ca4NZ2oy6oamOaxkKrnkFm
IDUokQl2ZP64b+P2aghc56URxtmzbFLLsh/U83vyCXeITqGXvuWv+lf3mbzdt3X74Pm2BXJU4KSx
Qmwcz0UZbfLSpJ4bb0g+1I+8I3hYW8pX5j8lyUYrBpImux6aC8h5S8eZ5696rauNBVAxAC77lMci
t7iSKKb/7wcx2w5FSCkeU0k9l6/Z6FJoccQquApA9aNsOGOfneJ6h2OeQQ2rgxMMKUc2takUU1uL
EM8673r73UIHy4fqTtBdCJ3IHuwf9fPn55+RnFvCaxi4OTznSb8wPG/Qi80elHqeNKGins2XRCem
E38GGx6Z9O175soIKEKvjYhqPhnGJMPIoTgXm5/+JlkBFLSxVqCe9e5P5W2iiDHGnJ6oACA9i1vv
uavWIhJDj8YJZeoVabZoYCPBU/eg+47Am8flnfLXRN5s+5RO1iTGmMjkVXmWbRVdn9LROAgHJFTd
+0O8uYgwI2QOUQsC6lKMqHB2yuOmexU4KZbbWyPz+8wBakgDUAQ+/B7QutKOZSd8GjMAiWxU+90a
uzJzgO/+mkZX5T5959VhNgIOAwvoRmCtkcti/LFQhB413VA7V3v0fe/8feP6j/CTVb3j8ZUuLdml
re+3wYXvxxbNSl3z1bO4GvaxQ76eNLty6X54ur9et5BNMKhcDOr7Qy4M1cCrq0JkIFSfq2dPaUiz
E3+oT/mudlrHJIpdvYSuVRDhqeZxly5cV65tM8dRVw4K1Acs9VyFbrDzn57ItBI+tNX0R7GDkHAN
LgSUq7EyzgkK2CBJKkyqRiZPdLu1tarQ3siZ0duj/HpUjItm/0PadS3HrezaL2IVc3jtJjlZcSTL
fmHJlsWcM7/+LqpubXN6uKfrbD9LNSDQSI0GFop8TMtBUJ97Gu2yh/Lkl8SzKwhUod1LsG+/1Zys
ciUYXPDFREJD16sMALfas7nJyXFwODZ9xRCarHAlxA4WFdURtDdfukg1bgY0GKtARMEIr1R8Q88T
R2RXIWamYEgAxIOXmiPsJYXQStL5hmg8F2/ip4EePRizUJPRTZCKO7Ed8DLlK03AHmf0w+JehjoF
Fs0xLFVhrqWhIvlnQH5IZwxqYskKjBsrHIzINSt0OmDPufrUWQHPGV85yJkycj3g1qNQbLBzBoES
+t2UDv7ZyHcmbrolUte+/eAI9OqW+0UFpWFg7OCay6aTnucHAN8Hf1oZuEroVBiya9DyHG3Uetrp
RmwnG6nxN7fJrkkVcw14kcSyBACLMceooLGmwdpf/4yGITrpJ7ya0QKbmvJgI0W/FPRb3aZ3pfd4
LJ93TqL+CXeMPRyXatMoSlApoxycx73o+Ht/Jzk9p9R9XYSZaUD7ZyAk4PWyb3+pMIRW2KnBOdip
++E4HPRdfVTdyBm3t5m5Dm0MJUZ6nlKORqxqwblyBSDQAG92X56qbUwLx9tKj+FO2mPLE6834DoB
YsgyQoyxarLtJ5Dt98FDuFVp9iA9fo/uyp3p8oApudJkfCN2xE+CkOvBOb47o69OfcbSWjc6lduc
J81ZWhfBmmGL8YmlLPpe7IEtYWtuDBeYUh+48OwlR9wGJ4GT2K0q4kJJZqNfBNE+NZUgycBWeHcv
fcvec5fHz5xbXLOD+QVYFh5/2A18mWIlWiwqwVmkvaPv/e2wBc7NPeogHC1csWETL2Vor5lvvlf6
jqJ/rsd6FZ5zZ3JlNMsnNjCiDrod7yaqUBizHbo9abevHMLXLmtec4EHNOyUxIM/e91uc0s3vEKO
vtQfeKV4SUk+jY164GHzrijhJSXmtFQ0sfpJB0qN3e0m4rmF801x6kPOiZvX3XPAvFyyNKvNQi2C
Pg+9aWZJwbXp7kf38Ms1be00usGT/x0PY7wwyhPhfLYLesUYTULRgN4ITyVQw2nd1kZFlTtPu0oI
gCqY29KxHYcdOgyTVC0xahadUdbE87ot3Zn3khMAp019uq0WLLaPieo9mkL/kGKS7jzEknq03ETn
0qmOiVvSxP7RuSlJt9jJhVE1Mj7I9+Z9udO+QGrGp+HXBxaW8BYr8r6DnSiIUkT1ssF39PtkJ8Ey
mqP5iPcvkY5O5vqOvwl3vdu+xbvkNbqzNgptaOwaO65Szdp56QkuBMLCdgZmaSLDxIcUdmOjxb6m
wlPz7dd34Eufqk3oeo7nRP9zQxdOAZO08D/IewC5zphMnMp5p2Hx07lz0d2gHAM6HSaPmrZ4Xx6b
9z2NHotT+U3iTYhfO9ZLuowFpUk2F7NA139X99JBlvCeLHJU7Nq1XtJgrGYoghB9Vl9WI5CJ/NRt
7zl1eSFijjfssWF2AMDPGpqykc1e2qYgh81YY5vGOdOOdfQwah/eyHPeLL7Tl7EsiTDhtfCkompH
EBE36t7bYFn115t87YZosGg33qbeVFtpPznGRndzO3f7La9cdH1ZwNzfjC06Y8BhzIfRlNFqfAWY
yclZB3jkoHQkjultl3AdoS4pMDqRtFFURnKVnDtAYI7FXWpmtBsdIcaCwicMrP7vERHbTgHLPGs+
cIzZF6NINqK21tT4XCuPQ0sbAa12jt8/CQoAciRHQwuCl4q7vJU3FZC+AC2DXZl2Xj0OxVEPgPuS
u7cFsKZKuEGIlonvwmMdo0qVnLYwRRki9orWRn11slPsB3Dirnq/Tem6DAG7n6fncTHDJkTYyaXW
9pOJgcC+SM/tZ30nHVJ69HflL+klOkkPHFJrioPuV0BhYkIZSLvyJakijpqiCcv0jAGUUaZj7he/
1b4NBdoGQv7baJrcwO7PZjoqhlG/jfIw6jTxvf6kS00uo5XNinDRqYXkV63pbbnhfN/MKmvAy+9j
RBFieMz3yyY9x/lhyMajhTHxYFJ3vhjacvKRIyaoWoY9jaWtvAQDGjF6TlV9VUI6EErRIgyURXao
VBNDoU+nJD0Xpra3gOcoYKaRo+0rNAAOOm+nwvoOXB7nyL9MIdK09VEHTs+mWKBpNZJ9auWdxdHg
tcwI04nG3EIEp6VpjJfAXAYGWqY0O1d2Z0+2hHTW3Om2ihZ1a48H763O6ey4rjXB9WLXF/aS4NEZ
CPLMfSCTUlUAhEd2xkDVjHrnWPTBeS82W+OBl2CuyXBeCTmXCudlsvPfFzLUjK4sGi9HDxh94NVX
1yW3+HGGD8sbjGysiuzsYbj63hIq+Q2z7NWjULQtDeaTJZLY6SbwRI0COlnUEraWojFWoYOOmsCm
MVMpoXWRzL3ggVUHnLO9fivRcCVHh/A8wAYXxXYiNp4x+oVpdGexoCb6S4Iq7IGk8lj6v5vI7dEO
ZT313S6Sw2chsEjZYn9uffbbgI5YqeLZiuBYCvocMLbJwwT6Ut9LI8a3oYqF13L0ImINw+XRiJNY
JrpQ9Weh3Ja+5Bbez1aEi46e/KCn3rQds9qJtZKkhhsK4c7r0LeFtWRpSQQA878N1huGwtC2kieu
rjlBuk2CzxYLMM17E9A5+O+2OgE3IsTklzUVBPBR+tiQvHAEVLREPOoVb4IKRK5TWdS26P3KxNwJ
7sLfabep4p969GZhLhjt8Led13XI1ICI+tUvjr13Mutb4USbqJO0/pyiG4Fkeqc7YpuIrhqFn7Va
AhFWNj+6VuABi35Fe0beKIYqGDxAOQh1PSZWSyHQfRrRRDPg8M3Tht0gurm/y7OnMX8SwwfFABzs
qzW8hgLy5YAUluQU98pPfScL+/QoPkeGHZkmje6ApVL4VJPugxqdnDv1oJquptvSaQyBJjs8GqNT
OOGDbLlYfUGKigynXN90IS2VF+u3bNm3BXrdbot0AD3hsHFs0kT5iUkaM63uDa8S+rMYB2jwbUml
3gO3uNapoW6C6dSWQDMIbeNRo/pB859141RWAzGijXmXYlN2zOt1VWaXyYp6+UWMag+VOsRj4PXn
LsyI5PalG5cPsUVrv6GFlW5GHTt+bbyK5Ed9pwfv3asXkEp40ESaNm8CVofn1DO3UMbTGDiTYcvp
KVMRVm0JjcveNk5KaA4dm4NvNwEv+l+9raC9HgtJgU2PUUo0PTFxJ+7jYpjkIT5rxPZGZxxwc3We
R6I98FBBr7InhtL8JQvvHMtGqBZZH58jT9B2Axbs0moaTLsHkgPH7K5uFjMpFZ2LeGARZ+imS1Kl
Z3ZJOU1YyUNsY3Q7ijYZQLvx7shX8WYmA4wH1HznXUBfmrHgqDbbKEEHNshY6KhHhtRS2Wx4Ue2r
ZnyhYCAD14FjmtevAOvokhvJkovUkOv8XFeDsM18NQeEohh68UYq9Vyj+Whglidp1GozJW1b0URN
QhPzvmNcka4E/gwRptAsaIZlKCPNvBE7kTzsJUHvVxHW0SZq286/CwUhCMiAkR2JKIonP5eFYkE1
sWOjo6k+Ys9d0WJVAhWDuIeXBagFClKB3r8nlhB5bjtlgUIxj979CHMgNFOxGg0eKtt1GIYwFHSl
ok6F/jWAaF8KQ1SrrE8tKTkPbrMr7xS73gRuiCe66O5d3WJ6uOXo0nUCw1BkUia9a7up85H1N25x
PIXKPu1puIODmwDRLtjeE7e/+CrjnUMlpn1n3CXgn7PdIu1YxYWChijcM+4at69ddBdja1Hr1p3T
ZK/qof4AngTgJniszsbOaBoKS7g9onMTWN4qI1ypML1RCtP0XDsGUfengOq7xhnPHCc+B59bZBiJ
JkYwpg1W75xbmr58f/7kNZRdFxohwCUfTPSrrSJI/AIEvI1xaMjxTnEiQv/3lkaGDBOLRKObiqKe
+XAw/g83Y5K7AA0Z9HbMW9PAC3aYCKOFk1dbKY4FTTAuWHJdn6g7k/jU2GNBPU8LVkKCigcy3ESQ
sKPTnfGeXSWaVajM5OzeaXby79om3WtF9G8ftxm7yo5m+S0IMeoWDFM09kWYnt9KMh18Ejmpy1G1
61eWmQYubXDSKKxDqy/9BXIkPO6MOWi49xDb7hgfnx+5ddk1i11SkS+pRGZZYqYMVFB2kIgrbTHf
idaSl5eCfj7+70LD4M6Mk2qi9GkxyjBIZpxIoZ+dhYC85QPgjiOfbLe3iawEUFT3MOIi4sHUQtp+
yU9eWUqpKi1uUsT7odxnu46IzYbWHIS5VUNd0mFCGyAuBEHIQOdt8oh1Iv4Zq973zyZvDHxN05Z0
GJXOE2VQrBB0vEeZ1lS/x4OKw1G1qzwQmrakwWgzltm1baE32fngaQRzXR8DD7H5uirEkGD8mlAb
KAm0NcSV7OSNSAVH+KHQZ97T6ywN1j8vOWH92tQoWiiBk2in793qOA8p7ozqSc3Ic/DCK56uRYMl
NUahJamTrLEGU5hGeI9DQj85BzML/gY77LKTBMVCvdJxc292qh3tOb++6p0X389OAxVAWEFhDT+v
77EtV3N0clfR7cdIFVJ+u22WPAVgS6JGpftdFZTZeaRIOMkM4V/a6VHCrAy3LriWDCz5YmwT8Lpd
l3fVfC5IBFw5IrEbuoLN0TaOabJFm6jXB6GaoGyNPTxju/GmogDd4R0STwcY48yTYezHGIIrPyNX
3f22DjsMZWpO/Dxu5YOMq9Xr7aPiscXkOH0kaH4xgqAdPv1Oj/stjyWO2bDonLmXiJ4igsCbSqWt
+iuhvBcFHgXGDfRFKbSTCMM0T4fJHQgu2zzb58QZNpgFqg9kHw2H3wOdo9xUzh5XdMKJmKs5wB9N
xgTdZTQb20SQjbqbNXmk3RGYsB+9u9+aVNh93D51jjO4Auyp/ElNKwVGYwc0sh6Pzosokp6o3+qA
ZJQ35cKJn9c3BaX2JVGYXZtra8Ccp8V7aif7gvJEuJbgLEXIOANf9iXPL76cwQxqb9LKnWxtWx0A
JNxQmlCOHOe07N99NqZ4Lo/Mr001r5TZfGLyQzlEtm4fX+J7nhHdjtkY670k03hl1Dcj5Ieyobqr
scB3y2HkthdV2eUVWJs6yGEF3cNFtXk2H4IDdajJG7znKsJsy4tSRFbUTS8A/uMsfhJSuxOlAS4G
PC962yMYKuMRukyRslFHGtVTPHOaFB3A9wENqUq69wz3U+OzPQqbzOFd6Nbpzr2KqFRhCIBxprFf
DT6qE/DeTmWfaoIFwRx3ve6I/lBg5JdqYS+KeZKdpef8SaDNXsFDLQ8ymscGIz6p1PpKBAYEsuof
KMW7W+XhtrbxCDCplKgPIaomIJBOJCEZMX9FL7cp/Iui/SMoth3DajEuM44gcepNW6fTnaNkzp6O
vB7lWRbXDuAPndlBLBQaSNfIq7I4Q41AfI1s8/4lcTi2yTlznbnkQNdMFdvKZm22iIAJt8HZFycO
kX9J2f4wwnjOqOi0EWuh4WJcc5Oi/1kg8aa2o7tkyzPP+YNvyYxxmklfpUra4GoYHQ+to7mmQjr6
fTpldMuriq07zj9cMY5TKpuuj7QQr3r7t5DozxxWrrt+vm46f36fsfjMqkOpanE2Ur03iCTbkkak
O+EObzckdSviJOh+enqKf4fUGIiM7IrjENYVXUHxeIZiQycv4xFkrdOKoJ0fE7GxZthJxNii2Qjo
YZQX62YNuDq2BSXGLWDas00KDW+y8u/SpxVKOgGx7MNwKuiWk2yvlU/n59h/uGI8hJFmSRp24GrE
2ItP++M7dZLt/vNVQZYic3R/VoIbjLGQBaiN9SgHg1iwC55p6d52RavO7g8rKuMhzNLKPTiI7Pz6
YwrIU/rr+fbvr7oHlEJnyIW5+M4cS4muYCBAIP21B9tOt+NLlBJkVreJzD9yJaIFEeY8iqKsCmlA
nmNuEEg3L5j5+DsKCpP8VgJGkAIfKXbwBthNqFazEbec9HD1oP9wwa7UVIr2/7Pep80jR2NXT3nx
04yTlscQfZw1BCS/9httLxN1yzlnHgUFR7SINEVTWDGGW+HK0FvXOM/e01+ywLhlD11u6JEBgeSh
o73tcK/Q675qISTGGwMhDTjjBlQVQDtPP3P60NvisaIcPji6yj53JVYFKCYVVMbHt5/WOzLMj78y
BtblBpbQSK0MAsF52sabY+5Wm9sUVsPWQlCMTY9jk+YanpDOyc5/EbH+iBO31qP9ggBjz2ZeYAnB
fE9SN6+VrRzMYPYZWLLIsWoOI6xrNdR+iuISZlHeYY3kGQC95LakVg4b7UZYHY+mDSDOsO9saenh
QtEoOdIW3MxzOrok83katSauCyozm0vbw0i5VVSgUjuK+1Miu3g34Klm5KX3KzZ+QWf++4KOlJfZ
APzoHHWzbjcLbOTp7sqBaGhuQgs9gHN0ie2ij1UFi8V0LcdN3JUTtLMOJefIr4dYMXOzJMEIaxqx
RloSQML70Tr9633h1i+FI9rSK40/AsKx9pXwd0GNEZlV5NLUFHp+fvNOrlhSFQgaHbKf6vdtRePR
YUyyks2+SeqZDnrMsSD2jnp3vIsXjwZjlYghgqZ3kNxI9Y33iEqjjd55QPOfb/OyEgeXMmMrzXFj
9EY80wF6Msk7bjFhpSqiSejynRtD0U7HLoi0ml6ShAmyCl97pyYmVsUSBfki3/zXClkXpBiReUIP
/DYZpDRMwRq4tLgBVvhCAwJnJOI3XsFn9YT+cPYV4RYGCiDxNo5mzjRiuQLtKJbxfnLCy7q3WRBh
MkZZ9Ye2HUAkJtHuMDrTHeokL5xciEuFyVhGrbGMQASV0lE3p/hQUv9F+nwZv3EI8UTG5C1DMcVo
k/gSWfsubfVnJ/vxeVufr7utTCCq6UAfBaYU8A3Zp+C8l/qqN9T5igxU/7tiN+7TO29z9uzwFJ7Q
CnH8PryOx9xGH4Rzm/bXbzOp8QVtJqnx0a4sYr8VihkBTT4qO7TrwunsKtikjq9u2+qQl5jkr/p9
Z6MVvB7sTqGiM1JghgzfsYEcWCHhAWMa6me6N5xyr7hYDWRWJD2ZJ3mPtTz+7zImVUTSn5VC1JFE
b/0x823f27Z+SpVTkmJL2lZ898wN1kSp38yYBsM7ug7D6txMmy5zomTX6KTzOe+iK8EXqBbYjANo
W/Rxsn6kyzIAgFcSbr+SXRwmjbyENidT4ZFgbKEzcLVVrH6uicvU1Y/vz7zBi7Ws9IILxhAUQdZH
uRGzc16Rt9KRqeKTTIMcH3mzvWve6oIUYwst1pSZegVuaifaFQl9AxpihbVHdH53MXYpJzau+PkL
cuplOmEFMjDzU5A7iL/RCiV9v636ay7k4vcZ1VdNNWkmdIyep3u88hvo6ApoRrav+VZ+uk1qJTG6
oMTkFCU6FxRfAqVxI9NTvTF/bf+OAJNGqLGGvez6ND8iifSn/lBxGFjxghcMMOnDgIUTWYa1HHNp
eKc6VULet5+c4+bZyvwNi+BU9qHctzEUOcTMnTu2zqhsefWm2weBrsFLGlgHWem5ARrt5ynfqHbx
6nE68W9LCuDclxRiZWpMT8RJeC85wY4Pi9DcppwYy2ODsXmv1LFKswQbhw6F+hfuihZ8IxMTFqd9
NYGTSPWglCJeU3JyCklkP1lOzJvE4LHAGDdQ9DN/qEfUfUQ8SiY2lnNypvpW7goXXDDm7QmZ3kvJ
7D7CPfqEXZnXds5xIDr76jTEYS17HigIB3F/ml9NAKU1uC++zZt9vW0busjYt4ga/VQbOJGyJCah
PjoRyi3Xv6+8ol1IjLHyIgcMdNzgTN5wt5IR5Q1aHo3XPSeluu3XdRZoBiNouZKpYOa8awjvEsKR
FJviItyrVpTgx8XOdieS/g5PTcktJnMk9aUZC1+Vp6la9wH8YU8V98c8V6mT8CHiXXc5zuTryX1B
xlONQPNyKJhGXFd8ph+5w3G6qxRk7NbBMgOsaLi66+gm8BE6BUZioJsqn4j2SPoPTha01luNuYw/
VBjXXmfKFPqWDEPZGsSuk22J6oOLJWE2ALNz4uFxu9uIaCrOkVjEd/pm22AUv/326byL93teHXXV
9fz5GlZFkIuHiiCC55jkP0r7O/qrOVJdVcIFBSYI5HKe+6UHCk1DLCo8HHqY6+2Iv+rdFiSYEIBh
yCKTM5B4xbHpoJJ75DYFHhNMthfhcUhQG+h4UtluSMxjoJOCclSDo39fLykLDU/aoJT7HkQ07PMk
WO5pW/cuxmLy821meHSYYKC2Zh2WDcQ10h/V5FoYiqCO9nKbCE9iTJpXDWZYY8cnjKk6uuhNtKvX
ilOe4ukuEwjCrh/ivAcJ497tDtGW59l4ajWzuDiPWjdyC9vWoLk5GewG4MLPt2XEI8C4Aiub8K4N
/3+ent+0p9bl9lWvuuY/hvF12V5woEZDEKczRD2w93cWeYvvBoJnzWTvu7c54RzF16DgglA7KBjo
FUAo+5WTe1h6+MGxcYmjtTJj5LXQtnor4bRLp7ElV6Qa3pUyKuChOcRMaVdR49GpyPMHrxmeo8lf
k/gL3jQ1aOcZyFmIkl1H5Nsey+8+bsuPx5x6qWrYoVSMRQka0a53zNdf0sbYTL//zr98vYAvGBnM
1ioyA0R6quWA3bIl+r26+0sijN0rXjkmgF2B3ZevcGB36Q5DV5TXnrP2qryMouy0IQJsM3azwtmD
tcE4bEd3zbl8i13150Hd8shdoy2g/30RtNmX2aj2ur6roXxv3VHSnfB4OmMK8SEeMF087JVXSofB
Bp/YbfuJ6dH/WNlYWDLjKqLWTzQAAcxKePK3/l59NsmzYZv/5cb2hwz7dKt2A5aYzsH6Tdwcxq8m
FUwS5j9va/t6nWZBhskJpsDIitLD6Q0IDeiD+3j3aLbh2NTa68Xy0L4ysYW+i3AWoxFAZugl7R2s
L/JMG2VEPCwF8ikiBbwHDzuGyxmTKIReaGA4DgK0m4zkEXlHHS10t1h+8pciZDxG0EflqIYQIW6l
6Uu4+faeUeOBV1Hj+D72TS4RBc9IJe2r5Xcg/q5zxKe/ZIRxGBinHFJtAIlTunXd6COrXZq83Say
ygYGGefOGixpZkd4zdAqhyo3kSkA1Pl7DvA4fRv+F8e3oMFYaBGHuiAloIHNRzHQcqW9+jYeeEXU
1UDxh8pVRC81DQ/W+py7Rd+VR/Thz82+BoeX9dv8ggxjoLoJ9AkD+dvZHmnwYBGVNkTaN3fb2+fy
5TevqisLOkxQx+YG029y0ImLjeEYPzwyo44R6gBDc7e/q8+HaCe45r4mBm5EBYB6MVHNuYKvl3IX
H8HYbA6sUL0IZ2bl/OA/YoGQ/owY8i0gwia1ebFk3UUsyDGWOwUeBl5HKMrhJGNa1pa6uUlG3vDY
Wk3+FnSYND9M8z7Na2O+2uFlgrx1tr+fPj9vnyDHsthVrlXaJaEvggjG0MrXg9wT3IwwjHKbyuwD
bqkJm+kPVuABvBktOQAaIj1W0fynXH8hrJnPRawYszQYy25WRJ2oNoabP/6OA8Y7hHKD8aYevz9g
FuQu47Y1zIZyQ0Js4MYQ+DjGGiT09Uzr/vSdcEffI4eHhrA22QCYh39cKdt4FfQyqmICGJn7GmR6
PxF0/WLdG7f/n6NZbPTuBt3LPR8cpQTAz7QlweNriyFh4T54KHaVuOnwKoyxHeN8+6Q4HpadfRfM
PpufoedbuPUs3Hdn4AW4emBzVHqVPYCNzb1+aDJn5Yj5swr+1YLTaV+bQ7x7iW2uF1/1AAsajHcd
+zAW+h40DvomO4p7yR7IqND3/3bPNDG/C7xKQEex6AeAzYpDPwxznNVrcgbg8qtPQmCmIDTdPpzV
e+aCEOPT9C5t61KMZkIG9rlgOpDXZryu4AsSTD6CTc6TlEzx3IYkITsdnZr+HihiuR0QXpV5VdcW
tBi/NjTDiB1bkFsX0zug+uEGEdoWL2dYjzgLMoxzsyZzKowIZN4mezo+6Pft8THnlPnW5YatnZji
hzZjXcGlB627acQiiGxudejc/L1/R15Ka3vMierKNlfl5gzkyuH9IWfMur9w2HWEdWGCWOS4zE7u
+AqUQvIwUe9NcjgRbl16C0pMLlRamdVFGiiJ2Ih9H9gq9jKlYIinDKu6vaDDWCtWrraCgtWRZxur
FwTEOYHzxr/KiYEODSwEmUfU2Uf+tle7uE8rqBvQJHU65x1zuZnfyb4Wr5eEGJFlnjfoqdfMZhrf
hdiY1VV2c/w5kNKWf0Ej6mN5buh/OaglVUaAotB46jRCgAqZ3lLcKxuAzHeoCfEIzT/E6t6SEJMw
DlInDGPa5mcDdcHku0pr8pSRyanuij2nRLhqVktaTLaYRKKfNSXOrHGRwY2ONFuVW9sFvAVvacWa
O1rSYryrNrZQQh3H1s1ouVtMcuQ24Prt2z5c4mnH/PeF6Rq1YmGxN8gUeO+cUYeBa3qPTRVQ+Y42
DraQ+XCDXFg4HlnG2aJHVjIaq54d1ORWO4Ac2uq76qB3uXGSu+GH9Krz99uvGfVSpIzrjRO0L8fA
M4QlTDlpX0fHcA3XeuvfA+rjocwwqag56QN31IirOIw/DjtlMLUK7FaQMgbYaHEAhAywY4sNF4xi
VsJ/N4irzSpKmuhyos6K48ozcvrRlY46TTWHjM887VlLav5IFGBLl9qDa3YkNBiTgZImH7Ljk1+9
3e68wyNHS+ffucUT4036vugbPQEdoBD9TJ3A/d042Z2MJRLcnJrHEuNPrCku/D4HqclV8fyPBUN4
2M7Q9chNbuZfusUU4000QZXFoMRBGWZEtL5zFeX3qD5aeHzMRLtCXl3Zerftm43VvpdF9z/DVqOO
ioWp6heOGsCNGaVMjDCsgnqcmy4NvAkpCKZOgRt/Rm+f3rrZ/UPnKxIuXAwybk3w2y869Y/elZxs
8x/6RwGbCYQsAKibGHBiWBFMVWgSY5j1ELOP85kJJ+2dv8VwTQ+x89XAW70oYyyM8SB+bwm1D6xb
oBWI1M2gHQ/a5iV2P25LbNVfLOkw/GhSPQadATrA0f+FVbsk3I2utZHw+OzbvF7/rwNgFXFBjT2g
IVTV1JNBDUuFyc/h8Gt63fPQkuQ1t7QkwriKyeurMpjdUo8VdSlRfuE6Z+sjAZaRff802S5urw/+
TlWd4TPa7q0db1vL6jPF8gsYJ5KEopx2Ir5g6vZafng5PPp3LRHJXb9D2mVytH4twi2pMX7Em9rY
ECZQ04A6gEJG+9a839aSNbtaUmD8x6COA5QUQcV/R29dF1Bjd5vA9c5leIglBSYHMeRRbLQaPFS2
PIPaTHaGPnCDaLuUvJ38x5AmpHcfVN8eXhz7fZ/RT56XXLuaLz+ByU9awbAmX5tTLuANxCjkyuST
h+3Oo8EkI0aYYpfLnGq1r7vCaZx33+axsVrXXPLBeI6yzprR1L7UwcD20zO6iB3P7tBt8iIerIfb
B8djiHEfQSJKeTq7D+XenckMdMTDx20a82/ccBps8bvxc68eG8RJFILkd5WkWN2G3Qr2bSocHWff
suVxksMhBJUeagdw5ymgd5+3SfAYYdxCpg61KQgQlh0i2SUxnWiMjileX+GqPwBepKkDulDV2Cu5
FRVSnndifv6huNMuflC3t9m43k4/G+sfAuwlvBCwzDksJ/CRBY6r73U6AAQiInJOKkT1u6yi3HVp
q059QZNx6pGS+JFRIu4CEZ7mRMew9pzd6nZHRZeW93/LI3NWcpkXVZxCiMjfVSpgKaL8krgx1c8d
fQ8cYSfOA67dhqOF6xES4PqyDBtWFFbZu75QALYpoeyw6ezoe00DkeTnfTRw3z/W0k9A2/5DiZGo
oMIZjQooaTI0vnE1chpye9q0MneciEeKEWZv6PkgBfIcodzIjk/HPSD0+a+w889cOYoFR0wgBJxv
aKYKzqyOtygXY/ezStRfkkP7yeXpB48WExKR0GZFlIClye2AOB4FgJRTaH3/GGJEhVcjWn3TXp4V
Ex7rXstSIGli1AcITIqTHq0KhYBmM99K0DJ4yLd4LqPB5rahr/qrhTyZiAhU1iEXO1BVzE1dvxbt
g9lstBcxeRFbNxXJbWqrr48oV2LfFzCXURxnRBoXhiiIsYJbyv3ORbtdfzoO6B77Ly+2SzKMLLEC
rwC0oTrfzS3SqkQ6FD/0nzw7nq3nWhf/MMPILm4AHS/5YAY9fSUJ3uZh0KNHjFegG96W2/op/aHE
5BQtVv5OtYVLj+ikzu+EHOcrJC/H5B7OnAgsrlaVVbR+OR+OnRxPmQ2EfUR6xeGZ1Xrs+sPMzOyC
TOAZqqAHIJM92O5gt079Uu7E5+G9JxGt7JZTvp6/+sYpse9nQoKVE7kHK36bMlLcFejuzLgYU18+
+4qKih3mACGd10zP7nHBlCQAfDQooXEzlJ7kvoU2fW1DGm+VbeDKZ3Tm77qnxPF4SriqGQu6jIdH
+4OqFwnoVnjR+FG+PJQPj7d1b1V+CwqMYy/QxRhpNSgcvBOGDyn8OueEeDwwPn3E0ns8l4ECtq6k
W/9u8AAPd9/XW7//L9O7KJH/OSfGAWlZ5Y+lCFoY4LOlJ5Fkm0fetOHsXS51ASDeGK8GALqG9Rhs
MV5V/SbJLbU92ztemJ0/79ZPXx737YO9zoYvP5M5WG1qx8CflBaIKrWbnnqX8h5ceYJgDrYHBHTv
qxDEz6cHXl8q77eZg9SHJtVbA7+dUu6esJX71aVo2PjhW0ILMO32rNhPtQ24HufoI/g+fzy/3j6D
lZmBS0pMDCngCYVuFlFMdkAt7skBDuNZt4lLn5+yzeGHDXtzbAejhw6nI/DrIfqWMjFRxcNEZVx1
UICT+6N/CV9MJ6W/AT59srv7p8DGuvcd3YbPDm3t5+1danvUd63dx20J8M6RCTrYGhuJXYWPcJ9Q
G+XEzetQcyldJtS0nTmKo4kfH8hvnpWvlNWWP341ZWe2mlb7vtaeX2NHuEs3xc+EAMM9erEF3ga1
22bPjtv9jcCx7/IyUsmSN1WaPAv8gXOUvK9kzL0Uas8LS+jyX//yTHkRXbupVSxvdlXAjuY1dt5W
QJ2FbRwFMQ37EV+tEUI4VfGVOuWljjDmncVpE1qzjgD9/qm2HDl/eUyeGhclZfv4cWyBGzoejspr
o1HjFPwMBhIdIx4U/1cD/b8b+tVcXS95o2HONoZl1lQhMbYuuse5rl2TbFu6by8j2Wydz79UB8ay
R8PIOkGEYAdCOT+t8FSNMeyhQONnrOO3cSmLSxI/5pu9c38cyRO1H1ty3L7Tj+f2QDf2jO22VyK7
5OWxnE9g6ty3bfJ63ZJ5oSdfqflCwcNAwjjHBH4OP1qCF+7Idk/eriIycX5jC8BtatjkdzON0L9c
24JcL1uT0SdQy5LsbIvsBlv4GZOPGE+m9VYgu8rFWGFK8pKoqh3fndAgo+0EZxe4h92I8rbsE+Xn
vXb31mS0lf+PtOvajd1Ytj90CDQz+dqME6VRll4IaUtizplffxd1L7BnWrxD2Ac2sGHLVrG6K3WF
VbuHAaD+2JabWgeZEp+Wll9Y7uS2zkvt3GjEEv8oJx7b3RwJK3wdfS9inx4NNBpi+eSwLYFsQbUD
fwdUEOoHaEtNNm1Cm1vlm0cX5QbwC/gPJjPcDdjUidVfTrJ//hYjlOi1Y2Xy93VmRredhxUed9m+
aKz8SbVzo8Hncn+0dzn66YiIMto7oo3dorWR7z0kl1KHx76Pw20+46V9HcimsZ3C/tKpjAnXDSpm
BtmW1qEH0TB2BzNqUdNGSkP+INa0G25K2t3faFZgIJGNTWSKEZiFHWn0ZVNSLJiGN8uN4QY9vDbX
0I0tO5BUPTXwHDUAGyzS973jAgviTnVCy1ItZKQP+snfFRnKGCdtm1qA9uztAqXz5EPGBr2JjubA
G/qXuhM2UkPlFBXf421g5gPdKOHcN6XskKA7NViv2Xvmp4zpDI2WvbF/Jx+ps30ud8fSlJ9uhM7q
6D3Wp2VmCrwnccOZJ29bPKoPckGBuApIYywNsjiExg4Ah3nUNZRj15ujS6xNu33MP9LakJ3ANLQW
uDGhrR7h+6zGUAsgeWGuDS0akBEsE4gnZO+8jVW49z0VgYmbfX/2pnDjfj72z7JIabA1le240e4w
cLFFt6xLqy+lp85WgfBPHG0OBs0QeRgSTNcfrGh6UEVqV1hdEX2phr6Jjmh1uaHWfUUTqzRjE0hf
HXYcP3dGhz1O29j8bnnAQLkV3WzFgzGdjqFNKH9XPQawgA8IfHEf3fG4wf9s97QYcGjIXHX4FtM3
cPqu8nmU0RlkaPilOAnOeAnM7GNybKCzZ/hH3tql1MaupWcOxf5Pz8o/ekBcJ2jOlWhvhoWlJ9bR
fTaSL8m5yXfH1gCnAJRQURJ2QuxHeSgc/ZbndwltzfjxC15uhOTvvT3AY4vDJwZFqVTQT+IKtHYn
1d46yTand/qnn9HgOzTHF89+VG+xsrp4bFFz3eYYOTahaIQOFvL1LhWd7YbLTM+HVAZWa2QHFLwd
Q/58jw2gx4p3M+zPtjXr2qBuQnG0f5AJ5TbHpKHjTb1LrCqm1N1YJUDidRMz074l3HKId+Kbgrqj
4eFsvmGrgEdKm93j50t685Tawyk4RO9mNtiTS6AMbXLYKuD/ukFbcrMygIwkVRIlDPmy5lMJIpXj
Qq9DD65oQ/UH+hYe54aMxGxSqt0o9gwDr29wVdsQfd8r7miVPhNT8VMtVomkd4CP5FOD34UPD3YI
PP3WRu/Qbb4pEDmLtzrMaHZYeUH88MY49wvemahLSYOIZBpolyN9e9CBYhAaHkWW0r1+yAvNPZhA
ODvk2SGeOQ1CfBXj4Fz38GKG1gGoN+KxfIGyyFjnq67XuH5n1y7JMW8wX2uSSalwp0VBn1/5p4ju
eBsKsMbWQvwHtkSsVBEFUQFE3SVbQtEFQuf5/YNOUe3PiA0LiVH6/Ba97hHwsMrbVQS5hQrAzNtf
msxRxmXUpr4GmkB2zwK4Qex2Ce3vfoW3tRDlkrXr17/2u5hPHsRciLoCEYp5t/KVv9M/l7EPc9GB
X/MV1rnNAbhOY0s+ygDu72m+QkZYo8PE4oAgy7k6AZ0XG4BqlB5uOOPt8OBbcHXUxbKlp51F6P2T
u4avuCBhZ/kg5afWdqY4flyXfDq/XlDMWnu9rEXC7ACUqg1Fz83Pl6ddZ9uB+RChjySjzw8IQOw7
6lob2dk+BdQAVPznaGx9c61d5qcHnLFAF/wxwbgnCUnZDODvxTQPd583N25JXxFa2rucphaaKG0b
cp4bu27nmVg1Bfw3n5oTiqPGt3MaDOve2kq7e7gGehuad99w1pvtl/t1JPBQzyI9HAKEYK5mXZfo
n0nSK9/N1uE4vasB2IAomLdvPPOwOZg9PvXNlt0azwYMq6W2SPfYYJjfrFXwV7Tp5z1wJhLRxGMZ
9Zz2SQ1rTdyk36W4C4Vi56mVPsiGcn5MmA8+PWzmk3YM6+MBLTEBRZiWma1pfoZ4C47I6czRmmwa
CK0UiqfTSm73B8b/2iFf2qD/iIWScLGAj8HeBXPzcvfsn6TNi3MwN6Wh3TbUch2D3uNPTM6grUCx
LHyg4bj3WLIJmAx3TVpXlJGtQHGBqindfOlAVFxzxTMvLK860v8ilqViZOKXKwlGP21SLM3Fg6Xi
EQb1L5qLMVHOrHdrt7xkzc5pMfZYDtBXBki7DlYztDr3j0fv57u8riJLwQVWVf/liLHNoxem8aDI
QHgyDvHdR2ok75hmWEWAX4AAgDc8o8PYZj3R6lyXQUfFg6+33sSPCitBgHabAbicQ0s+tpxS6/G7
sq8zuHaKTAq0rSNUeJOfUySW/6bC99yrPV1rilsjo13GGEGkj1NYgD0z8aiYUu9PCqFIoIHX2VnM
9GBQBztEBf1naeElITlQ49wbNMRoBx7DW/AHlcvhxRmgOajCKyI1fbt31U3yNSMslCvKvlRROKfO
6DpfiMUYljP19u6u3mTW53X2FlOu5wQYoR+TuuJrEQT41E5HM1ctwTNe/Q2pLf1p9Exc3driov+H
JvAhVUHlseucuTsyeTE36lDqgw54ImUbITHeWJNlZI//iru/lBg/ymFbaytG4M70nqLJrE08XmOz
dQkujFvJTC6mgOZZv/9ji3V+gBDPqi4EW4Up0x47J3nqbQgmlQDhrwKViK4wt+SUzuldVq7+E0vD
5Kc8mEteJ1c+OoaAQmyw9e+v01l6isGS/OWLfYp5Qe1JIZ5DSKTkrmSKnc1ZxQ6tFMIuxYKu5OAh
rsC7fhuhhq4cS5WuGZWl8P7iGxg9CLD9pQ7mixyRMIqtxtX2vHVffvzXh8rogxdxHKbTcYkjduhg
fgSrdOxH7fgvJvln8/z3UBk3EAlCqXfjD0Mzil0KoIXexnYtZ5WjWZt+u9C/lBhHECqaNCYDOJr3
heqAzuowno7pueM8PechVoqQpwgxULlKeU1AGVeQEa7SdX7WcxvQlbeKyTk+KPK31wV02RX8ZZAx
J5EUZFzg4+mXYmYkdhJgLr+Hq91Ewixi186RsSWtqOlYuYQbk049MqrY+WsAQBgFxgKBrW54dgio
UaeD9dwmB27j39TuWj/fylWyjRcJV6eCJ8G3jkb92LbAjFH8wlQCq/O+//GZAt9WkQQBgRdAbpmr
S/uxqHIOzHb2Sw2QsAqTB/drvnU5/3FGhbk5pdWnycc28IcnnQZGPNABiK0+rU0BTTKJFdr+/fix
SnXhIi94Yy5SShNRSiWIZWf/xJR4q/IWcpH2dnXzxsKFnZH6NetTe0Lol7PupZRgNla2BPN+rQVX
XCPC+AFeUUrfB8gjhiv0XfaaIU/WuJJVnvS76ZRo8wgz+t2MAoFK7n5XJ8Hdw3pndPuIHKlpYgTV
BHqNSVx9tcl+KQq9OADWd+TpmGXzDeOsiWaUho5eng9vf/tV7J4LdABSxR0ptxk9VNGui/CSz5B5
NIPqEoZnsP6doZ3JxI+jCHZhNDAL6O3378VqePgz4c5YhQsijGNK+6hHPyiIlFZ61I/STfvob5VN
6chWeIox0zv7xGNmubsBqfDvFg1Z39mJQwqdjhi0WEteLD0vLr6H8V96LA9lreJ7KvsgWESizmB1
xwYNWmvj5avny7iwlFOLVqlByvTmOkwMDOTHe/117cW0YN4vOGL8F0G/bSIHIHP48Le3GkSmp4p1
XVYWVehMVBhzJ7QlKaURNIpbb19Zkn3CG34llF/jgzF2scJHPmmQfT1Et6H1h3MqPMH+jc+9OC3G
uGGMR4gqAk5Kq7Zyq7XQhA33nq4vVF4K489JsQ3tic8PMhxv/4AZZaruxJ2Pktsxt5vH4rDG11LS
44IYY+T0Cb3QEofT42/4FwJDctioqH7ypo1hwzdpOx78bWIqsCfma7sxsnfZzQ3O2FuiRGHaPGqU
m21wEFGHQhHM8uzj1u1er0vRUvrr4iNZixN0QpHMJ6INGFZ4DkUUvzDrrPZ23rmB4rQizUUzrBxg
xkf8TTjSSTaCyaiIkaSWF6F4hMb5sbCiwIymbVWc6tIhxf3KZ86fccVmqYzNinCSStOg7EAMbys/
+7vhp/LpWGQHgGA3ogYO6OOzBCBKaD+tEF9WNUUVMWQhYXsNc5GDooxyHuAiR6N/f0GtsqcNCuaZ
GW77Q6KhvjcZxUSt8EG6gedq8dOY9jvdLMyVL5kp/ToG7IBVEOZowq91mUTgRJ/DZkkExlGHRDmP
Mjiqt1/l5nZwQ4wyvaL2dh9RaYcpOHNtqGnZUv8t/hDGUmdi5elBh2eV2BrxFxaPphso6f0Kl4tW
54wKY6T9uFD4zMdxE6P65Iz4FVn5NVzcZU9wRoQx0QkgoQQtAhFEEk8KhnRCvAb7B0JP169sIRty
Xi9j0axbUpJKKkAHmMN3wr2IF6B7ncKyUTtjhbHSU5VqaTOLJ5xad/P1mri5uRJbrx4XY6NFGaO9
VQYaIzZn8G6x67b1pxE5a3sQFlXtLy8/33GWEveDDjWzHwmDdA8b7k6xO+Sorp8YC0sGDBMM3Ao8
BhCwXgmAGYwch22Qd2OdRnvhNOxHV9kGTn/w3/o7pI7aU3pSNpil+xCAdb0r3Ow0opg8mu19icaD
x9yUnVW0k1mkz/T61wcxIt/0kRb78weNBtADrBiV9dypdpEdP0p2fCO+RqcpWgs2Z5t5jSijAkEy
ir3ngSgB/9Hth2dWFudMBr//k95mzvUzZ/TgF4dMuKJWSIlX3M+RZ/aXBuyObCUgYtOev0iwelBL
chj2IFGY+VEPaHnUa2OP1qWdgCURpVsYLVoUYpvfesgWVtt2Q56vM8mqya9PYNQkSaM2Ulp8QrKR
TcmJtw0y1p7Lo9viOqX5bq7cHasnXiV4aayDUDvSqjkVxZbHkpq2f7pOZkUufxzCmTrWaTgJvZdE
+9waCBVXs53iilj82LYzAp0/VZqSgQ/xpnRbCzDMtmcUr9KWqsf8KG18a9oOjniPJiYbA6dOklHJ
yj4iezqiDeoY7Ptn/IkJ3vgjALqHvLnOP5sgZS/05+dn3xdNUUCqCN83Zk+VaGoHyShQqk/MGBgm
x8wk6oen7xR91SIwnv4XYcZEDbWvpHkOwoLRAwMyMtQdKtRmukED3YosMTb3F6lZCM54nLKuTNNi
liVL3lRo5xnQxzauneSaKDHWxpcasSMVqByGz1ss5UMAPveficZXdVA3+k16c/3q1rhiDE4HAOEy
DECvMRVLt1sk7AdU9q8TWVNDxuRIZG5B7UBk4il3nLYABl25nJ8U/DVNZ0yK3IU82MiivdpsU58W
N2No5FvBUtDCV9yQTYsWt0N2HJ5ymO/28x1p+3/Bo8ir2DVIAP7GYsTqU0gidcojjCKeBuVNH95q
8VFtVzaYLBoCCZNTCroIFCR4L4VwrHTV99Im2tcyLbPWULhtpJsTFgonKxEZO2P5v/KO5nZNECXM
aMmMZOR1kWWpOMDm3KseUjx2HyaGFj4NPG93mmDEWkxbIaYqZgY5rCmLD3L6nmIb2PVz5WeWft2s
ImAZmqACJFCb3zxneheRVBkiDyzzjdEXn75il1hHhq68l5C8Vb20UaaB6lFqpfJ+ErfcmkbOv/8X
fVXQMYOp8zJympf0YdwTTR74aO8VktHGfwD+gJ1lpZH1bv+dRnaPPs1+ww/bQf9cYX3xtjH8CaAf
EZ16LE4M0QJZKgIJ1k1DSVI0h/w1LDFanluc5OYtsRu05cp4Vw0bwgOcVjqRpqTYV0mTfVdmKxI+
q9Cvg9CwEgToKwrwg+eiwNlFZLqYyEUiR/sgzjSaVNx9m+v3YZPpOz2Oe+xkQ4N5XyUd1Yb4deUo
Fg39GfH552fE46aoKg4bifdZHJlBxT9I4mvn7yVd2EyRdKxbDJWmvpV/B+UK24vGSxcVXiIiEHt0
xu73rernTavAsuDFqh1Cbd8XN4P/fZ3BpcPFvldoGnA/oHGMlGd5WCmNosO7VN3OD7OtULTgrHwo
A8HspeZ9qvgXTkz/XCe7JGHnZJmEgVdPoiBMICs4jZ9Qv0gtzsuop5aHZmxXVHnJt2lklmRdxuyI
wriBURG5oplwknHxnfen3IPxCJ+uM7Tkz/Dk11VRhc4KMkOjlpIg4HISQTJ8IxdfEfVJeWbGSNa2
mhHn/Ip0sJWOHzOJ+Vx0KCLZQHSFMZMEyAhlPIkIp9EJGdbvftmZQolhkeqku23C2UWQ0K60RKLT
egzdUhgE2kyWVmjvRUBWKmaLRyxjPTo/b40krH9oOZJIXID7FKWKcvxjLJYGr1ZrTC9pI6bS55QY
gFVVdZbmM23sx6gQYo2DToS0FTdtE1MSq0YTAzIvstBoLaFHE1sp1jLTi+xpyPujbUiCZLLiOk1y
GjRRvE87gNj3J3lQTDTvXxchNn/zc6U6EWVF5iFHwk9z5Bl3WKogJFitHu9zgLnuAAkmGrFYB5bu
kWjTTEJja0Ut7sYC/yrXXsW+VHatOiX3K9+xpJyookIyiC4omjhbprPvaKou0rkQ39GNt35sViG6
77OSirKrqlY+WTInHvx0U0616WfBqyC5nnTgBMHKk8nIG9+9/j1Lh3/+OYyke1UvV4NYxftJjdy2
Rr1+eMy4NdlaMoTA98JMMEEohTaSS6anhsv6voSXSWtAoetv44B9o2qyTRWFoiZxVIWSlnn7L8zG
OVXG/KKtKRnjHlQL9TsVOkNLOmN6UgeRpulkwEIa189yvjrWl2LBFq8hqzK7FcaXjvWgNT4Ag/d6
/AiUODuKtloZGK12uk5n8c5ElMk0rHHTZIm5Mz+sPV8bYQ846TvgNLNF3NsInPUvqABLVVc0dPIh
/L28M1+K+6ZrMihMnRzk9gvQNLY/fV0nsqgNZ0RmVs+0YSzTsmynIt5LmN0Zy2+C+SvpdkrNrK9W
LMD8vb9u54wUo3gcl5ZDPYAfWHzsI2tJvkJgUcjPCDDXktVx2AK/Od4rvfjMA9IG89nWUEkbNUGj
D5E2mjdYYbRquBfF7owu4x29IdcHPwNjfu19NmpM5XD4nBRuNxE4iuv3tegZdeQOJaKqmiqwMl5h
3F/1saZw3zWWFJzIYBDlNkttrbvJ/HeNj6g2HVQ1oIVy8MmLn6LTHA+JIVlbALioBGcfwpgUudCF
XurxIUUYGbzwKCgxLSbnOruLMqPAYSiqLKD1jblSPS7y3u8gnrwPNHbsZwgSZUVqFm/vjARze+PU
jQrXQWr8OjhWimyqVW0HqvSZ1srK5S0e2RkpxsF7ZS713cxNWH8TDJUUwVehWtdPbJmGLAE8Eq8q
bFW/VGi5kPie9E28r0hmaNxXpWEUbi2JvUaEuftEb9Kihb7ttenEIeAk3aEb1ZXTWjRNyl9OGO/R
pyOW0OggIqTYulc4BfcAyDFj6nLsxH79N6cGcHm8CoFVxa6aEEg3+k0FIaj4ipbVY6FKtIpXJG3x
1DRBRgCNTmKEeJdX04Vp3wVzBKTWXo/d0X3nakPu2U0RrzW5rJGaf35m1vs84Xkvx9l52VPWYtFI
ecIKh5WAdVE5NczvY5m6ju48hshYhVnriX28ryv1sZ+0L4zfr8jAYr4E83RoBZJ5lejsxoRUDRQp
rUfEpqrf0jjojryU7rI0Mf2mtcO0uW2gpkIXHdCHaJSdpWR+aNVhYMaiv+8VbyVVtHiwZ9/D3KHA
x50XKMPM80jx3KrlryJ+ui6MCxZJJpgFw0ND1ADhwhi9KuvAZws5ydrWHYgWOYpQAC07UUfak7Wq
11Ka+YIcYwALQc87f8A1pkVvZxXMRf/BT+RRI/1zVgE5MNnEaP+tRfSNp1ZWoPTMr1zzTIIJDWSU
wgjesZqCvnHxUly5AV162dgh1IkqSuqUylyLKv9kBQKwCzHCOfxzv3JBkLnGWAnIqFdTvG8EEUCM
pTpakpdpK1QWLNgFFUZBamBXS1jAG+/H/FuLMJrNy06vII8aW9clhi3Dzo+rC0qzSJ3pO+KMNmpy
3OHY3gXKqQiBWy0eJjeWb2PoioTdr9WhAcBv260Ygf+HtAiwITyNCSAbL0lLJNFIXItwasp9DO/s
FzberyR2Yj60NHnEPkDvoGHoXRGOiABXyC/oIxhXdKRURVHHu/mSejZEZMxiAc+nLjXjZhu32G2Q
3F0/3oXAUiaiitwKMtGQTsZva0UCoEqtjfbhd4oNRCdP2qHFiibTXkC0lypf18mxHeT/e5t/6f2M
V53dZlnnfkW6DjnB1O6zTbCP3eDUJmbb3xAMQScYcEciXHgYs4TyueVLX1X9ycs3XmJksunPI+QW
f8M5mOf+L7+McfwCkhdNLOMklIROAhVfPQeuLHSDvX5fPPjIWzjaiQdypU5JaSQFlQOLkNvMSw0X
oAKv+ub6By24IBTsYTkkzAXPqZPL6x/UqNE7dcQLU/pGfSDXVq5iUYMxBodCvSABLHAWv7Ob4KIW
whfMia+B3wX9U9hRAUP58jeAu1dqRj9jHL+MIFZnqNjUrWHHCaNIheAjRRLitczzNOae+9TkpSeh
AeZCVcP0PmAziplI6l7LfQAL2NlwE8h2WaG4hPBfUd6GlazX8gfhdYt2UKS+JJn5oBAfGgw6Pqgl
W71zlAJAHAAstX3hrc3ukmRXqjpFyigrnFB6FMyifZskN0giYEwkK3q+eNGyxs8tE7qus3UTlQTx
BJi2aD8ouSHLr/painNRx88IMF5wqkQ+0wdIklc/tdro9OWwEbWtXP6pJO11EJ8SoGFeF95F23VG
kjErfAQ5KDqQzJJHKdz66KoKE9G8TmSpLQCqgcU5KgotovATYZ2JMGxmzkepBipFlFsJUsVWjFVL
NsD64Wv1BkXvMJuoT4bYDNEy6HR82K04wsXDxVCYIiJlggYyRk1TpS97ZJBhQIt38RlSZOHdmpGY
1uJkaOrpOsuL0QT0CMUlRYR+CpdK2xHR81MPHI+SfANrZQ7jSOvelbtsG98OpFnttsQv/KW5ZwQZ
RfFIHlTigHxQ1xzQVEBLfk38Fw9wLmHISFhqIpsajsOCl2MtjPciF9MoeU9bg6+N7EOJLS/DfKK8
FtsvE5QVTJvxRIGmX54hhhLxUBKh+6ocwI5L+2iYLClKLD/ljAj9JcQKJN+4fnFLOWIZWVlkoVUw
ihT4JdWyiYI28oN4HzR9YpYpHxrqUChmKySek7aDjhy/OJlcojqVrEeuoI7V3aj74Yq8LmkmzwMI
WgfSGdwLEx6Kmd6EcYvvAL4N3JYhPF9nlEWi//Hw5wQYv+KLXM8POe5TcUQzffet3uFfUle1gz8N
Zs4fciOarHEPgJs72RBF4BnFx2gTY3TmJvmHm5t+fQsTO6okqVFjxLcgpFEcPicWL353cm+n1alq
33hvHyQrL5zFoPGcf+aih6njMg+IU/vDmNDi5TBV5jhZGZBR8J6DWQjmv6+f+ZIH4bGbA09v5JIw
pHMpW72nN9JAEuQsYpUG5begvF4nsFRTl88pzDp1ZmnzihOVeD7I1gjsYdOaDQD+92KIAZPQ1S3R
rT0ajuEKXytkRcKoajOSttLqGIm4jkZS9i70FuaC2u41y7vN0NwIqEAOT3726Cc1nQgGa5QVg7t8
nXMzAcBvYDLY1nYJm+yjFGmMvdIUX3GXFVQdeTuJ0FLeDDeJmjiYu5KD0OB8t/aFrZAJ7srhzy6E
tcE84jRNFHHHAlsxHKNkKDDVg5w8HzxlUUqVCLZx4oxUEVwBHeNEGCjAV4024uxB+jf28pw8I11J
R3AAGlyArOuG5BVGKZdU+OQDyUChi1SmqEYrnn3RSJ1xzIgbH0VyORSzU23fsxADGEjE+WStGWzJ
EaDbAUgxgqZKPBs+hFmTk5H3or0/ARCNdBai+6p/Ef03ku9TubRRE13JsSyGLCKBniJ/Oa+vZMxv
HGMsJ6gJLJJaI0R4aQYdteaXMPXMKcMivurg9dMp7foV/7NkIkQE+hJqvCK2PzF0VcwjlAANRCo4
VtBugah27bm6lNqRVIDyEsxfokbF6GrX82MdczBChX4QuYim4VM7lHS18WG2n6w2nNNhA65AaALO
R3Ie6yDMpPFCQ0xEBM5CC7cCD4v3RLxWRl4Ku85pMmFXMxUV0QrkUKfY1sqn4VPL31pTqHqadPW/
uCmEB6KKSQQNaSPmHP0KCPx9hKppm39zHsDu5Lfr9mRJufDuwV8aHhwYUb+05fowVJw6IY0+3Uf1
gRt8M2zqFcu91F4nY2eVrqEFhyfg5JIIULN8X0+QvGjCRnBDTxvNMcwbE0shOaPmRN4de5+zhizU
DbFLWqALNLxRyaVMBa0q3pIuPsW6Zua+5xmB2s/R0lhZQ15phldzqaEnvrhy8ksHg6AIMSG+Gi0n
zMHErRhEIeEQGjWDEdcbTaNKp6yczCIRAc4UC71gCH7tv9JlqQvjMtlPIS1SPHXfpOb2+gUv6Toc
FnRQIIgJfqCJz5x12HpoCAzCZJ8g489331m+BrmxpA94xcOS8LhiwqZxh7oupICACeSKDA5vj7T2
jVo5wFzPHX5Fv2I2Fw/tjB4jTVKG96uGlNDeF05VKtld3hurueklphD5I2hEgUlC8v9SZAO5kzNB
rZN9JCh0jGFSeLRMEHTtkspu88iV6jXYrKWbOifJ2DK54+o86qpkX/jvyFObRMtXZHoxfjknwQi1
ThK5qbw+2bdlpzpK1QtGSAJMUZWl72R42RlV3kxOQdR8y4UFki8ixCUNEv5UNjpZG7le41i8PORk
SrhWlcFxgNfe3BHar3UwLHl17MrjZ4ie2bHPsnQm/bLWS6WaN8m+yU9wP57JRwdln+852fBWQL6X
xBIhITbC6jpGxxTmedEompekXZHs5W4nCCe+DajAPV5X5iW3qmKsBrUDzMjxOuO440CuKo+f7y/X
jS7DGge0T/GYgVvTscVzg9NBE42KYgVr/doK+DJdJiV7qAg6dSZHIm+R/BZk8tYL0AQ9qlYQrz3+
F8UTboIgxw8vAYTJy9sC3ABQNng12QvYF0l6+ZRnvREm0jYXH/pussTxOVVjQ41QJw1609PRznr9
gJfiCeyUQL8Lnk86lhdcfgHcUOfxkzfzHUx0LhdRZcoioxm07ahmFgcA3OsUFwyNgq0wPORTExRB
Y6zZJPV5LgwpKrLcZJTJTi3MTroZJyxHSt7CNXe/wJ8CxqASWGilKD+Tqmf64GVtGfQJ7jUQ9kL8
nA1/qvciP05rpb0lOurchoWRUV5BB9HlOcZZrKIMrCT7PttJ3j5W5Juxrh9lIOsqAv9+/QiX0ikI
LNDSh/YhXSQKo+WxHmpqN1Or1RRTvB1fmEWNcdm4inSUt/WHRE+7bZ+ojYFtEYpBAql3YvQgO9c/
ZEE9FainIqKzcQ5zGK7Lgq8I36bpnqtKoyv+TK2pIRpt0xUpXdBODMqiEiBicyYKUoyUNnweZ8NQ
pPtKQpKzb2itbcqNqBv8BBjprwyIGdcZW7zOvwTZd2+f11kZ8DPB0gxzCxX26Zk0Wz6xrtNZSsWj
RVyeV3Wqc4mU8YHQda+rPJxgHbkZkI2/MXgvmU1gaAJN7nykGp4nZ/gGBLNsuAkAGFeipcUbPKPP
OMgiCtMhlEE/UvB2IPdcEZq83tEmmlaOdEnvsTgJWi+BY5TVLjVE9PkeqO1yss89iyMYQoyEjMpK
YPe57mZRCWQQXVhTlNmhMs+lufdeQ64P7XYYArkkKsyAOJrXpHuV76PjUJNX3lPQPKF7gU77JC8M
rYhT28PMwrH1p8IRtCF7HOIsMPWonyysU8Pj+/qdL/hNBVUkXZfQv476InPlUu9lgubF6T7zu9Se
0qQ1wgAGSe2EtXaeJTFGkPpj/NDKwXZZVXFRRUCIS/bq9KVU47Yj297EY87puLXGlKX+NfgQCRtw
ZDSw6RLDVsGLId+FWbrnq6o/doHqWR4GVNB7GPiWLPChm2e5ZoXoCDBGvkfPB7yENfRtYSV9VVt8
n3VohSD9bpgA6kzqMl85+MXTQJeyhIZotLWwvqARs5SMY5Wi+prnTpwXoiNngW7HuZJYkyyFt5Ln
ZZvrt72kYGj0nPvp0Bz9K+VRN6E4YWgsRRtwe/RV8XYcXyqF5JR4a/zNwswKO3y5qsgYiJBQsr0U
dj4JQ7/PIOxFtZWVU5KvqfACLypBqWLePoSiqTb//MyZZiKQkycfV1zId114x3m05wE4v7YhcuGe
ADKIkJIg86hCCi7JNKGPRAo/4p4C+FPtmGgTlQeOjkKzKYc/1+9n4dBUNNMRhJiSKGN06JIYn6W6
rwQ8tDG7iZpDmq1N8y0RAF4nHtaw7rC0zKENdRYnfARu6rzQrFjkATxfN6pznY2lqxElNNUJ85sX
VZZLNmIlyuTOA5U3dNLp2HUQ0UQyr9NYupdzGgwnSlbMIE4zJ+gWQoorttLMQKM/Sf75g1c9JzR/
yJmcjRDjMWlBqEXJQBwwPD48IoH5z83BBRXGIZG6G1MvBxWudYZiW2HBs7aZciPMVwoxa+fGRC+e
oJRcL4FQPzoTMcTv4q0fTWVNOxcFDa0sGD7klXlK6fLUurEURTnTsN1RQqW+wiPR+h/SrmM5ch3Z
fhEj6M0WIFletqSWtGHI0nvPr3+HujO3qyBOIbrfonujiEoCSCTSnDyJKprM2bUlRdNgARQd1XoF
ZYFzKXU6tDnK9flerL1Xy7vxAsPtY3PtJwVHpRfeScBykE1FmKAYP1pEG6UKFXAN43yK0thVag1y
nUBN16HqK85lzV5YFBAIEDGj/pGXYuLysjIHcOdZ6d4UEnssH4r0S6kj0lWc5ONSwIdi78z2aYER
HsCq893T0qww4kJO93Pe8U5QH1sddLR7UHSRXtiZdFJo39wIDefmLiXe0ZiqwHjPzVdwoc/lBoM3
exdKuhfzZj0GsaN2d1bW73rJJ/rgH3KtQgZrZ+gCR/LSzgLfDfA6zJ8IGr1zwX5reShhQSnnCLdR
FeLnzwNmrcgPf36CyFvJmoaMnyyz8VchVPpQSjhBvwQv1kDyettWh4yHx1vSSRlbCDJ/NNv8eJr8
GtDsog2zfSJ/lf0BbctSwLEWyyKAcbBUGckIef77ifFrJ/iropFm+0F4yYyXALgwbrfygqlAWxgC
SHQbzCgrRg2DdDCDSM+/l6GhjFinf3McJwIYC54X4lDpUZntK+sAhPc0xaSsDtxqyJJ2zRUs3CmA
UDAT9XyvCl8qskgpsn0pHYDZVQwbEZrHM0RLUpBDwIRcBbgBgNHOpWTi2FUgLcv2UrdDaz5R47fO
fwrzpz9XYQ1pXuTgkVUGVuxcjDDKYlW2bbYHeniVOjXoykq5oRavQ/fb62f8RPTN/ivo21icaNho
xHEl5B00rLWIYjYOBLpJHN7Caay73Rz3hH1JEu0YJSC+mnx9b9bWdgI7VvcpWsc/XjbgPN/uMXBM
cMTOl61NUjE2ASpnWfaids+efifoN6H254/JmRTmsfeLts+lDIXsxOq3lqPFoBwrRI6xWzKzaD9H
ZwNeRmilzrwj6CyTQ0NF9QqIi3w0MBUKe1mKoBdLtpq2mkJMHlIyDt/ygsGAUNOcLR9QUWz/ZZQW
UhnJACOH4iooMGRRuJEazsO1cAVAfooJtHCzMOSNpbZHuRYj19oRLV7qaHc92NHy3I3RcOXFAWcT
ZzVntPNMFHPbrArw9NKEqFE86FG3CzEmqBI3yHlRIfsM6mztS85lFZxV7JJIxhx6SibWQwPsvzk8
lHaW7wxDJ7U22RK4AS6L4q2O0fagmkC3ZkBUoTne41jmN5G+y9qXSr8p42fP4pG7LaUKLSSYUemE
ZlhAC55fL1wKrxolAOKn+jYSZVIJYEQoSmdSFXsMAqJiUnZOZQMBQ1qaf14iOBPO3AfEqKkkFzhL
OfvqZYlIyq3eflze0SWf6kyIer5Cowm0wDTnFSJ/Ftn6qyBRA1PkRGIGxBLJKJAsWZWawTnK+XdZ
rTndWUZREST7Y59hcVKX213R2r5ecvZvtkqXRDCKOTaT54se8BJ1QPsVAIg6iFTrDa/Az1sJo5SG
pAMn5kvxvt+6A8edWf7tefgRpiAhxcm8auigrHPPwi4hRyvveY/H0luGw//359mByHmtd5I3V9qT
zfigrtLPdGvR5B4IluvK2eYCHR1rM7O+XlY6zqosxvGI0rYuehWZRKGp6qva92rHkwRjc1nK4nty
ujrm8qZWnVRJitUBJw7+x3nwW46RC4nDG12yZJZm/K4moRaFNAWjAUImNpIfa8iMHlDwEXYBGBJr
G+V/ZF84W8cTxbzEKNMoWdVCVI95gorVUz8wbalC2ll+qptN3N5lIy8zxpM5//3E4xHEsarqEjJz
1LKr3gWojVSRW4/tGnQsrfhp8XhwFhXk94ayOSxfDgQYZRWrlFZxs0KjLkc1ll7kmWNnDkRMSWID
nqDIay/z0J1jKNTa3xW7eCs4xlu+qsm7UpLmTlyrGE13WeqSq3EqlNlHM+uFtjMgtLJ9567hrGnp
GUZLIFKXKtCG6IM+PyU5ROQsqBbAhvKzlB9EUVzr6QOCnyT686oH4qvfkhgd9IxAkoIIWBejtPNw
IG8lbKuaupd3a1HrTqQwu4UAq8PT4M0PEyY/9gUdtN1U7/z4Qc4wEqOacRa8pNZPvUMuE4V/DfEd
YlGW0CWT/dAElysqgwA8uJLU3/aVyFODBadiloLcrCh/42wY86ePSTkoSZKgPDboBKwtUUdLRVvJ
nURq/31s0QU7hLvu0eNx5/1Ue0hGGv07mQoIO7On8K/11syAvekkzEyRUTHBAN6Ak3/kCPmGd52Y
C70uQvjTQDao8qFPkjl0rZUHsIVc1o+FHtizxbDFv2QIxWSSAexJSnGd+09RWyC4jJ0YsNKq+SWX
DxKyJhbYRI9RuuoyA/gHqViPQsFp/1rUGmT0UJMXZ5oaZldNoVL0KsWC9fRKQfFRmx4uL5UjgG18
U1KrKsokB47DKImXvUS8vs+FpxJ7OZODzBDPuSx+bjxijGJPKwN7KQfqOq41t6hvMvHQZTfRCIbV
bJuAa9IfeTx2Pz00iJ1x50i74+VkzfCoWbMHMkBs4iAEqz5k4SYNU6cRTZuLXVzcRR0JD0BG5uvH
XLshkrK4G2ZhgUEM4QbBNMen/WngsZy5+IJGNYSULGNQ5GlyMAWQEAc6PGjQTqMPMsew5svqwBMz
L/TkgiGBBpjnLCYFxGomTKizw6i1fyVlRq6aMoqgbE0kqtBb23oTakhpPbd0o51S8Dnu7UKTtQIk
I1LHc3YT0A/lfClRgrKnKsZYypWaEjQ9WDXCxquoXanyi1Yr1PcaGowx+El8QNU592rRhJyKZ3Yy
BvA49FJcLBOjUAzjKtXv5RCzr8WDkGBqT2cLBehS2hcz0pxGLtdGHpBUQL+JzqX0+Pl8YyckZOyR
wdKBsWSeb4xZM71UxQ1UV2X17ocV2sk/I3SW8zd9rgCex0Xnopj3e/ATTYhKrDqqspVXuoF/NYax
m/cjTUM7N1Mi9TR7v6y0S7fvdH2MhSk8venGMU3mxKyhPuQd7+2ef+Dnqkx0OcD7wRvOrKqsxFwU
J6ADRREnaDhleOf7D7661lfDgyBwbseS5QJbF+y9hbYztD+fK24yiUWmjpAW+l3gSgXYN7xRGCG4
jjd6a4CGrUWDvmEk9uV95AhmsTVGpWSa6UNwOtc71n5vJ9L7oK20+D4ACvSysMVD+71K1mSalVxE
egxhffhhpgdv5Pz+kqtwsossnDxKACSt09kfyU2iqQ++5hNMegHzGMeZXDY0MoB6c6pPBxDq/LwM
sNcY4tAl+xFZxL75Sv3mqggO9XsubGXlXVBWsuI5YljQTtnqPKzu4qEps7eH1LGKrNG59Bm1l7Yt
LLaCXlZ/g2SKdFfbDS37z8sHtmhFTgQxy+wiQS1iDYjPavjsVKrvo8ypW5KgBf3/J4i5bVE6Du3U
YEXRc+AGIwERNJpQOCHN0kMHMAbSpihkYszZrJ4nD51cGlGhFFjNkL6gjT2sD1nwdXkdixqIouUM
qccDxNI0mHkwFFYqw+PHiBNMCKc8F2fxRE4EMGvoAJaJBxkCio1kd2iaDKnI8T+/22N+mL4TGfM+
nuyTIBrJkCuQkW918qCSeAug9vbGcor1Z0USTB1vSe1U9CNDdEupSZ8Ut3S+1LXA+ZLFAzv5EEbP
xQm0rMqID1G0TdRcib0rlveXD4ydBQVlwOt1IoNRcVBfVVGdQ0a1l9G/vCt38WvwrnzVmPvlYMCY
21GtIsWdcG+uS7vl0BF8M+tc2mtG8dvYDFJpgvgWU+yh93Qi6RakBGlBJ9CBCwRjAlwg5nwSPRZO
hZF4oV3ZmNLiSqvsdXqU39I3yZHAGc6LKxeNDCA4Mw0AIAwsF0CbxkrUCgqM9atia4A87qW1vjHC
9eUD4IlhNkCPRF/2S4iJwZOIUTj9VwWqmGytlB9A1f6NBThZE/PMTkNlTt4MLNcGnzQe6UKkchVO
eWZRazHZSwGXqQY+JUZrVc9KBLOFECN4mKlMdeGxrjr38rYtJNqhtydSGL2VUrRtRzLQ6gbOJmzt
1lsr6r7XnjvjBaXXsjEpaPFiwFYDXlFo0chZoomGRQCsQTVwbh+U3MtCwcORhVI7rPwJw4xGs5Js
Ka1A3FyaCg8AvNB8i8WiBI9o+Pu9ZayeavpNH2YmYnN1skGXLHUE/PytrSmHvsD0sjKnFZx97Tb2
UbyJgaJQOZqzqKYnX8DYRAkkab7Q4gtE2mu/qhj3MVslW4A3jIjnDC7v7+/VMgpk6UGPSMKDSQLn
fBx8DvG94IEDJHq8rENLLi6IPqSZ1GfGg7C3wdCA7WuidK89BeUmN+za+JWF443mX8tN48il4F4W
uNCQjwFLeBUBHQeuB51t55ozyBp4kpIAABSrUrd1jxHJjdJETth1PejE4hT8UPrkIsQPN+2YBw6a
94S11dTtdR8XCpXyrtj2jSccc8t7zYy0RbkcGWutHMHTgL5SkoHYwenSFv1FWWtu46BSgVEarIMp
hdYOMFZ/c3lNS4elIqJFidlAepHNLSd+LtSAkCZ7waxdZGNJ0YS0EWOnMv+cyQS7p2rINyAmQZQr
n+9eh6lQsQ62172Gx0muwFVcEkHknNFi7mZGRs5dPgoYIRmtmJsCvTqAYRne2xf01ucrFCgHeJjg
lK05pnJx837LYnml8iZSw1jGrUJiPiu3Wr7VpI2o8VJ7SxEqILLwyRDPoWmdWZKoTrrhz7j6yccc
6akffbswu2c1m0Jq5f1rFLeJK1UJVdUUhJTd6FzWkcUU7ckH/Fhn0TXoCwHKvLCRxkH/y1Gm1q/u
ze8wfsDu/iajA2ojExPEUGdW2VyLbJZq7otYb4pBURhs5GoWb0WLWwoMNfhY0FaLsti5LoaqXtRl
L8BGVTYY3aZdk7qJegiUW/NXnBHeELslt3eGbP9XHPPaRUMSAs8Nk4gi/UeVPEhet/LlwtHTyG4a
jlM2qwPrk6HLDT09YGTB9AZG2NCAsN8ycFqKQKfMFd6TeriKzI1mRtdAqf4aco1z6RaXhzZZ1NuA
bYI3er6bIzjruzro0n2cNrZf7vQW7WVoAUH1L4g5L9mSewIO8nkOB+g5xO8k1ol3X7WxPEoxMPB5
WbmlUDhibm3zgvdmLy/ptxhGQYwJWSnMSprFoEMoD1YdeE6ALLJlb9qGk9lwIsjFOzYjluamQWMu
WZ3voRh44Po00CUk549Ds45AYFll1Vr1gVfHmLksX6F4FZRPTa1yRC/5BqeSGd9ATgKUUPU83Xe+
XWuJLaa25g+rpha2UDtq9beXzcnSCYKPTUZ1GA6RzE4skhIhkksVrRNSfZvpIc3CQ5jzKJCXzu9U
CLOd+iAquuFBTRJjHWD0QBTldt9SK161KQ/Tt7ggPJ8qevXQacB2q0h6lattoAHxq6cq7aQxo5MA
+kvM8eAta1GUjgkO3zSYP+jfjKmWjLbroZZKp+8iaRrtXDQ3MgD7nDs9KzhrRdDGMHcgIhJAofZc
H3Nl1DHNxAPK1yyI0A52GzyKoCCLC+fP1QFKj7VAF2C1lHNBRZYELTqb0v0Yb3MQ6oqb8G+WciKB
0YWmzRqMEwZQOqgPeex0FU29TcbL3i9do9N1zEd3YpiiWOxADYl1hJorTLHdd3eiSsoH08scs+2O
l3dt8XhO1jT//URaAEZ4zD0AoB2h4OBMoYJGydagQ2EErmogoLosbmFx0ANJRjyNNhqA6M/F6VGv
ZZGKN6UOBjJO215/A8ml3Gyz8iqNOQZiYW1I+gO/CeweUtcsCZOVt3nRt7NBKtdjvUc/eKB7tONN
FVu4S6jk4PUHvvLbGp2vKUb7g58BVbYX0Q2tYY52u9UE3oVdsENnQpiNQ3Fh0JS5GyDOnLaiY3cA
1XZWgnKFY8WXBKHOhsFUM30fOEnOV6OM2jRaMe4rKoeBrzrC8KILCWn1F6CNOdqwdEAA2QLwjeIe
ANOMqsvymAqRJ6AJRVp5sRPlWxA8Th3H7+VJYbbOKLRYqidISaWtloFWiMjlbcRzNhd6DdE/CuZK
IP2RJ0KAfr5xrVCCK6WKs30qo6irHE0TGatWxatv5HurVvdK/SUAcCailu2r5lcsqqtg5aGkEUg7
JeMVAZYyI+CSAd4C5EIz6QITJjXZ2GQqGhhRj3KCISCmCRipUB3m8YmBf6MmVMHk+e7JtzAsKJE+
L1/0hcmjoEYAYnyefYV+bI0xlqrQjINfA9CdxeGq8LZ9vymFXRUIKPl1t3h1XL8ekZ+paTW0ItWy
h14sMT3gMOggVdhpwqdnuG286turDJjeXtp2ymeGpIYg70J5lTYbk8fzs0CRM38zwAbojMRwI5HZ
sioVhTaYakD3DTsJUTvR/XViqRQNPgE1PlKNFP7oCNJEDaEj+KpOJHl4FfcHaYhIPRkrhKvXfc2L
eOe9Yt5QgGQV1PPRlg2qKEa1xEHvEPMCpC3Iue8McJJXhVo2nLLxws03ReTr0cquzI0e899PngJ/
UKvAKkIA0pKtCGJj5RXxkmXc8ErgC/3lwPkjcTbHMTP/NiOolbxa1SqwLVj3Qb/tgncje85AjJMr
EU1Eu+qnHaZCXluvUfXZpJ9B2N23ckXw9hlivEZrOicUWDAQcyEELckAD6Gti/meHqpgAEo+8/HH
tEnar3aSV1Nk3PUFz4wviQLDI/phUTKbpwKd73HnhZNXzrMM0jC2zWAjaxHJh4haGQ81sSwJgQ0a
dnCkP0ir1Ck01QKw/6fGWvXlVaE/jTzg01LVAIydv4Uwzh1KuELWtyVg/rJpJ55FheRNMDGd1Neu
jOGjXkUasglj55pKcx94tR14a0zHdH3kg3GcQIIJ++bPgXQKsBVzLxT6vvH2M8cZCaZeFRMAgVP1
JHlu2G/14nngta8t3MkzKcydzMRCa9AjiJaAVbHmKOT8hcx9N9EODh9Wn9vX2RZ5TerqqfEAsW3q
LRpB061m7Spz93XZRC/4LTBz6P5GkIjuXDZ/PYJeCbV9ENChDmhOBQGWi3h3fyEDzyGGfSkmkNaM
U65XQPpjXg1y5PJRm/apjy5gXjvBkqbP3aX/lcG8NKOYpF5ZQQaSuwBMqjSKXdx1sF9a9uXVLJ05
1AreKxBdwFUxmgVD0RV6ADBoiIm9IfjHMW/vsoQF/9g8lcBolWcBv5+mkDBOa3EAoMpywQKFtgE0
RmgaZzmLG4e2bNC1oKkVfTTnxkgZKmxcB5hQeKeFzqgimbrljW9eUmWwDOD352w3CH7PZQDVU8mj
BxnSk2G+lXdG+1D66Pj8m307EcOkNo0MoafRzki7FwFoT6J7YIMXj6JxV/O8hIW0GHwEDD6acTfA
fDLqlsuZb04ZcNtZUl8ban1v+eJVoqP+Ykb6URLEFXr30cCSDpz7unBcZ4IZb1kAM0gSFrA4sj/Y
tSojv18TcNASVaw4BmhpjXBjMbFOguMIcuvzU/PVyfCFDvymE3zGSdpY/UdxjaES0oMi1jTRZfey
2i+5BKga/CuQjTqQS2njpIFL4OWldKMZje9GShZf+UODqbBVG7lVIjekjSV0T3iYAaUAdUKtoRpp
CCIw0ndh545I2B/TPgl1NChqWe7KIIl0MXRs4BTkl5JsZ5/L3hyQryqmDwJWM1X2gfUQlOFN5IF1
19uFmBGJ2k2U+nY7jMTU/jyoxdQ5+PNo+4ROs7DYGJ2JsRxgpzREgo00kk56M0WUV3WBY7vl2Tgz
z9A8PQgukQk2VnT/nmuBl2WlUchwVjA50R1Kx4waMmimDbLUtVLvlHTnYxYdaoK0NrMVJsdKhpuV
71m4bjzLFouVpdN8QPoYJOVjQyKreFJa3s1finNOvvIHO2cz1n7i5S36UVKnq5+RMSPjeN0prSuA
JBdA8F9BPz1l1aburpQ2vrmsuQsGG5h2Ga81Yj/MjmYcOnkqhDKI4WYlM3PYre5hZGZBpW4kvqfY
gLX+P+UxmpcUfSxMPc6kCffoMSIKpif71qZoUtKh+Cf8lTig8cCQjhr+d9B7EhOEQoBBwAY2FxSl
RDAfBKUmutETAUM/BPnY+jXnTfrGl/9Qum/ik7k9H+/6udIVMGaZNmK4jNaj6tvFaEmMQhIozbYS
dLsA3Z6SrcfsoYqqddKLbugZ1Cynh3T0Np50l077QlFAihxdN7mbW66vmI+Xj3zJDitIK8ERQJEC
s7XOv9DUS9+oQrTRyF0HfIaAxn7ZaNxCHh19UkZOu92SKcbWz9sPVxsYlHNpQWG0co5xCfs4zx01
UTDKC5cdPWWKf1NihHhdy59Tpq8vr3HBN5zPHADlmbAR53AutWkysDEBIQzipKNgZBhPvTamp8sy
FvcRbbtzfxew8WzCJBdL9OOX8D+N6LVp9LmjYaYqDXkTGpbkIBAAJdyMEwFY8HwtXupX/5DIytG2
sEYiKj7NWlf3eems+YdY1T0VxNhLQa6VzNfhiNZB66alfxzMW0ww6dRmNVSeo9T+6vIOLjhX4LQC
dgu96jMAn9ENgFvyrvlG/3oPg68eMvUgdrQwjW0q8+juvsP/k9WZczM3aLTQzICYXcXAhPNtDFUR
E9iKuD9qxB0fvUcrpsoupw0xiekma/pMlO2rTARbvRKJ9litPjimgY02f3wBo5RqkPiYyBD0x6cB
aTyMSth2O8sp7YGOdkTEXXYwr3QntJMtXiOOR8Q+Mz+Ez1p2YglHNL0JQwzhA4Cf9gY5s71DOse5
v3yk3+iFH9uMGRhgTQLzpcUOAQoxlEIBw2h/7GxQbgKaRSyCB5YCCxavDuFa3ZYEXeDNrxYZp2Oz
Endor/dt9CxkK/1XfI//1wX9uPxVjBH6Z/EnH8UsPvQ1FDKTrj8WNhi+Y6oeH2JMTfh1WQqLufhH
jIlWH9Q30JvLuta+ZmZhomPt43Za1/YzfVg/ckQwhu0/IjBeXBRBKI0NPj9GrxSzIfCGeSXZk/6y
U2+Ta30z3A0pGrJJ9nJrchSH9aK+JcKzRTZ9JkT4gULI5xHngpf0x/ArfpxcgQR2tQ7p3v31fnXT
EJ8YB+l2ogq9D1YFDyfLIrT/Ix099siJgIONzbWNuYj0kpj2RwOgSoNUxxggFgRgbkWG1T23OXg2
Aqz2Yjb8v+IYWxvmUhGacdkfFZKTQ3mFyRQN8YBjpsJKoxxXmPUV/lmcDHDCXOqGWMb58rOqLzMT
+lLZgxsdm5T6BkUHo52sHbp/foZHtsmfRft1y7kPbIvLD8mM5W28ycvDru6POwML9VaYAk0CCjjS
h+zKBM0fhLPWpRuISaH/LlU+11t/VLxcQJvwMfDIQdknRAM5r8vrdpXnn/lxfoqM7gtjPkYW89HF
05RUcQ4jX5hEqR2lBJuaepsWCnLdr4Pp6gImTkigcxuJkl95yXMqrEfjNQpkAkxaDuomJes6Aqy/
FPi2KXJu0/LGn3wgo2C1nIdKMd8mXCXDjbc+8Q+fnq2SZ3QyrZOSGLxXh3lk/znqE4mMxQCJXYdY
Dzuv3AvX5TapYZVrhYwKEbwnXd9cTQcro5j83Wk0aIB64KQ22GDzPx8AjAoCWQupaOYDglBQMHQO
H6CRp25/Z1HMmKJXgs3Lyy9bKhjf/whig3Czr8apmXXscbAbNydPMVEdy83upYaEWxWaYF+9yruC
thmJttZNc+Al2P6H/v3+BOZeKR16XMUSn7BrbMntNv1neSh+ZbtplW5eA+JnpF07kbOOVt6Vwtlo
xn37Z58BvDAlXYJrz6aqpsSTk6QY+2MJ/CRBJqxdc72IRWU6kcGcpWomlizlkHFobrKYxhSC4Lis
Hgg1iUjuBVt3/uLFg+/732WxjcOeVBb92E/9safaLu1Js44PlnOz7UlwEGxpU74pG45IZcmKnIhk
TtHz4mL0IjyydkpkWt/6jr/CLBeHQmtsXhZz+YnTAC4BVR5oVFk2D3FKAJiIVDzpGzcUaWb75F2/
7vfNS7Qd/zDz84+S/BbGPjlem/ZVWUPYo5HSCK0nEs1tmWROwvME2YLyD1HMLuphEqd5LfdHb9V8
DPshuJKNTY2g1s1LJ1gnh+EB9E0OxvS2nKift6U/CHraZNT7FKIb1yDXkew0DXn3SHLbPIQ2SlY8
J2nR85NPtnXWqBPvOs3KNC4yCMzRTU5iCgOHGcQEQ2t4B7jkAMpACZnAF2KkPTshIE6McEwtbXYA
G1tzfTLHEAN9l+11AAoT7o1ffFF1wNQQPeGfxtx4JdYFITYEWJVBAW2e2QrdRDBYdbrWUw1lsA5T
BBq7SI1RoZ1XhqDJSOa54OpotrrjtXLzpQiG9H75in6nCX889MDEotqA/D8mlJ1vuDjFQi718XBE
DklQqdQ+jfIW2YUBNAlWkLtmSJPkRYxtQxpIZN5F03sL7jflNkEzUPKkvVogpVxr5RumUoAzWx5/
WVPu1NUhV75SeZ7GSkP5DT29sYgBsSTOqF6txnoTDcTQOWRji4bbAt/eTLII9DmzllyLRKNXouFY
4Pz0z+4+Q0Ox8hrfKw+Xd20xCARa9L+SWIBqaUh+JcuQFG0AC2hyACnexmEbyxRzt7qXMFhFEy16
nj2d/difh/VbLGMJZm/NN0yIjYnkamuCAT1021Ae5dLS44SePXjTiIzwBjK+VTQokyiMyXAMX6X1
dFXf5Jy36DvaYBdyKoE5KVMR8tjoIcHISeyAq1kfndGpAJS+D7fTHiMXu012XahUe5KDTQJ4TIGC
oUYS1NqGtYmIl8rIqio+GfqD2NI4grZOdCw2pr8Stn1IOh3UzHZbrC1uKLV0k2GikEEClx5u8vz3
ExtlKb0YpwUe0spOvw4YmqRvCo00Di0+uwPf7VvS6lNxjEmcMrWvBLWfbfAcuR2O2duwM5xfoBIl
pvN1/zoSrrFa0oBTmXN4d7LE0dOGWq0hU10BK3w92fACJVvfpAqt97Gd2/D91uARvHytFh3PU7Gz
zT4RmxVtGk4TxOaOQUoSXGd2CVNE1B7evWrPnpG47tcJLXf5rrKjQ+4Uts9x9GfdY3VzTrrMk2MN
GdiM84/IQcuQmrXYH1PyltiGM9HXZNXSy0tdzGGdSPl+CE+XGiGI80ulx1Uuydu1QA4toeVaaUhz
H++jHahI/iZWPRXJWI+8wTzTesTCMHb+czra7ovd7VXbv+lWYCV551V8F52HU3nMPRlA3JUaHeQd
io1F0Pv9OV2BkVGimB6B+Owj5TzpSy86QIQ6WliRfUUu9PzgGtSY07GDS4aOncQODESoQ9gkVJgy
Hpnmso78FjXfn5PT60cP8KnW7I/iSnlC8h04MaOjQDCSTnYnlaORi88NZrbNuCSQaf0YleA3eugF
KlZmw7Wt7/ItRhLS4g6AbefvlOS3KMb2t90oYBoF3KKRynTYjGDEsZu1SjAn1bHre2Fj2Tzc7GJg
e7o85saJ5TSg7QnL04hIMYjAeW/tyZHtjOuFqbMO/Lzc/y6PDYKqsq8VQYGoJIVeNFRSAzvRqRSs
2mmLDkqgx53kY0gPeR7SFhNOHNQMI3D89/FNlG0V9WD1dg+wZrYN643m+1BlWrWuh1aAlxazbfKd
pztd8t4ET3VxsIKPCTVSFKpiN4hvVN/JEXlVnrbv1WuxvoqGtccjqGdpB7/jBUM2MLQFmCHgeZgj
ROLYNJNOGI5PuxcRlVdUyhx6a9lfBU0+7fW4umzKlNlusHt6Ko85Pk9U8rpTvOFoP41OSSyPeI/9
Abnxu82dQW+cX8/GSKhGk/W2WY0kzcjav16bPNVl+/T/WTemG814ckxLYPs389gr9czsx+PTE3IW
k63YNT1O6xijxsA9QPbEeY0IiNNX9wUtVl8+Xo6e7G4v78ay1ZvJlhSQpGBYJGNltbo1cyvykLkQ
aemT9ipwOyK7PsUE09th9XVZ3He1hd18uCD/imOMbCNOYqaXENfTnOgDOegJSStaOegOfRT3jvx8
VaEaXBG6N6jzELpfPUnd2N7ywJMsdON7+0+/hPFT8jxHw9GIAOdgGvaL+RnfWu7gkTuj2NGHr+Z1
3NMATAmX18+Vqp5bYitpmy4tINX279yU1GsN+W3ZCeBKfhHgSOWOZKvgYHBCjWVX5WTfGVelS7Sq
FE3s+/igBKQRNjpm9GFsHh2Q9BSf8puhpOFz89h8laNPMSIpdK3jpP6KrvQEjJ9V9HZ5IxZfpJPv
YR6/IDKCuK6xDykSr2QluiaqPwXlPLHqvJ2X1I15+GqAROqugpjOjieabcSt0RL/6jEir51D7lui
XfeAPNzNb8cEsgbjJVylB/npSnRXz9ZrRaqVRyjtvkS3t6+eRVeht9xE0FKYNEfYwErrCPF1RhMx
+S+OM9GfwyRM7aGA2TugANz4lFvm4ElitC/0+jQvRkiaXBvBoJ2Q+KahscvZ9uUX8mRFjLYZ6mCG
gD8Mx7YiL92mABVGHZJtbK95A6AWMzCnm8cokjLWbaElWJJ+iK/aq/YwXVmroibwgTl39/ux/alM
v8+JUaZK11MrqrCqwhYA7zBEzPjryCBvJINkX/dDsEZHd7FNUwrQSWmSUt9EIa22fgQwpHv5/izW
kLDDSB9i+MWMg2QMSQa/Up7zM8X+YE4U6ME7KSDx4QaPV+5+mWs6OUhb7KpDv7Yvy/4fb8Zv2cyL
rU8tpveV2Iihss3Xod1VN5VKy4o2jn7MbzW3QROW3P2VWIwdRFMUYBGgzzhf8hDrSof5F4hBYgxI
vzWa++gj9ZWVghE6HUaegSn+XQFuWys2PeeZXAxqT0QzKzaLLKzUcX62rCuhpYjoh9G2tN1YYCgo
Z53LsvR5sok540vmS3zirGs+skVDh5Nt3HY7YTA1KTep/XH5DHlCmGdftbwGU5CxIHnrraxdQp6l
x5SzkOW7CSaC/66EeezjNs/1aba+SJDibRvQpXCtjqsm3Y7j3sgfTJ9zRefL/uOGnghkLOlkVYGS
t1hV6RQfylaivOE23CWp54fTTJZcYVT47Pvb5V1NZhs6OMMq5tzvxYLhPOflv3vHmFCvUGqgpiDI
XGlgB3LQVNtm9Fkm2whsMb/mXAo3mz1//M/tQ7kO0xrRzmsy55WitTfOPMjsqdFS7wvUNMFz7Nwk
r1mxS21uqWC+sJfkMcc1BmLsdQHkNdqHbvQPxQsG13cPVlPeX9b2ZYul/14Zc2wBuDLirAsQY7z5
wL3RG9V+TpCaqde8IZC8NTHnZmVAwpiRBQdP+xWixH7n0ZrT8PQ/lPD3atg3T1RztZkdBvErfgga
VP1Eu935tvDB2bb/I+26lhtHku0XMQLevBYsvWhahi+IVksC4T1I4OvvAWd3BJYwrLiz0zERemIi
qzKz0p4crMCjC6IsbhKWQt13OLbg6xVG1p5jj2CHstHSZBCadEzQqYtNy4Pg0aBLHccBlcjLhqcV
zdPuVjVekmNI3Mdkph/NERmKn1b0pTrUQKaRsdDAkGO0tWSOcnyJPmorea1mRFkB3RAx12zxBQSH
Ysla9Dzp946+gHpI2r4U/FLGF4QIf9B4UQEITCO/WUnBaQ9sRIcKcsPQz2utyIcDPRuh7T1ppjR/
i3cXl396fKgMjujniteiUPQqUMosf3M29p4bzbHLxPjfqFDvVZ/FYdiUoCIezkcFFczC5Oz+6+sx
FRqp6q+g8PvYaAsIFIow7yOQ8T7FbUYww/SpW5rp2bNdbOVrFJ8ZBAcT90PDRgQpE5gleeUrCQi2
Q8UyW9eu74iLTUf0+ZKfPybGuinKCHIRd+EbH7R0FyB5ED7ZWkmvrB2NLCqUAZQDIG6qgyoL61mD
JkCfcAd1rZGMYTOG36FPDlPy2DUHMCXgNFCadOHrSpS6qDvWXCsC5tsrzTYIMqfNLzrrlqa8JQDA
YxoY8MeAKB14Hrlkqdy3MYdNX+hG85ftU77FbpkQzTuqw1sZ8kdEQefUUvOM8+lfBTgj2nTtDpVQ
SZJi0Lbj7XnrnZ9aq3nhhrSmx6pzTYr/mBalZbLSBZWeg1aTLaX+FKN0HphdM48tzTMj7knBEE00
r0wB2ic5j6WTSZzyPmoPiONY0gFD8uWtl6aCLS1oMjQG/wqNyJa+Y9CbchbHzFKq13Fh3EoJ6KEL
z7deA2tmcHN5ly5jD/ko9GV9ZZ7Bwn6d9OuGydahq5HDBBulHoXmBU0YD0/Qfm0HWLlt7BUStIZg
Hg5frI2Bk57CmBrlKQRiAgyBGtRQ9d7kkVE5PhIai75juSRTdmxMiHpZy8wPI0VJkVQVe7O0BCIQ
1/3yLGXDCsMnqwtjUpTi5xzAyIMKPL2mK5VEG+m3mKDW1losAWHxRGl9pARnWBkQWtrokntRl8G8
PrmmZ2BkzngsjFNGc8QTjemf+j7WY3Ug5T/7BalWM5PZJjdZwhvToJS7q85xEF9A4/livC6jzUk0
7bMZ/JKtJCfGAcmw58dMTWbaxxQpje59TYmbFuZkua2MyHp/L8h8bZ/Es3WUzLCzmhXQbw++6RrX
teGmSK3NP5i14cl34lvhJErNPcyciR4/3OI6tyPf8OcYbzNc17c/3JaFUTzpd41Zpt7YsijFsunB
cme8qgQ92qZCBhhh1WT1HLJEhjIkshfXXFGAUkTMYIO66FwjH6zeQhoO4+YQoYEeTRUYoEA6gjIg
2iWP46LkodfS73obC1bz1r4D+WaFAHQvEsVyzUO1PRiXJZJPQMBF5dv+YKUTJ69w9BGUcamvJZ9h
zQwk11yXq/MTb9vN7wI9F/sXJNv8gOFZTEaLY6YpCxNlbVmpIejl5vNraxZG8WdjGDsWX5NeBdAU
5GF7kSzTZ5t0XSXmiYyzhWNhXeZnYjC7gCePbkSDOro8CoMuAwgPWhp/J6rVurqlmCv+16Ihy3WG
nAwjGpjMuGOq52+mqLPTa728cgEIcqeTSoRF5KNXbb/f96Qw/EXibOfHs1kAwXFRHL7cXfa+Q/+a
8cuwrl+t5WNywjjsYPtYgjzw+cNbHH0WZcvjSCuUuJDwaGABwLKbP7Z002/S98/f3uGRgxifM1lN
cvw88D58RzosFu5ut2PI5aTGj4hQBjxpVR7blUHETApDMgGZa0AqH3My2Cf6nDBjgj4S4F2hn4Q6
J67kMeqq9BD9816MeDNHj9hjClNuF2q9aHnAYD18d8qi+FmUS+E16Y7pJbSxStSQC+wtU1wsMmO4
7awKKw3uCkDZplJQ5Duu30XFCYhak+RznxhnW7ekJ8cxrAP38lWeoj9G6YTWF3Y4k761WANgkyNo
6nelV6YurqnPbVO0V1R6zXWG/plttECBTSL4lBlnEMcoyQGbJPHvK15fyLW1mGXen6euYIgGm30x
Awffk34FL6FybiWvvhyxshJoA4t2BbDekOTLYFVbOtzr2hFcjH0zLvunyN6TpZ5DTynb/iKDrIxh
k4Bo8xUmmy3WU3hbmXovtSADzYDRRpJepkcyeUAXiV6D9nTFwfZvb+Gnlk7SA2rqGLYn+nuIhaCm
ZOSrVDcVQIf/9v+kPikrIhXr9jlk7WmcMAf330Np0azua2yjQuNjFulya2Zqoc/5Rr585VwuYUMP
r14zUvJFcdS7VgMyvqgGhLs0QkA8KcPc6kVKUpYJnGi0GL5KAXYKVHvYPHsfxSZqKHgAUvpryGmm
YzFACYCOjbDFfMRXavxq1we0qL08Vvefj9w9Ucr94kRAZnkqjxqAU/yqbG97gCvkPqYxJWVYdIed
rKI0eCxUxUQXtMsME7mDlHVWZJ1N2cFWXcISswnnTsECim86lB7HSR1URQ46jVHbASZ5yhd+k8xz
wu5pvc1L0iI9pkVdFh91aqhnoHVZpKujnpBtgY4J1QRkuTh/hflYLH2CDlOjwar72lQWQmJ2Vraf
O/7ZDH/3lmT3hhWsdCv0THV3WXVENlXMm7Zrk5mj+Plq3B8MdcnNNZLiDvKN8bl4Xljro4ZGRGGu
kEXueAbjGZySqPHJUDal5Ho5Ri/kcNtD18z6d2owGRpO99HpU861Fza9PpNw+sM9A9scJfnaVY3Z
erbIjf9/bvP+9KgXsVC74ny53E4vI9t66dkWkGgZTvTUAzA+NcoRRK9RhkZtECnWvIPOAlYXw7QO
ooFIRn5MxS/dG5fYv9QXwCIODR1b/9P6/VUtn/+Nln9ToI6pqa6zLrqCAkZCrdDMXY0k6IlimslB
WH/e/Tcd6qS6RlHL2dAqI9vb19hAc5atvbXPic10zgd78YgS5Sv7Hgamr/GNo23ghGaCsSqEwRf2
/Na0gn7zRD1IFceFol6AUmWFx4LAGb8Q6aAQtNyEjm8WSxa41UTmaRDqvynSacuuSHI51HGKz9Wu
QCutsUm2vslwLyYf2jEVyiKHZylqdQWVMJn09vvZ5N68FW+gbUw1I8ZDxuSIssiBkp45b7ithDSW
jYrsxzDM6P67kxt2L8JdG2CiKWOqcDO/koVbm8nJ3+F9zgFVMEP6lbC6wiaSkbikESnKlF7Sq1pE
/I0UshV2ZpxfPDO0Zxt/jrH8pEKH92Mdnn5CRxQpM1EpWBeTp6gohvOr+R6tr4sebXa+vWM5/5P2
aESIshaqV6WVFCG7W1ivV5WQyARw6PwxN4Ml+KG/Ixq0pZi1ZRDqGEZCQi2GNsULxnGxmKAMhJwJ
perlyKou43nvtiSaozLE6me+AYk8YoMyDrzYy82swVGlryVmNk7nw7oy0DAHbwNdNQvO4OdY8Wxm
JEePnPAhvQ3D6pKt2dab0uCPyuyeovlCnl9Y/RwDfw++jA6rG145Z0UBaVlLix6B9bBXjLVD+xbS
PiJC2RD9Wjd1IoHIc5uS9ckzYvgsMtY0rbUnT8LMMkfO1maxJ7oVONzRTD9jh6n0jJu+GbpRAqFU
Ay+O9Jsh0wm3XqNuhl0k7lsy3/wyMkCCK3uWZz5BclhwhLmwAej2J8x0fK2wvakBLElvI8FdA7ki
OzC8jikLM9TM8J8MmGGgeuKGR3ypwFAMvKGNBWskbaQT7HaJtwCoCrF1Jl8eC/BjIsmNkg6QKbBq
BagR0g9omSiVZl0KWV5WipEg5FxjFKg14ZD6wNeyeSMxU0fbJzXh9o+NgTTxmt+RplidCWkgpxKM
afGFVaFId11XgJ4bvuD1vM7NExpsyWxTEPxxNlXjYgtP0uFqYN7vupGWhpGtFvp8kDzfjh31ieE9
TXQe358M9awIcltihwpOBn3eBo/QAZDEG9m6hKSxD9rG2ngbec4qOU90XAxUgfmm4JnGgDr1wqRy
haVSASyYCIpYkoZ6jR1j4TnawVQDBdTFAeutFzMTEMWI2D4eX8lESfGeOvXayAkC7dJDjpxzBGct
WLwLL966LnKinlIne8lY4j7cMWVL8HAPbSzwggFQSkWikZe3jSeBXZmU2PDXOIgbiLyYLYY3jhU3
CMMb9oMa0NsGaCM85PSMbhk31zZSUdpAyKUubVu0hYVKwm25DIxwM3Nyy3J3aCcnlvHWEawzI4zz
Hc7vwQfQ7MKpzM71UFupEXvy8BwSJ19Ga4xwbICMD5A3gvrfv/D5JOwhxlgRMP6wAIWy19deSc65
qCENKiw6S7RtJPY2T6hq+n8eszdR/FDuKFEaXckqFwbDpEjkXtELEuMJ7O0CwxkY5AwM/5iifbo3
ngLLmp1CwzcFnyQYbnTVI8+cQZ1yP+8+htJfueO6VGrL7qh71+siBaDmSYoKieRFe16WoRoYnpZg
eINLSkfKc8n1Lmh5Z5zIIL/0hY/PnlJnjJcGrV/g7MVDqM/j1Khbgs2ird3IZizbHkZnAAjRxEaO
blId7eU2cBc5GLV2/vhLJg39+Eso1W4EUY2bRkXlpDBnK+lqZKKjZq4UGYrJXRfr8Gx03Ub150G9
jA0Bc6HduyqajK+Y8ADvLoXyMstaiBrgNcFBgSSaiomhgpUHdIXWUJbwIHas8srUmz3mmvI406SU
Qi0F17WZwSN6eWsxocRiasLrumOK8jpT5GsRFYApEZOPIhH4HDilVjCvVAM7uZME8Cr9E6+/NPpH
2NpKsA/qI8eZRb1LZNaGzYnc+b0ODicyciAiDg0wcTpoew9kpoT0jXEKNuF8nc7DefnhW6qVq2Yw
V53GTMmb7AimpSUGE65jovsfH4L5NF4UMSwpK5QxmHk158mB3wFl5vWkrU+oneuYtN2YBN7w4BEH
GM/6N+I1oknpfO6FGEgNQZPbyTAs/GEAUrOwdu/pjCnHC64H01Iec+xwyiW+45VS89ml+49YqwDN
UCt3prvqQU1PgGSXsAmntNE52aJJ0k4io4iXWmqLGimFXyK/APSFmLxggOhc2fqFcP1SzStS1Os6
muel4R8eH9GkAmLpAfAgsEkZCH/34lFxCiorRdAdRVsyZoa+2LCyNCwKlDb0eYXZxMu5OyZuaOpG
vDH0j8c8TD3jQLP+mwdKxHmu6XSuHHgg4rtxdVhiNGk0/v59dB3dn5EXcplQd+DA7HFI+bYmb4b3
/piHKVdL5rCLgBNUVJf4WyAw0tO4GGD4NKE7VgvBkSwZlPbYlGB8KmiPw+KMf6Ead/Qoy9tLNWa5
Z6CnH4ZsPLLjFbpClbnvXGzdwUYLm0M7xPExlxOWEaifgOpAiwcKDfTQTcRjzUzZoZDXCLt0hiEj
fSOVPGlqN/WRX88Z+xUnLu6OHCV6ReVneh2CnAg1nGkqkdIdhmWNkM+Inrx4emPkwfNjFqdSandE
KWn0+UI5o+WjQ/ND9tw4zTpBaPinWomA0GGlHgY7QrkTY1o3mzsSmm5WJ3ocoUB79oHwlwFhsDu7
j/lhkaC8RanpBKygBomkwaq18j2M5/+CAGb4MboH2Yds3GuXrmaV3wwyoUVwRAEQUv3/O12BJzyi
QL0C2ixQg8DruqOPZvWzeWGo7oQTf/fzwwmOLiEWtUa8imAgAAi9EJkAxAGYLUthJ8zoHRXKX6tm
Te6rwz3IcWhqQGITPIwDpbqhx3/kirECcmLM+P7IKOsQ84BL6hO+Oy6X61vJHTnvY/znmBlkTv6s
WmsVrcgbRjqN1FocynVqpOsP5IwZVop1tNTr5M2EaxYG+AyubwG+9+fSAnilYMWBkyI+kg/KTFSx
jJHqmOuO6JZGRdC/2FdFYAiJOIjxD1UdEaHMQqgH2OiLGARtdGv7sg8AJusTfQOQpcN+L1aIh1bA
hCOHICXJ9vCl7b+W+vFjyZrenwqDRnL0AzZdndVRe00grdzu/HSdJ/t2y7vJh48kOQuiffJcsVlp
6H0DttDtSEaKIQVJwwFSqTt6QPrRxI9zw2pOnIowZQTwf5OgVFsOtUBJOpCASzUgj277+TG1j9cl
cn+OY60uZo5O2hoh/EGff30wbP2keI6oU5p/ji6FHKq4U718lYuXNLWSynlsHSdfTJweEoDo+MH2
5nvjcu1C+Rq0QX/E0rQ/QhiYjX41/Gv10RRcbfERoJG8S2c8JjrJl4x9lIC2VyR4JfdEpQKNXn0Q
9ceyWHvRpqyfeGD5/280KMaarOaDrIr7Y6i9Z01LdGEx81nYTSxGKKWT9NiLOT2E6SpbQxTnbc5b
Bdz/x6xM+m7YngUwWgC1YwXEoPsjQe/VvG/4PutvVbSl5swIT2aGZ6dk5mRmR1i1manEFVD5kRPE
fidEUsrA94ggEhOdql3zHh7vukUaB/hZq/IoPL9vs51NCnOlluSt3CdPJenmh9Rwd485nta70QdQ
74MkX+siiav+uHy9BsSHJ/fUWev33LYTYx8YhWkBW6Uw0t/WQjBLVKiCLYqyrHmLW1H8h1EdfQYl
qJXU+4pYFf3x+Xmdr04Vee8ywyfOzHAw1Oc/bYBO60QAFLyQEGEBQ/0ndXNEnRJhrZ/NsMKu7I9t
vpP8wwVrGbn8lyfnltDCqfV4i3Hqw6k+YpcS5yunex1Xg90lWjc667TV7fdqfSXzz8BwrBA56NLI
DofdzNyxXmJxUpW+maUXXshN1CSCPtBevmrOKfw4Sb96+FNz4litdTHfFr8Pi4v7teCI8QZ89F8h
YRVDJt+T2z4KYDgKCFjvpb6WLv456VKct/CZzfaldHx8vqzfp7TKDy7SLG+hxmFyirRfyoyR3Z76
fYHDeoth5xyW2FOudBkKFX+tlf6oKtmreC5f9ez6Lyy3KGCVoQJkDuxYoN7DS9T2fXHm+iMQJYne
zRv5OevMx8c01QeH8/8mMvA5sj69pFdhKPfQOtlWDC7GIGZ5OL4kArDFAKBkoxuzSYh6ZJCd8qCA
9IW3EFg/gKmmlJ1Tw0TIGrz1l/A6C42Ljv5vw/d1wDFKF6nwSJ9UgWckIozxUul0fR2EvBqT+orO
TdIEeWwXcdbzDOs/gV2MZkDgfAK7nhcw4k19V6BcyhQtFDys/0wwzmjhsot1sj72qCTMfqHkGpKF
vgAUysJ1G/fZ/f8fC5qAsVsX2MX4g4bBFbUgSfyw5wHHtJaMYIHNTdbia8ewdVONB2MyNABuoUWl
JvfgsrASgp6e5FRa/hu702awYZSNu6NDKYknx+cuuYDOzIU/t96+XwEpZPSOBeNGDjuX9YZMPd5o
FUEbx/CiYrESpTKi7xddW8j8EW2jAPbczh0YUwDlWwuGbv58LlRIB2Yg0ReO1awcpTYa1mcVQYOB
S9OuSPe2MnqWuzPh3N+ToCyYp3Xp9VLGcO4X/ZJYq8Xm0DHEfUIQ7mlQT79fBP0M21swN4rKcGHM
yaozLcZRTSRR7olQOiUEcC/ONRhZzoj0tkELgWGixYX1qjEPjHrCZxyaFOGFIim9FjGnku5Zk/ms
S6eebK+rs7wph0uvdt3rQdkzjDHj928MjmyxjhWxfZ/h9yuEkikxaufAsC+D/N8r5N1V3ORhRCEQ
W3QEtKAgY9NBaAfG2XXdD9ZNsPigXGg/75OilXER0W/9N1DLWLMfE40U92wMbI7YOIfYCtajKxjx
t+xmDo5qAanqyI6F7jPRTH9PidJzOcyQj5ZAqd+uXxvj9fV0NtxtZrxv13aOYZ4rpi238NIYPjlL
Z+gMMpf7ZSUPys+/np5aQlaWFZJfDM38aZ4H5jAFgS10ww5fSmHSUKkDr8wwEoJmDBhmBBikf3ss
chNga/dEKKXp9UKYVXx6s5S/9lsAbV3d/d5fN7W5X+2i3tRzrL7xB0RyBmUGexKV6j9jC4FXCqB8
XjV79LysKsDS2oFTuxqOlN+vyIuVzTGe+wt9purbl99j1kozRKY+TJTL7s7g1i0zktd8BhynksNB
P2u/ntd4Mew5eVKNVWm9WBuDJbT/YAj/vleJ0r9Kq3T/nIJcUaC6gVLccmf+K1P1TYLSwKukYLJt
SIybBYky4wWweCFri/1EWfv+2Cjl02usw7lgB/pxbdq2/Sk8OU8raxjzCo1nFgAt846o5/aqnlW1
y3FoyOn19tbmcUlO6abuCjWbHB2gbIyhn2HYPX/U69tycXnJUUM59svGNvTjY/n/Byv5fUfUuyu3
KTbSJxU4eo02a0wdH1GaJWc335jMPpSf0ew9K5QpidBbFwoZTs9cX4EGEdoYejCIdQjQYaabrAdg
ohB+T44yKlkoVR4nQTKWy4SYa1zXfP7UGs5n7e7hXS4wYKxjwIP1sP2Dv/T3kdLDNR1XYRZpBjYT
35BPC4iihkaxymUEl9MP6DcZym/OsOJdxpg2MqEZ4ebK1nQvrMYGYfiNn67ANw3KSHRJF5RYEoAj
NF/tykA3K3ItikksyzjkDiY2WUEHiynKZMjd+RJ1RdEdlV8yokx7nhifkulgCA47wgzWETKvijIe
osLXaiZDRFKsozD9dfW6wHT9bse4qolWwjtRlCm7wZ/F3PcHOhBD2AzUAdAZ61iG5erAW2biCLDe
U5kyGqFa9DqHFTfH5wQNure35PhJ/iA/jpjKcH2ThY7Hek5kyo7oQK8OFB8UI7I2L+vKxpuyZbwn
LFtPL+QMPaRimxzS8Wqih+1I5sj5Y6QXs8NLzWLp8UTO9f7SKPtRRVjJwmtgaQlyJ9A723vy6dmO
laI/EHr9tfv44BhbQCfNvSBo2IeKxXXSLXgdeQEYoqrg30NS1IZkr4BSfWzvpzV69PuUJGJDUOph
HfzQOvGMCYbTaTtHQk8iaAbScJQucw/foLE/TMiIICWKV6AU8Ej8Q8VQ/gJK2RDYG7ZmtW+PORtU
9REdSgBjWcDS9gYHJ7uSeXl5/OMTGTDIwogL6unKlTJRsZd7ODYAeGIUesUvsJrD1Z8uhOkKThrB
ETFK8Bq1q5R2hoFvbJ3v3lAkZCUmpu3RNwW6jcBv/FmmhmAnRw5pC7P+OZgjJA8AKcKyfT87IO+O
7iaRI4luxQ5NkB4uRrfDbe6i2omdeR8s54KhN7ec3YhKHf/3+sVD4MjO4+ufqH7c80A9S37FtU08
OMvPy786Wk+Rax8LZ+4gEb/qjYtpbTaJmdguojwWaxP5xnvq1Culal1dCzpOcImm5X4e85hCLzH8
jq2ARvUOuET3wz384pbMkaBBZx7oFD2imMRlHTdDcBQ2Ruy91aTEvm3BPosMo8cQ+JslHl2ens7S
yAfO8lHdanMZWVOGDE777SN5p4xDyfezqM6GEzRRy4CXu0VsVaOQcTGNReey6hYsc3GTpxFDZQt0
akBUDykzLHSx7b+MrGnJxsL8V1mAEW+UtZD1VFJTbYCHwJSAavDOm7HY7WqGeZ1+4L/J0OOJpSyp
eTQcYXAlHEThAsRCzMALKiMin8CSuZN2Gl//ohf/EbqlyVmy6y22xeuv9oQxJuYLP+nejnii3Ntr
wGd8UgxikZBn7ONa2fIKXoWKdDAAnqzodcEMu4effKBSdPK5AxQuUFdxW8hKEbMi12V50LHMmVSs
UbBpb2nEHWU2qkJoEjmEViH6GYKfT6CZwXmxDPdruWMhCkwnwUbUKMeC08JekD0wZqJWsLYTC61D
831lOm8La9GRg4vwZPnBsMvTzgVqQ6IsaViaScVAQntV6pxH9CoCN3GbH45zxCfCnFi4PhdjwV9f
l1vGj0F2+rH5JkvJTX4WZ7km3Mi+vm6xgQNbCCw49Ya8GZx64wt9vDn6zDkXZRlWUXGifjEoyDd1
6jEK0MQfC2WNsphRr8LjaT0nVwP0j5sNC53rH9zFb1qUDIViVPtyD1rLZyzqHDrDAmLvnRqlBthO
C47346P9B6H9JkiJUeFLBVcOwfMQccJsAoZVMR3kv3bKhkFrOkoaHSTlmoqJXimKOrzqnPOKmb71
4Ax79otjbX5b8IYt02VwN/ziT+3/5o56h1qtDcPr4H3jJScJRAatG87v0mGi/P+Dz/BNiXJYi4Sr
8nwG0/Zc/1GJCO2YO6nbw9N/wZ6Q3pBswEYx2PuHZ/abKPUUqefqP8nUyqrN5RkdKtqKOJh1bQzj
Q57vfPPjmdURxlAH1Nlx5qO3tq7PUqsPvmxpmq+csVbdLfqoK/PqNAz+/uFZ/y9/Kkebm7OaJMkQ
y5z0rWfOiYScu3GLqFmNZhNrG8dKrnKUiamDC6AOzkPwadrmdnDR94ljB8sTkpzIwIC/1cpyecM4
uCZw1tzA3MW/WCm06ezg3xqi0pP1MOlqUqrDAwndt48BQT6G9AvkD5hnO/0Wf58tZWnamYrtx+Ug
sEAmwKBl6iLA1jaMF0NhkaHsiyb64qW8gIwWYf0lps9eO0P8k5DaxOrBBPXg1sTAWkXmqYbPmP9x
nNXbYoG46GBZZH62PfPPnxcMsLyiH1bfZSvjw0PQvFhYCJ+bjBWuTyeoRhdAmaiZ4lWhN2S3TcDq
5XNMOc/gNuwYZmk6RPs+e8osBZjCvHpD0iHDyK0xO3G2sXNZoF6Dxfln26dylEVS+TTT/CGE7ueF
6ZEB6/QxG9MJm9FhUean9YVaqK5gIyJIHu5e0asyYOftMWVGaqjqxjKCJ0BLHnZLJkrtY08E46z3
VijMZU/nhghxDaqVoVvcH2Ph14TB4rT7+PdN3eRlZOwirYrC65CTArDj4GPBW3XaYfOVVRoHgEKw
SjgMk67eapAjgll3ReQbIuW2PBXDKDYcrP0T9mESgXwtsFvhEDqPWWSJ/C0+GFFs8ivamW61QGXh
XQi/gx2QL4g3zP+REGVx6jOXd/UQVmeO94bnHtsN3ANTMB77iipdpA25a6SJVwjG8zIHBoq+4d6C
Q2zsbr7hY45u8fgDFeMpa9HOBD+QZ4N0PK/XPJ58LNYhDnaPu6gNHwxXfFNZAjLo1COSlOmIZO3C
6ykOcXlGSy8Wx/vHHcs8PfaasOTlXrd8INnXWMg6lPgCF6mPbfL6VbxguQZCCib87cTq2ruX9+ah
juTvXIuXlE8h8VfbPC0xN7neHuf7YP15jLd79CZ1Ivn8JMSo0GIOJDF9tTxEh851WSfLcIVVOkkX
VohO00H1SnP5etraxyfs7MGjf9ip89hgOMMstaPTdJ0Y9HExsD1z7fxMPBc7BQdsWsZlMl4BOk8n
B6EvY3fFELEprSmttZz0scmxdJtFhoqRwsb7T8HFxhplFNJ1Y0+M3wvU8KF7LBeUoQO30HgkMb3/
X0OyXKPS7T0BMO6xYrMcTzoR19bI8lQKtKxzTCSUtvPQrpd/YPWHQQdWrzfDYtHZuGucy712hSQE
i0+Min8weGFdDWUx5DwR/WKooZto3x6eE7SPO9ZwM6i8PTOIDT/2wDzRibjzNb7gtQQvQCI4HZE3
9VarW5ljmbyz0kn/kLn6+3GmoWC7XA/EfJDtJjE5maSKG8pufF3F+kEsIOuF5KT1vsPAW2U85pNx
pnRyLm0jnmt5sLm8fAlv5eaLobUT8813RpFOyjVNEIfp4DYnv9foPo8MZ26vJceGKO59B+VnsrEw
yHQhX2iwYkg/kzgVC+Uz9D6XFbjLrFeUK44n21xKa74wL0afW16z07ZG92Lu3K9DvA4zmK3l/2gd
6bRd3YRKr6FTYqj/AJQZXjLaPWL8Y/D6D2nWv2XoNqc3siVlKvLYzD3cZPAbbWSqIbyia41BhSUu
VBCEqC7MrkMcW2RG7iokO3asnnGGTRQpV6Q7q1rARWhbQVQeLFTHZVkpVtxPL7fjUz2U/QoUXtfJ
hjNOJEdOCoDgzmz+WLlYUTDdAteIUt0oA5DIxcDmi5VPImfvPG3KPSr3DFL8Y3t1SwuMrt+Pmuhy
wXNyNM2LQnr0kJPfyGSeGU42QwAkKlqJZ0VTBz04QjCZAdYWwYrEqOkwsmsAUb732sQZl2txhyTp
xQCwjbnFxlaffCKeJpgi3YS3NoQKa9lYIPHTIYuIjWy6jCE67SY4ozMUfN5T/cEM6+6zHVlHxfxE
osZC1X7IlrB7iifd0xE9Spu86+xchSnuTCbLq6v/it4fC8V0Lm9EgNKlGqMRMSbMIemYArJP7wj6
UHWMCXnboFa2W/47KRwRpJ7oVFQjrfGGEyTzuePZ6JointXtH/M16WeMqAxCOronLU/SaxYMbn1v
AieOZbInkxqjnx8s1Ojnz34cn/ViUCVlFzgxuZUEGIaUJWu0j46NEv8JFl6XQOkamuM/EY6vjNJw
D8gMsXiazDJ880Q76Zde1M6XITt+Xr3jalTsgV4qwHLRTf6tYlXiJk34iBj17MqcngrCX8TMdWxz
f1yTxc+kuRuRoNz0WIl0PbhlOSWD378gy48AleWe38LeH07giIp0LwlN3FZJIOLUYvOEdT6fV8Bf
EcDzoIXHz63HQs0kRlmDwr90naiBmPn6Wq4SsrwYEjpDbemN07bF3K0am0Fx+PxH7NHmoUgFwOiB
YgSk/MwhyA4TFExcec6SdtZ1UXYB+77gSg8NvSiiY1AHLVGOjJLzCsUShKX6/ILB1+fH3LGEkDIS
MzSPpFk9aLFUklmE2RNmyYl1fpShEAM9b/VBCNN5sL4udeOK/uGvwbkL8T9D5KdzNN/CSLvqTX9V
Cl0Htec18vo4QmDImnsAYOEfKk8DwgLWCjSEQ0n68VFOl2hHpKkXORKiWdjpEJQSMKUDUKmKPOnF
0A/51ifd05+L3S76hbj2I7jQrvuY+vS0wog6bU6iImuToV91eUo+K1uGhO4065kFmzGdyBjRoWyK
1He+kPU4YJF4gLTfJBcs31m4h4CVjJ1O0IwoUXYlEGr9EkqDbK6H9kAgyUfQhQXqai4L92W6Y2tE
izIrUiImMneGD1Car42FMhce5ppgFQXG5FACYtwVQ+t+eO+ZjwWwg+k30fr47sNxm+9RCEHrADbO
M+0z46WmPXlZkb1Z3YFaY6wL4lu8gwU3DL2bduJHB0gZEhUMNcWQOW8W8QprD77EpZwQHwv7Ntih
88X0oVhMUVbl2ngcF6igd5uejk39NHt6fEssv5D24vtIHJgCCXubWEhyteQPWnw1skGqd+eKx8fk
GDJB+/OapqSa6A0MrWOT36RE2TMzKAyXkB5KaYJLJ9TDoaHLjuw/h1EEC93K1q5kPJosQpSRyBS9
UtUchNbYYDsPGGg6rF+nDEMeioKoDQnrpQI802r++CJYlvS2CWPk2caCnqeVgJ9vjMvCvA4Lz//0
i2JuLFku+qAUP10LBZGUpA8LrimbHcjokCpCxHDaZ2MamYldDqyNi5MZOvGbBHUT3kwRMi0FCZtf
Ck8xEZjmhcUEdRtVj3nfxIPXgpbn9bo5haYIwIaXjqQONrGhGwr5IsYNTTtK30xR1lrTokspdiAp
nGKsEV49WW8Lg/GgTsceEpZCAc4WwLn0nAnfa2e+zZvB70tIZ6zhj6FfpiaYf8IcIJ4hhv8waQBG
9Cj3gb+IST2MOh77PzEGd8QF7Cbj3FgkKHkTyzYoWr0drgp4Amgj22JWYo5sI/JteFgjVjVi2hvD
fh9RF3WALdNYZHLVSVk/wIM2RkKCivTuACcyeGWns6kFS+/P4oAZjcBO12K43LEa2CZFc0SeEv5O
8dK2OYP81t/BRfnyGQ/5dBJmRICS/dlZ0VreG5BJyXm1PhtbOzSbX3Oy5z7QCXh1Dhi+in+xUjDT
WcwRWUr+cdiq3/XK9Xg1e5L8Chz02VY1vFoGf5PyMqKj3Ed2qX6dcYmG3XnPzypuTTO7bfHCkMnJ
h3xEgwp6hhbDWi3Ay9L0gFiE9heUveW3DwaZ4SZ+mNoRmUFURkYd+1nLszTsHSz+j7TrWG5cSbZf
hAh4s4Uj6CRRlKG0QbRaLXjv8fXvFGfmCl2NYb3ouZu76AglM5GZlfbkY4RjLY/XGUa0rM4TiyFi
RLcoEaEuKKFdNaRaBobiHphkbWOZbvIr2ATKlpVaXVtF/52USM9miYoeVuoM9dtjKFT9lYjAu5aj
TR2gel6EJi63EJTv0OXvPu2TFmM3e68wVGQ98PtHsCI9tJVHbdNMAgRr22lpmhjwy8388Xxmntth
aL1Iz2yVwGJJDB/nBvdlv0fnLIPv8LTtiaEpq9HFgiHKaQxxOnAJUMGe4tQN8sBs+tSMAePbb2Xe
FIRdZEvq3m8vz9z80EruoG8ZP+C2qv6JayG14ZzH5Kseeat8a6K7FPgjk4Yaoe9oJStvXe9+Lhim
vMmMhmEtGJCrHG11PjeFxOo24s/6pZMsXjajyhw3O/Fz3M+OEl5UVp63GqEsyFNOxhg0Xx1kACpn
X1FiRg+7gPWUr2eSCxKUjwlwjVdrYugo9ooB85Ts8ZSbOGKj7X5IztlmLmWxWKKcTaLkAa+l5Ava
ww/cGCbl8cEendr0LIZjE1m0KHfTBziao0eg9WKTOw+Fg9svdnF3fO9mSz+bxfZwKJ3OVe+VGuAF
ic0qPDDo05NZUa0CZLuB9uR2+3Hn4Bm6bQ4sBumZrC6rysFIyCN0ufi7beTAf7viFo07UuKwC2/v
7VTXs2xmqYNo3g33Sg9njQC7jgpiGPax/NyO5lP3KzDd0vNlC9DanvJ0m9P1xONbTenRLD2JMWE0
XukV5uCEuIuRHFQ3R5mMQen2wy7SPZwyUnC3lfg4EpdNFk7QHkrvZ2qSidu7HwUOYNuM6Ha9brRg
jvIyRaEWpRzBzAvnRf5qd2Vq7pi7XLcDPvFaPV68vakRNZ08I+DDBjz3U7bGXdbjLvRt6TEeiKs/
XRAZe30uY2Ld7uPX7b+8PuKwEBLlOMpuSKuSnDOo7U6zp8hKHjV5U/tOX5nli3HEUFTnFSwcPKbi
UT5Er7gi71uILQwR5JkbuCvMfqGwx1qaYVgU3c/ppHocE/J9kh/xef7h3RYfwxXR7RspVyOJn/Bh
jv7G1dyM4WoZykXPVulaUkUykRLm/hI09t8AynabAYZmXdONhWYpEycEZQEG/C22P5rd7b/OyMYA
gPp7ZCr0XT9pA7GOy3HYkWns9pBHbpNaAJTEqOnpbFnO293jplRYDmc1Y/9WbHrCCmeIRENpicPZ
XfQTMqVysD9Zu7DrKfuCClG/hfzkssf6VwYGgbIsuO8E4GADUGW0T3DvxmJOEBJ53Xgfri/Xghyg
Q6IhSog8U7tuTUs0IUdUi9GYZIbZLAFSnkHgAuxhcfAMXW1eLkV2Lr34ZfbPISvnYzlqeswq4dS2
7oh7q93m6KPYUW/YQBS3sz5c9/79S4lC4QcSuZYy4dDSa3WsetM6sckwTJaeq8rHRtQ7EbnYsDuq
lv6QWD36d9jnmmxIbi89MOdbWfkQjV3LJxKfZjJIah4qxo6JbQbPCtxP1tgW662gZ6YMhY+FhpjU
oNgFzujenT+VTzTUSJ/wf8yJ6LEpZZD4uWqhfQkaWtFLj6t8vd3jlNgEjLfa1Nudw7u3vdU1Brlh
XVcA1YV1JVFSBH4KmlIH8JDH1PzZAqoJ0EOMV4PhdOlmTNFJoszFOKpktGbkmw3Lqf+X/ApTJLjU
ohsyveVTRX2fiwaOpgAtxM5d7jE5vlm4+7Y7R67NxF9cb1sA1PM/5Cgv32mF3uHCO2kkkI3CU7J/
0rfyzwinCg3b28Wmd/ZOjKfxv3ysb6JUdNeVvGBk5CjJfL93ty5nzY84Zv/F9PAk+f5TKb7pUB6+
mbJe6jkiyz3AOe+3vo2RcYJIVeNaG3D0mATXqznfBEnMsdDCFlCWZeiDYI1xSLL/hgVNAqBJImW8
K3hWsE5vM1R/PZD5Jko5ex47SZ2kQyVf9iDpHocBtzYf/LNo84DTt07VnnU59L94/W+SVAhY8VUb
Djw+IABmGlN/OBCoO4B8MThbfzL/IUNniyEQ9eaaJB4v6eE4WbOLelFxnCJyZpi5DspQlivPi29n
NJykiDFHjoO57nv+JP9IEtN3fxSdw+CLZXR0qhgkfJvL5EQV9oaCveK6WD33tuYOswbn57tuKyEy
YI33rAfT37Ik7C/Y40rBl/UCWpJpto/z02HE4Irlueg0UfNxelrriSvBrVXRvMgbdHZfBn2juiin
24xXhqUblA8pjCQY0HyDI95j1S96va1617f+huugc8Pel4I8Ua4uyr6IO1zRxpHRDwK5NWLjJLJa
rJcfsi1me1LAb9npBnuft38CU56UMylbuYySERyWh+zuI7fhQ5rD4fWA58BjjdWupviapuPKpY5D
p3SwX+HMqliWMeZDG+CX4ZKCC0gTVIBvs7QaYC2oUN8sHQc5G0RgZHKtlSpOVTgKjoDF27jcZy1D
HVcH1RVV0si1I1xZo1H6gURQhepEtuVt+Kj+o7AAXwb/b9z9Uu0HjCcHbrcPXPXuMwDgqe4wPt+a
vS3JU29PrlQ6+lwgjxuqBSazwl+3ZbnaTVoSoNRD8KMJYOPoAO6P7of7S922HhnoRWszhzJ+vnDu
bYKrFfUlQeqdEbQsV4cM/UDgFO1lp/SiB2//cpvImoYsaVAPyzi2ssFHoHG5uPYIfKq4YmTNq+WL
BQkaSj9p6yGWyIfZH8tz/Fr9xHxG0FifzKPIa+/ykhBJ0hYet++EXo8IXAPWFPydbz9gQCg1DyQm
9VSHITiiTrS/WhIjkcmCmD52oxSNINY4WNd2WK/HaqKiSYoC4H8B/W26WiIEnQDYaZ6MOWjYyBZa
UwfwWg1eTlxpYvWCwc+aIizpUfz0Isa4hwj0pMiMX1MzPOXARb2tbKsmtCRCvYmBUA9jL4JI7V72
iNY65z1/ixzxrTHMaNsqKPoP4O3L83kr3lRMYIjrK0J/teUPII/c4qsNQRupCjfDSSSorxw/qo2J
NFDYmLPjeQJjRIn5DSn32wycgsYG2AUx52gD2119IsW7CVwyvN9qiK/JInrLgqpJok6l7JIocHM1
kO8Hxi7Cv51gfGdOryyfcU3//5DighZlaBMWDDK/Aa2XvWa67+WD5sX3I3pxdg24NvvsOxgCPFuq
C5xAPGrMOvK6YBc/gFLWJMEG3SDgB9iXdx84iMgwPETDGivmWTPypVApfVWDrJCyEnT2wH4pX4Pz
bXtYtbkFG5Q2Fgk3+mONP58iT+K3ne14NRPjea2Ws+SBUsIuLAqAaQiQFaa93rdmtOkt2T685tim
tTpT2A6MQHG19LGkSKS6MLI5KIrKL0CRlCMurss5jWuez8wdKBZn1IM8RvIg4kIMgXjCvrcBKtZO
frz9iVZfryUz1CMsa9MopKhbk6gGK5s4SC+b4ivDMa6Gnksq1DM8lMIcYIAAVEpMJ89Qh8zK9xvn
eecFLstVEOv4w3wRo2FoStexJkQRU4sce1aKBGItOaLhCGh8enCIDMkRxbpBhi4iGr4Ry7wggwyZ
Z7qMtnYnm5guR2/ur8T3zRFdSGzGVPH1WSMcucfcRi+8th4sM0RI/Tn+P+by173tgiDlgIJQTEQl
EMl6F1bILh+SLdspJk+/WKytjq1rC0qUC8pSPjaSBFKEKaHaED40QDWYMUKyf+DRuYZ/jc78HnQ/
VYdlyAxFoeuKhV42ul+pgNi3/Yd5czjvvC9lq1usz0fei1uaQrkoINAbydyDzn7YGS5WAl7nk2Cd
FIws3tbJ9QBkIU3KNUWRmDSVAWm+JKjTY8DOHbHPaFibzeYOtvZ18nTrNkmmqlBeqlTbYqwSqIpd
28p1sG90JVvc5i+ivWNJctUlLvijvJUUioEetjAEuyc4BtJdceEUeHnmgDfLuCkfIs9qlcc6fDyP
okO/5e7SffPz7mtA7bJiXslhfTaZCm56TijjbIQMq3fpFXtfsmS2jvnsbEoE+C2gMDxd3pxQaIer
qZgV4tVn+luo9Ox3OcZyJNSg/tI4OCke3LnHbiNlJm5Ozac3/vX0wpo8Xn91FiQp/+IDEjTncT6Y
jI7BaT6+wWt+4QzEC/NDMmxcpvxLmmFXtGoUiNYh8K5la3KO/Op93raCtdRs4cVk+feQACORXOEP
sLtK2kTthsM+5ZZ/NdrjbTKr8RrmtXFwDJccFZ4ybwTGuj6LOiaPN/Odx14NXRfW99+nbDlpeVHt
Vfz9yrGBH02OZXTuZGMP9TYf6wHughHKjiOAUPS+AUIYcrfs5DHYBceZt9TOrI8ndP7vlKeRMbb/
XxzVN3OUSWt9ncaCBJoKwLdN3sEhZzShf+rmLqzMz08mqsCqTqgS1JgXIDedEqaMQ869TzSvRmT6
kd9nzwr2KlqUYtvn0goAY81euSQ8/PHSqIauY6IftbcrQNoiNBWxltAaPu6LAkwB+N+cqXihYInb
scaBnMlMXO+UWiL/V2/AgixlzmE990YkxjMiVdiYEFuvz5bX7T2J6ZgVYq+3OKTsWWpxi0eMQcpW
3wtTcnMbx0fcRyxJvP5Cg/XBeX2bXMHyzefdboeJ0wtJbRDCoPv1+QksN+vuDbnUCY6G8fau69dC
CJQPCFDwT/QCv+woeQo82h0OKAIuQ9gybIf8nVsSoKKJjgfMGk++MVg7FkdRMoOtVVpf0kOxVx0G
sdV3cMEU5XEGuVcrMQVTiDwvuHqEYsKdAAGmFqs8vQqKiJNt/+guZS/+HPa6OhFSQMHRNxcJNymC
xPEPHkH28TwL4LatqQ5Y9MeqP4kLcVgK6x3dHvk4sz616moXv4b2UFoYKCmPo7kX+33eS51rWNfn
P3yWA5O5sXQNNW99VMo5tZzWCqIEcqRLO9uhu33chvd6bqEqFsW2B6foW7rolUClgBqfd+Ti1OmF
FRGvhgLfXNO1TH6QQiGJoFv4BIPz3uBCmH+QNtiuR3+T3PH6/Ls0akGSBM8LlzU3sT6lEzj3E9Ot
dnxscohBNk6Eax2e8tYxpwkYX1ajnFXgh1i34UBwL28QfAgZei47fh/hAhXwKj5Z1aT1csGCQcpj
yTEuhc49oYcx+fg83XsewDwZ3ofh+DXK+SRlNBaKBiJooGaAEEWblll/ZrhejXI8KNWLcdcG5Ezx
3jVchbccPGTAfWVhYrBcqUZ5nY7D28k14OYF8ShuqoxmABx+svTOENu1zHzD7ujb2Nmg9Zju9cnk
wGDFBw17SfA6qNgKdzygu5vt1wmtHN9SHWZkyvDjGuVhFL9reK6GOBMc67Cjk/RI9i6xfmLlnPm/
uXGNci+xrAYwbEKrNveXo5hb/GeJFjtOmJqK/Xc54bfK08XaMs9bLU/II/3ebJLn4AgAxjPgmwaT
O7CqPeth1j/Phk75jygPs3Io4LKO8FnuR46MN98D4zQ6e/u/jJAXnFHOAzu5U8IBXYcMMYb3M1Jq
SJC1OMbSf51yGeNoiHoREDdsJ6dRQ18EA5I26gWs6xNMSpTf6AZRF7sa+o8Vq2uZEfhHBzQL9kw/
TyRzw9J0yntoSZBIsRzOaChhdgbQVASEG3ELa2aG5W91ynmIeZlysQRd31+aY2/mXmkCj0hk7jOv
Tl0sAhY6wPflIs+zHrKbNmFhIhiLHM7RDMs/5K1ZTnZZm6rZHBAtfe7D6M7ordtWfR3muyVSyoNw
mlH48QQ1QbEHK6KqJe1xSTm1Iwcwalu/snyAHbsDBkPFyAks3cOLGiCWIPkOGymJqUuUk+kEMUvU
ClY/7Vy3sowJp+KBrcxt0SHBVcXbzK+XlL8tkb5gnMzCXEg89AkFyiMORm2B8Hx8fNVN3C4ztp8M
akRpaFHrMs5gqJKOO9zXhHYRpVSdqPSzliIclOziKGFRcONF97n1GR8/keYwqK3ZypIapcIzinhF
b4AatmrM3I6s1wnRCTNDXatLLslQEfecFj2mUrJr0MCZCfAgvemD1WNaVYslFUpL8zCP8kG5xj8Y
8I+A4QZwenSzmA3y1QHsJSVKAacqFpLeBz812oPtjJNv2Gu3yKAj8ocv5CwGzo2yvtVahrQgev1R
C81IldyfQoV8q4vd8+DvEBKcRCRInywlZJGinjpFn3NArIAUKe5ebAPli8FsLnIGai+f6eV/00J6
40ATUL2oyYfzN+FZmk01Q1+XdBtiFn7H6nTUUojUg1cDBT3QG3A2bSqskO1dbBbruHyBWcfAVAy7
whS9xe8JeW2rYcTYvxZ9mfgyq/Hg8odQ72ESin3YEsuzj3bbmqCOM+X47ws1AxRgP18YAejqEIwu
6wayO0XFNB1lHWHGKRFXNgiqsUENbf0P0hLjW5Lf/af/+iZDmUZgtB2n9zn8F3a7sHAPuLxn0s5h
RWMMOrQ1yMIstDoxQeQhwSnAuaIIYIcmBHebodXHdyG364dcmJ0WYiAgkMAQ3l2XIC2N3ggceFTz
yJuDssCeVeNd3eNckiRee0GyVHDHSk9BEoPNgLJ5P0putlOO3ZZHJy7Cu2rf5nF1KnZJkLIKqe85
fRgIj+l9BRhl7zRtGCRY34v8+4KnYZLntOtK8HSZD0llGqcY0RKZG7U/WVeEhPVH9B8lpNdwUllN
eL6Hrr9c4LJsFRMBgDfygLzA4Ipo8w1tv26uL7hSdD5Qxagi+aPNW/ehVVRm7clP2u7rrL2Ru7D/
j8uwLO6o15RTRBU4TiA637/gngMpMcd2uU8OyRNwVVijj6uYUUvloBxH0BZRngpEGy9uf459G2Ee
TnahJ/z6+fXFBO5fD0m+vx3lQPgmQAdaBjmCR3KxEWt6mjU8MR3IakyiSyIQ0Q3EWzylkFOTjWot
6yglA71sOCmOsrNi0U03zPx7laMFJSoh6cREDnQwBQEqrzEWqLA8xW2BU8BwVWvNLgUTsIKMQy+C
jlOVv9uYGGZ567cyzFjePJUfxuPwVlcYG9oHH7f1fq2P+BslKkAYa5Xjcl0Bpf3l3v14al8fDefX
TxOZPkDsU2swFWZkvGJr2HkTeEE3VNJcoT6Yz4dFVQTG/KSiVvPCmYVVDZYOMF2nsp/P5bHc/HuX
85PlvNbiPfTAAA4gapLMY5Dwd8FG05QJiVzwcMiuv3si563Nt8m++4ErIExsv+tGE+VUfqNGuf+g
zOt0Gjv+WqItcJIMFv7DcBvzIzBj9xE4Nun15uDbj/pOd7HyV1rAX/H2SLVuf+a11EcVwbgIFApB
U69qsHBvUa+UXT6EPLpn+6PoVDIa4YiqeVD0vowtOcTEoEicCcX7bxSpj9zyUzSOON3xlD6gMaxp
wFtFORgzT9PrCXH1C7vQshLr/kaRss6p5+Jg9mOetCKPku0/EeQzlFuYx43XIonfKBG/vpBmnmYz
QH4TaFGP+uz9PNvi56tndZ7x9Il3UCQAgxamRVmvlLzyYKiiIBroDgPiCSr8O+G6ECWkeSkUSjFH
t4cSzwfA6Tg4da+ZeCFji3RHUZXBpkC10d90TAV8pK/GxopHa9h7OHYDSGwrfCkfrez+bPessuHa
yPtvv5D6CH2YDTVOYuEXdjs0JnCq4gh9m+tN6wArEKKxTEs/ZLKpkFub+gcQGXvW3Pua+/ztR1Df
p0rkJAt5iAlw1oqJ5V30JFzdjJnhFpH3H0q++B7UAx7HgVHURg5ukXX3Z/Ete3Kev6oPVnq/1un6
jSPq6R7mGaFdCI66nW17RgvgcXRr/dNxr5iSGWKxsXSTo4GtAkS0G5xwPuJOCRSCe9ESz2J2jdeS
nt9+D/W2iwleYrUnn9m2P+S3+UO1gcMCtMvW7LHySGpGe99gFHDWcr4lVXrohWt8sUkFQnV/nO6i
k1gBFjC0H+TtJjiMKBPgMlfoTCYOR2B8r9l/Bva07z5Yrm3V0Xx/dXr6JdaCcDR0/IwJTURUQTa1
57sjrqwaOL3GcKMkYL+hYTTi3hAUqaGmFY/3Gebux3b/6KEwwVx0W/dpC6aozEHsQrnmuishF2Xx
VDKFAGXx0eKwzoGFDgvMBTnz1thVWLcYpFxaAjAmvuhLMFiYk5PsCmv2AvPj3g1LU8HozV2amoWN
ILXcnHfjxroDZpPVRYDDIh6WJPVo2etW8vo3zavftI1yZWVTzEaowubgTy/oXmHHC7f12O8Ww4lc
nf7iNdHiJADKBCTvnyahNDM/MHX/K7OD2A2LH4NvBrPNxSbOaRi7SX5nKNhKTPsbl5QLK0pD7nkf
8kcxire4yJU/5QhTonPhsuyG8XrJlBPDwmGaCxr51DY5HOoE2NY/kHSu88INy2WS3/2HXkmSyhu6
ICoaPfjEdVzXDBqkmk6uYabDner/4Pea5vyN/BZ0KPlpo+BDeqDz4tp+bKJKwmN2mOglg9CqJ1gQ
oqQ3SONghE1NpEce+GTXuW8hXoPbZNamaxEefsuN8uyoGLaK74NMZ7W2O91Jex/gjgfz5xYvS256
7fFauUiPzGLJqiZ+U6ZXbWNZD/q+A+URZ9Fef/lu8Bmb82ilcEDMM2yrRrcgRiUCnQosDMEg7k50
GivCu+XDzeB40pnZzV/JT5cSvUYrC/tOyz7EeRXwJZnHvYBBdsV5qzesAgZLepT/VjRfUeQSVLh7
RFdv2IbGvAvGL6zb+rFW0vqNG9pfGzUQYIm+q5pli798G3jacokt5W7L2d4nGXWJ7k8nBtXVJ3fx
uShfrIt5lQ4RkWFvpff6oXPFS3tnl89fnP0Zbpjnq9daEL+xSYWQmZ4JdamBIEAJBLs5dp15/uo+
4KuYZ8eFVb+4YI5yIU2T83qmEFo4SvVeme42MFNgvZ2Z9cE1AMbf2KKcCD/HWELIQKq0W5dcOY0q
C4vFhqlaicM9ZtF+turT1/zsnfPNl0ZGhxivAKFwwy9f9WthDbgyFBoG0R+ShxaW+vOFNYG2luQv
mbz++4KEDhSOrGpBorOuF4CRbXMzVtu/POBnWp8sqJv10Al1Jx2ZNS8IOmUSWaJwzYBdlSd1V5fm
cCx+Jcfs+Wfo7drEPnf3yHn3pKHJkOTaSKwqLuhSRjFqXSyULeiGh/2lfkJBStqhkGGdMUTIMMCV
ks1vpChz4IOxjhoOpBIzfRLu0O4/fzJMfNUjL7ihrCDxg7rUdZAo7eN9/6o5WJU7e+mGVS9cT1EX
hCgb0Cs+VTp5QmRQeyhMZmbyha4Q9vbIDKHo1LopPNZOZydPjlNiB93lTgPSfPOZNdO8ZgqSoPKa
BJ3BbSKqyhdpIe8r6kyKUWViSZVps4Kg1bqPJIrIxgT8T6ah9JskCRq+1Ym1uY9+7/gY6q031tdp
wBAKVoAZ33At6FqSo0QrKUU8TQXIJab9/j6b9xugT6fm3bPHnBhaTUGXtKhAhZs4POINYQ058PFy
/+QC7nrjezIQTlA8Z8Zfq1/rW5R08pmi8Ksr6b9EqVpjhmAImfZTsBkdQKx+nkJWLeWa29GucsEh
nWemkj8jN9Bg35EpfSTzjhOcCLfad/p+52yw3vfLPPjm3c4kKEOqujvZKOV9qo+ARfsRAJ3EZnzd
NSew/D0kBFn4VVGvuUogEuczp272m81jCPzen2/WhFHIL6sV3b9a4lWXNKmwhpukWEkbyGB/uYQo
EpuvdzvR8+8Y4ROLNcqF6xKX1VUKMrD+TsBpq2g8teKPgLP4emNoh9uSZOkujdivSWoQYMIOlv8U
mOQQmmPE1nazMTECjlQvt+Jf8OEVE6dnLdKQRAykCAIpBquUNHv0InE3xEeywgFZ2bwAdA7bjsVo
jpWF1gxLYdZi0iU5SqpZj9epaUAOQVR/GGMr9qyTjzW27W15rpvmN1vUQ+hrRdE3RDG1xzMGFLEx
evvvr760S0ao50/00wiAWxwYsUfRCs/CRr3s5A/cvfeCe+Zy12qMvSRHPYVBK6qxTlwNjuKmtl3K
3uQGljO5b9V21757zPXxNaRFmNm3BCnHncWDjhUJMIhGdW7j/A9uEBHIyM0DuR1gke74YOpOZ6oO
S7Zr6dGSNOXHJzEJRD0NhaeXaYPnGMcbk8FUWarPUBF6TL0u9EYqSoi0PQ82wCkwYMBwIauZ84IR
jTC6cI9VM5TTjDMvCGAIVCUAzi2yTPmoHwAegdt8P8441fzJ/HZrPf/lt6On06U+msZCDyBAu3M4
fDlU7TassH2tefwbFcp15LOo1H0ODXmx39PYxJ3m4IE3n3kTsxOBTa5jscJb8hf/fP7+0Um6TTjq
YynVBuTZ1aZg+ts5I7Ma6CCg5/rF+HirLQMJdzPQV5ExWUND9cRzrVajkglP3WTZ/LNA+lV3xYOl
uyz4vrVpU3VJinImfduKvWqkAnnSbD7YRliadLr73SQ4zFGzVQ+8YIvyJLqYtrifkUM3Lnbi1J5k
2cAtYyQHq1HfggjlPNRhHMSmAxFbr0z+p+qds1eGAyYvxR+6sCBBOYleLuc0qfF5BuiCFzhPjVlZ
+lZ7F6xdqzKhX9a1/Zse7S6qkhfrQcc3Qj9N2gte+VBmVlmVDmfYYbYfZ6cfzNo1EhvA+mKJzU0p
doru4Tbb1/D8Btu0S8lz3MyQUDR92jcOVt3LHl6FbEx3gfnib7DjYOYfj49oJtuxqwBeSn2KLtgh
2+6caqsWZrdFlM+cyVl12AvZUGGgmuVlp0yx8FTqZjJ482yh1DSZX2rGeNZZlqJRPseoFJgKh6+Q
i3ZoYK3UC0/e7nlXlSYTe49o0C1RU7GKknZaFk0QNamLHI/bGGBnvbk5HN52OyZK49oM39IH0Isx
ETdnKOWC2nGMTNy6jC354r+yIORWKxOSokmoTQDbQqXPnatd0EpdXMBsrOBOsquNv5Uec298lMnR
3RpJLfpl6J9In4mpPt9W3vX3cEGcstko7lVfzisBUQzgjY/3qnWPaPexRW2rdkaLdOc9W378q2fj
mywNslGmQtXiGpbwpJRe7t1ZY2DJe4xVkOMif9UAXgj42rFcvPmjL7SSL0DAGGQ59m5h4vyW0duo
/++Z4GerGqrKKDIBHw9DO5Q8FQngE/5Uk3fDFR3VQsL7+NPEObHd+QtAqbe/3vqD+E2NFmMk+mWX
TY2A4hJpygW78YOsqCaljTkCBq3VB2RBi4qcjMwoZ0UCZ8djHNjq4Mgihmgr97l9Pyc4C7NhvVjr
dZEFRcqHxbWfK3MN7iSzd3PROuwAb+uMjmigeWN/zufbHDI+nUQ5srgu/WKWBuHJHTa5J7tnnnFd
m/m5KPcVZcnMpQMo1Jw9PbTAl01wQWe7Z20NrvvkheSoXCsPY1nqckjORpkuctAkxhokpuXZ4Oir
IfuCEhUntQ2wC5RmFFBMutgkU30SzKfqubC2+mHzw7KSe++cOmdEn6w5m3W/uSBNh02dMiTi0ILJ
/fvx3X2aKhOXFE0r9UKTJ7P6J4/ltlg2QAVRc5KVvtyCW8hVESy+MqPnfE+2/89Ta57jXfdRfNzW
ytXGA1Ah/uNR6OvyoaCFUmmAJr9Bho7xtMGJjkZtcRurKXepxS6ircaj3xTpIlonDbkWKlDTF4D3
hBbm5edNtW0+dFZaeTWpP97zBSXKp8T1f+SpFEClQIfDJd75pX/DVNIxd41H5fHX4xOuSnbPo8eF
GBAqtuqA7hUrvyVqeuuHUK5GLFq5HgWiS0B1qO9TNwek3+X6UQnEKWY5GF+VYTc0fokW1HWRxrDQ
FpP77nu7NcwGZfv9gEjD3akf6NIxKK5magtZU84nrbvIkMaOWKpwjwPX03UETX6aa2aWLbHESfkf
sQkNXp9Bq3JqlxyFuOSHydKBzVyYWKITNgBxexsd53UjA1IIuzU4iIvWj2Hbe5agWcpMOShFlFU1
DGA++YHo2Edjqfc1DJaZMRKebqkQ5Y4EjMBnvgGeAWQvbwCbCNS1+LXEG5k71v+qr5Qjan1ByCUN
xOLUOu7dj0qxynKj39mYSo2t6G8QttWFE5KpsKYg2I0qD3XdIzpEXheZhoUX0vNRbbqtp9dw94Yc
6QuZZTPJShGRF+XFLnbhfRNj62u7vc/tyuIUs91YCBL3qRUegbiZHj+ZU7HXCxu3fgHllYLMj1W1
m/BMu8c9rr4c7xvrIzKT3ZaAwjuptytN0X17PjO3zhghiEK5oSAb9bwP4IaONuZxm1fWA7YGs7L8
jtd/X4TCfi/gdKvQ4zv27hGzapJbusXzYDiGg8kpZG3n4SO3rH6zwwjo5mdvPTw+ZJsOE6nPITB8
gNCxmTf8/V3v4OJ5ankv47AZGQn1amUVZ1hVkg1hkJ+eCoqaVuOqiSeeivOwwJxuR7tJbCVyudQc
tsbLrsa59f2JVV9a7UkvCVMmPPah0QrBlTB/Usw8MrHwcTnyE8AXdt0bXx2xWs8qSa5GhUuqlC1X
QWoIFcCGnlAZvNwfs8cksIQM03Qyw7RWw8IlJcqKs6hVgZREKBmYc5etvLV6yHInOcJRe7ttx6tz
oAti9KQQcLU7uUhAbI8VpKByk/fwXn3KQrvbWoWGN6dyPJwEy+w7506ydrnjwbBVzWS9e6RBS1vz
8ndQ1syHSLyLmjBdhzb3mE6mVe4IitFtflcz6SUdynaFIK/GzJjBL9bI7u8r6xFXrzaa5Zg7vG1k
Pzu2WK3jNX+xpEmlLF1b9GE1g7exsz7cGM0ADGzvmBjpLBW9DuIs3EYlJ/9W0X17ljZvgBw86Rbj
paZiaw2XRcjGhyyqwGnBmAYVnxT8QDxfmR70SE7NYOicogo2pXHXJpGX13HDsgby4ReK8QdBKkjB
cmo6ZWqRHqLsc+bcNJSfBf6jQ3JbdChInOZYtn0/vvd967aqrHKq6iqgvAxBwVlx/LCFNPPU6Buc
mk8Ocm7jOp5kTaGdGawQgYr3ruxhgwcLPKhC6AZP6X1gpEoTy2N6qDUj8Hou622uqWZbmzvZMhKd
2+Sqn+7zpAr2KurqTqz3p1AIjHNUicpRSJOI8ZOoCOnfvwgAd+QetQaE8N/5bnD0wcCEWHqQm8ns
jC+9Po1BzRAu3Wn5FxUcxRGBQweVoq9DV62m9p0kpAdeHu6GAinDqNlKn+2EQMX/240YGXbDyTul
OyXt7N7+trSP/Rd5CRi1+Lq8osnUG5LPEi5TD1p6EIM0MxVf7O1qilKHL0PelIeqt1pcxbPkJPft
uBt13Pgac6sFZrPZdyV34GeRBSixKndJkzQNVSmc76V+Ep+NRRopEhS9S80k1sx5ek86lWFPa1qN
L6sLEmyY12XKfnUjb7pikNND2FT2PA+Tw8elYfpRB0j0Lrtrsr9wGKoGhkQsqOFuA6Xghlq1Rt+n
6aGJsaM2vAn8ruCO8lzv1CjZ3v6s5MfTvmJJi1Ld2VD9cdZy0ArVBFdLfM4JJlljvCGruqvxBnJ9
zBXwxjWvWniGQtbTITBgs7FRlS6iwdgJQ913wzBVbG0aRk/hu8mRRiF31HQ2BDPP/fow6Zm6uc0w
CTpohjW02ATMI0kGvufvtioV9aT2aQ1bnUvDKvoK8w8Kj3WmIMGwrxS2dhIbT0PU9gwnQaWOV/sB
FjyK4TIPhVUor5wHVSjHPiTdS181CiyGfGy62NY5RjNxzSg07BjqMgYtVIFG/iiBqDvKPhjs21kx
G11OvHrsKrudcOThtixXWZJUVZVFhdd0g/L3U49HoCnxsik4UqDU7TGRQjNMvgRBY3ifNaYQvxky
BCcBRIUK8ORS9oemg/5k9SPX1mZk1KaY/R9pV7YkJw5sv4gIsUniFWrpqqZtt+3usf1C2DNuQIAA
sfP19+Abd1yl5hbhnpjlxTOVpJTKPU9OG/ysUrEBgckcSIbjavqkdrNG1n1WhKVRjQ+ZMT+1dsLu
Zi+ONnTK2smhKEKBoAAvDf1x11JolYkXu7wsQrGo89pn5bsx/9tN3iALl2S01z3Nsk9zLovQsh6t
9CUeXN+LN/ZkrrLCicdc0zU9l2pXM5Y2NopQkoeeekyiauegMFpgX0Xx/bawrV7Obzp6UdSxPam4
hPlLGxWY1lOSUb/KNrTDmjrknHGMPqMY7+pb9KCYqgyGBOrQtA9zXKDAqt5y9RcklvO8UIUAipNG
K2keVtFRRnznWB+I9UTsjdGa9eP6zYkmyxz+n7IUOMmjkzSfOu+kop+3b2TrsDRVOirVlTEDCTPh
vlHXAdZ4byjNLS404YrypDOcGofVmKwMUgQ6nMeoHNpvUTAenBuYXIo+X71WybHSPcZm9TzsnOxg
W9/trDqZ/OX2ga09FYQC3AK6LiaD6HKgF1df0kTG2VD/eo4e+9a46JcZq90o2g0xXo5FN3IeR5Pd
smIJNk47tpRWUzR7dhFSeIb5Y9p/N5FfN4ogMf5SY7w3xz92WbA6gBCOcXr8DdflmrM6I1h9NuBx
ZiM9senDzLFGCwN7tZWdBvX1T48RWyGJ7XqYRLY5mLwmlo1152YA5A4b+a6sXqYyrIZvcbW1KOm1
p4A2beA6oCXHM3FbmvI0cmueLaWy0Dqmewj3vtqbQb7xhl7fFIjAnXcgEUCS1ZOCpGSF56k+Cwfn
kFKy46Q4qL6CgZsCFlM01jLfNaa72ye44o8tLejLYBogwpaZ7usjdO1hGorEzcKWHUV6dO0Xe8D8
2NyYgaGadxhh9se0DLJ5Ckn0x28atD1MxQH0eel20mQlzUnMVO6Btp2cKrvfJcMYzPbWG3j92K7J
aHrWKdPW4dUSjNaNL4pDWzQ+NT9Sfrh9losivX5r13Q0RUvdGqAmhZGFfCj2Wd3u4uFhsNtgxIoI
Yr/p7DDn4UBg4DtoHpdZz+iTHBJ4XPJ9nr/HRls/njb6g1dF0kPTPhyTJdbUnlcR5SMRMWg45Ttr
DoDaZXwXxr4sgumzwzas4WsFv5zeb2KaIE5EzRU3Y1hDQT7atefztn6whmbj3DZ4otqwQ6F4yZ0S
PEWuX87+TPwJmFx5EAtflQEKb7dlYoMrHda87o2oIARcUQSmefNQmY+U/XObxpp8w15xmBGTIqTQ
rgm7JsmQzAX8R3FHvjffPLRlldOGetoiol1P2wBQO7dBpLCxCnr4aBZZQJ0smLayOmsXRB3ELRhH
QWyklw1rsFP1OXJWw/JMs9PIfbf/OZjumRnuoSqsIC+KDaFYY466DBkNrOnCv5Y/vzDHpqJsnHuE
L0xgUSz2VvH4kPZi19CNNQhr4nBJSFMRNh2swSoaZACxPD5DNJ/+Q+hbVAMiMSRDTI6wgmvmynNn
wtyFiJUkOKyfrXXc9PVXGDExMIRUC/6NXJAWtjQ27wRpSBEyRxxkfZ48oCshyvxjyTYt00GqixD4
MK9wRoY0n1zPKUI5GI90LHe84QFzv4pxw01yXqtuEGIoxnjMcRw9fo163kmAkhZh240LOzWrNigs
N6sZB6DewDOCqUNS1NPeD0f4ILBMqgjN5jEbqgDOa5CnD7UXHxr3jz1+5zet5eiuxXmcaNYLgstB
HnY/iH3rOLtq+HNRBhEcFvHAl6kHSDFa5fuogmfZUNaG0i7zg6F6gsxnHx9ui8GasFmwQoAZRA4M
QfI1P0ISaVh9LsOUHNu22CGESdVWNLZGxLWJtVg6eJT6oaXc5XYrhQzj9LGt0d67gCia9h8nFhwT
jpaDk6PYxaqbbScuaALDJkNkqu9+mFtJvFUmXAeeqmMS9MZqN997g+qqspShSvam+8Dk0Sk3ovwt
EtrLb5lwpkyAg2HeO/MXmZ959/Ln9+0iYUWp7SLZSjQtmWEAhFQ2SKTVHBgEmsWhAXE3BHhF6Zvu
koWE84RFnlwzm0KacHCQ9UNESXdDavuG9ei6X5nYWge9emJII6FAgXgPqF/X4osR/4o1sSnDqdwj
14dL6eVGSmRNu7i/SegjnKxvaifPLBl68UfXeWps9zin1MfeOt8wqv3t61k7uOXUEFdCzDxdK+cM
MTID3FA4pvIkHIA9eSezlLtk7jce/ppavqS0nOyFXe5Mo5rjjsrQ9L8Ob7Atl7+9cHnx2yktZiep
mAxdgF8jA5vsm+JhVBtntXIxQM6DCAPsDO0jerpbmJJ7SWXk4Zx/AwTbyZR3M0nvitz1hbmR41u5
lyta2rMhE+VGYoDWcHamdNeSoAlzc0ua16jAjqEaAbtsIc13fW7KaozS6JFJxOb22K+NGIDF9d8z
Qssdw/LRjfPTGxaQLIeuvCCnMTVPIskYRX6UfGuSxm+aj02hDg7ysK06OvVnd/zHVb49+YU48Dh0
jtTYNUPo2XEANbIj052xdQKL1Gmm/OqTNMVRxKUohIcTSPr7Tobz8D6hd7ef2IrggwSDD2dT+Ax6
hW/Ole3NvEJ+aMJcePzRVE+3Cazz8JuAFj6Wee8OyUKAMcTE9kmqD4N3+G80FiYvXljNlD01hirC
jn/q46eBRz6e2G0av2rmry/jNyMLoxdEzM7pAbcHN8RyaRdYZtp+4o3Hd9RFw/1Y1u17u4rLQ0bN
ZI/ZndK3DGIeUqfNTu3o5b5ILKzhk3328faHbd2g9kziIuYsWw6Y809y+sfof/y339feRUrayQFU
ARJ7+bz33Oa+S7KN8H9VRrCLC2lDTL+5Op7EjD0mtCPwiMb22H8yzPNGqnD1iJC1W1qgsBdOr4P1
Y8ZiI8Pvm6gbW8l5bLZe6hYF7RJ6O5UsmlL0RXYqKFISsK3AYfWM4M2T/w2DdC/YhnmKKaZoQkN8
T8czkd8auaELlo98JeEXJDQmJnukclIg0VXCL6qgsw7k04S06p8LFHKpwH9BLtBDW8H1Q3JI04u6
Q4CSdt9J+62xxw0Ca0d1QUDvuZ6iDouhUwRznlMdjaF7KCjBnEX2cpuPLTKaf9rQLBYDBRmnZ37L
HszEwPrp2zTW5OqSFev6rKbBsY1xtsBKjD3N/LPF/7lNYO3ObRPtqIgSkLnXPWDZdy7pl7OSg3Vn
etZParyrWDxjN8DWUPkqL+jjMJGXoHjpWshgSoclCQEvTfU89tQv3a3pz8Ue6gKM2sO/FLQbMSrX
G1kCZqK5fpEsw/Lp4VTWzWfmfBmzh5klWxS3eNLuRxX93DFr4SnPfJI/5d2W2Vm++TVPNnY0uw42
+Hjao+wKgYbGgRVhH+f9TpnJT89SO6y/sH0bGEaDbxO+E7P7pSTYpxm9IdVsAWkaSzORsUK9dTmA
C6snp2qeRocXcCsrpC+T5Fz3zpnJ53lwjoqg3ea2PK4f6G96y6O7oBfPFeInCivbu0+i+tn3G6Zg
Vd4v+NGOs7G6uaQGfv9gvThfvm78+qpKwIEjW4HiNEq611/vdq1jI2NVhKNxcDlQBcl9Xm7J3PIj
ryRiyU6QBdEZgnFNBGt7UlqyWIbFJH7UOVLL8binzV1uObutjK8+F/zLK7bRQoilLqAINJhrYmbW
xUObIiMy5H1yjJwp9vspnu9mPvWB6RpRQDKXfuKtK/zELsVBNPVjJcTXnhsAba1mJ+jjON6ZnvDu
MrQJ8qCu0jTwunErhls9fApfllvou0a/2PWnFrRSXd2iRuf2aEL5KUiHkzndFs91Gi7gi7CLAqZS
88jHvHSYKiQ8iTgKzHnp5gEwsXi+TWVVSJGA+j8q2qFjEYVdWA6oVPGuxSoK592snvjft4ncYgUN
UnoaSpieOQFbVoasPbfeIR0+tWKDxC0+FhKaPiZUDFm8nFYm92N1ls5DVQWbKYktRvT3gDyoESeg
Unc/puqpV+86dfxvZ6UFMa4wbIYtE2DEekQtxzPP87x/AwnuWQCixNJnlH+vpdeRZSl4omQY8eid
PbmpzwyS+Mh/7W4TWr0UD8EeoMUIKrGaGY4ju54NiXBycNTBxDS2TEyf0gioOBtu/SKmuqJaQnd0
niwtDrpvQURrEbOF7mAtVlzFBz7sePSPMf09cHGHZp2JbdV516zHJUXteeZ8GuaqKWTICWCKveeo
Lv3bp7fFk/Y0eV8B7tsABQMNhKr/AOAEv6Xnmlt+o0Kn3Wfi622Ka+r+l7ZxmYfWOqqptTwWRGYe
3ulIEL/4UxnkfCe/OdHn23TW5AJJdmTYMahvvhJAeyhnVtUQwJnfVeJ9ft/NhyzbILJ2QUv5HyNr
qMfjr2spn4pCFB12ZIQV+2kL5ffiDc8ICTCOhhdkNLAD8JpA05lUsArGcUxk8ZXltcIcRJGEou/m
DVHQMQ1+2UaKtnCGkhF6wfSNkczGygpjhlZwgZvsl4+AtTzEIt0TK6yI+Tjnra/cnwXfCjbXFB6Y
Q98Qcu/A01v+/MJHqkXJqiYZ8K7qaV+JJPDSn2L+8+w7ZggAKwCYPjjrurfOEjGMVjJmIXNz+klV
8XiwR3s8V20fbfm4K347HFz0qS55awclnmuGqlR1Q8ynLCzT6FAn6Xs7QXes1e7m+jiyc1SOcDXI
4Lf2kzXSgHn9I/rSffnAvdpvM6yntbwUpeio21iIvvImrj5sEeeLk6ZD35LMQ6uMaXpfE6/3U7T8
0FTciS2EtJVed4jQxRlol9pOy5xw12EVTjcdJPHr5JzOTx33fNt+b9p3URXSEQuB0v2YCZifrYGC
dVbR7QoAaTygX4N8F6yWbk/yCJkS2OrGn+IXKyOI0E7W1sq0FeEFn7/paA8U9cLJayjagIphit63
Q1Gc3HT63PSYZb2t0FYpUYyFWAQvlOlt19jxYrhDNWchFvjtXPdbkii/HOnhNhV9pnzRAlhO8ZuM
ptL6GpMflWVlIZ0Dm3lpgGyDP8voMJv9j6x3oAPqPfpVH/rYeUfK4cC89uhYI4DPybzncReQgZ1u
f9Qq63i6UOOYiqH6iKmidK7ZgAeV9q1vnSLsjRYbpd8VswSVR6mL4UIXXe3am51zo5xQ6cabJTy9
U1Ltcnd8oqp+LEj3DCwrsrvN0ypBbi/O0VKp87S3OEZDnSByy8LY+Csp3R2Z/fJrlw27bHy5TWlV
HV1Q0p6i7cI3pjUoTdNny/xsCEx5A6SQciT7AY46fL5Nbi2zjNkagn+QFGHQutdaRmSeSGqBdq5B
kBlACIXYu9WQ7HKbxEE75hHQCrN2ZybR6Gdd3p8w11rfOZU0/TnJfkRVO+4SYMm+5f14Ng6C247r
6VlZPlhj7xJ8ViPPqDP7Nabbre7TbeZXJfWCiH7WU9cl5oyWucaHN+iEgxncJrCi1zAihefPMN5i
uXq3o+R5XwmTZaGYlLdzpsduyaTF1WOCmuX+Nq3lojSHF7SwxQqZksXB1lw1CURyMlbQba60vynV
3iVd8+E2CR3IZVE3oMHgDMKLgsHQ4gRR9j1hEgfWzvVJ8sKPegTd1PeaLJAWen3q5zJ7ngsM6NP8
qzWIIB7HHUMBYjDLQE4oW7Vb37RyiVffZF0LMEbcUKjjPAu9zP4yp/NdjqYJp0iD2vaH8VNhYf7X
7Hd9+06pBsJMvgur/OZAV2ZOuuFMrKiJq2/R9FIbCWsiMfrg0E7onDB3w3ySTdWZdVXk57NRHMZi
Ho63b2X14i2HIRsDhYshmOsDkGlSDe2AS6ld0QRV0iD6MMn851rdQdvIv1S0YwYmdcW7GF2sLDl6
4j1tTjJ6vs3Imk97RUM7viFtvJxXOL5ieErhU1nwvYh64fFLRHigpiZImH1n1FtznKvP1OKY5liQ
rCx91CLrLCU7dGGFDjnS4pz039snsjU8tKZpwd1vKto9VSUmfGescwyN1LXQhjG2+zxPMa1UtSZ2
QvfmfI9t1uovMQh1qrrReIfsFnDijRpj5EYkAi6azi9FFG2EyusC9PvDtKvNmzKRQ4nJnGbffzA2
7Nnq87zgWrtT2jVTBCWItk0i/catd9P4M2WPtyVn6wI1IzY4md0oDsHp4ngfx8zvppcmwfAPTzbs
0hYlzWQQ2XqJNNBYO4+H2HqY7/r5Ttl/Hv5cScryERfucNtkA6aXIY9jd67jakejE8+zDdu0qqsQ
wNno1EJpUp+ZyLoaue6lZ7cVUeB2B6hL0fzw8rMsv9++nVX5+k1Jb9eyinbG5cOWm2w4z91HkdK3
KKcLCtrTojHy9pMF5bST5J3Zfyi34PUWP/qVcb0goD2RuOiFaAUOy8RIWWaeizrxC/ZhWX8HxyR2
lA/YqNuntn4/2GjIsJES5WONJC3NSCQT+lvnvmiOcxPFj00RHWMv8gsoK3jxnXi6TXL1rQIa30EJ
xIPDoh1jCTUIgUA0UTtfM+++oQKzGFsdiL+c81dneUFFY2ymfBqxRBSWZEhCZwxKsRtk7o8O9iNa
o/Rnp8EGieZTBwd04Crxh6zxM4mYpUce1yuave1i96gLpEE17my0ZLXuTnYRci3dJ2bKrazbikeO
UsdSvseoJEAatFPpx37pBsL3plXi02baDcnftn3OyZf2gbKtUHj1Dih8RddGLgLDktdvP20FWOkW
f5yrBwKzdGw7K6idwdvoo9oitPz5hZLp2UjaooTfhNaBwGWPrEWkEU8bUrz69i/Y0VRZYsE5yynY
ycgdWum7Dd9nbbDHwVAPHB+Lo/SqD9cYDTrPhAIXtTybtQxMecoklikVKMF8lindxe3+E5Nb8eA6
WwvMBfpo0ey8PN6Lwyvzomrgd2JWynp0WPzAem/DKK9KHZJs/0dBS1XkDOADDqZZw84r/dFmvpWS
b2l8b1R17vMkHJ0tR3qR41fv8oLiogMveJpklFbTMpqSJ8ZdRRPgGPR71kl49rEPILA7OpyESXZz
kv/V1FsZ4Nsn6r6qCDlWTjIGfhWVJ6st7sp6w6qumu5/+XP1ghCAR+D6jeCvHmy/m+MPwCd53zrU
d8TWbMIWM5qK65Ju9LLlKFPUax62wtatX9dcqs5oyZyPOKoaK/rubpuA9QeFcQrAj6N4ghrJtRT0
qVEOc4ZPL+suUKI/9iXdJdN8krP5JS3tIUAh9ZPyuk+JSsKk2+rqX2UOuODIqTpAjtLz2nwwmGEu
gzHNlDe+hXGVj7JW44/bbK41XCJ/je4IywM6AtFRAzwsfbZzAXQCZD6DGdXysTB3s4uoMbaCElvB
S7+dhO+cneFz2s77rCcHTOfetZnto6HrMJn1SQnzMNZpOCT0++3PWzuEy6/TtGbVykKkI76ONEDQ
aTgGv59vU1hzaBDNY4e3Z3I4epoCszuGid8as0BFfopVsxdpfeiHySd38A4Qz/d30hG72zTXPJpL
mppKyyiXpbFgb8j4u+idIM66oKg+RzjOrHm5TWtVjoG7gFkH1DWRuNAeSe/kSjAT7hOznws0EBa1
dyrj8WvWu8Es6YPT700V78fE/ZZm5ZbzpkOf/cqUXJJfbvhCmfJSJAWPpzzEHJnDeHZE6R7javWx
r8lD236MjWQ3UjTuqvsaFSJsi+59heTBrkt2SacOaOI8ePC95mgOHGlsGJc1228ugxkc8Ezo2NZs
v5m0Q1K4OBxzOpTpu+Jz1mx4F6uxvGmDCLjj6BTRKr1ZRm1Veoh2yxrrCqIk6JuPplsGRUw+NtwM
VBTteRNERr/hcawVM1CG/U1Z02BmjsW1vQWAhnSY/RQIRcnwTrY/x+pnPf607dknEh1m9b0Bt9KM
nH2zpVz+H94x3UcY5iBQ676+fGLFvOwx8xt2pApY/VhyuTTkBv00B7OFnnWvOMftvUr7De29+sKQ
AXIA44g+Nz0v3hbu0PfxgEOPrLBwMRfT2EFXKp/x5lgDLun2I1sVowtympCjgQN7HZMRHkP8EXP+
RyN59DbnSrZ40mR1ThU1S6dD2sQGSnXtPSjzu1mcgWJ9MrNif5ujVWKYwcJIIfLOjr6yh5dDjSk5
yI6lvCAd9srFGh3yrUIib043bNAWLe30AMXDpVryQanciwbxXPNjMvwO0Q916mrjVaw5P+YFY9op
VtkIm7IQS4r+YLAz1rge0O4b5HgLt49wXfNekNKMl532JCaGhcQC/VGo8j6z7iMXMEuiDCb2A65r
L9ArX4dV1W94eKvyCCAgJDTcBZZMozwbVFFPQumaHGjHw4vCvsWh2iCyajkRnVkoSzse6pXXj5vn
Xmm2HU4SKCBHHp8bUeyyHso8OrT9Z6QS/dYkG7ma1du7oLmI0oU1Yeguo9kAmp46FdY3rPbFyuji
CMCDj7cvb5UQjg49BQy18F+a7YIQht6AW9rWMNH5OB3Lqe/hBlXzriGx57dduRFzrF4YR3bwf8vP
XDPSSRuruh1gh3KgpgHjpk+VT7eSg798OT2wMdG8Cp/WgU/7ajKNiL5sK2jFwct3LW+6U8RQjnUr
Myg67jc0f1KClP78t2hyABUmfm8ekiK7m4EgOPGt0tbqGXswUBZGv3HG2mWqluRd50FKVfeuborZ
52XnO868twWcgNv3uXbAFoDcoKQBooCujWvBid2o7CILWG4MHacg1fdP/eaLXxSVfr6XRDSGACLX
NunoYvo/qXZKngv0dN1mY01VXlLQPEdzEIPVYjt4OJR5YHX/mP2RJrbfos5rYfjvNrG1+7GcBXkJ
SbCllfb6zCYPkXYM9w3NJ2VQS3GuxunUJO/sDq/hNqnV6wGOFGBdAG6BaOSaVIUWEjgBHDAyVATK
2skG3VVbI4BbRLRHVrB2KhKKw3O9J9kD8jnd5wCs+m+caMbMicyBpTYDrkV/5oYZUPlgYLvfbSKr
gnZxXNrNyAzDQJXCcZEh4Hd1sfHzixS9kmM0ugNvzYHf5mo8zJ0QrjdjsrCn9WekVwM1Z09d55xH
ixybsvo7TrwNkquCjV7tXyCT2GarcdRj4U5mIxYN07QOXYrWGvuUVqgcotMZSc43HB/gg7CCAEVv
mBNN2mwnqpsWcG8maWGLCRuOXNjVhq1aFTeKTgkMg2LeSZfpvrBlYowF5gYzD6sVrdoJHNqZsMeD
PN5maPWlAhdmQao0AaKhZaxGQ3hY5IwRRQ9oQpXzrJL4MHaZz8TGwo91nv4lpNfxW3SssqjEmFvV
eb7qx703PGWbwJsb7OhoE1ikg5hpBlwW1ov7Q8F/KP4hyet9QeP97YNbe0g2EN/gKVnoFngVnE1l
3jhAKg3jdkbHFXW67G9MJmwJ3Jp0OzDtvyAgMRqjxUF5bztdR2F9hqm/nwyY2Cqufiad+dFRqIwX
0afbbK0dIDQ2MMAw6o4uY03AAUgUxzXBFG2tVCD5T2Ehe2I0Bzk83ia0Wsu9pKSpioJhDGEgDfAM
AbQTWFOCjmmvcR8bh9NDTDgAnCfVnpw46zGH4f3saBQHnU0MYO94oTBqGjSFHb/hPVx+laZNjFSk
/TjiPVT2M+P/mOQ7ynlJ0b3hhXPst8IjB1QFwqRrPWINskjQnAg9klV72p4XazK0W5hCa9oYEBXo
00Wf19LDfU2F5pzbo4WBQKtsYp93u7grv7G2PjeWsRcdctKpufEs1uQHbwLTAsDWhRRpmQPlxq1E
HRF4mN1s+0n/wbJ5YHY58cduS01u0bKu2UNDWcvdZVwM3TZfZLrvcrGLkRCIonl3W1jXXiHSfJjK
R8OOBYjUa0rwnEpiTG4R2tYYCtcMI6BbAUnrmOf0UOXZRg/MWnyEXjLg/aMJGh3dmlJ2TOVURYsm
6KkAlBbt6Ltm/GJ33n3i3ttoAcL/dfZGuqGhdWTzXwk39LEBaRAJSsCOaG/fSXI6GgnGbN0EWaWk
fYzS5r1EkqDg9tF2kbGdZVCU4oHUwz2dIz8dmjeoH0D0MaDoYQTI09WdNYl0shjmcL2pPg81+6sQ
dlBl/R2rt6pDq9KDzDWalnG1rzaNQyaz0nQx3SCBWDd6wzuG5sB+ch/4pu+9QgrVGOAFYY0xIL+J
dp8S2J2eN6HRnMtnruZAdeOulgz9Ak+35XSVECJBtHwD4gtTbNdyapmVK2uGG6zNB5e7H2TxIqez
QdmfB50uwaQBgERME3kOzSq5Dc+QFsMUhWOQU4y2xoI0x7eMTF9R0V5d7YxJw3tMTlRIWwn2mLpY
HFm+wWW9oqJpEXtukypZpgD63niPzaM+NT5ZRrsUCGWb7iLWbuj+tXcGigusj/fLBmi3VE3D4KbV
MsHDaOfnNAcE/SN1nycAN5JqXyrs4o17vyZ/xYCZw4DO6baULDZMc9JdCAdS+shb470v2u4iQ1F6
0uiHkuCdO6NfFS8INN4C/nNFQws3G4rKiNWBRuFUPkrjNnd898/xfRccTNRDkAWAzdH7O9I8Ry2y
ApiNsF6YRCpCPQqgPN8+rbU3ZREAmADOEyzpTaHdXJO+LvMynFOnPHYTrfyosH9WpH4PRC21YWlW
qZnEBMoBKoggd303HbYUuFhIgNmQeD4pC1iNdf2ps7EjWW5tF1oxai6gQ6Bq0R2DCVFN8IkL0MbU
icsw8Z5U5M/FSdB7NtzZYuME1+TNgh1DtgYpJE8fRamJVVU0MmRI63Ivo/aM/PBD1tsfb1/UFhlN
XYyCAtjWzsqwmREpHVnhe8PGPMnyMvWXc8mJdmQWb0bp2qIMhz73zf6lq7cQZNeZAHoZR6cMIsBF
Pi7eZtckwHftwAStn0GAek+kf7l9TivexTIL/i8J7fmzseVziknY0MQAsp9OvfK9dkZ7wj5Lx3s2
Ojujru6Ngj7fprvm8SPnixkhE6UVYLlqZrCScA5b5gJko1T20auK6lilduenUSthQThULxyt4zha
7vNgM4wgVyzIpLD3XDDnhNKnCEg1AbTy9oetvTmMYmMpBD5qmXO9PvNKDcngIWsbWvV0dD2GYGQ+
TPZDOW/lxda6vwFGDwy8xa2DiV6u/+J6R7NvEBDgKZjCPU28PszZya75ng1ewNuAoJQ6pN4dkH6C
+IPXuoeIDbupTD8MfAws9Yk6W81SayINYAKGCRDAAyCbev1FagJ6RJyWZShrt/a5cmIsW4r+fO0G
4uQLKtrDUcNglb0NmRvHRkF/KjewEiBB8miqDrdvc9W8wr5iiNB2OEbsNPm2y9JKzVmWSAa9sNoM
BrSZVelSpBwIEIzuK/NutO4niUZvj52w7eUNKhy9edj6gRFshNCaCq/iQmDltCpRujxP1rn4hn0H
/sYbXlMTiOuwHAL4K3AptVubBlkXbVfj1hpjl+bHWUW7ZNwIQ7aIaJfmjgWgIxgYKdHeBv+LY6so
tuHcvq5VIkg2wBQBthMxyLX8eSRq7JyNIJI8IicQ1OpB9sMbrgT9MGgCRbUJ56VpHm8o5hIuT4WB
/Kb0Wf5Q9eKn5WIiMX+Lu4AOKey3QHCN/ROLsrl44Y0ADF3b1lUoVHMU0vgxWX+bRXqPx3v74FbM
NyyEY+NZoYrG9F3jkyApcJfaEig5beR7lXEw2vjMGUILMezcrY32K/d0RW7RIxd8sTYqkAdrypB3
kx+V380Mdaay3vCN16i4aDdBoYnDsdPbZ6OxqEkSEcg1eoJl2xzju9TNNqz4WnsD5ZhhXO7HwcTk
8hUXvEQkgUSPVRU2Bj8OnvMhiZ+qLn2gGF+dm2pXlt/RShtIofwmKo5oHgmyvN0Q/BXFCy6BIvsL
RRQNHtcfgUEKmaddU4W8rE6lUme5tWZjRUIw4AfYBrR2LtpIe1qoWnR5J/IqVI3r19G7xDnGANi3
i8SPxi3TtsIOktVwK1Ansxk2iFyzw2gsOcunCqkR0553kP76m5skCNn+WOwZqupYHo75LDSdaUpp
cLponicL+sJr80NRW/JEBykOvXRMP6ow58fnxNkQyxXm4IujwgTuAJzNtUddoO439ABpC9282mfL
0rBGWG8YfcfRObiqZTwSoD3XJ9hih7rhjV6FCQyPH9vKyM5p4hlnpxybjRewIhnLLVFrGaZhro6T
KxXpkNRFvSTFf3AY3d4+O3WX+nSm9kHK1MN2mdb+cPvm1g4RBJFFA4w/YKe1QxxbrzOKSNZYL6K+
G8nSou5Fx9s0VvQHmu4x8I5MHSYfdTjENHKJGhOnxuKtBw7oDeVVQK7YQsJao4IcGf/VYIkuKU3W
MzcSsmRChTbQc9n8hJKwMvZ/zsklDe3xini0GltkKsxLOzjWmP8zs402jLULQecAolp4Sx61dYHr
J6vhQ6pgFcUdn9XPQrxliBvQU5gJQ5sc7kQPMu3WdFVnVwqTzPQYM2Nn1vG+66K726e1yM51YAYm
sBsJdUCEFgA0vn47slQNlpcglp1pHCrnGzWVr4rW79MtwM0tSvqhiSqHdU9KjF58YuJrEWHGjr7P
jK+3GXp9N2AIegBXg2Dt1d00gtF2sntY9x/m5LdbIfnWz+s+KnCd4g4eUWhkWAjIdjKju//GgOZy
YQNPGicdGBj2TdCdbv/46weIUAV493CvYHSAlnt93WhYmNqK4vNVdGQeds63zzzZ0JGrNJCrRdYA
+8pe9bqTWiIxHDPcgHrk6TOgi7Fz6TYba7cAHfIvCc2WuZZq4nqkkFo++bJ/BgDdbQKvhRUoVFC4
y7OAwdSfhSNJMuWOWYZZMyo/oaQLlVmhKl9VIhiNYd6wk79ciut3eE1Qex3VOGAsCVA0oeoDPh2r
atc89Vh8Hh+McyofzH5DELYY1OQ4ltIZCeqVIS0jO+BOHZ3GwvgqCRpTbVWoDY25CO1r9oACgRlu
7CX8tff2wnEsIiORnT2DPcMedhLbKn0HfoA5qL3V/1Pb7W40S8OPpmFDvy3n9prwsvkN7hUW5y3C
ekG4j+aU2RGiJLTtFNiGKOMddgJETRKk2eNtmVnjcakfLJjqGKDS0c4xOiY6acHB8pgKC6DfsfIc
YXcDLw4W9v2UnPl0y6l7/RAwXQhIIVgJGG3Klj+/YK/Myv/h7LyW48aSrf1EiIA3t0AZGpAUKcq0
bhBSS4LHhndPfz7w/HGGhaq/EJyYibmYjmYWtsmdZq2VGkGO3Pia9qddJLY3oNQXlu/k76+Wr1AT
a0g1/v4wxhQeHgM3CZ8EY8ztjcW7cB556Fg2IhCwYmspiEWi09FmtSGo/z1kj5wFxoQy72Ir2r74
QYsZxLWJc9azT/K8Max5DBo/Mo2b0kIX5bWThDdX/V1mbPQFl8VZnT2ecAwRKJArrZEOgrFPsyrH
LW9r7ApkbfSIbOKf66fuohHmkCx1z0XrZRVS1UKaQ1vHSMh6ieRr3x2y5ut1GxdONoP6/mNjFVJJ
CppSXZi1CMrInp0ldxXg1pExEVMs76PyjzYwwqpV442M5eLhti1C3mWMG6nL6eGuez0wpylvUR95
KYrnYdiqGV88dGSzGn+eGtt6+lJmC8h0oml9ufqUjQE1mnGHRxpVdX99AS98Cf1hi7bsUinUzr6k
qGSNwaudHyPhsNcY4HvbtLGz9Ygsr/fqwIGrIWel8w0Cav1qtVIbBU6nd/5UzF7mZF9FZD/0inIY
0tY18+Fl6vIXfS7ujPhopneK/dXsf1z/0vOjAuwKeM+iRkvet3b0vI90Nk2tRzslKPYRyIJDIqlU
hdUhcGs1zfZRSGue0Sa3xjjlt9etn28o1ikcGgy1oJa0vt1tSVjYVnbvQ7jzemd2M/nI8+6W5kZK
du5GTg2t/K7S20UQBlbvp8lNkR2G8jBA7QkfJHNrT5f7e7qndNp5uOg2olVMkH56CZo4qO3G7Ae/
HZIqRcQ7q+5krbD3BcK5XjyjYOk4eeCBPq/dcgyVgyQ34nh9Xc+dDD8CNg0JL9kIfcPTHxEruZm0
nGA/n4PdGKIgkYyuVOsbF/7C9lGXBd3DRaFpuC5Aj0FQTMaAHKM97JNPTbhQJf2oLDbMnJ/RJXdH
ZZSpESQ/xvIz3j2aDb2TzEprVAWNSr4vtW5+iCS4Tlqf/WwtVLnNSW5u9Gz6DBBd2whI3ipxpxuK
TCvsHCTmAIVb648s5362R2EpvoFw0aQzDGt+LbOH7PeQ7NJ7Z36Z1MSVey/oDkZ6177wh45T8Nr/
LfTPaXArm7G3pcF2vu7MkV8UsxgERQ1xXeXN1cKAURypfjw25X6q5dp6doqkrzwjMgTEvJKOzoZL
vEBUQlwPIZ+FMMFWr9vDfadmfZvNjDOyeleDepY7HfRG20XU1NUrZycyaz/Nyb42P+6OadoyMwTq
IYUwWHqnByBUkkw0maL4Wi4xBS81Db+J2+r1+qW5sKqAgUBykT6gbbquFVVZ3YN/D1nVIlZu5d6s
JVdAx3M7jUR7QIpgwymd31LeMOJBQGSL9ui6DlYl82hb5aT6sCtVJPtMtLR+ZbVR5w/JKGJ74yRf
yFnofjlvemF0+M/af6Kmr5GIRvFlc5dXnm4xzc0ttR3y+Qx4cx5zaDjjhz38qc1VKCIngVEPtlDe
xDDK4VO3E0bloUF+fe8uuAhUYjmVYPFQKbHV0xOSVmSHVPoU38r1vvZmo1VyLxN1Qd6SpZXwwOsy
N8Qu23kXRjMUtFxCuvH6jzh/ZIi9/5c8ggbEma4zg8tsaZR6foSkqEdqTPZuRPPsoCS1dWvM8WHo
9HjjWl6yucTgiLJRP6Ebd/rhCOXPI/J6ij9Otj+Z0cNEB9AVmlMz6kP2QyfZ+MhLKw1ag4afBXwO
ibtTg5mkNXqLyKBfFMO/UQRZEbVJNQdiiezkTZGkniQat0rrjdN74bLwCnD9eV2BwazxukodqXU8
4vNACUp7exzan0LNHa9Nmn7aeMQveAIEPJax7cy2BTK3LPq7B8fJcwJNphmg8RS+tD009rTadyZa
RMQm18/MeaTJq0b/lLILPIIz0dx0kMq6RxCOSQB69LMy6/6gSrW8sXiXrVAoBtTJvV/j8kIjFrOC
B/LBVcduPpXdTVoOW0jxS1tEVYQ/xLGgMbgs67tlG4ZWDJmVaL6d5bMva91fPQpbrwJJueFVLlta
qMJAb2mNrDao5KalSZppfpAZv8bB+DwZ7aPUbw3xvmiGV5/ggxAdzbTTD6IdTfs0yzWANioCPmPo
HJdqyU1ZyfNGEW55wlZRBt9i8rwShvOwL6nCu7WbI9mQmtBU0YTP7gBGeVr1raplL+8/aZJ05L/X
z92FT6Mjh9dQYC1Z+vrTKstSow7NA78b/ynmzHUgt6lbsjHnx44uNCcOBCa1S8terZ+sZ7GBQLiJ
iDKTw51y+icxx3TDIV00AuKKRssyysBeOSQR15znMcSI3nTyrqoEbb/BLu34vzGEODiX3KCbtKbE
OF1aisKozEVcs/LUIifuCeei/f3RnWH76Zcy6gS3Du/v9CTIc60nDPk0GYja5PK+cay+uuknQiC3
Kyolefm4Oc6dTC+OzgiJ9am5rg1qNN0iy8+sunN7q/+sR/aN+XGpDnA3/xt8LGxRbWVm7qoBEerY
8iOp8hcriLB9uHzjgPWkssa0nmWQ/Oq0OVluikwKLb9v4y8kLQFdPut3ldlbTLzz52ExhGrtW5ES
p326ZHpC+zewU4um4o8mlV4FI45yRpQrWwWCS4YM+tm8DAwkt9cTUuuhk4MyQsLZFI4XDij0htDa
ZZSdt7bnuqWzUZ8DEE25k9keZLP2avtDs8vd0KGGaW+9recBC4HK/30TAyBPFy9qK4eEFEta8KCI
+hEtplJqHpWwIkndqIZe/iqcAqP2kOte5+JDxTWeK9ZPTeLIK0I1OtRl/Enkorgv7Gbj4l5wRIDL
wFmAMgXms/6yDuH2LpcHooaIzrwrKeFXC6Tzv9fv60UrS6cM7AgR2Jp1HaeqERRqpaJMlJSVW2hq
fVQI/v5cN3P+PiAT/wbbZvmILVdnvCqVNixzBOJbK8t2iQNtJ5NkzatMZdxfN3Xxi6CAIL0CDwSs
/emJELGqFEPTEtnpce+hEdyj/2HZGx2Ny1aW4c+4Bxz48s/fPbDI7s62HfVIXSS584KYUXIwi8je
Xf+Ws9ONci9Om2EVlkwBcY2wlAaE+EJEj/wuD9060F8YGLdrNJ5zS/+siWZj6c6CccyBiCJq4N/H
G628qh4xALIWdetn2cGobn5M6TG4QcZj0Pdx9tGgGFskx4wRgAxBRLScmHcLaIi5Haeg7VBnk9wM
X+cUjpczd3LLQ5ztFGD9RQfZATv6RuA9NRSMIEcTRe2YPN1/RW0/p2AmbU0dfvOdJwHXYmWJh1Gd
IQBfH/BOnUoRds3s14smsGdqUxaicNHrvzJk0tsdo1QK7XGU7D67T5Kke3G0yHaOaW9m1oMIhG6A
IdXs2SW2irpdo4/mb60tjXIfGFb8w0ab+1UEslK5QF1AHY9Npz9qw5B2u0pSqpe8LlJmApTC+SrG
SPsrJlH9a7Tq/JQldvpapGr9nLWTtM/CIE9I1rXyc4/QNTU2BkuLXTl3w0tCgfhpyJO5hTbiSN2+
p1b9r1qI9Fc+BfFrEkRZ4RpFKZ6DdNYzr5wN80ED0h/tgUNH3GdEWb5HqcqjEvSDTIMlGqaDOje9
cwR0mhmHvBdp/KqLIhKuljnTQ63Xkn6IYlWC7Gxov8wgkVs3AkcjPyhVnD33OcMmHotYIgef5QlV
vagK6HZk+SC9hnKcfp+tXvwYrMa6TeRq+s6NSjNXph0nPK2o7Z9FksFlbXLRKzspEBks9L7rPoeU
SeTDaGuJsssNpUq8ti1IaLKobXK36lTzSzNrY7dvikQELq7G+RnFjG+76cYpcSjRzdJzLyewwbu4
asXOaSKFSShVglDmzPzPf+IiFPNtx9qZrtEPWns7jWG+JfX9lkCuDh/tfIqZJjn0wis6PeKxmkSN
OoyDz8jngpkRU0/OrAtziA7y7AzZLkgs+aWrUYZy88yJP7eitWIWRCt0t+8EW6FUTt942qTkP4My
GwEypYkKsDth0Q2lqBNWhVLeTmVOWb/PZNuAZ2rGuQW8xmofCF/kHEw85Ccv0AgxPVRm5QdKofme
YVjVv6DP6mrnKHP7R2JMSborehuZZXsA0bVXUjW6H0on+GzFeS7dwDHLu4PV9PV4bJ26m3YalJXC
BZhlvYzNIMs7WIVhtu/HeRKhazTMT3O7SrNir6ipS22EgmcPP7d6YbHw7lMzIK49Xd9k6suoMKl/
D2a5UCRMLTr01R8p25pRdI6wBP8MxQl2GA0pOpSrTNSWin5EfJQSeBIqL6jKjK7D2IjDlJTyvsjR
5om7EVRLVdjM2pTwFF1gSQdhATEmvQ33g14lW4piFzyovTRVeIhIvEBdnH4+009Ss9Xz0SdRmXh6
JFS1TPPvR5862LwsL3Pd6DSeVeXHrmtEF+uzT/p8gL2G3nZ71zVmjnTZHwcRr4+bo2ZJgkIVepnL
c/pN82z2uphD2RcgXp+6pVFvlRzeHGA/Ed1seVo8yhvv6/k54glaeEOAIRHJWj8Smd1YQzNKM3Ku
ibNn6kl+w3vb3RmNLihkGlvaJcsbeuoXFntsGRE/WdIa6tw3o2BTI9mPktjywlAvH5xe6nfG1Esb
8dBZwQF6Dy0VGdgVZCV4UafraQ0aNUI1kX3ZCKZbwyx+qq09HMfY4bEBefpYmErrZYpUHa5v5IUr
s0C5KdTywkNmW3MqZamIQ6FqMxSJynMqdS/b/c3QOc/dovqEkqA6vvZt6i3yFqIZ3XgZWlQGyfP1
3/G2eavFBnpGIIMorL5Mkz1dAdBEjdO3heLrhHReLwivXGswezcZi2of0Rjed2VterjK0ZvmuPSc
pG8Oedyl/Ctj6OZD/6eKLd3rlLa4zztZepDlef6CStFwQKij3tHGzhgkPTo3RRWVn4upat2pmIID
mo3Vox2K9vP1jzq/+RrUPQJpGOlUFc1l198FaXIZq2UDHdHXxumxVKtvbaltdf0uHFKI/KDKZfYO
LMtq3cqJKUhENKM/w3J6UNUx2HGe41+W2jkbdctzU8vsSIMMWDEhgKxTg1zrYxFppeqLtNJdx2in
G0SQck8f23HjPlwytZSQlpLighFdr1xhimQkevAdY28OXhMchy0C7nm0zpLx3gP84VllKMbp5lCF
i1hWR/NrOa7u1baZ9nJvmC9FrjX3RATmwoBvPWM0Q8+Zp35Lj/6cMMRDhXc0iN6ZzXAm5Fk7NJe0
QNN8ZaRXiYJn4KCnnf6SdH3nTPvGLo/63LilPBz6cJnBcXv9dF7+AQ5FOjwAn7sm/dnw652c0hfI
1XzXjeE+7UYvkyvGtsxfFflLhVJqYWmIXthP8tCAat3KmC5s89KY537QHmc05srtVR32p17B7Ykc
MLMCH5hyjq17URAApb3+vRc2fIkOKDws14W21OmGQ+1DCF5vZT+XEbgkRJ8R8Op1/WClzfB1kOJg
36h9eiisJPe02RH76/bPny/qYOiCGw71UedsNJodjVLAaZL9vlGce2OK+z2nvCGmNbMfRSGJDe+z
fM+pR8WeseiUMSGNFHoVdgWKJM8VrQ46qIl5g7x6cRcGdnawQ7X/lKVB/igFg/5kC6vacObn3WmV
9WWdaeDCNzyLRtQssAe751MzNfIC4TxPyfRVIIqadINnJM5zJKLXJgH0oW+hki58NaaXAQj28qCt
X9I41KPRlvjqSi6WoMAL+n9E4utm6pZW6cXNRun+//Ot/zG4nPF3Tl6LA6pdHQadanCl6p/UTg+I
FDzZpYQ+dQOZIr4rqqpwB0vZsH3h+gCBAA7BdxI6yKvEZabnwmwrqk9mbuc7NQ0VL817Gqu9kW6Y
On/KYCwxbYJzu2Cg19PXpziOOq0qVP8wu1uCKueSzkhGvPvj6zcMUQJzJONX/VEg3ly6BdMzbJR+
5yD7LcfNI1PudlJa3ZZV/DLM0V79NQz9t8Rp9shV7gNGzkWM9ZqTvyqTDcNhC6504eIC3qGKBOiE
MoW28lI2ZcMyAaHnGxpiuKbw4upHUtCHrLdc1JKfrK7siaXVWULaHKbKgCUr2pfSLrFcCR2p+y8f
dkQnVpbvfXdiaTqacmVQGk1Rv5T7h9ZsD4EB5mBrDP3FhaMjiIdfVFXWAQNiDE4zBrUKXdR5HOof
SVsyzdVwDeWjpWUOEA8oSmJQvBlxuXLtRjKOC2BF9bMk2xXmT1GaN5o27KEZbCQ+l+4BqSW5HExB
WdNWTtUJLKs39FDzjaQtbkIr/0IcsSUGfOFlBj3A91isG5+zbgMpqWSiQZ8CsWF4CKM0uuEWxE04
u6B5GCQUG/PeNMfmpgaxckv/uNtPhKEPg+20X2ig9xvLe/7REOgXT77MdFsEdk8PTBtJeh/Vqew3
jYoSZTM3R7Xq0931Y3nuzRgICOZnobpRF16/zynoJU1jI31GttzOZoDYdncbmhuR5fn7QACLq9Rg
ulGVWI/7RlFRSuVoVpjJ3OwZo3GoSmNByt1P8vgzqNRnbdxwnee3gC4yncOFOUjovaZ95rozOD00
SZ/R3POzUjb9Li0C8842wedJgzl++IiSRRG6LWBDJgGsdfglCj62mGvCulYt7iNhNsgiRkhJX9+u
80MB/xdEI0UxGuRnCRsoGqHH8qj7IteNXaunzXEQ4cfvG3ALwnRjuXMO5+L06GVSnfZRgxUEtwxm
NlLREV1ubyzZ+dHDioMNfBSVhTW7c7byIhhbTfftMagg0EvKL+6+81w1jba/vmznLp5jjDVKfKh6
nXGImlyZ4yRLDF8q2+RolDkvllzIN3mmascp6aevkdRtvd6Xvk8jy8dNUmVHtPd0FcfACvJCtIYf
13qfI1OfJOASqTDrrt6IcEs98PxoAEgEnYjPx0mS3JyaE8XUlfNQGf6cV4Zn93N36JpWOlxfyUsf
RXlzUQukXgAM/dSKgz4X40pVA82awhXzk5OGN0qibnilS/tF9g4/gKsEjn7VIUVHqDUYamL6sR2D
iu717NbMtOHGDkR047Q0A0BMfxi7w61l3Yjd6SghuLD6NKGbYw8U3UBdtux3dhSN92SIpTspTrtx
Hi/Er4stkCd83cJfXW2WNhlprQeO4VcQqY8in6T7DF7eDVzGzu+sOrwtsqi7mSRT8/RBTe7zcVK2
RIEuvHh0axHuZajBwkVeQwbjsQ/lPiiAc8gFWcF41+rhXi/+QfzWRBwL4W43NOlcQCP/bG0mDReO
EtUZ6sWUqRfoyvLP30VEZe3IYTDLBsqnVswwtWjc6dEUucTe5cZ6XzRFrk3/DnAiOcqpqXBkSkrX
2QBKzMiW7w0NfZBPyRRnqutI/ahtzIs4v4o2AStwNmYNowy+RjLlWRZVaKaZviSC4LXOrOZPOQby
xhN3/lGLFaIDwLN02+VVRNnMpoR3lU3E9+36p9o72iHTaHe5cdp0Gxfy4hcR58FyYo4pVd3TBRSW
ZGSZlFm+00ZD7VI3HMRhEMhvbDwKFw3R1aeZiz6Naa0uoVLZRtH07BSPdfE1C6z8RpbkckOP4RzR
voBjlr7AIg3BFVx9T5PQ8BFIQPhG6IjvyBOBqU4a6ake6v6uGwz5Phxn5a4YpWmfIIVwSBM5PzZ5
3r1USnarJ0nmyWmQ7a2kCo621Os/5DZtvyXlVD5Z0WDu+rpNf1u0FjcigAu7jn4aErFsxSL3sLjO
d7fGGmpS/7gJgPmGgSdCyqlmbnw2smljyy/4KC4np2uR5zCoK6yi7s4a6cAaauC3PF+Kq8hR9N3k
rc721E3ifyuxyD5HXdXvNLOPioOdDuJrnxrK1iefK9IjsEPUyFsARYZUY+UtRYa2qpxEth/YSbIr
E3l8raXIaXd2mB4AtwQ3PRM/d2lOWFcPUr1vp+Axzp36CbWn9CFL7a96jRpQhuP/KIB9maNGHZHi
7CJPv5bkl5Wud9outJFKMadXM6QtKfKwfJ4ptmxcjfNHkWwOVBzgoWVOz5pe33ZLlaso04fByT0z
/1dDQ7ZGvlmUDmIYH3YuwH4pOqBJTdzO/54es0kLm84QVv4g7MeFpqPMTBr48dFYYmk5UB2kio6f
WheD+RS6a6maPswFndl8VH7rSj97Zrg5RPEsG0Cdj/4kekDcm3Ndfw1pbS0KRfYQ8Jg+ZWm8lF4j
i0E7RnLH1ek3oqSzqucCRDHQxGcFiZbWHNdItnLR0V1/KHJZ/zxRZtn1esdQlGj4MwetAToFFL4S
ac6LKo/FhvXFR54UNLBO4E6hG/9Ad2L1MHRV0Gp124uHPg31h6SY5z2TIsdjE7V/UimKn0Qk1x6S
XMrn6xt6dkIXw8t0CqIJ3op1707r0Giec0c8jNXCZNO0sERgLghCxZ1U+kWHfG7rP0k5fphGgmEc
FJVmcr1Fz/r0tMYSCPhCicqHbmZcA2RIec9xil07G9qNi3HuFhdbQNsAwOKBgR2d2kqMAp1sLS8f
jGoIdkVdOlBGCNMUoSifADFHf+0+0e+Cdkwy1wpj9ZPijMXN9ZV+y8vXe8zjTkEEHR7IHqv7Odhh
BJShLB9mpTY/Q2BETtQYF/SCpbEA8MOSYSoOsiy6z7nRIX8VZ+n0PIk2c2cnNe9aybAObeD8UgHw
HmZnOoywfbwgbcuf13/r2Yu1LNjC7aTxQgls7b3LuDecMq7LhzRI9H2m2o8FUfaxLGzt13VLZ8ED
lhYqOw+jtgyCXbXlaPukCrLs4mF2lHhXMVAcNfEx3/DD585kuV2LxIJtqEsb8PQAxHYTVLFZaXRA
gzbdVX2hUv2tzfy5beRkYJZDa2xxiM7XECy0BuSWAHYpa6yKzuTiU8atNhk1O4fz56JKx8hFvEeq
nspRJFtMt3NzsOqAuRG66rbtrMm/RqcNM4JStp8OHUAri66t/SA7oMLdWI7C5sNojQV+xo3iLzi8
YutaV6nXTSVNtuWHaqrFLuPLk/6AkHIUbkTmlz6MxttCoqSqfIaK4cjMdVrEtj8C8fOQNUeJHqhY
+nkIIqYZfvQ4Arh9Z2w5ru9CNSp4kVH0xAYd+B6XjEq45pjYH/b2pG6A+CgJgb5B1/HUig10fc57
CSh21atHba6R0OcUQabTo8QdBotgwWh14daamW6AjM4dPmEoFS8aMQuSYo03b4JkqgcjchA1GXdl
H9zHYww6oHmde+VYSa8fXk8G/JoAWMGCI5ezyg3CdhJDQoTod1U2We5kyJnktbaZOh+NsRllRo7D
IAZAmEvJ6HRJdbtSyEFKAUswvYkt3mu1U6S9o271zc6O48rQ6qU2K1sLCgNBzszsd2rxVwzPVhlv
vBVnXhEjZIjw+BcRUo7J6dcEwdRE8aInIswWarsQr4Xc5RsV3otG3uBWFM4Zl7I663UkZVJgo6DT
9TFARiPs4kcZyZbio3dq+RhkHdmbRc7qzDM5GSUjx0ZcNIyD2yF3Yo++crNhZX2uedU504QxgLpk
Grkrdxu1uV13pEb35uSVSup1XeIG0Hqt6TiGt9dP9foMYAuYHuSgt9GqcPtOt2cwJ8sojcC4z+RP
djt61c5q2911G2fhwpsRyPggDiiAACM5NTJBpqFS4Zj3cmJKYFij5OusW8XXnpTorpqc8HtLrno3
g9E7htocezYcx29yZ4bP5lhnx05iJiN6sc1dUWbwKnP9XyEcjVkoiR5ujXNdx6/LjzVAgZiwrRGJ
Wae45HdBYjN09B72QLk/GEdl3z/0/1xfkjff9D6CwgpFbsISdBNZ/nUJoNTmqbbzzL4H3Jd7gV6I
WwUJPo+eT32kIzjuiqmu9u1Y2bvEjtNHs2nGo9SaRUhJsAvuhGpX+8AS0aPVNMGDJcXitZZF+5Ll
C3VkGqTjPEdBskP5Sd61LfRcaPqd0ex1C3y3Gykgejc81zo24aNgNy8cYDCf1E1XDgVwdT6Ps2nf
IwVAYnhU1OZW6n6k1DeuL9+WoVX8WcoTuA4oCvf9fA+0wdMGzc3jp7T/+l/Y4Rld2B5LZLC6HbNa
tG3MzNR7y5gYc2/unSL+UerVfpytw3VTFy496eF/TK28/mR2Qs4j275HvPBTgCS2VR3a6aE1ZFdV
hw1/uWVstVGSlXadCrX+PuWzwh3Tv15uWu2/2CSHBxHGMJkCZarTW69mXaxBm3Pus55pHgNDHG4b
KPA39tQ96takbOzVsherG4U4wjLHla0iulqZk3stChSBuaF2Rjc1i25Xq/GWFMYbTeXEDL2HBTiu
IBfAQV/jl1JqXoljVZE/qHFZeUyKCMp9H7X9tybsLWZoWYP6s4FOgy+dsmj0xmbqOk8e1XbyUuF0
r50tF9GuZuJC6FJX11DtmESqa64WTvOv3syzZ7OQFW1fpLoaED6FmvKvXNYaCP2pqwd7R9OHdDZW
w2qrK3bm/KBAWzxui0takKGri5Vr+jgbiSHdA+GvvvQIcN3Iiiclx6DZOB1nmSyxABGuSqP0LXBc
6zCVjQk/3+5C32YI56F6hEr1a6p3d/nTlojmmRw8phg+QO3FAb28iOCdnkRl6uLAUsbQdxIwOb39
DKL/Rq+NiOnCEhNAf/QVwyOZRqA3+beZ/yvhuutdv5+kLezm2c07/SnWKknMKdcoIh5Cv5Xucjkh
tKuOmXq0BttFrP34QZ/yZgwlLQOQuHMG2YYOPhlRO4V+nH2LNWnfT3/76JV57ff9+P26qbM4YjG1
NK7gMiM7v4YvSIxaB44+h8jNVzs1uBvhOUxbQomLW1rdvaXqwfNC/ruElKf76BiiVxlaEPt1bj90
wddASY/MxmarNjKLM3gSJwZLCy+bQhJxwMpB9o4TBFE+AiJTpHvDEsNeI89oK018HiptOqajGPeZ
wqQiM1TST2NkN4cpQqpkiOz+CB9HfZYHYOtCIbSuiFw+BYT1T12hvYjesV4AKDNw5foWvD2vq+WB
40v8C2lr2YLVMdcDuCPxECd+BPVGv1VCfzRu6ffmn5w7Jd0ZP5vfQbA7BM/FH37zdePL3z63TQaN
/2Vz1tVUswiiRqExAe+OmpuHevf8LBTXSY7j4FYb4JSz1iGft7CZ/581JIlOD8IUA2GvNKxVye8o
rJjCOO3UWT9CpTxYqGVV0z0iyrviG740s+aNb71onuYwTAC6gXSKV+Yr6D/1JBsJcy0YGF/BKmQy
0V1r9C5UJfjBI8+C8ckw/gnrb12j76IEhN719b7gRyCo/+cnrK6CUNLUSA2T9Z5+hgk819YNpF3f
yp62hbS68CaQUi3Aafp8S5p/utjRaOkleXbiB9PNUP0dg9kN+x85LEc1/GKkWwPrzi85tG5WdukA
EDmstT+GQkMqX+0iX4n93ja92o53BZhwI/91fQkvvEBYUhclHlo7VGNWa2gHcYhco2DG9cFwVa96
yNzKi1Dk2TUbB/bcO1I1A7ZALR4QCP2T0yVEY0S2ha5FVLTUhXHh5tKXfMvImbwQDzZdIMJUNoki
3bolmyjNTAcxjBHCHf3gzvReTH0f7qRdvUs2XpZLm/Te1HI83xWXkqyAG5phqhJ/JMkLnwvnvq1/
bmzQsiynTmUZgaPbODViLkbunloxk6mJRdHEvnqsXrTv8h42nltbh+fqV4ac2qfiy3WDl7bpvb3V
NqXVZKhJhz2hNF5W7jIGTyvTVnnz3FWeftXqPqXG1CRSg5V43sf7AxgnZV8/O3/0jWrjhbAHfD1p
Jh4ZZRMIqqfLJ1mhZgWmEcNF+WZp+Sc5FEdhRS92nR7K2fFiBpPU+ncnLEfXbuuneZL+LuIGUndz
fV0vOEwyKBJDUmtgCXz+6S+pCKNLK88T33pSnsyv9m9z96/YyTe1F/Kf68YuHc33tpZNfnc053Eq
nQVuhaDiXam+jbGvq84dxi3Jq0unhftMhEDCQbK7+M13hrK4itC2GBLflBKvGGK3M0Y3TDZ0ac7a
z8uthipBwZ8hvUvmcWpmgQOERTMnPg3n5+STeQcmNH/JX/pXxa+8YCfSwp1uug2PdWkVAUvC1gfS
jyjAasciXUjRrOuJH8qdKxGrQHd2qdH0+kaoddFrLXg/RLKAjaGXdfp9Fnm8wjGN/e/GwZzc+X74
BFty39ySAG14rYvn8L2tlccv52RUMglbg+e4jvujcb8RJbgkIN6w8UAvC7T2Xe9NrXxXU8tqS3U4
9pu9sf+v/jjAqTc9F5pqq++QlV6NwgCOQ5O0n4SSD+4SKu0+fpHA5P6fkdUXkB0q5jzWhJOM1jDL
9qnUhJs6z2Ftb5yBi2tFFR/BCxlz6zKLqlej46Rd4idWnri1lDzJ0rDV5bn43AO+IqhAP5Ey/upI
j5Uo6zrjvk5qPx7rSOGZdGZjVwMQpj1h/ztJmkzP1Mj2bTE6+2BwtsTwz6M2olYgfkhFcJXJYU7P
Oun8iPqxjB+MjWgnOfZ9DQ19H8na36kpjd2ok1tc38VLXsrBe8AQZtYqSJpTk6ia1WOQLhc5cY4U
a+Ybkt/US5g+vHHiL7gMohtgDuD54GKv2+BmKXfVUIQpKqF/BetHSKCltbcQaT/8SSeGVhuJ2H9X
6omU+Iaa7cGo3wWD4SOIsb9u5sI7veSa0F8QVFsokKcrF8LS7/M4Tf14cKp9GRTh4E6z88tM8saj
GRm5iR0oLlOIhxCW/7AJgbqwdSc/YLV1sxQzI70Sqd8o8ndVko+dbDxlk3QTyObgjrb+mJjatyqs
bqaOqcu0OMFPJlXm5QnqoGOWyy6Cedru+rJc+lXU2ND0oc0Nd3f1qwoBFg91h9SPasO1xmSfzS9W
aWxUKC8dJtptdJ2pKVMkWuWyVaJFHRi25dubh6r6GWlPihrfOBRqPv45byMK0dqhPLQeGRlTh4pl
J+NztHqv6NCDrV9N9eGWjgk9jkIMx+nNytphd5o1BE2e+t3eBAMRFV+U5o+AY/3l+tcsZ3L16tCh
Qv8I6SCUfNZfM2i9kwz1nPmS6hRe3ZeClHTYXzdy6QS8N7L6mMloS4Z5ypkfZZ62Vwv3v7jfjDAm
7FkmShD+nF68PKy1pjFKnoPmu5p9TdSbOvl7/RMuHa9FQhPyNMg+OlOnJpQqDxCUqDARPubBy5je
dsHO3FLXvrQbgGB5bAAVIN6zWqiqQ3t1NPCImpjLP5DXGo9ZXKbYcLxnhH5CRICx/7GzeqnrphQI
H0WpX37PiAYlpm4pBXIygSsj/1hX8jHIs7usrFwGUGdW9Fgo+sZ9vfS6nvyG1aYhD9yVlsxvoAhW
/KZrZf6x/ynva3sXiX30fH37LryjkJepv4PcAHuwDr3JCuPGGJLUF5I/xfnTmLWe2dwMaYS6/hY1
68Jxp4BKqWBRCqZPuorzu5qxlVaipH4+zu7/sPZlvY0jSbe/SABJkZT0mslNCyXLkm3ZL4RdLnPf
d/7679B3pktKs5XonluFaQxQgIKRGXlij6jUL7dMSLRQOI9qQiLRwoPqWeT8x9UbjEQ2s9xrnaLH
HS4/hKhCWsbAHBpcIq+edZIdBIPRHYaKNZUdRRq4yzovOwlqui6IlLp0GDZ98k9bhSCSYxJ17H4a
+yjnDDttnvjYLLQArC5VSKNLhbL4FyeGq0fOGrU72HHNSH3UYgNiVarhLi9++cOxaXyo55yExem+
sE3dDBrz0DYNUYPhxqgiNXBk1AWvwArs4HnrYU6QS+eRiVFdnIc8dTUAirF2Ew4f1sDdohISPUWH
ct5op8SYNSm/rDCpZ/FPZ/KNNzNWH+G/46ATtsY9bPLGiZsSRLBkw13qK/cgenYe8apLJswnpJLG
Sq4xmYQKW4YZdJV0ZQw6ZegQ3w/1ovDXoZprFZrTUnfj1csNGiHM+5c15eKBHjpbIBbQtT+6x+K6
6IdWhHLaSUd0DNREMJPDEtNVtPqzCVGSx7m0n+HRsX7iD0FGPDIhQINVOBI8S3qkzZ4GPdHn6/ts
TREZq9NQDQcnCW2Ft4cZKoMQx00f7QbxIewIFgdnqPczPuXs5T6hKRzHDidEese1soj3Mq8qCJYp
ShfnEZpVSKwvk8fQwLDwxfPw2w1pz8tZTL2ta2qMxCdCls8QN4UwNi6qyj+wK4w0Qkn5wdHxlxjL
6IavUVdfRWuG1BU9ZSbjBOvtsIis7g2qMWn1SqVpSJtw6wcGFnLW+YY3H3eEunuUx1d/RTlT5/O4
W0noarIzb9fp5WdZk+XH/XvjEWFeW+MOg+8ucG1dab4F7+HrkFLn8T6NKXgat8sgaTtGNtjyjkYo
vHrVR/GurILPFM035YBuJrX85xY57OQ/ZEZWr85rVgqd18/ieJeVipUk3nqI+reFHPDMpil2YAJ+
F6vDy2CBEKVuzjwZwnjXogua1GivMcLWHRMNCi+aNmEIYng1cg2oDQbqsssiUTWCAigxiTG5OFCp
6KBRV8XW+PvXM/GWUHIPjwx1pAgMsRZE5xarVTsAIxBbpp6CQQKlRJEaRU0ch9JUZBmdwAA9rKRE
6SU7Z2SxzJdRveyiXVBvsEieYPi3FL3kqVlnqLz4JTSb3v+I3XeknnNRoX3FMy8meR2H+CCYM87R
YSzrwCnSeddC3FPBWsBpyzDb3/GpyzOWJnKqcAmRU4H5h8K1H9P2vRKzHfG/eIfZi4ZMB+0j3nTk
N5kjbp3oCg2RXrl/jdOHe0VSupX/IXT7UG79GFmPxhA2rS7oPvEq8iBu8nVnJlThUJx4COAR3eMr
OEOo+Ril9+rBiWKqrBrMCscw99hMMQ8M2amZ93CfrQmAwnwWeRweN94XO3moVjP0fVROtAvnWI8w
mEMk0mJ+rJznGW/n7ISyhFmLyR0y+k8w54kB3CpHfY4S4rUlGH5DmtgNMBIwiM24l7t1VsOfjNGD
afvowPwXJ4leLExWQ2MkXH1GTSNYI0kx/uwW8q5pfte7oPnnBSRoN0O9OnL8kEsMTru9rHnjpJnn
et6urj4ylOELCloh602M1tUVd7zthGQgIovCEdS/je1ljHrGDLNSnQ29vxu8jCb5pnQxArvnOHMT
bxnW4ffkfRS7wpW95QhDPmMpVGTkw+RjPNSaoHyp2LT5L6pHxj6vP3QYsfAXHgxDGemwhfKoOgut
nr0H6SOKujnoOCHpwHjk3UZohAwyBiEG13cFxtb62AgS6Es4DJqviEjNizA+4/BtaDJRv/+2WMhA
mepYRop51GP3AhIpDGvAKFf10HZw3q4Oth26ZLAcw1tRK6GfLeGkhlgT+wc1xtYIGliIWJ0unp0C
I8PpZtOY79nm+HmfKeYV/6DCmAErH6MBK1cUz1K4nj12MdrXqDPbcpj59qmurLMfZJgnq9QrqUmW
A47u+S0nh7VL1o/k4UXXdbo5nbYWL2vIvStGPIZODMogGu9qW2maItP0qbCcQ254CrE03sQENjbE
8scOe+zaKAqb8bJioq2MZEsDYp2smlj3b4tNU/4/OqihGPdEQgDZ7idxUDxxjrLFczpYGGJMlIAO
H5D9p41D9gGpTI1HkcGNHxQZG6DC/lMvRbH5+XlbOMSdEWznpaeTrx2PM04qfVIWr5hjVLKYeUNd
t6OQ4BRlaGAc4vP9Axyv/YccXpFgoLZQm5nfD5J4ntUkt5UXV5dq6huYc3GfzrRAXBFi4DYZhAi5
H/DSUi16SCkmWgmaddyKHJeVKxEMKFWut2gcH/ezRSASQ0E2+/fNKTwcT0vdodxnxfh3P6SBAaXZ
fFYF3UwWz9riV/YqktSMRS0UNO247XgpeZ7kMdDkeU0lL77FYWu8HQaSQxy+WvL5+RnQ//G2GHjC
wuGVmPY4xEzbXuxBS83F02wDmODgIJuG/3F+DCwJNfrnl5UinufERmnB40bSnlzIxX1+voNyd8Sc
TVCkaMVc+gnIxORZNi/229thTZLtr4js9Izsn+jWM++T5MmhyuBEE2JEtBBCMlL9Yhcw5CXdK4xg
v80Cso3o/3iQKoMVLXp3UOQAcs8XTANcB4RaFocGB47Y6dreIu8qMQCJscXut/Car2kj8SRiWjOi
22mB8QdY7MMW1Lt93EphsBTPtuaY0I1rY/37wacmFGNBNtRqyZHXQMJGn/4jhX9oMuAkRIVcea6K
V3xZkLdm1+9nC+3I60yY1sFXrDHQhOG1kpeXI5mYLEirY8ChUc/p1/HoUF71OWMO/mCJAaa4QMF5
XIGWPSPio0M2HcezYturflBg4MiXCky9yBcj9KGo5WLnug3HYKbPbfmCanrzy+JbMeMJ/XzHfy6K
wSU4C8XgIqZxfo7JpZBI5ZGFHr27GTm52pGjG6fx9g8xBpsGqVK9KgKDIzHb5ymq+z+PZsVbB6Sr
2yAIUbl2XhgfLpk9Pq4Ty9QJpf02xdIEHqSPAPD3R4eQzS25bCm3DrZAQNPDmri0enaKtsUzFbYa
B/jGH2IJoVQeexDhxI09HbeEhNZLor6qpLPWaM7rQ6x99UTjYdGkPXFNhZGELlsUYVyDyvbNXhH/
SSb6XN/O1xxu2KE531J+TYcRgiDKW0zTB53LVqB2Tt7O6/XaJDp5fy/Ik8UhJ0/d0hU5VlGF0iBg
6Q7ItXSrGS7sibNxWJBaD4ndHy/YJUAOOTHW5LF87R8yhTzo/a4g9FhoWyuxj/lLRD/vXyjblcAe
AavJ4qZC4xEW9Zy1TrPPgfFInJ1OlgSI3BPrc7XjvDt2TcYPgowuU7oF2jpcEMw0yUSvmPwG6yD+
iond6vaB+PZjSiPjvH58NE2zo8HzTkdMTI8IOv5e9rqo6wnZU/p5/IdF4j8+jLGWM6WbSUWKD3vG
WOd6Rbaco540Gq6vX759O31Sp3WXjUdt2KgFFsjc3Fhf8JvEV542YlvKfjDDaKMGAzpKYXynM2tr
p8Q+HBJtffaMtfD6K3hRSbrONvT4nDuUc79TwHfN5PjvV4E/uWo7pRllHB1odLWP9Pvy+j3s9Q4A
qQwASXHklZj5gVvaXt48aqwfF/oO0hqQzZEblpgyirCJCZntsbwP/7llZlGJQt/BZDkX9aY1fcmo
xktboiBhwTFi/0Y4/pBizq0RaownLkFq21NYsImGsVD6yow16+v4L0y9a66YIxRD3+uUBKQE89n+
kM+hwQG6SZPrmgKD39jUWzpSBApYb6RbM/Cg8UhM+WbXJBjoXg3Ssl+4IKGNuOEDNR9lQlSewpt0
Lq7osM113ZDJ82DVjPJsGL199g6/ya/d7nVDBfLVW1Zg8q7nbyD5L1FgExEDIsydMNTQShfbMHwC
LDQfYCI/fc00XsTjO3f98z39IcbAsSNhwHqH2l+co3FOj9h+uYk84urElDVT3+n0hBKfr4x+zR5Q
Eax/cmRxMvB3fb4M6oro2AkGCfR786LZAEWJUHgBPN07isM9NhnsXSjVwhkqiItC7JK4dkWtiHJk
8m9A989ZMnARLb0Ie6jAC8IgNnYBYS2YD2CKDS0zK7r5+lS045dv8Bxg7hky2JHBVi9q9DGeIS7A
+OVrYwkf5QcPonhnyOBG3/0XerfoGrisiF2/V5Zc0SUJcGunU2QeF2uefIyG8r2LY6AkFjsvknzw
FpOtDSMtJd47j7Fpu+zPvTFYoqpOmGWjskxJ9CBrez2A8ceTwO8BVnc4YZuTlaIIa4Tu8aw1WzHW
H+Em0Q7DDubeiuJ5e4/7Da238lbauly05HDIjoZQE2UGxAekbA1x625WNDd8Y3vkZf3Y1OZ/zI6/
TnLJoImspJgrM+Akt0ZmdBVpsVVw22qIZbWk/Iix0Y7mXMeRHXzxgyqDIcOqw3ZsTB84hwRm5Jtx
AGZ2JKaPIf31YO5edU9HKA1fwHVUOE+CHRIjZAqGLPTjuXaDZqx/wRDxyAldZNTVarLlxTJ42mjJ
IEyIXPwineN8NW1rGx9zy1gbJR1i8kpPPXGN05iu5sEa5wmyjcuRtMgQ3QCTNWDNhkIyzr/Nipg7
vTC3vCOd1H6o+EdfF/YD/WzckJFVnWFm26iQBgMhIp+sSa69KOYGHFpbrqU89TSu6f040mopR6MD
pJB2g+BhSc4BjK9+ThS6F4wN9bXPlbY98mI4U7YlCipQ+ILZMMi/jp72laEsRZnX9BglCaE16jdU
btQZ79lPSec1CeY1KkHui/NShHRq2uGjNU4ccJ4Ux2sCzMMTh5UrKREIIOY1OhkfuKy1+YBE10Yi
G26MclQwLIJek2OU+Cxt8mrm48iWBWlcQprfHIa+61nuUWCEoVa8TooqUNjaCAccPkg8WkBHnonH
pcNo7CbClOq6AR149peDRz16NhdHmD4nrnEwfvI9lhit7fl9hDDXN0sagDEyRHPjETwlXkRt0jW7
vh5GVddF7qFRaRjByU4MtLs6O5TRAPk9svmyjtqWm6CZQqZrioziXmLjaIGgCq4rJ/IZBh1fo3Ge
KRuzSavMC5UWJGoK3QLbEdY4ItYvc7o5fj3fd2458s3GYpIM8wcWfocD7HXPN5airvEEfBrt/kId
NpOQzuIyjR3ckVLpQvEcBuaiI96MFj7NUTyjLyJN0rLufJ8xDhCxyQVMNlgl7XiIWyzMwt6/jUV5
0ZXJWN6VLLBFLFESFzne1RjxuFxUKtMzARTtdP+81y2LK+2TqYxregxUyHUYLpsRjLSLeBG+MI1w
fThERmzKLR1cElgbzKp4yj1yPH1ynxrvGhn8UMpBHtp+JK61urNDGEnjGcXjT9zBDTbQ4nUYNSQJ
kJTtxSgf0WWyTzD1Y29ZrhEhcnRfQHiAyHZfNL3TS5E3SsjF7jQDfsxSezRJZz59csyZyeDE9cUx
oFFmiTLv53hll8tlbpW/lNfP+8xM2qNXFNiYwdCkcyFLezBjQ+/OLdTEE+/0+AjzEGULHinMU7v9
sra8zC4H6tnAQaJ0wyBiTszZN49HLthyHjE7OUGcN2Eu1Pj1Z035tfXWiFcjG9mcZYVGkUXHMA83
q/Y31uBfeMXOG/CwAk6Zud86BXExG/XB5OPD1V/fA/Ku03LN08wcCGbrFufuMurQmIOHVTz4D6ej
xRGN0aq786oWDGqE4qKIUKgzynkK+yLUsXyW2MRHF4hL5IbQpzqEEcB7zdxzZAAjC8NuXi7G92Xb
Ikq5PA3Jcfq+P1HriAj0//ic2WHrQtPF6pDhBcC+sQ1RO+e0I4pO6zWg6pMHVRwdzVZdO0qr5IH0
/d4Uw37zPt1j+BCe0zWw6v/DQ2AAJFMlN867kZwGI/FiPwvmZWUEInVT4jwiIeZr7ct9ueHZVmzw
YFE4Q+yn32iMyItxeDTls6lvNmOsTEs5UjoZULoCMDZckC/9eZ8swCG204FB20GaOdWtVaAfo8t9
zjiowkYM8riqBnSoj4LpPKQ7hAd4eZ3JzPw1N4yX0ixTlByMbpCWEjjL1oK+Ird1QrqAp1smo6nX
pBgPJcRu8F5O8MxQ05WSN/jmCEW4ekwfljtCdq8UdQ70NFujyiEkqn7/KHkmEBsdwJRBz0UHL+KA
8d6ItMIyTaqjQgoezFhZwbElvyes3MEyNi7QKAEWRPYgV1MEqhEar0ndkbNBHkzyskveYXed+pdT
dMzoTDuiaOo+u5PlRdeHzXg2UbxQuwXaCeBBJ6jAkTXHJ19wAnh0OF7GjwrsQPZnGOMAEUVuPda9
PapveEbJKBj3zpLBlF6dodF1GGUULsZgzc0nVI5oXCXOM03YySgiQp2+mINOYVxQPAK/8xwhE+1o
j+uKyBpBcpXq1ApnlBeM4IkL27ncoDlxCNEjBrsLdTjGx9olIbRCZ6XUeDS7o2OYKuloQnZ0vzkh
Wred7T6jlnAjPuN7v3PWbOcM9j2ERdR8yw3iWc06Jx/r8xhkIhl53St0NGWOvAvmCBFb+TSbi9lK
SkHUW1ea5m+Kr43F84E4JvuKQZ8OM80DNMBDiN5e/keVwC6cEquFj+1A+G3D7tYHFzVoKNdydA4Z
HoStGDulmUlOiR0kMDJtBSGlQwcn7tfDjtA9Koy1z/sIwotfsXOZK2cosH8Q1LZw4ow3u308rB9/
mfrM3Fe0My3KEwPu+1tCNq+ifv0yVMP8O2Jmi0axHjTksFFzQjJLR61xo8/pU0BOX6s1h1UeWLId
BIMs9KFQjLLRaM3LACFvEZLhnOd96xatJLfcOep/udtGO2hA44zXvQ60x4dfL71B6eyVq3AnHWHs
ZgHOo3kQ28luKS7Lrh4KdQZQqZDALMnh0YPfCEcrIyJFYdxRe+aVv0/L6BVNxp6o+zZxnMCRzsla
GMx9v3tdkr2eauVhNMdOJ4GceJXc0/7xFU3maftRi/0ONWhq3trOGjoQ+VPcpJ8QFgvFcf+uahKz
o/86WMZRcdoa/zasRhMQDToSEs8O5ZYiTzqsV0SY1x648xat6yAiU+HBefxXXsjVzzMGAvahJQHW
T42lRpDGcNCbc/fRBzsrMq0nWjwdI171y2Td5PWxMe973sYzv8L0mXNP0wj7YC+/KE3sxfpobWiR
GUeuNE46rFc8MoZDuKoLT/Ld+VlTP62v539VcX/FEBvLWGCmvCxgOTns8xms5xR/zVdJQwjZ0njx
i2nz+Q8zbACjCF1BaQa8Zgy9pTbirYfDAfFWFUXCD7BL3t9BdtMS7ZMX3OC9aTa4gcUm5XwmgvL2
gjq4sa5o/UB2S/LqUtSacQRz2hu/4pNBELGsyw4j+OZnb7fV3t5Kiqnd5EE9m1WP0u7jp/vBPdpJ
aL4iyQBIUczTtEGnHFqEDOjV5hRppelpUkBEeKwtmpLGBCKGenKVAueRsyGPYpnOI+T5pHNlPNu2
92CHlgGTE/U6mrlbmDsqUkkrqMULC3BeBtsd6oahmmJNgHT+OI8BuIq3cXHSors6UQZdZL8qomRU
PTZKJw0stEeVDhlTX6cvrqUy7ZFfEWNwZbGMfTdpITHbt/K4oumDhkYKjo3wN48AVuJKHHcxfteo
XRkn2CgsBnMxnIOjN/iP2DtG1g/QpZuAZPRoHbnhvWnXHJsQ/0uRUQAiRtqL/UhxG63fmjXaoGB4
NfaYneKFAaaNvStazH0Vfu12ImaKwzd/1t4QkzIegSy/TILJkE/I8X1yjvN7Hs0PP+OKIHNnjiwm
bq4GgGbto35ET09cay7GAecdGZDUltZkRzr93b9srBPS9l8eiY6j62ENDyGBjuL4sSO5e5/DaIpV
m8liWIJ/LbT6lsTr+KTxojl/I6d/Xeg38l2JUJUnGARTgec0tLIXpTCI9bSxnlELcd/U5DDzLcpX
dJZSvaiGFMwoH+GZOrQm3FqWSTfxz/V9y9MViUwu3NiNvTni3Qc10Ftts9FaYjUIG93nZdo2v6LE
qIM4SrwhS3BoqDnAX9Tvw8cSW03j6B3u7TBKoEmSKvAyENrOTt7JqXWHWO7p6AtkyyH1N6r8jyAw
9mPWRVLoB6Pw29+F7T0FWwiJCfpb/BRt3TOiQi36IaI9SlcCHjaPjNyRdYnBlbZexo5Q+uPTuxhv
xvr8jWUmQWn/hj5B3+GvxrnFaT33h2MGX5qFWw6LkWZNn9UNRrTvNzBXZg/bT37F07Tu+UOLgZa0
r/MgzCCb27Fc2JihNnVtNsTU4UBu4CjfZ4332BjkaPM2x84VUNPGLQDH6tn64hlgPNGcM64jdrHV
kiuMHI11OKjpLek520YFSWQednBpjbbS1ctWUmHoOuwqRZDBwDD4gAJ/jdmZW601bXP9dUtzxjnt
K0fN1O9buvRUNe23D3JGH/jra6u9wwHn3BKXLQZGVn0Se2o4Cr0IE28J3xC1S2NRxH1pmCxkHNcX
/0dpfwf6ro6vXnlRInwrkoudrd8+ZgQ+Pgw6dGuZ6BxBau4JOX7ao4qXF/OdtOkUTNzFVALMUWWH
xChz4PFcTudwEEp9QEkJR62MkvwDN65+f8SVK9bUeTePyz6CYb6CB6KQpCLCZ8/rO5pOQV+RYcBR
BgY7ysjGM4zhhY1AOZzr+7c02VCAiap/HRUDgc3Sd8pwBVZirMIZc6co3Gu2WHwQngPbMzON2zM4
CYBXFBkA7ELXcZM4GS9HMisNeapViIDud7MqR71MG45XtBgA9OtqEYSreI44dqGNN9Xtikh7QvnU
Fy+qKo4ndU8oGPhbDhh3Kss4yRp0NMPTVKRO4abxdCZH+L6l5kr4sP5YHmQVPAXYFnE+oWTV/eAI
xaTe+HNs35bIFQklSxZtFoPEM1Lp+VNDop7mS4OL5uM7uXNk31B1RUcK83YZuKDTm9uLar7Fm1lH
EhSP5LxDmzaerlhiUW9ZxKmj4HZsOxBIpsOqwHYYqFxu3I93eAw4RM4sj+slKOX6RTsYRkcev7vM
dVi4dPvMy8JOu2NXnDEoMZTOIDYZDhGL6AiKxtHi8rigD5jatHtF98KSP/BgMpp6RZHBjDAfOoxT
AkX/WZ2h+Q6FU8fVOX4Jyb/TjVekGLBII9cNyjkOMxwt3gUBd2sTLTzIwqD1EKWjHK01HZm7Isgg
Rp46fj9TQVAw1betfTCQ8Br25S+KBitunm1CF2MmD0aIrsatKdhyzJgzjbPCnF65gjkTh9ZgLIh8
9HKtkTZVrC1fOK/6J3DcEmPsmbZo5EYMc7zq7QXhKwR21qa5OiJngj8cDTkRib4lxhg1q1mTx0U6
EkOIkwy7wiOetkZlU1mPKSEeuZ/ge0uOed55KRfNgP1Y57LAtoqeSpucpONKUXvnU5QxdvBhqHb/
QHk0mYfuykkfBn4xP6/EXZzoqSySVjjlKw4Z7lEyD9xL/DjqRPCmoRjorcX2FL3sjU2inyxrmHHN
3p/4dXuUzOsWg9lKbGuwhRo7QSXJu4DCQev+0fFEkXnWSdH4bpvUwMhWMy4elR+EmlaU3qcyof5v
WWEec190KTazgxV0Ugs0xB256PfoD3JNaxEGB08KRym71We39BgTYLEMKnVWgp42P9jFOZyRwUY8
jItSHMljvaB+wBCkQvq+ovh38cQTuPFY7rDBbqfKYGIMao7bQd81mgsFPGBYTr8ujSbrsfe44NAb
L/seOQYqZugTGrLx1Oxn/90z2oeEB+qce2GHyTVuWIpZDYbQPr8NznKrqTMjes4QWNhyJHvCoL6R
AdbtmSn+Ih6WoPVsazPU7DnrBs199DRWYHHEm/NS2QUbCw/TKZYODm62IkFF6gcPdHjRoIn45C1D
DB54cSpX6RJUnu1L/fzW6ysyZBusOFVHx/GkU5W8RoTsZ69bezs72FuN5odxRoulcQ3Gn5bH7bcw
uKH6aYvK91HwfZXU5u9wjdWkOuogeUfLkxgGOUIhWtZDD8Xcop5fa4P1gq4WNFGJxq144WDhnAGN
WgzcsnIbxCjJVssastz1v0JeDw5PiciMpTFgRSKWJI9iidZWbWliBdHb4UxMM8BCZvLMkcyfPt7N
PcmMqZEUjhcKAu7p0rm6QoqdtiIu6rt05dh4Nj/vId+HkO+RGleORCmhwcNLcYaopPbyzQ7Z1AXV
xIcV2us4ojGRILjlbRSdK1pCLpVCNJ4klIrzBpM7RaElhnGY7tpf71AbxNWWPD0mj+xfkVzUTuXm
LdjTAMcHm8R2u6Zc05eDw+x6FbfMl041gEpNW0z1JAh6VTEhsyfFBFIi0cCDZQ5+yQyylH2/ipo5
pGQ4PC+P2K9i1dxQ0ITjd3tdDGQUXlo5bVuOBv1FGxDx6jBTysa6hvsizzs8BjCGRHKrdjWiJMZF
bhPOr0+Egm65YEAizrxCaBpwET+nKllu/IyWy7Xsk9RYva54OoxzMexExaQs+5VSfJ9ZownPK0P6
rCUiWaXFSzjzRJvtbwyW0WI1n4OUhp5tpNsMwS6N/BWajBcUnOi7vzlDhbEz6r7wlaUCUipqBi5q
gYlVK3JAlqska3cjnIpE78wczxdTqziWIQ802DWceaKW8z6DPsEuSUTiMQeOrjFaWYvtBcZ31Kjo
l8gTrTECLLE5YMzRL+zacCkJ6zAeVVlU6fJAzzMaLTVl4HlD3Jtk3BTRgUlaF6AzjmgYPA3uV2Qg
ZgkTi8PRRKjt9iYZ4MC20T6ed9kcFTvPNpbu1o/KfnhDsM1F6o0bcJuYM3VLjoEQ7GyDNzs6YCiK
sLOPJRmNOW6LMZcrBkIwmD6OBQVkWvp8WRwMTdLbWkcyatB1q1LofcCaiHTccsVASiGlfaiOLvOz
IsK+3w4Z9lVgJEUn6mFhUUxrsKyFxlvzzsNjtlPSjWRsk5DGw/QakjkUA1JC7QsdGBw9PQ3ImB2I
JZnIA7BFhmHaBUUb9jCO63GI0uwol5Tzqv+Glz80GDOnWYl171XtCF7b7kVHiIPwO+ym3+8fIgxs
5cu46AYHRC5jFWhJ1zFF0dEeFUebxLT+pf/yhxxj3izCdi6UPayArX2xY5uWGhqNuLMqpw3EP1QY
i0ZVk7k6YKza+TkTiONyDdBpR+HP7zNg1FTSMhQL/H5Inu25Ju7RUYfaIQ4QfSeIf7quf8gwQJSn
Ted02AYAASjfV8aALib8QZFp9bmiyT73SbujvQVttjToV/DEecLTevoPeQaY+kXsyEUN8sbBQAW0
XnN7fCYqkUeU+EOCASU/wcBtWRk5vEBBoxD5cMb0uwcXUwpfcaanzddK++K9q0nvS8WOKCw/mGNu
P+OszLCEoKoWA1wibDrchfvoVfgtH+p1oofonToFFrd+ceIkZRGLguVxU7aA9T23FnanxCvXaQbh
3DvloCO27b66IZq6SZAJyPENvrRLl6ve8leSq6WqKO1hIxWcZaQTj0IWxyV6C+zjUrAt6fYjUCcm
KrOZJJyz8hhE6PVL9GX6cl9mxofFSOyYk10ssKcAezTYTsmF7/RCWubSuQvPqqgSv5Y5iuU77PCT
xLj+ADsCJFTm3rKxVNBhIOWFBLMebWHRGlH7N7eghwg5Rnd/WIvbxxk1E2v3opJWywg4lYx6V+72
+lNj8jzfSYYXoip/7zZTvitQrnynMJV8JakzFA97CBnMc00peYsRpjS3ggUC2JCMdXtY/8BITxRj
YYJbubDuKnoZtAALETDbFQtJsLbT2GxQQ98Fmrp3OCc9IS/YtyJjq8V8jmF67KZKdym5cl1IICvP
SdpYTVfSmmuhTzxG7FlRUOqHPYLYajH++9UBVh22refpCghwyN+aF2c322y+5gFRHjgae8rOuqHE
KAUMUHCHzAOlwtguSHBe6SEGaWNuKJYW0cK4/xCm3AF0iGA1Iq4N7W7scrU0ymUYCEC2EE12dp7o
jUQGF4GROapkHhsqo9OiHPYzu1NJYz4hxcVtGZuwUVCxImBAKnYnyD8usHe7rpCdGUzmjbT/6KzK
J74FA30hmPEaI9gTqg2H1rrP+FTSCVSx3xTbiDFX5ofLpQjV0AuxfJ4X62Bl1a1KhV1Y0uAxM1fq
ru5pvSASb0fQlLGEsx53t2KQm4Adl7dyJLRhPFs44uqMwLjebKV1vvaI9HLkYbk0YTCtRBHb+USY
fVBdjFaMZ4GadPkchLS+p1r+Loz1BcVzRA4quskGMiPxe4P/N7dFj74EmGmhzTfCOOxkuSDiAy9D
O2Vp33wQAw+BuEqqCGtRz6Xu7u3I8DclfXOtGVnso4g0+0BPMf+BV5k4/ioDwzdUmfN2Ws9RXAHH
EPlk9Rju8JBOHFGakN8rEj/GF4u13AmRrKzOfaMlWDYSbbutvPYVjpk1ha83dBg7e1ljf6nogs42
WNd6v6JNa6z2MinPmPiaaHSek02QctD1vhhh49OtvAaVHLs1dpSfQXPQV+N2OC113qsOdaTKmfMm
71+WylYsYXe1IueZOsqstGnf51pbksCIqaKS/WZOdfWSatwwLY8og7deG82CIcaxasV6pnd0P84j
u8/YxGNcYXEpRlh/bwCX2S7KWVnOorR1Vue5NieJmWCVqYYVTNR9mh2qdYOBXeVTAM8TC50VG3v+
1MQIQ+oiQbceHrO3iBQVCaOzq5jO7/uf9pN7LBcSMJ4au2sEFWPxb+9XqDo3Tj3POQ+5ppa7ahGv
U3lFxAZlwlFkLFTOUfyUJ9Cby0ssL8NqyqXK+Aod+r2rNA+d80XQz2cPezzJhaes1fHKbh/9LREG
+1SUfK6yAkSeL4ffhrFd0rEbGaMVxIbEVmraBiYtoA3hsEZPq2t5h4fXzQa9yu/7/X6+iR/gjR8D
VOdtNr6B9Ton+s4L3nyXM977xPFeruwJ18fGIEfBJ2qosP/4GMcUNOiCv7SYknA29xsUTQ2bjUgH
HRMnNi4m5d2/9wn9hzNSluM2bKzGw3qB2w/AtkJFKgrHQTZwMJqGKNZgta9ZTyIrPcxeeTUsk1fy
hxzrzMTLlRwOxco5y8uMBupFyTluwwQ83jDEDoRy83mVtg0oFEay9kuCcXiCnm9yuqLe3n3NSPdc
UMm6f4wTvu8Ku74XcxieMpwJdiSDn2fLLkkTeeyKTQkma1HMDTMeCaYpve4gTk+omOEJz0RLFGwI
2KKoKkVtJ1zT27tzy8gJSr+Vz3AqRA0FpSjPyTXnsH9vSarX+gK23On9PqcTLem3RJmXqyaeg/Xs
IFpoeDUlQVuS/9vR1oZ92WLo3+dnamltY+Upns0mofSoxmSVkeM/V4O338E87uVMbGZVju+Qx5HW
6SbS/KN7dB7WpL8kuvoif8zO91mfwMib42beqoT5i32Q1/I58clbNifqunANnrc/KlIGEG6IMO/R
DaQyShUQ0VaHN/X34xBhoBOSaMf7vPw0Vm5Oj6218spk0RVSI5+Xpnd4fJhvZp/3CfCEk+026f1s
4QgrUBgOwluFQNBcQ0cBNgXI2q7btJcIc3taDppNdFCALXU+rtReYYMiO4oo7ON0hjWlOD20iqOH
wdXPpX0ms7FZcPtoLqhJFXoStpg3k5CvI2898ESZ9y195kXOZCw0iZVufBzxOFd1nGeSU6wIiO11
SB9exh7r/dPJ23g6ouacO50YeHNLnXmasNASPwjBfXPx39UNXmZnoeASoK4/vOzS9R6DGjxeGcIU
9N2cOfMQ/4+0L+1tHOm1/kUCtC9fqyTZ8hondpb+IiTpRPu+69ffo7zAHbusGz3PvIOeRs80EKqq
SBaLPDzEWx9/Pe351IBq2kdlfXZUDn1wYJmfpndsvoePacfB0LtYxZq1lqvzZkxSwlxEpDMgG3AM
D6XA5/jJIePJspKHd3k38YZR49/gIW73mbFRWdJabdRwypVlp+YZzg/E38R605b0eQaoAElIwcmI
lJC1Z1tsVSMIU08XcKIwnw9h66wwoAlEBGBbXgfmQJbQRzMMfbcCmfxGhuHFtTBCIHiaQOvqQIce
wSqnmpjwgaocYlaKBMQSvcjMo/BW7BQ2XIVBGeAKAPdDLPAl+9wWZCc+iLu/2nl7iv9MTU9LBZG5
wOtmZxlL1cYk04weEptprki0Llbtun/JqPH4BfQQqHqJ9X65lPsIu2w4J+WoOboVW/JhweHPm8/V
ETNGK9Y+pgYl+JAIiJe93To9hujBTwa73U7a5GSTmUAW8f9BHXYuVLrZA8Zyi1BNBCWC6MJ6Bp4N
fRXZqhwQ8PIgOFvyEzMR/40wxlRlV2r7tuKndYYPbXpuMqpopOStSD2q0cJzdSZ7dqtQjImKmEOX
5fkkbaRtCj/IP71tKsAcT1NV1Pz9rlvaSJZpTMFEc891R1jNHs8LzLpFhQ0dPVM/DxhDFtz8DMb9
Zm0s05heYuaTVMLp6ftiA5YXQlboJkIz20SlnVqBqTkL67svCNxKnNzwjXlGURDVkKiggPTHXkXO
ekHCbDzyjxXojN+pxjrR4w4SctNW1h4RDpYFbncwJqxPS8nO+XvyShjjbQJJKSUlxXG1pr6piEjN
80988KCbK24VrxObwzjpJfLq+eDkSizjcnwjCUUhgtiJln/iZUQ8ZDu6Scgn2XUmnnobkO/9XS81
4yy5GJZ0LMbM9XjIIPj5dRpsY9sCPEx24TCw4nNn4VW5eeLMlMY0pEu6Op3bXTh7tWbGxYR1XHVy
B9GYQfCAkesT1zUukx1gkhbIKJ+Q6jvp/+IJeO1qWPKxZNBD5LIhlJ9aqnC2Z/DaOyuQZR1EoKoW
VHdpiYyrCf0oNuQGrma7VTsKqrr1VIn+N+0RN0bI0pDVSqlHvi7KZ//NfxL/qqihcm8Y37PIsv4D
f/zl0FjWsd4QOJXHfPDzs79TjtEBvdX75rncCeaHA1LKmjw+4n7cHUS04h9UgnB+Z2mrN5eAERnM
H9HH/98Os2mz0OuEsZnsVbQEUAMScKCBSF+iviU//i5qBpp0u8mMH6oxElMFbf/kycHdwr/bTk8I
CSjU9QJiXajr95KJLDhXloGsBd4r5lMFb5bcjo9KfeAd4BnW4P8zzG6LCSEA8hhv3K5aKkL8ICV/
O2fGIYWhp5RxjcVGJTE1wtOaMx9tJCebVeES4HuBW57qQUDJwo625vZp/UTf3l4Qmoz0DQPFlkxp
EvjbBzGxkC8XpZ/zuAVUDE/84PBycYRViyk+6++GLDxQlyJAtjKi83nlDxX2PQIRdWMh4WaDC8sJ
VkJCxM+3qV1R2yGZYa7pO/LBcJS/69rSYpmASPWjJh1CGZfqx2e0OF5YWNhKxitVUiZ1GPUkn0OY
LQE/G0gtrd8XsPBYEFhUUT/WAYYuwfMp3tbG6J4Ro2B8irYSDmVDjnTNCo+w+jEkVmGseZJeFkxn
2qE7dTF4VO9VXcQ8imkPrsIS3m28IDQMGGu6Uz7kT7BGLUiYDUuuJDCBTzlINTABkBD5JzHZtY05
cFThyL9KZl3JYdwO17qaL43QRZ6i/mitHl5eBDCuTtOMzaVAfKb2CB93JYwJf5I6y8TpuXWuDVLm
R/27TS7CiCA5tarzsG0AqOXJ76oyGe5vJ8V4GkMf2rQSsI/B92sVP2fcptEXjmr+rXy1LMZ5lH5Y
uUKio5ILxlHQYE38FY+Xy0SStHBcS3rHBDV8X3tqNWADt0FqjlvZHHXTXIxSl3SP8Q8phv7GvqBN
4eIreo16jED96C3QYwTmd7c2QGb0vIhHnJepIaOiSigG/RSwri0qNHAVyb6Cni0zPsIR4iL67rZ4
xKz/Lhb8J+O5V4r/FcY2bpVKy2VdFCp4VZh7M9aRGdQJBXfFoqTZK9b4RxLjKAodjLueFyh4XaAR
ySDZ6yKP4/yL80oG4yqG0pAxs8b9SWH8aTEObmWspoEunBmvFvRvrmgDC/5nPYy7yMZa0AcXsoz1
3pSAy7JFp7eSt0Oz1CouzVvuP6IYZwFISFrwIgcPiEOaSlN/jvvGyh2zovb5EQNHDZpbOwyManYH
sFhsvr/BELjYZzID+Z981j+fwTiQ3nB9zy2hmIadTl3krmM3jrhdAhHOIPxu5TBOJArkpgldDwaw
bc0CFxlyyGDpSLfIB6F2BFrolJ5O5hLR1kyj3K1cxqUIXRu70oD1Pb/uXzW72Y+nw2VSH7r4Oprz
XhPMR9VR5xVFtievbdpCcrtYOVcblEMzog5Ij3DPgSO/ItBCsPl3aSDkpCOsoYsa2roNEblR+Ued
r7yKxxd5WSaScpZVcE4rAemXYDxTNMNKkDBrVBVRf5N4lmlXST030/hpTSQXCMb/vgtfS3fYbLhz
LYTRjbbxY05vM2XitDb/VO/RAdMctsn3/jUATgqpHnPY/Qf0t3Nu8losoxqynKluPk5i97XpB1Pj
PyjSLfdck8pcgQzKwpxEKOVCfDybJbmWy9w/ctaMXDckk9PUsN4fsiRwSu6sC3jtloKSOaW8FsaE
q3ym13WZ5Mp5bKheHBJ3M7778cowlxgpZi3tH0l3QWtdKa0ritN2vgILLb1Eu017Afvg0opm03TX
gphLp00ixW8mQdOEPTAI28ing90Xo74IIJ7KMpfR9AP/byMAjg9/f2VmoazXcjMdGKajxRPKm37/
XWahWNxA5vIpjbyNKzxYIaY0X/WVhnK3BhhXvvUfvZCY5tJO/jR9/rYw5g4aQ69RJBESkat/3StI
Vb9ya74go2Gqn9RcP09ctcMG/65O6LS9XDbWSF/SGKBsCnqbpe+ZveqvT5a5jCSp6NtBwveg6mQn
VrbqHzGyV+oWnwVzJyqjwVyZKkAAGDAnWoIPrsEsZQjiUrI3XkXQydoe6gNPS8Y+F/hdS2IOVW45
3QgbSBqfED5zMdWIYbfwNICBwp1OiWwCZfr9VTBb9rmWyhysIQ6J1he9cg4NMkRmsuJrpM5GTM09
TWxYIrK/f5fqLdPPZJVJVqcZueiEEUQW6dQ26B8tB0UBpb4AuqUMgEciEN9WDDNfF6XpEoxOx6Ay
2qwTF3yhw2ph0UsfwBxqK7sIE0VZOQOP6b4nuS2eMXvWp17yLvMU+NoMnQRDsZKCBcmzF9j10plD
Dsue4/oYS08rs3hGhZZ/M+hu1yD1jFCDaKsXygMX6Z/GcOmk58LIa9HMSSMh66mxD9H5p2j15VkW
HRVQ98YFDq4zxTf9zTAo724joMXjTYaesoVdn1NwbUIV49AFTWCh/ryRYuGjryERDVKv4/45e/RO
fkwul+7FR13z7+/yZpEA1/KYBScJ+jkaDfK2YY743BeoaraYGZHR/AVwZuS/B3sHXmZjp4C5NLP8
1YDWr7X0LzrbMIpdEmUZ8zKNKQq7vRW8jo8m8j7tHKNviZeJr506W9nUU21lWHcfp5M8kmla58IG
zNzoN3KZ8CEpNd9Fd5uG5zh4qUGa8VqgpfX8McLWHmVHPn+mYP7djH829X7NOd/aEufenHe5+QIm
pihqEfR+Ir7AWysvaEP+QE/r6flV3rxuq81fzx7WC4c+VwecOgM0BWgspKXY9oohB69GApjYuYse
grNooqAzbBN7SuOcqq2/Ut5+3+Qfrg7Gmd0IZJY4xGngxS0HLQO2W0gwE/PYm8Gaby3ukjjvmyf3
8LSxiP/8U18CaACQgRqE1RF6CBY+Zbr0mE+RRaQjDBW9mRjQynxKlWl6b3QVd9Y9O+oTImtn/aPk
VmXwoKBPScg3nfSWjRpRuu8ks6PmFHZmYPQk4HOSi+9FvlfCkoRwgTGYQNdRuOsCkqTHVqdt73Bx
Q0X9XHIHf7QwITD+SpbwonPP6usl/NRFrgKoAfPn6lwtubPwVH1LtSMaPih/G2PvClZ+4pzCpW1z
/n3f5sLEG6FMmDiMqtDpScGdOd4sETvZ4V9OsJTtiHDGpkQ/UmHPny88sCynJTTm3LP6RjhzF8V+
ovmxgRWnDcDGT1HMm96DKj0OuZkVJcm5RzFdSHvPmeWNTOYWKiS9kHs9586KSIvKdnUqiMRovtrt
ByiDpa+idJpPl3xqChll+MQiFJYugwVdlRnnPMYcOt9E7Lkk0lCkX4/HqTSZWz1noY0U8yjWC4c8
7eONccAq0JekC+gYQvcVC7fTG53n+LJ3z55O7X12yJ9kK7Q1jcSoFx4s2lpA9NDkuGCUPxr7m1xG
ucpcDxVfhNxKcOqXcutN0BIMppTWSKSY5z2Pglpsk1Vlr86paa+8VYjwOfSdp9gyVIA301VMpYff
d+M+Af2zG+i2wUaAnIl1kwqf9ZgfL7rn4tkIiF5FpP1A8emjSMzSeOL4hqj5Quxzr+mMTMY96W3t
pr4sAWitfUpb46TQzWWJ2OC+pHQr5C6jmYE7FJ137hlJsmSNS08jr9vcbH1LfYhWaLbRHzTXUgbC
gxbIxg2MIt83aCTE8b/W8OlLAK0XVUGRBPzH7a1vFEMbi6mK5UouCv7HjyOPkD6szNRFh83G7xc0
7T77zghk9pcvlNJPWsU99+W6rgG2bv82e20/WuXhkJzhsu0A2UFxvSD3Ps66lcvO2kjbPHWx4+55
G31vX6NDRjBtLCXRH9d+iYIJLAeUwfR6MR5OGKv2dFrQ5VnL/mejNcbC9DiLMS9cd8+ZQviK1Dyp
Le6UPCCqgcP+Xdh9/8i0WPSrygKGPwgaC+RovMaoednnzlt55Z7Ch3TnWgMJLWCaqLwBTThwphiK
4a1G9AO9Je1Un0cv19P3799xH+cw38HElAI66rJM4FzQCayigmSaJe5oZAZmYH+HVl2Q7+3SoL77
RlpGJqPRus8Jgqh73NmMMzDK9js7/jzbQYTh0nvS/ZEl8q7aa3G7GV5O63Vsae/vg/l+QZS7FNlO
qsw6VU2RAS+WhOk9wdwehld4lTsg0kHvyLOHJOB4bo/+a3KQabTRV92+E8gmtio8JeW1san/hBhg
uCkEYi51tc16tetPYTIRGMlbcm6DT6nitVK/9DxVpG335Akk7NFtzzkLBz8tjVm6AWpOvF2mtaPR
4dat5HpXY/wQrBxxSnOAH7V6DLpATcpHgejv78LuXmwGxgzhttQ0VYNQNqBMeC3JDBVKptR0AD9d
uuV09EIdjPPvcu4TnT+C0CEpqYqEU2UWVQdhUxZaiICEmMlj86eNkF5Vj8r3u2jGVntZI+WvLZIJ
3GeRbsWyoME20jKkPCMO+VUzwl7KIdkVtmojaF8asTTnOAxRwVgoCb+JCEBuzy3qOyMLM8hqJ2zH
qV3b0rq7RH/Ok78gAPNg9Jf1JL9kR9SrAKv5gNl024Yu4Yvnrv6bD2GCv0wvtCZL8SGFSuRDaGxU
1xJpr58a7bOmSUPybmGuwX32cNrnq7Uz5hrlA9+PEUQ+bzEmO/9r23/+7Lfb7ToHm111TGHFKj0O
X+eqIM3FSs7ClBUo3nA9p8tJ2lkLQh1LViQJJZ8fN3f1xhCELEIBRuHOsWc1Ofirtrx3zGviG3Zj
rPSYqv0heDN62rWryrAXVH1yknf2iysE6VKAJtB/fKsHmKco+03TwYlqxN2n6FEKqBeanS2C0/dv
Ns0EWaI4n10wjkBFF7IoSAKz/WnIRVHWaNw5E44ttpbP0qUY4K68ix+vGEhy4OlpgHSA8YJC7nr9
0DT+RdQPABnQJHSk6JRzr6oM8tvU5mhiqaADcL3nVHrTt9JIscFDvlHErRJao+EuRJuz9oZ+ck1C
ZzkoCX5cztUpi4ZQZgEwHZeRO/m10xcnubv0/UuF7F5O9YyKxbM41ESqXlvRDEfNakcyPofdu6bR
Fj3KmpeZ0kjy+IvraGAEdMzsTt1rktkCYxjUS/HiXX5uOiFDUSSA7DUR5A23iuFpuSvHQetdJFtz
MQshfpU1BIx1SsaGyBnVJSstV4VHBzzRkofYWwgpfgJSVjNBqKCosiKCIILFHGp1l1RxofiXJEUN
70EHA7+JOC51uvdaNrv3EczTZvU85nuheKtzEGWoYJbXPrKMAroSFqGp2AlYCmy9po005TZlK+Pe
x8fikhhU8AivPsoGCax2sHjFSjSbl6iwcneGTg27jxz1JR/peAicxiXoQBcMM9v4qu2iQ/0vhuQm
53rvUowcChMicaQJTP+9w+wv9+/vJjrrrgzJkHVAmiatZmIrv2pchXdV/8KF1D8WJHwVqb7xaWza
YISnMCDTAh4xJQ9H2YzXkWnlj5vIftfe15qjmLVtrDtvMb0zc0lqqJWBxWR6s4HLhHHciejLmjfI
sLFxL+QkGGn+0Gg8UUpvXRT7dh8klItJ9qRnZsqtFfep7En7WKu0kZes696l4FtETCFEGIwsPhsG
D6hypeMQBpcancm5Mwhm/I4TLr6U0B6inuTRufSoKJicspniIMzFDVsyoKTgBZYY25xjKDSNLKF9
6bil6PDeGSHBjH9gS4hbUI2+taQkD4so65Lg4jvcq29n7kMVrvnvCk/vg1uQHE3VGYm4z/Erif6E
/N4I0SzAr8X/GgRt4DtkqBDaqzGWTGLi5azv1bLuyuASDw/GE8xH2SUXlBma4cQ1AVh87PJLRQZ+
NHl9VTxp7cK9O/MyA9EMKizCdM1hMhqzEQGXjKXgc+GlAMCgpdVIM41mX5X7klncsO0KMIrsWlI2
B4SrXPnYZ3bhWZ1Osg/vGCkYoI6wz67CY/hYl1RZSELcB/G3X8dcS2XvV6M0fV2Ndl2fhgEuJrjg
cW9kjy5P2tr83a5nHsgabgRUICRNBR0Hz1xSRTk2Qz36ySUUdznmYbzzrtWEZsFvs73r2nAxwZkv
14JE/EsW0rEg3hKC4T7BaYBsRAI2XuFRARPYMNBNy5BvpSi9NCtM/9Yf3DdAvOBdze6lceIL7y1c
KzOGeiOPUYFEzeveDSEv5b8NXHdATv6+q/fxzLQgGbE7IilVYdtG+iQVNM9I0wvYKz0MBP7uPv6D
7rQpKrq9m26lMLoiuOiqVL0yvbS605z6rWTXW2ODZLVXrjNT3nLNgu3c5SdxTpKhaxiCAESLyCYV
gPeoOUnys4tbfte+3dfPbbb7fedmno63MqZFX4UoWTDNxi0gI3dea5Hw4VY9cyt+Ww6oSv0ua+6U
ZDyu4K41WdFYhLtrJJ5Yt3V2QSzRDBayXSl4xytLeOYWOwnnzupaFmNmeVuEsTJW2UX77Er4HcJv
fX8Xhc9cfVRfq4ZWrR1n1u8LnMmzIvBEfKui8x+30g8TxdVmhk0hpUag5Re/pe2IAEJ7jVKn5WyM
HfalXVuZSWTxD9J3EY8E+ew6OnvNmjt5xo5T/gRCSESBFN5aBxyrI0poigmN07Wmvdbcc1M5Y2Xp
ldMGyLZsBkQmaNEbECeGNGue3KVc6b32IUeJy2syK4TT7Hs4T6XWD7quuPiBqSh/snQvNwsPkXvv
CxHIISCDoIp4cU/h6NV+xWnlcq4xFhewfZO+fyoBMwge+U5ZD056Uh9/P577koOhA/AsqWCXQtyA
zMWtOKDhpIHnq+KCZGjbEE2greOXK785qE5llo/Co4LGbCOKEG/+VYsVt2Rsk6O79SD4AFizgewd
4hWW9iIMky4Rgh7r7QG2AyWah/Q/kMMdafduRY2HZp3LCzfOPafXtOoroUxMr/UdD/QmhO77s3j5
sD/Cp3g0460AxplNjcYO26LaCiQnT4pDw3b9+6bPHbExvSZg95g7xhp9XrWuJHR1cVFGM3dJ1+ur
qAeq2DDM9D2oqVLx9HeJP0zMd7usilg0GE0E8AbeHnNsSLVbNANmNJlSb2eoK6apQATR0r+L5wZU
RQUxrJSjLm/GqSUEdpORTqbjI3A2JNgOKk1ReXsvQuRwxcFEZBaj1ajE0CCfljEdPVo99F9pTntA
RhonB/ttQJtx3/vrMlmrH2JFW25d5FaOt8kic9b97AE8JCfSOSxMA0kbq0RCLwb62CrlxZcIX8c0
Ll/ChHqFXUYDlbo/Qbbi3WfDt6O3QXnsZVPunqQvFJkUBaT9NDXA4GZLumUk6xDlnQqA69JpAaMS
TR5PUZTCtLXRm762bQQzM2z8TwX57N8P6af5jjmkm1UwWikUca7yilpe0NIeGKYGwJG2l8DKNe6q
7/EDaAmUgNxV+oVZ4N7bqDthaAvayh2opq+rkEbjRuRXgzmoZlivu3RljA8xv5M5K8vt0qX+oyId
swftT/Ao5VYgvXgdJkqisDxY3lH+rF1Ly3aYkei+9Ny2XEnqRjVOGh51X0W4KhOTC54jY1VFx0iw
R27tRrao0PKQ4c2dH4Ywt6K2oLJPxhUaJXz8FH/DKSRUqQTxu6qw+NIWWjp0D/5H45uFISKVg18P
HbCvvrKwnfe9nYxSTPfhlScN6kpSS10uL+ImdPbc67FZJQWJkUtb8SbIO32iIrQl41eOkb14vVrp
qlwF9lL5X5mOjT1WFU0DiC5BhCL8vAauvqNoOR/EZHp5kY7dt/aZHYpD7fi2ABII75zs7BSzZo4D
He3o4BFtr6zCAyaoIj1/ickLBdslRhLxmEGGXkOePmOW72WtrEQ7OIYLr8eZFKQuXH8p8zAaykyK
Kk4rL7xW0bT6ntq11af0UVnhVCPbX5J3H/3cymPSy0XeS1LpYWeEY2lXqNdME2tH0ILopm+7jmsL
B/kYY3Zxs+CBZ8o0N5LZcqSU8moCnwHdOEXP3rZVHsc3ed/ptKqI2ryNg4O4IzPDaJMpUA3x6XdT
F2duveudlhhT7yLVhfpjp421SAOP9kg6Aw306sESSGCjJmdKTrZNqfLm0mqTWdlWciZwyu/f8X/o
pgoyWTSDgZiPOQEFldAuSabv2Bbv6qmi/TY1y9EWVbw+tzAXfpr3GDt5Sppv/iV/6AuzQKLlUP/l
Q2p8auskSYiyKVZZa4URcQlXEaOgHJiNGnvSmujYnTlh1Y07l9ZmYrYHTyTNR3hq4UQ2kelqC2ua
Cd9xtpoETAEAR6L2U4q+sjehG2Ij0YLqMnSm3yN4/FYzg+ppvG7EHc8XNCy4Q6n9169mSEUMhZyC
biD5wpyozreJEigudFm23Jg0z33vE+2Pv/XaJ3WJ0fUnNXznUzCxFJkwPJq1H993tcZCFgHJ4cLq
4iO7U335tWir9b7MXgAMkvP1GH4qbUBqaRVgYkFD01hciChmTffqA5hcXOg3fsdnUXWRIycGSBRh
t1NHjl5t+wUvMZP2m3b2n7UyXkkd09KXdKyV3+y5Y3gebf79COoglSbremplQ8avntr26UsDKp/E
wVuNxDSltfWek8L+jp01JifgqqKevfSqmnkR3HwcY0DoGJSGRJ4+LnKEfJ2EMlH7x9+t9AcDw562
hvQiHgToTbmzUjVVkfasvR+NDqu3QjnHylo5JhH4V7WLOmyLZsXltgYmIQ6IiX1RI09r1f1bD17E
YcUHx98/aCZjgyASMD5QCutIeP48+q7VT/fioVVx+hqu8MY/9HaHuA9RU40ZoNxuxAgfhae6ARAP
4dyHmCp/4026BOCc00E8LcHKCNZNRNJM8gFoZTUvlBo6CM7+prBd/3nMPt0KAAO3X3inzMlCH62m
adMMXJnNXRZ5FHWd6tcX4LHrTwQyHDLcSBai/oDM98L2ijMRgz4hUwFS0RDUMm9AX6vaPhuL+iJ1
W1141b85cA5rGsh/SOStJKWiumcVVbQRo4X0ytx7ULgWzdi1oOZJHqR5fSk/hY9Ikqg0mLJCs1oH
eVRAK9LIZvakKqv+UMkBTYEyyMqtvvTQnikBAxF2tQWM0Wdpl2GocVVfMFnYOYdPCtzcm7Z60pEs
PmqmuGBisw71Wh5jx62cezkvQJ7LbzBsMBL3BWbM5iEqLqe6c/SGChHhBaq1a+1stAvedDbyMgRp
wt3/XCDMiRvS6GZc3dSXJkFBJd/msiUX1O33ea1YpRHSSkAbQEFc9byga9NPZn3LtWTmwIe0UYUK
LUaXsOpIkyIo1hKajJbHoxL4FVXmWL+nxWcyPFXNVjQcb3hJatq//f4Z9wwwUykQEbIEn8Lz0k/A
dOVRIsHvlVjDBgwIgh/Agi6bYkqL/RAS45L/+dYPJwU1nMAW6EVxkq1uhVZDqrXiiEsmMK34bkdQ
ZpORCZ5YKyfrvPoUPwoaqcjg0tvoz7BvCwtpRn3KjAwdhmmO71y2jWRH82nwKhz1zszy9e+b8RP9
3X0BWEeRINBxu2vMmYjT2HWxSqqL8JpZykOHhGAtxkTmLT7Y4p0CiFO1Al646u1hC26RlRujJB9+
1XhtbcoSdbDgFQN3975HlZ5qwQrwwbY7/f6Vcx4ROb3//UjGQnO3EI1QwTaVGRkKGuB2TbZFjjKt
RxE1/i7svrVq0g9D1NGcwkNd2byvIiSYb1qVuAIpCLJU4ozoF8BD0xxeo/Pg+BZSfwv1qlnLuBLJ
6EGjpRHYq6rqUkfIJuLh6ruHNDRDbeExMFNAvF3b9Fi4UriyCTPMHv9ZmwGqkXzXoC1OMpG1t9AX
4YC5dCeB6Cy2UlBK/76vs4c4IXp/WtpBDHkrOk7jVsubtrroG+HYeTEtR0gJm2OsLVyg02V8p9NX
kpj4WBi73Ih9SKpTEMl3KafYXlW8/L6cmTLOtJX/rIc5M08KhVYGmdoFKbUL96F+h8U6BYZD2qkp
4TPH31fuQjJxJgIEV70sCKpgKCLmctxuYdMFnqy1Cuipa98K4Ruj/E2RFnTk50HKbN+NFMYlNG6v
ByDJqi7dZqCy1XwVExd2bjbrwqrN+MHbSh89knIC5e2WBvhdop3TWrzTow+2P0RPSwj5GdWB1oDQ
d6qW6ejBu123USrI3IZcdYm7l0DDqO321KItNbAlvKG7tv8323wljtGfLvDjYuTc6lKkX02G4Sr6
Rx4FC+Ywe5YyGoKm41R1lh4LEXg41hjNe2kMGrnfiYRuimgJEDwnRNB13Cy8gAS/whxlLvQNN4Rh
c/Fcy5MxMbcG2flSW9mswgD2g3YulF9Enb1DuFKVOUSKzaU0Y6c3BVP+8sFBOqIttUSbpKU7AU0c
/Rg5eDL6j2AZB70hlY6AVljyWjRL8v27bc4gfwDxR56fR6oBVV42D2Z0rm4UWdZchJQUq+IifPCN
6VkGrewaOS6NIimNhmOZB42Hqey2aLzSbJluWzSG9aTYxksX/ZwGX38Qc4Np0Wg0qZw2F014DFSa
xVuu2wRRYOoh8WSPAI6GdIad6ESUus34Kq5UDNt4VocF1zh3AWCAkWFMuGUg0NiHTC/0pd62ZXPZ
Jii0gzvMaY/jWnscjgO6oZFcj62EtDsz3wj7cuEan/HLN7Inbb26fFyp0NuIx6n0KKqPwr7us4W7
e9Jn1nVhZNIEo8L0Ek1jfPIwylWejE1zkRIAzfp9nW/dZh1XD7JrL6jY5ASuRRkTDgc9jKhxAMWH
P9wuJmgFXWtkr7t4nVm/As4ESNYKwIoU5I97NHIOOw9sNDrtzDUKi78Lv8s7of4go28DyKRpnJHG
olbHPpPHPC7acxY6ryNMrP5wjyD77nbZwm3AKu6PJBVVQgxlQV5EZh8rceNmcSg25yYmYpds8o7f
+yEmifn1KRwcIGcXNpZVkv8nEGSFE2wGzXuMy1IDXgzrUm/OnIh8MPoGW7la8O+zIibcOMr7wOSw
oByMEo/TyAjac5yg0iv6aH75L537zyLQfAj4kWKgEM7smmr4XJoEZXsWRtXmjIdCiojnFQvruCs7
TGIAIcHRTH2OvCHd6mCjNkI7TmJKU12VO32lb/RN96xvvLVgpiZnaVaAmTaFI1BjlTn5oXH8tUg6
+LsFhWQvmulLgJaTeRllMbB+MwsWRr0aESy1ZxRagjVeVDroCEjCYVzS1ufX/E7MnOYj21aofvz3
onUDeRkMsUBiBt/BbAIfh3ppRP1ZRSUhsIZ9hunw4aF5jOQnpTrLjdOKe1V8UFIrPIBpb0E+63Kw
ch3YKqRHJVzimF3EiDdyvwizoj8HgU8LDrhH/YJqVCU7lbbwcpWm87z1OZMsCY0dwHEAH8qct97J
XOd5DWRpPMHVaoQnud3LKNZx6GmGP0f1S2sTM8QLTtVWiezTtv7rVpYqlWQoX/xqE+XPXbWN0esu
bSNhlaWWG5K8pqqwAQz3Sag3amYJEdCOhbx099y7zNvPZ05KKd2OKzVsVa05InpgBYKKn/cYGd9x
RAyJxAaN//wb7RAAqpUBpoCCMooZ+LIb+X7bnyPdrKt1ZUnNNt+2G1G28pdMeBrAk2Q4bXRQ3hqg
A/+NdA0YRAWJetlgA1f0+tcaP9b9uSkf5b6hJfqPB5fAnIkL2KMkEDFfp3qJPIzDhZaQ0ax7FvR+
4Tumjb3VGwO90LgS4SUQbbJjtFUgZvCw7Pkzn0cczUU5Qaw5pAtOYHp93EgBggNAazD+8+gTQRXy
1hKKTOSGHi3Z51iPiBT/D2nfteO4kmz7RQTozWvSyZCSqkplX4jqri567/n1Z7H6nNtSilfEYLD3
YPaexigYmZGRkWHWcsfR6tkTF5n3F/VmVhenDXJQg/+RAy9+LQdm5MUh/vg8HLWnvCL1btjWOsrB
Z89RGVL5pNuljvPeb8d9sAu5Fd9+cyP+iFdw8aKRak6ZXovvlA7MejnES44/uGFvFuF7x6GcyM0N
udOKtjflwx9tRUSx8K+SiA7Oa3FjKw94jUAcV5xLbqOUmzozUwE8TBEJa0VvpmITgES5Tgs3atvP
sKw/wX+lR6Ndrrn5xR1G36Qsw5DwkKdWXpjiLOfmbxkqgBcPiT1FbsWcYmFV63kRaVtCe6Qg85iz
g3unFnmSShGF05A7S7Upjg/ZWcx0lXlMH/m5vh/gDVONht8eB4YjaGIy4jhdCdmXthmDSOid4ZGr
AJzA9brLqlcofZFw56T/njS7SR74FiJZoM8nZ6lkV8Kem6zkvM9YVxVDIeAZkG+usXzM4sFTWAAN
Ag+FvOzBYPNxPG7P2w7Q1M5ra6DZmzwFGKLcPLzcP1JL+3opm1rtVKh5zQ/mkzsc2vql2pdo+m8m
+76Um/68HxVVCW1tCO7mGtP1krZRGvaNknFnF7oBHVK08c4BvR2xct0G2L9tx0CI3p45EpsTAZrd
s2Di78956n4k36sQQjcP178fhBgKqD7Yaro7qlO8KClljz0bHSCVc/384X68vbmxPumt1dulkRwq
e795ejocHoC29Xp/PW4KD7N4+DCwkmoqqA9vpmZ7NCMPcc2dldqsn1PANSRypQvIv0dZCbpDgfCI
IB+66T1Vsp22UkW+yXP+Ff8TuQGs7QaDKx07H6FlxZ0FpDQTtHdXmypI0K/0oHUfQ59iUPl54CWz
kUBWGBtCfy7TmQnt/irMPoM+6TN2LA/vJohoDLg2CgVjSXEgDtyZl608McseVe3P4oWPra5/DhHM
3Bf3U5Kn5aEVH04MI5So5lE+rGoltS5ijjvL+SHmwIJqT4OG2/gAfvimxwTAJG2ExBg8S/OMuniO
XkQw3smxPchnISWy78iSPoB8KJpMttPBD5dWv9DblWzzwZ3qjIypWawR/93UjOa9QnCJzYJHwvud
v16lcWiA7FHh6CBWCN6mfYiimLjhgLD19A0kxPtrtOB8FVQC0fuMHDh3A6CCvrc4YcBJexbe0JkO
DOo/939/Ycuvfp/agkn2y0wIG2CofyH9IWFWd9vtVcne3BdzE5nPNdR/atDxiIbSStSNUOMDbxBj
NNqV87uyTHRjTaqMflky+H3O8AzN5d7vf/5NoQ57fvX91J430tixcoffn/EhFfynP4i7bkuCUM9X
ZC1cAFeiqIeFJvSFUmgQ5bm/QlNyo4f7uqwt1RygXmR+itCThHH+ff47sFCrX52zWRMw//mFgHCM
21aaTSommEcjk6Ni3MhoHczdf8+4A+uocCtG/APZeiFx8oKsR++aCPqhGixvGjlyBC8wNIf8Ri+d
OVrDYfO91kS1EJRc7dNs8hdCMaIoVGkKNUFeIevM50Z9/Lq/U0uXEnwM0ktID+LFRL8xY0au42Em
z3JZN3vi9HzXkfYUgURu369UvRYO6JUoyiqiMBwUMRtB5fYe7xVTDAm/XwNaXZNBGYbWIVsRCJDB
lnqtk+DQri3YfEFRF4qK1xUeBJh8wZucOjtBorANk3Cz6aGjTkfTgA2I2pGsybl5Pc8jZBdyqNUC
EwQvMrhGzz7K1uLn1t8KdnxCC+1hDeVh/qV7GlFrxsSFV2UhNAIav7fyFKU8DfwxGoswkcvPgw2Y
gKKue7HmhALDuqFTKIkuMqBbjh6zEvcqm6xIolzCjSTq4RQkRZRxmRc6Qu1lGD9kTWRVPodWWbHi
NTmUm9bacgA1JDRKy1wfBYzApjKaJ1YAm6g9mbXBYAt6dEQk7wHgS+0+y2leLKlZ5LSVNNgaF286
oa/M+4d/WQhyJeizkhERU5sT97XE9lEROcLwilv6W4nHr/sSKAf2v2r8k0BtSuf7cZtwkBCztZmI
n0JW6RWrbBjOlRMB/Z7lSni5pNLcEI1hBDzXQfJ97TFbLQprT4ZAjCscM6HfsGP1cl+nWwMA1z3I
oBFqsID3o6uyKL55A5dmqcMUqp4HMWmaX8MaYOXtws1C8HBHmynM6SdNcOH5uxolpHZIUicvPCvR
pEMkPIeyuA+G4RikzQ6Uwivh0+1JRWYcr8K5jILMP13gqDxG1BoZagU92Ob5TTqcfPXcraVz1sRQ
x0dstaRh2jx15FHnGlNpD1NxkNuVQdw1KZSTDguvCaqsSJ1MNpME4NchcCamFP3FlfbnvjlQNw5M
/G87sDBXTEDlSynEa0yiRmwPngr16IXFS4MUVTHUUAv0VsEahfOSXSCziLQeap3IEc2KX9iFx7ao
k7Bj4gQRhkvCDE2Qw0spNnpZNd8B4OuU6D/1d/PpRc8zkqog0Aba97VEBtyE4BspWkdMosoAT2qC
7EuXb4R2+A/L11g8rCGehciJqOKMGHotSqn4Nh8DrnPi0BPddEjehsjnrUmRWvv+pt24iVkSGkzn
+UEwPN68Cj2ZZ8qy6xxfSgxGKYwg2d6XQMWLf3X5J+GnpHexUamXyHVVQBecViAXtGxrQmJlTVnc
bDBnFOnApuMtUao1Y4gH7vm+eLpd5a/8GRhSw1jI/G/XaxmoOZehs6Jzut8i/yDqW04h/jZ7zDvS
hehXrlf0vTHMeUUVVIRQnMKUFJ3PUtNcjksV+gLyI/8TBITkRoEk1trw8c1xo+RQenWlF4hjwkPO
YPkSqk78GYVX4cCvFXrofMn/ruA/jSjDF1ox4j0NGsHiy5dUF7fhH81sSAUkiOdv1oitlT1bU40y
f3BlBGXHQqA7/T4FBgeOuPtGceMV57VD8yvI34FfhSvs2iZYWfTrvsTaTb+BwAxoAN4w/zsJlDPM
i6gS09kKanmfVEAgrdE3qOjj9Pu+HDpB8ndzLlShHDy6Clq+lAQcr/ARAHthdRJF0mwcrwN8C+le
/NcB4bL0tVauXhU8e5aLc11IpT8lPgRLRx4M26zeW0Gpv/aWwG6k3Xv1WZCVNZ0t+iI8v1F1/vML
iVNTooWVw6417EssuKL/kggrye81EZSp517IjmEkYjWFUzf86lU3F9Yqc9S76UYNyrpzrp7SdDa+
OEDLaGpogS6+FTWwRptHLbM9ntw3kSUXj0mduTaFcVx4++tlC6IwEgaV6Rw2BC6Nh8tYKFZELC3b
pQhKpToQWC7yw97hgXeylfeh8d+pMPvci53nYiWDDKjQRB98c4y6x/u/v2jMlwrMl9iFgEDgmLoU
g97xBgzWIqMJkN+D8NmfO1c9sPtnDALqycN9oSuLdtMX2vhjHSp+7yRZaeQc8vDoEsvklQBwUQpq
wMKMOY+S0vznF5ph0IBPgdM8a6bzhM9IteJLl+474UIAZV5hqvVJ3cS9k32hlVmPpHOd2l1nVqGN
/q77S7a8T4jCUC9CJyhmwK61CbLE4zskoJyR+2AFR5PQq47EMPlOdFUXP7BJK9otRS94E/4ViOE9
6mUYdPHQVMosUC8EnQ115VeDNFtvFBPJpxUzX17Kf8JurqU27tUoRzMTGb81Qobvz//cGubeN8RC
LJ5sN5QOaqv0nODD5orqASgYSYDm//P9PVpQ4koEdSHlID5WYnTrOjz3nidfOK5lfqydST1x+cqx
XbjGr0TNnu/Ctvm2aBm11DonTdAO238K6vugsjq39gZdljP3u4EDClE55d5m59Z3As4QTEDDAGum
gicA/feitmYB8y9RVxw0+ieJcnSYwOK5UcFhagDCE9cQkaGVSNAZbyBruBTz6tzIglcQUGfGC5uG
4/HZkR/VIumdEMAoGWD4e4zf3LeFxYXj0RA4P6ORhKCcj8QJUxMXMOie3aWlb6kIh0V5Iw7p5r6g
pXWDBAUQf8isIvq+tgQVLB69mLSDM/gtCYdtUryq2fucXwNSwn1RS/atYYgIU69o+wWQyLWoJI/6
MBTywVGO3blmCEAbCqRYAfqbrkha2qBLSZRSfJT7PSvWgyO3sqInQgT4rCpbe0jTPZVzPILJZNTY
MIeB5CQ9VcsEoa9IYTc4jYC5CNb0AOTAbMAEMiV2uc3XuEEX1+9CHH+9fkCbV3JmwFYFQryXvxje
N8LxlfdNjrN5sVzpvVq4/q6Uo3ZrRF5SG2IoJ3WRkeYsSb0H8GjeN4nVJaR2qhqAcDoKzeDw1QHD
0LKuAIH6wKZuUBMGbAgrmQh6NvRmy6hz1Xuc3PcS1jA3O6vWoyMAhw4lEH8bAKn2uA+/UiNwtZVD
tnAXYi2R/OCQVMSJptay4qQOgDnV4IzlPvQqknVA+ivfq5II3peaWGK71uO4cKwVXFToeAKqA7ra
Kcc7lVWctFkP0zRKtyCfu7XrfeGIXQmYjfXiBgF6Rccw4TA4veDOKASV95+v2ZWAeU0vBAi5mrBi
Cw3keDBBN6m3BfF8M5bQ9ccDEh2ggMWKNS6Y/KVIOuEy9OUUtwxEciWuKwldy3qGzPyKyc+bTd0e
V1KoWGX0E08rRBysCnidwhtAyX450m58m8cMPD1/vS+OX1YK6XnEsTxKV9Q6NpXYpGIPi+/14NTb
3RaRHxFRQ68tIGcYoenva7syc+cwDfBizB4DjEZufd3/jKWDDq3/7zPQCn+9nRGqYGqBfB8gvbbd
6KPxVEbCsTY7jMvFkcHi9lEmXWDll/uCF5zmlVx6tRO2iv0O6gMm4tybHvgui0d2xVaXousrKZRr
xuBVNKUaLhy1dpLa4Fp0vodzkvOjbN+EMDfZQSK59kuMJTJ2KlHRUh0X5n1V7+80cLOul9jDzFAp
tVD1fNLX5qlWzEhjKUft5VkFZE/8uM+LhMHzXox5Qw7cBqpGjF5XGMFWDC99LANTGM5TZtWghwGi
DeihkPxq7a608s7binGhT5OtTlajHWpurW912e+hyxJt+mjwphvG0GrejY2GI9yydj0Yub+rMRKP
lmVuZbHXBFEOtpLRQl70I06x1TNku2sx7Ht/O/8/RvVPF8rFMgPf9TGqNfDheB3i1HIWWt+AX9sl
wG03kBbTVyQuJFgwRoHGMsSX6MvXKIkq57eiF7GDE2IKakgKUjUVSbo/bSrpCmBhwUHRWC1YM+/L
XQh2r8RSLgp1w1FKA6zlwD5pAJlJXn0RWC3+2ildPCD/Tz28Sa8PSIARILYSIUfQPtXETk5MZ4/P
cf1jwcF753/URtEJZGp4/Heor+EpznrceH404SOqxysceEvX8vlC8qNExvKqIesIIWP2xbcgSICr
qnU+7CxmeGa8NStavG4uhFIOMGn7JugTCEU640Flcl0CiUiU7zBTJ0nAf9FV/kVUki2L8xpkZjCt
TSr/qHWjNtw7WgaVuUpMuQ5MepQ9P3Fw/VKa2UJzboXYbLz6gystEZRXrTJuS0B0+IIRxI2eVQXm
DJ66AGghQb6N/X01fSia2ybeLvVXrge6ZWoOCJX57vm/j5tt5iLM6KvIZ4B+Dr8mS5bkpUajnbzW
FgbDq9weS/LIjdsCOeH7Jj+fpJs1AZItD6eMD7hp5Ezz1Jv6WaznY4bOxgsiSX20Rmuf0yCZqsqs
5C+WFb2QSNkBSIp5QNlCovTEbM7eidsNO/5UGto2XAk5lh3XhSj6NkzDJCgxN+jUqclZZ8+QDck+
mHgX2ckB1Cf3l3I5tLgQR917WRlmESpKg8Nwxjjp3GTIDvPNpEbxkOmrsGCLzupCGmXNgarFIQbF
BqfIpO00tRu/1AHTAJhmObIDjHCLHP7oRWBzoBJihgvjBfG2m3AdVYJxX/NFfzZjAs8UgUhOUVsq
TwqTFz6PT2ltvnMl/lwIK2Zza6fztBgQZ1XQmQp4Slwfj7wGCpqfc6PzlmAOFh5xLbC49YkQIOPX
ZYyoq8JP8+3F+ZvGWgjHAgIUPzszKCqiJoc501A0S0wnZuI7X3Rf95dtUSdFAq8BKuDI6lNu2BvZ
rpl8YXSEtx6wnhFIUplTewRA2H05NI4afAtUuhBE7Q/PNiKLd/Q45wd4vfkFEFFhM74IBkfCnWIO
GLWrrT+VqcgEoNqVoZ36X09raexlbdGWLbJYXumnynuxwMhnygNatkeHl3UfVVvAHhtrQA23ZwKK
qhgvlWccQST6rq1E88o6kxOMHqeq7iFJoJYmFxn1sLaii7pcyKHOXiz001SJ0uhEZ1YmIDYAklv1
WrEP4GteiYVomJO/m3chi7oYGC4Ji4ZVRmewwLpoNlZjiIC463eqPh7IpEumNv+lV2aG6fDYLuDf
dhkBZVBEEAivRuC3h/16jec9uNjHMtbymEtVfA+eSklkeXJNlDWtl4WoKkZD0dGJbk5KyNAlgt9D
iCxaDeDJRnA3DKuQ6rdh5qzKPylU7KxNeVnIDKSI0WumPPZ2lloiYqBE+Ogxcg+IH2FYg+O6jdeB
gCHP4xNI1CETTZ1FMVDHjvchU4mtSPvdR7bSHApNB7bJyrFfMFIgZuOw4T3EY+6Mcpkjl4pCUZeD
44Fo+4xZyWTvHavVYYyFrcIsAlpIca7RnkEPdDecOmpxHU9OEbFYs/ZYaM4UluZ9H7YQNiBpNfeQ
4o6BEPoCaIumGfopmhwlP+aPlVNAq7RA6w74P49AHmqYDvu2diss5OkgFqOHwHBD29ANQISCgFGJ
M2inugw5ZtvGYs3cnPAIYsw/rSUE+uhw5lpS63brrqXOf35xxuQ0BxCMBKk1UMV4IFxGRBxAzXX2
0SrVhJuVtb0Nza/FUZaCKXBUnRuIm2LAw7lilZC+Onf9znuMASuqMKYomIw4bsYAMILdr/9OPG1B
fiwzfdakk9P8Vp8BexPlG0axNo1e2b7VgOB1hutbORy3x/BKZZU6hk05BUWeZZOThYUusm+l/Dq+
AXdL7/vv++otS0JrHQaEJBQ2KFcm1m2C24KBmbRPEfPMeh9B9S14f5DJvi+I7n/HTQGdwIrJyhje
5yDw2mpUrWvDYgwmJ2oVsJ6GZlyGBBcug0QiUOvR41t4idExKL0yD8VH19QrqXpu1uX6NTF/AXAD
wJc1J5opXadk4ouxSSYn2OZmExh5sClQ3jW9p+BR23n6U/uUPQR/1sbRbmO3WawmYAQRj1rMLF8r
zqdsw2o+7HfEuJNMWt7mJmtuogHIdans+MeVhb69N67lUfcGn7ZNWqnwRSPrMtNT/ZnryJ+yhhyq
pJi2yJesBAHLC4sFBSKDKIDXgXIIhSKkuVLkk9NZnSWbbnUEx9z811ZEn/tXpLPEXwnqF33QhUjK
KaitMNR+X0wOyrF70VB20lbBMMr9peT5JYv5J4WedKoUP+6CCVJaMzvyOoBKA33aHB9/deTdNzgd
73Q9sXNQQwr6Svi9aKwXoikXoIxs0sQsXEAzAZhNLIFuXgHD5hiM2/tKLrTfwV4uJM2LcOHOgfbT
cFIOSSJri6iWyelkSECyZs958pZ55yIAfGFn86yvFwW3xUtBH+tt0/66/x3z+b85nRefQUXHVZ2p
9aDBiDTvPdR+xWsIrIue7uL3af8zCQD3Csp5L9PiUfXQ3HXkSyMW196+C5kcBYlBHAWE+QrQXqkF
zSrJq5MKVjNYaL16mTYAodw0m8RQrGNGhB2nwxFY2Q6D5vXrqvSl6/JSOrWOvd/WHRNBuryTQP1X
6uBNt0K32gCzRB90fAAQ6CpDdCOX2Yp7pNjJWvlwyeNhin2OI/FoRVPDtUWlmcflAIaD7QIRnDkO
lmr6lmTUZjHDU3CG3OtockHKGWxVPclyfTXZseQewCwjzpx8iGQlahFQ/hrrLugmJ39pWj1+rM7Z
if9UOiM79K/8vtEFkFKDf23fHxv9vh3/cIXRhnwpmzI0RUrUTGTbySnNkow2b1fb6jRsvW80az4g
7SIaBRFsX/98L/QXDNUZrf4109w+24fnZxWUhZr+mJBPX3+3zzXZhgQ1XlLr5qcDjHHTOVQHHohS
jf303O/lx7WYcsnvXH79HFBfeIN2ShQ+T7FygAR3mn3qJCK5v0ALHdM4HzNQK/hCMD1CszcXdZaM
ST3Bd/uJK+VBqjdCrW4YFhgABT8xbtq3NRGyutNzuTATJS+3KRAWUR7yBev+xyx5HWBq4AUCBkf0
J1CXc8N23FiG/OSE5W8lOGZr3em3XgdKauiCwRQBHgZ0zJGgF8cTA0l1GlE/xU7rZLtVDLQFGQAt
/2m0Ab4gwsDrLQv5WkyUPgJIx3P5wgLqNMdEXmINABDkt6MhE2ADJWb/en/lFtwcYF6leXAGSwdA
a+qGkgK2y2q+8hyrCMzpFUDz2+6XeEZIldQ6RvXGrfgKVizWMyaQwJ3WmDcXLmfIx9QbhndmDBZ6
PIhJfaFv08YDyhx4RXf8C3OIP7KvgfBb7UNzAep6Lk8NKN+BMAuWd/awxsx562QAL6DxQL9BSxCW
nXJzasB5XsHLnuOnsQGAlHI8ScwJCTIkNHt+5Yn5k6a8divX0qggi2sKTsslxUOFOifMMfxkyGBp
R97uTckKH2sw3ce2bAwYlQ3J+VEG9ujp8CqT1wOnp6d+O5iswVudzaIpYDKBRW3ct4fbk4ReIqTO
QMML2AGNztVrwQTK39j3nAAYC2KzbcfH+wIWApVrCZTBhWyReM3AaI5oM5b0Vttg9wK+Q/eqPYPB
5CmzuROGxFaE3kbT10Kpy9xLUy8PB6hVPzb7yYalA1wVTEr6WlvFwilGOgSUguAUAi4KfWmqfRGk
g4r3D4hwSFseUhMsryIXw9PfV2np4M64HDg0mMdBSxvlL7y8AVpIwDFOOoImNzh1W2GfPOVuwRJx
y269TXAYHelZ3PtH78A45Up4QCuKiiIm7kCCw6MpEOeX2kYulbuhLATGYZCi88OvrADgfD6SSsBA
S7mi7JIwBAHI0kFXpLIpYR6aEOV8iny3qbfZCbfLJvUnoqIjOphWJklpdzDrdSmKspRmrCq+SGLf
FTxvGw5qS5iSscoaiTrfB+gHsgSsv/ZEoUMtWigV6AyjX1RZCv2q81GNjNCVtzG8LUz0132roQEu
caZn9TARBx5idKTKlNUgFSlkRcDAHjD24fB6YSVGZFR7pHQTBC0yGcyK5FZ61E71ZkU2fQhp2fMu
XwQlco0RobaFbE0YSOuf5cnu+43vhtuh+PYnjhTh132Ri+uK8B2MKqjnAGbsWuKY855SM1hXrrF5
ySgHlrBvaJgkivc4bpVw5Uwsry6cJire8KG4Vq7l5XHPJ6Dx9t0pTJ6SITfKLiNcDfBvYSs8B+kT
HwJrlgzqHt3OUfKQKAW4/uwOYO/BSLriDz+Fa65v8ez8+yaaISIBpCkra1gDDUiOoO3wdq0bg5EF
XiJ2cic6JMA9LNyQJasNiEtnCa05KNf9NCvTHdFB02dtEBe+KxGucqPfxav3XoD8SdF9Z9hNglWD
9coRnkew3a5RKNE4aD+Wfimc2nuuL1s0LkN4CfyJ1Bz2zTH9BLasHruhI4GrmHyOe8AyPx2YU8cQ
APrct735JF3e9LB2EXiuM4fgzPxNE37nItxj24u+62d22h7r4GHwTujb/i/FUAdayPqRK4G06tbf
3Q6cefeVoMOBHyVksG2jjXlGYqYcE6YXwwwBEhyv2r17YbX123gloUfDTM0bNXfLg4Ic1wjoFinn
Hog8h3d2F7jRVrULS91NRrqrXWnjMqb8Vbt5SJKdZkxu8RAR7+ghS7PZoNyAIlXiaqjp31f5Jh1P
fw9/fYiTTC3BxNCiul29dOoH6oAkb41m/F29q+XzWBswnqo3meqrduKWgJwuTJ8l5Hbuf8fC4bla
FmrpVVB1MiHGWNzEA5SlNwEC8kFkjLjdCbEdSSvSbuq30HrmNZ9BjbgZPZOyoyoNlNLPh9ANgKSj
xzr3Cl71cSRTgPo0ZsHRNFyY4nEwkXD4HvesEZQk34MXcnNf7ZsizN8PQXpX/CG0/Yl7Lm6JXklG
IZD70NWGJ14imXDo/QrUCQMJNvERyU9XWnsC0FwrswmiVR9gxSwq/xpyPtdbzg2aIA/aGLpp7ShW
CeBlxaqUXSRa4cOQbQTNEktD9s5J+OVbKTiWHLyHQHC6ovoshnIZV58xn8YL1ZkkjXtfnkJX8D97
rtYL9It69TE9eSmq9/u2OPOFUWSmLLag9Xm9L33hrpRnVnseDD5IeNGI60MV+HDVSuTG8qsaAIFT
0iXOI/FHrgBKkfPMrBiN+yJ/LoArhdGXANeCgesZ5Q1oCtcKY44FdD5JObgzhlON9Iisg/VN583u
JOvTG/7nj1+n99GIYZATea0w/RgQcJ6YBfoYJkQrfxi9I68ThnPRULxpQdbW42GkGyyC+71vFEiU
RUiNrb0n6Hoknsrg+5qbDJCYksGWff3dU6EBUAktsG5XnEMG9BDg/g5WDsKN651lIMKX0ETP85jd
vZaRAJbV9/JucFulIP08ORKtZYk4fkkIcnsY8QLqDPSghLQN0ydaEIzuqH+4+87Y6G+VMf1uTX+D
rCevg8ngNSQfKVbwTTTJ0coMW96ir1c/no9giSdk+3He/u5IYLyCJt18engQiLFzOv39OyW73gIJ
FzkhNYQHbKJv5qaaA2fjHyvju9M/v1tzRqRK9F7/lo8i4a2Zd/CrsyT8f/XKelLJoKsExGbkgCSb
dESK3nYE+7U33jPy7CTEbPX7NnlzDLDslytChXBqxaITdfSxIvZUnyXGYH8PGUwTRGbKVstW8gE/
YNr0CbgQR9clmS7vW1GBuL37AVJJIyYvOdm6Xx9b+9E13OO2MvG3Y+52n7bzp7LfNitnUJy3+N4X
UNdvGg4g/uXwBfJHY1SOrG8/jtYfyzqZBqb3galpdsSWiU3MjXlw9JeNYxJyIjtifxqqvmaSN9Hq
9fKr1OUrj6LoKxO+Jial+abo9Yq6tyE6JYBy9V0gh5HWQ0BTbQP0K+CS+27/ML/l1sxTksHot5NZ
78F2GT4wGFg3srf1AdU1LedjeeHoa1UNOUy6AYy7OLFozkWvMx+TqCGI0eURwH+Mt88Bw1Izex+9
Pygdx6B9LNaCu7XPoLLEWed5fibiM6yXDIfafTvmmNDfx8TVcMLPGC3VddjAm2U9Nrj/Hds87Wzn
6VXQ9f3zA07g19r2397EoPPG5CnKDUgsA0CF2n+v67SxCLvETXn0x2zB+VPnmVF+hNkrwBbzGuNZ
rOOHRja6vaezNbrta9IgbVaDCnkNI+sHnIw6G8ADQb8eACBYBYWQ631SGCXqJWZK3DeGdIbRbH2Q
cjKH5DgYmUqkTYSbqTQ4u9qoWyxQY6s+8eAswdnhG+A7jNzmOVtr+19YIx6vCsRpPLoVgWtGrRHy
EVnNZUHthhkAyoO89F1cRiDwLDzW1ngPxNCSX9ocYDHNppqa32IGurBMy9NDrCSJkYxZYGUqH5qZ
NqZ2X+eMCwR935xCdm1a5PamxLcCLU+d06vIVlGWPvDipOR8VLtF/t4KNZAMniJAntz32bcubBaC
nQIiJFJEP9t4cZxKRQMSiAYh8py1PWsAGsx11MnlfMV7AJn8Jkab6wuwCRmEZHO1gbofhpzPS6Fi
hjOimkAEraIoTaT1QoDGtD736Ytd9HsKhoTVZRbo8x7DNH/GUZUTG6NJHvCJxzRzqh7sCEDhSLmP
Kiu5wzgy4XeexDKIhPJew9NYGForKRCO91ruHSek+l6qrAdGUtxLMU+6qkMXZVcxnb8RUFSxe0xI
DjbXTtk5aIVI0iM5GARSegkabSQ2bu0R6Igo5A85w20TqUtey65XMyMRqgGMZb3YfJVDpL5UeRkI
YJllBBDtNV0YGbySTC9sWdd1rCtlmo+FIxX1UPoEKHhs9B0Iiudjxk/1NKVDi2ndT1YuSlm+DVst
Ha0wVns+IkHbRr/GlpEQzIFsuDEiqZsQSYQjWAFkv5lGgPDHQlghDxKLNeHkQAbEcB1G0kHM1Tzd
1lqGgTiuCAvQ2wpt2xuylEwe4FIidF/GXS2wZgfQLlYXylhNbX6S23CDT0H7DePnzVfjw3rQpSzm
4MH0ag5t9ixa4lQFP0y6SG5ec9UbcKilJpRBfM9MbpbWXLANuGx4LJO4SkmbS4UTJHLTGV3B1Q9D
yvqvE9imfgHKhQe3Ql9JLh/FWoMupkl9KhVeK+2IZXOGJKPY9AY3dpIh5XEX635RR7U9FGrsg+qr
r/4MoCXnDEnJq8RQVRYs74kAhiJrDIUYMN4tK22LJuX/lJLmMTYocxjUnzMmNsNcHSYrU+btHoRW
kYiapE2g1y3T+Da4j9Iz0LMxj8SHks8TTAlXjNGESj0hYxuDYL7RMjY1gcfMukmtwY/1VVwcsyxI
nqQGKFbg4QmF0EorYIWRaUyqB8CgcNF+CsQKOhVBY4d94QERk2H5EUDsWrPvB3bk9AGjNn9iOQ+Z
rZB7KbKqVcPXVo7Jk4iMOSt9RXml5KTp80QzeUZIBFINrPBQCb0HEqQOAHKbtmqVllRlzXKGJsbB
7zxV29+a0GEgCdRXTUlaacA4TZ6pzQtTc11EBnnCfvl+07K6L/NViLzb1KVmUgQt2ubFTkOmWoyr
5zgGwhspUfobDSatQ8GoNNnvSN8hQ8iDcmLUx7ELGxIFbPAtYUwSvHrVKNlFFHCcLjBKDpEsGqHU
ELth5RwmHow2VNEpL0xcO+76sGoZV8FsrOrWDObWTC4Lc2QwpEnkdVRius+hr7Tz4LHyQ49lfGjZ
RrOTDL3MehZ1w1cHGBAQYYdIkescO6EWF+aN8DKJYfScYjj72ZfkwCP8oCGX1XY+9M89mBhRhlZ+
ZdNewY5ySvk/FF3Hdtw4EPwivMdM4kpygkaWlWw5XPgc1gADAAIEEfj1W3PZPWhXmiERuquqq/7D
bIREj2Ty48amEVvf4vZDIIHFLBHU+3ZbOiRgKtsCvqJLW8PBDDNDwc8f6T7buQNWbX4HGcJDSkQc
WyZK/ihrTvVpbRyj3X1W7RoUDYifrpjy+ARxxgJJBNKmm7X+TjRsDZH6sy8OOOw0HP0xCH5KtLnf
8KokcJtIAT7AtF5/XddS7PCKyxY8rXkkONJoJv4u1uux2/cdH3Q8qqXpbCnSsSPrmLGuUAmNUGs2
wxcoOzQIkQHDA3AVK9Gr1YUo/97DNrZeek7xpatKQIw4mPRrjfHF2AOCqH6b2qLuOzY1Hx1PxvmL
HEX4tXo9Y75+nWokDPP7S13oCE6yntatFR7xyPdFhgOBZtbcyIAplHaWFQ4sxEYiYuWojyS/TpjT
/L2HldYY/BqS8pSnmo2fIIDdbskcB3A36Adhy5vkc9oVRcSLcJ76CtPvUyx7SEk9+uTisGuXDCL/
XqVWFZ3Jd9iVURMTepKBZaYdx6153SeJGnOa2f4gKz59cKFrcql3Kb5RmRPz0NBNXY4k7OtFlFrB
X304yHxelKDNE+d0RI5KglOjJ5vIdhiaTP4x7Gy640MY5WrNUi1P26FVBbNwYt8pYjQ+AxKel3ef
kW36RJJdpVAKFvkFw0kMY3Y49b+DkPYImk8P+3vba2pPgAjGX4jb9e8RoZ93e/emfN332iKGXtbm
y2EXsCL5Gsqyw1RxjvmlWiTugsQuepwWugNRHlnYxUNR3J20QsNWeSHjUrl2Ylp9MTOI92ta7aS6
bGUcnkOKm6ar4M8HrW0h6t9hk3p+Rr6Cs51YMGPwnpQGbEWRD3p9CtvaPK2wy4QSX9eK97lasrnz
jbZ7n/mSxUdiPec9hy1Z1W4xl/IkmaUg0wd8+i7F+ly7CgomPMZpWoaXHaEGX1Bp+LRdcGAcj4Lr
iL9niiZi9tuytUszoMgdRyzlDwih6zc1ev4DPZufcEGn+diWdAzm0+YHvV9nQcLrDJHmdNZjghpo
KakCq3NEckqS3c7n9f7HesObDHt8bhDbyuzquzybEvqBURFY0DUsc6wvpdld2xB7/GRILQjtgAdd
twnxMCZ1K8nhcFLnT9ytIjtzCRy3HdIE1kilNsjlBT04Iv1w2yN7BwxP517sG/ed43kCvUxQ1XJj
cWb1qxuRNtWuIqlt59bEbS27q7N7nOclRE5JjbgFLrG4u4Fu60fDqmSF7UkgkEgvzE6Xwq6FPCXM
sH+hnMN6ElNZP0NQdEdO8trP/eIJoo22ymts0BFqsX4AGGp64lWG6K61JontWI6/ctmZht4hIyhp
gjHc3vAukmdSTXF43NJd8Gu546eXMFBXXVyq7Jd6hPVs54Z1S866ErN+ZONIHsnA1r9yKpe3WLoY
essXyAoqtu7jiTLrG6CKqtge6FEUcC4l8e6OwCRcIWADAOhT5ZlLzyyk7nVBnjd7V/mszXOzbpx9
Ka3NviL0HHbhG7iz7bGyWXS4zSOCCDFlp5PxQ8KKEmhuMYBmQuWB48YGHX1fEFSpXbSHhbDDrvs3
5dPk3+GWVXYRky/+ChXsiBz3bKLpebB6Qa2HGhRKHpE7ji5ZVe68z+l4s2Ui6UnVulkxemx9eWVZ
ptnbIWnG+2bVEr3avKfL+xCGlPVJHKavGDVRHmEhw1J8ql19TP2x7Su7HNwoKEAL/MoHNDRoglO4
cshfhNGavQ/YQ6IlBLKw3u+NT1BhzaifUC00tY/valYu+yzxqVTv6pB/s1gdP7OhStfzcOAfnlsm
XtWIFhPGPDb5Dj+vwLscAzVvG2HHn9ImDT+lQyNeBZjDm3INehU3LvM7G8pJP5hdJG+wSQMJfL90
UVYuWfMXgAL/CaIrxjcxzA07S8E0ygd4EfNzwiVC2Pmewpe+XBWbulE6zVuFiuGJsiT8KRbXNK2H
5SrtZzsij4pUBu/Q4BLLW2RCFfhpxsRfPqQYLBdqN//EooavunbpdtI4GpcuH8vGtnmDeT2wTYaN
p0HUCM10hwDNG6UTZxxkCSLAppp9nqA2QuGS6OwFd0i1tHMT5Q8VUeZA0OfQVMTRYx+F+ThiKxie
ctsg+JOi/1hc/C+19fSazsOBYT8r/lCcasNJbw4H4zhp2Jmg1KDfMllWqDpIJXeMFuTxiY4bR++S
5Ic4ZRNug9Vy+rqHWnysIR0us8zA6BBaXuYjab4xMsMmlkj3mphkGLqlGNLilDuT/qQ8AXLDdz3h
ddim6JOpLOZrk3OkQedqr/ilZom2J673IG/ZnqzuNJZ+SFq4s8KBBDx/UfRbYY3/jEeE+ntsDGD1
hRoCtkmv5MZKNManMsz6Y8h2gOC8QZkPvxt4jrWEB8zTbTZrwsmGmdan2Sj4FnktHMbfyqEY+3JX
CVw95+KQKN0PEEUA1DHFtdR85R2Zaqr/i77GM883xhF/NSFY9uImulkcW7h+ntB+KXMxUykeSmbG
+Qp3uyLrs8Ss22sNbabAxsSdtcBEjcC6BvPecHqpl3zpZLLD8MUVgFISdq80snxBjZaEvMZ8u0Ej
3SpEaY0t7s7q+y5l+S23ExqOtfCZbkkzaehjrPOfyW6oaH01zyU4AEjtoPd3wXRRsWZpFVuPU4mT
Ou0yA8K9rXgpAb97jbwwxCTtj6zExLUoBb4VLbz6lO2joKis0uamxz1AKVlBaNseDYFb2pxQ5FI2
Y/2dZfBPajcZdwhvQxRpVxaSPodcFWu7aFaBmNrLuWqLTSB2pVlG2AqCGYl/BlYvSZs7ukw9txVS
Sye1ylc1z+RvAnMzYGzUidg7axbZ7VUjKRblAgUrRUrdOyYIi9dt8bY5FZupt1YTFlhrRFY/EU7L
sYvIqK9bDG2DH9F2RCXqIWP/Z0DdwAeicAUSgkh6dIkrl2fMmKFtF/ks/nOZnz+nM2fy1KwGW3Kq
ZDN2C6omJIuOc173DKMPmKGYJD5TWbj4kiR8Muckw0GDE0XXX7Dy+LvzcKxt8TNG+pQuCtJAmZnn
EBQzp+XARHIfFB4AfofyL4IVyN9kGnnqrXHNdMuPbF66pFql7yq/y897BXKBpVPp8UtRwKKNDa5s
ufMJb1GB2282X6a3GnkowJlGlMOJQlbpBealVdbyNdGxzbAbxnYoUjwska3zf5MwaQLLXoZjkLuG
xhOtDv4n7tvxZkdfxD4fAHHgf5mmRzxZw1ANIndGlGha8dRr8h4zuKCnKlcIXDdThTnLdM6rPoPm
gLWpY8cHTusg+plN8Akeah6rvkFn96NZBoS0+6kSz2I8QnWC7zT/EdGtAhbaS1u2ekU51C58aZ4x
mCvhSLBEnLqZISN98+Weq0sxzkj8wSgM3Ig9AjRORYYj+CrApEJZb9SCgLqiYT/SonDyhmZCpSgJ
d+CWY0PQrkJYiQxZNSxaneqYsvTE8mq+rn6K9cn7hf/RixMvCng0gif1nOurFpte31fKFlzWe7Kp
zjsJEcmihWBfYFJsRvijHRYRkmoW7sGmwnwPs2pwM24l/WBCrEd3v0LrtjiSFW0wUu04EuGLNb0e
S9DzRQ2lzc8pR73bjCFdOgXTmAOXR56W3UbS9LliE07uIJPt2WSpQnE9kwz7XuCObQdFMv5JmdTs
j6XZ0TBiRBD8CASyFLU+APwrxo45MtdMut9PygxTsisvJIpYK/K1rbAEAbWHacDjyorV9RsPRdOZ
EX1AD2z4A78uXDBsA8SJs3L/djRKhc5qo9CMEVCVz4IkGxAYCziqpQHTHbe8TMOIigrpqH0KTzbM
dGElZF1qCpa224y5hLaup021DO2zxgm1ZfKxgmlx0qvEL59zKuBQi+YIp92RyAKx3Tkrpi6vGfTu
88ZUDdezY4bHipAa+swh7imOvjE/+XSaj3fpFWpJeR9qaWM+EPi9LRU4BCDsIO4btCf/JYciPw5d
2vRcobq2uDTnIkdGG6bb4eq5W/q8ckYHgP1z/bwa5ilgwpBKVJczvobKORxJlGFZc13yUvykqT4+
MpJFTHw4Ev5l4gjoZfI9nfuiCE3XDHF4o0jeLFFEzLj/6pzhGt+hKPhGpsahvyhnwF8UkJXGTpbx
vDY4otG87/dT78Cc5Rn99Apx2FJs1dMOg6/hsselXlqSjThj9xlv9LRMZAJHH+t96zzSFJtuGuD/
0fFQ2R/5JoM68YmZokV7DbSH+/341fg9/ytjXgG+kWX27nTcYEy2oTbqallgM6uaq7yNlZpxh9Jc
/HFzRWVX3St8gING4ADfWH6XY6hddtammAZY6IJzDHHwazeISAj6Lldjwieb1fPgY3OcmiSsrF8m
kefPaRjCPSs+2f9b1pkmrSsS9aSMzAENjmr7lqXlkl9kctinptFq7KMCTtOOfEvkE53nil+r2m3p
OYs+z84TceCD+SwkNlk65O4MrsfDi6S8e7/NmUlYTxCJOF0dzvYXWk4L6bOxAsAEKKkeO32Uanwu
I5nGR59PkrVbmsJBxXi1Zu0cm7Hoot7tn5zbdO1LQCvNiWYQhHZrKsbm5HSR/W4w6Ip3c8waKfSo
drLTkbPNdM5k/luDnMbPIiqHWyBb1d5lTJufZCcU1eu2l3vv5IJgM8mnBbdbulbffXmHIAOUkA+K
EuUfVpXAynmNaa5ORO7llQLNib3AWEDaSiaQxrijATlRuojxIqNAfPfddBRnKSPNZ20J3VvNUVWp
1gUcDX2NiQPMh0Zc2CQCn9mZWd60mBdAxl4hsnWyOUd2IwqrpnWxCQZwv8oxoIPRJwVQs2iGLhUs
AbgswKyeqTZAhjX6Mt4vjGKiTZdk7iHmFMD0DC8et0LX5srYvbXQc8AWg2F6A7E7AE3o5WphbJfq
UOt+l1n4OWGVqc4ty4yid21G4FqUr7132XQjeyUIxDIkBwiDhzjfthk3IMqsYn1UbgaUEwCWfkb2
nzcdRdd2NVWebf2sQuKBfQv1yfI9wUcodwgKYCIBe55DjX8a3uAMZDH5AKgzxz5VMUfBJDH0iVJG
q6mlGLe0XTagagNSZJt/6UgrhB0otyWXbK1xtU4RUv8eJh6JvKIQEapLsUb/OLwuVAWx4PWlhg8i
/77nZviFiizyjk9h5KJd9ZptVxXScQSwmwhym1Kp/flw+FcLJgkcXJPvGtkDuCZg+j5sDWChuMca
uXh7Y86l3Kr3WafzzbOlwpjxWugS2bKYkf1gLszrK1kcS5PWH8mYtc1EZ8gkZwiodQgxgrLah8fp
AKrSAV/JyzZZlDt6Mw9h7WtAxN/jGFAhKfhuvrFKDN9LfpR/9DAd8vssUWa+bLhCyi8ZLu34cAzw
CH/Bpwy8P5KtxNUGn7rsMSmHbPjplTnwwqReP6WrF66TdGHInrXewdwsr/XcMziF/DAYnMJiKGTz
RfsG4wJD4gSKkyQM8j2us8exJsQGjDXbImt8t1glYJ7QbJVd8B83hXr2RdjUA8usSmF0pSot35dI
UryL1VXj8zxNE+lLlLl400aNb8uiRqiw0C25v4ucbAOAHGQB2nyIPET1yeSyDBiwPhJxHgZOaId7
z8NdZHcl2292InWGA1ty0hNUq/4Ge5D0K9Bx+6RrNHCXGVUEPzHjpvIpHt78ZktjIgbCZWE/50sC
l4ScRwEEG90iWm+qGrD0+E0CaefO6autQlj6fauDuzmwVTim7/4SqNzS/UlsJq4fW6yWEciDqjC+
CwQek5/bWlyXsCfiap2CPrktm2CHC4S9c3rS09DAxw9mCfy2zgde1+5I8gO1bjW1UzMncPpoRAk+
CFay989U4HX5NYHFilAeH28XVf0IwG7bTqhMS9c3cq+2tkgN1F0kA+TRzdZV65tBj7ScxgbnaJ+z
edDnckrZcMF8SP61qFGl4LE1I+lHu8SfHHapqCH3dRjc6YCGzF5S75bpwSLMTT6GtNmrnk/1NPXV
bMX4zR84Eh+mAeXNAIwvwqi+xTVhy//yBDElj8mRVg+WFbZqqbr7FAMA+i7Itsa/o2X18AdIXahf
cb3maEKivCsTjUCRxFN9OwqlanBX44IqVgKpQWnPyXUrCgWgy3D1KZ0GQFtgBSBWjAHgmIE38RUn
lUm6g0oV/xmnDvFISi7g07/W8nkbUw1ZHDlyVGlmO+AoyE22dKNe5fE2ow75IBMKvC5WFYJfAewY
GIQQFcmNjtQ139YlgxOSPlBLHDDGWh7igdfTrU0i1p5tiaovlfCqfKY+HeElss7b73TMKyhyo0fw
9Yqs1Ora7It9rv02VW3cbHqqpuJ4GjLYlp/WASXfKVfieAwqMVXLBgp5ZCHN9Dfjc1I/OaX3BFgU
gDAUqVWoOhw4G7/luTPmrVRZAM+hRIIBy2lGsctmUQCSDo0AwmkbjlYkw1SFk+J4yHQzfeHgzaCX
JxXkn7tb7JtGEMubQ3U9PkDSAHhB4m6s2nVV6Ij4kGQfeJjNCzqM8DRbX/10FC+rVQV3l3o8hqat
K7H9OEpq81aUC0ourqucYRXUGiL9dbQASL2pXlPgmAJ4QVVj6kNrZGEDBIiqTX1FEOKNZMoWKk7Y
909ywF3ggfqHlq6xhtVrMhZwQR8UplFq3NHYRTqLpxqn9RcfV/nLAL57mZxFHYawFdUVx1E+jAuw
p9Ma0el16WzxmcZiMboXhUv+SZHmti1WnX5fOFG/WDaTvV1dEMjzXlnR72i6w2nLjHn1cB8ZWlip
Ht/2RaJUWxtZng4edejUvcAEf1HNH7w60JSLioPqqTI+fMzLVkLpcAfqLRrvU4DoYUQtqyff8+BG
37t5qSj2Q2HeKThoYFR2jFASAkiR3cZX+j1yKCsfFhT/nw8MEb6z0YHDG1JNEBDnXXxeiAEEnUbu
frGhRrnPxwXCjRTI2W2T01ydfSqnh2HzEZQaOCF4VADKxHtEI481ijCoKyigEgXNJKqXCAzgA5dD
/gc6HzBDDdhwcGzDUXwhE253dEz7+pHjQS4teDEzt8QIEgG5j9mvat+az9uiVzAYqdZzRxrrcIjl
mfmwNBle0wL+C4096JfYDHMCasdF0qajAdC/7AsQuzCm5hVjbeV0wumIqkQwVn7bM8/Hi64Dv/Ci
TMbWgIf6FLw88PfnON7yQC3YGVVMznQVKsCHQAuhYHZJ7V9WgwNpAX6KrxVLJYAwgIZvsIKQ/gQ7
lY12s4oJbO1SvuVduaCIRg/hBrxpHvNbDcu3qdVhdH94IjFHiUsZQG1aeu2vqCFdAZAeVHaHaXkB
0mwtwnRetyF50YNO6tYH4FxdowLe714k3l7MqgBR2BEzQcFnAlyyW8LX2Q3TP79SLTsmbQ0WabLV
F0mkymHRlqsPsP2HbKlHD9zJbWnUBd86+8x4MR7t5kd6mXJUDOAgBgw+i3F8M/rItgc9WyyqAlma
Ck0iXN+wyaO6rnpaQG3EYX7nejtEn3Ia5KncYRLVJXls/hxTjsGzXQz+DQKB+UXgYz7vrPRYEdud
1UBTbL8rYtUnAAPsb3R8Q+uIqu2X1fnxJOYMEE4Tq5tI77MrztLyPee8xMSGXKp/MhwZPblpr+R7
yEG1YQ3G9WG3WFYmKbJv6C3ukLmroTFzTKpHvXNY4R9NtqEeSrIHvsShPm15GaFEq2b+iy7Bvs4r
cIXWoluOZ+CTYeiCz8MvUkgpz3E363eoJFD1NKwcqx5lJSkhD9i3m88iLDW9Z04Dhhy1fphF9Ot5
Qsn7XvP80D8gOd0JhsVKhRiInEBD24ma6DMJzOjHfaNgmqs83lfZpN1xrXzGiyv4ioyDLk+EeNhX
F+U5VCHPL9ySI7tOCxXfJmy1AkitKfPfwGJt+hVDtbn5gdqSQV3h4eID/jvn54xMKu1wcKc/AMDL
6mLDNianRXmLB2hCRdBG4U8DzK8hLtv3FM4NkEDb8iWBLgDl4Dis+lYeqGT7DIzwj0qCGu8HnFHJ
SS5zAckE6H1IydF9jFf0ZYPvmuAHej4OC2emYgY8daFTumjMl0UNkKL26r+GgoAC8jbZjxpNWYPV
XuFBOggX5w4bwv5ZmkYIiMMPjDPR3ZP0plHbm3MudoDgrZi0/CoZSJo/DX5cP65jQpBhteYUFycU
BDvoCCby/jDjSsY2gvqoe4PMMsxyx6Ggj+uwTV+XHfg5zpOhfiljVfzbdUyGk23SFeH2cax/NjLF
8L9K9gRsMJj4c1VOxF8njjkRyKHRkELMlMACOW6Fm0GZIqR5aRs+k+1U+oBDNhDAk2eMJ1fbCcsO
qAC46gI6uiNKDNQ7go0qIxEvuZrH8XkrFbDRCugJlBAF1DU31K0FDMJGheADNxZQEA24ckW3lMUo
u9xkEZWrbsr3JKWHA2kc0UqWm57B24taezR7lANKy5N5OUMGgyn5WEByBNazlqDq9ib9OmfpnedY
4LHzEKIfEDXcuCrFuU1L2y2covnZUdE3LakBkXoKjrcDHN/8xj4OEI2suwUjGezGehh4NPFrNhvc
+I3wlpwgnVqnmxmTCQvz4KDFHGQU1clV6Fo7HKj1jikpFvMevukjHlCchOpnkeXhmfktBcNrwM8d
J5JtiNzeVxH5SzCsgqvRBgbqpcwh/OM4T129v3igab6XpTr4Ta1OzM+mSnhyccWS+QdqPOB6sU0J
eYGkKvDrWC20RrsZ5FOzKWZRhBPqpq8A8GaHRmc16i03EXFIYHyKdfySDuVMHxpVg3TZkZJd4gkD
Zv7G+Jrqi0wFMHp6JP5Ljvasanlq4t18l2+IFI/UxwsdkOTdpxPB9Lkia/gLrRjgsCSfaneGzG8k
F6CVuULS+tFs5yGCbFVF9L9dTvb9nJJBql6qJoaOHGbgnS8UBHoRnwsEC7q7F8HdzhAPmlDcT9IP
4RHCOys6aPSAF3EkAABYBwQF5FJ4Sbs9ryuEecwFcncWkWFOTtgDiGxjzbq+McGB1OOi9ccpnUvM
TeiR3oVFia/iZdaN/YEuh73WgYEPyepxy7oNOgYN5AP2Wyc7S/dkwPMfZ0E0YzBRQGHxfXK1xYTe
uDbDGS8ZQji5gP1tBUY0bL/6VVGoKrKDAvqQg/5EJz7ObdHkfjqNQWExCZsHiMqMVuH7Aqkiot9M
trmPA99SvW4DlHmnvRQ5f3M72PPvrCFzARHaAAPvMlULam7kabpng7GBJ03EaL+l2eFW+C1VGrvN
4fLtBj3CPJalG6xsVwZvUtoOcZ3GdyHA0HRDgfECwMAgdwFq8WN4ilIVoIvqeuYteIxKPkArGYqb
3CCzPQGwHsN53SlmQd1KQ3pGhdpUJ4A4EiMGeOXDQxyZeSYgsdQ1Ypxlet8pwKyPpFl5dpO4evjf
XdaNfUwjxpaRppaU4Rr9XH1KVW35hQ1BHJ3kMYVLaQUhytMQFsxoQ1UJr6r9OIDOcdIc6LdBKoxf
SVLnGxIbakU/W0qa/Uex5hNWV8F8djtQ58DwdSgMglrxZUV/WD+BjoRgZIcvFIKPr8c81M0nuCvV
9LIH8IvXZbF0BlZaoZrr7Ib9cwETvO1tLrIiPcPGcoonjeBUilVmawgyyq3gN9l4rEoPkVW4aJVU
8r9UJweS6QbEXrd2pVSAE9tUIF+bYhbladrJMF2g0ghzT0qXrs84lZeXVaS4BlVar/5lwdejV2nC
MnzInQT3lsDfHR8d19XwNPsB5W0Qjv1JCeayP90ztgDRA6Mmj2APEVOwAO+FScPK0+mvD1WG0IdN
5ebEgirAngKHHx6mEcAAFBtHACOFgzsspyP4JT0nOJvtFwJKx95pG/B9qDcbaBIBUg/8YWcZ+wMk
wkvSQnSTx16aOCBuFRze8rCDCQCbTAVyIYmkxJ/LpIQFe8ymht0qomx2KY/0+FIj5vi4kjhlHJFT
4L/bzRTDn7likOfsmDpfwJLg2lYtsBgAu5C8oNlAf7xjzKomiGUEMw41PnG2wvVBcVlDnGayu5Rk
q+2VqJ2YR2xzCBmaQxTzb7mgH2tjptPy5KnLqr5wewmYKM3WCrZpQU6PlardI9UTWsBoCWyZbHEU
4cGFKQV4LQoynkmcIRjJS1UUXbaVUPzilsS1mqwRbYEZUEvrGSzsRUF7HFqBose0iWss6YWUML3e
h4yD2QboAxoDAi1M2FBQn6dJ6mr6MSub/JSFdhqYg4EOD7oLalrj6/oHGOKivpSIxXxHfwSPo6in
AkfftOnxM0gT4S9Bgup5mGR+38s2Cdj7k0AgjN2rgGvaFJXu9GxM+UiOJLFo3DABfiOMZFgERwlw
Oyvn6WjX4t5fmT3LI3QrMm0eJAYA4pUcagIlKxgKMlKU+b2C2NCLYvy6pL0cIJtAG7g0sCPaD1a0
47pt/4TKjn+smqbqJMCtvB6qAlpDd5lgDHiojw+cHJg00uhDX3MKMvSihy189YRjwJ8qub0B0F+f
aaPHAS3QFt9HGHr4y6ilOc4LmvsDakKd/yexmsoWMA8qmzFFhDoo06MCuVj5FOoi2th/JdlicWXV
juDeAM+PGegQcgPRTpXkF0gUO0J1t1ZvWwTT1iGL2YhukBaKMsMS9wSPDAf3FVQo6TWNlMKr0Mao
W2SN8W/JSLMf6M7Wzw7ZqabdPU3mzkFtnF4NaDck5hTTCuF4JUyXxHJmPXjXDTOF9aSfYHLMMFiF
0D+GVars1xpCQHWtIzRCvw3g7h3SwBrLFvpxMd4AUxQazpfCJe0eVANVGcOaP0Ez5i0qwAwLbjY6
AbqwVeG/2i2HxkzctpKzZQ6qisC39LhASZZ8ctg9cy9p6VHC3gN0W1rmKF7NNmYXGIBSSANkI7KT
zIGt9Tsku7hnijyO1yFRRgF+mK28SDXC+w/bFZPVdWUnQDoNTx6OvCG4N+t8cbBraMrHJKHQKZoV
QSS4C3BpQWEQODtX+4QYOpeh6MAG2+R6skkGOWKoQOCixbrrB6sMkdKdV9At/U/aeS23rURr+olQ
1QiNcEswSqJIBVu2blCWAzLQaGQ8/Xzcc2PTHqnOmZtdO5VBhO5e608LVmE0ZyZ3RHzg0TDT8FAb
iWnfltlwn6AUr4DiqCAIw8pIwtBAy+OG0jjbGwwmVkco9OA5gP8vNp7TG+jk29KVYW8Ui33IkKNO
NzAHrAZjQVa9KdORWmC0mwodawYsFLpp3JQU8d70yXfpj0JQTjPejW4Bh5+3gU432i0dMxTLIGD5
yr551Jmg0JAeQ65GVyoktfMQuXur9/nNmqHLdpf7P2WdGU9IcrzzEGm0Boox5/YNPwb8a8qsogiV
Ow6ozRufLCfagPl75zWy+jJpJdTKq2aLsZRuFsszZIWdEKRXGqUFzRI7pnUo4Oj47CCXTVT4aI03
WrRy+ZT4wLcrEKiUSOrOJuU0d1RfbFt3kfcmbycIa6nT5u6ipfkGJF4WYbk0aRvaVR0/Rpmmoi/5
sm4gSvj2bUlPua3Stn1KGNLD1JcZMnHXdbEB2tmK6Av7/eJvKUGXaF1GCmhOt6zw0GPIsDhWnj3v
7aWN0drOXUWpnXbAy9x5bnzxvEXTeeYppplhtJ3otYMJ2l+GSEiEGnzC806KkkFfhc6nJ8Nwujkc
fCCP16qzNf2KagjgI8fWMEnfZycGysjnhzKaKzRermb+hKfwlWxt09LTTckW9wwP43/XEnXjofDb
/rVBQ5GsG+mwuiz0xeM+1V6JRdpr5+GhZkwRo6WSuU1ePGdMxi3PlnneFILG56FtPHeTxezDYVN0
croZ6zjSHtoOx74bcXMMiLG0jcUxlV6wAkVYhq2XR4G7HdK8vsAyefDqKdN/q3prUqiAK/vZKHX7
xWkMgUULYirbVG7Uz2GfLv5Dq/KM85adRm8LNzMNDOwxGVMIOBgnB2uU29E9gsy0XXeDT1QZZYds
nmBTXDL2agrR0BtdIuWFUiDa3VyK194ZknPWJjbjs+wZqLEoaNfurWBReq3idEINMxoN6eJV51vr
i9OjAcGY9GdrrKwmRB8SPY8MxlIIYNM05khgI9vQGZe3pdf5HGpODApNXYUBAzi5eKmE6n5QP+fT
sc41mI03Dr2/MbRVJ4eUt/CzkyrPXx2BHQRMip1nPfQjaIWtNUdooIxlWrcyTrqNm7Rx/o0XmCDN
pkPt1xMJFqTfchqXa9d28m+K4/EkRjG9osHNZegvEv1SYw6yDZdWuN/6yW7ktmPnTGkM3cb4ZOYX
lxzUM6d0VUfB/GbjYTjlCq3Zm9bZZBxaVNFMYI7g8m8zcgWXpyWGygxTNwNVgOUFD95goimLA2hy
1P6gDHLEtvPdybrJp6lSJ8PUmn1tWkZ7Ndgj/IjU2jZROphRbt92s2yjNQLB3iUfpxucR6kmh1iP
jE1gv3AuMHwjHlO0eMoakp1e2jHfJk7bFHvZxqV3M3BEGwcwYghQs27g4V3T6cw1p2MitrEl4cdj
mjEwDz/uHtM2oFsX0mk+j4ly55VyfRhfE83Ukxt0qbnmMCwITbWwtSOtSKBDu9Jv2NwXV92r2UBL
7sI9DVsk2Ca/OpqRxTOFY0Jgt9hsGpDhQ7VrtFE7d3yOXryZOvr4MDYBwldMlDScHfvg0ocl/llj
HwgTFV+HKozHm6s+jMVovBLi0DwVutP9Q9AWtrOpRxG9uS2Kk7SQRbQeqyj5EU9OZK/izk7T4+TN
BoAMlqzkziIS+Q1kI3gbao8WOJ+E9B8Lun2B1ARFW77LocuQGMMU9k8R/iekGEnZUn5KObEWFy8S
2zbt5uQwSuS/7FMiGddC2828LcbWj+6EiCxOrtG31JnxKEm67nV70e9lrtf6r45Br8BHWswvY93l
5s40NYJ3P1KBeTe4C+zPVC2zfYwcBDBb07MWCg3TtAZPbSpMFk2PwqdA4AYKVk0q2cl0lgpBQ20q
8ABHeqQ7ZsvMlQxExlUZOMbRNIFlY1avKbEhQ0Sr5xLKsdqWAAJL2LSRxd4QlPmPlO8NPSXcqUf7
Y3b9pjSq3OCcuwxhykQ22t+83GZOZhzYI+41CbZCfkWbLODP1GLjOOg3BQ/2M5idChOhRbDhozHN
VZyslOEXwBhq1s951omAItywjPq2E3nOFlXE6kVjeoM8GkT9dVHT8KzF3NuPwRQzCqpWffXF0mXv
hEPZjWIlq8p0vzBZQKEcTVHzrqxkKvkAl7EBSswopqxwnOTsb22fIAy8Ot5Sb6e5nW4tR9P+IFNb
ktMIUmXSMqcgND0pxPV3Ry0Ax51fdwWzqCAAy007+svnOQn8c4lZSVMvW5l3FMCV5U3kRF18N1hJ
5m9QcaX50RG6ih8mu1psTfkUpCVKBsqrGQFlPfkPMxLn4RPEuPm1FTBEGzI8jGKTdGhd2KYTj4MW
fGFcxVVPbkhlyuSZtLl82A8mKmtonmkqT3bErOHViOdupAFkVsYmKgxOjahIsu8Q6wJ4D9FAH5xd
TVjcU+ETGBnyJXK+IK/2v3ZtVj7nHhwPTpqyBJalfzW3bR64fE1R0lkhQtjuDuqX7rWtnfIe/fPF
Wj211riyzFl+1Z5YyjP8J9XTRNByvPbMtnwFt7I5xeAi0f70ssY5YQK8D24WZCu5pC6eieoicBap
Ofp36BGg2orea1FH0YQVYZynecC5rOD+I8l//QX8G8cHFxSp3qYuUiWqDoT27GKd2awxfprlMTKL
xNykVLyIYPxiQBRZCLscTzEVY3oYvWzpd0JU+jWDvSZ6dbHngb7fHNKVlyXNz0lO7msiGsU2UZlZ
mA1+fq6j0f9iYgV59YxMI0SMTcyFpue3cl31NfZQbdb5qx57w7xNpYlPAil7OmysOGgP+dhJfxWh
lZN3djem/ZdMyz5asYQ9ZnpApuq156YonHvHQP2rAptE/qwqbLjwZvJfKKtrvXIxJZDyFMX40lD8
o4cMonniDXl9NF08G3Oy4tFTbw15J5sQ+3cnKNKlnteqLc3xa9/awINFWU/x3neUg2c0uDjvIJMo
6EMDCinB/zjjL7MQcT9IPdhH0IquB2Mtuu/V5Hv4bSRIKHATNprlJ/XS9HmCbOu3sVKUo9vYQz9b
MfezGNeWmxSkvNHf0Xw7+dSHfhoxfqJt6spaR4nGZlE5SflUB26ikI6Urg67IWuI7TcHo0avEVUP
+Db52AJrEDcU6pG/FkaTPDHhwDFuF6s09Tqb+mi+b92kpPbVKnAY8k6ZTwnmslexKBB3aG12L4zS
at2w92D8IqJqBhg6f3qJ0j4ZX5ZpAYzWlpv2SLsun+kY585P4BreQ4b/MtqLvm+ovVnWvKVpsa0Q
8lDyJp2BqSIOyqy11zgGWRvjBeCIlkup1MQ2Tt02gNVEUJ+K2zkNsLZbZeo8N3HTML/RtxDiuHHc
gqfFhtEzkKjvnyF+KzQ5BR4E8P80itaepcdbxsNkwKI8yRPdeX5yuwhLEUhUXYay7sd+4y+ZGFZ9
e3FJS0NA6abYPZ0VtKZ1CzbSvw65OYyracjmY0nTxxz0PIqmXTVcJJuw0OJhEjyU+6GDsThAqw2K
kMC2+o54XtGmS1nd8wCzCZQObSs0SGrrrRnkjK+tBsfEYISsEY9Evehza/SqWMdFTcdvBPyIjXS0
/822e+wGQKGo0EvH6inFY8Jnmdy54PlmOZQN6oSLtHM0StpH4VcC+y4iwRBYM3hxvcB9q0RW88+g
2i9dIcQdbWy6hDWs0+c4omQOnXGpsQ70Uf7QYmIzVz6qRVBewLkVcnLwFQ4lNL8KmPk7uy9Tk1HS
YxnklUz2dkqjyVxJu5hZ73FAFDjVUu8d00V05zg15nNimZVYQ1GXzc4tg+lX2eBIWWWygz9kAHD/
CR5DfcKCxDHl20Uu92aLCv9Ww1x+L/MI18KS24PcJG6SPxKrOtDyN3Z/LxU0/UUOwDE8tU355Ey6
sDakpKGcjJcpu4mY04YjrxLkurhKejT/ph1VFVtwqoIje7CB+CuSlo+WwDRS9eqgRyIBB5dPm31L
UUQiWOSLKG9Mx2jGtZYywDgSM2/hQQj68LPTVL6+Ye8afpE6wLxgGq0+2TWlrF4mpqBJ9F1Z3T5n
yqmNbVoV/n0KPsnZmgpeLDeCqG4QQCNECdhIEVTmQOjRpnbOrYknssHuVEzOuCkrkMzPSynj8zhB
7N0BdYrHXPiFvs0CF1S7s5Wd3o9eK/VtVNkXYXYfmMmmmKjeMSLly3dsxPBH9DkUNrSBEM8QxfFX
v6V24v+I5C/bA9fl7SY1YxG5DNRuh+hwr5fRD8KqsKITGVdpvxmmoH0Yjcm0DxK22PwS6ch+drqs
/bY45tigU+oV87ULRcuKYCHoPAQUZW4kqz4PmEPoeZE7H7QoxHKLG6b2H/BXz092lSOImLIG2/2l
MOtuWuUlE6+xwOaH2wM2bSoy31hnSjcIKNPRjjaWKDksEFJFe6iC4VNnVfYL0EvG3KC+Y1Q1imLf
D+Mk1q+L79uIvAcxixWmj/SbXoLua0AlxwKcHOwoE+LTHxYVEjRiC44TIo+ehpfRyHuovJ5dcQvz
Yzt3rTnRF+Mp6u4KzK9Y5IKY7YgmPl8Hcz05q9gvkUwPABE1Z8ICRdjbjsA1QTqmu3UEdf5DMI5B
cPZwDaHy88b40QA1HE6TOwaEM9i0NhWou4HgFkNnRCyVUSGqKTGpdqFoam3vHTtBiZbTU3jrGWIv
CBsnbp+rXA7453psQjC/XrQZHFs4h6atFZRN4umvShttuxvKAi9r0vfF2tSp67J7R1WDOp95gpRb
4qsaFgEfXakawDWzy70J3nuxselyAzIhW9bPtJThkFn0cb1jJfuxYLO4wQ8foW9Pc2P8QrVTErsE
2ZXe5whoup+0cRUhGkVEONAKjLTwONeT+V7hIvg8Wh3i2aqjlljZljU2T7MTOOj5FjSl/FxfFp+p
Sfv0QLbX8CNPMCitECw17A/Ks7/KypjvczHzEdZprfLt0PTq05RN5ZOXFguQxNjMrz2H9Y8BmYp7
MUr15ypJDbUmo3u2UPcLVL2eP8knGc1oCKX27ZciUZetYPaiMsR0VxW8D0o9dIBoK1dp05Gk0znI
wtYBv9NbzexFnyVZEyiudBp/7qIkT59s9Fzw/+yrxVNjTcmnvPSnGa1i159Bh7XiU1ww0/Sx8Ic9
hBBAvIy7Um6FiV13pQAgf3ozdea6tZfsvpsjHLo4zloUL1jjngsy6CI0uhbRLYwanTHZzGnx2i3K
x3A5GshVORq/CZa3XiMirV498HfSp/AiDmvMHOQYVKPwQijq8YWEuNnBi5hlJ/L6A4bv+cIQu44S
84g2InlBjYSiXqolI16V6I4XLF6D3hJRHDe7CNVTjFC8zZtvC+c4NZjI7Sf6TD8JS7tC2y/SVj+g
PZnSG3RLMf/aHafq4BIuU98tRdnvm0VrvhIopZRv13ERQkMMvJDczyvw2m64z5faedUWotOVx+xj
QnT1CNRtBBh6EBS5qKaAhttnhyb9O06PstuVkTZ/kdvRWJuJ2U9MBYKjZ2rmEF/eRm+lKOwJNVt6
GD6xSMwiSkHwNsqq7dDL1Ux8Ojdg3Ht6qT8DkEH9xNFYvbDpVvcTNYEIwWl9qqU27fXKc5L0OztA
b64whU3B3UxqBYSxlQU34MW23COFLfNHh1SAgdusQQN13/mUiUE+Hj0HdRZbniJFNG0oqVZpXrDh
DIVs3U8DuWzJN2wrcbKr3CG7Qz5lB+CLJBvx0aLNUACW0x5wpWn2bdITqyAzRJSha2XM1Jod4Vnh
orwRb4Csgh8XhdVxgEUQu6X1R0nB3sz69oIlf0sJrMiRKHj2p1xaAdj5NCb+qTbHtnmErcJjVvqX
aAMjzU19X9hVl296r5JfuiyeCR2mOjtFME/U8gifvihzxtQyWNUCaW6kc8WI45kWORjyAQagjosK
5Oii3QCF50NgKTRYHMWgqfe9Zjbvq3aJTyT3ZHe96eLDXrHB6fypxLYX3LveWJlUaV2G8zsUjjBM
cU8IC23Ets4aGflIe3vZvi0l8/j0GvQWueyq9B1vnLbMex2M/gE5vtmYZ3/u8VftzMRKSzw9+AHL
+DGYSVhobn0bZTCdIv2WHW9cHPXSw6CCOzw9MM3PN5jbLM3CoE7VSfPNVe4i6ABRPa3zdFAY0yvX
i7ZpxPical1ryyKWNPOpvkmAGkT1S7VxgzIT1nocj0YdOMETGvXF31j1OFJ5iZQYBbvuvGjV2+b8
0ya7pb5ZIgoOKAZHVc9jGpXqJmEnlOue6ROvAeFN4tzC51/c2mzy/g9jKMf4bHlzAHPjW3lAQuWU
Fv0hN0pv2VX2yPznS54IwMsYl/G3ZXZ1eZjVmNj7DswzPgYj4Z83pP6xZ1rtkpTrUWTe9NSxphlE
XHmuizeDRITPTW9ly23r5zI64jDCb2XRoOLighNFDGGy+jtrhSAPW9aqYnVJ6lYsJBuQD208Ap5g
3ZlyCNwbg4jNaSXIgGH1LGQUkGNUIM6Ju2Dmj4VKH1Z03uMF6GuYhzmWFZK4wDTPhPjmKOv7yVyw
EgfQBOgusk9y0O43CxMN54Uag0dTLRUDjS0gzxmCEbNQUWZUNpw7FY14EMlV7kXz2YmkM5wgqDjD
WJHOp9b2GcEZs8bvB2MYCDzgdQc3htTB9ylp4recB7BsEoThAqABZGfTa7f9XiYj5ePopAChXgmL
FNkjf2YaLSPOOcdavqolNqK9lStD7yHxps9D5Y3bynWtdte10TTcV5MmesVHVfA0BAB9iCdwAu+n
SOE6Jf1n5FvxctJPB77A+6XmhL1NPARAiCfZHQgMyqINdLfeL+XSNZu6a+rHef7vvLPN6VNjQ8Wt
tZXAZWKgqdww4bpemIyBOYGUyxyvSdM70z6q8+SF0JGUrqEvgzvsrCSejE5RbwrHlN4KvQVa1VQi
Rl8B4Pb1nu1dsWc5A+k/S5I8AHaZekXbDlzXCjqwC3Bl2psWJ+YTRD4Etd0UxmlOEoBbHZdY16Mh
6H+No9vRnrKA1CZDVUGrDl5cAxLiS7uPsYhGBD/UZn+YwFBu/aVDOj0xo50BqmT4WLe9rXzE1nGL
gkJA0DYsqHLKNomtWm4tjrrlzvIAQzGn62gIxxZsmnQRc6EhaYkfPhfantKd3/rJxabVNOLOGnAX
QCAY4HZKT8O0FiUdV0j/K1BQzBmKLK9uMZTEA0EL8HLZKm4tu15beTz+REBP7xchOyUkM/F6Z1e3
XoyRhPN6VxMtumxIB5OPSUNmwprkjuFBjD5Edx9FNE6o9PjOClRvn7qocaCMg7Zdew6IMwI6oR8I
gEnBszAu6DuPoLHPcz1O0X3N1NkXX8x6nVtWP3ydbYhv0PQ5yKh7Ye1Z37C12GUJBEXlqIdgBbkj
qpBQTAJezAwocoPyBKWrTcQAsgtaMxPHppYv6tL2rCNJTjC/2FXlIXCW6JMWHq5n6Fv55Ckxr7GW
D6dm0MV2Qe4ao6Z3ux+Y+FHw4A8BhSenj2ZjAfwVG7p4cSJuJrj4lWFLVyCQOY51LNzmxsDlRHQH
amSUhCgnMJeqBbrdKnXxkpdjEd36RWFMKL0LsS4zl7iAwPT5+0BJUs5GOS7Hhqb9e43ZAKu6MWaP
yaKlhZUOc8wKHXJvw1aiMN5mJjw/31nQ3tbCjCwmnwS6elRODI5Siar9VZmDequBhvkFuvJp0kEM
5rdBltrb+EEznUqgrXGVVpEd/HSFAZFkw9DvYjMPGN80m90TIRKuwjnul3RFnapK9AKNfTM5Gial
rWQSH2q39Zd1ABGlNn5vMVfHR3t/a16ChjZznQwnNtYh30A3oUUz2Q6M3WVym32vyn4eb/EDYJsY
SSAxD02KQyygqUYNKNr2zfW8YLrDNxK4Z/DrwMEdi7HDmwICpQajYMnhNUyMbO+WPVaw1PGSb/gG
MnTBbTB2pySe3PZo99NFnTaY6dHBQ5Gc8r4snaMYognaBENLmm9RM/h8uGOOMdDEA/w9BQP+FuC8
OKMeQvNNQTF4xAQFOB75e6s+ehgcjANdy2DhDu7qYtPARdUkQmCkAZRIUaqtImopIwyYMZZvdUHj
xMpK4QbDVNuGtXaLyI9u2OVI8pS2cZESEa5HGs2wjP0ZWT5B5nz4yifSJF7Q/XWhTJ3ePsUtnEGy
wk+cjhxqCQ4NHZps1uUjGNCCQ5PRY3I7dkFc7wOZY0+Ecuvt7UI2p3M7j1BvFyTY4uPl+F3Tmi5J
mBZm92PsG/tcOuRaF2HQg/IcZwYNEkVVuSJiy4znrrlFalM6X0wCJaCCpWGMD0BUif6MZjLBUO2h
JXDWGaIXNDEWJCHYILkq1efUG9zvBRsNGhAbjsJbBgfWZ3QJf0TY5hXrUSNGRxMO/botVd5Fh2J0
B29HVo9ud8FIwcKBiJIjCEWmc4Xi2Q1I1Jx01t/UVYknORm0fZymWMQBKHVi2m9L5eg7qwLd/+Ih
6zLPHQJEEepl7vzHTHVNdBdglQS9UIZBTvrCZXYNtlvji+m0Q808X/60p8ID798HjYbSxwNjIcLD
JJ475dqK4uahM7rKOvRgCz4RTJb1lFlpTBS8sCium3xE32NcDJEVZIS4oeaNs8MUs2L3CW/lsdMm
XWagO6IGSs9PXmkwp3ZHbGZ/HiyvaTfp6PYDYuXOiA84i2MRqqGe8XRhRTCNWx/wntCuKEiihyhX
1vdMGXFzUH6jfPTpAV0IBl/3lS2lI1+og7IjzSn2hxywwbN9KLQWYUzzpV44ABUuujLJb5IkE92r
L6i3wQbwwW/qdG7se0k6XbKvM/QIBKORHrWSAHkMCC6yOH8hqGWML0pdKR7rplX1iRnAjJjQttO2
5zZoEL0tvDJxwC0UU7NbhrSbZ6dXLkR13wJ6DCOJb+uyTZzyDGw+TTe2i/jHGGwXP4Dn1BFmtn5w
qBQnOR4JnV5+OP4gU8S5Xfb2fmineYn+/DNc1SLCEC2JFBbHr3UVrpoPpemjf+qOqIf79Mkqyk2J
Eo8LInESq8WIn+Ol2Pa1efD3XRjypj5IXzb/lU7qW4iMBMNBmBJy9RMat/LUFPATmGo3E3cdbwgS
WaMOOZYHBlaE8fbD6QKXcNa/7tq25CXS28ayeBWIanBbQ+HF/XEsmnkzaCagaIRYsMIj4wVxEyCt
CNjV8qnpt4brfa0wrh3EkFinGKNCtHr/Lfw1pcK0AjSlzLv3BBGq10nmsidNJ6nr/gj9sRnmfVb+
DOIvxHS9fxnz76jhy3UIe+dhk/3jXz3pZTR7C4dSf/Qfpu65Dufp4B2lselCz3xOq6Ne2/GuJI4h
rJnmeCo/mszyjzf9x/WvMnMBQBKLjAUcqN/oqFXHRFO5wdQ3/5DHcYvAfA9zkpjbJPjgAf/7zgEx
A6ZjW9z79Z17KaP4RNczf0WFS3+/kJpBsxOLHQkEAQelVPgKftF2Ajtv1EV43B1m+5c1GltV5x98
8n8/BwA4IS6v+zJp+r9J8L9F5eoOm+dActkRducUN1sotGPWPL7/tv95EZPZmXzfnmtef1RwtPZU
YGM4mk75gKLv1u4fM+fpf3ERWlVoACoz63r0eF7Fduc60XAkzPZz4Jo/8a4/+In9QUj29b2wLChB
MAV6Abii9K/Wq2sErfClIkspfdHmo+V98psPLnG9NriEKZCYkCYsqRnNy9yk396JqYaAyeJWdkKN
qrqNxlTq7nWxR2Px/iO7XuzXF7r6FCmhZedTlZ0y9dDlj3n0ywredH96/yr/eGJ/3M7VUkuZWbAU
2sxOrX6z0h9+cFo+GtL10RO7hDT/9sRkkhdwlTyxwgnb/mRzeM0bZOCu/mDf+Ohert6+MqYomVI7
O3npp0jeR84Pp96//7g+eimXn/DbvRDFNjnBwOMao7OM73kpInuc2//harl+9VfjXZLBxmoluApJ
gmFhEpbhf3Hch/dv5aOndXltv91KilvAQQaanWwMKLnxkxBB7JcffF6XR/77Afp/74TC0jaFxcq5
uhP0AcpQws1OlyyyFcTZjeiw475/J/98KT5kvORQdNG6/XknNHKomhmIckrUySdRNiNy1Ex/6FF9
cKG/jofL7ViSDcb2AFJs+2q1eENlimTOi1Pa3YFupO2d3xPnjIpwUV9nCWoHz0VK5naxTpH3JSfg
2y79cIKZSVBgBoSBvX/r12Hq1z/oam1N3eLMRsQPShZrUxCClkoLqjdea0NhrGOYysv7F/zXs/79
CVytMUZgRG4LKHQagp31rSJfsvThNT980tfj565v7GqhLV4DaNrExSknxbREuYzfDnUQoW/BjlC9
AANmPm09HBDv399/X+T1F+vbHqeebSL2vv5iez83Be6Q4hRUxgn7JLq6MxF7+AGI7zOe8kfvjU5x
uCtv3LuS0CZg8I/mjPzrGfuODyd3KfYc9+oZZ3Yi+xkF30mtk36TGMxSwd8vq49u9XKC/HWr0nQt
fAaSyT5Xz3g2/QjpYVecmu4RyHdFZlpBk2Z+jVbeg7MlVgtBXxF+8ICvZ7Z4FpObKGdcQYHlWu7V
lpAj8dIATPPZIs5D0Me2ZEMwoDkbHt3x2axvAQYzAJve2/nW29QU58u7QAAzExKm9qAeWzmUH/yq
v86oqx91tRl2aTpPBL/N5x775Tw9p8QhBASM9aAXZr19/xH8tSleLkZtbROvE1jMzvhzv1JkgMoy
4gl48SPIz0rrn//zC7j8+ZfRUMQwXXdKQJZIjKSazyMsnm0T1G18ff8K/5U5f3w73MPvl7i6B2OY
pE9rPp+ph1auf5c4P7jneyffjIR3Q4sfCAIZmuCD9/T/uC6dmOdJCrDgam2A+ZKAWA3zOa/uB/WV
UMS1cTHvBSfDJwzpbeoJnfxouttfC5Kb5TF6TAhk0Akl7J8vrMXQ0sDpL2eDSOmuxCDBmkS5cnSS
D9bkv67EaGyTbpMRGQwO+fNKfhNFeowbcXZiAtgJloqyA+nhCKWO77/Ajy50/RyDasqduBDnnoyB
e9J+DeBK8nNZuMWhmwN//b+4nmeBz//XzPhXZ/QMuEBHPImz1earonsKqJ/IyG/Kw/vX+etAtNwL
RuBYFvCoZ1lXr0rGaJPQvQhs8N6pk/mua57jRhOs5EDPWOehFk/vX9H6e+/gkh61DagETcf1hlbi
cG+dcRZnryZdtXCMtzZy/U/lAtVTkvp1Kx27vmmh7W6cdjF/gPY1ewcUdE1ibHtfZlBai4lLeBXF
WXk7dWjdyXCTN+SJrPpOvXb4XjBoy24/EE+x6qA+QmM07ktfZgeSPZOvGM2TD1bavx6kjReGWCy+
eEtefYmIaWpsKJY4m+NT9TXL2QfDZVh3+l598Cn+Y03T25IUCc7CdmheD2KFjjHqVgUsL7LDc2Vu
letu0uXG9qdQkbEz4dQZF9Kdlnnz/rv7+9VdthFmmvtskh6F3Z/LrW5zi7Ed03L2XGNLBgIZIMZ2
KG8S9Gut/fr+xf4bhvjnnvnn1a4eKWZ/k5NvWM76O8L07uvyw3wSN8E220Zr52AdhpgcxFXwrbyL
n/tndaM/OHf+G3fz1w+waL/pW6V0/xsw91vJ7xgE+CBGXc7jTfwInXDLsEjjXj6662WnPt+n55LZ
rsGh3WdHFFnv3735V7VhcfeO7csgkPzFuuxIv108JxwJhbC3nOOWCCccVreJK/dOVn4xS7hf0p5J
iOvemEWxwzm27uzly//mFwQArXzXlg1I8OcvmCyJGp70kXPbGiwu/Rnc9hBN6zGTB+zqr5il0eK7
fr7qqWvfv/i/vjQqHkZvS/OSzXq1L/VpvGQtrP/Zrtpn/6b1wqCqnsrll692/19X+u8r/O05J7Du
2Ffc/77peuXgnIePvymX4mCM+Jz86vP71/v7JLnARvQEAJ2S4/HqvVY2sqcgj8WZO7zp3WhLFDTJ
EOrRHz640j83CuBfXL8cxhz+V5cCdE4WR5TsSafGrTF+fM/aZ+bCZVjejEitmkJsmtr7aH/65x3+
dtmr74aEQbvMNZc1vHarh13aaQws6lhk0XMUWWjKN0ncHmOlSYpek/XVG+NNGuQbBTqvPxo/fqnK
rxcxpw0IpSeJaHOvvqTJqoealFZxrsYi3QXD9ItxQ+N+yokJeP/N/uubpQOSIjAZZCSvv6TSqiRq
Vu7bgX/LF2Ka9wgn1fhJ4mF+/1L/QZnXd/X7ta7QrkVPqnGKXJxH2eP6YrJMCP28d4zqE6KK+9Gy
jTBzprul0Q+QWrfl4jyVxXKXkWkVkjOdbdoSMbQkZH/lBWR2VaaNpUucYsKik6V7iFOTFENDL+sa
BJGEC4iZyPyR+HJnIW8MGyvauMOIKNtqP9j4/yJPmMjscYi6fiAs0M/g6ua8JkuRn2qKEkuSa2x3
933evwi5ZGFZVCpEP/lGIPLh/3B2XcuRG8vyixABb17hxzvQviBI7hLee3z9TVBxpJke3EHsilrp
QSEWuru6umxmVvDvqA3uAtlfx2XGYo6Ys9GXPS687fcBCL6HwwuAZClIhBXCGYPriQy429DHGr6E
2glsqKG3ll+QMnNdZTgIAthvOIR7yFXe2tu8UcC3FVHMMVOB67rurKwzwgP6gcPCBPTdYw26v6S3
wohgtsQkP8VxHnuUS8xP5Ow2kfYjKNbQuU3bj0XNLwzEASLqQhzNKoRB4AAFyeUY6DliLqQTzVCX
3v094LgwMP/U/9XCBE5hWRrOs0ITC0ND9Bg0yEjjZiAeBaaiD/xUNBpgFOfxsu4NC3YQLiwsuYKK
F+nxAVooHsUBgsamAmoLW4xWDXYry8s4b8FLnxUl0lBCBbApIjs5n1dvFMUMSd4gADqWqH9/Y2Qs
0LygS7/EQPx6vKh7G4ZFTeEAWv1YhZbJowIstaB4kJSiIQMtG1rcrtFOkQBJK4sXSgPM5MDdGjEI
U4DVrIgyg0CEMM1RzEcVaEtYNE3kgARG1530BHIpm5ecWnpP0EQQBM+YggTgqh1hzpPzF+jZ7y82
yuYiohCYaxklQkJXUh8ThEUHohB5QCs7XJwE1fZE/AtFQRQn8XBlGPRuElIAccagNN2xRzj1NDpj
ePQTsqnGnh8f3dyNvhZDvPZ8iYF8UDezxyyGEVxTwQmorugFeyxlxi/Fnk0uDFYEvSdrvHk15pQL
SLpjyP0e0BtJRU4NQNU0saP4NxqWVD4Buzp6vE+PBc/dgWu5xC4OOfLvnDSwRw8FXD7hN1JnM3lt
PpbCsDM6eS2G2EVOzLluTBj2mGZANpBdTs/ARWZUJbL/U1coGD3qdoUoqNwDzDtYA4Ay2UVSFGwH
QBQsfM0kjLggoKxXeB5vD54FkkKcr1OM/XeedBzQuYNcAyJfoOyoXilxBiCIG+Px4qf7RohTJMTm
Cp4fnCwpzkUZRYx4gAC24TsHVHHkyjSvP7E5NLbGZI/XbPyiWriD90IVGgP3Ai+LSO8hzMBHXdk2
jNK0GGOLpGNQMDaVquMl5o7dwGyj8CyLa0VckDdzwkCs4BW4ghwCWbzrtwI5N+zRU9kpR5ZpjAII
IFVwKqIVgNwBSVeqRYu2k+aJ5xhNwswvjMfCLs/EtWhSljGSOVk++KWTCl6tWMEIjRzyg39Kmg9B
OWBkVeVDi0FLXNRrDdp7eqAwYsvBckAlJ/QvjsNOwtQUAKEKgIc1YgJiyl+KUCzknOZ2RpIRlSgc
iEQR8xK6n2FyGq08jHuMMHKDViq6gv+4RmN6i8Z4H8yqSAxh2PhVNIMluua7bpXpIQAoODNF2vCn
SLL2duRqdN563qlr2Oe8XOWRVjcmEoxAwd9JTW8oAGgtKYBQKaOVJTshODKU7QXVwpWbeZTQwAEn
HsEZXBZ4oreng+kbDEkxkXfCzKTOCc/0iKxKecm+WPRu7NDAS2eeBqwdvcvfJG/h+b3PIt0KJx76
PBXqFtgZ3ilKZbMYAHMO0AWFfwfou5aj649xl1h/J22/vfPYbIDtc3ifaCCOE7chAJkJxsk47wQI
JwweBuhqA5ykYgM0ZalOM3PTJ+cC1w6dhbxE1mnA3zUO0iB5J3EHcEk+WKX9XuoUNRYjIyveKHnh
oi3JI5bGh+BSAVWbd8qbqRgFdJl024CoD9P8OqBEH9vO+7Qmh8YT9BohWYN4G17urd6gl48VgYMS
nsZh79kxvxq8HR9+tzjAKHQaHlV24OLn5iB6+7hDCllj+q9QBzYTpbGUpVCbCqDILnBUi5zSis7C
pKAPRPM4DJYCjbszv/1UjohnQKkIfP6oCU/Zs/+GA5ePxe/iqTeaVbxGN9qTi1b1he2587QIkYSV
70AeC/bCLjxV3RsHSu/m9+Ptv3spid9P2FSAy0mV6OL38y1AR+RCw6BwEXy0zdufy5FZEVleEe8j
R7qsclvW6TAO4anuXviy2ss5TFIiDqfA66iFc7rzxbEmmcd9geOId5kmjikthK6mIhdrkpLUovss
BgRpgRh4zDO7Gpp2hbnPBS/rPlbj0A4EbwPmANYYKfpbNaYHBKYAkBt3jQYuE6OzoJ0rzD4Ei21r
d9cTkpBc5aaAGgka0i1OBAwqBq1H75Cx1vsVtQ802aTtYOFVu9eMWzHEozYokp+EFNium3WvRzaa
V9ml+PZeuScRCooa6KqY/KfbPVMCKaEpPqB39QrZaR3DS2qlf3lHbQ3Iqe2vP9XAG2FkZQj5SvDm
jdi2yPZ1RWO3zOqxgHu1uxVAXNV48o8G+udcOsPX5C3aBxbOhL23QLcyiOta0Aogkjqf3kkXzIUk
GGrB/M2532L7XtxDoLlYWacHRyS9992XcnLVboUZFFPaNguX7O7F/dHCf89O5m7Prgb1b5F0Ib2r
DAV1BUVT1oEuLaz3PmgipEwadOXydZiuqQA0Cg3ROwOodaas818qqyKXtbCe+Vv133qIRw/AZ0nT
hlgP5s82oU5p0om1KX1JzKyduNJ5mbhWgDDGtHGKE6wMdPPoSAjCTqQfrbWkjszSCREWCbgYwBJu
Ick9KXZjTJcY8yWn6CnfKHt2xWmFyb6A+0vRuYVHa+kmEN4YCOyBo8ZCMqv5Wr7hDG95H5dWR9iO
sWijAvNc9G40FTPpbe4T7reWbniV0QBXqol75QjAVqXRvcX1zaslMppwyNDMCq/lVi2LNOQDwY8n
tWwMdx3r7KrQ0Udigvvpz6wKOoRp9MMjsOQF5ABpjtCXAHQbWRQyvJNUqkXr3XYpHUcu5k4CoSeA
wi7zKoIEJ+n1sxppvMkZQEc7L7l6xBW7E0SohQiMq3L0IWjjnc1PgDManb5wiwmtuBNBaAVIB/oi
pGjeEdc7b+PqrYE2efuxnSceRlIG2QYYghlYDNFK5ATnxoqfFX3pXZwVgHwlsqRoNAQZ/a12SaEH
+kGE/g5iON2zSusvvv/q1xPvFLh5c6Bf4ddX3+ERHO+D2i5IIAsR/2zRlQjimZJdhq1dqLSjAxgf
Xsr53Ku/14p1sZfavJb2iniGpCEDcjRa2xxdGMyu0TLn8WbN3w5UL3gkkzAQQvr8cTRBwzMSlPZ1
B5xZ9Xels+pp4Z0jnvV/9utKCHEkcI2LNu4gxEdcoywlbqb/+ypUvfvtxGnQwGUthga/HUjaKquZ
JrIAa81fWgSZBrmTQ5wFgNHbqEpdnEWiPp+e05VgAqS40ynz8ZnM2pGr3SKdgpGb8PuxnkjF0L96
EJ3cWjgQsgP3bi2EO4DzwFx6iLU8P6MvVKU1RT2YiVYDEXF7Op2WXkzysb6TN+n5laOjgOjR7Xus
KbBXO+msPV06dbN53evbp+/HuzdrIq92jzD32ZiXgHhReIc9gVl+tR0N4G38mQNwtxrC0vN+BLaB
GqsJV5UabNffp8drWLyVhJ0fyhFswAWOZ7fx9unKcc5gnMrUBTHziqYg3cmjZwhv/e2hgMsoLWuk
3Zz2FY2h2e/G15+yy8JzMicEzRoCh0d+Gnojbk2bgUVcznzBGTTZGgxGV3aexqpLle85Q3kthrw0
eTPACFC8I1sAzTYVy1towZ/Tq2sBxI1xK08CYAsEdOvhu3hiX7/C9bB0LedM2bUQ4pq4IOIZesSM
DoBOwyMghE7ZSjwwa0+v7D+cwfhR4mtZxEUBxVAkiT1ksRazde1s1S3MkcwfiQygFoDi0cho36oX
aokN4A4DwRkBbx6o/Coc4RMt3JQ59ZoGohgGsEhoAiZWUQNaBswyHOck6iunly/pRtCQmNXs0zOs
2GbTqM9/I5FBKhzYWPx9fgJcGQCbUCTOCdRsp3rrrLf6dbvXbDpRT4L+izIBDXtYOi0yNP45LhSu
/xVLqAbod0MX8OSc8/yqAxopvIAnColBWv8+Beb393esTT+VDVxTVdAFfcm7/WksI5/Z6w8gdppm
a7+VMnwAdhrELerz8zNAFXaSoR6P5zOzv3z7hm98278e7zc7Pd93ckF4gx5vHpkUstsubd0Ogwvh
9BxCcpho4GILVTu3BnW91wwQzGquE+6Ft04FhdqCpSeLMv9s+5V04toLLRuEGLqaHkpI35jgEXRX
4sqz3tZPvnopQD6ip1azIHbW10Cb9L+LJk67bXymFiuIdU+tLf9K1/bpBOrYBTGzl+dKCnGkgBfm
AUYKKbSoH4ANoPbqylsxSz2wZO3kbhOJ9xKAWMD8byGnWuudlqm77tzshFhHFfr0a8GG8tNHP9IX
4lWL6qimhBjC+B069lVkkDjbPSrnT/P9/R2dMy+uDncdP3aPFbcbUBcCK80GmLYW5Po3yB2oY/qb
0r89/fK9fvp4GtSl9/2nB+TuG0UZbyLaHIACSZjG2gU1QSR3/7h4r6/xCmAz+JEtUIDjw6ajcFYr
/jgwqvJEa1FiqF9fYIfTkUIsbdQG1BipRBAdQv3X9q/vTgX+sJlq37n1/f1r0ebNG5+f0iQymQJe
8ltTDjzxGFizPQ7QYE/5tn+VTCezfNN/KVdmZVWqt3K/UovT1sEBfKM6OA4NYfXYEJClwH+06Ooj
CC0CWB44KIE/6XCHeMt9Zfv4ghL7k7IrIM0z/U1xpBZkTl7D3Tmh0o6kN1qUECLdrrvopJLLi5F3
MK+aawp6cjU4UotTWnPPPsegBQpTd+ijIUvPeSdnMt0WvKO8VhrwelcdONlKfZ13xmlhE+fcmGtR
hGHBgDUnJlLGO6+DMa6El3SF6mFhKe/fAPMB1A8omtVv2fR0cf9Y8pJgQoVaIAMAHDDnnXIbGLh9
mqiiz3XBoJHpx0lHFDxS08y5Al71H0t0FWeUVRgwoyyNTl4hnTq8hPVlCK2CF6yXHqTuNCoWYK/5
86wMpo+mVC46CFiAzd9qSdrzAxhkW9rZKIJRWe6XC9fgsNQVNaVFCF28kULYNcyw5i2LuM0JhW/v
gwLysWxJoOfpfw2/QN0CnodsYV0zrxBuO0+LqGrh1rNk8T0Caydg17nOyUewDAKdThmfKzQKl0Am
8VLAhpQXgEQB5dEVnnzWfKwwM2d5K51YMPBUGlSbmc6ZKNzTUC9qznSBQJfzqxxcqqJklxG7AS/I
gtz7BwRyZYzYIxsi0jQ/GYUrHQJGWwPk4ax3anAFtGt0KwMPd7SZMDf4aO+DMBrlCC+06X4D3B69
UKRzyqdWDSTl9tfi/Pr8IShA852GcRSR7CfkPY+VIqXsHemr4k9jeSpGO6Pe22+wS0TjBW9oY/fH
hT24v63YgyuhxB4E05gHwxe9Q4HESmaqaUC/7bcFaFLK0B6GV6p+pjiQHnafmT5gjpuR1Bq8mmP6
MfC7On1a+J57C3n7PYQhpou2C6D9vYORhiHdSABxUzJDTDVKOHnMccDIdabLS01tP77l7Z2bxAKT
epq6nsYublVhjLsMNCRd79BrDERL/FmqALvJClaVv4fyGyeZhZjsQ8xhUBcFOFJ9tsuBIj+uOIBN
gLqnOPYgNqt9B7jDIn+Qg2Lhik7rfvSBxDm1YDmgK7rpgcrHveYK5VvAAt9QKTsu3MYZR/h2K4gT
kKLBp4YGkrzyOXIvoBkBU3StKV8AT6JER5paQXW05QjYgmRdouwDAMXqHDKnMr4wrEl7bws6wc6s
XeI5Ds1BqLujNe32cIRgBMGSx/SOEgdyb6TAedI8PuI/FOCGm6lQ/K45kTuUQuEaNNNvgKkLJoqK
/+hiOVlIQt47CgIv8dOsHNREQgvX7beECgV6O3D9OTEQXx0OfLwr2QOnz+Mlz93KaymERQRWVxxw
MVYsvIad1bqbjlFp7owlA9L4sagZb+tmRWQZQAwxrUFVkBVRWyp5k5Pfo/suvrPpNsBEAKjZ/cgO
91l/YYf9SCHkXJA/XS1Ss6eEEdwiTKgAWOV2R/0A7QZjKvQOsByB/q0nrQFUK1VYhbsBeEnm82N5
M2Em1nslj7hJKWCRAkzK9g5vYa5SGPUWZs6EPw3eNS21wNf9iT92YAKX16ZWsaWLxuNP+BlYfrRk
QqFbfJ9YCWzvyPRbLB9qgP8i/W9koY1hzy7cgJQElLPBoYlqvczexPpjyAy0MmFGGKRJ2Sbyf2cA
4k9Mvt/UgPvJxvOYWlEl7GWAcgI0FwO3x6oG86HIrDu+04aFjM+80giI0gFwM5V3iBW4tSg2jS/1
Diirac21pp9yhWcb//a1HhjMrOWvF1Rl7r3GGDwGaxQJICwcEUzlA5DpBJbqHVADipiAzwoERt7A
B2ANqEPdlQY0eYzwpx8f17zGXMmd7NOVn9AXXi3ykdg7FYuZ01YPUrBx5pzGu0cpBrFbZHbUCwMo
xHbXKCsg0wL1VA1YVewE3RdfExCNe0IH9NQdlW6W+vdmUsjQZ4lH0z6quMjvElW2WIalG1scRYkG
ZTH4Fed7RNyxjJdyBSAGqaPUEqwESw/SD4LZnRIrPAaRJfQN4hNudyWm+E4A2QBslN+aoVipoihv
RBfhtZyCInJQPS/Wudig3E2ZqzSzy3MnrHQmQItvE6jJyG0khLIiepsR//xFqAU4I4FnMEeEhCFP
Ntm2Yge6tlxunLLfJ0CuzoMzdLXnAy1CNys3OF6udsN2KXid0VFEzhycSvROIUIgd0UqQLdQUa0z
0s8Vg6qkaFUZkKjSxOCWcMemV4A4AciCq8hjzoUFxMrtCYARV+48IMqBleSQY7S+7Z4jyhTZbStv
APjFnx/fgzk/XRZEPHsg8kZ+n2yVaTFcBspZrnWGqMkuQExkjRxygSrCazRacw0ulooTcMLzC0CP
pXWcpkuRyszDiFlYtKsi7EMISLrsOR/HbBkorXOW/WngHyRpmZVRv+Kx1OLQerxgbtpAcoPR6oep
GwmpZ8CZ3m5wDDYJCniRnROJQ7ofeYE6x1JNYQw/8kQQWNbZemK5UbkcfD4eMPYBwT39URojGEZ2
S41y8ZsSQf06uE2yjvIsN6cqidYg5Nk0gQz+dR9QuywQaUcpAgCEm6fAZoAxw0BabXCgZAF2am5R
SBOaYGAODH7A+EgjyyxoHAahUKuGg70BFuK4YOLnFBk2b2KMBUcZMrK3awctXeEFSdQ5bZy+AAHy
hDl9qTu1xb7inh7v81zkg2l2VsBfIjw1UrFiue6G2M86h3cNBeWDzF0BRQQ81iAr6b7BWaBXSQLQ
/U5LwBc9jPFSJDglQ+4OmkUAgPIVoDJ+PvDKwudoPB8lkK04BW+6vQw6OB8kJeB0yHRMg2zKEay9
6wTAviL/RTeXrElNuQB91vCaht5CSDan4ihw8EATBKwFkGZuNx6Ue0LLA/bbodz3ovkaFJAdqqWo
StkeTD6Pd37OggBWBQEwgPPQ8068qIMEYgw/bTqHrcPPUYoBIy7CBwsO4lc7ASJ5WsMulNfmD/tK
JvGaemXP5hnbdg7nUl+cbIWuNRFldCiwxJVFjQO4fHszYHrVTUedBRHS4zXP+S5YMLYYeo3mFHLK
YcxBdwHk2s7BDBEfropmK8S7qDnQO1AZB72WAVmizDcMaFz4UU9341JVefaErz6AuFplkxRAoYK2
cT5IxONE7YXUdEHr41pNEO2llF/w8SeVuVPvK4HTB12pN57wiTMaxxyCsaBnqlUBFHShWcr8zbki
NztLhC0UqMwzJcTODlRlM1Gh02BLyMVVgKkwMNBqzDCqcuubIdodhAVj/f/o1b/H+hPXXi3S7Vkw
KPFYZB2bu4lOxlDQvPpqjE+Xyl5wCedPELU/PPXIF4uEDlNuKVNtBVlS8lbQdh1dQHxEDWfORRvV
grrOZESAHIT0FDdJu+uiCoBKzQZ02Tld+rsLdqIvaWC3AY5PEm0BbJu55ndWfy8InRZwpzGYksLE
6QRmcuc9ZXVK1y0uKagLB7kzOFNAuARwb5DGK2or2HJTr5ra9n8/FkxOUSCvO+Ek/SeYiAbzQpHj
TOhwOUfUp86g+noaQSNQ57CBsIO+CJxhsFfRwXNGeZs4XXXdLq9lW4Fz14EpGzQlK5SE/OJY0BfW
bVQEIgzyNS6yZ6BhiHh7EWZh9vG4+mTCSwB+c92DjLNzxFaPV/LYqF5n11S1kAGa2xpMM2NAHAV1
ZJ+l6TuuFNzvO7C1cRVSQMpOMH0jbTSuAk/bsytY4OaOfR2wA7mYnOLP6kkpHSpNDW5Evwewg1hq
hwhezHY0w63Lvdgc+9HqOLtHfP/4BGeuxjR6Dbg/GiSoAk18JYaNfCanpt0ALMm6d08CB6T2WB/4
QwEunL8Rhjk6GuU1ZIcIw+YGYw9uEAH3EBx3qT3xTzKg1o2+6AQkzCAWeSxu5qSxtv/EEfZNZIBX
njV85yA5unUtE9AVjwXMb96/An488KsjBjkKsHwLGnn4uNIKWjSG9AN8VpYA0Oy4a83H0ibFJC75
9XJ+zPmVtAJEJ3w1YDkbQW0Xtmqm8QygMf/tFelS8Tno10E7CNcivLg0yolShXwLv0q9Qi/5Wq/q
A1WrUr2ScVPcHrzIBZ+oUnko3XLNBvUuGpZq/HMBDL5Jgr8DSB0g6hChspC2rIdsN3STzo6K5OZI
8scpoMNrFpRT3RC9tYzwG869tBbCCoyZwJb3F9y7Gb8asRquB6ZeRBGdmLe3uAUNvALKJRxxcfLZ
M/hxXF8Dz6TGs6vHxzv3It6IIvyMsOgzpeRE3I5COhSpXb8WLXgsgcJJU+sA5Ot6uHNBNuamC2/W
rGIhcvjJDkyVlds1cmDEK0uGguAmk8EviSqn0oM3bmF9M27NFPb+K4bwlCvQ2YWD7KJuNNhyMJgt
2C20PgdXwJvXWID+bcCnAqh/FYUevUw/llraf2AX7i7Q1QcQZ1nnTFjGILdy4lVvtk4Toa8WfFNW
pdXHg2By5juljvouBBK3vm+Beaz1FigAVDGzTwt7MatWPI9pMRSwGbQs32655w7gx5AiJOTiPVi8
4wodQ4NKlXpcvoahBf9Prfhz8VpXtcqNoEHdK8251hr37fGHzFVS0L/z34cQIUWB0eExCVBUEw5g
NnnF/jPnKrFraTcyVoJ2/BgncpZCrUXcynbbMTozpVkDlCZq9LowR3Q0HXwGdDJLtaVZdfnJlUlT
opksI1RwgRU5CHqHa7PXQCl+DfXGTz4er3/2HASZRX4StxyAnbfnIHPgimdCnEPaMxSyuphpc+lA
F8vUAAEBSE77hVswe9fgH2IoUcKDS941wBK2HehMeqfo0nDNVWP0MfhhulCUnt27KynEVesVzo0l
BmU5DkSLWxcMY5uc88FDJ9TK5fEO/tTa7m4VSitwdhSMYJNNEnIDKuigxhbCn2rN2hzWrMVagOV6
okzfyl+hLWb/pYcreg1ig+GQWd72JVoNpvIOxuNVbjQmYwGQ4tv/AA1a1azwz9a4BGasLTkEcxEP
Rq3++1biuDm+53gxhwUIWTA+DiDURlbABbTVCRxFqlyAoOlc7/4mE3cjlrDsGALlAlAEo2qbg3zt
PXMvLWq06UEAmV1yzBlYmceHMnv+V+skHK0skpnIl2PUpttgQCdkXxpZ05YrEXO9Cz7QzxW5P3+k
sICXCth4EoWiZNM68QLUwTOjWwP2wEqPjE59iZfpdNPvbCuaqVXZjxc4e2+BYvw/ocQCW6oXUYJM
YT+pzt2E4LXE0H/Gb8vKB4klEH3UaEJWfix0/oW+kko4lAlIN+XUx1LZLjN6W6gnMthDaXeZWaZo
nDN+2DQNcC3/1Xn+u1xyNIdp4Gm6HKw0LdQHFnEDCkwy1S0Yw//nevwnhnwMYjToAZEThS4Faf5j
pMgaGMMDV2WlX95bO3FmMhcQGD3e1rnSxITByQIhE9wfAol7l7hsxDQexAa07SWKJiFnWgcWyPd0
GOOV0I9AtzAbGk5C6oHnXdJ55lilb0r1UUgr6sOjvtl+A/JkTeSXQpa59NPNxxF3lympNo04XKXE
NbzQqppTHTpg3R66VWJIoGOPTJCsR5uwkcG5A6KuP0/s3sgnNJ0KlLSrKRx9nnpaYCTZNpKMGmQ/
Ur6UXpys391NRkiPhrqJDIfsqgApe9vyJV4Nl39lB1ts3sSJIdP6q+P+Twzhbrqil440PwXGlMnz
LwpKIbx8qZNDJQDfMNQFuDysGvSyHkPXBCiEzIOOFv5HItl0duipXI2DDRO1wL9gFu740h4QL2dA
8YXMtnXvtMhQ8JGvpa4pUNmpgeP9eB/mDefVdhOPUe9mUstMPSJUlJlhsAUDaVGEb7lyVEI79fLN
SL9x4zmh12Ftu02jg/t6TcnbQvlDDLYpi4OSIDxjgMLTqBixt14Q8PjqXsiAC46Zrf6DD9pJDo8p
/1xktm2SCEu7PCktqWnXArlbgVWt8KFfoInA21fikaNrFWAmTWAG2Tphl8oFc2/FP+1y6AUEZDhh
teWh5tg+c3GDP7zss/JXNBi8mkKyus/HJzonCDX2qeVQAfobTxyoSwmdzObd4PRFAcYEGDGqecLY
kz1mwUHml6z1FCOQmygB3AtJG2CTgtDodhPB01CDcgal0TGTrKh56vrETMZWk5s1p2yUnFlzwbeS
VsbjVc75Ftdiie30mJqLBF8anIA9SdU6KF6jyHwsYk49rkSQNXJwKGO+khIHp61eu/ZQliAI9c0A
VJ1y5JRAXXosbu7ckDVl0IUwTawIxJ2nArfgqIwanNpHGidC2Ich/MaWu8b2USn8U2HAyQWONuwf
it0SiY7vyWUf+j6NfhY0rJRmy35w7xmrStHCu3FvyG7lkFdMjsI48CCHUtZA5xul1xxMV+fHi7mP
Zm6FEKa8Bqd0DCpP+P48i84y3qXXVDbQC+owE7hDjIBoCdUfZFPJ9LYSMQPdhhyC1B5jJfInvB+A
a3W9ASpEr1KpsV1lr6D3oYbnRNhIw68BGYTcp3QBXQOgLLX9+ssPfvNobRjW4DCzWeBRZ7qHl6Zr
AOCztC33+nv7vcTeZ10QCFKHrrMkOw7jqbYrvRXVDIyQ3h93b99KIg4gQaNK1RWQVEorX15FQmFE
3guGvkCfSKNbY6Gdbqa3BvLwQCAdNnFQycRLgUVRfgT6ZCcBMyrX+naVG2V76bleLbrmktIWgLC6
igbXJsg+QbvL05rnIdHiWjW9Ar0hk36E6YePzG8irFh/oVp5b5tEdEWj/kGjlwPlYeLzAE0ni33F
DqiDALUYUKkDANcpJC+i8PdjzZ8Zu5qsBVAVWSAVA42LMIMc6G0rtPmwDl/iie41pje9zJCGiyKc
R9HIi0Mr+iAeupSeAIpk9F+ecupUo80o+A6FTeiHX4n8S2JPfPomNq8ip1GNZ2b1goLMmIHrzyTh
ZzyQTpaDy7NOy0esyYijUUtFsEbCNToCripYsG7cpNq3jxLePzS4AHIeJTDktm4fpRKvUhIBWtPZ
ZCrSaQXGpLXPz09e+zxuX15e3t7e9vuP9RNSbCqmY2Lt1x8fC+Qjj8NM9wJGfdqPqyQ5sODETmFG
wfG36LNQRas3BbPSkp1nBVa94SzX5M6JNdriijGyg2jQFgYs4nX41NiPP2UmfQ2SHX4asoTJQqsy
keMLFE8WYyUWHQGNCaoJTmzXM1KDeqvspRbFWVki3hPgQLIykOGmJ+5q2YwfSiA0lEQ0RPtvijna
GELcpwao2xbeShJkH77iVECdiPSAPjB1Td1KGmgu5IZGETHVfwCLjdpprxhR+82rhX7cvq19TDw9
P97ImckxiATiHWBfJ/+NhNOVGqnLc6BfOPpmVx6dg/lu7vRYG8CWpH6aq0OAPK5jqjAr5+po27Zm
rw3DUkMsXj9tFt7VmYDw9muIi++PKJvTWS46khoYwBWsntDIFzihrWnFtl/HyCatl1qbloSScBDQ
aEbpe2wBAs5n7X34LGKDe+G24z7FrNxzHanZxbss7PvcXb7ad7KBE1TLCMH9Avuu7/T33cE8HFLd
PPgapb4X6ue06cAmkDk1W5V7Hft+CVXtg8WMjX0Sjo1qLyjCTK/7tPXAv0GUAoJUso21TGPRG/pK
dNxdc96Z5TYOzO0LayqGNQLThfmNWczoe1hLS+2J05mSVu1aMGFVfEx/MxQLwSOjsxpYoC/AyS8i
xP9mzb0+3vaZLBNWCZ50YEeDIQvTUrc3rFeaIgvoGjcsUcdtqzyBN9sVj723c1/ATx2e/U00LGzt
vQuM1mCw10yD5/j7p5h9ZT+kPqS6oPdkJ8eJCsZTbi0NSs+p8I2IyWm6EpEGSp+C6VxyaItfo+HW
CM3AoLRWfXlBNc3m7cVWjHtv4HZRxE1FI0LDxR4lOb0O+E/Ns6l9uYmeQJypZyYU1E537oJ5/DF/
hKbwmM9B1yONJApalm5XKTLFgKHMCqsEdEe78TXFKLRPX/cB7YVxFDUxMzNVz4VVrAur2qEbwpz2
ILFAjmKeYz2wQ71Xj4JVqqERnnw1xOz09PVgDVNzK9BjldJe0L6odRthFe+oVQ1mYFfzV4XRqRfK
lBdWNKsZVwsitFFMyiSgpFJy9Nz0Tk/ZYQlK56dAQGwZOtKB7ItsLi43ORsooUxfJ60kObXOa9zG
PVLnHKQx2DFjtKN3Xx9tb11ZzAvYKVR5k2Gi1Fdrq7bAlHZ0zyz2gbYa2913y+/qjAmc4HfQro18
GAo2xLsaym2QyhhjASbSYDTGe7kC+eGWNVTPwdii+/L46s9kQtEbcSWOuCMQB9KHNJSdxmi3FVrz
TclAHkhVjI9MD8zQ8g341Ooi3t0UJtwdwZVc4qZ4Lmi4Sw7LFC15Xa+yfYBB7FYtjZdi1Vrt3jUe
L3TGnv50WysYV2ORwCBco7EM5CqMe9lxrVDn7HqDgwWWZLHggi2JIZxRTi4YZE0hBm6g3a+8k2KF
dq5Jb49XM9M8gWlxNI//bzlE2BEDKlsquk52XtMVBnDM6ISO2LO3E7ej1eggUMcTiaTmG7MkePrF
5LlxIGpAfyQgCeCbEdYGrnwWC4Ps1NtiLX6IgIQrDR6QcMMl+hKOj5c5KR8pjIcXhkIpen4BJn4r
jA7dgukw2eZwhQFmJVgoFNE8jAcsUcDMebPIPv8nidhPr+Z8QGaGiqP4RqcJPvpatxWnR81FNDpG
YxdcusmE3S8MfAY4RLy7JEhshdGVekxSxUm34UW8sPr4Vzv3rwCy2l9nAzO4kwBxR9noDD97W9rk
F5R9ftcQaGCMHBiBIpm+R1OKIrVioQBggf4o1uyv8js8pwZ7ZhdiyllJ8BKm5hzgjyOJdasJTeLy
jVR3ilNmanEOvyRQmJsoZna+On5IC5vHzBmna2nTf79yHOpIbAPBbRSk56Z2MQzJZCfvxOzKjbSn
I61850KVTdSlCH/m4ZtcoX8XSbzkYUPJLiDnoYSH+hBe+F/M74ZWH1+pOQN1LYN4XJUsl5ggahU4
tH6rdh+YCDuU35lZ/yHH0xS14Q3H7A+iUQwekW0HTOAC5TFJXUePKjU+dk8r9jjomqBVW8YAOET8
9HhhM4kiCERdAXD5YCVBLH57aDHdppRcQyC9ltQCkBSjLWwavJ8+qsIApFFZM0EPAKclB4CqbrrP
JbS2uUD15guIvU3r2uuHHF9Q6hjoOqmS4ZvcZ2WJq5c9qye68hY/AYLgj20J+iCm4hl6SjD2xhMv
2yCXCTNKgutI9Gi6wOcsmfX4TdWd+XiD720W+tEAbQDkfXTIoWbzf6Rd147jurL9IgHK4VXJUbY7
uMO8CNPTPZKonMPX36Xe955t04J5zwz2QwN7AJdIFovFYq21rue3Usu6bouae+aNYos89Fc5Bdo6
zQDHLMSBt+9bm3/tKkKCsgHKcjKKXQJkO2nw2CjFasQXsficcAjCcV9ldu4rlSNKrcTIN+WbPYEy
vKrMr0PinEXTj1FiiPaYcZKUZ246COWWL3Y62RSGqQGJ5nOvvv8ZRWuDeDzaTIKnaTgp0MUSz8jS
LE1aDZ988LNda/5TkVjTWcALNv5+VT/zfG3oT31l8cA8BbtxiMzWd31QxNZ2A/ACuIuq2kF3f/sa
J2bTOWqJxDzFG9h5iHdSwOjQuTlMMUococgroRGELTnPwkVQk9uqSbP5RpmFuu+U9djZpYYyIila
zkkiUq5DsQicsh19hucsWQZNORpwdRTUbzp+ZWWQFJ+r1GeQjAkrcYh9M5DEYlMPmORIMdKVVsfZ
g2KMrIf+paWdEUoozCJVQvmUOjd6rioDgqoY2m+AfhNMzvdNPt4q2VkSzMJLQ7fNtwH4dIg3BVui
H6G8Z5WCx/dgCFmHnAWRbOXDGHfT5NaVGagnoUU3ZvFDDNax7khdZNYul78kv6PSSxsfGM5Vm7wH
qdUpZhtb+k58y7aK/MADiB4R0+/dSt+DoJsR1m/z+G8PFuZK+YzGohFSqhwpSClQjiO8eML9qULv
cSLZbVkE66JuRrvqEtGOK6nblEr90CQqb8dj+RSoaWuLgq9bigFe/DT7nc4jlINZ4EMC/7opSqlk
loaCLthMGzb3t/ltAwjA8oaBzjTkszPjDZXiSaHYq1OgJ2ep1pMNGF3Sg8ipmzCBcGSEBvZu8O1c
8gfXKLDXkBIXrpKSmjF9t/kFENUKRFNncQ1Ukung1uVolCfV5D8XJM3NRsgfCLasXPVmDmBBiZWM
1eYUai+RwIg+t8UXmIY4OdjxUHhBeKX3pa9KJV/xwTnNV9B2kNa94Hb8qm/s6Nw3W7RjKv6XzERZ
zZ5/HWBhFmMWZk0doDbnTXsRDtQ4l3iQmAZn0hq6w3N4LoJiqA/R4i5c1ZGQmmVX1+sp9OWtGHKd
C1wJ1NKmwtalECi8vmxY6eScZFOfhHuvAS0DqH+gmk5tVrlrskgldXCuYhmVNgLxZD5WLMBNFbeS
8tFt0VJox02pr4yAnyxC6sxtIkI2+iiyOhRuiwQQIDHgkzh7NOS2dOkvIHxUtGj/OQtPemilsTf+
5muoNloAlBLcs2S7750sciT/KMhODep5kPLKpcmnxwRaMHsR+O9inRInAYMjXsc+x26lkG2uOJqw
UySoob9o50C2NI41jzfp6/zlMh6JgEqFNCvtUamidEGe9vCoFx/qdqAFX0v79KHVDqVsmHXzlvdf
445Mq1SdGBvpu0JLryGuAvML1SzXRGdho9SLXTAVwVnUDwgevh08jhxa48yw2LZglerWsXxqFJf3
bdGufiYP/GP/IjvjYCtkB0ElRxZN6aQ8p7rdg9WacwzVYrVl3yZq8wRdfCSVqMltqWhhmQfnAXHl
yNWrQXIkbRt4Ct4Nm6PgyLv0dXqTgrX2wCHqV7Zg8Qpjmb4fhqipAjMCduHcxDr3b1zvQAnI0L5V
9OBc95C3eRjLl6x0hmDl55bqfzXcvitWZfueTaCtlffh+KvibVVYaegLGhRTyFaoMYD2m+xLXEf4
wkk6W+ZW0whowiFJHOKfclCcVw4Xr1sDymSO8iB94oXUfzIeG7KpQCXRoLjLfcnqA3hszVaAAsbU
vIPZZwggH7iJnuIRWjjZFtSwDD/5lvK5N3gq7stc2slpJAdn1atVF2BHsx4eo8AzQGW0jcgrlLqz
dRq/AtKEQxvg/PfsRPJ1rNhTuA8aV1VexcEeP9VgE3CPMjrD86022i0itlEfVR9cf9Ujoo2ZDWfA
0EGfV8pW1J801ZVkU/vhyxutOyfxpsyO6DIMEe7Gvaq58uRlxS5BX2lkdtwm0CHPaqb5S1bZheaU
w65aRdpD8QaQyv2TcOEEx0OTir54pGiorShU4W/U6ibgOTU4N7GrlhCQMstgQ0yjs9GslZhitNIb
a/TyBnA1B/A38MMBz7VVdUsdPblmfM7SsXT1OdT5kGRGHvS1H5xHL5UB+3Xr2O7xiB7yZh6+NKMl
y47Mx7Yusug0btPx64mgDsQ2EYcplbngDK23NAXXZQXCvVozFdWFiniVpSYQ56zhLsTMOftHsAdv
HDoNqM0IeLckV1UQnhv+wOHkIdPghQFkWgr0U2QmBOGcuAa5lGJsBSTNnY7tGI4bQw8YO+O2SQ9Z
ujT3x6HvBLdoGnKdkkIs5VYKz7muQDwXrxgHpRWHVdlBbK8f62xfa4n+nAv9KWj4Zgf9qsHO03Ew
1VAQ33K1NayRT2JbLIX8E1KMrFbvxS8EVyXIsMCFhe49yjWAR9KiFMoX59aX1lVEbEOrLLSy19qq
qN2w7Zya22Sks8P8kXAvSbU3KjfW0K78cX/P3L7w4LF7Zi2d0RRo31KpQK5C8HFUQQZ5VlcxWpqE
V80dPQSrWAbp1EZU1qgYvsdHUAWxqg3zGKn4pSNblCScsGhhVKhcpUMvhlgbYXJWy0NmuFUATp51
Hp80/yypv4jmQcXCB9yCPzSqU+u1nfn8WyE+D2AMCDMod0g5Gk3feh6d1Ylv6UW0hanM5BpLUj5D
HVwxIeMCeFNemifr4pPnLXCR8QlyInPIu+KzqKbSeUAYcklf1+jiSUQnrUhmyUMeMhL8m6oBjELa
AbLIaBKQkOReG+Uy9PhGfJWcK7RE7GsWuc3SMlz+PHWMRGJfoU8dPy+MB2186T81aVscOt1iFfa/
34SuFxxVCOB10IyE2jdqTNcD0arUz6UwTs5jMm0D4snjVqg0z2/35Rm8oE6fvxfjurOQW9ic7D8z
PH3+eco87gbAbamAPwuaTlVfUpGTWz/0w3MlzDRYpDfjEYhPt0u8DDKkabXiWdiVW3/Bdf3CJLW5
khFcUUJnhOcJ4rux2JqJJACA9Q6hli8ORab7I7wt+KAfHxIz8kwWBIU8akOB0nXA67QWnaWwT+yw
nWqTz3mL6zUWSeftoz5KZYit6OwDSzhKhdRc5mUdDIJGyDnPdqP6EHQTaH+ANRO/UNFRfnadk2RO
6QrE7PeqfjQad/LAz2O2tZmJu5j1gruQjqJGCk21OdwLGjQlKddqCkJELiHnhvP6mV5CtFLuUXnw
XW4yi2yTHnU8SY5mfZLOhnqqQAtcoMwH4fPMur8It+9KmBpJnkW4lVnvh76OF/yQVjm4ss6V/FkU
z131UHMnKVUgju0Ekan6APWTszLYEt6K5a1vIDuL12IrmmLu3P+WJfebAwb6L/H2g8PmelbivBx6
ge/RJiVJSIeMNltVEmnQlwsKTqKViY0kgXV/WTIKciZw+mAtcLJQRhXITQtpGMXnJNT1tdzV/KZv
34Wm26ELacIVjxis834OUfTORv8gVh76RzNXxPU4x9KPan/ErE7yL3ncjJpgQl7YAl7BTJ8GJON1
5ECHVme1BS9tOFC5zoRg4K5HrfXarthDzBWXcHLW1G7yBDCcxCmwLk01MWLXbWqFgjEIqAQUWEDi
R4NtpLbnR00PYxQ4QpAURghejENmKThfmZiX9eJo8xGbgfIn8TmsBVPQY7OdkLd/SmhdeOGz91Ey
A8Bb4z0B3TDjaWrJYy5HRyVDaiAZSIfK+KwXigZqloGzSCKgJanQcN0FTT5op9J09d/vDQ03fGCX
VHQ80hnYFIbCxBt1fG5GAsDssy+VdigFFhkK7MeU5aK3pyxWEBAdPPyiT+iG9NvPuziccowRcFXB
zXtdNJtsKLeTMD1yUcWBZ0uL7QC56lpoC3SGEUB15bCN7IarQIWgT5kTo8febWv1UyOjBGorLtql
k8iEtC/tJpRr0LctziS5NCNXA2KMIp0ELEe6axWUXQHVM3XpUOdANW8BTeXrVczi61n0P0wRyGEN
FA9RTrv2Pz5XRkkelfhspLUdjPXaKJ+4yUqzZ9S6pcptcUMf9F3N28D88gErC5q3Kh1CgKGb30YN
kGrQbDMN74vFJBbJmc+7yONyHRBqPUlORA7PsR/xxwy0xStF91NrLPr3/9oXUb/Auxs6NEEM+52j
X+w9KAPHxVA0yRnUREDb7iTF7ktHzkDJ8uO+pVvoOFzw0hQVKsGsavixVCdn0QPmcvOmJW7jO6/t
W2SBQMBJXIAwt+B+1azMSY8kNsd1cFSZr9G3OS06fnUEM+h+zJyz1Jbv/FSa4ihJzyhP13YuCmAc
i81E++8PwCszVIAu9TxJSR+n53QiQClvwTUVguUajDWsWufCPepqRHRyK5ZByLc6TElP4mrKTe1V
f1egUmpzmtU4KIFF7gBdgafpibGi4q3nolcZTYDIxEBM8F0UuXCeUOJIV0VFeka7mYOC+8/xXHvE
/SLH2oRQqo7mkt6uT+ouQO1jh/ODlXwtHE5XHzB/4MUHKKMaoYcwS88VnxnmqBqJE8Rj5t4f50I1
BRN8MU4qrwjkHJ37RZ6eC1v1T21vgzpOdPQMXJguJ67rZ7HaqtmaYXXhbLqyOg/+YnCqXleQUsfg
tONn9Ss18TYV2/LbYKESvKksaWs548fDfaMLZwVs6lC6Rle+pH/3VlzY5AMxAIdBk565GDdKUKN+
4NDIVn7bxVbURdyq7cXBkrOc1VC6UHqer+PoqUFDG2qqBrUt8YIT4KGoTc4J2PmOpBkKAUdxILdW
UHACmrGUctKf5trbS8DHEM4ekrxS9kWeg7A9GuP0JQxI9xlzRt194r5XjyhFdy0HSg5Dr0LAR0ow
yVaCXFQ2T1Rt8gJlAo9IVNWFiseI3vjFSciV3SHOIdEVptAAEJIh/JCGKIjsdiBV7HV1MmRWnqk4
EWSlyXr7/vTTnobaEdQHcJX4P8VO6kYsij5KRHrMe7MU6ujEa23t29k6XEtObieMEEXlkDfGqN2T
QclzQlsd720emYQlVGi4+W1qy1RyXJdSgN9GAXQNGDLUY3t7cCzRDOzolTFr1PX6H2Mqmhrw0qOg
KYsyZkhdynFZyXsVjCV2gB7I+FSgWZd1qaZfGm8sUXtS5jpuCvHi580ytagR2Wgi2GZb32ImJawx
UUmJQFKJL+cx9U43q9M5UFW3QViwyhkdKFT6cTMk6lgufB4EAWMxK/0OaKidRae1bfP3UzeHu4vQ
0mXtiJooBgTaj82wIXZjCr8t4viPf+kNVCQxhs4QiIQBVS6q8GZtGofYEiyZKerJmjnqiG8TNcn8
GCNqoS2d2HgT2whWgzex+wOiYjK9QHRx2y+4VlINjGewZwlrcVNsK+arGnXYzEYEWYZACIpUKJHR
7xeF3qE1y/h27NAiMDLu0z/Yplc2qIWZiKwErf7t0rVJbLMxgQThNizt6oX5ujJDLUthxEokRNW8
LLVZWjwkpPs1MxJQqQc9YfT7X8AnYzRFNe+VUN3srWYvWoJNEKsjCycPD2djddbT95Qbk9Th0MaV
LIstBiYd1Yc5rnJWtsb7dGvz9vY3Ky7QzR3/mNNQsgQ+bE4JqHkU/CYgeafN6tHDpngvdgAtWtpP
QAqYquZ0UY+2RReae4PEWtF820oPXWcFjz2iUW2GtmbFe/EJr/RW/ikCeMfv/EdmsF1czH+HKlMz
m6Z1ZUjBt/k5rCd27f2zm0u38yor9Fg+ujy5oMJEERPzi0LmdTQUcR9LSKdjcqGoCPFxaNJAS0my
wHNtpYwIT3fEfs8uekTw0qKhQQMNRtfGmjrl0gba2V6K/rQ8XA+x+qAQO3ib+gcFWIn0QeTcTnqu
Yx1tJJypcap1P4bRr043n0Ad0UJYRjHaQwQcZ6KV2MYh+xDB0P7urwWoPOoHbu9b+QfPM+zS77I3
dqkDexoULpN62K0d7migmmFHtm5N+/6Ac3UvvkRWGqwgyDza/rH5OUMlakZpnC4Q//MJOjoEUBcX
kZ1Q+6iDvEqNZq35fV45FoD2QJE7epyjrObUbrofodcMFMBjdqjM2GYFqsWthS6F/zNPHx9cnQRh
E2Pxw71ybGyv2svbZh+tXVc4rAYr/ClYwm8oekIcg7HmS7sK7Dwy2lsBsMbfa7cTlD4X+bHGmj+0
jrKuvRBnvr+ew4hoiju0UjJW+xvWeFFK+WeqLyxSU82r3RhIUSN4Odr8EP97S3vqV3NKk61ra3Sa
GRjlCKa0Gzb9ysf/99eTZagmtL5+NYlZuobNCi50azP9UTQ7BeGisOEmTIOxVo76Q2VjOraTK1o1
kq2EN7OP+tdod6sCUmqdhculy0JZ0xWCm0+g4lvvR6TNZXzCYON1BplK7oE0doMmLGDaOGwI7pnZ
prNwA0Bh4D+rTweddCC1CqUhuD1kBMx4Le0IMG21PdrKYPZPxprhbQsJ85U9KsJoFVg3Jb0SvB/S
LkRePsDJ0HpgMw2xBkaFlGYa6zThMTAJ2yk/1BZn4TZqVcAz2AUzMVsO3hfzSF0EQCdu+NM8rh6A
sgFrR+x022F46clHvAjsv1456kYwS0RUKZlXDptlvoYOe8jSPWbrEWVhYPAZC8eaT+piYGiDL3M+
nDPcd3Z6MIDkm1evt32T2xYMa3QV8mYrUEFpaKSRAxhldkvR6jZENwF/txubMwNH3PhrH0GAe1CQ
YgP4BecJ7GQbsed4jkR3IpVCRSo9EKOgUrGq7baxQ6u0fDu2uuMcrGSb8wSrPs1xwLC5PTNKzjvh
jm06dVWjJDTSeWfqD/62PCAUOpKpHoJXPM+5BWb9WDsGSnja2rBC6I5skxe1skGq5pSdqW1bOzkk
h8AqMC9MZOEcie59GxWp0rJHiaiDM+TOS+2AOtg+rfAQYLKOxcUEDJ3lc1/53G1Jo6YLuYhJG/eC
p3rTL+07YnTbzvFBA8ACFi8nIRe2KA+vuLZX66ibk5DOFp4GF6JfGzABIP6D1foEnuQVaF1xLAK8
iyllnUCzS9/O6b9DpVxem/I2igKYb4Gjri3gUHHoERZkaHnl/rVCeTRRJT/KMkxobyFzt7Jj9DCH
xeFHcPyjm9DF4tFHKmK9MGQTbFVAakPi6xnNpvPpieUTTfnPLnsGRO9nkA4uyHRXVyIlKDCNwj+7
lex1b7IFxAss3qbDftBB134/KC5mbcjZ0MMMXjDYpNYs7bUgzXpO8Mhm/D3Y4ovUbJ4hkLsq99zo
RAWEsz0gm70cF01upbBy1qXFxJkjiLM0DloJ5sP2olgDFAnkh4pQ9AzsDB0eCq04K8JhgyyddTtZ
OrgvbVFbvmx1PmnUQPTGFW7snmENj42Zbf8f96B5n9Eb4dISdQ8So3SoZYJRaUfBrX92zxrQ876t
75vf1c/sUAJjyWGELHqnxfTr0i6VmiDOkLLtMMLK9h/yQ4ecVNn5dvUbXcuW9MWbjfdH8c3Qgc+Y
RXfgQNQK+r4vxBVaD3HOcWZ3BE7GwSqupsHkd38SYC5tUSsoqHkTlVMDb1n3Tr+KvmqgwFlJ7NKJ
eWmEWrxOUSpojmBA856fQyfS+pWCBO/+zmOZodZKqereD/LveYtRe++2vQ0xZYfJwLO4wy7Wh8oi
q7EQtRSM9Z6E1akfpF3g5KhUdSv5NWKwXLGGRGWQjdiLGiRQZ1PI/zPk4PVmgLezVmjxTL1cIipx
jHDGoesVfqB6c74fOHNYHizfFLzy9f4yLVXihUtb1Jkap1yZCwEGVdmD3R8iJ8TzQrhG8vaXDkFF
4jyb6iKfnbuyyX6uSc1xH4NihcF5FW6C04VDUOdnngu1Ks8DarfzmRav8Zx6mC+pDSTiwetvT/nK
+Py7WaSJgqXOF5o6hFHcjB0ehZnUmraAm1msl9qlvBsia0CbA7uBLjVaOU9LpzZM5FH0RKs/xGuQ
he4l+1djouJkv/vmzzM2mlM+PQX2wwNrahcSoCvb1BLWnDymvDKJ3u6tOIlODIaM3EK6bcEwyNYc
4qRusmLN7UKafWWVWtBGKyVAazHiaQ+uwxj3DB/rWO/T03BQkWRKz4zFnLcX5UGXBulKT93onagk
GKZmeoINCnf3uDk5xaE+ndefjDldiClXtqiQTyDOLskEg2sdGZUsyC7uidmuWfKxS3nQlR0q6oPE
KmrkCmN6w5v7OzpKTcWdNpuvCOne+7sILmURqAK4K4tuV16YTLTvo2wKZnC0NlCxrI7iRjSGEpMp
t4e0rM5xEq8YC7ZwBqD3XZfnNkkAR2i5wwjMsII01vOWH3AJJHbsFbvmwJsG+2K1PJ5/bVGHgFLH
UiYUsy3ruwQbmjox58xuLj3hTdYGSzArCVlyyBkADk1nIGIUmkWgjcaqbYVK9L71Q3WH49+19LcK
NR/GRC4ZQrczuHQhUIaWOurQbtM2TgUii5686nCTxysmimubxxhXVtFFrdHmcYQzbC4FlUub84Rf
pMhKLGcyIproCUf/IX1sX6Df60j2c2caVuVkL8khfW4OktOv7xteWshLu9RC4iqSc2oOu1HmA6Ts
1srXfQNL6Soknv6dTcr1+VEINOhvix4HYfCuM3XN9osd73dmmztZd6i7VVV8tBm3KZRXHXo/6J5i
EIcuFc2vvoE63n21E6ATIIge5Ie38e4jdgKH9+bzqQNzYGv3Np4xDmHvBDZr5393gNFx9HL81HHR
iS34GjpJ9EpUv+JDt5H2wJ4fOjAcJRCFxI4BDM2pLIS7Z8bUs5yKOjNkoYA8gjafVB/eh2SDMu9x
tTrhYWBYPfUmqxK0VJi4nOXv6Hvhw2kORyoyzPJoqavJ/gD95o/E3gxmhMMRkGIsLe7Tu978/NtJ
/v60C9NhI4HNfMQkK2DKAievOW2Oz6vTXAUBd5WC4u0Dq2ywdGZdrOt3of7CpFyJ2oDn0znc9jBJ
XHHTotrOukHQbfhziREHBnoqAdfRwCxLnY1axUVlnimz/yS5SfadCyrEyPz6qpzKUQXzZ2D9ZvjN
fAzeuOyFSeqYlBpBAuQds4m3WrRX5NsSZZ5mCxAl+KuYL1qLIejCGhVuB2FsWtCxi14YoiLtes/g
lMTWEN/4X8qWswv7/uhY5uZ/v1g3UeaAWItgTgHOdeIPck4YFpaeJ6+WjAqqRkf0PPf/1xtlS3ZA
1WlhveYdkIAX9Hdrska1uNVBjgpYDLL+Gx0UDiWWsuFU0cveIFUQdHbxGkdmKTkqC5S46PcXlqh4
BjXn3pBKWAJrRjpZqoKaR4Qz8Vf7CY6U+2u1eBJf2KICGK9WFRRedJxOIJ7bP/aF6TNus4x5o68s
dR1MshphNEVrgdUbMnLyJwTZARFA7/r9wTAmjmYwU6IgAdRcm++zUWrW3sSbBeSgA2tci6xFWrrQ
ImxAu87QwBMNRolrL5eSZKhzhUheSny3C/dSZRsdhGOn3DbCTyM66HxjS0Xq3h/jUlfJlV3K9dW6
z6A0Drt1iXdxtTTTwCojsEvq+A8l62P/ynL9pTZHiAcaPK+pAOSBPOR6rArfJwUUhySvH5103eOk
QQe4Vf8qU+jkoVpgvLNMLi6lDKy+gp5ZgLQov6xJWcktiSXPKG002POynSlm9Dk+k/PAonNZqoNA
7hpsLmBGlVBDpYzlEdhQ2qyQvPZ38JiuOxCJSofhJX6OXVn7Ex/9jy2Q4F1PZd+1k9IbGaYSrAK5
KTyrgMs8B5+5rX/c95Q55bo5Yy4sUccaF4AkSOthSQfdTOfWv4bfRWkmIsshZ4e7Z0e8HhHYQ1Qx
nu0AbOFFP3BNAddSAdy4FZ/GdXWuP7RNr5nq+f7wFj3kYniUT9YV7+sT2HK8LrVIBAih9JXiYVDf
lOGeI7syf/07e9R+D0HlW/gJhplXpl+BAsLV0P9xIo/Vljv9nSlqi/ORkZQDgT9yT/FjjEqwn5n5
8wguAOfvDM2nw8VJ7XMdLwRN/j0m/UV4RS9RFJncA/T+hP++6IyLOXoV0TCOuhL0aK9thf0UJzMo
0xsa3SIxbyZJ4YjFMYlKkys/o6BkOebsAdeOidoVtA/BFy+hK+5721+MLi5JoQtd7ntKCOBkhedQ
X99kgmb2kI9ATzgQndu46kwO2BWhOrUBZ48cms7vz/Ht9rj+Cmp7FBxpA2gw+p4mfo3xKs+OkKb5
OxPUVuBELe44ANu9VhZdAmKnftujEf8PjMy8+1g/AIZp9D+IjUbQx3W+Vwe12RWnpty3LDGs2z39
jSSbdYqBbQLfwbWPyMrICck0hQcdrGFvwrGQHJ581sYxyVSzrhiX1nnHXvvHtTUqQI55NaFDRQgP
gRQYVptmuDXWMpNR/zYBwtUcdHBAuIJxiqfLfGEfgmVCi8ihmYAuzp/ArQoOgjwxx3K0SfGSVgHI
JGLHmMxq2vRSaYZaYUZxciRd4RAVr6Qj62o1b+zroV9/EzX0Uiy4Ju4DciCysS2zJ6k3NkHy0EHI
4r7XLKQrOg9yDdBtASiIcg8VYpIWVIpyH5ODHjWgwHstshySq/4xwHMQ+gTCgwgu4i9DYYTQhdYy
IDVBXgp4hgRosUKNUEKvb8PnbXJAQ8xqtFLHREeMTdxgFTjQL3RqwJ3QBGRWK2DR7dCMVqob2417
Fj51Bmj1G1RMzfbVt1AhYDJIA+rnDm0Y4MULT4B8RWheU6XOzNpdJ3wIcWZln5KyIjqEj1GuAVyG
S9Z1bYncGxpO4x9RauvtjuOcvjQV8ppkT2loC1CRDY5VaZPyOCpm8kOqNjFY8PhXI2FBtW/3ig7t
T9A1SjzQ0zdazWSKR7Gs1ORQJvmnLuRIjIan+65yGyivTVArFhagKmgSDa0qPI47YA5Ue6xYD+W3
Z8K1EWopZK0LVNC3Jwd+pfxqV1Nj8sQZsrXkTY6hWG1jioUzspI+1tCoAA3iQmUUR1hVODvmd8CY
i0yKuXl6KCeT8XIMXh1Q2sz8dtexk++DQPHrOj+AhdGttZNQPclQXeuj2MxGO1E2BqnMvo5XYcu4
4d0mmghvF5aphfP7oZUmwLoOqf70Q8orR0ePA9y3F1nBZB7DvTFSq1dDICUrgjY/FLGr4clEh56g
GXFmr68abwQ/MSOFWBwZ2unxAgac7w3LbSGlKTGaHCOT37mmMjuNg3+8lwAvRiIrQVqIyTJSpP8Y
oyIlD1YMEAEWGBx0lAg5Su1PLV9V/R+A1rBeaBKBjg+udOC/uvYUjZRTFbdYr7AvrVrYqOEWSbvW
BMiEPMF/GsB6AQq5eRMyIuHCpRmmwWkL9ArqUaJOlTaMKWuFHC/BB3/aVBDwSs9oqK3yVVOfNf5U
+fuBMA6Cheoe7qsClGsVPM/gtk6Pto6LXg/V4hD9nNzs9MFZ/UmWTMXREffFHarCyVmzWZn1QlH6
2uzsWhfJJ19HejsSrTiM7U/5K+1EKwRNGoceOW4/5Wu1d/xfIlnJutcfx9g4g0VnGN418NKqASPL
X3jLvf4WatabIWjkQpWKA7fmLQnaC2Al2kSrYWc4cWI1BLVHaJCboQNRChMap9Cq4C3dyV/lmrWD
bzO860+hrtrTWAQjX2A1yGZyy0M+mahxodu7s/g3wyv3ZP17nVncSXdYbbILaRg8QIVEvYjcEvQf
1wsCrRtQDmVZcchnoTwFt9MxsOLBJSKKQwU4ckfGWBcNggUY5CbIlwF2vDbYj00QgogG77nKGyjo
Lb73CPiIiQp6BLDcsbjGF8KHAgLnWeZQhbwXXaAvtYkDsYlYHNIxPMR+tuL80sxxNwZD2f2DemkX
KzICIihN0Y15g5CYJD4FYCsqDz9mSGW8QnHGPAdHkdGiuJTDXdqhM+dAlcC8QWCnc5Pn5nnCm7Jg
kiPnlHa3Q9utg2TOC13d9t3B+jkCMh86+jqFHnX7ETwZm8q9P/CFJAjfA90eGbAQ8J/Re1rNCIJX
Wh6qglh5Tqy+ZkztkgVcfMDNixApodP12mfEAtLxipSVhzpKhd0AIheHaC3rWPt+OaHOUXDfGxJU
HnTc5mgVG/DSd0JVNuWh2IhWaUpuvOYd2VF2g7kPLHU9OcljYZ17KE2cE4tV21se5L/WqYicG1xe
ZGIL64DMO2lWCCcxjEZG1Ft4FgXj7sUgqdWSlT6tQMNdHsRt9sy9gS3F5NCYbK+ALd3rMz90/s7o
slgc2UysNWvtAhVPLV+VQd9lxg4dYjD3VunOiAdGUFmAF2BUFybmVPPiXFGAq9ebeCgPxlrckl9j
afrvKogbZqJ/f6d+BHb6cd/rF0/QS5PUegEKI0d5jVGFG+WX9IYJfSF29ZHtos0YmcaWPM4NtUBu
PDMML6R7KP9KmEkAU+bq8/VYo4BEdWhg/ysZCGVqC8Ui3+ablbHKAk/ALUEnJWMDLsY2BTmKCLZm
8LHRlLpKVod6jPLzYVYrEh33lOA1d8uUHZ8//WYHgucYm29mVOSpczAZWp+Txr48oJN/BRC8C1Z4
3IZ9CDZIaCtvd9In2D/N34TJPjLfNe5Y/p6ACweq0myEhAEsK8fBrvB2rDwmO/k4WT8Nu91pjDW8
uflA4AzPSyCamzMw1P+ul1ApcqgYZAiZoGLLrUoL27WqjIlT4SZm33eXb8bqq5FRtqgDN/QFg2RB
XB5S6JeSz6/xR9hZQIo0u9EAvYp8rPFUUjz4mZ2C5huiHz/wd/yohm13Djb16CaByHIn1vipde6r
NhBKHd+kSm8DsD+QcRWeuPC9nEKLh37opotXRLNBYc+NELmzNIFxZt0+blzNCop31ysA1rUB3Dr4
gqb/DbiM/zsdraw8ThKoXiZX0V7y6UUoDUb0vfHvueqiYPeiziQiA6LWHXD+JurUtj3ofeoUgD8L
WxEEeskAvvfg8/7C38wxyOxB5AeCQSQ+M+fm9QgjTWrLUlWrQ5kmb0UcuBk4/eq2fblvZg5zV+4F
MzNZrQwEMC6D3+fNxcbJBqVHtx7M1CN6f6WnSClWfY4nsZzhNEvjuTRExdu4xtSmLQz1ivhMcsBt
U8Ob5JwxbQvjwfk4F8cgio0aNXVt1+S6UNIqwniKQzGgvyw8a4WbG6wn5gVXgCMgz0CSi/IxHcWF
SI6J3I/VYXyRE/R6VadSdlrDvb86C5N2ZYXa/IXad3ouT9VB49ExTU6RM6FmfN/G7V76H9KubDdy
HVl+kQCtpPRKLbXZsl3e/SLYbrf2nVq//ob8MFOlEkqYvujBOTjz0Fkik8lkZmQEiHiR9EIBEMyk
KILJ557Go6RQNCmqXQmjkrd5WyqQx5Iq4H+HwsojjZhx7cVm0calach+yfpaiO2Wx2td4KU1BRUu
+iXQhwe5+iysiGlbdYWmlK5IgeTQ1I0YfgPgZno0tFTIpl7/7svIiu/GZQW2UALKRG3+toiyqJMT
3a/csXgf/e+8lNHjthQZjTb0oJUu3wrFfZIHz33hGB8d9zc8tQbJDcStJrcmehGENiDpY0l7Z/S0
XPt9F4nC7+9DeRJ8eWgyzV05ruI2Ezu9dJvK2PIsM8l3ADpCRfmQ9qCXjp8KygJlK4j7JA4dXdkV
/W0d0A2kWQb1FqR5QfJyfcnUy2ChQeUGJB0QTAC/5cxTmmaMea9T5LhD+VoaAPfE6kqyueDxVAZ5
K3olChjt5y1yECUHUNwsuVtIoyWH+94nLCYrQWLB0TAED0VWVcFE+sXhDZualmNcczeP99L4tzQM
K4K+ghyMUL1LVqqzCxHpzNjsDCe5L5GMVNzVKrA5NndB8d0WPyH5uL43018zC+TYE1xLoJPTQH87
uxHRYenbKsgbl/AvQYmZblRM8mWoDN3K4rOGVsx1e5fPLTwGoPeKyh6k9SBCMDutSucXkL7oGhdM
0wqP0H/wU0ur3zgH55Xh1rssYSG1h+/8STzEu/zJaJ8NEPM7uksO9ZqQ3KXfgEUPJNoQ2FUkXdUm
1z25x5I0GYREDYGSzu45+dHTm4jmKydyyQbKiwBLi6Cau2CwCNQ8EVIla9wqQrPDv8ty1Jna/7Xu
jE+Y6h3YRLTpUDo9/5AiE0kdNUXjjg7H+yBjPnBgmChcey5f+su5neljTxZM0iWtVjns6AOqZ6Kt
R5so3bQj06uVI30ZNSZLONN4tgKG8utIJ5YCpVMLNIsaFwxCgcml/k7O8rVovvA5KGWDwx00MXhU
zVmH69L3R1nSWhdiz9NQBajRVsq8kz+fHzAwdp9YmAc/UhpRAF0UFxAXpzTB97bTnYe1erl8GS5U
kHBOmo4gAsW1NDtWITXyClyfrZuo6W33RDpk8HxnVKUJtvw0eBib4g0Uy7uh9vbJaA/erderDqZ2
zEax/aegsDvw4ya3eWYq5WMe5jdkTBwjhwTG8XoEWNhX/FKQuWBuAHfCPOLoGN7G46SE0KoOsn6e
tKHd1sPPdSOXoEjcN6dWZgldUVV9VQx166bjbeObmWomAe5n9TO4V9Pe1O78LiuZkd/3YvZS/CWB
E422Lyfb679j4WM1EbEFPL1ACUjK7Ge0OfEKPasHN5IJBDUatgZ4/003Zv4FC4ipyChFFUn5+YFs
wRAjFmk7oCCRIYK+xcfoqXnpb/g9aO83xEqYfx/eg8Y7GO16J7M/a9OAC+ENksZIZsFBKwPRMnNw
IYi7WKjlwYWkEyNpYEr5Iam5dX0hF/wblzteHRgoxtU7V2giSZ7mY+8NrpT1WxKhZ9GBazV7ldcK
cpfNiolkCN8ywToA9JsPtnQ8IyKvq9EdzBHkUcqheJzYFSZSh8weDgML74GBjjZrjKRL63hqdxZZ
gRJuMlEoR/fNul95RC3k6uffNK3uSSxV5YjLUYW/22Dq5qs9cCCeNfMhdtZQpwvZ8bml2Vt3qKgA
ikxYGsyvFILH+a2+U3fZdtzUb7X1WW+HjeAQF1Vp1pkYKbbXtNcXDgTScsg/odsAInUEmPNvHfWR
ZiXYe9x+6GIzm6SghFdIajH1RxPttDHRvDSp17HkmMsvVe3kFVSMs+4u9EAbgSJlQcZtm9+Mgy3r
K6nA5XUzDTEhHKA7gWfm7z6d7EMVpAD/+pLqjkIymvkoqdYok2Cb9AUUqNWUOAIRIXwUKWRz/fws
W0aOjNE2zOXPaxBUz1GhRfHSrYAx6YC9yPSUif3G3+X1W6ivactdxj0AXCaRc2B9kPvPoxKkDyJh
jCLVDStyqwmFw4W1yeCFTHISR0M5DQk56sDKzNWkgaboKRqqywO7uAfZNuW7UWf6Jv3B/NJNATk/
FstQUqhSS1Ed8Egx6V7C5LBktquVxMv4dP5jZl4XeSC7jT1ddYcHsTRLcpCgr4YsLDTDflc3W91J
y6fxpQfSiW9lx2h21/f3sjA9EYjiHoCCABUxTDbtyIlr5XrZDaCwVqG0JgDwaSrSQ3jwaPZcQICS
NPskuJWbfazvNYnRUTf1xIm0r6g5dl/Xf8llp+r3l+CCl0XQ8F4IsQlaSUsyRppLv/UEqG+m8mPs
3wlmeK+Fd6lmN8ImLW/Lg7wP9qobPZC7ap8cxx/Js2Umv0p0C+iVsVWggIUzsnKRXOZjYK7TIMEB
rkgILiqzjYqrWs6heqG5A/9uCnCFGw+p8vev2lpVKeBZ/np9NS57FFiNU3uz+1lQEYxICnt9u6H7
7sY19h57/nQf/6x8mDJdtOeZACwRDZ+EKxJtglmu4acYk8/iWHOVuy5hes34fT86/jG0Y80hmAXZ
dBhY7o/A90HL2j+UL4bkyLft+/hB21vBgZSMDMER+qCRbSb0ZuGP0CIRNqFarYTBy6vu/JdOX3Li
qzyueEtJqgEk0zJSdmwcoVR6v7Ly0/derAd6T2hgIExAvPvcihxIvU/rTnO9wYyrkRkqXhHHUNZY
H1QMbFCqypkRQ/PMXrG8uBPIPnWMc6rosM8sG1qdD6nQam5YfmsHASzIkpXVVpsyZdjy8G4AKLwR
j2O48smL63pidxYDtMGTGq3mGiLfSxU+Zdjx4p/2buJLx+dNSeesYFDxThjifNTcJuTuSONtq/ON
ovUrr78peF9s3omZmTOjWRgQDFBrrpZoG61LiEmH4rtCUTYx2tQOk2aNXWvhhpwuKtTMUTcDgfgs
/5LS0kuAEdLcpHiPq0PIoTunHSvcK50QboNeWPGSpS8ESY6MOiLqIRjWPnfPnMRUGX2iuV2fMdV/
1eRuE3mPWQ6RxSpdyQCnnZ8v5wS4RQkOybM2hzmlYdWHYDqE5joq4EwYDWrnWbbGgLWQ/QHUOsnq
4gYCOZU8u5KDRtCaDBKrLklCZBidqcXHNHlRNczkqDaBo/S2IbLe7lo7oyMaTnHmlMaON6YeOoby
HgFsxUUIGKf2akFhMWEgOniC8SCfpmlmK6414djIMVHdLEr20HJlHjhFIfHYYUAjIDKjAR6GnmCC
fyY3x88kHSG8tIEijqI8+cYWA8OGOmlYRqxtbhJoTqyEjaXjS3RUsYEfxB0+RyJUw8gVUIiprjRU
TFNMuWZdVYPIpSnYJyh3fNZox/C+E3RrEJ/rtSmuRYc8MT9bnl5FwQ7ujuS0T0vGg6Gzoc1dWrWP
ATKsJrARxqCsfPSSYwJ5DlkxCvAMcNHnp0AEcW5HB1xanlzXGxS4IksdjMS5vrR0+u1z/8cQP+59
vCIh0DILJ7RQCI07BbniEzJ8G4S1R8O8OfrM+TCY870JGYa1d/hP6gqWads3+1f7h33efD4/Ngdz
YH8Ctt8+2pub9+32Ybt9e/r78PiSM+tg+e7bARzqh4c1yNTSdpz+5NklWehdy+sB3spHbvYQSxoO
HQWnr3QnAa5xfX0Ws5RTY7Mby0v9sdYHVXUVQOyLag/Ao0yf1cyRvgRQS6k2BDr2+k1UHDx9rf+/
5Pantme3Fjo7Sh1l2BsleVdRvOwqq1nL+uSl6H5qZPoRJymH74lFwXuquoe3nPUOQPCgvh6tnMmb
ZEdBtQ5qFbuH7gg1730mQ/36Bs9jammrI/pLCSgkXOD0UyVcmZ/yGAqbShLjnvGHj7zfttM97TM+
3oX1QYTcNOTerm/u0hFDTwRDfYj+oLKY+X7J9VKAViZxS09kGkaogpUewu/bYn66UKRF7IKmN3L+
2eICUZABxpUQ19ntBHP3NLIfYqnsm9rU/PGsn/vQLC3C7Agojsct3SVvLynD7Pzxz9og3NI5P/0l
sximD70qj+30rdphcD0F0jHhB4AQ1sqSLvnsqZ3ZRVcTPxgyii9O2bBP2dubwb7uvkDXz6qbty/n
aadbP6npAxFomPff3VvGoCTMUGAGs6vzGTBuxs7DIbebw0tjrhHPLP44jJVNKnoiRjhnizCWgZ5B
QZy4raewZti3yjZP2xWvWlzpEyOzFRA0XhmBXBO3R6zQgbCUdNaEjOafK0u9ELlBJvifj5ldEDVF
tZhzfEzjQ76koTUGRcp4WMmPlpeMToM50IpDkeY8PIiVnhlj2xNX0WQ8FG7aYSspa0WCpRgEjkl0
GpAjQW95FtG7NG/9IMuIO+iATL5gJqF4ppBUElGcyL+uL9vi9pzYmgV0WfQ0tYpSMKMah/FbjKyi
hPBCvZY0LwUzSJ39tpxxe2uzky+1TVeRoCRuAUL0SNnVtQjBxtLq+wckUz2aiYZxvP5lC/ci9gnP
W1zjBvAHM+/WC6iXF4lCXEOD5pcOdnabh9JmLKDnjSqRWY7hisWFAAomSfBZqiLmtoAnPncOY1Bp
6gsIKkolvUoRKjxt/XT9oxa268zErEpAw1zORIhyuFKsMgWwXhVlk9FJ0zXBtgVHhxSihEcABJQB
tZs5ejKGPo8lGCrLP0CGgNqeDf3KLOGajZlTjFykPq1gg8cf+JaGbqV+BQ69uF4oZqpgh8emztHH
BhnahA9w7z6BdHE7Dk+E4ImvgjGexRjjuL47Sy6HYS8A9zQCkdh5F0f2szSvx464gpwHdhvkCpNG
aD16dYDRqTQMNk0erBzgX9mI2aU6adJS6B9iVhLbde51TeEFjZSK+EQnZaBFo+wl2ryAgd2elGHA
tmHe+eyH2pvj/f37vW4d2eBk7Ab89JYJ9W62/QulXvYPC3Hym2apRCoAVAiuB3iPwZ942OtmrDeZ
VaIRoxoDa7VCXbG45EunqyCfr0JUQfUF03DE1TGYWR0jeZeEKx3aRRMIJwQQiGk0c+auXdanREBP
3VXHuw5Kcxij6vSV870UQgAw+4+NWdAy/BrEOlxFnBy7717i30Je29f35ldr8cJhTmzMbmSuiFWD
Sj5GKvbDHgTUeFObHL6D1zT+xKx6O+hms39TWOUgCX76ycFIB8eK4VoYXsjN48/uiOOzIxgImnQN
oQ9legF4kFVW2fEueiHIYV5bs3aYyECX9/Av7kVAO4SiiAYwyvxUt7U69ENOsdmarzqyn5CNn+Zv
xUB2ciOndwQzU9bKqsF/5ouGmqk+oaXQnlVni4Y8PZY6mlBXo9DX3uEFlEeRKedr0s9LToa6EiTr
p7l+Om+IgLJ86CoppEhjMMIgZgok0Vp037ta71aOzFK0+q8pNEvPj0ySaVWpaQL8ua4eI7V9UXv5
lYYSZ8QfNDNo+ta5voi/dZ2LVSRA0gDh9VvzPDfpJzpshil13yYOpwoPqheUcyC2E+GdhWkvMwEl
O6h8HW7pELZ4k22JoSS9RTPg+i9ZXGaKdtA0Wnc52JRpWtknakVdQ9gL5EEUfwzkPtdtLK4vYCkE
I9zI5ObyxQKNtaH1cygZBpDHRA/svs5xwjQNNWXlfow2180tfhJE9dDzhrYVKq7nawtwwSiHHqeu
mkZMwzxarn/y8fm6EXnpQkXXFHVyDMIA4DiL7HQIVCEcGupW3sCC7tBxDHhuJfB383sxYa3uGDqG
I8X7kqBCp27Kxky8A/hlGVSjhGPfxgx9DgiE+mzwuls/AHkSpIiae3ENenw5lQAZYEB0kdzKAPxh
aux8QbqeV3XFB+p6QQqouOIE/NDhoefvZG5pkkkwnmHWsvEP+0CxCeo064V+4yyEVxDoAGuHQl2p
a/HOofwBun3pxkOxcQXL9duZmB+nU1OTB54UKyoIZNdCBFOQeXV6/NHQLB/MnKFcgREloMiO2a63
Ujw3wXqHNKBnsenftPaI2cWE3fubH99mNyFWgQXQQdg/PDSm8Q9ZHqi/wOGAWQYQrU9+e/IjUUDP
tAQMIm44kickQU+kopCC6GVx5bz9plcXy4FknwBGhc7WHGkcjEmRDKmBGI2bKtnFDEIEzkS8d4c2
1layJn66ln0n7CbfFSDlnaj0O4wAIdYxfPj1k/L7vrj2a+bnscyKoPDxaxIyMLWxjLch/yOAFZ1v
vOxAUjcKalMhqNkZmM/5EiCH0eSsqndDbqsddDvG3gHJEpNKwLKFg6HsgFu2CnKAeLMSHfQIz2mQ
f/KYKaD9CPZpH4Iq865unFqAtDhevybRmeiGBB0siD53BELP/k4rwIPYrn0s9vDat05pzckeC5BT
7ceeIiq0GDYMwSu0BhRYijtoFaNfPb3pUJ89t1DHcYEz7usu7e/5CJG08ElXIFParFxRv2W1i0+B
SisK6zJCnDY7U2ha+GGQYdsqnJucvYGTyaLIjdCTY7iVQIthYPaPmHCmo3fj2z/fOvv+VhlhJQ4W
t03xe0p/BqbbD7GFSgSD3NVaA2WhQkCBWsHVpU0MIXPlhLaUOVWCSHcV/1McPrO+BqPZZ5l9GhqE
rfXUvu7Ll2QcCKWn9mbPzqjsS4UXsEf1L9G/9RSnTLZgVXNpgFu7KJlYmmnHVIieHcKoM43e8bJd
gKSQDA9cjsFD05uJZCuDAgc84G1ueqiapo91aSXS+yCZo+ebqcCK8pi0L3r7CFVybYy3sbA2WbF4
LUzrNg1xABMyh3L2TZf7pZbqbrLT+3cPnHoBmk07dduCM1t1+5Ve61LJnJ7am71MAhoTIyhhr+Xc
HPP0VTNexQbaXXdabvrGQ6EjUoMcYQxtEj+AvtDT1ohILplmsX+nv2EeiwIQFUzTCG7v3YmB6WWP
VAZArWIghDCMDaY/ZPUBGYypUGdMzaDrbSp+imF1rIJtEYDcfnVqd6EihL435kHQeAfVwG8n5iRk
cDEQqzCGS3XYf1cpUQHKvwvog5F94m/LNZrmBWjb1GdHCxXZO52qnecBpKyLTMj9QndTDWORtnav
AXvm+v17afK0ZiP4P/KVcsBSI/HU5rwHjip74RE/x7IDAQ0KHycw+61gg7yH3evsFdrabJLDG5jn
YhDbWtVEnLZ1HstOvnlejxhIWQf1ZF/rHV6TQ1v0QF62JsbYSL0Jhtrk9Z0CZvjsoMpWna8Nhk6x
8pr9mes3vR9xCOTpKAMUe0V40xWTijtRwfwkNJeux6hFf0Lmq4KsQMcQ+MzFIzXQBt2rcKwHCcrW
kWnUEJ5LWEQPArmXldKM15pFy6HkxObs2kuUQqkUAHddRbHVTUdTk2Jx0QgG8oER/lo8S97f65+5
lOWj947nIRiFMBcx+0xdi0pF0DvdDTXR4tmbCDROHj9dN7K4b6jVQg8e7JUAOZyfFTCaS2pe6dSN
otQM5a3XJRb1bK5CB85fmV/5fTlfOAnOJeDPqNDh1XtujAgt8Oo1AgGmv61oF+1EE5OIbGQ+U9El
8tmTgXs4AAsUunCjJbAvdMG25OY+v/lVVXj+9Fi6u3kGgXNiZkjlQI6CLorsPP+5viqLHoa3HAoP
WJiL93IAHts66xDItSBzdQ8ePMSHGMpIFCxYQ/8RVyXzs7frRpduerDzA2UMOCgQGbN0RJTyBv1w
GNVrhWUxspGbdNMYoF7LkZNIK8+7Re86sTbbi5JXUPHR4NAEIbGQv1T5z4DX2vVPWnxDIp/AeKMB
0BNGis53fDDSOJOFAKFfeEkbSNGSr7beNd2T778lfJtw1gDYJ4a4jW6jzE2lba9RkH+AmJ1+Rcbt
MBEFNKChGgq7UopX7vNNFW4KfVOsEdEvnARkCGD90ZANQrxgViOJVWUMugHL79cDI/276h0xOcji
7r6K1givFmYRAMcDnBzgPLSWjPlLKTbokBvJFMKQ6CMvKbdBsBnpdqhUFvUBMMps5LEVo0jXsn7E
/wml+ehJ61aO/2Jcm7CB4CyTUGQTJzc5uZt9aeRlIbS6K/l2oNl5vgH3f2VqKCwEgEZLx3rtel5y
81OLs0czTVU/ioIprIV4q/uj8O5nsZ17HDNe31XcvXVISa674ZrJ2clqvLyJkgEmhzi2RxV5PX/q
k7scU8p+0tmqsCY4tmZwdrhSfN5Yt/1kcO/t0zq8ib0/pX+kIbGysN1e/7ylaIWOG55LwA5MlJ7n
e6g1slJXqOC4KUHxozpI+rYTGAGKEQS6+lsjmNftLdb2MIE9sahNQ3u/efCJ03RVlwE9AZzapGeg
Q+yD4tFd3CsOmAPZh2qXjICSHsbZUwzypJY91eZI8fS1s2RlaxceizpKVAY+G/OtIGw5/3bJbwdD
llAfhiPb1P+Si3rLqc7ybo2baSk+nFqa7WkiFAm4NmAp8T64WLHpLSTpUI+MUR0TVrZ08bNUCdP0
4N0H6fJsS/028MuoDaiL5hMyqMhRZZ/VJDclca02/At0mt3K+hScUTabmEWNWQiIi3b0yzKkE/ok
jHYYBBjpjuTfECIU3uPejoPCip8bgfGvQboJ68EEDwTgMM1O6Z8GspHjtY7kUlTCTwJwELUkBOU5
NquMjSoTUhSP0y5F0/O5ko6qbgfkoxDSHc3vFT9/UZTX6269uMEnRmcpbIzeAukzGG0Rc4X+B8hF
i+c/DeZE0L9cuRmnDbxYdFyIaLjixkfl+NxvRUEhWdjAmBimUBBPgCAUknKN82PRjU6szE5HM4aJ
2I4FCnLSfkjRiUM3qMUUfBezcFgDTCy9u8ALg3sNPFugwZyXpTsFZIC4ulEGe+Oi9TX6TPFAugOB
yaP/kqwgjBY/DUuHM4IXPjQqzhdwlMooyaIaZf3oXecI4upXXb/KwhqoZWmjCDIyAGemWeiLBJmG
idKmA3V7/SkcXZ3/+d+9bkLY/ubDujqfhK9o63FMR1AXXMxMK997kEAY2Uup+qzTPq/bmkLU3Okw
ZzMtF0ZxLkbiSyjHRxHG3DARao9yxXL5MRnRg3moUb5ei8xL5TVAR/9jjcwSKvRDEhn4aepmtb5T
8lsxB7NU9F4JOyn7DECq5ZmVhsgWJIcoCayiksDxM+77pLINGflP/NrXnSnWOz14oX3KPOPO6x6C
3G49UwDbfY8id3iIy70k7qYx4LHeg3diB65zvcXBPWJEGOwgLBMwOZLdgMS6GZiQHqkfMnmwrq/s
whV89q2zmiWon70Q5BfUreXg2PGNTgQTkHhMUh0w8tPtuLTWclrySx0nbWIoAXxj3tLrkD0qMbqm
bkojM8rEW10odtc/aumIQbgBA3M41SikTB99cs0bXtNAJFajbpyrKmsT2TCpAiIAMUVFqfB9unLp
KdNr4MI/DTReoTQAos85GoqKQZw23KPu7ZvGLGBdAMV8mSr8bx+3X5H1laM4+4Z/+gwtaXOq66v4
syGJ2T5f//SFkU8k6JiZwmMMjWfwep9/ewBaaqWT8VPU3lYallIrJYc42JJmJ467to/NzuU1mL73
IsBuI9SbgNMETmdgfI2+45KpDc2l08fC7LcYeqj4kl7qrlBuCQ+3QmkTPE6GYw52V2ODekcW/fUU
s8L76gdkIsNap/r3mTbfmNNfMLtHSqnvE2XAcyVIPnLq1HWza0PwxWkO1VjbPUyzH+NPkcQszXf9
Ghpj6RU5jQ9gPhLlQzjkLEPRm6QV8pbrIMPGPHMlO006PqrA3fDkMVLuZO9W9m0/+ubpX015irrd
8D2ChV1DtzF6F8PB7AsmKTWrZA0tyZpJ8h/+nj72dCUZXXrWofeFljdaUyKE5WcnplEFv/XLWnc9
4w3vWD+FYihGDfWsutWG1NRVyCZGh5Sbwb1iZGbhbYfRwvyMJa2t2UJ4gMIzEl/8A4M5ZPbwbn0p
DYtOwsN7BBUJ5IfX9B6WbntYwN8MMoRJA3PmlYGv5AWpNd3l+qaZpOUF/iBptxOfTPlQEJWV9SFc
Y4CYdnrmiGdGZ47YNWFdepmqu0b2pBlfU6OLK87K2V8IQ8ZUDAORlTER+0xrexL34CVtoecCKgFi
BJByCuZ5NVVLoBPy5wzhyWyDPnJ6gIHR8+2jLWgaq1sxavQHQgXCpML4h+oqghEQr9hQCg6M2duj
lssslTh2kwu3Urnx7gXtkKCEnx6vf/pCgoA6ICCNFNUA0BnNlrfmZaSWMZY3RlFIRN4vx4em3qJl
4SObC9aqD0u7eWpu9lmDlA9eXSmoeIW3XP4swlsNdNz/v0+aHUlDiItmHPBJUYPqf870wpEqhcml
TW+if8i3MWCObZKgc46LbOY5usyTuFFzw00xThxLT0qDBqHw1shrDnEpOYQ8+9TSLCSqoLfK4ywD
O45cvCaYARoSllXqpvYc2tWH3GC0/KwbPOUsvgZaXgxzUB6iCMeo5AAjd35ApFypjSYsDVfeqOMm
ju8TiAd4janId7FkoLO305ojN/aF8iSA0Td6VjBo3axkC1N8mYeCKcChbg0VPAzpnf8IdVCVsNZq
w20x089B6DFqaJNXvlnrK3Xryevnlgiex5P0uAJG35mlLJdDHo2CgYGkzNL8myFtGI92Uvigdy/X
vXXpRPzX1AUbYQYlhN5ofc9NxX3tgaAAI+MABlw3spDcIK7JqDpiXhOz4XNQXe6F0SBEcJ4weSw1
K0tMrXmTajwIwlu/2yVAIoS7Lv2gAiA7pW2AF7HZAP/Ghe2aMublLqLEISHLwr9wkcwLHQmAdrwl
ODFJIb7nUvkGkAvUaGjnJEq99uheqCtgwhvzv5M8LbgWfgtbJ5FdLCUgLjsJOylpJtilimoqumpI
0fWwMIfEEZla2NdX+3JLYROjNnhBGpPZ2UO1i1Hr73nkuRyZoc+dRg7MbgUetPxhJ0Zm133N5UEM
9cBz6+RvFB0NJ8sYCDPJrhq/BUW0snHtXXx5VUBLAao2YI5A00KfLyUG6QfRQwvFDRRAcL33PCRu
5UOwNviTZDfApfzvqzjtGuifACe8oGBp1SIA6UNkuCLmNIdxX+7EMloZMF5cxVMjs6BaK2BBqJTA
cFWtsSXlJodKAzUw+iVvsuihN16J92cQipUzv5BJYSlxXxAD8A4wZ842L8N9XMcjzkCXubkc7aGk
aEETg1W7ZoIJUacLIFHrh9YqBnnhaXFuenZhGWnODV2oDLdCG7OPnx966NVBzRyKUF60ySz9j8FB
HNA6NLeFVXnY6Z44D6yTdZSRAQzAd8/jEFUhApAE03pLWcOy7icCoulWkbfZiNtsRLHTVHz/uR7V
FW9aIEZAlUoCJFQFMyBu6tmhJFrBqzDD5QH5mOMTCIqAdf6mJoHqjWD26EhC5M722cfI8J8oYW+q
ozUcDAtYK6glAuLuXHfvpdN0+ntmLhCVqdL60+8hz1oH+k/flIndovgpye/qKh/O9HXzdYcIOKB6
GGpH8J35uR8CfkZ0jsOkQ2chxIMo1Dal+NZ5hlNVgalXjqciWEm6WXnoRw2sV25pP+J5p9XmEFpi
80esHJqgdgS6y3pD12gLLp8v2B8cRTykQIqDt9T55a5LSuyTYDTcjJD7QAh8VlX+8fqaX17rsKEg
+oKrH9DguUJlLiW87gZcBgaopWswfUT9sc6hx4y37SrR8eIGo7M49WgwDUlnKRMG/nMdCjQ4aLVi
xtIOL0IfgFpdz1kNyfcI89yKcCfGm1DomSD3pk42eTFiZCq2a50yVX/yh7V54oXLF1NnigFaJAyD
AsZ6vspqUgUqDT1ch4C5aQcPhTUJyhc1Xzlua3Zmz4pGruqxFJFACY16W4fZFmOCexVPt2hlbmPN
0LQLJ/d7WAWgn61gaOhtzWA83QSBuYa1WfTNk1WbpYOhlKeFUeOuJW38qQdQue2hz3LdNxevopOt
0WbFUxVPFpDk40tGz/SAslM3Pvzm+ZtGlt/cD9S5bm+BpgGHQccQAv6FlHCOH9JoJCbSkHpuzIRH
EcDH4Km3JnDGEyjQOapsdEPAEHZD924Loprr1pdOIhjrpqkmFewov+Cqk21L1F6dcHqeS7WAZcj9
MDWqZK9iDaxyuzImtpSOndqaRVrMz0tCm2ZIx7oNVT/K9KHUVkwsnfWJ/44i3wOeYA6cD2sv8dAJ
8dygB/jOMiKJNf3BU3aSsidrOzd52zyWY1gFlvAiFDFGcu7ypMwwDDXWgJWl4g2SExOTK5YQCD8E
hfBKl2/k7rvqVl5EK0bnhI085GFBhsJzmyEDahllUeNQiXj5gR2bjwkmoCkw5nKwlnQu2oXwIerD
oDPHPND5x3o4EnlcVR4AROqeFzjgbBxMT7Lqvbb2vlx0lBNbs0uyUbMijUQsrJ/9LeInXf1TCv+S
cKK/+5/vmQXg1Kt9QY3wPRoBrHcv7yob2kv98BHFtyCfzH2NXT9pC3UDPPtOLM5CsaJw0ILKsEi8
/q7ltyqwLaLuo5ty6+fHAjVlUOwS6abvUqeSg+2K+el0XXgr+O5l8IBPcJOZt+YpKcYhhXkdnSgm
EXtIvwrpU/EfjOJRSrcGV5iosCTex4NiZf9w42v/tf4bdE/izDhOKJCCe0AjSawEyEjr6ZZ2VgoN
YLJy5y3dEmDbx/9AVoE8a+aqUaVmseTj2YfWFhQMgs31lVw8CZiBnyRcCAj1ZvfDgECgNRrCWIhs
zqS8tvpQo2beepu2tfs3npuQeVoxulD4gfdMfzVGPLAk84Sh7kpDL1IJ3hNyMweXKPBRwrYfrQSi
UWr5xnWnCMzQ/wgxWeZEuVmWr420Khm6uLYnP2PmxCJ6zDHp8DPiRoGGE2vI41jYvj042qa3wHTn
AXsCqr8SqyKs+NBScKdQ60CxQtWnTO48BNV66Pd5iOA+RFsev0PbChhjViQVqyUz19aYOhZaL2D+
AQIRLB3IhVHzO7cXBRTs8iI2GtANsyfpc6vuSsNUPWLm2Q3noSmCpbcSY7tAL0YEsWbzD9fZNOQu
Y/wSpMtzaHNWDJEojAj2GJo0pcgxig1GU7zSkuUbvVi5WZai7qmxWZ6sy23TadJkbHyeJriqW8iE
/UsQPDUin6+pnoyDnwoI7Ug3vKqyYvkjUUDGLb2GXmpKnb9NMWDMmm50iszK+mTtHC2FQTgP1lOk
yHrml7bXKHUSpNRzI9QuE9UEAMfCDARQSyi4pQfeOk3ypRe3WQgZo9Chwsv/Hj1O7M/vb3CJYlIy
IR7EMO2kxmOzT46lOYhOobWPIh7/4eosxv9x9l27cQPLtl/UAHN4ZZgkDUdZll4I25KbqZnz19/V
ugfnzPQQQ+z9YMOwABU7VVdXrVpr6cwC3oCjA6wWMNvCwk5SkpBesXFuBmPL0kBX/s71ex3eSUW2
DbUBrsv0ILcnt38qmvig5jwa9mrmeinjgBgXoQOoKZABEC5cpZXaEpzXBG4TnSDTc9TtrQqkYyAd
pC2oJcfeMcEXUKlJUBTy8+1ZX+jN4DUBEOJAbBFEP4ZwJyjWUDXw6SRI7rna4rgBlzbSLVgA6GEE
6dbaxz5hvjJscrfarb1blt4UFkINJLDRjoB3r7AEUTc0dapohG97I0u9KN4w7an305ONBjo/VB5W
xssvIeG2h0GQy6Ib0IbwnuArx9BkWZopJGhMyW0r4gPi0k1QpG8cK9ya5T/JHlx19XQtLPKFWeEV
KDNZK7F6JCiy51F+UDqQGpsWkJEOWC42oLFE3Np4dbTGHL88wQCuAT8sg4dETGbLURypc9nhzgej
rhw76JNis99aQI877V2ngXV1jcWPb9irKUZvM4cncekRwZXFOGqjVcPkRMBdDm2sCLoeVL8D+8T+
9mouXHwWYjaQIYBMHiKlgqW26AYjIbh0+8LaW8hSWPEdY9bOMmJXVt9NMIneNrh4XDg1DrhJ0DCg
ilXPMhmbatIUuGmCMggKS6CfQ4PSaOxji6GN7BF66y7EGny5AA+eCQpn4No0ZHAQVXuJ8iunzwp9
VdcigKUYGiSenFAXyHZOIHd5fURUjxU1T0jQZ1CqIr6e4899osJx4c0n504zdVvabBU2+FWxBgfh
h0Zc8XPrwjroMqVd00UkMMOZOU0DeJEeGKVT9TqI0tagmIurDgYJJOOAUQM//+VY46xWIBxTwhqk
QKME25p1u0mNEWagQyEroYskr+bhF+4KtLCBOACVBZ4wE55eeduRDutJgPeAgp6idF5+sttNEZ7y
sHTQJgEqW+TNIjCoFndKdcrZXTGuXJGLAzc4OaaBBhAoWl0OXE2HrCNxToLR2FpVuzGr2DNRMsZp
rtUviHWt7PaFwAdEHJC1BBUnRHo04WXUGOD/HpHxgXazIXl2iQJOTOTc681ijUBl0U/JmFyIleMc
I810ObZ2lEKa0ga2kKtwsZd3JJLGfQ/4lWdlxZHa6NlPs0I/DEU0uZFsrF3Ei7OLWgeeLijgokB2
+QVkirKpiyQShNi5doasQYSS1V0Hxpik/Yiy9xVXsnQTwZoMpSF0t6LseWlvtodpDBlWs2F3YZJ6
zT/NcPVWP0HxwdRTB89vaa3auHRQz20KK5qCPqpTZdhktWPMpVP6HXo5sj+he3twS3MJqWhOYI2C
sSaObaj7viW6TYLaCD/yqtiUGSgzQX2UfaJ5Q2vpSpf/kj0Uw1F5x9sTl53w9CxSWelYirXrTDdp
4y05NVu5U1ypehnZ7vbYljzBuS1hn6RxLIUF3yfDODtxB8T9mjtdukDPLQjnvMpbM2/LiQRvUav4
htvExCcAi94ex8JzHX0SeDdDkwfBl6jBZ9RGKzMboZdRGcfR2tHxxQr3ZQX+ebnCBeJHj7cNLg4L
KDTO/44C2w/U8izVoWtF0nDQQpDPkKQittuGEIJRpa20Jv+z5LhQUEfrBdIcKhTQLo9W1cmlkjME
eaX+Nhj3ufkrWuuEXLxxz20IR6nKsBtrJG6DEPzVod+8zdbOTF1MYe6YXqx+29/WWkluZVymsM1H
q83CuYdNW/mXdf8s+1T2H7cXadERn41LdIOGSpBIMbC9VfggKbuTQYCsBlK4Q764/qbvc73GrLp0
oNAyC+Aw8GToKRVCcrsa2rizJHoys0HyZlWfnDnP1xgxlurKiH+BadeRMIBWrHCDszhUaF2WAOd4
lRO5qDCCnsz0S//jtQTPpbRbs7i0388N8p+f7feqCctQVgFpqXIb/Mx+b//paxns7vbKwVocGvhe
gAtG1h2YIGEGrTJqLSs2UKq1Oy9Fl1U8/64O6HrIB4Doy0NaHyN7M+OSmWRk4MN7I/lg89PKzlm6
XM6/Qjh1ehHZM4lMQLDYdweahkP7q7Zf8fwA5n10QIcuQTfEG4tgjN1QuceXkO5+TtcQr0vTzkkQ
ofJjKAAoCgczk8ArPihjGIBFyClTwECTYzXbTp+2Kx50KRGGJNT/mhKvHYPOFsusGRAX6ItaoCID
LuGQG8kObaynwe6RjnpKczCJW/JR157qbgVjs3RyIBDBuX64bpP4mG2SstHzHO+fRjpOJAKVxIo3
WFhSHEyOMuMYM1ywl1u4N8zCtOacnhobdGMxhUPAnZd+RhWedM1qELiwdDaecWh2BQc8AnvBXFbK
De3ULDqxf9oBzdYnkGQcmJ8exyc0U4TPFIS1CTqDN7d3Lt8RF88XSJxynQ0AhyRQZYkVADpliVr1
ZnQCHfyoehx1oDXQA3H0+L40N9WwEq2s2PtxweeOYZrzoS1gT45zSFl+RkrmkOlkN29QQPTq/FAn
D7dHeLWOXMQVyT2Mz9YBVxeOZie3tBhCjZ76JvOrXNvVwzZLHytbew2Jd9vW1SJyW8ANARXF2cDE
7iRWlf9jCygsQGW2FWjHWpNsVzEja4YEh26NrKNJatFTFz5UgwqeSygVM8Wp1ggJFg3huYUNyXHI
InG0hQxVjRcDPY296iXoEbK0h2S294Xy5/bUXTsUPnc4AhruJ8j86fzAn+2MLJFAvTtE0QkETfUA
2clk8pDk8DRWHEY1vssyYNvARYBWHuwRqfhcHevS3jz/AmFSOQtA0Y1pdAL+YgzTPekPjQExQI15
aQPtwYx5Mv2+Peyl+eWqkzKemKheiIUjUy2bTLVZdJLwuASrhDaAPCrcr9Y2l+2YINcHYA9ngf/8
bHb7Bk3X+lhGJy3bSfSbE6+AvCL6j6l/sYh4nv+vGcGLJRVaZY0WZno6+WUMNb0UzGhp4zYVeFjW
Nud1wMbNcbgxoApIZYvnraygCY1XGMy1kyvDh30k8eCEUUCt3tdfJ/IrTeSVM36ND+RGoaLHJUkX
EKT5NFVtNsFTgy1sS3bDY3If7aMmULfGWmmN+ybRO1uGhRQ9FwZBhvxy1aqy7cdIHiKwDaNJ5Z7i
IBzD+JUo22htI9pXRRA+LL43wHHCIbnC0lGiW/3U9tHp7ten6TT+6SQ7J9v52mxO+w16v06bk/Pk
P0GCwXl6SrzN9wuIDl2Ek97Lt//w8vkQvH+DktC5B6POIXA/Av9hdoPI//r3+GbvH+8md2c6nXMA
/+3H7vnxCyzzj+7zo+sfVhZoyeGfD0Rw+FmBxj+TD4QG2kPr1DvNmdcSJnzirxbmbLK4Kzk7Tqk6
x2pfjLBBE8Q+Rmcg0KNrQcFPEHVtBlcz4nYAxMUWXlAkGnUKOtKTrCeOUfzutdiJUqDvpr9Qh561
2FXYuO1LH3m5ati1c+2CQdSV0pfaeMohwDOQAg1hqgfM1/a24+LO8NanCVsTLTDAW5EajusA6aTf
K1CMxfkFdyeeyxo8o5juM8iYxYk8R6cUhH1phu7+lYh9yQDaViEqywM83NiXC9gNqdYPhY2Tlelw
7RVcVTTVlXd7kha8Lpf8RCQA0R3EqMKj1ShSwNtDC0Hdk/Ogu8pKEL60Py5+v5iPCWPk81r++9F1
OkcMNP+yb7YnFAwcc/ddmi+W7BnxG2EZqL6dUfPKyUnLvST/i7IMUcN/ARVFxex8yMrlxPZtp1fW
hInte6adrFKX92o4rHSbLzl+1CBQicD4wBFgC1aiPu9jFLlwVacRmodAEbiDeGyiPkIgO3Xw6lrr
pr+GKPNxnVkUkrSDqZqZHMLi/BdwZOfF8l7+nB5SN3Ub9xdBDyyeeU57eL//8EfX/7Lcg/N7p44r
p+6691L4DOHYgcikTSM1jE5qei9Z0KpAC+aMRCavN1WZAWz4UZsSLzM7x+ysO1mNtiOkLOQ7Yn21
cuHq059S+YjoyzCiUXPbJ16ng6oril14CXigleB74QK7mDXhmCVsGHpqEGzQCtyDkpcAStiBrcPO
3ousQg954d8+cQvO/8KgEOekjDYS0zA/KPE9RHboNdKdHUYeKVa24EKwCEPQI0fFCcwYIqudOjRK
HHUppOKkj6oHJDP3VBl8co3HVEih6R/6/Ov20H7qlYLL5REHOnPw5EXrk+BNNKPOk7rI4pNa/5It
eHa5hR52pGwVAqLw0N6Dnsy3ybg34leNELdrH2YFwKBhjZtpwXmizUtGoxcvCgF4dHnGm7iWmoJi
7KMpR6CRnEAZycr/mOGFb/UzK8LeaXNpyltIW5365FPbJvq2i97a3Adl9u15XVpJUEnAGvpYQFsj
xAtxhzdJ203JqZ3R5RUU9BD2OYgz+z85ixwb/aYu3j23bS6di3ObQvwQGmFMGIFNG/Ejml59zafd
sYh0F6IM/7kpIGzRmwdBQLRC8xNzFqoY1RTjhVgkJ7l1e6457gOpWWkPYXskq2mhRTepK8hjgEUL
VVlDGFjf9zKIClpYY5JPIOHYJ7w2OLyQchtS+Rj30F6Fkq7xSKJNBYxFjc4oO34ZE0z5MARV/z0Q
9S/7o903jVuPv6HwW8XvHQqNI4KfpNlHxs4E7027T5TPRFuj31nyHwAJYr4QdePpIPiP2Ji7mSRV
corndotCGIBsBrtnMrgq1yr4S6cIlDoythz66IE8ulyYsI3TjNhZclLiLySYk7U0/dK+NlCyBULw
J00m/P6miifdTrEUNgJT0s/7ZD5W2T20hxxgEocWEhTtf6w9iVOEdBKa7VGfRsAj3MuJ2YDdC/JO
p9xAy5DaO0lyQGJ05fQsztyZFeEu1vAiQk1owMwZie2w1vpCpn5N7G9x+s6MCE4Ok5Ybst0lJ6n4
N7Kjbnty/iZZu8hIHav4SNa6r5diRVAf/8A5APv/eZ+dnVN5UCeEc5g6mXpRep9JiWNqYD7K1zhp
l7b4uSFhYO2oNxCahCHFfJb0xpdN3P+n2Gw2uebd9j2LplCGQtzEU6giVhFdwmNM5ganqa09pX+y
OxR6iWvXbwn5vm1q6VkOPjCA91SuKY709+VxkkDiB8VOvJUUqj+wKd9ZteRwLaAwnfw0nD1VB7Gx
a5HXOF7DcS+sHWybeKMhJuAUoZe2tUwbMqLAdq8+leUuh9AAXPqaQvjCbF5YEXyTQUdiI5MfnTpL
LpwSyFMjuVchWD3OxlOq7VcmlH+0EG6AyAaoftSy0ZwmipRNSqxlyKzHpy5RpLswzSpPykyQ3Jd5
51Mpy3x9GObtKFcg0y3N8M5s4uQYGWa4QWtVjjJnUbxNA16erdnFKztr4XRCJAnJf/ho/r4SHA3k
3eQQoTDCL5tuGxBdIK3+1WrMGRlawdXQk5v2E3Lqv29PytKc/FA14fLmMHJxCQj0zLURl+kwli9p
yp5zEMKp6loUu/S+ARE6Z5zj0C5VTJPrSkPbxEyzE8h5pi2o9SunmxNojtKAAESgtBQBX+FA9ahD
5FmuKd8uDBOyhzhD/59qS7wFe1VRWcX67FSD6z4dXeNjhmD17am8riIbXFvx/4wI91M6myZp7S47
DZNTTaB514gDztHKSX4XHrjDNpF/2+LC+YFB9Lii1xL0jGI2JZHyOAzRD3Oqayv1sVmkY2PJNiBz
efTLlJvqgWpsjVtUNIr0JNCHnGob4BNcjoJbigwpZDFoL06D0gPHuzVpoAOEVhnmNlFXsiZXOXRu
DO0rIGxCMz2Hll76IZVExtyqMEalj7ID97VMHKWEoj3YbayTbXq9/NFBoIpJTmjKbmqsFOXEfcPt
61D+MEAKpClI3lzaH43QHvM6zE5qmDnIZo+AiaT6f2OEs69gGUEmL4I3GIofdgrE+KnWG8fQ38e6
dciq4OriUM6sCLcknSFnIaUxO02o3wyYv4Jzd4C4+/aevHrU8SnDH0DP+eMDyydMmTY0ydDK2SlN
5U1jQWwwyl/R4KSFO/lgyltJz/cyszYaaaEU0oDxDlLUa0dRfI78fARYD4Er5AyiIhpclmvSdxam
FAhGy2tDDyxbbusC/e6Qw/PX1z92GoDsuD30pZPBlRQQnnLKCbGCjLIqZVaGzVK00ROY5pDoxP4M
N3LmF9Ia4mfxaHD1HLybkbzHdXY5z2aqRJJa8yHOUOoovR7hFZJ+vEieISnRpOM+tkenwptkhsRC
Gf1j4Dn+L0as4NnMmUsA1RK+AWIsYVVDE+ck4Q5xrQHXKkV45E8meo/DsgmdrBjj3W2jV11CWFyo
aeDhh6w+OovFIgmYIOZwsGBVBxsLCT+LeaeMxUemuPYAbg+w/g8eGD1V+4+kM8+ZWqhmoMSt6isZ
k6v15mV0gJ+4JKSFNxb/+VmAK3VFmEXAqj5aKpF8KZRcA4qh7jzNFAkqHUSYBWu2twfPT+l5DAMy
Z4RkQK/itkaq5qfP9swm0SMypqodPxbtFHlNpMjA1SvzysVyvbm4GXDv4b5UQfshwni0mhNyaTAD
4pZ2+G7LylUneZO38cYoQVMwvFftXRT3YMcM4ipos3bFJ15lgn8GevYFoucFok0fWit+NDIw1WQe
me769F7Xyg9Uw7pedlBezEYGvaG/I5oa0Nd76EqQnRlOqxxJuEN7jbr2TfwZdjH5P2kH3LSIz0yg
s4XtXs4gmGcdFnxgcrGPi2TYppksH9QQDdoVrVVnThoZoFa5Ba+3bhzTsmi9tomVjQRl1Actsniv
btsOh7mVZ8dOw8wlJUQxJVzeXsnat0jX/pAO6vCVHSd+FCEZdnsDiZE9J6jB96O+CKcBUl5h00IM
tsomI2uPnRx2fq5JhtfjBtomYwLZCGjI7m/buzqtPwYBCIMbRisS9s3lKdHnKCKkrdpjhPJVzp6s
9klBdNTXT309Omb/WQ/ynuTDNnxv9kN01+l/4L7myFy5mH7yQuerxz8EPCAg45BRFITvuPwQave5
NRRNe4S0x57Kh3Z4h+wPlL+ryKU09rUKlH7hnd1Dm5tAX6V/oJEfPmTdH6r3m5Iec83YFfUHeg8j
/AdFH0/fnKY3g8jbYY3w86ph/udrof2Jj8FLBVxCl187xsjZtdnYHpHSOYyFY3caqJNNZ8ogsti+
0LSDtu63gaYTpIcPaj77Tat70N5gxn4oD6zmJOtB1OhuDlZZ3X7Wp5Fzmq7AX35evOKsolfhB6CF
wF7UwJHqugXja9YdM5OVs1MPevmYy1yUV5mjDhgqKsWal9VGZjsdNaM7Zcri0KlGiLpLMSrdFlpm
QVuo1Ur8UpWAUTtGp1mHpArH3O9YLQdJ2qHHswqTHKgoYrG/c0IBXy9pl/ytKn2g4Mmuy+OIB8Vn
lNYSkrdKnYyelrfWvMnVVAVCYGZrZGxijMFXSEO+C7c9enLQQ3m5QpoWg3ZKR9axAXtpGcae3v/L
5c82mkAmcm+tdUrwg3k10eBS0dCjib7cH5d95vnleeoMasIc4FphhZ3qbRys9e3TejUmcJzjIkR7
HlC9cBRCkGjII6ioo4IcaRweWRZi99UHU5/vUnLU0hZvp1B+v23yyiHBJCqKMqJP0EJAKOtyGqOZ
qjUquuRoJAfUevdDexzxRIy119t2xJsTd7WKBeEjM4F0EMX05I72fYqdE6SuY634lusxIB+EnjDE
Y3CqeMFfjqEb7co0JryEyFw7mVXv6uoAXSi/L6eV4EeM4vm1fG5JKJCycsjrJjNoMFuzq5BZcsjQ
fpHWWqlzXe02wY7gfrKm6ikqRbCjdfcINL0yp3c6ZWgFTv5m9Vr5gN+cF5sbDg5BJCf7Q3QH0qbL
CZxKLTVpiQks7xHMHMfQA7eK/oq3QS9vbu+D6y1+aYr//Owc9WqhdlEHU1EWHoYntfLD7piyT0R4
iB5WNveaMSFiIHJhaihbYhrz+GBBbARc+E7JdDRVAwvWzA5ITG8Pb2HhzmdSzFAatJtBxgaLGnuO
U1RIrNCbQX+A5tuI/rtta2HbX9gSNmNvdERLS5sGEoAZ8eBq/X2Ol8ZkrDysFjb9hR1hM45xY/Za
Bjtz8QF0AJivlY1cruyLq/QNjtaFFcERIZYewakAKwN5jw3rvQ/ZWx4qd8pL9lhpHqHxk5KjB06f
OyggrvSlX3unS+OC452L0lZrOcSuNF/t4Xti/+Fb5WdwHPiL1j5Erj+UjWe73ijCcGAzoUFmg7ph
lPX4uTOUwaVyXW76qiyCqhvXsshL6wZSAaAaALcEm6jgFntG5mmI2ygYMmlwEiDbD8ycclzJ0pqp
JQeC9AkP7pBBQbXr8lQbRh3jUdBEQatVCfHBTYFotmgYcL94TD1kDaM1+CWrYtxWc9X5oUT7NQ7B
hePAX0sQcEbjm4bW+8tvYBlcC53iNKDDEP9SYxt4/S4cfHlsiTuVdbNSCL1KqmJRIc9rA+eGrh/U
HoRBF2Zmz6PdpsHYQ3ZPCcH9iNQm9BFpPfjpnG6TMHQ7Iw4UkK7dPvrLtgGqQ5cHIgWgji4HWzWT
ps+6nAbgN87eEruQtpNaQf3NVlN3BPobXBEy8Sub/GrlYfCqqqArd+GCc0UYj2wksuZQMhFrc61Z
JgoZ1TQo7L5im3Ge9eemr4EDsuyoqDaRoUmZq+ZVHnthnEZrHTxL9nFNQkMEn4HOSmG9WzPMiZHP
SSBNKjTbkirb6l3Tv0oKRRMK3ud3UkTarWkwZa3NZmGrofkFNV0ecYNQSzhZ1SxNctp1DBzxMj0V
YHDb2m0denlhbfq60ra3V3vJHF69OFzgNgABubDRpqRTGrOu8oDOOdjI8JwtWOdWcMXoL1rTZ73K
IGJbo4cSWqRYH95Oyef9zFflvWTVQzQXgdJankk7Z8iMfRjHu1Q5Mjq7oBUaiOV0suEymZw01Job
pt515tqVsLDAkM5AdxGXOMEbSZjltInaSDOqMqiQYSpNkApExdZOrUNZj52bJN2TQmL/9lRflf0w
+h8WC7C/cIp3MYuY8MxAo3RVUBfWrqe/SfVYsXczPNmQ9QViQE/aXTw9U2WNhX/BWwMPbyLfrWCl
wYJ6Oe3WVKDtXM6rQNbyf61J/UQf0FmaZCsX7ZIdICl4xQJcSQDcXNoZ0jDtQ8sugzSFh9QyZjjG
W5jpxood/nuEmBLZBs4JgiOiojX30k6CgjO0ZosqmJrYZzU6yZGX04d4o2Uvqr4SLy/c3xYyHOh1
hqYwAAP8BJ3tWRp3IUE/NVJhlBWPMsnzLQUD5kogtDQkpP9sfvLRESm+YQqg3EPTjuugVF0wMO+s
Sd5WCT32zesgrSEEF84hdiCX2cZ1yq9xYUzYqMQebMjmQYe9axyCtvjD1OEN2J70LfON8jOc73NI
vzLzM7HXtuP1WPEaBAkCSkz8KIjtE5I0FJOhJmWQ9eihpp+SSpGD3OMy8OxYdW6fuuvluzQm3GZd
WpApLdMyyFsov9SA+K8RD1319aEhiXOh4sYECS9WUDBB6rhlZm+lAeThNsVBvgPP0re+a9wCkEsg
z3sHytvVWrWOr9HlIeBWUY/Q0EGHt6/guVPLGCBoAauylPkjKKRSNH0lTXjPzPLx9hxen+tLU0L8
3EHUkisRpiDPa5LYs8ynNFtDM63ZEMJkUiekBqVohmbIHD31fRln4PRnlmcUbft2ezwLG/Bi6oQF
QylnYKVkpwGjlTMX+yrDBrTuJLVwZ2uFA2vNlnDUkG7X89jEMkmPhbHRx7f2D8R23YytNVQuvHIu
V4l/yZmj0gGtKBMGS+hsLGZ3BJ+LnSG/OKnRcxTVXkmeWXI/oIhNAVEb5LWgaXGkuFUBMQXYUlWF
FbTbsItQfMCGHHI3p/V70gwbaYqcjOLRX7zeXsPrZwHSWbjNsO+QXkCT6OVoW3OajVFKsyCroP95
7MqtlnqtviPpMWweNenrtrnF2T23J7z3zUwpJqbDHmhOHcnPvdPT39KZfQbGpRVT/HEtnuwzU5oQ
nChzk9l1iiaylvpScceif2MLOdfJBck1eqPR0tk6NtLD5divmF5aQiQJgYvjC4jutstJTevJUmcV
CPx6JF7sUC2wLOQ887/pWu//otM8NyWciyitTK0uYGqc32d0BMhQ41X6TVhAG35XpNNWNT06D2A0
LsHMU7lxuDGa0Wmg1nx7uq9UDLn7Pv8S4dxEoTZ3ulHA8+yrYPB7DxSPrTf43VN+AkTrgx6Hh9YH
rzjk/NLScfPRBYr/9kcs7uaziRd2M+R9KgoF3yzQ6C/cH/MvMLyBbqp7YX+lfCUhsWZL2Mlhhuhs
sMosMOk2j0o0kwDOsqkqh32BY1bv19hMrutEfIJ5WxCQHugNE9nDOLVKKJtdFsxkM28a9B+QPwxY
QTbv5PmJdF/qoZ+PsQGdX+bNtT91G2MtDbnwqoVHwlsSYCidJ6WFjFYDIfkpMTDDrAJvzXa8Y7/Q
hMpQr/iaR4eu5fSX7cE9QXkKXgqn6fIo1YSkzGwzBnmKWpUdPPZH6uQJZCRcmvQyTzSZVYsqWVf8
Y6h6QIFLkoDirWqz+i+uO3SeIGzkT+qrhsomGcdWqrDBda3ZSGyn4ExP2R0rTmM2rmzkpWv83JZw
mCopQSkD3i5AsYg2rxl5IPZKYYqfBdE9ItcAdACPOrCklzObqkbZdQ08sZ0OHrTHkX7wIgtUaWBm
Gz+sZC0BtWQPZKmYP1DwgcZSCLSMVtLmvK+yIJyPlMtufhvGnvZ3k/E52LvbfmDxmoHchwlqdRXQ
dPFhGkexVUwSgbHmbUocBi1v0Jcl/Qhaa9mRADujhksq3Vfmv9NaqnJppCBZVFHzA5830uKXM1uo
dR5HfcoCIoH8nEVHQjfMhJxkl7rE8qGkfXu0S/b4YxGQB4QNuojlqamqxqM8ook6lg46uQO2xw3D
J6p5Zg7emQ6sPbcNLrk+sA/xc4Cphf7I5QC1rJeqjmkMl3hpJE4bPn5PEf79RpsXqq5haJaGZ3Fh
DuwdvB/FltjR7GbwpdgMfi90KAh7DAqaj9zVY2Q68uciCleeqlfQCqwd8p/QngdHJVoxxSY+M6PA
RzUkD+YZ8AokKLtCDabqVe3uWvWlt4fHzAqPg+qUuuqjZ8VV7imK4UAXlnOPxmfdm+O/JD5077fn
/QeyJJxZ9HOg/wgIWM7hIJxZm5ZzSMOsCKw82ce9fle31R/VLr90gJ9BKjlgw+noZdcaaVsRxa3x
EI0cGiF8lbViE9aGK9XzA0m2yHGvfNtC0KOZwFohEQQOLBz0y02hGvWgGiMpAtP4HsPpNCuJY0Gf
opg9Sp5y0LHUj8acel0fOWO406zOJcg+k34/hxD8QP779gdxe+JcQVkJVVMdSEzM1+X3JKzWQjJQ
FoRW6OoaWmM1Mz/GQ6J4JX2+bWtx7Ge2BHdd97lkhLPGYwGPdFsUQt0KE99kHjPXeK3XxiUcPkbj
zEI6E1eDGvkqGoGVZyK1m3xYea0uXb3Y/mh4AzwQSVSxsSdBzsgqbLixeoD8TqqVAFIU0LsEr04q
uV0qeVGmbma02plsrc9/4f6DbahuAiCJcoFYKQB7wpSwPmYB7Wq3iM19OtWv9ior2BWMi590S0JV
GvkbGxxagquW056YTdiwQAWQvW5GX4qH+44+d+afjNpeazizoXlDGO9oM/zWtNdsVVqQn1lxn4I5
TuLYb7Qlm8JjoepqdZ7DHO7N0DJXsQooHtrG9+0NunQhonDMGaSB7TEAR7k8DQDKpJFeY6Bx/s/K
6J5FzNdH42vKx4MOrKsZm65O83t90I+W5DXd6N3+gqVtiwsRlyLggNoVFa1S9rpWZRVDtx2stcDq
QGCJomeoodOK/17aPNizoGvgzcIoNV2OVclVLNbQcnCPJDtWZxNwLNuKL4fTWip+0dTPLQH9aKSP
xHAY3SkGmkK5qdwfKdRnp6a5j5E0WHGvy4b4CkJSGCyzwpjwkq3a2BywfqoGpuTXeAA2OV2ply0Z
QdMOAJtowAcVpvBiVtG9xwobgQQB56jfm8rXUBeSY7TGGnpradOjmqwgzQ0MNNDrl0sUsqKUyhAR
RE0GJIsei3hcmbCFGEXnpxqN+BK00EQpY73vLXusijyo574ID2xsUYcJUbzZlmRqw31EVLyVSTjZ
iUdQQdziopKYf3vTL0woMtEoV0DoihcBhVMHFuupjto+B0LrSbOQ1ewcG1LFt40sRQUggkTZWgZ2
z0bq6HIyWZFFloHyYRAz7932e+cbJNruQ/D67qP333nrHFBJrNyuS7nvc6NidsUuLaYlDEbTpvbA
hw8NkhH6SFPR+HWyb2137MFF5ofarkzf6vhAQFh8e9wLcSEoWRS8QgEvViRxcvsiQyeTmuYBEG3G
xoyj0K/RqgPSZ3RiWWq5qQ1It81quZZ4X7o1AJBCEydvCALMWjiMLB4LJcJfAW6u8ncltcPeKEbN
hS7CsI9bi+8oOdmWUzyiTboy3MEGkiCWE/aIDkPiZmrebP7zyUCdFVpu0CMHRkyIdkaoNmYllEWC
iqTWXV3Yst8gLjooZSUdaGVTvx7KydO1SHq6bXlpj6NpSOXKRagzK/znZ/lSKZp6sFDnZUD0eROW
/S5P3KmStretLERYqBpxzBUmHK9HwTVJdjSP7VwUQRf6VfVb6Xfvg/5vNR26ZAadAkARwtEiySKs
LKq2Y1NINaaxTLGKWYLQcZT2w6yein7WPSQh1preFxwVakiIcvjzBq5COL0zi0aWp0UJPST1IOdo
owaxV2YeC1X29GzXbyVo+tyezKXDe25TRGbmpdqCaAh123Z4tugxlj5766nLpD1DVi5TTxpEpBvl
YQYwleUvNS225VqefeEG4KUz3jdkoYhlCNvGlkNSo2+4xLtqdsn42RRr8auCjScEVhAJAaEACtSI
N8Q7RgKkJs2rAcXpdCcnvgRUfolHo9/3b0P2Jk+dQ7OXLPXXtEAXIh1AxxELIGsF3y92UfaTMYah
itdjlymNz7T2twqZFDc1Y8lhpVV6txdzaf+A1Ya3nCHTjKhHOH8kLTo2TQUCq26uHCOWSoeCs/dR
7lH/6e19lRrQNeqTCoLIRFqJtRacMIJWxHXAwYMpXOw/K5DYNpOYoAhpAxzeRC50k9JsU6u7geTc
Fa+0GCxsG3QyIw5CRwn0RkVchxpOaa+WNeqQ3bvctU6ypqy1MCBkV2XepY/mDgDBLqczyQBG6YE2
CxJVq3d0AsF6oY/TQ6NmaWAXClBTRKFgJKfmSolrwZHyTBWEEC1UIq/6AAZ1HBqrnssAVHnIV9nt
fd9Nu2T+L0q58DXowgReBZgzscEBaPpOHqYUZf95dCNqOFT1b2/JpdcGYBKAq6KkxKvTwm0EMg1W
KDYgGjQnBwtOpp9btzI9K6wd2hdPkdmAtcfsvaGynLDNNi1bE6pf2igKXndQApeBPBL7didDo5DI
BlgjTOP/x9l57UiOJM36iQhQi1uSKUowq7W6IVrMUGvNpz8fa4HzVzKJJHqAwc4sGmjPCEZ4uDA3
o432qen+ub/IPQOrnL9vzJkZrLS6NPnTKH4dC3/PSy9HbeXAAHwvEB/2kSBnlZxqpRAqmc+HytNj
jgDtA+Q2qls0Z/nI2JZU2eZe/2Tj+UP1kwyA+RfK3GtGgjyssjiaguqSLWTVoegZsLWrh0KByHYn
YNnaPsamliEtDgpZx/U9y+ZSNMuiqS6FUUuHoplFJ0ijnR7N1nqITSRABSrp/foQ6GIiF02pVhe1
rJ1ull0RoQq9iW0Iqt6TEe/kHBuenxQe+LmKqC6eeBWkwGE5mlNf1IhA0/wKxkejU0+KKCR2uLOw
LV/B3pE4LWXmmzYMRWWRrCapL0lsVgfVql6GpCvOebRzyLc2cFEbW1A7y2jQ8sa+Ce5mRALGplNr
grv0OAjhRSpPzC7S5i8/7BKZbxwJVI9IYUBYASyQVjdKL+swifW0QRqv+DJbo5PH1U7TY8sEURaQ
HTiVqJWvgq0kG6aBHiHYsaaHrsTw40PfpXutjo1zYBLWsAoKS0QeK/dn+fi/VAJYJdfmU2/EtjBD
0aRnbh+d7juhDUsEq6BlGLd7bXZcfx+BfmuqMEN3gRLFVaM/bfFFhJ5wl0z0dt/Aoi1KIEDFKFOt
oWKykJW52gOC1mfRfBk1c/gRVJQ376/mNpTBCu1N8DgU5fAL16sRIzkepIBQJg/7Z3XIcxhE0JZU
gtZ68GMYEMbRLFEJboSD2U7W4b71273E1RKTAlDGYQDKvrbOUHlZ8GIWl2YokZBJY+296hup6xcj
NbLRCHdWuwFkXHw75VWQHlQ014HiKEOOHqpleVGGADjwLLTScyPGpp1KgvE8Nnn8MjeEAmadAVPW
G1//pvclEk45M2TH+4u/veh8XDw+v4iDxGe4XnykZ0Oo+2RxkTR9gT/xWRG/o9XUNZVjGHtueSOB
xhpMRRAM08UgTL621jZJOKBrsyAc5SJzm6asvuNhtMFW+1R+PxYFtW0hr6DgyYVI/QbNlSo/D8xP
h86Q1DBcKr1QoRY2G+XOq7t1CpaJZWCtuHDKz9c/rbH6zIgqsbxA+jMF79v4fR059bAT621tN+Jn
wM7AZ5PNrrY7rgMt7jOfWK9p9PMUFP5J8yPpkCax5gp+9BFGKnnH5ubKqIdyhYHem+ukr5/EPFZj
wom2Do+iIGSLWuKjUcWlU+nNz/vn6TaMXoqvdOyJvwjUldUXlrJWK3IZY00x2Us/xIKgEanYyU/s
LrEOVLx3Ht8t50G4DnsKmReOd/XhCsJnYgCcbpN8lMUfpXQIjUclgKGxUf/E+p6Pv32BWeAbc6sv
OHSNJcJ8BdQlbt8hlXQe9e+givYkzbYOCqRTC0evydTEupatxkFZGTn5Dn98GtLg2IyTN/bkB3IK
rD7eOf2b5njvF6pjphvXNbVuFKKunDj9ZiKdohAs+Wx1/8yK+Uucfofwitw/JZsukHQLLwCyhVr5
KsRdCAdrVZXKS/2cJP92rnysTTf53XSoWjnS58/3zW19M5q6S5uFpi4A6+u7nSSd0PSNWoL1ZLC6
AR0PsYY17ZH4bl00CNig1OIV49Otzn4Y+JVldBOpB8qSeSOW7qQF38dZ/Sio+pf7S9pABTFczMA6
Iw6M1TDac70mqTH8UEhkjFGHRRXrHA7FcZQdBh8jxZk1UrzyKE9fDOujmKhIlRG8DS+i4U3R8f5P
2To7eBVGsheByZtid96OhZJWZnWppoOsX5roqak/GcFZE3cMbT4fby2tTk2ipX7hh0ZF5dfWDac7
FHb6W4tsxp8fCtjAkc9s3HmPRW2jIcpWQ2dBrZO8DBWF662O2jkpCR+qy4wSrETRF0bHh7QeHkRf
s1NLohc6fo7L9PNc7lUlNnB+C/c4weTSwKP6sXI3dQY3XRrP1aUH4EdywcROXXlt/T0zVLuIvVT6
oMk/RQbMW/8pKSB5zYR3KHzt5B0b33iZViM+o/BNsLD6GXKUVvSI2PmMGUbpmDnywE1V3J3QaOOi
4sRBEiyMggsG43qn0eGY09AXqksnG5cWwGAkP6HX+un+gV2+13V+jZN7Y2XlDqaimuWIsbdLnKaP
uu7AGGpTezm0+c6B3VwOZQg2jJY2Ac/1coagiDQtquqL2XcH0Uwh4pAfWmX8c389m2YMXdQZu4ej
dZ12CF1Qjf7MelJBsRjVlQGzV2l7Cqkt7Djujcd2yQP+v6nlnLzJCwURnVroYOtL2HMAEk+LAyeM
hY9RC0ltZcV2UsGf5O819bZXSHfSgAqKGtlqI6Pe8GtFi+uLRZCanqPf/h6gdvNMgDekgwIZKMCH
64VpfkHYXYVLwhvbTFgcCqJfNbYOSbFzlbYs0cdFM44MHqe5rPXNFnZV00xTXNeXAGRFlOqukjwy
BH2s2n/uH4stvyUxXgo9J0kVb+wqMrIapLjHYKgvUiF175Niqo9SOc2/ck1uT3VZIDIjqU99ZMzH
WZQf26jYU1DYchsLfPMV4AA8aNmLN2uN4VitmXGsLxDcuXqGzvL4KRCOkaAeq+4/XLa3tlZHUxcy
v8vanst26vV/zBej/3V/P7c+HP0upPfIUpkvXD3vQgHzoZ/M9SVPPgcpSi8/wGb60uf7Vhbns3ZO
r48MY5sE0OshsCDVyqFRpPoCK21RnhTl+/2/fyNAZzYWxJYM5QzM0itPrluNoLcJQQoUctlLyDq/
Z0LxKMb8v8qMzEPapqKNeurfz6rToqQ9Ar6AOTrWdn0Wgr4RRn1gECztDqX1XQvfm827+2vb8k5v
TayuVt2nXR5qIvFBStcjh9tKpBubTx9Uqz2I4rtUPMjV6b7NrSO+lOLI5QyK+OviVddQcefPqgs3
qNd6t1d/VJY9952j1sEOhcHmjYaHmyCWdAc4yOo+iX0QSb2p15e6lH8KkSgde8MMnFrVKpeJJuko
KTAbFFmQu00A4K1LB+vn368XzWMAHOTJNJ5XP8HK+gBCJCqDbfNYRtYzCczHIIpOUiC9tPpO2W75
YOvLwOQl9U50gjg6qysX0yyp+yhqEfdNEcjSYLNKfWnnTdu612+NrFx/0OQAZ+WwvbSIrw/xabbe
CYNdzv/B7yM8T+uT7hIIlZUZgcnO0O9KAnZrFD1ZypxsMh6b2FLdsFBi9/5n2lqUBXJWXzR6ELpf
eUO/zZn6QMb5wjGooCaBt76V6sFNters6227Y27jQ9H1XPpyr3iXdVVfjA162anfXOq25ezpZuXQ
CkpA0IV7yltbWQBNeosZaA4FytvrzEfxEyusu/ZihGXJ4MW/eQywOwpUxZ3G2bq0TDYdzVlQz2kn
KsdGzvKXITTyY5iFJjjYst/5shuLp9EAwc3CnwMqeuV2qsicGmOMG145YGeBaSt95+rKjqPZuvw0
aJj+XiorZCLr51weqy6sw+6in6zq0TcPUfXUGg2NtYeiKI6yEXHzH/76GGETjmrydDKvNQNnYxgx
g8Jpd4F4zKTHfEmLn39/dKgriqSxiDqSZq0cSu5nI26m6V9Dyk77UEqKHXei8/cLeWtldR+aNKiU
eq77yzDb5fSla91CejfQKb9vZuMoaMSPC7SUrJyvdP3IyWPsp20eDRe9+DOEj6HkKO3v+yY2bvYr
nS7U+yD2zLVPhAulEOktDJds9uLocwms2k/kgwVV831Drxdp5X0ph4O+oTS/JGSrqLuZxBH69Wa4
dDHw+yksn+vqK4Vx+BWVIWM6kqEbytSKdS4y6UNtQHHxvQ+cTkaQ6Neg/5j1lyKP7YoPWqvUKd6l
+Yvef9Yj3YkGUGJtctbj6v39X721PcD+aCMhAoh4xupHRxmMGLMvDRcjit3ccpGosRvtc6RHO+d2
2xCHFubmpZK7CqSmKS1T3eiGS1NmJ9hw+kr5EETFuylIkx1Ty6m5+RCkw9BOUsGFqfv6VI2zOI5J
ogyX6RTED4Ounaiixvpg17vz3rfhIZp83EMNdhIamutwJurTcRRjOAj0HpwM70X7FLtR+LuS/i2F
f+9/KvVmWRBIIL6wfCo6z+tQV0Fhfab3Qx6ujfaIDx/3yAduryM6uOCrTEqblFHXh6GeKz1osqUa
ndaySxHNHlTkSyX1b8UuOWtM6CEvBZMj8Ir1cxs3s07wF1MfSfXWFsMG+LF5EiN4EZPMmVPxMrz0
SboTD25sIFUhbWlaMBtIXHh9LvzRSJt5ImmV1MqDSfCHZOU7TmCjUgucY5FHVZZdvOFyGcXG1JOI
kLODRsZNZ8lwCiN70dswda0KBlmUymo3qelUyaHZuOOcOT6UGTtXYGupr4BaxmB4Aq3Vte7KtDQL
kVIKKuiHRMgPqv/r/mlc/obrS0bflpk4iuCcfVCA15tJ48Tvw4YSV1mWdhYpGf2KnkJX7XulKrVu
YKr/+jKYTrHaeZturzehPI2xZWEUN9YiO0KvadT5jPoSBelZo7Cih16wgNeS4FlRP95f5q3bAnsH
Zwuco7Q7KahcL1NWQUQzKttfJsCND6WCEoRshrEbtu30YCiFuPPhNhbHdgJxBONI6KKtojWkEgop
6wvsFe0ZzNjX0of0R0BZyFan/lFN1OP9Bd56MBb4xuDqpNTJlAWlXPWX3DLOMjNbYeUaoKtmTmji
yyemyU73La62lMceDBwJLQk1FBY3WYqkBsowmk3hVbEED6k+5g/akJqOKsXzU9pqew3rlVd7tUcl
mPkYieefuY7rT4hMpKn5YlF6BhN+Ks3TiAJ/Zfy4v6o1mOvVDOydzG4uJV+wftdmDLUxUxqHmImZ
TUEiUXuEGRe297gsndkYlN/tlCYf+gFuSmmajCdfUkdXzofhcYr8bCcVXJ2j5dcAFgJVidgQUc+6
NGyV9CsjWW48QZ2aozRHn3Mj/qRrkK9YQaY+CD7UXvd3YGOfeW5BBdARY5/XFYs8awLEH5XGUzjB
DB8LIdS44UCYM4c7R2iN5X9dHi8gVWIEBHhHVputFpkCS7OMUlMoJcYRPR8f7G3HAKuVRAJBfqQn
cJs2df01LJLePAgS4hx2oQjBbx/p1W9d0wvvk26qTTvr5hqyWCStFZjP06I+1HB/MaWd52JoM2Fc
7tRd1s2o11+PdpayqMHy3t7EpAPvhlGZjVdLaTnYSRBX58CYM7coDNQIm34Q6E8E+bHp9OKUCKP4
E8hjK9thVwlHoYqhvhOF7jGOkIdWfeiq+9Kvdz7nOoF6/ZVLH2VhRaNis/6eSTKHU5gbjWfA6wHx
RVy/b4QAcNiYzk5gptVRaLrU0fTQos2jI/WHyOLOh369NW+eGX7EkiRTz3idoiW1ur5VxeTD5kkx
zJv9BMnGTPa1wJXHeRkQ9o2RPKuImi/cb787hoANu2MNNrS182kMfg29rwAwG9qKyEzqqxczmzSn
1rT4EVKWPKBfYk4lOegIDbAZhnr+K5rGvnVyCOnJE/pA+QSPLqGWqPjzfEjHzm/gCxvFT397dSRw
Q3DwKVQwF3jy9SrraJ70ZJhar5Cl4pDXjcRYMqlDr1m7Ze4l0F7vKO8K8TEemO7Hake7aklSRRFb
sJC7fpDKKBo0MUqAlm+6ReD7n0ejAEIphNO5Vjougjx/R4s53jlgi6H1D8FbQOCyEIhDQ3W96KCo
o1LQOF+FMVpI5kSffD1NzvkQUeqJ0Y6Nm797XF8PEwVpZl0XaWR0ka8tGo2q1Yk6t54+lzBhG4Rd
7azC6g8j8oFzNpyAwrUP97/tKlD6n1FwjiQHOkwQ6zpE1AeofsZS66HMWb+nbRhBa5QXrlF104Fo
sDl1UqiewmkKHX/W8/9innCbe7zMp66RESIUSlnX8bn1EhVmVcuG74gtSEhmqH+SrMkedFVonKSv
ZYfa7B7aZN2QXVZPO4VYjRdxQaOv0j5NpN1t+kLv6WITfUz1BkkkVYSv1hz1UwSj4kEZo+kwdkXn
BETvx6atBIcw54MC8MdpK7lyi3wIvhp9u9edW4U+r7+NTB0UKpA9mfrs9XEQu5HRLGkovSCg8mC2
THH0quGQnUh2ReHuvUkj7V2ZWspOBHv7UvJGUhBmrJa5txvmOnpJZU9rsPZ6xP1Guw4ahj0tQe/E
k69y8XeOwG3AxTwQxJIUwihq8ymu1zkbXTjEzJF4BQCI96nKzJeqN5NjaiXTHUmpRV/vH/nlL1zd
bMYs8Iyv8hoQil4bjII4jOfIqj1BjuejsBw8at973bLNZS3FI2ot1G3Xw880bQZgaEHjdaOvZ04r
9UqdOJStSuFd5KczkZ7gK8O8k0VumKUZDl37QjwFm8xqN/VoBgO4LE6efkgaMDTA35kAj0/Q7qRY
G+eTMEpbTidwwxuRZKOUrJpssvEqROLaVHMMvT3oiNh24LVKozg1+R4bwEYUS1BChYEmDENqFE+u
P1051HnSd13v4Zmsr4GWfh31tDiUaaa5oYZgnDUqqdMTttoJOmYO9TAao5GqIUPZ+3vUixsHCT0U
hpRJpfHX6+nJMS5Kv4GG2mOcV/0QjsF8TPtmrxq/4aEpDcLNiWIyCMn10HdJg6GKIrn3EjV76Sz/
mBiiOwmwE80PRQ2lmKF8GtRwJ0LfOEdUjZhUBuHJbq8d8yjNeW4Mde/VQdfbIYAcqc1+iE14rtTz
/fu4ES4zGrHwlqELxVu75kDMCrLwxtd6T5Ta6KPiC51+zoS4t5y49eMXPe7yD4lvlpYdKvhpVywb
cKNtXWV/lEBNjoNYGHbCM/YSlNH4juL39ypppDMxbvNQJ4L0rleQaL3/q7c2CI1OSqqI8yzjCddH
MQAf1o1lMHgtUzGDZvWgTvqfyliVTlmnp/vGNu4alc5FH4OYfCnnXRsr9UHJ6nx5p8a6d6Z6Nuw0
Tf+0gfwj7Fu3KQFlqu1e3LdlFYooxlGZI9HI+K+txp3eGV0ZDV6tax+b7HmufvfpKfGJQ9qDhqjF
/UVuHHR81lJye534WyeF5hCXwtgWg9f0+nkMDKhFv+TwspbJwVLyU/7HR3Huvsl1+2l5ZGlUvL53
NGEp+10v0ZyY+EnEdPCM2YT7JpvMhz7VkT2BLPfUqmJ/goy2OAfRlLiZZn4jzmwPErVOO7PCkzaZ
e3PgG8dqeQRxc8s/N+h5Ce2LIM6awUP6KX6CH7U9TVSmTzKO4UFI570Jni17ELoC6uD+8SYuZ+AN
qGPuRknoeOY9SZ3dApS8zc37GSjFN2LR9u/vDOhGohlKcgvwbHWgstZqdeQQR68L4u8VJRxr/rfU
ps+BXu3ApF+JqFaPPLU3MKk0ocj41wSMMY9QLFpR5026PH2CT/Nz18TfxaovXTGe56dATi03rBXj
E3MqhZMOTf2CqFdyMMQoQj460uLMnsr8H73Tp4qZBav82LCwo08F1w5jX7bjIhlPsKfIx4Gqw86N
X/drOJm8cTTplskCspB1/NAUgmHWTTJ4sWrEMA4IXfpA6mB+DALlmPR9fA6ytn6fRmZwDg0ImiUZ
1Pmg52S6UWYcy1AZobvUFbela3Kqq9g6dpbWnos+n9BPk1q06XTfFlPzQ5jFghtaHXkOk2xOhhdy
kzJ9jPoe9Gnf7vFgbHwdNMjptZhEX+At1hjekXkuq87awasSNN0AFkUf474JPkX03A7D0NeZHTbK
Z0aLJ6edleGYG9N4kKc6dvtumA/dBDx0bPr2EQpt/9HEQTk1Da6TpQX6KZ80387FCEE6pRIPcVeo
Owf59uXn9y/E3QvJBj5rCaHf3JpalJPO17TB8+fSZ3xVKGFpQlL0vne6vZtYIYDk0cctwoJ/bcVk
plxMcnyB2gqtmyfS/BzIxXBMDbF3jbGTd1Z16+8pxwNwWWqEhDPr+SBJb5RmnsPR07NedhLTGJ4h
sJptNVT6g5EUodu2ZoHMgbZHw7hlGbYpqijAyMGXreK6pIcj2S/xQs1Y+qdIDj7HM5StQ6/BAC3K
03PbKqeyGffq2bdPDg0XZRkQpnYjM/B9vcN61umCOdSz17cnIjAXhqDxvaY3j5Jwmkqn2WNBW4oG
115psQc/yWshUjOXP39zbgyaSlMeR7M3lMNJjiJbkZDsC95XkurM+R69x+bq6IAgo0SIwit3bW3q
lg3XutmD3aFza6sCx2EJCjdds2xpMi4CAEp3qpaqk67PO6dp4/RSSGcQacmuKSOu1jpSmwGMyN4O
8nEaH+LQ6+sf5n8yQpbFqDcEU2sYX1sqaZFPMGbWUvujkTI3Sn8M+j8h6mb37+LGl2M1FhRkEOSD
a1gFCgyuGdIgNrPHuE9Yv4jxRes+i8nkwBB239JGkrPgPFkMu7/gc+XrzxaOvqCLqTV5QU3uooA3
PkShGydOQxFCddqvbZvatQwwUnN3TC/3bHU+F9lvIOGcmmVO8Nq07xd9Kwfz7NFp7R3KdO3g8AaZ
R06L9mSNYWULWkRxTgszdzIgSAqrPtpJPdZdyuXpgx+JUpjOHhBbr/xeqnb12Bj8ilx2la/+Jyof
rm7Lrmk7IJTvL3nru761tYqsg6YLzUrFVhfNrpraM1Ud6VFLQ4c3ZufLbng50mTKRNQ2uQ9risdZ
GuVxLFTRo+7yTAPAHIjrNP6tQPrXfpPLeieivq3kUFfBty0Qb7Z0Da6i9j4WSTVJXqSlDwJZwyeE
pyO7zIU9sObtNmIJiRlEWoFr8OmuD45ehmXTDL7kNVDZyu/N6k+vP4ot3awp2NnFrUXhrKkZEtXR
yllFrHKt1IaVRrKHzmH7lNdmiPiNoBy7shW+3z8ct888ajP/ewppM9zoMreVVBuBNile3OflgW5P
54yzubegW0cJzozaOgHfcunXUyGjkeeZOIiy1/XqRxntDbG27AjN+zrdUzhZPsP1/cYULoU5LbIs
4MDXn4nMQtenyJA9WNTeKaIric+IrByDSTxBtHCqqdow7b5Tkrr9YAtkkdSOoiKoWnP1DMH7NCRW
2ytQ2PtQmtLMEJCn6OHB3DkZG9kclhY2XB4CQuE1tCav5yCNM5ZX6q3kaX37o28Z5utyvTxmRfBO
UlF1rQTIm3oD5aREqmYb9xPa81y9VFH7lwRpODKaGMBv6HES2VAJvN5uSn39oPii4pVJbtfZP4r/
5f4B3Shgv7ZJlhiaLb6RUTG1oDbnRlJQZxTj2JY6pYHVxIc1XJ3wX2Ij11+iKhpylzyDvEbR6hQk
MQi61mkioRsPQ9eOghPKWhE6qRjC+2R1bbZzkTa6dVDbks8sulWM66znJKxqDMt41BXPKBvVTpPU
OHVJ3T8VgVW5E4McjjZz6hXFR/CzMn91QjftHMONawbJGEeQ9tLS0lm5qEFLjG6oO9WLzZ9Kt9Bp
nXMrO2a+vON1Ny4ZfEhomnKpIQ9Yl7MmH3msuGtUePgnoC09CqqpIeh2XabFSRPL+FBWY3oU0jY8
9aOyy+5967XIFijLwkOzxF1rlq1AKONa6kfVY2DpSS0iOxbjd1PbnEcxegoSCAyUBzX6GUkRfQQY
uDUJTd53PXpv9w/nxr0HdkZYRjjDqM8anGL42thReVA93DUTIlJmI+ryxCD5p/t2tj7sokO2JA8L
XnMVL1li0taxXGqeBQG21cynCRGQoQ/gqN+xtLmiN5ZW7lOOarMIzELzkroGTPc1yqLHRvx5fzm3
Tyn5JAPXdGDowRDZXjuNuixpIrej5sFQjtrqMA4OSqGfIdqBU6Bjwm2Suvo/fCooXIA9a4CDb5Cu
au43vCOm5o0D5d1hMoB+mKl6LNtqTxdp42vRe6HTSGLLEOa65ZaGit7wP6oXlOU73QJPF4rPWv2n
glv7/kbehlvqEiNAEEJ5fhkYvt7IqYxCq0A510N06VEwHkslckMRVnnpl1L/k8vH++Y2ihrYo+gE
ByR9Ukxf2wNy15ddO2leps1i5/ZEDjJHXppOUjePtTNWofUUQMb7zcxyiMxbmpInQ8gZ3Z/UCkag
QZq0SyVZkWj3OiquTqopi6AT44CwcGlt+EeVsxAcvpEOhS0Es/g8GUap20psRL/ur2YjC2E1ROAs
iRic4vNqNb6kowEuax6KS3IV2YY/2amQnEqGoE3RiSVEVMSXDpD8NIw2K9/5ehtZwOKrqRdinf9Y
FwtVhehrKex4RhA7auF/GFJm3JqvShhf2q+G+Jh1g922xzSU9zB8W88VFVG+IzEzHnzd/B+rBMAd
zFCePP6MZs0BN/gjad5BzEurkKlzJXZ0eSwZPz/d3/aNt4OsigIwgHPi6TUaLEuW2QOt0j2/B2rj
j0F/CLNWOOe9hUCELBYHszYlZFfKEf50ul2H+/Y3PJxOyZTQcAFcA225/uoVLMbEVz2xKIzGbjAW
qasBIHaqSGl2Mq/XtayCUd4G6CChmGCYbF0g8MNZU6aQaC2e4wO0tW5sfa8i/yUBsukrzhQ2zGsi
ixf0R73+FKgLzfh5ys+ldimDf9LpZIWRLUE73lBEgT2VYsrRaOGoUB7ub8rWcViqGNQpgVHD2LS4
7DdlG9+geqToqeKp0ne/ityqsf7QiXRN+XmpOXRlf6xH5dwke4SgG1ispcP4OnCMJABbtbI8F4IZ
EzgR0QZnWQlOvn/mq30zy9HxU2Bhz2KVntVEOxlK6/rdOYzas5+Px1oLz2mof7i/E7dv0/JziDR5
1flRr+Hom42ImE7NwnTSmVU4DKYrXC7y9LXYk0LYtMJdov5Bs+u2umoksxZCB+uhzFw45QwJfxLX
6oHklVwF1C+VEPOvn/aFMRkQ5iI5hw9fJSmTEpul70cwdjbzcPIbv3RjWc7srJ/i8/1NvL3jC28V
sboIbRop7CqKqMVS1+tW1YkiLKdMFbhpGmfIiss8Kkcz6Mj7dKKL9t19s7cPL2YVBgKW6Jcbvrra
ZaiFINl03RPyT1P9Lhx/pwH11r1Xd3N1b8ys3g1ZyNNJDEzdU+LiSJ3/Hwm8ipJ3L/HA2AiRKGSF
7iDsTG3tLW51Q7m4edYRAni8q8l5NDzj0dxriW8cSzYQNntiVsYc1i2lPuzqytAhda3qpXAT6sFT
OJbVQ5rmmWsKZXswS7gz73+1W4e8fLX/M7r6am0460aYQFPZM43o0iaiHN8X34LKbw/3LW14OUwx
ukHeTA3wplyct/6kDQnnMrd+RkiPGNYZz+TIqXjO5aekfuzDc1junZfNBb6xKl97uKrsNUDsWMWZ
Axom1u3tYA8Vs7jJ66dmWdoyr8yXw4evdrGUdCEMMk2ns+FK83lXsmp7Ef/3968OvV6qIJZ6/n5S
PDttPwXSF93fo/XZM7I643JaN7nQLTdrlNza0G0/1p5L9a9TAbYKPB49WgkI/LqSF1ixDiGdhfO1
guDQUD10uiz/Q/WvP94/cJsfhWiDAJNjR8p6/eWDvhwrWQgNL9YAVupSXDklYI3/YAVuxaXbSPGB
IfxrK2Yl1snCJOQNuVQ8mINEA9gkfru/lttcAypbGvZE/guMUVkdsESfARr7renlYgZ3elaJTmql
JupeVvMI1c5sD0X1K4XuZidM3jIMZJQu6vIgW+uqBsok0ySIo+n5w4x2mZ7pR2YKMwSFo/kwxkZ6
llq5OWlJXhzuL3mtFUd1a5kug4qMkIDQaE1apCgDCHRhMD2t/DSLX1ARPmbRcJ4zOBmjHyOI3EQ6
q5pw6LXHfqnr0CBl3N2O1cm2muLMgNGjCSFWJEaPRrOAGnf7zMurvbr3aNi8hmzUVmHGu/74QZbG
pREJ3Ps2jf+BwqX81AmiT+DmVy+qoBaOWSmJSxlFPZX6TDEUoRDIOEMHykLBNUOlO1bSoL3QBxWd
OlbNz7E16GBB9crtJOHXmM3Jh0gUhp1Tu/GKMhMCfybJD2nQWvS77ErVTCe8ojFLTjxprpi7Rf81
FB/m4ndbvZO07/e/5sZlJCIhBKJZx3DGGgc8RZNVTn4Oo5QmdAcpNX74LaC6+0Y2QA3k4lz1RWua
e7KmFDaqvoAt1te9dKq8wjpkxhOF/BYdEzuZ7cAKj/P0S/f/yePQzsKXgEEjv30K9ItC203Kh2Nk
Dk8N6VBtJ8OhNj915rmSn4uG4dBDEtJQ7fV6J256FcJaHSI2BRQJ0EOmAtck54JKa8PHK3riLBWc
7bT2P0p6bX2KWr3NnDFRxJPcGX2GAJvKBVfl0ArABufTv50aMXlZ0eebj9CVRcAawqr47tdWFNiG
7ItQfRtpDsp5gA4qNBK5deUMyqRQy9rf46zNiJwNSaS4UjKrv2MAHKErK1EuOg1xeAMXqd8zsFe0
XXoQNJhR3TKMuwycabxI++ST9UOrGsO0NSGrvEWPOgHQ68MiIKca3B1tKc8pDeGpeSRm9D8ghSh9
U8PEpwTRyNQvCi2ROnyZLxh2l0pJ7ECLap1Sc1C/BrNSD7Y1avXnNszE2K77Jv+aogvT2kFTBCQt
mtVBhBmUiQt2E0CHLwuBI1gRj2OTTU3nTgN8eI96b5Bf1jVF2oPWFXp0gtFJLx+atul+iL0gyQcB
Rhv1pGtT9aOgFv5dD/osP7JFfuAYXT4PZ6RkDcVOZ1krD/Cp5h/FjlbRjr99nZl9exoY2KUqRxsY
lD7tjDVKjS6aIgg4FmRB47m19SSoU9tvQCs7shxLo510VFIVKJRGWxBo0aqhlb4zBNSJ7XC2pqei
Yt5XnE35qPRA3mypl4Y/Vp0GX7KsaHZ6qeuYlcENRGBgWOBFX2YEV4FJ1BhWOzcChb1ILE+FBAer
VI6xaxW9/xQNcnvwQ/FvA+X/GQUYS/EIBWhjleCItRSJRR/p3pScuy9mobpzcZCaYxv9bblisQSl
MY87TxFzQKvl1WLIRJ1SktNYiu2H+her6h6oC/1ldkE3HNdI3sTs7DJPvYohsqhUSzETKQcJXFjN
lX14xoaTouyNgNwUvRZLuBieE3JRJoFX0XCal/7c963mTfGfsWlelLg6Df1zlGd222svo6mcxPx9
m1g/k2GPpXL95mAbyBkg0+WssNKVba2yZmH2ifz8aaEbi490Wu081x6NuLYlRjwliPq6ncBp+ULX
1+na6OqsKOC1kpRBQU8Jf4bpZwHpu+hvc6hlYZx+thXuUP5jZSO19CYBDKh7XRXbYRu7NTMlASIz
O6/bOtrADjRPwEkpg1BDWAM3ui70JbmWTE8qcvOUNiaD4qDHHcbSpKPctbIbpHrgQP3RAIcx52+N
3pRHs7e+Jcb/I+28duPWkjX8RASYwy3JTgrdkiV5274h7G2ZOWc+/fmog4NRsxtNeM6ewYyBwbh6
La5Qq+oPcns/pr30OHpkSkmFNPCoNcqjoGPNKDRxdFA71PU9LdO3nhSsqRgvzRJhYaKDRUcYdTt0
Flh754lSOGGOqNaR9xgmvq3EU2YHQvrW+eJW9B48c1eq91ZlOOKsUOIJD/1YbbJiBGTXOkXqasKL
0fubypfsCkxIZK79votqNOVfyoToMvLTwCzJi9/XVLEvUk/3HiXpPeAjRuVWqp/jjVr6biZO+OJQ
DFO426T6Ia/WvuwyOZqjA/bDCGgu3GhLCL7cYPij1In3mEJ5s/NQEO3A01cysKtjRHST3sG8By+c
AgQpMAokhckz+vKPYgA4iOS99y54jiI8hl79qvn9VvOlLaLD+Oauob2Xz0sGif2IgjUZlSnEyBdP
mCCXaf6Qyj6aamb7YroVIZLXcFZu75K1MIsjW9G9wDe7UXiUw9FutJ1Q/Jawrbsd5KKWMQ9m5i7g
gsBrlqTzfD3XCc4RsWcJj5UZ7+S+sxHb1XvgB9r3qkMYPKk9xywaJxmTlRv3gs0wh56dlHgIQguA
c30eOo0aAQJK5B89CV0+wxVUY090TX/ypAbp5MqeFO1XonQvQts84cD6b4++caOSog13cqZTwH4K
E8ccv9yek4vk++OHAeuigM/k0CM+/2EBJfJYL1P/2NUb5Edw73AURIDKfJtoBwOuOzQhP/uSYjKO
T0CD/qOcf5lNhHBhc6V0L4HKbaO3KN9Y1pe22spRtimGfRR11KErJyzuzFpdMbO7vJN4LvDI5FZk
Li8UTICjRYonF/xmYTuC5yYSra82RNIxMhxTZOoKEyIVROnbs3V5L82BZ7kc0gra18vJCiJVg8Ht
H61QPvZGb4+ISWDKuInT4PC3oT76vIiwyZT4Ad6ef5dEMnwpwWr4WHqm6TZGtK1Vadr42Q+IHtu/
jsWIgPhCuJwrwYseZULlQkrVKcEaC1gC/b29n3l39Ppm7uXKgrv8dqiofIq1KKkbclKUkJqwOh+T
mcHu9W4+jq6FFME2C8xvkaBO20CMw4MvRvX+vxioRbIGnpj2zDLxLT2WE5WL5ChED6K/1fOHpApd
q13rYl3J2ED0zsUyCdIGqL7FeUY1u0qtNEqPvM2c1kfHt3or1D8UHjYTnd6ks/tgV2aCq+XGSlp6
eS1peEZ80GXmN/VS51sxh8SzGsxx+WXNC6K+0n2qxcrz7ZlcVph48KCiz5sHpgyiwUsWUInUhmkM
OMhqnRfeDXToHOC1BYCiQQ4ZnKi8pdQRcbKvKm9luV6LPesls//w/6EjudgaqGNlg4DhqYdYYI/9
l1rGTiCgU4NkVSwrz4VSfPv74QImpqzF2pkNpM5DllIrC1arYFqLu3I4sWaVnRF9Y563cd1ARf56
O97lCw3MCh1XCDzsf0T2z+OZ8phnyqClx6yD+E7Zow98wS3yoc+eqiGP5J0Vm1O1B20Um79vx762
gGa5K6xkWb1UEM9jN2OelHU94VqbwiOcxobuqaJm7t9HmUGoUIw4EKBMnEeR8TYDkyRiNN5kKWeb
KJ2sQhpXypFX0iewKwBr4SoCOueuOA/jp72Yxo2XHuks2oYWOE0Pdarbi3AIgmDYCpq/aXQ7SM0X
wWsfE3Mts7mSRMP9AdxLkjrrDi9Xq2jQYrC0EXtXaBq2qEfNtjTSo2ikP2Wt9baILgV2nBscR0Pj
OZk6/TTKZh9V4rj1sJDYZU3yijhY6sQ8xuwZo+j4jdxuDCVVtyGt17+/eUDHUILnoQ7ae8lhLCc8
7mMkdo6NJWwRhjoN3PB19VStKjJfuwsQuGcbQ2kDmrlYA6VoxVapzlNTbXXprt75m7C/i2D1bfCm
vb3e5hP3/EmpwbAwZ34w+jLgGM4XAlwquRXFLj3KrRd/xTnYc3EZHZ76xFJZeZq8svKu7WBey+xh
pINk1BXP4xmtYmV6yi4Sk3fLim2wPymXeX+X+WtOxR8OoBdjA77Lc4237IVego7yJWh1gXnEru85
7hCwkX1J3Gu+lT4E8PXdroHOJqZCtbFSgVMaFV0XvFm0i/Qq3ypKaj2Q6UcOgGPFMfqwcxO/Ep5T
34dsL9XmfrQaw63rQLv3tTLe0b49+WUhbNQoK3Z9pPh3otIDx2/K7l01g5HnaZ44+G2WyKwq1WGU
ax66uWFuqep5UCfjZuVuv3YrUIKD3c55Qiq7+MBdAp6VkiLejML0TvL/GoieLUnxlj3kqLXvjCKY
3v9iUdH6nXk0KHYu6+OpYHpyNVTZEaWA+0oaMfp5UIPs0Wi+3w50uZo4wTiPeWtCTmX9nq+muGlC
AWsgLLZJmrCET6XEbTg84sk4pd30ejva5b7kUkfqFY4QJR9Uf86jeRNvSksvsqOi/9sZ+5khlFZ2
1f9R/eQerPoX3NJvR/zAmJ8vYUKiHwb4AYwsNjbnIf2hCXtRwgxFC3A/A7I8NrkdC6H1u0EMabJz
6LU81BSryh1qDnAIepzYTkow5P+Ica69yYgTjbbRFVNrG7mutHYhxsphajL5e956xYsVaOVPHxRJ
54pp6kOD1ArtR42j51YFwLkyoGsfDGoAqJsPvMryeuv8rAQX12dHoYHDVYg29XBwauNrbPaO1kZr
qqTXPhmvOHp9TCH/LI6bIfDrmKdXDphCP4xwsx/9bNwm+MsGnri3lBia55rX7OWO49AEF4oUG54R
7LnzbzZ2Ol7io58ddSTDCmub6T9KM78DllAHwcbiMX17kVzJqgk4s87hrszgzUVWbaZyaIDQxpJd
FBp6EegDfEsB6N/5feG9wXcxOydVYvMlAG2uk6MllEOHLkceLtAGMM+3f8/V8SPmwQaB+gW94Hz8
05RY1PnLjCsljh01oksYZB2Gil2c0UK08mdfRd0LO1xrJfJ8li13CzVZXitYOs558Hnkli6JKMZs
UHNQ3U4XnDjeKYH4189spplEn0YUU8e9ch7FkwYcAr0xO/bSHjUFO4m+dLR6+nxyDLGHFxJvKGus
APIvs885KMoZyB0BhVoWnGQr7hJxnDh7enRK1BOv45XM89rkIVU48x9htlPbPB9WmfmW51uzfTwi
ETm5X/yYrLb+r+1/ZUZrAzAAGrh8UgeGJynkbNnRxwM5hmNRCl8G78UDieRPX26vw8vUZlZIQLNo
JlHwhF/kuI0/lMo4KEyZkmymTiXBbR0lmzZyV68pBs7ffLnywIOhwsXzcd6Hi8kLx6oJZkP6WMjv
Pf9FLN5E1VZ9fFxIbX6O5o/aWlN1u7YkQKexCOEAYquxiAntuAYNiUE4nUxvWxva5EaIg2xvz+KV
6iCFQcQQ2VLIHpCznw9t7KAXKnKdH6WgwF2FrvFTkJWON75me8zg3cLU7Hgtg7i2GOF1soUhn3Dd
Lo60TmliY5LhT6vGfZG+JtpdJa5VI66dU59jLO4G6jhZF3QYyNfRiHDtYSogw6MpjnycAqFxZTVe
W/mfo82/5hMaFJncylAqH1szLdm0sexkRmErxdeobvaasma1cm1tAK8BLIRKPHfDYjOLfRtFQsf7
TtMAi0QNeR7y7GsduCs7DH4c4sEWSQpwusWYkkEqmymLi6OvZ9mmngylBPreyrtxSMN9hjzVyiRe
GRZj4nUMwRDuypKSN1lRUmRJWxyxJAm2Pn1vG7Wfv7SLpr9DPwr48PxuMEExLDbWYJphNJr4qaiD
7J26FqkmsxAMd2VjXVkRM5ceEj/KOERahBEAtcc4FcyuKlRl+9diCB5i8VWteh64xVNC57lRxsP8
32hwbRTUTQLsa3CgsPO021LKd71AXSmTfQDJzk4yqoxUc6j38aOgwi++Ke/OTqsZ87Ez2uF7MsZh
5BQRTGe3H9V835RKKDotbYHIVcJYcLtI03eqAoXOldq01Gys4I2fMdiIn83o4Qzil41sswqr2hmj
UX1GTqyCo1BZwcbDbsjYqE3QD05ZwWIm+SwbCBKIBv8WWln1twJkct2h8dm/R605DNtE9/r2S57p
Tb+viipW7BL9oto2eksON77RzZXLzIv5oz/q4CkKRHdXvtx85F3MESU2yt0s+guzLjm2it4qAp0s
tlQOelocPDGl6l334iED1egYU2OMdhgEtWzXFRoknSXOxoJ9+GBiKrCi33KZAHJrz2wkIDcA6yib
nJ8tuDfxFgV1c+QzNXaeKIc8bVzF2kmJgnytf4d49XaC7OXH0fPUeysJ0cVh/RGeYhfPSxCxS6Hj
MEskszUS/djX/jYrdYl3SugEXh6uZLoXJ/YciKrB7OdJ522pK1CWURt1U6EfczMDDIPmTFLxgkjt
qoF03zz03soeXQloLLaoVVoKMK9cP8L0sFv0PC00gevClTTVNuJ3wfq6srLmnGSxsrjQQWADOeey
XbadQtMIml5k9wEM7zacVPm9Eqp/phZeB2QCzBvDfFJf6xLGQpcp+bboe30nzM4/t3/JtW8KapuP
yllInMWSwm5b7fDNAkxWSW5r7VRpQ7Fu5XteDwL0hY9KUrtMLUjQUh1RSf3YAGys6XDSE+fcX9mu
a1EWr4LUomTjexlR6ruGoqaR7VRtJQG8XCgsfQrhNAqpd/DH8x2IwCvaDrmqHD0oo3ABZWnvxQe0
zRwl+SqF5sq6/OjInK8Tdhr0Eroo825YFj4CEceeSovUIylU6oADnlCmHjVxk4bPcvw0qt9F+atI
iVpUM6ehblV14xYn60dfhT6UrN2Y14b/6ecsn0SN7g+KX/NzFOVB9ZD51B8a62sjb4fovs9WeiyX
GSkwJZIOYASz3QWzfT7ZrP04MjTBwAJc1B+GODNsvwAO6ZHNbUGbVkc59bkLuFKeO60YnRLX8+3t
/XGRifAb8GBC44QuIIJ2i8KMrAQxyFDDOCbcj3S63Dj99vcR6ABwB4NFQwJsnvNPCaM5S1lZU20e
C1FQnZjN7opJseYOc+XLUaIAXko9Bo2m5ZFa53WbY3bLkdr2W0F5BwD8IISP6gHjS5dn+l8fK1RE
6KAA3ADqpiw1fboQ49ZOiJk2U7zTZEroGX6taq6vOdJebnq6fDxc+E+Qs2Boz2cPI+ZCkjE1wDG4
u8/qJqQ/Hz5LnrWyEy9SYLD/n+MsN75c06gQiRP3k22ihBKHXwEjb4o1/+wrl/wcCcgJzQf+9NHS
+bQeQpa42c1CRBmHwtZsa8UWfT+xW7DIrpd4wqFrJm+PKDHKZt4gbNs20zh+MnNze2Fe6CjwnFax
0eN9oSlzEr64FUWEJgXD9zC8HQW7x3YtTb8G8iZL1VcPumm5Mya3LIZTpGUvxTC80h+cAa9JXK78
kovq3swM47KcUw8OwSUpQvdLELG1bB15o9BPlrL6UCZGvx+VLN6QeHeQTz1pWza+cfBGWTrcnohr
4SGCo/zLF1EoM5yvsUAvi8jKCC/0FpKqfu0WBmlgFhl4yVuHCbFxPcO7VlsZ9sXD4QNXxRFIYXNG
oC3Ov7rKRS1CteTY/ixjGwSKdz+odrpScbo6Oub0/6Isrs2QzR/6cxTxWXS6p/atixz6JO/lWp9m
3oqLuwyY2H8CzUftp4WN0E+jphOBlNymVPg1eb/9mS6ni+YAz2AKGEBskfY5//sjLmboHlp7VMeT
F37TKEqG07uZHTxt5fF0OWUq9TmkbYC+Ica0BN55oxCjIFYNx8lCTldo8VEZHMH7hxJr2avUPgUH
7eyV9ObyBCLojNzC7w4T+CWpZeyVoNd8eThK2hfwYmQfqPw/Zfq4kqxdmUbewnMsPIvQaJz/90+f
qW5FbLECYziWsC9R+7FbM4OmDzRfepHCciWh+jhEzleFSm2LQicFT/rTy3Y78lleTKtiPHYup+l3
s7QHkzPcKVW7Ve1Yd9ClsXff317af6qdcJf8AIXf7MJtMNjF+/BePBd3mbP28rtcqvwoFhKyKNT5
LsoqhS+2tddH4xGC0kMPoqMQMKbK1qTWr001tUv4PCqdkov33GBGlUBrcjzWNez1/ikIwO5ndoP2
9t9LB8zv/c/BFjdYa0LAwLhlPBpTwPJ0xLxyLdF/VJL0T6b+rOqHTige8mIfCisr6tpsknTMGhoz
/G9JIxYFUe28uBmPgX4IDeGQxbYOAumvdz9Yiv8EWez+KcvhEIvleKR6uzPU0E768b598IPNJKx9
tytbEfQ1/6YeNvO+FynbAK/RMuJqOioRoNfwu1LLjij+MpSVpONKBoxuBlkAniOgtYCJnO/FymDf
ZXo7HYUKeoSxM7+JDXw2NyfHR158kyUredslYARB7c8RF3dd3MsxGiFENNppa6r5l/ZpQozNoR6F
d/KQPwxmsc8GW+5WIn88AhcHwayuD9Yf6d3LRyJcnDYU5X46fvv2GNrbx+f73P5xCu2TZad2aYf2
4+CS4tuBUzr+5hBv4vkPdrD99au0a1uy4Uptnr788/Caf3NMu9t89+y3wB5t2a52PKB3wYa6th26
sv28Z7u5hvuysb/sHh7u/jzfB/af339ur8gPfuOtES1u1soyB6PuGZFm5/Zpe3/fbeXNuAFA7Fhb
7FHugbmcrI33oLvWj/oBtU3NCU/Ns7Pv7Tug7/ZesVcu++vf99MsLy7hKK4GXffn33TysnRTFbuU
UtaW2r4e/6yegeXV05e1FGP+SxcTgbOROpNa0RG4yN9Qne/HUsIiLoqoiYfCJi7ilSv5Y88tY6BG
AY8ZWB40kcXAoJmKsafl4lGyc+cXpkL8C18/J7H/efsZ2KJ9VL+sfN8rxwDMwP+EnM+9TzdlGqrd
1FuEVJXvuhPvE1dwGjt1Xr/NC/YHOhx2vU2/KUzx0fljHpUDeD1b37TINopb9Dn03OZukbff+zVN
1SsZytlPWxz20hjFoSHx08RE2WhCwbMP1/ewamrylHBTj+FRqdFNUcWVY/jqnABLxulJgfaxRE9J
dP2lUanEo9G1T12+z9JDbf6K1fb77cm/HOCHiSNc0Pl4xAfgfO6BXVZjFfnSEdXfunmwis5OCxy/
3VHunExSNkb9+3bEK4cxXGZFwRKGMxJ61WI7p5OaNFKsS0fU2dQptaNacuToT5+g4ZXd6+1d3PUH
ZKafVuLOQzlf2TOHGo4OVehZInOxshWtNXk3a9IxexDM/aRKFOSxXxn/RV0fBmyTvZR6tpGMze24
l8nJHJb8B8AYzbllay5KWs7q1pSOUc3LI76PhR8NHsvhKRRWKiCXtYnzSIuMsyvkRooGg2/ZRHb7
U/RfZfFrVsZucOehzHl7WNc/I1g4siFQSzDYzleO2BkNOuaMqx4308kiU0AzxtOwGo0kVEA9pLB+
+1yzt8NeGyPzRYOa1rHKs/o8amihvaapmXw0DTid1jZongyscz2nDX8K4sqEXhsjS5Te++wIgkbO
4mSqxDCeIjOXjykMzL53w9pWIVWW5iblJi0fhS62E2y0bo/xcu/PfP9ZtYjCqMIVfj7Gogn0cYoS
+ViKj+BM27jeZOOr3/Yr+eSVuSTOPDwyIrrGi8Ot9BIlLPVKPg5F7Zj5zwBPwigsQN9x4FvaHbYr
twd2YWlGBeQs4uLrJdnQTZpR8/Xy2I4TrD9yO+u+AawRFKccyl0nuGpt4Q9q2FT6bCGw4Iq4OX9s
hn9rrbz3rF2T2n2JbxPLrA6NXebru0Q2HE2B5BJsb//iqysAlCfHxSwsyao7/xZ5lMqt3pbysRC2
kUf1IKrcbAsgXSpRNi1tz4Dmv6ble6V2hQoMqSo1Eo5KoFHnUYNRKkC1dKy7QPuNT5kzWOFGVNyC
N7L4m8crHgKV3RpI1KfW/vaQ5797cUxyJbDaaY9BcFjyUSWt6qe2amWSclNDQqjOt5OXxCsTe+Xe
wfKNBBUNNPRurMW901flZKaBx0qIshdvmI7lpDh52LqCniGNIPI5Farh9cphfG1mZwVqSnJAIPmc
i++pB1VfCVTKj3n3L9KkPRFGAa97WyErNu0ws5X3WpDd23N6NeysN/WxzUAMyYsP2pVyUVcC/Qc4
2mO1rYXRHfTUNoeDLn0r4uJNF7Zy+IDc5Eqmeu1zfo68uG1zKBSxEfvaMR/KCv5/T+bS4EJ2e4DX
PifXAEohuLzhjbuYViUJlSzyAu0YeXTgY4j7zZ+xPAiYI/hdt+mfy8jY3Q55bWsCd5nVAy1yNFA9
53MqThpdYrbs0a9tcdOMLzK6s2W06/M3MTG2/RTb0koOcTmZPB5J5uZy/Kw3u5jMERUEAS+X6ZjI
kbJp21A/1IJRHW6P7FoUsCikRrPY48UOHAN1UvKgmI7yRH4/hljDIRr/twZT5CNco5RMaC7A71hm
fpWH/UNcltNRF6Z0a4aIdZmDEq6cJpd32XmUxcLPU0sH7MI7qcMv/MHAH22D5SvZvWwKB8tT+5W5
uxKPe5OSEygRuJJLwOxgTXLixbF09CJF/5Fr1riVOpP0QPOCygZVFK1s7TkFOD8uyWM/lE3/N6Nd
HGSzBWjFs4ykC5gMJAuvCSBcouMo5GXTrWyzeRudB0Ox38RyGko122zZDgqyAaQo3pXHKhVtY+TV
PvAuj75o/vtk3ivRyha7nMzzcItdPZRCn1pgw4E4Ro6WjA4bzqm1t+rvARnngebj5dMLUKbzpDa+
aABfy/9NiuQhCKPJbmVbNgJbMO4FQZulo9uT6n3vMWG7vd/mrONiVud+CFIWPLWWQj6GWehWTJ57
TOHP/x79g/69SN5jRCNvx7nc11TWZvIX9Gu4WMu1mdRhUAp4uR6nyv+Vwo/hovPSlRvucj0SBKon
WAhe71Sgz6dSwlF0MPPUPFpJGjoAexkTvWaoQU3/34znU6hFNqenmakXCFHRPjYz21CLbBMOaFH/
F7P2KcpiEfb+FHX5yIBML902zYTt7ZpM3LUF8HnOFssPmf8663w+TGq4mVBkTgoSoDVeTT1Blyl6
uz2ga7vqU7RlO3CWA8p1j2mTtKTeWq3Xuv7UvIyW/xBX47SyHq40BlgQ9KzRqaAseCE3q051FXZK
aR7HMXNl9BG9pn6sLWkjRqY7dXdW0+7wQD2ocuuId/GY2GEr7aS8/WFF3rfiS9wZ71bs2cq0UyQe
P7QKg1g6pYpuj55rIHnGKtiNkHFy1e7ijpT0y+0Ju/w88zqWKUeRWHAjLu6QqQrRmwdNh4blMIGd
5W6X3WZwVe+QqebaGXultGca3In0KMlLebAvlrU6JIWlQfog+f4nsvYw0NMcey7BDirEccN2dLyh
+aMIT0Eq220q/LUgBKziWRyYpIZUg4bO+Q6uhRlyLhTKsUNt1qVHrthqJK5hw66kTzAuTGKRO8zq
+Ytcxi8FAY5eqB9LpbCzGtPjDW8+4ys+tNVrf8qCauWYvVz39MFQkzNRMUFO/YN+9umQt3IYX75X
AZHqsIYQzPKfIqXoJMbfhdLqVtLeSyklYPk8LVCdoPPOLC6ODbWNEdQKdTCHsbwps4nOvpztAH7x
vrXkX4AnIyzPTUSWuuSQeuyLpol3Gr0wLzwocqEglJJUd6rUjXdjpf26vaSvAJJgDWCGQ+YFepZ8
8vwjm60Eqc4LjKNvSve9oD9UjfeCgoKdW19lnkF4srt63e69OtmiU5yqD5pyV0vmRupO8hp6/CNv
Pb8B518zE4VBwM8oofNf0wtDb3keMBP560BiYSKF8N1CPN2Baqq1v8J/pd6xnox2f3sWLjY20onA
sphvblckYhbnbqvHco2WmHWcumwzBt+wtneE/MmYXpG/vh3qcrmfx1qeuiUwTtoxxFIQ1/vq/alO
Q+7WbiDvStNeoxjNi+tsPudg0LZo94M8AfVxPp+QKNQ0ixqCKfqmzl9wwbAFTNcTeiv5t7UC+sXG
WkRbXPmK1PkFp7d1zPQ/zVjbMDxRRPg+uwDfnsSL3IJAGJxC6Z15+6zb82FJlT4KiRV4x0Qf7ZJr
WA5+WO2aCtq14cxVLyIwc4Q5j6L3foT3ROgdDdmNLRcofhrcm8VK8nJ1QYCOBVX1oYG9hPxXDK9P
DMJMoA2ep31T2X7qRLS0usTxX/5+5qjoAbACIQ6qYrHSxahVo0KIPJ4lFfI6rpT9UtKVM2We/cWi
g6TOeMBYz5SuxXtYhv+hi4UvHDU9rd1eywVb6eX0cHskHxoFF2FmcIiMWBI4nsXnaaJEjdsgEY7e
W/UkvaoSTS+nfZ98exy3d/oXrdtACEbXfiXu/PMXcUH4UvX7QDMjMLJYFoZWCZkiCkexeojo8I+a
ZtfxD+yvuyazVc+VCwB40sqSvzyieEOaHNQ8sCFSLNXZ8bUTQq1Q/BMsd7ubfltNbXftL0P6hlXZ
SqzLU4P+CzVfDgwml7VyPsIy6qJYyKbg1GfvQyi9mu2jGLcuaDzkHFW3X/NG/gB+nk8psaiG8f8G
CA8D8DxgWwV1NWHadVI5n9L6Z+vE4gnPNUhYCKtMD432b48oZdt+gS2FKS3sEaG5R2tsF85tom/Y
LhkFMuYWG6aii7Im0HNl8oE9UuCZszHeu4ulNo2T7llhH55M7yEufApk2lao3wvvG4alK+fBheIs
GRcVXtYVzH62z5L+1mm0mD1sPE5Z9xJl373+bRofRgSjPb3e9BIr+ncp2CHvDwjp2b9ZdZKR41T/
6QoFqalJtBVMaJqZX+GvIbIvdzbZIOt+luLlxlAXC0NsYFyNqRKdpBC4dJ1ROU8Gz1rZYReeCcwA
SxybGzodQMyXte5p9Cj0IoJy0mQ2c9O4iRgf5ldkgTifLzw1eXloC9E1/vGG3KaSIgcgUMDZpj6t
u+Qf+NCOwPtiLDZjtG0+wNwDekqam4Zr+3I+MBdLF+T4bN2BMgKaU4v8CdSmZwSjGJ/awKmzFzWv
tuXs56D/auV+76XYPa0cfFcWI/hbHqI0nujHLrkNQSZLyWSY8amy7oLqVWqfQv+uqR8A5a+cA5cv
EPo+8z+AFTGxJZE435eoiZeIPHvZKci7LbBpO4xHu2KkvazZhV+dKCKwDD03Hr9KXvZYDt1fD5a5
RfyAFhSobVgk57+gDWOj6L1SOwqC5YQjYIsaOTO6HnKyM1cQK5cTi2zv3O+CRzW/Cxaf0tfHuJLN
kHsr05ptmAqATQZNfvByCSaXWqsntV01CLkeFNVNMgCQFBfW1EkwpaEZC8ewkLADUYPedDLLlzZT
AvJfHOvaaaAzfb19iV2e8IDgqLUCrWA7X+wwKdc7qZAHgQqQWU1OVoSa7vB8NytO+Lz27Hr0LLqn
oViLG/Be6ZoL75WlhZgpnCeKiKCAMRQ6/7DUp1JV6id+gecHuT0kKMAA/A0eMloDTpexUbskzVwB
OV87S2N0Y/VqTyor77QGNbTb83GZUJoAMLFOAK9IG3L5SOuDMMsMU0xOgThIm0yQB4eYQAKKdi1/
uBKKoin0WEAH1LyXnK+sp8JdBVZ8qgdFceMZWzpUUN3KYVwTCLzU6mFMqFoBtMYPgEN1XnyfXrq5
AMg0bKP0VOAf2cApM8saBdnK6e51chXODXl4Yx8/cIh0o5tVxr5J0l1Rbw0tt6tq2I5p+auGNSyv
7LXLl97siUNugeodqe/FjEtKlwRBk6Yn0bMww+aql3bdmLpeAQ/mh1S1jqFtFZwLm11j3Cep8Ndf
HNU7c6aj4gDF+bLY7JyuaiPnRnryxDs1U9lziZuutYYuNjcEE8RS0bAxZ5fzj9T/0/z7assewPyK
vEa9C1TZaetnC1maVjvRgd7eXsOXD4lFtMWQNFVoW3/089Nkdgez7G3ROxSD+xahd4qAjXaUlbVM
8TIJn2MiCDU/kPiIxiIm6VjdWUOVn2rUauxA6vJNJGfP8Ex/VupYb7mswvuoC1GYb9PRVcY6ukMA
AkVm0crdwouEn0EmrPWtr807VXRUuNC/Q7ZkcW/5nTI2YzfmJzpnrKLQgCTedAach+hH0CflZlLX
JTFlNtNZJsBU8BxBRJWCGUn6ImhlRnrd13p+ynoMmrRalQ++Cle87FOfUlbt703f5/YSBMHV49S7
x8X+ey4Z5aEvG/PPymKYU9KLX0MZZQZtIem6fLyKZt9DeJTzk/Zi7JX7qKCsZHf28EdBy90OD3lj
w71cA9Je9pfnSWDwOuU8WpMf1bBPK74QEYo3SjU/DVO+LyXd9p+rsXDrrrYtrBhj/a61MDNzMay7
PeCrn3x+H6EXI+K4tbhPrHBE2GTyi5PYNm91O0Ybr0QFQ9YmdRdlooEw6pT9uh3z4ihnsKgvssMp
hJoX/FlNADMnTFN+CqkMQ8KKsBgtWsGpYIBtboe6yLznUDSYgeGR+/EIOT/J9WmsybWk4mR4PxT5
Tbfebv/9FwnB4u9f7GNJCDQ9i9TiJBuu9zVq8LGwq9LJkh0L5XaoeR8sVibsuJkAxCuTdtviSyW4
pUdeYhSn+E9xKJ7i2DbdsnXa10D9f0aav9+nxdhL+IMlllKcNOtkmIe8c5vYGeov44uguVKzcv5e
WYFn45p35KdooTzpfTKPS01etHAjac/BTz99XS1AXPlUM/GPDIkbff7v8zglRnKxZo58Kmzt0dzt
/5RkTKL/ghSpEw+le/tzXVl5Z+HmYX8almkJI0kg4SYcZaPXdg3KcG05gNoDRoNsAUmYcv73W4Jp
ZiGl/1MiV7ZQv+rjXez98cqDVDo6/tAdWiy3R3SZe1DW4DnPC5PyHpLpi5AoNXaNH7PYoS5PxWOI
JQ+6Sg8Um397r0iJ5OYhQoFgjfBzbSZxT0Jxk1IfepiLsDJFSwiHLBAzuw8Ef6NiZnd7ZGsR5v/9
07eqAxHBOJMIMAqFTRr7aI6NFPFvR7m2AP9XCAjUBtnb4qwgWwLWohAFrUnpNVEPSg1HcB+Nu7Zd
2VPzWl6eFbTCdQTbyZ8oSZ0PSI+S0YrDvDz5+jZAcj55ltPMHowVkPO1efscZvFlOlTv8rqew7AQ
muwukPe3p+xaAKhXMEvQUMLHep7STx9maPSx4MFTnkyzdqT0MVvP9eepWEwVOwg0hskrErTR4lhI
MFvVqFNVJ6O9wwoFrpV+6N2YFF8xtmL4JMn7bnSGzbC36rcwUDeyHcV271Stq0lb2irpGunqysc7
+0XLkyOLyrQeDBocQrMXY3Fei3YW/OnEv+4HUCdDdoHhoy0Br3Ox7n0hJ9GTjPo0bCPzLekfirWe
4ZXD/SzC4iqJ0rbBxoQISj86YvdHN+9D8lkp8rGueb69WOa/a/ElIafyLKdFiTbi0nJqEPWkLNKi
ObUYrDjUGgPeDVGyTyIwFH8fikUJixOxIdqhi7Si1zsyx6BuTlMvOar8KEUUHsbd7SBX1gFSFHMm
TtefTbxY/MQdzclomlOKOHacooYTxz+NfLwr+2IlC7wsK8wVU2u2MaJaRR11cTZFfc0RiwvFCaOu
e6nejQaLX31RjBcD6mGqRtsYGXBPUPe1oO+CZE3L+XKs6AtQnYcECKgTjcvzja4iTY2ZSFmf+CHg
cd8T+dUT3AHD+ttzerlGeDeDzP2QZGXJL9YjLhxhhONzfZIErCiyHEFueSfkaxXAy6MeZB4Dovo3
O60vxX4bnBrkrJuaU6ZGdi+95tFBn5xRwR9izKB0Hm6P6ko4KmDQRsHT88//cHZlO5LiwPaLLLEv
r0CutSRZS28vqLu6m82AbcAsX38PdaU7mSRK1Fcz0khTUgbewuGIE+fM67B9o+tNl+sNAmrrC2m3
AOnJ2lfaN+GPXFkrxd6eafDy/WftphLbA+6bZGpz4n/jM0j97WT7LildizamJb8+ztdmZltSBQE1
NEOG5mSVH0OGrlj7QfDvKsQuoyBNEWpEhtdkv+/P5MI+1CGzgVwW/oMzMY394sLpqrp3SWE0J2MH
JqGX9nENPHQbtmFUFwZmhxqMnW6bZzAA0jDf8lXPCvRdFaTb++NY2OdXZqbPuBhHlFNRCKgin1KI
5BryYcpFRWzlMC1shAmDjZcyCFnQBT4bi0oLxoYqak6UgT4DZDMdEqBRCXT/ObLZindfWJlJZAWa
k8CgIP0zM9ZI5HmdtGtPQ1b+HsG3lAEUJ0Y1MLu1N/FCoAsytE9YLRBEU3bievaaQbE6I9baU3KI
n9lBfihHaEzvmmP+2PyNvsmVeVzIQF3bm3klpYhInylqe2q2zQGRx5txYBv0qx3Ab/vP++JqZNMs
X+wLtVMy1ugKLBnvbsx/jW7+o4//HY+C7BFwXsiRI8GFXO3MTGtatEIY05667CnKTqYevwpzQ8jR
En+tDtQ9MUqOrrrPxgKk8tVLGe/vj/Ozs2fmPZC6nSigcX9Cj232BaMSgQO7rdqT61AQAXudontJ
/KBV28gMxzEYaekL2xsSkGCHDXJwzH1cw6VOW/LeN8yciaZV0TD2ssUtgFRt89jq9NFp6n0tOLpj
xu+jsqYvs3DswcRgIZkGVA4ugpnPrFqt7oDWbk/asE+GPyVLPFZtV6Z2wTFfGZk9LmQJ/nwn79sT
7R6kDYSl6vcmyGCUF73f0fggrK/p632b02rdzCRAt9hTAITdBOmVlhVWAR5abNvU16HOCXG/8mtk
rpVXFu2AXBg8kshGAup7fTxGy00KauntKc3cnx0kFJ2E/Cqyr4OxxiC16GMgmvF/pmY+ph1t2gE1
3Z7YFmFBEzSOx8S2qrZt5yU0QHuQaIL++5r0yUKkh6Np6VPLDoCqUHSZDVFm6qgwDNHNqsc0f2ra
csNB2IFSTgA8zaYbUQ7HN6gyAtla/66U9en+Yk4ju1nMiy+Y7R9S98JKIZ56olKEmda8m8naOi6e
gwsTs3VsM8ftSkCqTtBa2NRq4rny0bBWxvEZgN8byGwJi5YPYISEFX2f/qjBcP/7V6J66UYD0Tz3
CgCRHuSeIn2MLOo3lOTrPftT/Sp730L/BDQuUQPu/ezPKg5lbYJn14keJWkVt9hag1YGUt3Y3dr8
Lu9e0GaixQ2AXug2XO8iFfyANkThINyueUaOFvM+CcThQ+u3rfSyn/lBe7m/aRZP5oXB6e8XF1eq
g+0otaYxHemh3yp+p6+86W6rftOldWFi5q7bLlWgiexOV4bxRvlTGoPyxYfgIGuOSN0fTGody9Q3
0BeFXqnn3DEfYyv2zL4+KAx1fUN6Bhk8E8KPTreSaVkIG6++bRb9UI54rnMwfL5hDUd64myd1fwd
/ZNeb4WD0FZeFItuAmhfpFxsAFZUZba3kzpva53E8tQ2L8oAYIybPkXphNDSnsb+pUTifkQOsFDq
nTCVfZ+wNdKPpRVH/ABYK/o6ELTMnoQWuN8GSxu7E+mEp8e7Wus8XXwYa8osS75ikmqFPAwajsw5
jrCsQQGUu2qHKAVpFqTWf418WAm7liIBiDmC+QVMSROP3/Xu1aGjIjQ760985JtMebS1Td+EfR8F
rN+sCSkv7RW0BaPtFI80lNRm/rVwWxJpVtGfSC79Lsl2Jvpz4dF5Uz7IzPY4WOKVIbh/PpfeApdG
Zx5XEJThaZH3eK39SfKtbQNT9c2qDni43Tf0WeeYeV0ElRApm9CEgH7OdmYnwahfWbBkV7Ev0tov
HbFvleYN7fNBlP8yyu9l4/G0PqVofYUq985Sv7P0Z0XkDyt1diNI3CxRbnqV+kyPthwCu+1rwyGs
oxRrkf3CJgZGHMkAIHFs++YloZpJAk0frEWh7NsqsL5BIjLuN+5A/YL+ajbFR4oe+D/grOujj4R7
ciWxM03GfLIu7c/8NDiw+xqgM+yFTDtwm7w6fbUWak+b98YG+EYUuE8UqOYZVFukKjU5708jLgEo
lP5w9GfLbJ6K6pSMjlej36tq/wIuv7FHc22Cp808Nw5S+KlgDbg2snHXJ4u2ZmvoUTecaOt2vuYM
ewUKqugk16M3kspfig7yqrghu5RrfJMo0MNu7SzoR7VbmYeFM26C1AlwcWTdkeef3VCS4NXTFBm+
xFC+8+qP4rYhlIn9jqDz7YfirjVILPgtoB1RpUdtBGmf+esbBMim0TVyQOmR+Wrc7w22kXbn9wn1
xgTEqPER0L6B/SyMr4K7J/GzjaMjzdaYy25bITBkwL0hbzBVJW80R5yydmhcj8OpKU8ZuODaxNP0
B1vuHHszNFtpuzsGDiowkB+mnl4l3SrgplX/lGa8stuXbi00jwI3gho6lKuUmeuTjmbHrTIMp7p6
aBliKxa40hsBvHzW5MZ+Gp1vdrzGuLO0BVG3QfUA8TwgA7MzFpFxAClkMZ4YZFl7KAcnLbRyoPQ0
olQAcKWDBKPm5fHoMYjBR7a7lpBbWAE0YEw8bRBpxQrM8/hWWvXCNvXxxLOv4DV9rH9iih545nKf
d2CKiphPFJ8NHtplBNnHLWii4t+yLH8n+a/77vnW4YB1EPljsJ5iHdAye30eHX2AwrmmjKe2B5zW
4uMBzCJrFcFbr3ptZBapqXlpJpB/GE+0OVZgbmKocG1WybCXrACrDuIIcM3g0p5daYnsTF00QjmZ
WexXtuaB4OYvlW//PmFodca6ASOM+3pyKxeBrZNBP9QkXDlZw/DQaXbq6YVzvm9jIcGEtnfcmnhv
om/LnZ8LIgChRE+kckraY9TvIbKWkqcme6ZRjUquHuhu7CfGWlvw0l6Anh4q1ADSTfnw66FpLINQ
TwSrkMEcPHBS5hsbQPGVuH1pmUASC7ILdItNfI3XVpLcNik8k3Kq8Psij3aA771C0PsnS9LN/Xlc
HNCFqdmARrekSkNN5aQa40YOT5AzWBnMmoXp75e7AfrHOucGLCgDoIW88lydrsT2txcHciifQHlU
rrDnZoF1kqWaLcxCmTAxOcT8FP5UqePKQBYQTZOV/21jRjfkPCpIK1m0zMbpKSWo6ly8iVpPP2pB
eWyeyh9sxdztvCElZSClAU4qIH7mOB87qaWKQWmnGLoMjdhRqBLfX/vbWcNPI85ARhNoC8BQr1fG
rQmps5rqJ2UEVo+KTYcOvwL4rPtmbnczIik8uKaCN26weQGiF0jRVs1onAYGhh3l0KC7aTSPab6G
p10wBF+AfqOJPwLPkpkPtUmhyS5XjVPZ8G1mpSGLnL96jV6Spvh6f0wLi4NHHAThQBGLRpV5tRTv
t7KAbIp9wk3pJcoPBkd638LCbgOADZholA9R+4WYwPXqNINhlmNTOScbOL3iseHDuY5UeO3O9eqs
LdEEQn6aaQfERf/kQj9o5QNuZxPoFHggtLtMvmhegUvRBtmPRuqekvqpbRWoezxZAim8dAX/u2Jn
XnvrBxnXiUzcE0kyP0ozTwLrq7kHSX/dn9HbaHYaELQ/MZsop8+jy35QNDHI3D0x92nQjkgUeBEI
d9vypxqrBzSkv9y3d9vvO22P6QGOJg30iNmzFawss8xBsENOZtKA71bb1+pRqbpQOAqatKUPIhzw
haFn/MkdzyNNvJr8Zp2OQAbsMYDQpv8e1l1/0LQUF67YdRrNpopDTtqZU498MxvvEDV+/FYe5ZN4
Itv7E7Aw4UBzgYEHVXhIYswnXAe/+FQcT0K7IsFIfuatvheEb9IIwiodIHirUO6bvQRD6GhESIDQ
EfqrUx7hYoCO2cWRFvNJ7OPVHSCgQmKknKVN/nZQTr8/umVbk0/D0wgbSru21YhWFInTWc+tYw7H
tK7fnRpqgYILe5uZOl2ZzMl5Xb0KJ0oXNAkAK4+4GK+Ba3OCQRO3ESbY8GXAWkgKWDsp5KthRV8s
ma9Zu0m4TL3CU08ISpOAsyozVxozZjQ1WGqeW/ubZX+VPH4whdfYHNToSF0Zjm+0axN6O0LYRGyF
E4r6GtbxeoRURBXSMaC8EHIEDy5vQsSWOyEjJJ7pYPqmiyaz+2t4e0SnceJQTA1mqC3N/XiXlypr
88Z55gIU0LC5r2yr3lWxou6B7XjQ2yh7THLS7PKq/F4h5eCDho55ZjJar5XLIQtZh0AjRafIGmnA
5So92M0lbaDUh7tsWnfwGs4hM3ZH3BTsO85zRhp0A4OSLG4L0BQUrytTod9sMBgCCzkiW7gr0Elc
T39BVAkR1BhM/E8Y75ex2YGvWkJRt3lHS4yXvup/hwNyikazlvG4uUwxxIl3DQ9cdAqDkeHaci1c
I5EtAwl/RrutKtC4iK4/ZyVGvG1QgBk8pREe4t2A6ZyFO6Ybs0hQw322FWH9GOIWd42aGO43Wxvr
X7wp4KSHLna/jWCo4F4bpXnsEfgatu2HDswkbZrYdJ+MldwVwunWdDyWpgECOpDzhlYI0oHT3y+d
V1wrRTtJO4kxHh+hfVV5iTZ0u5V1XjBj4QZEXwJAwyh0zKbBqsBDUWsRmszthj2MCP5dTxU5cDXQ
kvWs0ap2uT04GyPvzGdVB1S6tFjsN13RboiT2RvWahRiy/ka9+ONzwGwcyLCnrKLE1/bzMPVvGe5
kuXFqdA0ejbSRN3FEW3OUazWfpKi1xGdQeDwdPiAviwwY9yfmJuD9mkeaqeTziTgx/PpT8BR3bIE
bUh24QalVNJNPkYpkpr8n+GQFryNg8jRRPFXgzTM9UoPPKWgAnOSEOIw3W9aIMCXqSr2Q00VtM8k
7c/7Q7t9LMPgNLlT28D0bJ29yHOrNFuaxmlo1R9G/9ZBYxkEm9v0nWkQbEv4NiI+MdZ4yG5uSEge
w2Vhk6EbAx52ttPiBEJuPHfSsNQNsde4Fm/F2Bib3KqZlw7lmgrFTbwxsze7kTsoyjE82zFK+4F3
L9AlzdEEYiJH6xcQVbs/p59P/asLGdYQ1QD0jN4OsBvMvVbTJLRGJjrsfIjD7d0NDWQAAt/ACWgA
nlCQmBN/26Eo+l37KMJW9c3S79Zg0ZOV2VdM1JgKwll05UIE/norERXiky0apMPCRFKuhDxvJkGT
Ypi/wKX6K09iZyUOWVhUhHT21NkzNRLOj4nWGgbhLaWhnj6qIyS7x/B9qNcIh5Z27JWZmTNQeW1A
aaigEE6Id+gKs8v4QY3TXZVvqjjyKarfre7smeqsPLtvvBDCucvxzaIQKIPR3s5JHioQlzf7h4ye
eA8mvRA1KA+k/FbGNvd30tISXlqcbaSO5I2Bw0lDMTwTVwQQE42fCNsKaM3ft7SwdshoQ0keKX0b
j9fZpNoEKpBaqhWhIZBQl+muSL/oRfc8anVw39LC+uGSAbXoRCSEGGtOUuGIzG1GLa/CobLBXWb6
mMe09yHxlRUZFI78Et1EZoamuBXD04a/PhBAMQOnhZoFmt3gfq4PRCeqVOvsEZQ9dfOD9/4wejXS
9u5WSzZNcVAp94SyU1O6t1bZ9G7n99r2bCVd2oANTFFhu39NQBNIy33Rxv7wdWWMN3AldPzgATtt
VBMVwznPdZlVjZPlvAqJGtYmSGrreNdHj5n7gIwxcqJgSghN8nHf6udD/HZm/7M6nZyL+GQY0t4u
q6oKJRxc/i5ezV/5OTvJByMAS61f7YCqfqy2ygNad0/DI3vONnQ3hsqL9jLsmq15WDuqt/7+aho+
9+DFBxVT6qBp6ypUGxIQ8PKYveEX4qAqEFoZhQ+V0e/35+DWOVxbnN1oIumzWBkx8bI+xwrc/PhU
1lueBmn3DH1CtFrs7hu8CUoQpQGLgkM0JexBA3I9503BSomIpQrBDeRLlQSxo+2LckWpZ8kKLg/8
gzsNmcDpaXAxkW7NHZdXIwv1yEOURX6s4ndus1lTuIn9CpFIpLMAYbw2EcV9ied6wkMSgT0JRQgZ
dBBU9XS91jcNx/+r+1wJqh7Sq1Tvi6/o9yn8OrbZ4f6MLpxRVDRBYoFe789H1fWHlEOUImoxWZga
Hd5rk9rpEb0koIhfI6xYmFVkB1A/BnE26uTObO0qhkIt0nIsrNrBK5U+FMChZWgcuT+gaeZmxxJv
JyCFcR8j5THvEXGNIjdHWfDQKanc8kQBUXU7rmmIL+x8NJyiKAveOuQE51bqZOS5SAceomy9NaPu
CKqKc/ZA0uG7SpyfAx13PF45bbe1TwQZl0anj7rYl0kXD23l1DwcSHXIsy9cICsmjgWRXil6zzZb
AMEPPfNLQt5jkYb3Z3ZpAdFkiy2LmgIw7rNjITW7Twqp8jBqzG3bN76U7aYh1cpduWhmyrEgNY6i
1fzGikbktFxm8DAhKOhy4OxI42wHZv2+P5wFdwnk8n92ZreTk6RmB7wDD037oHGBZvg3tQRl+2NF
T+jLX4F3Tb8235bORDU3Naei3222dnHbFnliChH2ddmcjSqzvrRV7vqoGkKOqtLYJlOzNZK7JTcD
0AQeHFOn4C19lE2RauVGIUIzS/ZKg8PNPVP9QG4111/AzoX3VTuWO0LXuCsXJhd83yirAqCEyqc5
m1wVEAWHgRUpHM0KOorOm+ROFfRlfjbR0Jo2ju27BJXQ+0t6e/an4oAGo3iHIIcyba2LA5IDhFBQ
UtfhYAsgJlSafKktKzvft7IQzE0yqQjoTGQnkMqdebKSFwpJCwODK4Z8XyeDdTS5mwY6MWNQ8Sj1
S8W7/ktGWvRvWy3Z5nj/7lc+YrpbrzcUPgL5IQjXQQMAlbHrsVq50+RUdetQF1zzoH2OnJtwf6qg
Ez6MA5CNtpz4QyKz8CvaVhsaCxfZ2OyfGzinFBKyk3hNozYDyNb1d1Q1qOqRNKnDFpmIDcAjzX7M
Cr5y8S+t7KWVWaQhHYGiVYrkIihouw3eLCBdG+pmc39Sbw/pNBZcvJPmGYgaZlYidHPXaYE5VVv+
oDdRBion6yPTkl0cx6afWO0KxOfW18EgCDFgEohtnJfrydN4WujEhUFTGaBtnqgfmhpVaFkX9opX
vb3n8SC28AbQAFya0AjXlpDhtNHCKJqwFr9l/0WH0GbxLqIVn7owgVdWptfIxQEskfntdV41IVJ3
UCgBQ6GXQKoYLIcg4i2NHG0hpb1GWDPfGwhHUBRGaQn3MRjl5xm8QaDjz21NEQI30/mMcYEEeWKs
PIRvfOnczGxsWsPKsecOAO1ODS4okCFBF7v7E0FEVKvPdvJnGOoDOl2qf9wjc7uza3fsWE+RKhah
a33psl0zvPfZl/v7fvIVl77k08Q0h4hEUWqYO7TYQGWY1nEd2vkPrYb4POCk0GLfoJ0FXN7orjFM
D7rNK976U1F6bhaeA2CVieMAKe/r3cLHQjAWDXDXxjY7pe/ad+stfZLH6LH8a/vxsULGCKr0fn2g
8THrV1zKfK9qaMyA20KFHMmiqaxzbX2A2mAURSirpNQzP8ouOWSOFXDVDCzDXQmdbpDnc2Mzb81o
oiVFrDahS5FE2ipgCoCUXzmg7UxCbMsbST4c+x7eaW+UvW1tiFbWid+0Ahyhpm1G6S5SXTl1rzON
7iNe245P8xTdcVYKwe6AyVoZ95pFgfPRmVVTn49y/Ht/n8ydCEYBAChWCqhGVEXmrFl4V8ZWQ0cZ
6oPMdgTln10+JA9oQsr20SDKtTtuYYmmg42rFsk8IBhmRy5lVacXlHYhOgO1p7RoyHs9FPbBSrtk
ExFZw72wEYlFpZa+njMSMKaDx9fKpI/nneZXo7bPGEOukRDtkMEYQq9iteNmnoDAvEyEjBa67BFl
wZVfb6WYDEYP6uIuzNrI9SytejBdUX+noyoeqZ7pXo804YZbVXpA0456FBAoWQFG3h7hCf01ldcB
/8ItO/PvZVfqrKq0Lkw7ozsi7fNMQKXwzRCs2aSkr05tGr3bsf6sMrnGx/5Zirw+yFMJCZ4f2XS8
aufgd6oNFHV0vQ+zWOMnQaN+a2r6gPJRMvqIUZRtrqMlsFWJfHRHiO1ahUz2gHmzTRGz7mdGs/I5
b3TNzzoCek5qdkhgQPFN72vbyzvIN9KEw88yYR8hksfB2iTzZ9Afdn7jGpGHBxFIZqvI9C1leLHS
0d1KRcZ7Iq1XUXHpo+FzQxAfel3RQIWqLKuVZ+fC9YBqLOh7Qd08xfhzAF4Z54ImStqHifurrbQg
HiDGmnyBjNbeybWwj4DG0rYIBF/xhfeP5cIxuTI9uyFQJIYezQBV3VIzn808ehWW+q138+daHnOC
lPt9czfx77TdUXqf+t5REQc3/fV2rxm473qF9qGaZVAlM4IMpL5AyPpU072KNL7eVAfCAFuJje2K
7dvL/tr2bJ8bpWxtYZd9KO0B6mIcjTmjFki6a8nPIrJ9zY2CoQR/h1Hnuy7d2orjAzKt0zXo49Kk
f75uwEaLzpJ56OZmyih5L7DeWeuhC1VBHCDR0zfUf4G4WAk+lkaNKwofiwwAitKzGbcHt9ZrOeKA
ZQS1x8hU96Zwxb/vI9A8TjkaHe8n9Mpcr6ujJ4XrZE4fWoV5lgmUdw00CP42XFC/vK+s48L0oQhn
ANQJfwXfOf39IlKs7LhBEckawrTh+zQxPeF84cPBQGPO0BFPdcejWbunEhqCCerOGOvgJl5l72v7
owTwuxR0d/+T5rE4fDceqkg6oIiFxNx8jodeRCbj6RjGkYHXadvXYM0F/DgdcBHfN3W7nBNeEv0U
GDwu7/nr2IWcp16OxRhCx7XzUgT/m6jSy+C+lYWgA1cR3BG4bwCURxJgNsfSLEmcCjXMY9lsKE2b
A1OMymOO0e26gWjnAYV7kELH8Tbmuh2gJ94OwK7rBKYc5U6lkf2Yu1W5jZOCPzUVVXe20tl+Ilqo
RyZqq59dEPmuBLwLcSESJXAtJlK96LKYc2tIRgdHOpkeDnERIGNhbJKgdf8arWexrQn6tcHPPGgM
ggYjDUCwWH4bp3MnPLaWTFxwddefMq3kxTZFXdwmZoFPsY6WX26TIBQ/oS675WuhzhTKXF+h0PpA
HA1QxqR5P6dH0d0u71S91ENcf16x4Uc1yLYf+jF6KP389f7GWNjpsIUXH1wpqG7n7QxjWymxpcJW
g/i+ZF8gqCrcNfjSbaz4KV4yQWqx/QAOup45UKTKpM4KPRT5O/j7ttlQb2gHQclkbeomt3QzdQjn
TGiHT0WBmaVU17nTWJUe0u8W2dsbvhuyXSm2yKmR41j53d5UvWKNbHrhDCMPqqEhCZiwKR16Pb6s
S7FJ09EMhWkdBz4Yvmnm7uafVwp+eFL/nFA6zpzxXNe61Ohz4YSNKkVg5w31BiEexyZdE5Vf2BPY
d5+KNqA8QiR7PRxDk1TrY80JM5OkgWmnTWC0RhG4FWht7g9qYebQcaoAsA+qN7STzS4zRa+bIsls
JyTcsCBlojlQ6+zXlNEWBzT5clBQAkE3t2KTWm9YT5ywqHVxkIhCU9wibfa1gaTJ+f6Ibmwh7p20
WYA3QBoF5Y3rybNJzChLqRvWmlKd8yiu9C3RoInuCTTnrVKJ3poDWAY1XR30xdOmmMVAKdrfHGbb
BLE+9VzI5bjRD1vvIO2769rC0/MxHPjWQJ+2JbgXi2iH/7WRBGXJeAWtfLOW2P84d7gv0REEFPFs
LdXONdNa0vg8VKC9gJDV33yM10QGFoyAdRykxHgBot9gnpZzOFTViesk59NmxXes/fJs1yvEVXHt
45cRcfhr19iNB5xgMBefPfmti7vDbtqqQF9jch7Sr/AkB9M4kW85+LNrcMrRcasbBzN/Y8lzGQ++
Jp5iTXnoLV847krQvPQhaDXAdsHLBOjj2fZU1KKuMzjjc2Nk+ySlaKIRDUNrrF16ebrWZb9gDXk4
/IuHIMrx86YqEqmEgpkhO3M5ejiYABXKQElA2765f+oWDUGqBVE4LhBg1K7nFz6X5a2IsrPjkIdx
7PZuMf7KnNy341U2hGmKru4Y/VPsBnUFHSgKvHSvbZkFNRw02WbnNEvCnn0vxp0iX1u6k/0vE4Gi
YnmZCtkntHKMyJkBLYoSgSegCp/9sQgN74/8hpwB3gYJGKwlbnEUw93Z0MuiVYdakfl5QPC3S+us
1D3X7ZjHuuToZm750vdQGddcZK0ztULvsZknh06a3QOmMvFjs15thL65hnFtqMArT+2JE/fv5LUu
t7vLIIrcG/k56ugbZD1PudNuBkV62lsldF+vdiXKyogepaMk4FofPbr2TLoN1yYWPSSoFNScUPpV
ZxEvRAlo0kAV7FxZD3jCPmf5mee7xDhU9qHWsA0JcC5K7t1fjgV/jDcgMlToT0Yu87NuezFyMHHF
DrIq+Rnxs5dOSgHsb5us4aIWfBVuaIQbqIMgGJiPTSaxIkxAJc+p6vQ+LxU8O6VDgvtjuYGAY2vZ
E2U5qG2h/gzo8/Uyssw2ItPp6DnSCqh8b4WJ9H3SHEpzp5MSZEODTyUYM6reU5s0EM6DpL+BtgwE
AGEGeSqifOWc39S9Pz8JnHeI7aasozFbVSsxmRk1AMHShL66kXOQlfgwu61Zuh+cSX+IIo8M+0H/
A8HOJh+296dkaeIRxk5E1lNJet55RkhXWrJKinPZAwes9hBRMmNw8N63suDNwE8xwcOgaogk4uxI
Z5lRdmrRFOcC4lY6Tw/D+DYW2Ssp/l/jAfYETewAwCJzd73CErVLmRgWprOsIHN9aOJ+ZRMtHQjk
IEG3gWIaxjK7VlN17HQtTYuzQOeAX3fWR9S34B0n5VrP3tKJB/gSPW6YPNwE87g1p4AftZyV52Gn
gMils7b5sO+tc5S+tFpIhjeu/PtpBx0eQCwYHtBIc7JigF/HogA8/pxLzYTYpCSeS/SDor3f3xA3
GV2cckhm48qGDImqzTcEc6t4qIysPBv6WwMmYV9BQtF9b8BYKF6ExleGtXDDXZmbBZWRyOyRDmV5
VswK7B6DLoOWNX/SAaT4VLriqDsx+fc9D5tIgqAGAy1cY2bTkrUaqSNsZuqfsaVb02C+OZ7Tf4ZC
T9E5lPFwrhAsQEJq7tSiqCAGrctznPpN5m7VYdO/o92sRBZBwSP4/sp9ciPNogWYw79QrsF73pm9
DaPSySBXU1TnjI7xo54a6SZqchlqddkHyujUuy5W+qCJUUUUTDO2XGiabxMLSiNx3m8NJK/9yoRc
miB6vYV0lY5Ge8P1+4xZB973yqQSkQRaZ5lelmTVg1LU6t6NOlDexdD7Kq2m3Qr4q23q9sOGsSE/
iIxljzVPTU+ie+CdqqPtR5gU4D87OPE4KV9yrtKdKKAzLlsUGwlvgphoyRGpbXbUkN4+1aOAIIvd
trv7Uza58PmM6Si6Q/hFQbrAnXzwxRUqNNw2+GN1Hoyi2OmRWm4R8/e+aSPF3BdU3Uphi3eXtmv7
/jZxj71hKChpIUBGPDWPjpPR1evCwLutBW2DofpS1XbOeOjSc2/ucpEFXJmuO7ZFu/Ph/qgXfD5u
FDS3gPYST7mbu5Y4o8ObrDp3joP2qS8yZWd78skr52zJlVzamV2gmtlqFdTVq3PEt3r+Xp4Ug3h2
9M2ZKMPlr2aNNXzJl1zam+3/Bv3tMcA31VmkPxz50oGo3j3mFJlH7J77U7hw1SD1AzDlJJowQTav
N05l5zHQRG555lpqHKSTovLiQEm5o82f+5YWJxGMscgxgUr7Rn0ukkVFywKDMuRj1Zu+g0K5lSWg
1/tAmvsrUGP1WiZUWxod0vHogELMB5r02cIRVyLwlAQOMglUdojTxHPEz9R467TWM2m2iYu9Y+Zb
p/KrKAk6BNyZZ+7xKvVycoxbH1G2lgaN+zgo9GhJaL2ZgJc4b/en5oaLc/KvSLMg/MdaoBI4c+RN
4rhJ5sLhsWBq1vUBIK2Ej0A73iiH+hv6W6D8lggPjb6v900vrcqlZe16/e12dNLIzKtz2Tg+G61t
zfJgRO2HON2WRXyj8OQL2uBWTtTSDkdL2sQciyIG+l2vzTq8UBM9Y9XZQVtELQs/Kf+m7odF3zL3
5f4Il1zjhal5+NmyqhRCw9yaQhe4GsBPp9LuybEA9NRHTWzAjgGNcFqsMcmujHGedulRcypJXcEn
9+XraLXeoD4yzoI+/Ubz3/cHubiMOhz/9GqbxL+u5zPXy3a0pKjOSZR6jJ8qdIDnJ8XJNpqbPnf0
SRFr6ZklkxbWDgg+AJyhXXltEi8tjVltzs4j+PFBncb3pVkUnqpzw6dJPzy40ow9VOrJLunHft8k
SbXlLlQwOn0EO6mV/h47tw1qbjR7R5V0X0ZM7jVc8ZGaFMH9CVq6KkDBhDIOQAq4J/Xrr5WuEiGh
iFsq6l2JJryiODgUfcFxRWJQM4o1gPOS55meW+D4QQMm2mBn9pyR0ZEU7NxvD73/r533k7+4/PXZ
qR0p7fU0wq/rTr1Vu9e8+E7NQxSBiAd8k7u2+imdOGAOOlXO9+fxsyFrHmlA4ARydkDeQ0p79s5q
WekOOETs3IxsE+UPIGt6bXTXN1Jnw7X2tc1/gy7H6o+9eOG09dxwpA+DSX08lRHtdw+JsiM51OC6
IyjRQbl9jDOvIGucNzenHhVlwLGmpD8QITc9CMqYWVWSEXa27AF0/dzvoydHPtaKsudV9obkerly
ky49szEGpNtRR0ExZc5PkBh97bpKj5mRsdwlosejn6I1CbJlo58JjR4T3Hter/V835jm8KxlQ7FL
9dYNUA7U1vbItMNuFgrOAD1TU3Z9DqoxWq62OWHsbLB4w9V9zb0oPpT2sST++KLbAxQQn/OPle0x
Lf+NVbRlaKhAgtBEn+1MZMiGZnRKdlZSdQtgfQWSivg3TZjnxOYfwfrC573zIy+3edl7xImfuq7z
Ozbi9iffYtCyGTzeM/K31iHftEoes+S00IwOzAVeuyBlm30eg7KWpfQtO3es+4FI1fVJDfoIwyma
g8ZAhaLnDuBhkhgb0lb1SibkM96Yzw5WArUbEH9N3N/XXqFx2pI4JWdgJh1BGcr7AjnHzInb7y7e
O4//w9mVNEWuNMlfJDPtyzW11A4IKKD7Imto0L5katevHxcz8z0qS1OyN82hD5gRyi0yMsLDvad6
MHezTFCnxHnadh0FWZrVKfWuSRK5IqMRVgdRrcPXqmhR5seG6o6DrFb9XD0Df3iupL9ur+hifP8N
QofzRLsGz6OgJ2JIK1XEPpLHfakNO50GJCkQ9vahmz8p+iEK7ImpNuirVqKEpewEHhdg5UIECLp5
nvpLAmtemQ4y5ustPWTExI+C2vVaSuL/GOM/drjrs0mH1Egs2NHzLyM4Reas5PGYVb8mZtrAL7iW
TiSzvrPWIv3rawKnZKZhn6lxML2cN6VZTQsjx3GJAUcE544R/c1XuxjWjHB3kTlkFvLXuC1kP5xK
0j3XwSnsTdKxykmSbZ6dlV+GdkwRbwJI5pQIQoWVaGEOBi43Pl6HgPkAH4P+l6uFpBoN1GbscR2q
mafk3XMnrpF2LWwWvAShe4AcIDAAONyXhwtE4mI3sJz60hjZKfpeslIlaCXZxfkxCkHwZ4w2FV/K
YGVs13Hepd359z/e3mKU9sBXwq6uHya2H6SNam0Sw1bWgGNL64is4AwiVdCQykPk8lIxhSIsqF9r
Ft5OURvYgqZQ9MOGq2jtaz+OQeGahztEygdyepeDYoPQgiKXUb+AiGvcqKcKsvDG3M0X4rqi1bZK
hIMcgL7WKh5WPM4ci/GbBZSdIDkCP+KMYrq0TYNppAOaw3wLcFkwCyDQMMRIB/YwIRZ6Mgc6lk6t
g6g3qevMLYaY2ebY17uyZmAnhoj3ytV+FUzgLoPara6iPAJUDZ/iCODttLEXqa8U8hPQsY96V2D+
jY9SG3eFWmyNYc3zzRcRPwdzRg9GweOLw3M5B5rcgauiL6nf1YlrRBCB0Kvd2PtIo8t0dHqE1ijE
2CkYfYsRUqDBtDLmpc2GFrI5TTv3rKncBygt+kVQfcJm01tElpkOzn0dkQOEAdfGeh2bg0bih6n5
U34coKTJyymVoInSldPvYUgQKnyFffYVVtJ+MpjNlP4Y65YtqiMZ0vxQd6odRgbiF3EzatuhWkN+
LY0dhSIJtTBUXq5oGduUWjQ1MuqDOoWImUhQie2qtYBxadjghJ2zt1DpxpvkctipmkEiArkeXw+6
TV3JpBatz0qttmArcFeO1MJxRo4OELZ5QVU05V7aUqmoxENrMd8MBJeKlS12pp81jAw5snNTJzyX
pQCiaJqe9Mi7bXzB9wN7bok4PujRAWLq0jaqDqUBYkgGrNtzqX+MxkqEsjCPyPGgkUsGGBBX6Pz7
H9unksViEKeW+eigFmQgOqaTnJ3CNcDSwqa4MMN5xEht20qTYIa9KY760D7fnqXFPw8MPJAMSMWh
Pn05ClaPSju1E/MzNOGImTuCmhwCX/8PIwg9kc1HhRm8hpdGatGIswqoW39SmU0jSAShBN//25a2
uQkG8Jr/WOE2G21DUxpbWGGOSlbc0uJi//O3+aqOGHcNNA6wCkneeUYm2KLyReU/ZvT/2VQ/7PAx
UyjGNOthZ2p2ZgDippARK9lU6ZqfXcAizLMFlB/kC+Dr+dS9ULRJn5QyjmYG9APIc5QO9YOcxAIg
SMQCUzN4dYsNos/o3HXm5vaOWJ7Pf6xz2y6Li7SnEEj1ocNjKwpSjDpIkDswA4CI+rapedm5Kw0t
FrjX0TKElBH/+CkGNQ7KOqux+XTRU6iQbQS5Ays34CZZL1XggpTFWbc+P+kAtLm3rS+dLwVcTECg
4DqFKNfl1gfeq5RKNAX5I3tEr42XdQmZxnLFykISYG6zBKTrW1YJiMBLM4JU1K2sV7VPYwntj7Tz
SkX2oNt10OTWs0LhWOVbUCTtLL11kknxNE3Y3h7p98v+aqLB9QmFRzRKo352+Q2yAToryWS1D/7w
X5V50oDrFwXRHa2MQF6yRcKlKgRH62UiG3VBqESPwqRsIxZ6nfYsRWvJmMW5xwMHISuIwgC8ufyg
KNDNcgCnto9WsUmLSYcG6mhaSXjMo7oa9Q8j3MyH5YheUKmrfUGYNqNOiTneKeyPGT5KInhaVhZ6
bUhzDPvj0jGjRBYyYPZ8oanQntmmZNT9XC7XDs3S+Zzfhv87dXwYlolCgli89puAqMWzZU6kkd+K
VTc0317Xs4fWVkhjgSWWj/c7sVKjFq3XPl5JUDeS3TDagfKJ1JLqjtrK5C0P6h9j3AaN81LLtRDG
Cv3Lsn6F5hlVawXJ49sHYcnhzMVq8HMAK6vz226gJYKGYWx8iveRWHx02lsHqGA/bMT0WQ4Pafl2
2+D16Z8BlnhnAmuDRLPJP+djpZtkDaKxiNqpHfeFU2uUUDReAGBvidv0mLR0o6Ux0YC0+bfN0GAO
ngEpc7cf0GMy36JsjmEYpyVyW5l1RkCXsIbUnfxv5xR5VRDXo80O4SSILrmlC5tREyddR8KifRx2
4a7VPSPYSMJByTonWkOuXp0yzhoXSWSp0KajqFXA6flS0Nq9GhMqrwGqr8tvsxm8QOaeCayexfkn
o7CCJLDMyqcC8jBGr1M7M+h+CEWB4A2mPvRKgiYKPDS3uVmUG1mQBdfMWsVjY3PAbUkJUjy9E83V
9ttbanEGgCabX/3A4/ERmwVC0DTqgsqPbDX9y6ZnfY157urkz4P/YYGb4zFLoPKWwEId4z1ZFZ4C
f5lpBDqzJyVcGc51pu3SGh+/tVQLWVvDWlahBRX03WrS2BAjs9PSPIllRxiyi00SEXgHakjb27N5
9RThrHMLLTT9lDWTUfmaEIAOU58COzaqNbjAfAYufCmsALqF4g9cjwZiLe5uQJBjdgHGaOabqdom
2rYT0Dm5y1H6M1bO4+KE4pqHAJSOsOOqCVypxqS1hpT6Gmg00Hj+12BPtJfcKoX+p8MMya3Hvplr
bi7IK/zb83mdc5uHCpkh3BpgvgUM43KoxQhisZxhQiMVmiblF3oenFJtniOt9IdEOHWGugfvzqM+
rdF7Xt0h35bnPif0DCOxyMVzU1nmkpaG1G+ouGlAmyX8YbW1ASHd7vYYl04gQDUSFLYg5QbK18sh
JhEDGxFDIkTMoGgeUlOxI5MBJoFq4srpuN6eOFtohgHT3SxWwlcnunbsVLOUqJ9N2WQPBtURVTRr
WshrVrjQpSwErWtinfqD7AQCodS5PWELWxLpyW8KQjwBUafk9r+QZTruN4P60XPdJqQcTNJnG1C/
j5Fi64E3UM/M7zLh5bbdK7VB1Jwgf4mYe2YFA1cH58mGRjUSqY7xlmEysDIRwl5tQMAUi5WwAdmL
jGq0nqDtP+2dHvQl6LWFGhIaIxAddNkZwF1QMoaselTUaHBZIT5PoKfejlBJtXuxz71coB4NRERF
qvhYqmF0SkdDAclS1oMpRu28mJmg6jQEtrIx5i+/9CjzyHDAUXAFpxrfxzRNtDOVLEIKRWFuwiIX
zS1eCSryB+T/WihbE7nt3NvTee3FftrU+SZLSEZBg2sKmS+85uf0t/XSkhxvhhX/tbQZUZC3dBC6
onDKv1U0NDmkZl4h7QG9RLsTwUbQTCJdeRtcsavOWwMs7ugwAt4E76L5M36E60LBShAblcyXtUMY
Za/DWNtAY8/U+EgebZoqcXTBAp1a74jQgw7D6S6a0CQJaSoz/lD0HHsFTXClXSHbm2b3VQ8mAhSy
K/p2e9av3dr8oWhvheIEYnH+fkyVvEJpP2d+nj5NwyE8B+jLk1aa7a+vfBhBRDIzzYJMk29AB1xh
mCwTGTk5eKDNdEzizm4jdY+Ms2NFK8wK1/4TxmYWQFDnSDqEOy6nvggs8L6kDOk5A8CmlG7FJEBo
taYvsWgGZUK0X8/FH744EjU4oHItMr8BzZEzlWaMgo8ibsGtsEbtvDh9eMeitg6sJRJ2lyNiCoii
BlVifi3vY0sELdc2QidZFr6GzcrkLR18VHzAGoLmdRRiOFcax5SGCdi4/DYW/uazjgNezj0RGaAd
EjLlYvUq0jUw6aJRFH/QhATkNDrGLsdXTmWIFgfkhIx2EwTgrO1iAnK30lYQw+TGJm3/3t701x3L
OJ64Wf/Hos6/m8RJLGWh0LEhN9IuE5xXxVa90UudjgROaQ82xAJctlGeTDtYcXNLi/nTNLc9g15v
qnwSsJhCIDxpFv0TSY1TMZoTI+8LEGwo5kqBa9EkZCyQJYIrQqh4Ob/MoGGRzPkZmu5UN4MLbyT0
ZGzCfLXV8Srvj4kFxygonUF9M2/WS1PQW5FQNkRSZBx+xwi27UT15FR3JG0XmZpHxUeLrenmXDHj
z84Wugsztyn8C0KaS6NVWCPjGUe1r0lO+Zuey/N4Tu6DnWAbLhh032TBMdbYMZfuEYAn8fpF4A1N
Fs6mGcmNIpW09oG6ANimcaR/S9b6PSq4TDDUIHWOBqnLUeUsLAtVGmqEuo9J8Xuotxl6I6zIRSe4
G4WFrUZrSaalKxgUjkAxwSoim3kj/bi1TCFN1JEpyJuF2t54S8p2Iz1m4HQGEc0LnowrUcaaufn3
P8zVYdYaQaDWvliPJIByTEdBtZQWf5hykuRDhTzG7XO/aBClVZT/0KRxhZjKwtIQ2kqqUZXSJi80
Uyh8Qzh9kxZFvrX6oXHLBnWxAMqAK3516bZAhDgnalBbxeP6cqgmUxIwG+qY2bqdA9Ko9kIjyZ0y
bDLn9iCXdubcdDXTjqCUy7PhdhEdRhbEjZ+NJXWbXi6IEeLWuG1lKW74aWX+ih9rp0iTlIpW0vh6
FpA40Vw1egzDs0rZypotGsIlO2O7QEPLV9v0ptOsJmgbn4nUloXIUbpzLL021pqhhXmDhK01N4wB
Cw+GscsRxZXF0saIOl/Ok8kV07a4M4IwXQFvLGwEBFl4rUModEYjcw6yy4I+CjvIQsDPn4EB8qcI
6ptatLm9PAtmkJSbm+BA/oN+eu7NlWeFxZTKaPwuLgjK6gSzpkhrRFILFwswwGhthQgbNgPfQtqJ
ajBacd76kQ7BeKEtErvq668O8EovRxPiser1esVpLI4MiTNEb3N6iu/dT5NclqgQwWb83kT3Sn4n
xCsPu4Uth0sEtV3QSoLNxOTcIKhr68EE4M2vRRTCsl6THaECfrSFsKFTA5K2ssUXdp4CkAee+6jG
guKW2xOAD1mjHGmtX9QW9cZGn8CSBBrW21tiabFwhkB/jHop6tbcltCCyQj0tG+RJQLJV8CO5aTZ
yqNEK8/Misfbxpbe5GgSg0vDQUJqmL9K6qoTozDWet/KpeEuanLNsQQm++jG1LYC3rN2RC0wg1JB
9jIxlvedrHceS8HEdftLloaNmhQ6nBH8zNxPl8eaqgnq3EbS+1KjFxtVAC6eSYOjN8WzrKf3I7b3
yg5dyMoDYodcHFq90VMGUt1Lk1Zd1bWlCp2vTzHuTiBUHSbFsWdVaYNaZ1XetU0hOogthDvcN9Uh
Dy2kLEQ0jYiGsKamvhBdX3wNd/UISCYNXa93/tCIlaOUQeN2uiXYII8qnCFV4n1bKejja+t2L3Xh
GrJo4c4FqgjBBLDKM+EnZ96iTVzmed77BS5ag5m/jfrU5Lo9NV8TnbZRIK7J1C8O+IdFzpGjEdOC
yDYsZhGksLpf9JwGbDt3UoHYzziO0evtHbbgLpB2Rfc1soKo9PIXbomOgyLQy8GfQOdb+L01kGBE
7mdN0H3B86nI0aGtGU371z13itFpGnQpBj8BPXoLBTxU5faF9HZ7NAtWUMpV0bukoe0IXJ+Xm9cE
7o5lcj/6TDOOioBe41DNXKGp17hyFrweblvI6wJDiYZgPqEq9k04gR1u8pNOF/bQ2agdWsl0JfC6
tjIDHSzsPty6+J87i1TvRwqy2c4X4hIATUbUNTjZ9YTBAvC0eLyiNQW5jMsJo1EohGGA7VaP1LUo
OiMMI7GhH7zmVuaX4WVSbjaEGAiwAsR2ImcoRVjaSUPT++J4EpToSEsQM07J41zok0k1/Sqiz6D/
aPs1mu7rDY4q1fwOMaE7hguRe+uocSarQVYP/vARW24H1FPrSMrKJbg0jXM3kY7UNxZM406tEnaR
hLbawWcjhUJ3gybm0m7Mr9u7e2E7AIiPIgkkncDfzEtX1Z0APXJIo/tieF9VCWmn99sGrt0dtgI6
VfDXIVGDZ8blbpC6LmF6EYo+M8rerRJRRQ5FHx6A7nOKfBY/hBCYO/RavnLjLhk2kdXE6w2oO1w8
l4aNWpOydIpFQP1NwkZPHyCGJtiDaMcdsAnZGvf2wnqh/ouVQj8sMp18B1hsBmmvdtHk06ElYr/V
044M4+b2bM6nk9vy6GZCzhCOYu41405vihQVfEI++eW4zev3SFHtFLrceEFp5YqphU0+608h7AP3
OgjJubzMWBVDr1hsQqeG6Q1Z9zj1utNDLNAQpt3tUS1sQhVCmEg/YwLBhc2FJMgHMzMWO9Hv8syy
jVaMHMbomgDzwgKhPoc2aZxZPOr5HH5gZBBmsQbRD/PeLjJ/CqltrLF2zduZWyAg4MH4iz0PEjJe
uTqNmdAEgiL6NHfH6V5ITRtSUFAu3ygKWFzzwJXFP7dnb2GhQDQI/nqQkoGviF8oYMGDNNUE0W8H
DXJMdQ4+4aSfSKrTXZNa4spiLWxBlFTB5wZuMuih8IQVgURVlepU8vM7BgU0ahheIB1M4JmGYo3p
Y8kWyHhkDS4QuQIeFFO2slXVgS75yMTH8eDUQ2zHaXRfyYf+6fYsXvPGgPADZAcQI1AtFHN5Pjxl
lNqEZbXsV4K6CYZTJITg+2NEB1FnJb6PNQGHPghiJE8tylPWBa4YFe7UV7s2ku6qsPPEwHq9/VEL
PuznN/GUnq2G5tlyqGQ/rWJ3ip0h8AR936ib3Dy3arN2oV4nK+f0GrJrSBpidfkezSEyJ5R1U9EX
9G0W5iRQnmOWOeBiM/K7VDijyItOTe/2GBcOP64HiIrNyq3XuthxydS+MQrJb/IxIr3RDWiZDZQV
b7awky6szIfoR3rGyNXOmOpE8udxlRo6t6QGojOTHcojUZIVVrkla0ioYx5lvHzQK3ppLUfKK0pp
J/m1BDL6ypaDE9qCh8bJ65UdsnD453eVMj+rZlKX2en9GJespZUYhKrkx8xwtaRLoVeQdGBZB4S1
yNbS2Qv7EakTGd7GmsHefCmJan3Ra2Mg+VZfO4Ee3oGvI9Gepe63JEDjrvdvb42FhyPiR/QUgZYQ
NVdEXJej65mRZkUG1ISMhBrtnqfySykau5DGnaa5Qyl4ZgCy6vRopdaxC9YY9hfKInP8ikQuLltE
zPyVkRhNppshxfnL/45J+DqC6hHiKTuh0feVoZARMKSUKRtETl4iiX/qYbRDvdvR0ge94Tn2omP1
iI7z29NyzYsLt4s5mdm0oCWE9b+cljaDPBQ1kDwoG+YoGWyqD8z0pd7LzF9JErlI/ZsoVKWfrUVC
tE4wwLSzcwdG61r8BMH6MUGPWWCtfdgCGmX+MIB8AS20QNDErVcGZEMIyBjmC4+XEepOSTg6SVwR
w2jdsDXJqILgJRs39aqy2oIbMRCqIM+LIj1AKVy4ItE+Uxuzl/22hQBuJ3QUyHRhrcqxdNzQkAVS
KJC9zE2klzPf95pUAL4k+yp9GfrE0eoJqQzFC4o1trQFFzL/fQDDgQ279sV1EiuRqeSyX0yKk+ah
A7QLqH5CEoN8pzLd21tq2RqiZFNGyIzH7uW48nBQwHeChcsT0/CohmdNiFZYbwABKRmQsvgS+qj4
95EE1GRB5IVC1Tfy/tJorOtpZBijDFDFi1YYDuDRbiuc+qbd6MVa1mcBY4jbBU9ShM/ze4enIlFZ
1DZQsJd9SZjcEjKSLThk9FBxJ3F0QKRgB3q11eO7MP5jVcm+7f9W0rZXQEEy9isHeGkXITECagK8
v9F8ys32oPcSneRJ9s1xZ9WvffecGE/jmvrEohUVKQsDTfi4cTgvIXWjZQwNSLLFJHuQuuGksLzc
aGbzHlj6GljlanqR28PzDv3JoDADyJyvIMslkjG0otkZ9PmN0DnQmJHCjbwJfNQD+6OmbAbTBvA2
ixB8h7awJhT63UH1M/LmP4CbVMhvFJBhYNl5TLatJpJq08Y6ydN9HRJFsVNKjA9T9gbPBPo+I4kX
1UQ7CK1XbZovJrxFL8C2Zs1jE5IcEHkrf6L6aVJXln7xM9GNhXfOXMLBwb7c9D2lyVglU3ae4In/
iNvkKEQgXZSZF7dO13s6I1BJQb7apqC/YdobSAJyCIF0tsUye6gxInQDupA9TWWbpbtu2DGIWqOJ
wCBi8nzbLci8X5gnFdlKVGhmNIzBFzTaUaDCNEjZGe9Nqh9ampI08gBCQoBDEuUTuRW3sUbSJRLp
0rcRfKzBPpYHfBy4zgFt25nKizXaem8P5uuYgAQfVX2HUeB6u5XwlQ9Ovr8VQQkeCqhU4NF6ObNC
xOJ+TCzgyOq0c8JWrxyajwEIhmnillWlkyzLyy1jwpoOL/+y/G/LeI/P7wcAwOe76UcQlrEyoKmu
YpZ0MdzWg4K3gjJOd1pO164F/lDPphCjG3NHsIk32LxgP0xVgC5obIrzc4UKij2wdnQTq3xBmXUv
plRbyUFdBWCzuZniGq4KEDE46ktzgjYqIAjs87OYH0oiWR60IpraDppnffSk1I1f08kZ1xoWr+II
3iyXuwGhcRwktM3PAGDq9MHQTq14MD0cUCE9VMNmZJuVjT7/Rd57gK8EmRt0YGjAfl4OdNBoLUXR
lJ/H7sxUdy561+9yvgE+rZVfLfgz6GTYaAUWoO1e24YH+SPQs9tWspOnL2ncB2tSsfN2vf4iFAhw
aSFtoXNfJFJJiFtByM9KZHX7fgRJgNRoT7JQayeQfEUHoC1CtBXlsd0CBLrygrmqV30vAe7mb2E8
NKFzOc7UCKJUk9PiLNQUNGFvxpjcZepWMPaKsimGZgPObGbW7qq07BXBzbdlEKKB1Agl4SsOXFXK
EeR1sNyDqwXtz5DRsSbSB4mbovWZAfRb669dczSjhoS5p6GiajGBtJWrDc+T1NnwUJl1T4u7IX4x
M0cMbPBE394vC8cQTMEIIoBBm0lCuWMojI2WSLlUnJsgs0GeGdYdsIona41x4ArKg8lARmymZJ95
29AIcLkvKW11swK71Dk7sidhl5PaBl0SeXyUHj8YkdeKyVcvHt4et+t6VCAaFsFeSU6Rp35VnmA/
fk53D+lRJ6/otLLPNZL5q7c3n3rg7XLv2KKQanMCUc+5+wBDRqoeiuhPYWy0EpSGZrxRIfMRaKci
I+LwVAuHAJ9TOSACH0rIaBzKyi2zlULJwvm7mPl5C/zwtAKaJAPAMIozFOrv8HivnE7MsetBGxx9
1sMaQGEpMJhjAlOE4AleUHyRdByz2Kgr2BsHNwi3wzYku3ITPQ1Yc6cgtkjs6oRLl7h42tjbnjh/
80NQk5fbO/uKsu97JX58Bxeg5B168iMLO+CQk5yAkKckUHojwOSSz/bXpnaOBZG9iuzPT/277682
cC6EHBfzwF3jddEp6Iec5504JWi2bXZ0KCmTzbAvwXtDIqiXxI4fvt8e99Kd89Mu3yUfj23WqDHG
3dqjRt7k2IafzwI3mjbOWiv7yhh5ZjpB7ePMjDBG0zh0UkqS5iEYX4bwU//X3c3ccvLp2txM1XJU
MCzlPp8Q1dqjsgm6Q90fwoYw9S75jS7U7rRKX7Hsuf7ZR3wVWAtDBBURTvQobUEIAgi/eBJfxGmf
fo4CmVJHGJyhdOmTrP++vZSLzvmHZc6HYfv0PaTrirOo+LrUY+/gHWvLq8Hxos9CHgZvLLzkkKW6
9BCs1wVVD7XirAmHTHFazcuRHN6i23gnoLBqqDmRU4/9kV9FKFuLpmcld62DeivdWmwFUb50X2P7
/vMxnLsqWrzfBwjwnJPq1EXugHeNYKeCN7nQXBm0Qw7Izso8L+/if0xyl6ACTuwWLWLYWtpRSrxm
hGjZWwYGQrZW6V8I7S8Gx/kkWZ5Q5y+wl7zCSc+SaAf39hRsb2+bq7Ta91FBzgWsY4i3wAV6uZ69
mFVSiv6C84tXkuQ+cupTPMw6TfZ+djsgaN/22ye7J6uKKN8vfi7YQxvAP6a5qYSUdBhmxux0Ha/9
jBz0zLiFNwEcsyu2YK+zv7JT+d5Xbuilte3cHvjypf/DOje9etv3adFg4OyjdquYRBou1WdbeRGd
vdW6zPN74qdO6GzXLM9H8WrcwMCgMUTBrPMNV7EiRHnc4zmTKR9lQgaldHSKS24C4P3RNF/qaFM1
ma1B+0EmLIO6ebJycK6aluZVB/gLIFT00KE7ngt0DTXrx0Jk+XnowAS3AfK2qU+hK7vgh5Pt8TNP
vTFxxHQzqTtrk57YPaM2gFOebu6KI3i/c1fe1s0hicG/+XB7ZZY8GfSgZkghQs0r4ZM+CTu5T8X8
bElN5Agl8hd0LGA6qewuBWj9trmFdyxIXEScaJTAgCzlDsDIJFT2LC0/58O4nYCZJCpjPtipNrft
fJep+WXHrMNfwRZY+DhDypiWagfE2VmvbOO9A7uu8JBDJE+yxRfpV0CJ+FlXg133pKr2YP6OPIF5
E6jPPwb0jleOkTi4mSfoF6v7MN5K8j59lY/qI5UfGgjNwtl/hbmLOyZaLUnMAfetT+dOKlDZadNG
La5uVMNnMsXe1gGk6UHwarcHIdkVlJTb/n5NRfmbH+PK8LwZACydq73crRaj0y0IDfjAQLeNoyWR
5zRw4s55KG1Id5Fy3DQEKS36N97UZyh/j50rN0SzP8CQXh/BLd1qK8v43Wdz65O4CxAxbBR1Az6p
8ZzRBU/Bp7fTHzYF6chH9aVut5WdeyKJNq0tP65soSXPgRL0f6aD20Io3xkRBff+OdnpfvrnTf26
jx+Ng77Lj7HNDiGEpt0vu3bsff4Ue9ruTrLDexvkhZvGk514xYssXr/wX8CHASs25+wv7w5RKMdm
pHl5VqMxpbvEaAWU+wMlf+s6SXxp4nrsHAWcaswO5Lh4aqdcfBkbM38rFStb6/Je8huAxQGZhG+Z
4QiXXzNG+B3eU+W5baLJE+sSGnxq/gGpe+2pY+IaXnfe89w+ADYOtElzbx9UJbjBW4ORtFptlGdA
SdSdGUt4HyB/4RiCBUQtNXMCSZu1/MgVlyccN7rMAP3DawkNBHzFRx6lVKrapjzLmaNDfzNxcSSh
WKQ8gngBlAjjo+rQE9MPirQ1KpKCe3q7RqN9hRr4/gjAHNWZz2kG5F/OtDJGo6yhP/UsbHXpJDPS
q4QeaeppI8Gstw7ow1W3MF2Qz0yQN/owVnz20s6DE5WBKgZ2Acl+bq3VKJSNSKPl+f09dcFF+Lt8
bmzqxWvvo4U9BTuAzuCihIYUfzlUhaxMYoSRBiwjGGg9PdOIkga7iSIVDbrHXCeNpNlpiGQMC+1p
crWX1GptlJNWUr1L1QYgw5E+h5YVmo2uBq0b0GwDDuOMvHlT7s/7J8HZq8eIIEj5+7LSonDFEDUv
MrhBcSWiaGPgdrxcZAa9iSHUxhJPUgQmCAEODPSPha3dgSuhJUaBWJs4tx3c0nsUZW/AWhGJQjKO
f10gAyZIrSiW516soCZNR4PIraRuISU0EqEEjbfRKYCoROZzb4XBZurENe6LpfQ/DhcWG6EHaDl4
uFkn0STAycc3BIH4OsSh8LcYwNXoFHIAdk2JlZFFEED1z1bfo8xrlWZt3AUpROM2NOjS1EmjqWiJ
MGThZNOxbZOjpcR16ohjKr8WlaK+GkMBTTkxqvuaqEYs4c4AU9QR/IMQAbDkPnoJKll7YUXd1V5u
COpZ6YrVAujSXYZmXHDhq1A9mcvIl2sMQm+VoSJencvITnQXbFhGNzmgE2qqAuDVd/kXPkfYyxCI
fuhpSVrJ1t/7N+rpgW1Kdp9oRBfXqEGWHtGoEeJ7UNJAGMjX8ORhyhngReHZUquN4Uqoq3jSnW5s
hshu9uEOffRGQLLBnZSVBPB3vunSqaOlBEhkBOczDyaPvQKJnGqmQxGfnbffo1vsTpPT7ATyuyS/
MRHkvrYpfko7cqBnRT4IsZ+cL9+39wHpneMRbtDp7Iz8Qq7Kx7/tSJ6eCvupsiNS2JW93+/tp7X3
xLWPwoEBJhdgDfQg4ka6XMQWnaRUsYLgWaK/ij4kdbNLo4doDRdyfd9dmuGSslFQaiZKY8FzK2pu
mN3VLCGoOdv5dFDytTashYTcpTXO+4QlxcWTwlrYO6Nd7QzSOfVXdTydTt5zae8+P1BUA927TY7T
V/qgrbXuz5PGb4Sfk8pFeRISwr0423f0TROTk/c+56CRnVQfHl5FZAJ1BFQyFrUl7Yqfv36QXA6d
C/JMOTWNdDZtBJ5afUnpfaqtae5dB5KXNriAPgyrED3VsBFlZ9pSEjcrJ+mKDs4CMQtiMQQ/xlwu
4AHxQj8E/aSUwnO+DR4+kcfs9nc9sf6eFHLQnLVi5OyorpYLqPjZHDqoDG7ORKqHnQItu2d0wgFy
tkPDDxmFO4O+N/prr60EvosrBN80X1MAIvFKaYHM1EkYwXZlaTXJ6k1uvChjSVbuwjmK4sdk4V1q
GDjcoEDn3ujj1APVUQggSXVTN9+YR5Psv0IHgIIVS0sOZKZiAqwVRU88tC4diE5706iHQHgeUFka
qn1SK6SuT7T59yEzWgR/GOI8lVKrpRZXMGQVSFCOaPVVRaJAcDcWP7JsNQu85LF+muM8Vg28VQ3S
BOH5oJH0sXdlCMbCPfbkQ7LdwrX3+sG/vWZLxwohKYAniJdAnsDNJFOokk0gdHnOrM7VhYhoeLff
NrGw9xAAguYNqTP0zfCiPVVWgycvzsNzprNXFrMjFVSo9MS5e9vOwolCayrghxgOnhzfRfIflSAT
zXJJN9Uh8K/lXg6le+j1vFlF/K7QkVDQoIKlYuVYLWSlQPD2wya3YIM6RJFiluH55N0DRueEBP8N
5PNzRzY7gsvW3m+Duwxv2qeVaPcbVMwdtgvT3H0jQQ+8BvN1eH57E+0X3X3p7XFTbjXieN7OcvEJ
78+z/0e+gYWkOKiOTlrHbjbIEtbbQ+U4X9vbC7Cwey++aN4IPxbAEBQr0RoanuPY2oIzzO008UgH
yclZY9e1vDL5i+bgZOZXFUibedBDIlUm1NzQvJ0iiS+7cftfpH3HjuNM0OQTEaA316KTRJmW1Gyp
+0K0pfeeT7/BWex+EsUVgX8xM5dpzCTLZWVlRkYIqiivwsrKUGx8PrKZsBPqKAyDfjnAp1D0ngyN
bcKy6njZtetNLqslEOZQwk2AuVsHh+ol0QRHLcHHFuGCdVGIAwclOJwJ/9mirzx9R/nv+ffMAD7u
v2dye1TFwORoQXVtrdaZ6y4AYYXB7bq/AJAW1Vm4Gce8wHSn3Q5+cvV2biGETam4djmY+anZ0oz1
KSCRJOz6bCGKmXkxYmAsODHQ0g6WiimFPIVmzzgPI28sa+4GwjB6//NjvUXITf20K45amMi5qO3O
3uQ9ETie0NA+7LXBuqksRrJDywNjsk8CmvjOCvkBHxjEOtIij9M43mr8A0NfY2XNVlar0wCwURsp
0SVhbKzYhuDSer7U/x6QD7N/MyOTrE3vRYNDN4Fna7yaE8VA0SMlAkF4+eNu1D3zwQZaBdqX39fD
wThtKTPaq+ejdt1ZqzP/5R98LVFXjv4jaeDWI6v88vz75o/Gf98nTC79hJOyATB6zwZlVMCS6lIG
mlISX1QDaRMI63TTewEyEWtWi469uMtfS4Z0n9UJMqO9dMy8hWT8TMLpbgtNG22QG/H9tsSSCvKu
ct4ZitEFZcU5GdqiFFtIjbQkLYfcE11oBXCHaC7WJOW3kCF85JIIJNbPZ2jmdYgPGpvN8EYHjdS0
xY3uxQ4yyrFn06q84fXSHC7si6/S11aLNcdRI5VeOLFzV+Gtxcm11CesElde6tlSsQJJZ18aEeQP
PpCa95ZymPPTjUIEGinG9Na0iaJGhheqD5junIdiicrGGn8u9uBMjxW93aPbV5O8Q0mjGGAC0Iv+
yEFVXhdmmJ3zUAC0o9NphPpMSavrXixiJa2x5JU5iIVO0dwmcD9bV81Z5HeTYI0Cu8k6EonoUhWW
SpIzyT2sMJjZIHoPmiK0UN7ffEIDoYsogf3eFEj+lwKJRVIA8VQ1NBbu/VkPiclGrgdituibnERs
zeC52E69Z8dUbLjlWzjoMTQZG/rI+lYg8rjtVZ8jAvueZ8Sl0JqvCtLbwoTPxXS3HzEuyM1VP2QK
7XXx4Nm1dK5lVZFXTLCVOyKnWn8MvWPflxqT+hqPqtyaxRNfLJYYdmeKsaB/gwAAugRFMKdNi5Jh
NjDRUOEbUAo14khDp9A7pyb7ZG/bdgxSrNTwyB9c3kLIPL8CYyaZBcgT2Z6Jx+tKgLNdWoTHU2Nd
MgKNUp2V2ej6p6D+pF/CQup49o5CkPN/7U1W3C8lPu8E2Ks3WrctXpOXUK+20irdiZr3Way4/bCh
zD0YyjMV4mmk/nK1SF1a8rkzBu5fdPHjvYo24clNWYCPlo2j0rep5hzRmn+UCp1JCetuJGUfh1v3
h9pwS4Cz2Sj31urk9vM9IeiKBlZBiWlcP3bed22WakmM8R684mWerHtVIr0u+voLUKikB2m0urf3
8qogBbHP/cVa0oKd867AWo/C49h44Ea63/wjHYYSA3hp+5npVa9FbSXsu8RZXpcuwbxmctpo0Bkz
+ejTB7XBVAwgTNxsiDga6b1W94m76Xc+kStV3bNEElTmf3J3wrGAkGyEdT5ohCiQhSq4kPLttHZ1
gf92JcKxegY8u6IYtfgCVKdf6lT6V+W/+TYONI8KVJFX48KEeNbCxTnzysfsgjKAH0n9cLfczzPK
YHnuu2xgK5UpRiuGPraOGSzRnsw8IwCVQyYGBtAwO20o7biAQ28WF9hNtaE4tUIbj957L/Lw89xn
jl87ieMAV5HQNg0Gr1Ew6n40LA/4byVQkR3W0DbtfIKED1+v/V3BrXwWzQ98sPDwnpk/8MqNNBKQ
Rxppm+4t+kwjemEHpD2rHqpNb/Sn5yOa25x3Bia3QFEGvZPUMJDuByvR2N/MAvYD8R5RNOW1/aKM
5wbnBzQyDUGfAsn2yYbIE4QAFQ97EDhqyosg7ZNhEySfz63MlFOQmAZdM3w7uDjRtnk/b0wcF2yZ
B7H9VuoAiFUaBLReq22zBX35Fm/qgZwaoMpfEpKuk0Sv3hikyc+r518xGplul9uPmLw4PQCc3KbG
R/A1p/NDR9IlKOXMbKJGiEZqGrHp2BR0P8yWrSWmLXMAtTpc3MPah+pEmx/dhV04MxBcGmivhaGR
oHP8jJtQoUicKOtTDKRo4jeJrmSDKYqlfou5COzOymQwjcLwHl+NCCXl0DQbbuv4kRrE14jZ9emV
G0xAgUm5FIuNN/1kke6sTu7EukC72pB56LtQQ+ksDH9g6AjyfeK+MiXeQ+ugXT/fFTNOBBEulKmQ
9kAeYhp6FKmvNEkYxiPovq6ASA1PffdeVEbH1uAEPC69xx/2CBwiDKGDBUljvFwmi9dIbJSnYprY
fh+oTBdlKBubkH/zwQ7NLmyUB0c8sTVZQl4u4o4J0FDAlJIWNArxaCMuG9N3Oq2mv59P5MOuhDEE
0WNaEtR5GNz9rkwTqS8lH/igBs7Kbb6aovx5buHx2TeaGIEPaP9FZWFaqsyYKGgYpgFOEcAKDzWh
5nplHDRiG+4La1lL0pGPYSl4UnG8Rh4VUG+iJHg/JC7LAz+M+AzlbzisdaNRwIMDDS4SyRxUqC6Q
v+cjfHz6TyxOVmwk4e5CistsNPtYX+h5NRvVV38Do4FkkK4ea/KzUsNvbRF8PrN6Y9IPlxrUA2gg
Au+HmvqOHwaun9t43WgfigVCcscgLqt9VqYSaD9L9YaHY4eBAkyBBs2x6wiPjXt7rp+KstO1uc2b
KYrdOnrroAYXkuy3W0hqPsSWE0uTl3sQgzFZlmCp9n8iUTvXNDn3SzjdpeGM03vjkoWAYpNmNBIT
vlcTfiUqxJYdbeGhtGRmeoWJVMgWICKxcx1sDm6ARLSihx5h3oVX0Mo934yPwcg4c+i3Q5EB6pPy
v1v9ZlCIE4UQxwOsaUT8kD+M+EMp9/X6szHPLUiZ9P+BOfA5AHSBR78AhpX7ORQrr6wy4C5t4F4l
YvmfeWqUvHYRE3J2NTEmSyiPx0QLBghLI2//SNUkTrYG7fBZ6bttYaO61pMBr73IoCE3eZCQtUKj
LP8qqEmqSY7aROcKsry/w1JE+Zh3nnzDZOc0fjzgCVgV9g73j7uray2LSeWpagagQCdozyd5nMO7
63VibTLHmSQ1Tq50hV0Y7iqylmiD5zz03YxOPCZdonU/FcvCzv01zjXRdoacQ1HlvQu1FfcivS6R
qDyGKZMRTTymUIYhm7p1YSfKThDN5kqx2D1BfMydjVICNkuWUoGL22YSowRSJoQVh23DpTuG0oYY
8NMLWidjI/jOWMI3hzSGZAELtDSAgYQBkSP3DqiMsHhkHqIlDB5gYvRgIGmDyHpy50J+AQhEKi5t
xj3FnRbJYPiFcqmjVu0KRJeDvlRjf0TM4xZE/z5wniBLoBHr3h9SxPB97YdOaXfFNQQczo4uAlKS
8QhTD/YykXaJ1bZk2MgGh0TR8907E8+gJxf+SEDwOVIa3Bun6YYLIkUp7ay+BrXaaGJzjqHvzi/Y
mbkyoCwzQglA6I/y/mSBAfaLZSaNKzsITlCnk2y32GEjtcTrFqoz/zTMJwdSxGsSdRmQhkC3Z3IP
IieS1xRy5zat18jBfAFnJBnuxrdfd0EB0fHPDYvsyz/l8cR0D4mq6qdz8Wtdc6KFpF0Y+Fz8gc9B
Lgo0viw8/uT8DnmvCCMxvR2B/iE2KCPO9WTrW1L3h5VdRaQ2B8UKq7UwrFiQFiHfTmn8Xv6LrkWo
P1/tx3Qk9trtx0yOtjv4QdMWcoVLtfkJra9WbwBzJYOhIAxDxYOQELg0T5cIero0ayl1M+6m6dKA
fwsQD8QHHHKF97uNKTOxobK+tguRApGnwg1qnPGLoxwvmakZIB3xKh6Rhgjw7s0Ubcw5NTWaGQrC
rCj2LSrWvqk0pIz1gFGlldeARgZ0NjrfmjnA1KBvQMtI8ym3F0+2At6qazVdkiH9l/W+/y6oueHW
B4wB0kAgEb//Ljzmg1qK2c4uGCKeIN7bm02hc9+hJq0i9LG5Jugb+kxt8+3Aam2qM9whCkhMr6RE
a0MLYPDa7BktK38cjaF0HiInqe4MP+GijNqDyAq43+6+dTKHcRSmIePSnV2ieRfntNI+UDUYkQMD
+jd9/TWxsr2gniMVkcTPwjZ9DMrujU+2KbKMvpzmQ4cn60ek7nodOcuQdNrXmDx93Snk4+KT90/B
ZFRb3V8+F+w/IrExeLSLI6uHQjqeX5OkFKXwXSLnQocwDVogoT6sYsAPwwK9s67hatBTUx38WjA7
Tul0e9xanZyOmFMqcJornV11+15AfBaVWqqsYjR1Pp9f7vEc3o9vEqWxwsDzfonxGTExDtpHr3ZG
rQ9oFasAv9DVLbLUXywy2LGpqAVhtQI9w5YKb02W8tSPvSiTuR6/9SYkVpK4AwOg09nxW7LlLjxE
QobVKYIpD/4oVytsOPcH3fDaEWUDTc8XHPQjOHryAZNTOYC3gGVqfICb/zAVmsVJxW/Dmids8h4G
2Qj8jNylW3/2fKHnH44Q2HNwYk7qM5TvpqD2pjBswnwb3vnlY019V+vAEEn2+clJQMM6B2fPkcik
oVgMfNrzPfCIChqHDV10pCNHJqPpHhdcX2EH2e1tmO8jsjv46ALauOT0y/+Yp3V0NtErKKjsF7//
Wf2pkJi+PP+Cx86t8QsATQIjxUhiM+XJoKgo4J047u0363rY+dYXZ+T7A0pVPjlllmmae/3ck83m
s1zv7U2kewSg3+Pq7flnjMv7cOpuvmKy/ExUsanDRpgHVm2KCwhfSFr7Cydu7sCNTO14+aHFBLjw
+00O6EEmFWXW2/6gO6WkR8wS4/NjgDXW0v+zMDnSRemkolfkvV2CkbQTIvAU4eCGpstImhDiudkv
qX0Jj7HjvcnJyWX6oFNYKe3tTHvb7VAsSInVH6/X3YenHl7z3SuueC1h1FNH1gNZO2uXvHLWOlZN
QnTdThliexvcdkR5WZ0DstGTPZpj7b9E/dGer/GcZ+VASowQd9QNm2YIeWos0MY4bC1kl1oBJN8f
Ga/7sbywzLN2gNDF2wFwWdCV3y9z4AxDEI9nKkMufEx9ygiuaBEAiurv+Yjmdu1YWEcLDYBekGq4
t5Q5XNb0StijX1ppiSCgYVBkW9IgA/r/ZWiqYVa2mLtoPKRK/O6wVkWDOub63MTsrP03lgfF1jYv
s5oPelsCzbHnbmM8DJjw4mZLtbqFSZsCjJtacKGYgEmr+Q4PrATnMEkHtBx56+cjmjvuN6ujTA6j
UKU91Usw5LR4Uymo86dLBKtzYwE/4UjeDKZOpHjuN0ANXucUIpa93YQgDI8AHnX3QrBQO/gHhp46
x1srk0ColbqWzRNYQapoG4+Pk+vuQOsH4yVbNeTUWadTo743+vsnz5JPmmjoz3g+lY9cJrglbj9h
4jqBnWgcvsAGzLQreKMkBW5mZxiHE64qE2Qy3DEh20891c4r4CgidcF1zC0l0u8K2nig2gtKp/t5
7kHn+b/3f90BJJ4mkJ1coD6YX8n/LIye/SYAKrNAdIMOAyxDYBY8TXTfMmYJoff/WMn/rEwdhhBD
Hj6CFT9YxeRtl47ohMP6JCAjbp/al2+egDCONHqr7RHtjXOJHowF/7gw1H+h2M1QpTYAY7CMj6hG
/6j8CnbkGs/3y5wJFPHw9kMDJVRSJueCabq8ltwe5wLd22UiGE4ur/NFetKZlzSKhcD08GhoAznv
tCIfQc2Lq9lmAN6lArdMCpQtms+1dbgj+haCsmqxkT4zdbXErjmT3bwzPK2ujXQ6olDBMEcKzxQ/
/dAqP+iXHOp6aJTjV8pL+vV8SudCCwSJ9NitiUvtXyR5s2o0UwQVl5aDHQPE1Cc6D1BAUJ/wTv4I
g4XszdzLD3bQy48WVGhkTA5D0udJXrbsYMvg/6ujc81kWsYR+koFR4XLNnG+1LMz+9i7NTk5GUGV
QH645AY89qxerfHWZFV39cFpr4Zrk7gGxSThljBDs68OZN1AbwsyLrRVj/v4ZlKhHBYGciMP9hAa
SmTkHU26MNVi7uKDz5De1rWObtWFe2mm/gB91hur41V8Y9WFunSi5M5gN2AmEknS6AARS7za1H+M
qsQv/guUIfn46rCr53todl1vDE/caBE1Oc1mMMwqL/6GYUkUvtPpu8eZxQaEk8+NzQWmt6OcbKJU
ckB7mIzG3GNLuUT4zVIz6o5L2BJuvMen1+OI7KPhBcCMOq12hGisdWNOGOzdrlQtA1mkVfOa25Ru
ootRhfaYZjPqd2/on0cwhZN6lZl/gV5bx4VLanbAYNsYhUtwUKe9tUzucH6rKIONTD0nG9WK89RE
XayszC7ijZnpvJZpzSs9zCTgBTr0OWnhCBKiqLLyVrFLR2T2iQyeSAjooqYJLs7xar7ZrGXN+ECW
ebTNkPWa0k+u/nr4+hDQNHr4Wq9Pa5CrGC7YqBdwyY83vgQwG0pmo0I4YP6T4C2v66SuQTtr0wNr
UwLUm7glL8c93lKjDbSVglUBgeJULywtXC8v6qC1EdHgJhZV5YuxcBOT5LD+TVbfl4SAqGe/KSty
XtkO8VafG9C0HSXNvTw/KzP5l/tPmcwyEAaZFLlha79xhDuA/IMwBh5wgBDFJpDSa3ptXt7RI7cv
D+djvoRTfcQx4SjezsTED8qUFCc9RLxt2b72f+j9Vw8MMUbjiO/E7feFP4jkfb+v1J54H3+o1j8f
//xq/7cSE484hHwphhVWIusvcXXIpYVa+cwuvh/gxPNV4A+TXB4DzLRCa4yrwavD2H1VueRFT1Dm
2W7U1epH1pUFlzvj7O8tT46rXNOtBKnsFoFlCeopGi9STXG1WAnVCEQuUrlSItNjDoXwEiUWdLsX
3PDi0Cc361DJ9NCGmFuOXMP9B4oxnvbKrdZrwmumThubbHOGR1yKMmdis7uBT2NAyYNGNTPatRqE
ZuD5iozX31Nw0R2yUT19Rb2s0Cz7fB/NJPfvjU6eSpBlhHpiCqOtKtRE67SP3Vdzfg2Pr+lmvTYF
/RIheZ0Q2nhHcEhqZizBg3lxqZNx5lK6/xD23m32EFZI/X++JdfH49zqHx/VK3jsxwTNTlRfA+1k
JhaJt9v3VND38OHkPLbdRObPwhZcOt3/tuiNC2eVGkJaCTY/tXq7gu8iR2wlqsba0SrL006/kr7V
JXT5s4SxN0dFOy6c7sUPGI//zQfUXdPHsYdVYXdQzCBjdIf7A5Pgk3VHzGz1QknqRdc3mIFod/TM
hRf04818vxgT99b3shA3kNCxPbQXOq0lZzYDahMHWhf5wjvykXPu3pX+6x2/GWsgK3WnjK4012OU
9Ha8fljr7PpFZzZ7lcVFoi1t+sXpnTg3rsyyus5gEqgEwWC0tXd2STPGBXhXngB32m5jDY57g47+
y8+R+xFPS339M2nk+ymeuDkpdCjfZ8fTDlIDawQqAK1Ab6DBST5CC77WClVJfblcak0GhYTO9USP
0PJDnENGAFHH0q9WC8v+SDw8WYuJ6wuTOHeLZvyoXasfkGvE3Y7058n8JnB8/gt8vovdvkQG+u/Z
cB+R3k3Gvz1yswcGxaPicLQL/sRdTLRquzMk9No62unUnbaEOmIrAGWHd+nCUVvY6f+c8o1lB8w6
TkjDMgemduSrjD5LLb9y1SAcjLRZUlydgU3cj3Ti5oqiTL04g71Cu+afO26LeJCYrYES3QuGeHYN
bWFRZ95s9yYnkWEKClIqjGASgic7xxQMf+Os+INj9Ut+cyE+nBK0RfH/ucHGXq3drtmCyPhwSLRY
dYmzNV+QcktEsuf0M7aRtSQXuLSUE6dVKV2ZKuOJEmOzKk0HHfdxoUbDmgqXbquZMtT9nE7ir1B2
sqxQYKs3oe5CrriicmKg/ISBrk8vkvotn99T+DHN/juC3sBa2Lbc6B4eTgwYsTkFXMkCKMfubwi5
j8ogSBAl8TvrWiO1mavGKdyd5Fe/VU0PGZ3j2jMqizuhapHi6PiGmhzHy2olDyNmbxHIOQMZwZzc
fNLk0spdXy6qAJ/UH/kQRCg7uHKylgbgRx3jm+yRojureAssTMXsst+YnSw7WgPjPOawFKCn0kQ1
k99jP1Od3IwZ9Xmw9A9F9WzSJ6ueQlkvahTcGwLpj833+DimEfyz6leCLlAsPf4w1muBXbDGqd7v
WQ3F3xQVQHTpGsXb9sIBxkuDLKghv0VFTuz6UhvvwV7Y6CAJ0o5oE2B31FbslyZpnPtnXz658djI
Yzuej1u7dth9HdI2xXBL9fn5Nxm24ghoH5VVJ7Fk7iS5r8hj2ISMlDRGLMhGOTj9kj7sgUhDV4eO
HpZVguKZ5X6t8sX2sce9INMsDV0iDjnUsWH1/lQMOVs2UoWCZU1HWlBV69qhCpV24j3UTElCS5H2
fEsw45juJ/bO4rTQlCcN0wZe0tsaxUJtKgjUQOetI6VhMy6YevSu96Ym09uDpyocPAyuVWlTOFiW
rFo7cGEhZvG0fOFUjVv5YVyoy8LDjPmvKcKOaSCs1UDO0Ab9uJ8T9LtqC6dpBj2J8cB5jcBbiApP
aWf9Et1+/YBCLOg1xqb7jw93BVqCgVz6g1yTvXocEuP5HM74KCDnQSJGg9t1lOGe5NkV1Oy6ACrD
mMNabwEY+zqchpWolQZwvumaqHagt+QvUJfivZlbGGh6Ho0RoAlC28K0j9kJ8aKgaqG3g3rTQwZW
EkFNtC8rQLrA+ypV3yBsIEm2lFR8vCfuzU7CzIZlPdbPYRaZUx3/O4UgcxtAfWj9fGYfuRSEe0OT
oxfkhdR46Fa335BkS7QD8iGh9QqePPT8KVapfpXmwddLlUG2MQKv9GG91Vlr42s26IZNOzXEVWNu
No25z41zpeL3JjXONKFJj97bJSDL3PYGxRHSZWOXMchH7h2FWEF/KBO8wWb6c2Llua34Rth6C1t8
5qGBSbkxM7rlm+iS4ctcKVpsN3ZTH3OIHJnfETF1fT8Wqv7Oka6uKmN1Xn2GWmQ+X5A5V4h8IFwx
D2lJ7Pd702yexVnMJYPtOq5aKQeHAx4tsCguRjukvGBs5uEA1YZRpk2GTDMy/JOwVnECVCFT1AWS
LWVlIMnDFqDweDhJ6hdqdBfo3hGHUDtkTwpzCQs1bq2pr7o1PllM1imLoo6Q4HWjlfiWiQh2JGR5
2b8SbqvIEYBUi8QTc37/1uZkZRsFkjRujAEz2w4tvNlKklSfAv9xAU1EVEMvuXR8vqBzHgQNSFB7
H0nN8BSZBDpMm0QNFzGNLV3g8kFpnBo5r/HKrrGdeI07/bm9mVm9MzcJduoipnK3oxub3wQaeuLA
ucnEKlW+uJ7pVAvZ65ndemds/PnNQeGjQaiiEmPjVYky+kTLi2t+qNyFOt3sHCIyGJG8KNmiMfne
jtJUYiCnVWt3dBS9iEK4k1tIM3hOL+h1XlDrNogZwoPBOq49xRT4nlq6xsedMdmtOChQTAC/2oio
nVzjQKiKkJxSGhtqvnRgCtnIZElt4gt7Sr/yL64l8dfzlRRnIoc7k5NRx77IZI0DkzxtZsV7/UUx
X7yvZr5FJ4TJNT8kPrP2uncay9xpQrbLk2MGHtvE7JRd5LzF/aECnFIA5+1vqFTge93Indr1u9Q5
8fjXkC2EvhmNxROO/QeoC8TO8AYthlBRrvqyGSVmnZH2PGw4VCWrnwCsuZuEVvPq4kXfovCdtCfo
D3LtWihLNXYgbaN30trfQMkVHCeVCmJXsd8+n5ZHVkIBVAMsnBWamtDbJ0z8RtPVqJEUKJnwmTWc
S0aljJo/hP3YUpV6m7oDkbPOyeBmf0nQgn3plrBoM5fz3QdMnAgSD33EJT7SHq3G9yT+670/lKjj
xqzFhZ0/01+AwUJpcWwOQdD1b4/cnDCOziq2wmVks7khkGwL2fktpxnBoTEKIzGjtSV7qmcMVmw7
xhAhrcipjhHjCXuWPjpIlhLwYFAL98ZcDHj3VRMnE2Ud1TA9vgr0llfBITvAZkf4LKVfKRD1lb5V
e6aa2Qu+dMbdgFMHen6gK4e89L8szc1kxGImgk446uxkELFFaTWpERwhpZyjbS+4Pt9nMweeYyR0
w6IoN5IFTEIwFGDlKG3zzpYqyn9r8DolvNg5C7t5pnwgc4wMjj4QXoJFZNqrIiipxzoyYPpSlBLo
GBiRoymdp4GqKWtIIdkDyquo0kNFrI01nwMoolWjVlL5/iwWm7IEd11BrTJPh5rr8xmYO2noq4MC
5xj5osNl4oAC2WX6cJA6O0AXVGcU8ZYXMnLMvV8WXBgoVoJRGG9pKCpTap6bLk2ef8DM0xRyiDcf
MD3qceDDIQM6Hr+B4cv4aPWr5n6F5Pi3QmVlBV5XKMmx7w1N4t7C3yzl4GZOOlgARsA0sFhgcprc
b2zesAxX4DlVALuObJHTartwZRwGQh/EQ7v1X8p1sFktjHrmCr+zOtl5VTuAz4kFcMmqjAiICRLu
c8IZB+P1FJu/Fdm2xvZbUgFrbdebbmerCx8w9zq++4DJowBzgfCUH1/HuAcYA5Q+jdZ9si4gWueF
e3VuhlH45kEagHZ6kGLe3+x9SlOi29OIQNF/JqBQ0b0lw+sQr3plLclLh23mRuXQawfsMkQ8sKcn
nltEqJCUHTPYXqxy1/ozBIwCybcXImrfl8u+0dEeC+rE33MRYqRL07pkffz5jfuSPCqXWwnWq3wH
Dk74TQ6NP0SBhFXPqTlCGRC7hCvJU9lXL997+vN9NVOiBTMTYNuQrIF88QPEIQpDMcyqHtAqKCXv
PIbI7h+AAJaHl2zkbF3hMDQrtyI9vWB5ZpHvDE8HXrQS+Jo6vKeCFctsXJGw8lbiG5KyqpcuvN5m
3ojopIHWCECp6ExXJneTkmc1JRd4VlTctvnilb+ie1WkhRHNwNHxMhrTAjJ01iEDPXmn5XghMpWC
24Ejb73a6sI1+BH/ui1jgO1eFYycfAxGo9HqsJXN9pMxdq8moA2Dmn3ils63jb59R5vDRje3W/2z
XzM6D9mm9WVQt++bzd9xwZPNrQAvgYyfBbkDXNnEkUpJQ7dByvZ2lB1BV6nkmhKi06aC4AyC5uf7
bKYsBCmRG2OTU1agqZWWfBizdgfxM9JAt24T6VStvk1TR1c0CCQpcK6zl3bRYc+4zjvTk53WKFwN
CCbT26yZIyzyyZdh/bztRhXA6E0xN5/UWljwYHPe8s7mZMO1ZZY4lQCbMcnfJHIN1jtmn70FC+5j
7rHOA4EtQaN+xEZONzZU4ktqaDCtKRJgiZaqIt4coJSm13jAloi/HKPS5Wus5QdqLb38CK+gvXhd
kvOZKYVhdW8+Y3InNk7g9F6LzwBhPAMe332FyWU3w1XnD5TdfKHXskPzHjhf12cG/YTCwvYad8/k
IQYIOn6JaLEA3cBkiXmnTDELOHl9+lsG+1I+Pd++/8C0jwbwuGDRnf2IQB2CAcXUruxswDk+mjWn
DVv+Td4Auy8CThBpKBeYhR6u80KTTPuM0oii/Y0iASBXo14aNDBWUA/qkTpZOsXzQ//vyyb3Mp7A
OR13VWf7El1aoSvIe0GOzs/HP87fk+H/w3bf3FJVq1QckxUw4rDvLOvWb3mC6BJdS8mCUOnscNDu
Bqj7KAk9za26PRoX6hwT7QXeOZfRa88tXfhLJka/eDMYTiiFJnDqzn6rezWGAASW9JAZ/zBB23iN
9kORU983Z9Son8/i7GkVbgY3XSu2owbmn+Uru9kZHPrMUvPkmwjctVzT31nsj9Wfso5QVVnKrM0u
4X+2p+lyMeHkJq+bzm5EYdVCu1L5osVBfz7CuXv2ZoDSJHKjK6oDPxE2o5v+Vo4mdRfGNwIv1v4H
ZtBygiQ8dsqDklxXgsCn4brOzjJXlasvlzOa7Fzi6f3cztxjB/HCf4YmWyUeQvCosH1ny0ypxwm6
tQWnINhBKUnQuO0BOBz6SKYF7B8XSGoG5r2mQXnKEXgjl7q1y/JvShcv7ODR6sNpvPmqyTbiBIDh
FRpLOaCI+cqWcmh4UQGgZAX8iefl4bFv+K+CkrkFKOHMWxvTgaoHegjRtymMJ+vm5MSQBnEECl3R
ZVYdW9bX8/zYD29CwlrQ8F6I2WZg8ajuoNWAxQsY7aHTRHSXUHj158jLOiXAMr4mFiRRgBgnJUT0
hh++QmvfJrpUYHIBXUf3J8bqwIH5cCGfOXuXj8QYY/0Md+z05AhCo0C4Bijg/C92rw7DaxGnp80u
4D4l3gg6iOhAVWdQrgubbwwXp8s8kpiNRTWZR/3ufrY9j21op3FpgD1oNUWaeEftMxK/OBdvIYcy
l0sFjSXyZlCxRZFwShGR9F3jJmw82BpzYUBq8mXWKHYnpLzUCz5wJhjDDQohHhQJBcTJk8CIC8Wh
cBLUMoJ1VaudVgIB1/UkOi29bEAc/Th/QE+j41UACwOPRPv9/NVhyVdhhqBfgWLJTukGR9TLCslg
A/TGjEyivGI9NR8cvjMiVqK+8o53rn3aNZRJy0knEnd8GJLQw5FQU84TQCPbiFT623FeFb7WCYQN
0SMh8y6hXYDf1ZSHxvxJEt0SoKMiRx7Cj9Is2sqV5Iu6mPFKqqcxsrc/YRQ6tAE1OUpGglVOfVXm
BbrXCr6hk0PnxcIoOYaOZX1sKU2MpAaSlbBcBdIFBaIQHHHDvve1rnUDcd0OrXLk4ibiDqmUdpHF
9ynr7grPLyhN9CiHIzHDZrQ5pKijWCBWYINDnFRCcZVSqUlfmsAvlHVXAS1pFmXEZbjaRR8Y0aGN
eEPpIo6BLHnfFxs2Fp2xhsA64o5l6BzNKa3DMUYSle4rfKDXnePej8qdJwiepBYjIzQphByEs2nh
B3jlKTxIzxWR96uXMG6zwBiAGKvNOFXkQuOHrEdrRh9D/c53qBBMPGxE17rgsJy3Ygq580HrlNOh
nfJRk3wLQgwkO/EGZMm+YjZjoWUWOin1v0i7rt3IkS35RQTozWvSlZVUKlHuhZDULbqk9/n1G+zF
3q6iuEVs7wwwaEwDdZj+mDgR4R3qA3JxUtPekDfaAGL+k1a2IXrKxkriiNiIZW7TWqMjpr4aImbq
fZqn7xkYq1Q7QsKg/mp0Mai+5LpNA7BXsZrLNm0uG/0u4DglfgajTRjbIbpg6VOexGJSkqpGJx0U
DdJYves6TYk8yC8EaGNDDQhN9EYyFKj3VJ2BpHwQtNoky61mwmOQ9y2zKP5cNqRUWvy3MDKohhvQ
8LX7IuiCfV0hMfJNAyGi/a7uqBLecW2rKm/4mQLwiFTru/dGapoG8nWZ8UQZHUcyQMxQtMs2pbnl
lyBktkXMNL7IiLXhrqm4MLTbMRZVN8hpFB9a0QihEybKfqIckKDhor1f+Xx25CgSYi4uEB0/ig7z
vcTkliNp1+WDPUZ5Fth87tdlatZVriSmXqIfGPRXdTZWTwHUDaUYyilGn52LotDYIdNKCI5QcaCc
KXNoj9pIWSJKtqphkgRSIFnRW/iWJtg20FfNwNadZYLdcpWU7suczzB5Yd8oUEuFVyOg9a1J9IGg
WdLgSFf3ablN014oH8BAQDXAe8dyHDd+xNX8WdEHQGaYoVb6e9BrWvzJ8qpQ3GDk1BqFDzXq7M6n
xmiKYtSFjqAGiYSlkgb5jqlgScLZaMudEI4qSCsKseVdWlc0A2NLKRhfXJZCEIEP2kCxGPTefhtI
8YQOVCyD8D6sipC7E6pMSGyaBmVjc3o05I4QiXxRkY7nKLMCNKPo332WcTboWtjLAGqfAKpH/fB7
5ZFZeNJBl4yKL7jS0Asy536SWZfgFc6ZFzURisrGvos9nt9qkYcaJTGU45C9d/pTmXwCj0PKMPoe
hsIy/N9RCp5X43vlcxbevP9mvpLA4IaC9+x5qFKWAWgylboDh2sIROsEF+lknQiKpZfubWsL3iqq
6kj+oWaE0c+bpDND8DnwrvJepuqpI3H6s6JHTsa3sRXzY+rctrYQduDJg4wVvBYweswFF6RqcsA7
NDGOsVJaWRMFNnAzb7eNCItW0A0KEQXAFcDQe/3oSU2rx3yI9kXKocEc4Xhb3Aktpq9Bcl55Uhga
MRqCwKuxaQBKDaOycl231NX+1IV+X+g8TwQ2aBAX8VLN0ku0jNJ8aNADhxRiS3zf1nfAkNIzPXQb
9sqVbv2sb1VL2Ke6qR5rqLO4w2BpKFsGrl7vGnAXFPZz6CBZEJ/W3JAFFxpQKNBAQY5Q0wVlNk1B
PgBAFnW855dqZfZdibqFkID5BIeTiIMPhVUGUslo4MqVEGmpTgbpUTAJK2AhBWG9eL1CBiuTrBd6
HhEuEU9MfxxqdK6Pn9quSlxDcCLZHL4Hty9MFHmau+gpjFY82iXHaJJgRDoU3OU/2KlksaySBOkC
jyq0t1iXjkQs0fBd+N0aD8HSfoT4EGpl8C0VEc1m16PlFTy6APPyfxInSIAC4PpevxZkV6wc5gUc
7yQR/NfSNOqL4KRuwS8r8SmPlFsHgiSQqJDpT609WMFGdSHtaaJKTVAojTqyA4RRccGy0j6N1tol
trS5Lr9kdolFVMvURsGXoDo0fcQR7YPuA/rpauuwi9EXuZLIXUq/XQ19uuQvhl40eEYy6b8NTjzc
VtcRZFin8XV2YJomlDVXMm5/HoZZdHJlc3aC4joQpaDFwgK4+Plp3Lm7wDJBw7qavp3uiVuGZtFu
1GttO+DBRy+VY7F94chbM7W6o7UWBC1cnQoqyIaIcwkGlXkvrRKnhd4BFe3lJIjM97Cyqxf2mAAB
4ZOp96+1fsUrz+/STlEFQIBkFO9QQJstHI39XKzqgfcchTOFR46Zu5O4ppe3ZmS2UirCSKWkMEK3
kNY8GDgVJsAihrXy9EwfO1+oy8HMFopqXD2IAu5USNzkL/QN4tnPsXEK74E5BdHJHlIv8NlobDe6
HWpEXjsFSxtF1fDaoNBjABEwuwD63IBrOPaChzarxicJRFtBZkcd/fXOM5O1Rpel3aIj7Q6aWYSW
ypz+Xi1LXe99efS4XNjm9V5I+RWHYalmAoKHvyZmAyo1NVUYJ40eO/sJ+Oc+3h10pm6rPYijHyER
RIwjJAIzcoey9wnhxa/bC7qEsL2yP7vH8oTTIReIIeqeUqGjy3p/go/o6lbkJv1uaiXE5bLhcLf4
tvJrrYlybYJnZ4MXhj6lOlCoBR3udDXftBzyQLeHOI1gvmUvZ3h2NOoCx7KvNJSGAgdMxTY8X70o
ndovn/7BEIqPKlw/tMfPpY+VKlRkJsXAGIYTcMJovnPmyPL2thVp8h3m40HKCDUQYIMmogX8/cVD
ENFoSHPdB3JXIngHhNfRfK1erVcgeMGFlZoCeuL6t8i07YJAunjcn736wVy7sqd9eesrZitXJloa
VzEHOqXiFCpHTt33a6RQSwt3OdDZwtFIQKcI2OkBg8tJoo3Am42kasFaKa2lIaec9Y/RoJ4LfDuo
1AEzup7TJpLEHMrRU8ZKeU03wh7dHvFnugVJLQUM+HNlCRcjoL/mfmQby14PoRIM+hgE6egKAOxn
sNBBvM1N1AkOYMexvTf//uULDhu0lM6nlqwKha19wyyN36dRkMosRG1+PJYaKLGKE69bAapdPbqG
lfojam0uidZmemFRUcLE84vrFOK78y4CAGWDJBGQ8E3v1OdgQpm0O63a507MtmAgQJ8w15vGIanI
uAYCXirNTFQ6WGNU8FWU+K5XWaOUqnHZ8l4XfAziOacvUSPjnBKZfaQR9NL6h7BOdmEin5uo28ac
75YTM/NrC2hb2ph6tCnRH9N8lGFuKcG3woAHWuuvXTjecBOACZMEpE7R0HH9kYypVExkYCbk4/EV
0Mz3Pd6F4WtwEK9Q+Co5+EHvAH6Cejl6O59v78ylJPGl9Xk+dQwg34dsDvOGetc+9hpJtReecwbp
FNVosa3WVCcXiIYg7YIlUZCbRhT5Iyud613XCSoKAAMZtdgcAsP2I98ekzseOR45PAIVuOOfUtEW
gYVfGe7CLQYGDmBF4BFOZE6zuzRW+agNG27iV6rt18Gx8tGlnA3aZuAUOjQC2rcNLj23VwZn1yYb
MzboSsB7QwlUJ9C1TW/mHZIfiTV8tgkjOjUrIBuL7isI3KK444R7TrJUxDeq28tuFdlI7MmDYQZr
tZgF105FZw9S0GDqnlS/rzcepE24hktBvYd0+LsOGoGPOlkpai2aAIYAHgeQSJANuzZRNX5sVB0O
YEo4g7CN4Q3P1FuZ4gVXGHnDv0ZmawrF1LZRka5D119liWA4jXapi4tVNS2HOcUh2yoHp1dNaGRg
QzUuroDyHO74fXaMnLUcxPL+hnI2OuygVQC2sOsho6LeiYFW8F6gyV9xG9liva36xOboN4Rx1d6J
ud9t5EB/iGSrCJUFb1nFfSeCBRqltR+QCS3PhlhiJe/1A0eG9jUifMubvEoSCrg0I0gNkDATnDxk
hCueafxwey2WynuqDDpSdG+hiIrE2PXoW8pSPQuxFn58btXXAsl6t33WAzMMIdIgnyWUheSahyyn
W4cQcrCa9l4Cl9Ltz5iuzNnrDiQnQgbopEDfbE4IjtRooUZU5T1RJRL/UD5XhhVt69CSIXs6riC3
pz380xjyTZI8kfnNecw0vWZyjwy+J+iA6eMcSTIS5Ctx0NIrinP6HyOzR2IsS3GIOxgxandQn8E4
LyAT2L3enrfF1+DCzPzBTLqyFmWOw/4ZNVMz3pruOY33YXjSlSMd7A5ZW2F72+bi9E1ZYQnqoSj9
z0aWD5qA5HgoeBDbM+66YOXn/4iR/Fiev78/H1KTlOgj4HPRk4JAHUnNy9GJ57VCdAJepRmJApaN
JIsz9iH0VXrmIKUgE9RmstKKEceh+mAgf0/kANLeTj8W1I4VH0SfvYH4287axDgM4LHDCxYLyKb7
TYuIhkGpVSG8XkIru/DBNmmnPZf8GlLavoeoxfdkqBheBKSUWED0IdU/mnFkgHsFYxKTqO6FzBWU
rm/MAkEGuPQ5BMJmVqTKPd/BN7FTicrPuZDpsjWCNBak2krU5G4xstCJVQaqXl8pudeqr4bBub1k
y9vkYk5nd1zd5amBkiuC8qZG+kHbgNMJWSlmjiHJ3NvGlgJmJBn/s0H+hEcX4Q/fS2PJdbHgVQfB
cmqISdAtc6KN/tsRzeaePUJ4+W486KBFC/ftU4zOiJUvWPCcr75gunUvvqDlZfT2ltMW5R90Dgq7
KEXdK9KhpHbBHlB9G4qNnukWrRy+fJVVw+rUzJL90xg6SQNOBf3BoGvd3Euv3uW0TJH2xUeFuYJi
p4obgdY2Lh6emdR/EVcRRksv+KWZ2Qs+1g2KtwXMgKs8lg5aaHeGKyHTlNYrJ3XRWwdsVZ5abkAH
N6/cGGxSEhaw0ApRIKaFrO4e7RjQJkhxocaA0vIHeRMScUN38an/hOBrOWWcV5OgC7Ehlvvvd8xm
NinCLEdLuuClndU8NFCs3OuHjBEbNeWX21trKeE6oRuR4J6IKX/oLfIhHdoxzwSPh4yri/5IoUPN
wjJOwevO/6rvC0hZnDcrRpcijkujszX1WZmOo5oLXriFV1aTTJ2muAIYxdLvO68qHLomnrH4fklQ
59AmIPUPrLYYhD6UgwsBWS9xl2dWW9tiuPLqL56ICxsz3yMIijotBNiAlCl/UjObz7wchTAyrnWm
Lb5ZkPPBa4V4DY1K12cPa5YpNbpAPZ26Pv1U1D2fr3gV07P349nSpUkAFs7zDwxwk7NeGhAuenlu
l5AtQO9TcChUwj8owzZaY/BcszabujEMWirlsFb57gBc+70/pUEStHkXK/mAxfvkYlzTIl5cWzxr
kkDsYEmnVgMXOHwoY7vrPtFxeHuXL+0GwPg0uMMTUGiOORWrMQgbuE1e9J0E4EJsIiD63nIeJODq
v7yHl7Zmg8qRGeuzthI9ds/DmTAiwglfElq3jNzM76tdsZZVWdqAlwan9byYRbWNFG00YDBBb0Wc
bSTllf6+PX9LW+LCxDxlpTNQTEg+TLRgbrXZ4b3bZ8+6YIUr+Y/FgOnS0MyZKHqQqSkBDCklqIAC
3QzZsw/S+eqDYc3APz7I5/Zchi0ZInV7e5CLnsyl8emqvJhIfciDjuaZ6IUG1LgsLB6kxAVkwU/A
pqwpiq4OdeZI+GBAqjsRQ60rhzZmTrdB8cDVu+IQ5Y+MH0zaOFG7qVclYpf3y8RsAVIN6ERMf38x
TLmWy1Skteil0G6csjuWDs5PeVMV98MTdZQMMLHA1gsLKCTVYauQ24W0PzhfQCcC7fQ/GjzX9sU6
53ycUSTiGrNqzhkII6zBVGwp3wmxy6uHWt4OsmU8GNFK4LSUPb8yPTsqnDhWTYOA1VO+nGSjOGyL
41kdoIsE/kYH8vWZWZoJCIm22knegAuI7sS9yBMR/3Iu58oHZgI32bi3d97Sg/h3RoBDvZ6RWIGg
BpLT0D2A+B7Sr2guuG1g6fyigwQ4amBNJ1jAtYGAK4vB7yvB65FZdYvQ6guCRvbgCUnXFQd5qd8M
rWZoFpyyMGiTmt1/Yw5ygEAe4ItawqdvgVV1hwrSaRIz+r8PCo8HqnNgzVDBxH49qGGsaBL0guAB
edIn3cY3cmsQa7vvEquqSgL4IWhDVowuwR1UtMIoEipjvPBD56PwNb4bCx3BNzjuGVCIo10/KM8+
YLt2ct7n+zXffgmdDP5nNCXDYwJ2d17y6SSpYyNwghN5eHU49i7VSOmYgSU/3p7QRQcUxTKQBSOW
5YEWup7RcqgSgMt9ASrH7z33m9O2ffBLrbeZXbhVbIqhxfN2VZnRW9zvS2HlkV7apJfWp1NycS9x
cj0afj5ZV/dt7sofZfCS6NsquFeQFV7tMl64htAZh7QQuryR/Z2T3A9Rjb8aIxGscAkzRWiiGaRk
r1Jmo4EDCHTkiezqmCWb9Ksu7bNMbfDcAgi+UbaQjxyC7yyYCLDfbq/BwldNosVojEExBMjf2QNY
M9A85VMrm4EonpURiNvXyq5LJ/TKxuyda8e0U8UMNrhadnoudWROPqi117eboTrGwXHgrLDSzSLv
nby8F6r/9xfMji7UPsSWJah75yMgcp1bMUTqtWwP8M4Ebt/4wb4rgbr3G1L3gyMb6basVzBSizMN
igWwCmgyYpHZdgMPTz20Az96o9S9D75mcnG8spgL7MSQoL6wMXOldS0vtJJhpkd3dONDuA23tf0O
gTv86zZkeERyafuHfXp3bslaBnip3gDzAD4CvPDnZF2fKACDIVU+oMAOvaTPAA17nAm2xU1iuijs
exNRE2gENqF7WlP+WnjQLg3P63xjA5yGagBX0EJwXr3T2o8+e6XqSkFhzcrsrOg5y/uuwi5q0ig1
jbJ9qFN9w2Kk3PiWc24fzP9lMgFbh+yniIt4dmqK8H8mszUb63i8z5zajWxGHglmE+zl7RZcWKdf
a+yVS9sUgR9QSei+nxSdZ2s48MoIpi7gCtRdEjyK0FW+PbA/F90sukRM9B8Lc+dekIa4QlYLRVnS
j6Z+hBwveiDvn7A5Iaf8bByN42A25Cs1B+xb8Mdboj1sQd+OssrvF8LtGlcxBRPZdZOTSL+Wv19Q
54GE3cX3zZaZo40SZBG+D2A75BeR9aNO7ORufvQf/Enqy74DEVziVG7qUBvpW/TWcU5mwum4PVNL
L/HVl8y2QKr3BmAPDE00wUY2QcrxjobcI7sb43/ZbJdjnl2QqlYJ6DVHHTjFkOtp0jFkfRtaHQEo
B+ze4NOGl9jvQQaz4uH8cQZv7YdpR168wwluk9RQ/9h+f2KwDX4lEm5TAreDYNEH8vDVOoXdkWbz
+/AC1i6CTsrMpMfAqverKKHF5woFHEGYCvcgH5x9jyzXkuSHbOq0rtCGsclPutVXd7J0TgXBApy7
1UkCDsvtymovZHqhsfbX7swbggROqzcUdkUXAoqv9W/fIGjx3Vj/TzvTNXcx313US32QwE5CGoff
WQoDs2FPfq2YWbotNXAWgNBQQx1/zkjWQb9DLNWehxnl6x7ieS7E8vjYYs9oA4Pos3+3Em0tHpdL
i7OBMXRMSUIPi2XxkCloe5HNniKdiGb87hAeDeXOX0MNLcXwOjw6wNFF9Kuj7Hg9mRwvq6U8AAp5
7Cyk/t4jyBNuDZW06FexV2Z0aYNc2ppFOhHywrqYjAjbWnJ87XU052vsaNmriuELxP+INjAiUccp
EOCtXI9KD0ffKHsBGGteN1u31A4GTqGwS7cueZzkcp3aMb+zow5KD/e0l56e5btnw8prXIVrqzod
t/n1ACEa0KiAkw1tBPNgtWYsE2SM+hi/BifNFHZm407yvd84/CubVlrIEGLgf43N7v5eo34fVNNy
7pnz+e68t27v6jsHW/fx0TA7QvcPT7/tF/ujNF8qd/CouaG2YQXn9XhzCYSt41v4Sd1aV5Q5RqIf
9IQaHGoBTSdn+zFJrcqgOtacoe0QyPqdIrahZbAhv+e5YKJ4GbV9kqn5c6Rm/FZBac6NeabddXk0
tZsVvYsWK+2+xj8kagNj5QZbdFl0HcQ96LFV4LfMbjCORWHBOH/KK1i+q/FEhqgwb8UbC2+jsT3l
n9+cBZ2KbUt0cw3tsrR0ugHYAyo4QHvMwdagD9DDPkcGvmY2Ez4l4WnknJAUyrjyYK0Zmjbsxf2p
x6kU+kj2e53mvcttYUbdqcCEFmuU0ovu/OWQZvMZq1KOISGNomUESoHwR1qUfu3qLdSJgiY+iGSS
5EHfFybHkV+b55X7ZunkTdy7U80EPKjz5UzRVRjQFOaLKjCpdlSk33IM8u4oQn/d9x/yZHTadSUq
jqQudkJgJzJ7uv0Ri3sK+YGp7RbIaLSJX892kxU+1ZNG8LLAnaQPjI+X2nEbKM2AKjV4u9vtTtob
bh1hTatJWHjAwJ8O2ih0seE6nHvCespJGqsAHmx3CYFgd93bbMR8g09nc5IeWrLi7i0tN3ShNKRd
pklHe+71UIdEp3I0zfdeQq/0QF6q70kzCYoOBKWQzDSscp+Z0vZ5s7k9yZNPP7tiDSTpEGhMpHdo
qrk2XA64f6RKRNta7xjZexl8Nf2BQlwH+HoptsCDshIDTCO5ZXB2hBQxQ8MkEm1e/CXkR02oLFVf
A/stHFME2gIPwkw0NONCuh5UKoLzKy9hI+2OY2czM2LokVvhL1jCHF1ZmW1PWc3rIoxghdVmsLuP
TsmGt8Fj9yUaASSB1A3exE3aP/OFvbJdljKDUyYBKTp0Wop4Jq4HGKmhHBkdbls9gxCHfjaEQ57a
KZpAM1IOrVVxJRl+g0p65Exae2sSigtDx+UArqepvwVe65y7ISpkIe1YIwI7Kp60rwmKkdiuoN3x
r35ENkAh1LZvs4fbe3VBEuba7GxdmRxyGVhaRS+rTuoYWGIGUN3RcPR+U3VEB0t+oTmGhU9Iww/l
kUeeQ7HkQ/dsJCCOXfFOft4R+BgRbekYPwrpc2G1LujrBLGsCPdvG5Fwv1KIXYhFrn9/dlCQQpd6
2kK0DXBJompbOQpNpBZNhe2z6iyrkIqrj0ZsleM2Z8emW9tjPw/qtf3ZZCMJMXTpND5xJPnL8FAr
T35i+elj4n+wj0S913pT+5WDZQb41dsLveBaX9ueHa1CGzupVDB2StEB7nR1Qbj8YXgp600FnLQt
12ulhMmBvr6WYFEGQg+VC2AY581TrdiMiQJiL09KGgq0Jt+lGtFaigZKrVflc+KL/Lmto84qO8YU
s89CBWr2FThdiFzygBZ2qSKNzlDq0Z6lSVGA7rkfPhPWjx85n7JfuRaUqX17on5edNdfPQsLGMgR
REMFQqiSQ9BkqhsJuO0k3CtDbcY6XbG2sCPQtDDhdies5w8OEUFoCj1Hs5QXKS9yudXjp7R1bg/o
53ME+TyoIwIrPTGHzBuhWqr3UjZ2EwYG8lY1Ncey3nJhYmnFs0StnqZmnq+lQH46O0h3Abw6kZSj
LWOu0qoZrdG2sgyQSFLF4OGhH0MXciuu44JPASsiaipgRgGd35/448J3zHo5DfwoFD21Bryf7uqK
RPKxDSEPQX2n68qY1BWz9NaJ0teKum16SkGdp8Rfa+xNC8UXfIokKaBoREYaXUTXz0dQJ62adKno
+cfiCeR5lmKDU7nY15atE2ZnMpFWfLmFEjRMTohvdC3h0ZinBLhQH1teQaluPOUEVM4QY5Qt4W4w
7xJL+Qf/DVloNGRPHPsCeH9m5wJBk6ZFPQWIAJICNmCMxS/+QzRTE/wcApSFSfuq4n8+9i+xe3sD
L0RuqEZiZoE4Ar0b2oSv5zYaVc7n4Hx4YU5QxwIV4cbfNnsNLHaQqWvs3e9yC9i9h9Bxe9v0whV2
aXkuloW2zJQGYiF5QpeYXOHyYO/rAd20GSjl1hhx1sYpzlwQTmR9znEYJ/9dWOWdZG2DXWqiG9S/
r2wZ7WE+EoiNm4SkXKunLR6lizn+EzhcHKVGZ3LqJ7BdPAwNad3MCvYSeu5MPrRNDrQse8yvmb78
Q8rnanHn3nIDD75NNBjWCiv5kE16rwwHxeSf4GDQNbn6pVcQeSXI5iA1iGYxbbaVsgbJNd0YgFAZ
9kNndgb5FShOYVjARvfhB6vXIDFLF/yFwTnnqMgEA/r0HZ5dAPjBzCKCusVSD2hxV3b94cN/2VHE
IGvR+5rV2U5ContoygFWwW3GZ2bdguX8n0YG2ggV4RwEzudXPNeLbZPEEvA24nPDyVtJYFYD8khF
9EqJ6Nw25fV3IfuufbA3OWK84fxNX688AdN6zXwMBaQogHjiFRXAyH19NdAwyQs+yiSvN4ct/Wy3
gYP5XPOdpsrADSvzRSxA2YT+Q1iZFPPk98FqXeG9fM23KOOvJfAX4la89whcpzZ38CvPQ/SxwTND
QQeIIVnpBixqYmYOEBv76r/0L08khkDUvXhk92j4DR0JDOeP2Vq0t3DvXX3D5CRd3AZDzZQkV/AN
CdpvDDOKHqSdD6HQz1Xm34W463q4s3clonystdNwQdCt/nIDl7wQafedQ+22XitGLRyLiRVc/jO1
Uzr2elhcNfrxMNk6Kvav1V2y/OuI4VR1Air+AUVfTForqkFuSLkE4vHsSTSddAPqyNriHTt/wzax
bj9NS8EMBvPX3PQ5F+aqRNMBxJ3WiFRO/d27AFbjOeTv28O53XTxPx0CecJzAz/DAzB7bU/RhbJI
slaCAkpM+l0n2aJ+jD+jEyhciPzQVY88O9TZqhbX4l6EihTaKkGDBNrRa7st5G6EPulFzwIpJ0Oo
Ept3IRm8/ozE0WkNr7MAMptyVHgFIJUOanN5FiM2etKOYVMAWJLaBW8lhum3kUV5ih7GxA6oboGS
CHNwKIqI9EVOQukkaHDAwt7uRk+g+5DtKEiy63zTAARSHBIRuhrnXjDlylTfJQiIjRbf/aKoo6wp
ES2Q1+DrUWUwpjI3styzyQoLoKZ7pRW9ZxCzkW6zTcxuw+NyRIQH7tvsUdxbtYZ8MQh1bu/HBX6X
a9Ozgxz3pZKkAd6c8SRCzL6yGss/dZZBlIhIL3xl22/IvZlyRN7e3LvuCG26tcb2JZd4CgREVMjQ
N4fQ4HqvDAGaugwRz7tEIBUZ5KYvgNgX/aCn/h9i+StTs5lW/Qg4YQZTz5b1Ku/KgCQcEY48HLTN
Rl5BuyxoUGJykVU0JiU1xFMza8i+aUGV4GlVXusP/lnbD1b3JN0l9pNmugcBFDIg2TtV3vkseV4F
HcqXbHOAKvrufILM6e2VXsjSXH3LbKG1YZQykHEBjo1GU1AyOYqM5ZbXMhZL5x40pmi1B3YO6mGz
SlWnlFoy6kzyGuUxNkiauYE9wDXM7Cjxbo9oyfMG4eVfW7OHYeQG0Qd7H65uC80xxhkK7J+Rx9mj
c8g+IG2/2xTmt7lidSn3dmV1dqN2qHbUcS9K3lQCAEvtwd+pu+4JwgYP9uFQQcfygzEz3Chm/ev2
gJeeKvDZICuggooFaN7rcxL5TcbaREWkoZtdF5D+HPdvt00s7RJQxCGhKQL6ovwJmC+fJxaBMa/G
4OgIUK4BVt72EKe7cCVluNBTNoUtINNAXnrKMs12o9gEupZyGEqPdrLxOXhB6/BDDUKGbkOgYP6F
DYqQ+AsqoJz9KdUkHF1hZTbVpem8/IaZF1orcgjaR13ycgXUlkRMaqq4mcSMF6MMS69J8hEUi4r2
W/UNtbXy1ke3uMyF2nEIGHoBjbJrUrvpRxAolrQcJaIkcDGIWiT8p5jKAObkHYpKpCy5WjGlAKyQ
6CPxM/TdCjFFnipQsi+qyil1VD/V7IprPxlaTu7GsC2gtl2x9g14/HbLhKEtrdTgFE8Ta/UJzLj0
QcyrDimLRixKE1SzZW5KmSoFdg1EU4A/h+NbnGsVcqVCUWw4OYVj1mgGAOdhrB8TRaKbgmpsExZq
8EtUUPM1W1kBe3/WZAJhadfs9EzktrQAKSShQqF1ZiHSNkO7POV7O6vQhklAJQDodBZWHzztK56o
fd/6Jhp1k88UU1WTSaut+xev5u/SQczk+iT0UYfGTihvePFTqQPkrJwNsHKKOeG24d63jcAJwpWE
3KLLe2lzftvoaj1mKLl64UE1w/N9bAUnwRXAC0Ft6iorB3Gh5ocTggoyGqhx2n90DOg9zYw487E7
7fBgdc4RcjglgEk5eVXuwYD2kRdgJLVUappc7lorr8XyaFXkNlFTmeg7ZodDkSN/VIdU9uTO6rgT
y0/Js4xGoYrwW+wpTQJhUX1sh7txDRs3/fI8bJP+Wp6/IEEupgVTItkzXsXCTIhUuWJ+yDu37h5W
3IHFGwC+BZigcacqc4gHekLBcztkMgLuV2M8th1AAyvVi+Wb7sKGfL1V02IUI4WHjco57kEuAs6g
0Hr87TvBoYOw0G5z/t5o22d9Nf5dHBwgk7IATDVip+nvL65yTmLcKARM9vYRzNx+JibH5ccaXfz2
zGNrkTrWpOm3R8/eeSEAgLd/f9ElnPCe//PxM89JU4YY5JkwoMcb3w0BLHzNO5T0ZJTztIIw6ZS3
KjHyQ9+sOG1/vM1bY5s9TSWoYdOihOncPh7f7x2gtUhfAu8DtsHDodze3e1EYp21mECi/fawF73x
y2HPTt0QxEUchLw8tR0cx+93xCNEttEgtH2ke7f4fnlLn+52HhAkpw1yCP906P/O+hyVygkFL/Ux
ht69Cof7KQDwLQiUjvfnBuhHN17ZRYuXDAI2+P0ITwGyn031AOJsQYhwpSZAOx4hG6FYjT0+7cCz
88tf43Nc8kwvjc3m1hj6OGCjgjSCbCc7zaSPG+Ht9votoO/gjQKjYUggiUVuf3Yusi4JGr+lMlIV
TrHnHXNz+rVZU0pezDUhpEe+AnJeisjPPVCcC13RcENGlel/O58lyXy8C5/G/n771tnhIyi/70xw
MXudl1jn22Nc8hAB9Jsod6Fkiy+4vlao1qYSxNpkL1Y/y/FjzJ9S7mMU7dtWFgCxmMkLM7MxcpKU
UbWWcHu9TrdmaHYPMRBTJfl8gpo3zoNMyIE76aQ/mI2pJiCvjKAEw0EhBtxdLSoOtz9ocfcAGwJ0
qgBExfw9LEKx5MVRkz3+nbunvau221y00EGhrtT2lw2pEE4zEDZiea/nVxPBdZ3roeI1lq460ifv
b7LM7pJNsUYLLUkLtzhoHcC8PenuQRPu2hQXBFyRpjCV2zWEjrgzc5hk0u37EXJOxRlNu7+DKTlF
iXCi3zZUOZ5ApZk+oCs5skDt592e4qVqBurN4EHSJKSGwSt7/T1+yhlCEGJrWcfePFaHnKCsb1Yv
dJ8elF2oQnN87cQuCFBjF1/YnD3PuuKHXENhE44Gsh+g3yLveGPODrYZcb/IwW5K095MFKwn63ll
wEsLgKYjwFeAdgJ8dnZd1I08MR3gvuXOBTUcib7q4aMEmqAhs8F7Fg8FCN9duF8cdvdaEn7xjb20
Pntj5ahjuayP09CPVvVgvGg8Wn+JHpvfYL/7L+a+rTlSHNv6r3T0O324CcGJMxPxAZnpdGb67nK5
XgiXywYEQkJcBPz6b+HumXFih/P024nq6AhXllOgy9a+rL3W2Yl3nTfT8lqFV+DNOGHkx5cZuslP
BsvIPfeeox2m3ULDUkVVRuOC9egL9+OBxW32/PWgn97l7wdd+EBdPlaNhHsLn/3b9+QAKFd4uGzC
7Yu+urp6EPu9E11EZ2fRt1Pm4hMHCZwBwAfAfwfPmrc4xUXNEuY1nNzbryAp0UjzxuCqGU7Jw87P
v5jUo2EWJ0a4aVm0UD9AtmWSm4n5mFMjZ9GYoALx9Vx+lm0BtBueLGgEQa67DNlTKBqSqa/JPXKR
4cyYerO52kQqzGb9xt2JozEfu6MXw+WG0XAuIKCCS2ZxyxSTWeuSpPq+8ss0zjq8WKez7sQt8zHx
Og8DiTyISszX6bIfTSMTT1Tq9/fDZXFhxc4ZPyAt/gK6rk0ekcNDu3LjJg766xOvF3w4DYuBF2eP
5IRVYLTR96l3kaidcdtuHb7NszVQrX37RO1ffIyyyNuj6Uasi2z9M3gq3RX0osvg0W5ANx/zG+hS
H+r7sdsW+QP4KUo7KvfZRiVh06M7o4kbuM2r9E5cijLq98G9xR58HmUxRChVeTnIDamjJgcd2Jm8
9eorZbWhQoOaEbKz6gm6hddNsE5txLnumUSb73kOECjbcyvWdsyjAjVKSAelIfFX2gEcxW4hnzrM
3fuHmvAQjUEotrfGA9hMkBdwV9nB/cmak63t81H6sFXereF8ob6Lc4IkRzHap/09QUP/N8ioOi3o
kPcWyPzwMPSaGKsmW53SrvtwTb8tIGpSFgrhEARY3htFNvZ0XkBrnV1S5KoSaLaesJmnxlhYr16g
uA9dC32/czfofpM7+9SZ/nwb/uctFhcQRCdGv05xzEBWH1eXEBfrvxXYImG9S55O2I8PtmoxY4st
r8e6Ir01jxWiWZCIM6dckeuLJJShFdVrvbOi2+Bvi3rNgwICgxgYzhuo1Y83Bx+9umnNAoO2Tbfu
krIMR6sYVkJvFQfiaGihgpuZpxirPuJC38aF/4oeV0BT3cXEcsE4lECxdIz9MCf0q9nohrmocmvG
Ezdm6IBxcth4v3J7L1/MS+XHkBUI3e7q60n/kEtZPMZizoGbHCuzYnqu9ldrA2VwhVdOVjnqOfUl
p6d0rN+qpR8OI4o4/3rvxWFkREzu0GK+3XrdZiEJoBiQs61y4/ZZkJBOEBAQoHyLvCtIx/NtQc/E
s/XSQ2ENIfbK/GUBRSgevp6Fk6uxCP2aLO8EhcAPtp4oz4ruhlhR9jOVd0HEoSu07b7rfF9gSqDN
5cWFscvHm68f4WNkj5WgYGeAqwfhDhRXjzciZMAgeCSJvm+8Xe4hR3xVXQVO1EKJXD6SpAqHM1KF
5bYm0FZAywgLgxsrfxic9QhNLTR/ovmFIJerQ4dtHH3w3C05ibP5zJTO9+BMYAknfJn9H1Edc+3K
w0Oq0DtnAxbQu67crddu0mFT5ucF+dEEV8S5/Xp2PiYCMCgoEGamDIdCEm6xQA6iysbwoHCYwXDn
N800RNMA+uk6v2LOj8EzQelzruy1BW12AwpaXvBDdSeQr8tQAE2O0Cfw0asHrVMT4e1i7xZGQhvS
ocnqu7v5jh3is9B/RGC5ERu+ybsISLXxrFijDeSQ3ABZFXuHClAS8vbn6wmZzcO7Y/ThURbzYQBS
BjT/ZN6bgLU7hQ4L8wJg7oSfeOdlDLAcyFrYRwcUDH1hYCAFhsPc+jUkV34tQ3DbrYgi65ZHfOd0
EEdvf4xdtf76LRfW6cPgCycvzafeFY1p3rfiTjwl/HYyz/P+LLdiq117xonk2uI2/TDawiW3TMNv
jRHLW6CY493lWkM2p4u5uuTQGPv6zU7O6+K4Q+XKHARBG2a1NVdps67NswrCfCDcYVEL639GVsNJ
eo231VpuG+AtQKxgeeBKeQv437lCVq5GOtlYTZRDe38DeZY1A5021CKAvrR+nmK4+fQtZ0ojmAoI
7wDmeWzUOmaCFBVQ/HvmrkgZkfaMbQPnrB6v4ERm5WsTbBRuXCt5PjG9n60lcswm0oZgowF+93jg
qagptJHRfuZ0WfLN60a9GWxU1KCXZocOz8YfY97zb9DqZFvLpOMZN0a04ZXikU/qtbC43jTUFdcl
sHCXk7CBWzLJkxyZOPv6ST87yCiEo5PJsT03WGKdB25mokzwoHmz7nAbZtZGxI5fRV8Ps0yXvW3u
2dMAgsSbsVILd7Tvk0ajnAFCUBWjThSxK7B0XvFrb8V+6U0LmntjRVZ7us63ZKNjvjXXNUplIDe9
LuJgC9EC+Ov52jjlYM5HeLkj3z/XcocIy04cB89F7RePl2f9um3y1YC0Tpr+oBphjFNF5M9R/+t5
+O/0RVz9+f3NP/8HPz9DH1HlIJJb/PjP/9c1rXoq86fqt7BTL0/db+L1t9v2qc2bNn9u/mf+sn//
8j+Pf8R3/TVW/NQ+Hf2wgoJYO153L2q8eWm6sn17CjzV/C//tx/+9vL2LXejfPnH78+iq9r521Ko
+f3+10fbX//4/Y2S6r/ef/9fH148cfweZIaqF/jgf37Xv3/h5alp//G7Qf+AAXCR00OCGFTr2H6/
/6Zf3j6yyB8IeEH97qD0jssWdrASqs0wov0HKKNRK0JGCmqi0ML9/bdGdPNH9A8LicIA0fhMt4hP
nN//9WRH6/Gf9fmt6viVyKu2mb/4aFtAeHb+JlgqB44GxMKWIHjWDmmHY3owlFZPAyQnoenp+/0L
A9mpF5s5d6+I1dgiLpSZdKuGQ05zl1eM/SR+x8dt0Ta6OrFXj23Kn88EcQ9Ih6HHEnt26bKjxwDm
rDxM4yhveWmQR6nHMog9iDb+CAIELoEug++EdNBy/fr4HluJv4aGKC/mAl1kIPA6Nmelto2kp+xQ
SWas06Aie81x3Rt2bl61o5X9/PvDIXCls1Ia0NRvne/vrgmHDyDxLNnBd0tGwyxT/JnVefUjgep5
3FNOf3093nHk9+frvR9v3g3vx2OGpzqMZ9mgYfYLU24RlZkbn+HHr0dyP9lXeCeKhnFUzD805kCZ
VYpxKiCrWbUHZhR8yxCnn+h3/GyjoH0l8AOKkJIufSajYUGH1pWD8MGYNYIY+VXVudqP4MDZ2klb
/+xA+RCrEjK2X7/dsb/01zzOiEogBCGu5y/msUFWrKrS7ACNMN+JZOU6a/iG6Y0/Ef+mGrp+N5RB
H/HCM24SJmoafj3+p7MLwlVsUZfgnCxOSEAVWsNMjF8IcyVVrjeprtXfPwuAb8LEQIvDBQnBPPvv
NksBllrWiuyQ+zl57szR2FjmxK6HosgOtlTtiQh5UbJ7m9SZ3AFpAgwHcPFiPBsEA6AGTg9sUGKn
BolCc27nV4CVJde+bQyPwcibzeg5LDS7wmzWaLYpaWTqalx/Pb2fHBMcx/kPtjDct8Xy9lUPq5mk
h7YrraiVpRsn0HkNu0D0J+b4k5EcsPf5kEhAEe+DfGCnjKLiCd33wGF9d4Y5QAf581rXjJ19/U4L
l/Rtep0AWHEEVSDRQA7meDl5DUtGwVudm7l112Iqf1BZ+D9lACXIc01T7xtNMibB8MiLp8TogiEa
mdQn2h4+OTkzuyXeFDSCc4H9+CkG5Fsr6Vl7W3Yjck8NpI1k1rkHOUEImJvTdABUgn+bxhIKRKX7
98QD3ibBNWFuZ1YyEP0tm9r5lDEKSsG9SAv/zB6Ddg3NDBqzYlTrxKpOUe5/NumoQjtQkw98uBHL
jtwucDNcvPbetaD0HnJAUHnU0UCAUbimSHb0zrBXmd895IZvocOjch4Ua08xzn026e+fYjYn704y
DH1CO2nv1dDKS3sc04uAJeCrgizytUka87piY78ZRSA3rRNkJ3beJ8bKBXgJgCxsOg+EHMeje1WR
5Xqy9u3Ap/OitQmYvVM7P2ESPzlJc/YULSyU4kJdUge2GirOUlp7EH60q4T09qbNuBk1VtWeAkt8
NpQDXgLQP4BcDu7Y8QvRdOoNJFD3QTUxL+qzkaqQZlm7Npzep+jlS9VhNBu9ze3RjisXWjKEGeg5
g25yfUe1EBfErZ2LodQMaEeiIDn99WGfz/J/nP0/tzk6auZgELEn1IWOn9Cvmsxw0QdmSTXutQK3
oFUFACrm2tuADHq4mahKXxJB5fbrgRddFfPIM8cBsmroq8Td+Pb5u60WQFGor6GIZox5cZlAcTtO
c7dbeb3XbExorkQZHV1gL6kRMdCaXeMZ+LbybLGmngJ4Qpq+PuElfHIILXQ9Yp0QoALfsrR8ztBp
aACTXa9EuU7GojukPA9ucy7t2KNZeqMo7c4Ca+zjydJQqO1I/+3EvByHX2/zYiHyRJOnB0QBFByP
V4Rl9RSIiu4MJ28Owpro3k6T5II0ULBXhFY3hishEMyYfT64vYp45VRXntD1iQvnLXN4vDXeZiIA
jSvabUFjtHiQbnB6q3N3CW/Yr8QjEmLcw9YCUU/c9WOJqhMfkGRsVX3m1Gb+Kp3E+e6qABX/zJm2
mQnIetW76sLXo3vqZM2zsHg4gGjeIiXQPaG8efxwQDxzTKCzI3aeGlHQZcjBjqO7tbuhO9T8KTGn
cgUnC5ISQw+ZEVjcKO0SsUtEi7S1cPoRgdq/Q7m/AqYTAZIF4XAUJHFpov17icRK3XYwwHKF3Fve
JaFDubya8kbFsoXvkUpZ3oxBg5po1zxl9gA1K/Sjb5NejNeZSrNTaf3P9jIeB1AjmDokGJYNKlI3
LM+os4M2SrpRNPGsUA0WVCEG1aKruJV3rjuKm6E3VOzK6sJwcNd8PSUfjQtmhKBfiUA7zEPe53iR
uhbi7Y22d2bfIouRl23oW51ZxG3tFI/d6KmttprHAinmExfJZ8Zlbj0DBRCszByvHo+cV25nltTa
saqpz1yjzTd9KuiaktK8LlVg/bAGX70EPINBLsw82Q5BuaVogILktUKdlgenGFc+zgUaYTEP0PNy
4LYuTUtZGUMC+tZdLsT0ZCoLW3UaQX7lFanbRE7rQQaGwsU78xLVxV+vw8d7dW60mq0JpgJNS4uS
kpFpt3ACtvMtyW5aDWB+Bfm8n18PsigIzIYLo7joDoANxbwvPSYo6Ui7nrLdREdxMXpNj3Kdga4o
1ed4P+quS2yHDSuTPE6KAV3WRDrRSDNniMvOmR5F67osrFDcXH39ZJ9MPa4aVCjgOOPSX2KUkMsr
PYUHw+zYZ4Ow+AV3g3ydDHYa+RXEikYBQnMc2hOmfJ7WYxsFtgD4r9iJJthzl4nEonX8rOLGue+B
ISkehK+Qu9M9oGFZJyRa3XSSYsPpFOoRX7/xAkQzrwVi3dnDgQ8/c4wv9n8L3mR3GrKdokTsnRrq
O1znbUSY9a0RRR+1nlWv+DRcp30NUVKNugExxmZtIJwIpaHAFlVzSBSTpL2lbn0ZWNV0PVlEHXjd
91Hdp8/K7O46zZzzEbiZVSXrIFKqMVYefjzhK8xB6vFEArjogHxh9hbgsC28UqryEjaVntv1fD5K
hdLrlCXORpE6ECvHntLrr+fv44GZB/SxZRCAgFtqcWCwXbg9ud75QIN0lXZ+vS6K+lQC+JO3wqk0
bYg6omUAso7HNsrMGUjnGDnnhpVc9RTAARQzUwCBLKsE4/CUGbdfv9VHb5TC0QPvEg7obI/nz995
XFWhFbwOdd6OdR4HzdCvygy6Hgap7OjrkeCqLJYMOaoZwG76WDe84LKsUVdlN7DSW9lT4bbrOiW2
iJrUrB7MyhsriIT2REJOnE8PtoTlQvemoewV1U5fbb0m8Q62tuDyEqNx0FVZTPZZM9poYpgGiFqs
Om9kl5Zuch6zyvfA9B4MoLhtRvGrExN/MQazqW9H1wZjudvJREZNXTrfNJjw973TBs9N3YxZTK1M
PlmDS9uwtb1Wr1yAOPVKJ375rGRHOWTIsk6HrmexC4nl6hDztkDY2J3Ni0gNnKwCdzLSSDRl+dym
9gSoTa2buAIvGShhUSlLcOEGtoUG1rK4ouYE2SlPOt0zDr8CzmwadoWgfY9/qyHn2pUdSjCyGto4
c0bvRVDGbmZY8WtTDfa1A14QQGmlAn1Rit7Mn1VrAWtlFNMkQ4r01RMTUDkPe8NMfrjcGgeUV8rS
iRNtsl1VuMV1V5aNH0IE0LhDEsDOoMVTSokmzqoZdhNzhY6Ua1t52NgD12GaQElzMBKGyRNgVmhl
J7asC6rIZrXxohD8oBToZhBIGLwAO1iOVr+iVdmiaoLijLcuM/Vgd12FBlWr1fWaZWldr2oXVLWh
7bCgD8eWQQ7d9lSehbxLyKuTmerc7Evvu6qKVscOLko/bHmFXxHNFLiRmY8jCa02lSpExUjvhOFO
edwh29tErVlCVq3skzqmhic7BE5VNms4jkEGqRJchXHjgHarafisbVlnmRELJwdQi9QkuQR/IHjs
IDWQ18AV5PaVC5QrMFqs1+ctU/0UWuNYAw5h5x4wW1LheUCiVKarxEvRjAXRYjmsScIgF5I7XsPA
BZRVm8wo/GfC7NyNKrBjAFHj5EMfBmXVf8NhMEQ4mGQEhoAo6G87yh23TuPwx5nCVYawP8nPjmTz
wlSp0YU8H4ttZ1P1DaZxGKJ0HJw7XlnZ96yBQMGqaAbnl1fhtg1JVrs3qnRsGietyFE/nUZISmJz
TnO+qiLgRhxGcqtN13j0MwfDd0VWs0h6pd6Vfo0euz5H1Byqtq+Ls7RXKO3nWSBAHVYwdFUYTQeV
36SlBg1NNJM+Q0qygdg9Lys7tFJhbXJdlAYYziYA2UqV5qAeFZM0I8vIKugGYwt1O5flIt+kjMJB
D2xRVxstoBIYjoroMkoUh7vEwbjBIwkC8DIqOe+6uB5bQDEKKYISQoBF/9NjPTVD06XZDzoRp8Vy
OaW5hqZqune1OW0CgBOAaSFt8pgEvPDDtErLSwmXMItywQFnSf3M3TtloOtYVyStt5YgDkj/IQAG
hUAz91fTaHAemkMFVWZZTHUksMj9KvfN5KfroSdk5RQm9GpT1QgS65ob7ZktZPuY+D5rL2mb6hsy
2HYZ1Uneo7yMiUyRFvCTb5Usch3VhahdCN+aEhp5oFcsokR3NRQ7agcOVDn5gw/qTt/kMVSYuwK+
likcaOx5lK9wYQbPckTP/aqcEp+uAkm5vy9Gif7GsRYasnSlBZd/YrA8biL9n2ntZnCEkBp/nmhh
n3Oz9u8c5hYQWsGONEMBKW6+sZLJVitVe30TFRClAq0tWmtvPS+nClJ+SBOEreUzB8kyKJquyrpD
5ySVs5ud53Z3n3cFKSJLi4oh583gl3RWNV5MHOrCjt/A+KS9zc9SJiYfUZ02XtEzASZU7XrAYXlk
MK5ZMiC88kY42hEbYX7Dwm76QzcaNpqNpBDXntOoPKRDoB9Mq9ePxFb2ATNF7NDLfIb+pLa/SSFQ
cmvnJciPfV71aGRJK1OsBBdomfM9FtRh4gxNEA6BlVVrO83pbYCYloaTQC0hahxm72fAx2PQwQEL
26CEHIbTBxYPC2JNZugraaaxyHXtoeXSn3g8urhZIq0T5xfxdX5wWMVINOINoZZhTNmt7Tryockn
+2dvCshZU955Ky8z+D3tEhgipoJvhufqi9RJfCdMeWV4q6oxPTRPuOmUhzlaQJMIjcBErttcm9dm
RmQZtmWAlQnoQLxISRc9wnnaWFMIt9y4Er7d4gJsS32WBw57sN3eekFCNrkqUUwbQ88cvBuRwKBF
9TRRVNfgae9LhpWLXTXldAPnXgIDqyfclSBIS9J4Ms36VZvwEQGRyiDdDN2ejq2kXwLIkbdNwcMe
m1LEslOFOG8I0d8D3Xhk1ec9Lbcm8kHfaxYUfYxz1bXbkVie2o1+ZoAel5KVUXdOtik1T9uwnAK0
rdtVVd4XVh+AKKJOPFAL1yDgA4Ar5SEbzBbM+xwMSBH3OeDrbjdae7guSNszY5Aq0qMB201IpkjY
GokqQnfQ4gVEB3O1W+DejcbJVV1EFQn6rRyK6nxicCeAVSguc43Sygvx+u7Mwo3ThZVpVt350Dp2
EYFnU9SRC72SS+WC0jg0nRQm3Smk88M1gGSJ4RJNIoLu6VgAXO/1j4Xy8q22m6oPa7TVgJemt4yb
quRgPxhtu/jlo1o2RkM2BN0a9KvUBy+ApZKocnh3g5h7YjEGL41IdgTCLF4/6LVLVd8c9EhGZ5uW
gXdW1WVjhaivug4MWkmesylJL9rJk886V0DY9FBqvXY5NX4KJ0h7JFQql8eNIZUK2y5ADshyS7eF
hGldw+AE7NYBIuyCw8qjpgWvHZdC16osVEnaQD2qLs1zEzHJdJ4kVBsPXJCh2JhJFnTbREswxlWV
SppQk8RwDxbsDzzDEWHFFRjuejNyjFJA+sQMkkzHA3ZUHzWsKp1VIVvTRjMxtmY4lExYYdYhe77K
gqn75glQ14V9nUuk0lCUWpUeUd+b2mJJnFKasrWiXvaQm8r75SU6r6Kqh/MTDkNu/3I7qq8JioV+
mNmlBXJUorzrPqEWLCBPC9D6j+BfAj4IMxglPrzpkEwa17k/jRKqpzS14Bb5UJvLjDzbj6nn305T
Ot6OSLzeOVbmkq1RyQC3KDY8mlnMROYrvx16AvnyXu5ak6k8pqCCeHDHYnwhSkNfs+0dcjc02XAX
+CkkFpDMhP2b7IT26N+WyWWG6g1ocXnXJjc1EPMApBHSzn4WSepIOxNg5Gnjyz6qKAus9exeHwz4
CjIaWDXfPWhWv6Z6zH5wo27jNpjcA1CkzUpaZZtt4NHDpmjdAHPnolfmwgh0P62TOijMqMDf/LCF
UEOcDaY/rBjM74F0fX83EZODRc50G3lW65Ffl0TQDYxMXm3YKN1plSYeEgGJnbkVgKVu8pJkJr9B
43u2km5VdyGYCAodm3rCPenAfGpA4g3uRS4b6ylkBpXBeuKtAfnsEsJXK9ssigmObhe8Qi5C+tGQ
NLyIueixfGPAW+sQFK6dgp7MTb2o8lsXiIZuqopwnBJyW5V9eS8z/Na6wJXvRr3RtI99xgwFJD6t
+c5P0nGKVJuPVoTkKPnFRsEAbBl4jsQx1iSG4kDzE+5uYEZBo9Nq3Y4tEj+9dLAm5eiLLg5al34X
Ro6kgOFN/M6sOYGb1sNjX5Ee6eiV6SXpg8y1dUD5ePox+AM6vNvKOffLLlORtPV4E3DlQw+1BxWZ
NxTA61gS4ubrYOzHjYe0aXLm9M1dLxgkaQ3FrSgv4GxtwKNsrCq4Xs5hwORcd5Tl7EzmxN/jvnUz
RCgmhYudNW0HX4j1HFBTFDfEjZxUf1e5qYnmXs+coIeqi/Ynd0X/OJbVeMOxqcq4ClpWhcbQQcg0
qKvWO4N5TeD6jZZZRBMr6x3KMIkRBkg3Y/VHqSzYbXf4pcoW2yFzm+EwpXiZlYQg4KMDtWl0PVip
/WsY0wI7enDkWtZjggl22uTWGAl6KNJmLC5QkS5f6cRMHQd0cr8Lm/QZQKkWs6PUEhU5z9kw6NiQ
4wA2Xlr4FsKrugE4rVaBinxZF31olEONZGIwtF7syEG5kdERD5IfmTnuIVLSYUf1CSnWSZVAn3oq
Ex6TmqUvSGmBhwF3r9fGZWsM3z3FOndDtZm8llZvb4kDuqywgj16nIsSFxlkrSG9zgu9gn2v0lVm
28O3QOFoN2XDL/207NJIgVJY7x3fKG+TFBHwGa39IYudoPcOU4FmoAi+XwOyjnp0EZR06c9MNWYa
uVLYXhxkAHSEjZuSBmwTZRf5ukK3pmdz46qz3QkyFCmimhhBjn4Ft6jRrdUI1fEIgBA9IFMR0Efo
U1mHUdfNTdOX1lWZYGrCyi4gjFuDgON708FIrGUDLsCwHwQHxbGXcSOa0s74DrzSWOOqRsF7rR2T
vxa0Mu5q5jPMXQfoN9wl8J2ENSnz2QmFUnwUkJQNEVjbJugCMPhqKw7uih4oeVKdE4UK7VqRDh4z
F/kIdW94pbPP58LNbsB52x+UJEyvPDFMQdR2WfDDtVXVrJB7kZCDDgxxmaoUAqQKTLg6ZKaSFxNs
vBEOHVrvIjEY42OrnBotl+3gi7UWzL8DUEuptZXZ6f1bGuVvgeIO+bMSjXhtj/Fux0i6f17Kl+q2
VS8v7eFJLv/lEW7u/wZQDvXXdxmlGYh3BJS7yvIyB61X9dK8R8u9/dafaDmwM/0BChroPL3VyBDN
/QssB+qLPwJ0ohKCAwUEwZzm+gssZ1t/APkKxjHARkCrBsjYv8Fy7h+ehVo/Gg/BNQUQEiF/Byx3
nD+kSHoBDYLwCglYZBHhAR5n2oBOaUbVVyYq9oWxtmnfrVISqBNp0Y+juMjEeGD8eevrDuzjUSzG
pStRKt8HPXFWY16jNSwDTPbdzH9S1/psFOhhIpE8y78RuijijH3rA6EUjPvKT0Q0tcYU+Q0ZTmQM
F5ieecpQNAPABTipeeqWnH5+YPjCo3LYOxqJiTgLKLhvqJt594YVqMuJwAyZDariZW1R5NCS1AeK
34P2eZwbxUmm/0/emvjO3Dk5Qx3RAXs8t53boNhpZ3hrswezYKbr8zFxTrGHfvbWM1ELfDMIxMwl
iuNhvJoPRpZKvc9boyjjqci7OrQm9J1ETjZBmSPVjg3GngEuSGQ2PvAuU9fh/kF6IIuFYesT2Kr5
vf6Tap+XAV3lqFmYs5gMNcmi6IurSiXA4/b7fBI/aeUWa0uJX70x1euvt9VxgvhtoLea1FycmGuD
i4Ey+D0SQks9HOJMPKdpnyNX4fFVnTrDhUBp9MR4n0w1WlLBXgpMD5mtgnM81bgyURA18WY97WUk
srICmEcPj0SI5sEA1SAccN7T18Qbm1+WJbPXMvegdhiM+pTo+ofNBRDPXCWDCUITJEoxx4/SiKEa
5SDpDv6+g9ZORHJw/dwTR+rjKDizKC+gGOdAjWWZ7reYDPIiC8jOcE17k0rv1RKmd6LS+skgM1YZ
uqAgJECBbV7mdzUF36ksbEsp9zURKsJFX9/nVFgPX2+W2V4e7UqgnmcRFYCgZ5qBpQ1SXSdFLZJy
71joQFlnvGL1qkM4i0RcDUI16TeIZuCqo4D79cgL2DP2KYbG9qSAJaF0CDKS4xdEbCqtqW/EngKn
CsGalBUVknC+s2v7AVllMtHmZiqlss9IRhELeR5oIUOFUtYUB8WYXc89LO3N14/1yYT4HrCPEAmB
Wjv+f/xUZc+V3VdU7Zk/dWARQ9rdCaUyq9eSsdpf23xyX2vWNqfEvD4cW9dBbzfk5VxwX6LCuFhv
AApsdHnn5R4huLvJKQAWvPOTGC1B7b4u3PTEsf24v+bxZqFkFJVn/vnjF+Veo9Larso9T7UNH9/W
q4AKJ/56Oo8rxPMiI/mNNbaAQobhWxojF7GJ7JAN2YsGPMsXBSIdpC0nIDrQEI3aw64P6uEOeRL2
0tC2OsWW+8lLwh9BdRrAt/m/xS2AEs1QKi7AmAVMZ+QXYAHvUUc5YQ8WgJ63t8RNBg5nBwcePdDL
rYzUcCpqv9rb05y81kZZoHNzqowfGUMNaAuiuOG598zcQGJA1Pd9QPlD4NVFh+oCbb5xT87Vq8aA
xk9dJEpHBeMiO/WYn8wGEJAzOAyq0QBCLZa8cIQkRWlXewMu9b1ux2xjK2RPqc7yDQ1QLpGpnu5t
YGA3XiNp5LCp2ALPmj+YbYXwdpI4eZVXnjBCC0QN5g/lUxC7geANtXVUURfLNOqe6QAAyF1ptNlF
V/Q2Mnl2hcSqtPJz7nsTwDZme6Y95p25k/ZWGbBtv77eqh9m5+0h5hQrPFx4DouHqJHIsWxIXu7S
jHZ3lCT83EQy/9QizJN8ZHExDKgeUfrGzpzBwMfnbsh8s7CgKbxDPiz1wrJH6i0E9wO6PrSrgzuW
leVjZ1bOrSyQ1o4l8sAqsk3mr0UxIZBETQqlyq/f/YNzAvA+9Fcp8F5zB8qy3aNFqni0h2HYGVB+
irImaJAXtvV6BjicmIBPhkKzDdiawA0F3MHbtfDuXrO5I3XX1t2OEfAID/ZoocEYxdrez73Xr9/q
kxUFNgS3tAvvC/CZxX4n2FMyNfj/5+zMdttGtrZ9RQQ4D6eUZFuiHSd2Op32SSFJdziTxXm4+u+h
//8gogQR3sAGGhsGUqpi1apVa71DF3jdbJwMC+K118RbqsEXgRu8PJBu8DmMASZltW/A46u5Ac87
6NK2e8j6JYeWynTXDab8UtWG2EDoXR0PH1IbkyGdMY3zDaQWfabPBuOputLuUS1IDwaN3p0iTKB6
2pze317FixvRWVD4iyqQu4TQdU7VDlRuq9CpgnBUZ+h68ks3a9+A4LyOyvBZFLr94R0CjoItYlto
VYASXy2oVqcAZUl6giknmyP5aMQ/k9uWD11aqBt4lPevc34cl+BDcs4VBe3aXvbQH9sxrCcwoFYx
Bwot2NE3Y610fDMvU4Q96kqddvT05oyeipbER2ccO8oeleZWOzISetzlMLdf9akdlF3UQYVBMptg
vyNcFsiXFA0IhtQSmrWXWdYWO9UqAN7XalhQU2wqG+hkOyEInvQgHOmXUNneT0tBx7esqcr9uNOn
3FcKDT1SV5XmP7c/7eUBYfI2l5bH8xyLuVUsGnCKbBrFU4NEp2ach3N235TNhzON5bGOVwXnnf9e
wF3NiAJYEZpa4JXV+F8+dxTNUPv86/ZcLuMKoyymWxwMFdLvcmz++JAgLguFGrcWNHU+PGXCG/dh
l/cHQT1pY4NeWzYe1WT/KNuBr14t2xzaWSlyAKn2NEa4MKM8Z9ix2IjJV25FZgQuaymo8F5eh6+c
95pQNUUNYqO16GGV8F9a2wK7Pc2RBaRnyv7hp3SfWiUx4ciIcu80XbEhAXltsgvulqc0h4S6yPm6
arWdkgWUWuCkA+I7OJ77aekOG0t6+Rpgk/CPq+4CLl20Xs+H0aN5VrOy0ALDbeVxcCFw4VXVTM+C
mm7to+xLG2oQZvEXTh6avgMcpGq+mVRZSfuxbewvBo3TrXvx6uTB2S7ScxoeIasvrUvu8aEVWiCj
GbvFwaMKi6nqxpe+Ngohj2agAdkLi6LzuU9Wbcis1bXABdRAv9sRz8NsGBuU/yujEE2pvfDw4uJY
6oR/HhDReWFnji6mQ3Za/K1QJzjRGNw6Gxe3E9L1pMJkl+/qgGtopq3kgA3kNAUmjmM/1EK33ixA
5ruUJBCELCTB28f+4nbCMwvqLkmjDvWeI3k+qyTuh55qyxAoWayQnQqn/hrPWfE97gxE86j/79o6
rjYOxeV2BYwLr4MjsdTv0Lc8HxYWPSJLYasFeTzjgU6DVd17NAG+1NnU3amNpkhf6kn8BdfH8VRr
RvdN0/vW8I0wlw/qjL7V7XW4jBZkziQfvOTYp0t6f/6Lej0DOAwiLfCAdMiFH9CAtq7ML05TO6dK
tVHzSioIdWTSx7mqc88fkOS/u/0zLt57y68wSRJIb1mcdTLU5LAnNLc0AiWPgLY4wvR2s+zlnQjR
v6ogvfpKZFg/VUWkHy2YLEMvGpx0rDmwa+spwytST4S9ETiFnb6JcYwQ3Y5fbs/v4hAh0c45JSnR
4LpyB5yv8ui5qOjZrY6ZX5HVgPhUdVcapfXzw8NQSluwpNzN4GRXcafkfTBTKNODXiTZP1kZK0cu
I+Xw4VEc+BRLGYuEHPbuajJOA7IqLvQAKF32LQGYfKfyuio/Gt6WaoZKKke5nmLbemfqSopCeyX1
IBGpuR/oqe/cji7UxycDwX8paFCRgxN2PpnYLbSmKRI9qFzR79CFiA9gGuaNe+rK91+KVssj0TRw
IV7+/keWkToVym5OxSiJ6Z54Kbb7enbVjcN8GdQW8x0V2c+lEgU5/XwUG5RqDgTPCLpEyJfE8qY3
3GutvZpQwND7PHzKsHrdSIUvIzfxA7APK0hPlUByPmjtjHOsK1keaFFcBR3eCt8IVspDWzTTfego
eraxL64EUViZVB4darZ06dcyUEZqRWGfRUXg4CGxS+yqfMpM4BRL6/bBc6HG+u0UW6d2Ns3Ac6sG
BKnSPyRaWh3zEHTB1g+6XHd+EJVQCgB4hlPSOV+CEWjd5BagDoDh0VN18cZ5gRJnP5ad2v/n6oP9
jOJCVhzsjsbw3gjtFpxqrzY/akWGwIXjsYoPjWtE8j71OomzIKnb69CMieYrZgHs4famvxL1uYNw
TtRsop9LEnH+i2shphlQdx7QQm/uYysWjzpwzFc6N1YQyrhPD00zDr9dbcIFKO8VDShvG23lScuT
7OwVxY/gRbqUqTUovWvt1pRKr12muQysYUEEqbnr3LWeLI7C7hPXx7c8K3alp9ZPpZhjmtPdvKlf
efEAIExadHrgZYHCv3DR6EJN7Sr6dafKdgA9xYOHViV4VUSsxMb5vIwCSzzjtBBs8MpcR7RxAluc
elI/KZlokDnINL8kJfofRqF95VGUgZ7OSOffNm0ARzcyMk7sd+e+ivrqKJIw34ho15ZtuQHQLKII
B93+fJQBNFOZTKpximuMmjXvl9KDDtJENW6kBlcGQuh2qZLghqPBmDofSDdICLU6FyezCGG7Fy1w
QFfJEbkKf98+FVc+D2zBRcgZLIZJLeF8JC+rIs80M+/kIo92r3UjHKQIG5D/ZRSESnhuUvR99zv6
4yqYSC6QSuAWiHq7frAaxD/bnO7J7VGurBpZDTLBBGai0jqfLq0KfgUCCae40XTMU2L5EBeestNc
4W5M6PpQNCeXCMhNulo2Oht1rUyeeyqFIX/FVfMTK15gOLE5bollXRuKjJ370+E7kbWdf6G2pIGi
4Lxy6ujg/zIr07kDLIncXZptedpdZqTvWAU0LxGNhLe4hK4/PlOuqdIxs0mc8rqe/MxLC4yCALaV
Bnrfe5psbdCih7iH1RlW+9sf713Z8jwuMrjDW4hrHFL8WgJfKY3UtaJSnIYqTsMdQbhMd+Osez/S
th/io5bH5g+vLfM38HkmxltdqvxXIgJwjBNXpabHpniFAgdORgNSDZ2xRxnjLmnS6qdd6/G4A7wF
MEHNQ+C62lTUj62jL74kia4kVAsM4EYguYZ/6wScp09yJzK/cTkYvpt73l/tnM/Wfppd+tJl57o7
rojoPk07B386i2RwLyuvealQ2ZI7sJkhEFQr6namS5Q4VK1UX5Bc1qeDlKn1o2oa4+8EmkQalKEy
10DipfA27rzLS5pKksEmxcqXLu860atkHeazFO7JKL2/Mll+9eIJfk+hfM4T8VmJ2vuNj8gGWX9D
iOugWEBPsItWSQGKICmaqLN7siWJZT+5wwkl2nijqnslZi0vSYrveKSR+S1//2ObIps9Odlyzoc0
TvHnc8Hg17nzeHsuV84db+VFsl9FYImKy/ko+mgVYdszFwGh86iYxvDZLNh34Li2zt21z0S8p2r0
vnRraiFAZmkP/eCe8nZu97Y5Fp8ocqgdisg4XVMUte7KRv5Py0jq7HBlUo13VoEFiFstlIwYJlK3
vE/jqPFryEAbH+sy3VmwJcvFzPN/8Qw4X8YZrSZj7lT35KJ6vEsboOLoZHVHOdT953AuNU6NMZz0
0NUf2i6ZNgL1layPjihvfHT4IKR661dIXVgDAODCO7V90ex7assIXYf6TuuXpw/o6FPpmaAwBvwf
cad/hnKA8uHtrXRtwy4WxOwnEIIcjPM1aDuwno6aeifyPlDhelMPb6k1bDlNXduxtMOps9GspgOx
On1ZWwpgvybDzJXnK73MoaU4sfHoKKa3USG79lnREnl/iyDAuhZiszJdFPFseCe9VMQ/GaS6Lz19
4/+6MR0fDKCvTxAQfkYy05+VcLZ/fXhBaYFS7eXtsfRAV2dTJnClzEFRTmPfZLoPpUk/hGMCseR/
GGfRwySgLWoKq2sehkRlGamjnGqUST6pcGz2JFHWy8dHoRmuLl3OBdCwunZjveWf9zxx0hMpA7vN
uv3YWR+v+YBEBL9CFkZQoyN2vglHWOBg411x6rTc3Xf6jD9oj7Do7bkse2x1A7wjigDjoIlLr+R8
FLgBYOw72zkVMdn47BTaf7AWvM8VGi9fG0NuthSvbHo6lpQAmBuTM1fxpVBzpwvTltRyXFoylLZO
QyfRcbGVrX70lWMMSIMDhuQHdbO14leviShK9Mo9wd41H2iruEfes1tV2isTQq6LKtPSYr48WVGI
Ck8+We6psGb3WFXS/lS1kbdoNmwZYV65dxYlL0IztQzyvdUxmvouhKDC2qFRgkFA5ar7JKmnz2CN
nYe+R3jLEF21UXs0rk7QBWKJFwRzXPdqsp42PSVP5+RNZnEasQp8WkBMv8tG1x5TYOrDEamO9NXp
NGR3rLTpPXJPMQYqbR28Vkbd/k57H7SlMgFM8ptmmP8ZW7iBcPNsgQRal6nfDBMCiu/KrsW0OxUt
9yp1gdaXrTXWfg1J1r7nceA+epPWpr7sO9S1F12Zf4yxkJ8RTRi/KYad4iUHjMlX+zC/t8yyQiB3
DNVpf/vYXMm8uSKXwgA6JRzR1S6OxqkTtTG5p1bp8nsXVZZjZ+pIDUW1cq+nnoaBQgsEAki5tSHl
fGVXM/Qi+gW4BJL8augyH7OqKjX3BP1L9XFhdU8oPbV3tyd47aODYwUovPgg2epqq6UO12paMUHD
yuVO78oMXgVy7q05bGVT14ZaQhxdOA9s/lqlEkNLyKuFJAR14/wQaml30GRs7Cw4Xxs54rW1Q/IS
NQOHdyeGDufRrstL1S0EohBuJpznvtItf6wc+fGsmmmwZgtigpx3dQuZCkTVlEfOKUQ256GuEw+N
gObt4x8I1DkbYMGK86Y9nwqJWexgdOacSicyD0JLrKNV6fl9OuraRvX0EgULYh70O3Yw9IQpCq3K
G4RnUsJxJAK00bQrGrYA2LbH2A7lLhob3Q+nEqsRs3jI9W4/z1MwyvLb7fle/REYgJL8ojW3PCfO
JyxzyIByIOkGJc8rAs2Rg4lV6x56U7ancubtO89+q8Yuf+LDKkcYpem9cPtG3cgOr+1XoMB0FSiV
L2JJ5z/ENXliK3PMAx/F4nur77OHThmsHUIk8/72pK/czmTAVGBoOALGvZizJjzw3CTjBvt1R4M1
fI2G3HtQyQYCM4PueXu8a+djCfOwGUjVGPR8akXb5zbquy6JgNXeeU4i0V8A1fi/jIKaN3w+Tvy6
ompB5myT0HJOPD6dB9lb2knP9Xojgl2byxIiSTQ46zRuz+cSW0YflTS8To0CCZT2TMwbAo+Y23O5
diVjg8FpJ5nhybLKn9A4nMJYVcyT41bava4Lc9eYOGuFM08jJAjmQ5EXzYbk3OUOBM/DW5qTSD+I
K+h8amCFtbicIvvkNFq36/H+3Tt52vgcna3gvHJOYv1Az2hEMo2mHewYZ7XblXZwMBNPsWWTfSl8
3Q09/W4WC61Mz6gf+GgopF/rtLdTX3M6wM25IZpHqxOq4+thRm1eV6P8PjQH1YCBUckKaeDCLJEd
KNrZn1Wlt7j3K23jxXN5dhxyJUr2S7MWt4dVgEQVQYmA7psnSw/pmeaTfBrMfH4YUtvy09pSthoF
lxuOASlm0D5byrNrKbcs7iSYrso8TQsEsO2M8DiGlruxra88kJGf5L2oYzgGJ2ktgZgM8+AWFL1P
rRsCHw+h6UKh7NAanGrexXoaHUdb8Q6WmzunLEyH315cZxu/4tpcqaJS/wBRCTtqtbiewLHYSwzz
ZOSuej9W1q+pGbaSrGuDLMQqck4YVtihn2/zHjkAD0Eg69RnjrsrIa/uW3OO9rdP8LV9Qi7FXU3y
Sed7NQpe36XSh5p9CoeQ/AY5gTsipNwh6aHf8ZzcahlfO7wu+no6dUWO77r1EWmtht2lsE6z1+Lg
NabVacgV9xnoQ7aRul9ZQBrTlGgp7XGO1yHQrOxuDCU5At2lrke0ZoAvC/1L+3BAp+vBs4TyG9UM
cp/zDyX0ukJ9W9gn1DKMJ+ih4wlN7pfb3+ky0vKPQyKgF0hdCgXn80EKaMFs/NY+GbJxDmXR0ZgQ
qv3YZsLYt5Yenaa5NjdSucuyCRuCNxfnmfMGleN8UEfCT1ftyjsBuZghAPVq922uKyolYw/5XufP
z8qwyEKZNcTQbNL1+vPteV/7iAtNhr4SU6dpdv4TbFfEtYd+0WmYevO1ijTv2eo277Eru3IJKqTE
5MZ0XZfV/6NGyzOy9LTOoxY1mK+uohvPajWGB7Wdyo3zdmU+kPY4bPgAk72uuTG0YqwmNwtxqkgr
dxA1tX1YOFuGiddHYdkWnhg32GpLSr1s8yqJxCnhOfoZZQlkThot38iMr40CtA9UJlYKRMHVeyKL
zZmXBNvD9krxyUAVAK51Um68WpYvfF6jAeUNwHTRSQdjsobVa2bC/3rbPWXOwiVPQ2TKmyENbC+h
dtdXIxq8qn6n99L8cD7IyBAsddhaEOAWvuyfu2KY3ZmaYUqlS7rap85AC96vUfnYujqvnG0CsA1d
a+HT8Oo/Hyem45xn2SwDN47LwIiEqfteWunQqwEI79MobfBJ7ezw43uRnagawJHopsIVOh/XSu1C
mCECr1mh6YdIUQFmQlvdCMPvonyrD4hVNDI/UJHYKfY6XzPbSelHkQTZPM3KfV3ECAgtJf7Iz1wN
VewcLjs6VIb+u1Zc80UdDdRmumGYA2nBcN1NfZGhoqBMKJrR39KNna1WEiEt2bdIa2VzlO6nZJrf
FDPFwTuuJPz4vsuGEcEl2/0KTsJQDxrMErEb3U5Fks0QrXbXurlMEJlR9egwdJH+bRbzqCIxbSML
hRSK+VsBqpLtdce1lIUZH6ORpUTp8Lmi423skyws0+OYiDrxSbBFt0uRN3vNSrWVflUjOPB3PEfo
zuWVh7CBF2nqW4oqj7qnO47Mj6rItDy201DGu45LCgy+HfXtAWR37hxkC/lgZ4xVNx2csUGwS5/j
+C3EmCPbl25btX4swvFtaiVSCWlq9trOQSDiVfRWiasyYk3PFtx9mCgjioAxgneFH9sNIbtVew8F
L4wym7hGJyyhPk1ZPNez/sDdbA/PplNY3xMn782nUIQRYvLYwMaPZtakSJsXufwdae4XB4SZWxiw
6VJP0Sau8zjLHko7Qwyu1aRn71qeat6dq/bavQxrj0ZpCKrTt1DQ+23kuRLMtSXGPdgRpBzRyhB/
374+3lOx1eZbEF2gH9wF1rEu37lDmHdRYndB39fFC/gg8eTiKPGadI2a++Gik2TPyfDgKEp/Z49K
c2d0iv3JaGtX8a0sRJVYJt6rpmZbuvFXfxriqmTNMO+5eVZBWuvKltUvxgAD3fTzNHeo/lb9rOyU
EuomCOhONL9rcALTUU35Pz7qFm2J7jf+DAfNyYqfJSqL/4pcK2sfCYtG2d1evMv4vlAnlpuf5x3w
juXvf9yKxsAtVkIkDdJcqIsKs5V+sixZbr2IL29fxjHJb8D4wYxdV6rVToYeqqhd0FWFc2wKRfui
SV2/o4xkf7s9pXcE//l+WDCLlNmQM0BCdI1Gl27UlGqiNoETaamx1+y4/+r1YdagUZbJ7OBNXh0f
+qhFIkDX6YcPTW89Guzdv3S3XAzGZnLWfebWBSawXWmjLdgJrLR5Bxf7yZ1g2/eWNx6mxo1Oc5gU
AwrOevxsaFIzac3nHkxALUcRZ+Sbpbu0SMe3oUOnDZNGLaxPbjP33i7LelS1bk/+8p6hC7Bg4HAJ
5TG8znLseewSe8y6YCAg7JHjLH7LGJ3nYZ6KuwHSys4phvFwe9BrH5dn9ALbWXjya6KmoddxQvrQ
BVNa6CfHyuNHcD3jXYII+cab98p+XdSieYDSmQL8urpozCImWmpRE7Cl612DsNNR9nr/4ayAahSo
KnSbkLyAXXd+KmZIehDctRrSi1buB6nJvTCTLXrtlWWDrMzFsuQ+UF9WeW+H9Fmc4HQXpFaP4fGE
ClvXlsOhjKOth+bVoSDSMh3caNgh5xPKnDCz2wpVRqW0EQpLVRVZTZiJVaFsud5cKWPyll0kQ0io
qLGte8toWFSxvaQ60AeNRXbMPVhjiMuP0kcvOHy3X2hqNI8wNuPEB5WCcqgEeX4IZSHvbm/My8fN
4la3FEcAV/IeXa0w163SIllYA7BUqpOVWO4n5BAleqpGBlMsnKr6TuZT+JARLw5qh8Xzx38ARPSl
mEvMuyhv6n0J0cDTqqAeUB0rGsce902qT8Ve5EX3Q1EcJq8hnVtwru4iYP8bYIfL87KUh5Y+Cikg
HabVBaRIe5xLuGGBK02EQPNuPgyKkW+s85VRlk4nyi7Iai/C3ufbKxkTpal14Nu612kAN6z6obDV
9sOncsH10oKk20RgXwMncLHqdZQX9aBUOwS1qXvvVG8zgl6ZC2g12gBAuOl5rvvF8C/SKMEkKUjM
tlyQqN2Be0TZyJivjkIko58KFpVH3PmK0YWk8B2lZhBVcXvEr3R4Scjstq7da8MsIjW0aDj6zrp4
m7Vea9WeQJWhSJvnuo/Cp3lMnI1q7bVRFs83TGoWgJK6qqA6pXTQ0VKMYMJrDuRZVjx3yqi93j5L
73fX+b3uLe92wCRLe/0CUptVXsVbMDYDiRE01sLqoHzRrcjbx06rgrZrvM/TmHcIreXjoZl6+a+p
DOhe5lVcHsI0y++6LtcORiJ7XhTdtI9R6T3UBcrzpJfKzuyH8pCZZnSHF448UIkbnvShGny5gII0
tYru8zYP9zko6I007DI+0/HmDW/QtcNaef0A7h2DLB2B2YBuwgSD1fHQ7nNRfKRetL+9jFeGQl0F
cSSK68C71vSErox7wpAG72nw3DcvscVOEsb/Qsp1yzPzMhlhKtSmqd9TDrygBc4jJfuRtw+7LyoO
pLzas4S19jWtEMnTQyv8XXj5sBElrs0PRATPesIdDIzlTvgjoxXZgNFC7DKonLKHua8QWITIlvtT
r6kbdYvVxqdbiBwbCFHQndwzxKXzsTrRJ7k7VspRc3rAK2rR7opI6TZGWaLnH/v+/48C736x/ULa
YJnxHzOSKAROs5Urx0GU6Z3du+mj6vS8StnYr8iibsWm1Qq+j2cudLRF+svg/jwfLxLtmFAN8Y4O
J+B7mMb9fVnM+pehNPv7D23G96FoIC/aIhT6WcfzoeKq5A1mO8qxggL8aNMl/+4M07Tvhbc11LVv
5YHNhGWw9EzWJdyG2pNr52l4SovYPnVR3JwIVOPG6bo6CoJK+JUBGObWP58QhpfSKJIyPA3EWtSv
jehHIcb06+1lWx2sZdnohy9Y03fKxLoRoxazU6I0aR/NwpkfIYF7B6deOlOiNIcvbWbqu9I0IMHc
HvZiY9CWhmhGjF/Gvmg4ClA/qZmPdRAnvbMf0aR6SBTpHgo7nzc2xsU6MhTT5AyDc3W09deCp5qI
MlLqwM1G58nwasev6I1vnKx1q4noB1gP4BTdbvIkCA7nn8seYqVN+7AOYIFoGe4SISJYU6TjBKE0
eTb6SKEan4TVUq2y0OB27wwk0LAkc5Xft9f24pPyS4DbLs4Qi8LImuCLIoPpJSFPDiylBly9LWd0
dqWWOs/JVEfjvZE4XrofYzvaUpZZtuRZeAFrS5eGPIS3CGDB9ZYtpT6KmedyNMYCPdNE1Tt/dgbt
4FLsf2jcRtwhTmv/NtMGymmTu+bHHnV8BZMGBKAvwAakXGsojoy7WiABXQQagr+/7MkyX9MwHDdS
rrXQz/swtFdoMXiUskklzj92HFaGDKuxCIyyrT9TzzYOtTpUf6N9SN82j5B+DcOpb3xdOuLHZKMX
K1A5t/cTkLQ7G4nWk5Uq9WPad/kxrjJnYxmu7EaEGWFaLlR9xJ3WV5cxZFqjWmEZRD2M9h1KoOW+
n7X0VUb8CkuT/T89nNBPo+LYj5MeDfdUW4oPnzw6rkDwOHnc2dRyz1cpdec6cSNZBm3Tzs9W2gED
qeMP4pSWb8EouLvg8c5nX4Mk6SM75dS2ZYAscbXHICd/qiMj2YjG67fo/xuGNwN6b7RxMTY8n0zc
DZ02REPJE1ubXtwoiag0x8pJlgNHeS77+6xvwmfLy2a8N8zhax52wwMa7N3HVxWQC3wSrnAy2DU9
p5UaEMreSgOJjLPqg0SSb5ol279vR5HLsPnecSXt4ZkNhG75+x+pAuUsQ63FmAVO1na7mb7eXlV0
8bFsdVlV+rqcI6yA0OdZK2YlAOekGxdZkBaLawoQDe05wyojXGxVxo/BwN4HA4bMfnmXXlyXULNU
bS1UVsqgmHQHJXvAmWRj3sMg537jAF5bPSIDlTMqoRRJVpFQqJM+SF4MgZfK78jyVDsFc6rD7U90
kc2xeOwA9iLbAWrgKgr1bpE6pQ3bsiFH/4WwNk2KsRh/J6if71XkoTd23jsR/Dy+0/gHQseTlgN9
4do0ha7TRm2UBQLigXLEHEJbhIrJUnbpZKQF7EcHur8ZF86jFLpHHzGbm2aHhnBD0TOKGmc3FbkW
hIjf5QjPZzXmEK2KTVg9pNa/U9J30o/ayvteAXI4VfVgPfSoscd7TatqEwqTQFbJrEZxMrqkUv2o
GZLnzu3QX4EKDf9gKmcDj57eRTaexql8mDK1+qRnKq54M2Ybjq8oeRzua7Dq9GF6KzH3ISSGI/3+
FkeKPpawNtqZNx2Oj+Or3Rh6eG8MffNm4NU1+ZGBtr2vdoObHuM2UodjNyBTRNukshEqQzu+891e
BTeAkVKs+9mimkTszYuf+dCL/EvTYddxvL0TLtMpzintsqVXzNKtgUdmjYtCFLsykERKPx8HlF0d
LCAiDZrE/zAU+c1S64cAvy6JKzwuosEZZKB2PHlhpKW+1arHMjfju9sjvb8OVtuN7BReILAqNCnX
VU3E2VGgbxgKgomDKYKoHvoRyyv8+9TTZEj3VClz+MvtIu3F8kR90MGw4TtSZW/oVWpUyHsd7e0i
CR/6bEyfNVp4uyLJHZ9mSkZyO0eoz8bdaUa762A6qfGvkWTmBibhyildpAdJEkC5Lt2E80BqC0V6
8LhkECqWQVqg0X6UbXuXC/BvMsm+3161a1sBCAufhqc5xZ/VQ7LOFG2cbJUgpw9wDI2sR2PdVe8U
UW4x8N4f+KsPRHMESB8FAApd7op1bvBqna26bgJgMjRl3dDBXqNpC+8lnGetObiQV8qjSxzsfOmN
7r3qRRN6+byr9npVRqWvZiJ1UDXtxIuHF9KvppxKdBJnrT50VlJt+TRe+Ra0MkDHLzgVXvarJB21
JqeXbV0HSemOv3unMWx0FCbFJnKp8xPYiq284TIlhvS5nMhFEBKj69USzeyvZqoKFdW0WjuA/kkj
f+in/j9tLEOkaachf8zspD7GkzOcNFs0WzrADvtr9ZFo4/AmpsLAcV3L8gq4EX0OayCwWmdvGI16
R1frM8ZDv60iS+9CgVPq7S0I3OJyTK4jwLYeGIWlNnS+54U5UAuzGTOKMsxJqjYuSp+gj31bmEVG
tZe2pST3KTvh3ikiwUZFbVr43kQrdZ9XLYnNLNqZ04tqgeX3NPI9Pyut+F+o6+kxLyqc10w7Ep8U
m5rx/WJ69/cMMjbzBcYBp8q2sogyilXguaTmxRdC+vwSpni3oLTZ0bDHA+Evw4rl7GOIRttbB7uJ
pcrgNl9NK5+AXCIZCuZAH/ovdu/1/0ojnLVdpqjhqxUhS+lXaGB9z/QseXMSvNZeBltJUm4dkb4W
NJ6+T4MZfQKS7n6tGr39aYcm+AGZDslToYWJcqg74f3Ea93GvbMPQ/i4xdj/V4c4uvqLr9fLlObj
K25E4tVQRIOxtTWbP3E3oeViIggWqEksfkRqV3Q+ztcYCWkizBMMW4Yeb5UM0SO/clvrL2SKoTjD
l+2/GlE3Pqh1DEWhi6GBkD7qMoEbqSFvq1UslV/Odav7s+YgM1bleJ/4boU13i6u6/m5hZH0H+9c
ByOZusBmS1VCcbCx7+nu00FEzV1XAJrY1Wne8NnKxkNple5Uu3ciod1zr8qc+wlsjp8kBpIeFQQX
GK6Y8+1QUBq5gZt++BedaN0+cI3l9ZMV5un4XBpJWd+LxVxv16HHyeUrTHfe8bZGEExRMMy7j3r8
6pHlq0J2la7W+W5Sp+wN+Y4J+5hUcz5lKb1Tv84XioY22s0TiG03PiRWqr2RnuQT7/HExsaTnKPc
dcBGMOAB1aEd8t5Nqv1o9Fa+a4cif2wywy73Ilt2WKu3ym8e9ky2iYVi70an1ONdJEbzlzvUSMEq
QlfFY4RtjYtL+UyOUDR287OYUfn1ZZfo8DgKiIe+iJPC9qnJKU/OmE4xrr54Xtwlihb+tPTWbn1E
3iYVIYPCxR7NEPzjPcJnyf3STY79ITT7b4lrVQMdQAuJW0RULHQPStmnvpDYYBxTLIReikTJ3lLX
Sf/t58HqUTByumwjP72SBFMJIFfAfnHRBFlF20o3m07VOjWoG2PeVV6UPOIxvhVhr1x4DsB1Wrj0
PohwS8z/46GCgMGA9Yo5BxR/KLprzbzPcqfYS0drNjKSq0MhL0KRh9cP+rDnQ5WGMU/NnKsBvf3y
KS9FiwB1Mz1gaFFuPCCuRFBKOLy9EKREmXEtY5gQFRsy+DnQ9bw6Yd9Lnw9gzEGgU/8THlO50yar
+nE7cF+ZH1bklGqh/di0X1ZLKcu+LaH1owOpqvJLoWCO5FPCKv8OpzrfuiSWr7+6lygUGbxi4YYx
wdViOtwRbd6oKMT1BY5UJjcGIQ6jQwzg5ryedr07Ks+zZsXRznXnELdP6Za/FVqk8NS4VF9bQsBv
QEaFsvGdLzcu2FsIa5SRwHeyHOffOW/DsJnJLbm0q/K71VjjKTZTu99YgmU5z1fAoljN5NlRtO7X
kiuT62RhGLpd0CQYRpnm7O3LMi98emDuXkYE8duf98q0GI88GhkD9q+7Oo9qWrcm4McuUAVXTBUZ
0QHtUnG4PQqF/WvzgkRAfQx6DGnH+fJJkUaTaRl1IAcjnHa6PigAcifMmDQlycoDLu1j5hsYTTZP
qR6Fp9YZUQeabWF1e6sWcb7rR7zP9p7Vjhh9jpoemNbYJ3ceCvBfcUjT/2pKVBH2aiab2beSRMCd
bFq92Yepp9YE19L5yzFriXi6jBePwVQb1X2oVjjVxp5Z/rJDcH9+P3RueqhKJfopRE+VrkHX9qvu
TELfKar0prvKcRTNl203yp3dqJifpqOC3RZI6vitS0M1IpXIdRzwYrur/bHo8xI0m1W/OBmdWJDY
C9xv6gzjrqhHrEpnOzU+4WFL/tIhuyr3utJlP9wwbt4yPWrSQzfbke736IqJY216IApbGjUYGJCl
4Hw2uvZLFS8ysW0eDy2C2AoFPpHFKIf3/LIY/XA8mJ5Tb651HHqbpt8pqd3+O0aertw3UVT9mvI2
/hHKusMdvQ7rynfHvCUHE//H2Xn1xo1kbfgXEWAOtyS7FWgrWLIcbghbtplTkcUi+eu/h/5uRi1B
DS+w8GJndobNYqXznjcM3h5BSupY7e11u8RPRMXVYHVdNEPyu1e9xAialoisoyptnRQHt15LcsNe
P8MT7H4qw1GXdr9mpOgNhfwG+wW2bS4b91a2k1Yfg8LhE+RiG8VRU7ourxhmWRDJMQX6AVPswCPK
dMbo1M00Y0tIk9uLhymlTaC6ZnhOa7MYQ3J+S6IQm3q81C0pRZy3eferdUQxh/BTKEZkYdefOFel
OOhztz72hWv9YFYNZky0qWZGeadVLUK0jWLZ0NDnoZCdg/QAtY8b0ftrYt8wTlc6DQ9oG8hRKQNP
9jr8NlEyBLlKRF4Q2AZsckU1VQ4hGVtdnNfpdkdacXGNncm/g7C0gWHjG3Tt+TCn1qXCI6CtJJE0
Ue1g4KPWZ5E+YBP9/gu+sZXhxsJdf9/KXuNdc9VsQWViKtoSnvoBZ3xxb+0YSNmsdTzTVT9zPL6x
lcEzRNrAib/T807KKlKelZGT5ZK4TencbEpp+BP5aX+mq/PGY9ApubtUg3QEXu3lTqZV2Ux+XCmT
bU3rZLOI8SQw7VxIzV9q+Mn02PtvdMP28x451MvHDL4nxrHLMSinSraIZS3nG3LGbREa9eiRJZrb
S+JrUnzXu1Zw61xgFxLpRjhnqHm1+22svfQrni62DG1tIMV7XnP7yWi40kabA2cw3KhI2sjWsTgK
824rn81U5OOVLYbge2sOZQFHtN3qWE0a1fCYrtQjrZIqDUvlNGWcjqbXAo9JQeisp1zUP+WwPdfI
gW4zu/FvlV5Nz5I03D82KbpHJuKAyK4eihUyEtncYVYUQR37Ojm4oSk3eKEccTIgARw4IOIKKe2w
1ea6P7P2Xt+kUONzyO6ENZbfqXPWoDn+WOfYO5GEhsTel9oYExJaXo25aR5giDR/Wlv4D+8viNdX
KZ6KcyD3GxCxV2oAQT77MAuLBWFX6WO+euOHte0hEDj6OUO1N19wtwzZYyfgW5wU27XL9o6D95RQ
Zrrl0aS0v7eLybxvwFCBOINur2rOoXNvvSDuQbDzGFfs4E+eWlaWqtJUm5IemGYJUxIxP26mVX/W
Mse8eH8w37pRULABAWIlQn17msaiZaKmjctp51s91NfFT21yP22iIF3S7oZs94fXLDkSKJcNR44P
/W5al+qj5AZNjjqEuHSYh8tKFvp34CziN+y6uVUKPxeoMsFPG/b9x6HSy3uP/LwPrA3jeujtc+S2
N8YMDIirD//hWnRKh7DcufDlNs2JLZErUJdWl5Rk+AJ3WX75/pC9MSngS4LMcaHf73zmyy1FF+1s
KVPOiWn04xMgRF3HlIOgAzp4nVulWtzYRlbF7z/2jXNgT45gOiBB3PNkXj42D9xpLSc1J7giaQdH
AAX4RIEmbqfPnzEO98+85l/Dg5OtEyLT/2/Pu9vwyZ0WJmpbEM87JxmhZj/N0tnY66CmlpGBOusD
OZDBj8Kexk91v20RCYwX80pM/A44AHJ0ksB7GKXtt8oO5s8yLcbsMM29fBLu3N94m0VM8eBmxVOT
p7I/LKmLAnEzutup0LRHMY3pzWTk01NjVfVz4XqCNHahPbkFSAEVr9F0x7WFf3zmuH19LrEn7o2z
3dxip2i/HGbfW/La3iqVdFrgHYqgzekvm+0/f0w4IR4qKggUSH5O+7eZKycdzWqV1M18pLffX2NW
Nz5lk2NedbQhzrzU6ykLnZ8GE4RuKEM4zLx8qayte4KfrTKRab5wvMD6Jqk3tLoaP43U+Axx4BwN
5a+07eX04Rqxu4SCUyJ+P22cZAhhxs716qSfdaeOXJkv5X7o5mm8EvhQHU1q4h9DpprfA0UhOgu7
0L/6G3fdyGyVmqKSkHV4nZRV52xoX39kvET2LRYPbSgyf3v8/wE2/GpTOgD6lGjE/sa1sum1bd25
Fft61F8+5aSvbeCNPOkrWyuHuH8hG20tqcGyKjGpF660mvBPFeDb8v4+8QaDgpOKXjrMAD46e8XL
j11pQzETwU1ainSDsOTOfk/EwBbPWtdc+TTbP7h23uJkW6ora/KMS/JC1y+6NNxonvXpYtSlk+Di
GNwR5lyf+XWv9+n9x1GXozhG+XDKcQ9438Xz8imp4CkdPYn1CTCWPAS1cM/cTt76yHxhLs87DIAF
5stx8DTiJVevn2AiDwg+tmkB5pXn/B3+CpdeznPeiBYx1CD8QFhgLx/TtpY5ZsQuJzaFZwwamX5p
6XTeFoSMRAXeFRR/wXSgK2LSWZvLg4b1+GcxutUFXLfhfxhfVBV8e9AfgIJ9/P8zs8cMLr3bGhSv
+aYlRtHOd57fi+NS6ecsAN4aX9hQzDFGGQ3GyTkoBNV/ttYsotGaQv5fY+R1S3l4fzq/PvaQKBA/
QKNyv++ddnlMH4/G1OBgB+8uLinzZWiBZ8UCVuJhGLfxzKw597yTRdsZTZ1LapNkderpiYRLGdur
vBZ+r31czNU6szO/QX5h6tgsU1gnsBFPfVpnBIxj7wUywdujOcz4dXehl5vNZY8x8VPajthOLfni
XYzKbT/IxWuTyrREpE/4h5959zcWJ0QfOmqwvEDnTnHDMUsLw+scUDNaP2Gm1dsHpHwtDoeiPvfe
b8wenrUreOD07Ql2LyfqJIK5m/x0SlJt8B6rvqJXM46iKkJPTC6NrbJYH/zG4cmaXJsnzfPnJ1Gs
xBdXFrBStPTsZ4eVmodkacB+cWYw9m3yZF3jVWCyoIFsEU6cbB9t4y2W3IAQ8fzyPpj1WjrYXPXt
dWMNc2TUBr7HpLtGzmxsD+/P+bfGZn8kuxZgIraML8fGFpVrcCLORDxQWWZpY12YA3l+/8NTaCHY
8Bpg7pxqKNyuWYlJS+ckx8oorsXcXThLWp1Zv2/MKdjQtGl3biRyrZPvPOyGCWRGzIlTy+loZeU3
exVe7ND6OTOl3hg1nkQJg5YT2+RTkwSccw1l00BL1LZ5EOf7OZ4szEPfH7XXh/ou1Kb65A/Iaqcb
LA57PeZd7Hpsf+xCi23ECP/7g7DWLaKRMl0U5OacmYtvPXS3DqTYQCDEink5ISYg+rIvqUM12E/H
URIrSNOuj4tlVdeWatxPotL0M6qk118O7hiqpN23g1vcKdEKkt1QIpcaEk7Sh6mf6+vB7L7O7XLO
UXZfSS9WGpsfD0Ejy9uRWne65ZJls6J5djDmFfO3dOqtixrXGBxP61F7LOohrRCA1d5NicXQh3zU
zplIv3pTQsl2IAEKIsSFV92CQQNARfY6JNgq+6GoSD8V5miRjmScy+Z7NUl5lLnTJPA054y2T941
1bVAal6GAUqA3jtbPCPalHGOjPHGC8FH2DVe/IHW+uQpioalCrS2SDx9co/ZHHzyel8dSCV4fH81
vOap0Brkm4Ee7N1ItFIvZ+bcmFmJ6jJLzArWUGTmuddHolvMKewWAsMinx0c+Hxbq+y4Wv56G6zD
+pRPqrgtsNquDxMQeAbxrPFwrdBk9svp5hXqQNuRKmx2te2cKWxfLaZ9WtOxhFjDGn6lN6yGFnlS
5mvXK4yEH229jlrodm6R5Pakbqd+KtyoRwB+xjDx9TcBoIZOy/rl0fRsX46UGyjLtrqsSDCbbwkP
EjIiRH446MQ5373/VTglTpbUzojZY3rYMGiyvercLvgR5MomklH4Zf2jQGpxv7V4x+yCnr7ntm3U
5eW6rdl16ncTnttjtjVfx3kbPhmIBLV7y29H+04WWXFVYbvZh7q5um3s2I2jrnRPGyyg0kALorLD
4yTeQF6nMK308TeuKoRrOSVsAL3JA5L3tHWFotiogs5UNZYO/R8v86Oiako93oguwj0HDe/OWxBU
YiQa9dX15GTVfSY8r40qHL+6yHdLSxxHoypjzei2OV4yNThJsI7rU8Bt2oi1wU3/jMgPP9kjNOXI
mChzxmm1qyhIDSyqG2Fv39t+1vSrvDHtjgVR2iLyiswhf9CQhYxy062daKxkd6lSPS2iCst61o31
s7HLZooAlsSH1Kyxgs7qpk8jXB6dJUTFZGbHeV3mnMtIAYejWWacxmGf/KQVEzjHzFV9QUlLsmRU
j6uTXlabBlejACq6ab2CZhv3jWGMB2dzb5102KbLwN6mLXJsGAUHt5DlF7+r+vESHrarH1eD3Nuo
H+XUfrJl2Y8HSHDZk6ZL2Imi0T1eqdKlHusWvTDGXBAzvdS58zMNVMoCK3FRDL0aW5eQQLFu4HA2
8+caJQGOQuvem2u0zZ7DtJkUnhTNmMdzQJ5RuC6O9sVqKqKat9H4SnpCq45r7WLWI7RGO9ZFUz9s
xjYeiZbxj9Xa6HmsBj27Y6Tt70YxmteDHLwrk7i3wywNcR8o1X6mSraPwVg29+20QKr3vM/r1rf8
vLmYnlbXnMdI0NeF50H0/OdstX83goiaTt+mb948zt97DwqysA3IV0GAQ2zYma38Rn5mvh01X/mo
BPMi/9LkU/kMcL4EoVmywcXYforLjTgZcIp1myEJ5b61RKspcjsMSmxD+CyB38VmS479Rb1Y7hhW
yhS/kblPT6PeT396Fji1AkF+3zY/z7/Qgu34hyvERgerS9MCa+2yuhsDMR8WeuDf6KmaP+wgrb4x
YFlFa35zHqySmKVDZZKJGeZ1YzUxHJ3SjfLBsJN5K7MgKlLTvDDWzOiw7xALdiTgKWlojwFtbbUV
U3nfA7Bwha5sHedabO6+DuPaX7per9eHJrWrH03Q758db+AFBYOQfuiW2sC37qDgR7Xvt+tVikoO
zo/UxQ/NHeovAqewLqbgo0JZNQDPC6v167t6KojpGlYYNNEg0pGW7lY2S1Qayz7eC+7sVy2MPDPC
Ly57LqrCmA7blm94kHjW/Bm3XmI4Wz2dbzICfL45chDtEV0UETvF1pLfCVsxuCGlxb0JsmFNyLc1
FPk2NZweqw2WPTCwyqfQd8p1OTh5YyWUkiSNjlhvflTcjLYwwIOG9WB3cHoGe66e8sW364iAkam6
poodUbnDi57X0Fkt+9CzCGU0GbW8qszRLVFQLeYn4Q8lWXe1OT2vgXQkmcI5RsKZ4E50HHml4CLQ
pmE5UDPVU2z0Xv7AQpT65Uar+mZ0i4Y9MatkHnaykXf2mq4qbnipIBzHdbSjYU39cClzNR97qqM8
dIbSHw6Yz2UXQHgMfFepfjl4k7UN4aRQCYd5igFf6EPUdg8ru6N+IafRt1H45sYM9akk2YLHKeIo
0GGn4QKV61H1ZWWGpYQeE+GjMXeRvjU+AtzGgnVMbIh91eSVYUeB5jo/M7v0HwZOgfTjPJfzMyGR
9EE2bavxkaAHGqVWKW6qfjVa2l7FcoO1JgGr7WS5DxXeQEPsZj5J3L6r1euFKWDNxt7qpfJjX2Mw
+HEqV0jlWmpw8kKC72+C1mi/KqPf3Lgs+v7bpJnQ0MEBNknh3wREOM7NjLpm03oEFOlYx8CYaxNZ
TdlP9POFl9iVRR7exP4cZ+aW5ZE0AzjxXlk3X2ffgMFLEjNYWL930NxmaeqLpi70Ty7bamINddHG
E2jpDfx6u4kLbLecayKc9Yr9xh6+uunWXRWsdhrsqGtrQve6lTyQunW0CNIY612aWXpr+7mJW9Hk
6Rf6yrUjytVqsNBGZd13bcdnyes+n2JT4P4QwrWbPg19Zckj92xzDFl9zm+O7/4ODHezLw32HhEy
NOoXdKNSHGUKVHpry6C3QzfA7TkO6pT1LHxv62Khj+Mfmu8uf1Nb/D7erBFKQCG3WnHcQoz94EuP
brnjTJUWQ8bv/Iuy9LBh8dZF++OlK38Z04DSPDrrZAxxu2FEQ9u0LvK7vCyUe1QpuYsXa2tsZRjQ
lvhttKNeHgcZdE5EGunkXKId4zjK5kH3Dq5VtuIguNt/F45efSqkrf4YGrSS4wYzYyXtVYOR4E1a
dzdkS/9DmnX3jPCizMOy1TQ4IDhyHRuT446xyyz3YDj52h7MpiuLuDR6ar5gsDUrJBsTb8OgX5Zb
W8+K9QAOkRqXViBTKtB6EBeEka9skfQqhnCerMzGR7TvPhhkPN9qriXp7FiN9zxuZfCVNO3qO2nE
gxvjoOO0xwlZwuNQBJCmmj4wolwfFFJITJwOgVi2Y2/NwBmVlsEWrctVVdBSmhRboT61ppjWbXOH
PLM0o62AZ2uOw2pHMhfWGCkYg3nk9tZUhzXZpU64qt77SmC7fQNHpyzvBfyYKh64BZaRsrVtiRtn
wIF4dssedm7aVzdIQjjaFrw7uJ/0xgDXI6eVG23pQKxyMbCvO8qfW5QeQ3CnW0XwdZoC7bNTj84Q
9tpoLLCCbLMMNcPt/0ihuV/00SfGZM5d9aFwDAZ3GSftZpD6lhH8s2o/jMrUbw2rMVRsLZJoUDDT
LXHFVj1gUB8M4Sgt+LDB1G9mTEsy+1PNwngk6qP6qemFHxwsgUtNOPmi++MCqVphR0FYhwjv9TWE
3tuTA02k++8Ckk7NblasRYiZ9kB8c+b2CRzTtTloKZ4jcetQmURKWkxwqzP2S17NVhyPTZEukaA1
SWWymtXXdja6B20VMouwcxqZqp2h/WzwH6ijGkfJyzH1xp9N6Xrf8DdbmP+jpE9qAwEMkRSOkbIi
VtGHBG+5CBRBvkBEwdp/57PomktFC+0PIpKayZtORO+JItBhV63BBBEBiuuD1qj10GYV/45NL9o+
8poMJkCg2g59a2OZ6HT6zuayUwvSRpAc0D5T+CV0h3KZt2vkL0UbApE2H+bcMr762mpmXClm50pf
h8mLQDO1x1aHdReOk6qfm1RVHAx60HQXgkrokzONOv4vdcshmE4eNCFVNnV6WQ+jvLelKa1IjlX+
1Zk6NYWu4fUirHqhXdMpLZ9b4ua8GEV/+63M/TkRTlmBjW3AeqGHGNW5a2dFQt2S9k4VZjrdYn+0
mvsFIq8WLguNxGg0s0GLRo/rebmuWhNj35QZl6sstah0zMWO8S8vzQtXX7Dc8vrVPEh0Et8rWXMt
4vhNk2bu3Op+SG32gHzcpjHS0Ql+X8AfHte8kf533KrHP13bTvgwp1aaQWaFYBOttUDOQbizVYS9
XjhPYg68b+bk1cNlnipKUfjzznaw62q8GUt/9Q+uzskJl2obfyKJaKrIm4IcuRbssjtv9YmnJbPA
6ULVVvkjxg2lBku4LD/VMii60J5xuOBb68YjILv1S7pu0B8H08vInc5XZOEA4oEbv18ZnjZ1d69w
MBv+SeA4nd6Q+bIKtXpTa2i1qKTJe/dX67vbdiWrFDGPkmObHhyIOaTGte04RKmr8FWpfI0+6LDZ
RTyDrCWgfNZ3czLcEki+rT8EAvFriDRbqJBWSL5FENnTP6jQByOG0DQg1AOcChmKcTgovUYR0Lcm
EbnlCvGNU5KDOSqmgT2xEVNWRK0aRRBpzmyZRyRq66f3x+AEgtmHAFrTjlpAIwHMOwXTdGyDvUpb
EstLizuuwBRkfP0z6OpJub8/hep7ZzjBqtijN18OdKrp5dgSypg4g20cjZJE0YEEx2Pn2meDiXc4
5z8A2v4sLEx3ghhda/7r5I1yUJ4g0OwisVvdRcAAWRN8urgoBhuuvCt7dacLNV+VTWlRJUq2fNF3
UYcc8QxmeNoN+/tTyNEDdyD5hv91Mr/yYhOtuRRlwlE/3uNyaBqs/yBIwPOqMsw1P2sxqhidZ+Eb
y2e/s4Mp1Lde/7FQ65XcnMDPzqCnb3wKtBakSIAz4hR9Spqdckm+GHz8RFA1HWr232O9tOWhkq7+
b+S5v68PtZnzHz4UOM+OPf2n/VbMqNDbmr6+mLeZ+/VKyW9bxZlV/MYMhtIGd52R1un27X//P08h
7NfDmAqdcrbUHv3TumLXbLbD++vktDW1v4xr8SchWLatg4u+fAwBH9x5h7VM8CeCxWbOlvyI3rxE
4gMZtgxTBNleBOyffQvUxkWkAlV7Xqu1fyBEcbXPrKi33ppsIKzmifpDCnr61o2Ci6ZpVbIORFn0
amoulmk4Z7X81lP2DwdYx9WEIX750jo4hwbbsUrSbZgPkAEV+tXuH91i9qGlrYmyHlCflsVp4h0u
nam9mOmQEDBYxAG2hhSu3Xg1W1obtU5nxu9/yzeWAG1GpJ4oDwDaTx101wLF+eZ6Q6Lnq3HFFWQ5
cENtb2zN7M/Aq28M4F9hGrbKHC9Y1LwcQLVp0lebTr6x6XWhSIPuulbbdGYTf2tywryFRYAbMS4I
p/ndplpwgivA7LVeBuTfjnbzOatcOLHeGmS/zKCrL+xJK395xgoct/cbqaaCpReRrSqjOLPHnIDK
+wdlxoCBY2CHCuCUs9d1E4TMemmSKV/Gw0w+sR+tVTddDLAgKQV5JgkQFmjj+x/2redywhBaw0nj
QIB+Odo+Eu+Kvb9OdLrIV74F7UxTUo96uZGGWRjb8MHQsGQ7M5/+ygxPjhwIRewM0D93t/oTNDvd
qnEwZd0mmSkoiSkyUIjXqWE8MKtzOPv+ON3NmLtqT9mQ18992lFmq9x2n7UGBufBqdrdSsTdKEVE
L6fIqvL6O29Rfd9qKe8rufUXqUnnO0IhACO9mSffC5VWGN9IOix+iBGQLFxNs461Tq+aS3do3Cac
+m5rDp25lCuchFbt9B6vesYQhZp28K3ajGeIq5/ntk11fiahoaG/rv4tFIcUxrwy5jOf6I0FsZOp
AeJZ8/hDnQxVbWTgiOCbid3B6vfwlz3Q2jg3AU+aaExALEk4dv6qXnbCy8uJUCPrkIvZlkmB88lz
QS7qZ2SXxcOIfHzAvECv81Abqu1X1dhuSED18PT+TDzpl//9AcyIPY1172+d+qIEYhRGq/llUhJ0
AYLsDlkeBoVqf/nUHtdNlQfXOWg8VYmrndt0Xi8Ddhvuc3AXOKnwyHn59obVEfm61WXiw2eFL1Fe
2uZoHDeSqcN8RhjdjOKf04kh/nONxiaaXjA8o31A/nMK18bAoetwPFbV5N7RjyXxFS5j/uX9cf1L
Mn651JC27/3mAKUz1jsnG2rnulsvq1wkaH2DA3wYOAFaNstfqe2l2LIsIPbc2yH0Rf68ryd9XK0m
ylul/RyQiYL9d2vKxWcAHQpnK9+e/TzI5ZGDAn1rLl3w25kD4sdsC0ed2Slenzym4RA+DzyOpsA9
dcBPA9z9zB7f54J5cUyD8VdQWJ+4E5lnrgdvPogbi89Kw7391NLAmhYMIAOBv61Wo2tpda+Pfaul
Jux9/1+9FLmF8DVsNFi7LcRp15MWmk0DaYb4Pvt6ouDAXxmFPp1Tle0XrJdfHq8B7vRwcUhB0k83
WSWKNLDGoElyiJBhbSyOHaYaFKu+AeqhoDzLfn1jEHcDbMyXIIXA2jzZRURZy14sTpNAvYQxGDgz
RsyLedjg1p85MV9vi7zcfx51ctFSQBP9isdKojuDwEAEmHqVdnZmVpx7ivlyka751BpW7jVJQxEK
yO3L2NO6c6SQN4ftr0IAcy7oUyfDZuulcv2VYWvK6XODYiAaAM/xoEz/0XKNNcSo7dJfDJn2UJWT
J5Emxh0PFX0ClWG48rQGDZbd+2cW7eu9/OVTTr4NhLdagmE1iSc9/VgGnQtJGa+VAVThHlY/PFbP
HK8IVP3nKAtuUZCG2cN5QeK/Tg7LosQwpkFXkXjB6CA5rt3YXPNv72+pb3wu8KmdCE3RzO3p5PXy
BooH4CivNwf6Dv2UlyOOAHGHEuLw/qPemH/Y4O2ecRA+dpnay/kHf01beqsXiTKz8WfNRT9RPtjD
vz8FFQcONHBKKJBOjj/FNp+KjKesreQUIsZiv1t13uO/P4aNiEWLKsUm0Ofly3gNYch5mpEqBfU0
VI6n4rHo66v3n/LG1wmg4OtkzCAPw3Xu5VMaJ/d7mnMyqXFLfDLmYDs0wbo+dH7374X0X32N6TET
gIROy3VrcLTR0SgiutQ36Zv54pAGzXRmNb2xjWPEyBtRn7qOeYo/9FyHckgffaK61vmCpVJPY9z0
PixVXT54jZzOmHG9MeeoKXfmM0x/8npO5twMV1VfA7DwOZP2B7cx18ijN/JvAr59J0KPAkRE2cOc
OKX/5q1W0gpd+0SzzP6YjyRU+TqmiO9PhtcXO57CnNtnN8zU0xzw2vWbTSxcfnxA+/tKbXj753KN
ytqbbkeG9WKGvXXz/kPfKC6RZeyJOmylyDROnZgwSVs6dwsIggHluXZNRQMhbfosNqQz3wLMZ1eG
NusfjVkfQPt956OnhvGxHOjuvP9T3po7QJXYTXK87NvIy8WAXNrQ9DHFiCzFYtDr7PxiKGXxvZG2
OBI4gVPF+w98A8HjWxLTwTOhXQMWv3wi9Lz91rt0CQpwqH+TczC9tYjXxe0PlUbeQmgvvnabS3o1
TWUtqM17XGKgt8toabIz++crGQm6WsB5Llr8KoSUp6iPawz0fkXmJIMyzHDxbAwNzI7Ql1Gzsw/D
Vk+RJ5rgocwW+8FVECaqQc4Rll3LI5k7bphvgfZv1z/gsF3zyMz/Oy9Bxl4OUWnS9Nbm2UkMnRqn
Qit+HE15zirhZB/8+xQkBZCDIGDC+Tx5St+YpSs8w01qYMVwkvBtavrNcTpZxpkt9y9r9T83zf1Z
qJ3YB0nDwgr61KsWIpYxIcS1kzIT+a2S7d484uIrIJ7YxWOBGksP3ar0f87WSPbdYAurDLE1pu22
yK04Kn/Ki0ijx6xo1SEm7zBazulcdQjzl0nRfpnNVkRtSpMkBrkZrzWYgb9XU9MfM0FvLlonWuNx
haiLvpcBanMcYRHo0cSpp6KhN4OrXZ2l47dt0ngxpQ+LiVj0RkVcwMCZe9ngHN6OlkEvxva7783m
iw+WSpftWtVbi96+2ozEmXNxb9pydA8TBGEF/lDQJjyzjPaF+WJEdxQYZA92NeFf8D1fzpGm8TGT
aXrsFSC/ECDV1MFHAUmsDKkd1GH22uzK7dchWlZWV776bXfc6uBczsoru1I6A9hFGFAe8WzdOz8v
fwcAZ7YrZIykFSYWRL1dmCn8ga7XjrAZWLMQsQMZ6lj6FTsFabLCLbdpGSMEMM7sqycH096lwK0a
pihkX/Br82RGZ76ZdwWqpQSrMvuusvLhTvauOtODePsplExwPNGNnPLa6Y5PU4k3QtJBeDh6JlHY
i96VF2c+8L4Pnn5gPiuTjz92X9yXA9sSpDVbjWmiIVuX4iIoleFczMoan8nVEF98bPI+rwyICFO8
gX8Q+SxIl1pV8YX9s32gLh7OeSHQZTn9UexM3l4Aw6uAbHoaJZBXQeqTt7Ul44ytosZH+AXnunyA
KaShBUMwirdXkC4HN8iWBtsvH1unRnPa9iJtm2YOdRSZ2SGFxbuBtY3WfERPZvHXx5wsrjoDbozM
CilZqA+bToNPs9MlpFG/sVVYHjoVQ9SqjHVnqa6c1dueNkm3PZzNqUYQvKh7hICbhouVsvvI6bT5
tm/0oYoKU8cRqmKuSgiZC/QclQdFfhCqTG+QedZzBDNivM1Fvn13cWU0jjPSa7JLEEpkDwS6ajJe
tk2WOAFnQxtO3aA9rBv/2rCqbXpeyhr836kDZnMQIiNZZBwN/7kL1OSETdqY94LXtuEfFNi2ES6R
lpE1BL2Kxd55i/mS5ZdGmM7XBubpGuud22LptfQw9Vwo0F99f5B7YhHMFap0f/zY6L1PoJnmgnn1
TiAfNbqqZkjtgUUhmRN9FORaax1gx2C9VeA39WApL4cShtC1C4fJhiNssSuKkFzEuYs7V+wLtpjA
shw9pfdaB8bNiDP0D6PrfqvRND/neUGDVXX5bpCmxuO26sOxWWgzhEWrzw82/kc3A0T7R/h97ZfB
nXzropiVcSVlI3bnt7S4FO4o/6iOO93RdbYJGmNQ09itoCvcZpnsoFaUlj/sREFqJ1urRuPaX8ru
qpaOWV60TQ7aqBSCuIvcMednf7WFiJZhG77o8xZc5t4oftE5X8xQzP1GttfUwkbx157ZmMr2ATXK
dJWa1vgrF2U1RW5Q+2g0nU1/bjdD+yj6rMY+fRHrx4ke4rcJI44LeqPscEDvnRPv+XlQAPSh+zkb
OtiCVgxeAp6spotNBPpdbWm6A2kmmL7p3VD+HLJ1uy1lv/1QaDw+rQhat3AsbdLdNgYYrkaOiVLW
FPOhKNz2qrcrA/LPOHXwOlP3s8862EI4FFB23NR0EnOFVREpNdcfoXJ0D8FkQUTOm2GGamgDIUXT
svW3CsZeGY7S9h5qzLEkJin4nHGV7jL7cqqd/CkwWvU4NHr6o9Fy/6FRhIweYSdUW1wiuP8yTXJn
xvQCozdTm60uYiKb6h73mv5T47geFvdpUUGU45WqC2gXcvmY5bh+xfDP5MemEvaXDRo3JO2xxUKi
Ir/j9+JivRVChLTGS2gpRvNQ240xfVRmZ/5MVTE/OmT0wEpZB3MIPSPTcXnBFUPczZOtP2CePe0h
H1rwdaR9BplkanwjMudFpJdWoTY8nr0uaG9wszPgzfiQQ3AbWtbhI/4aE9Syht8nIfrit1dNWJvp
bad9xHK2lZHeBhqXDcgubjg5PemaHK/wuHtNHXSnDLaLitbkEG5qE58zpOgJWe3Ow+pq7rP1f5yd
127kyhVFv4gAi5mvZAd1t8IEaWakF2IiM1nM4eu9qKfbVEMNGTBs49pQNckKp87Zex3NSFWOfB3T
GYSYP2mFtQEjTRcruJNlR7l6INF6bMs4/pP2wRB+CRspHlUEo/EWYp7JChazWR5FM1rE4G2V39F8
oiLSrBO196bWSSOfEiMKk0EJ518a/dsmj61P+0lfpzn8jHIqT7cB/jcXIa3R4HFGMX07CnorfQIt
GKh7kTd0MaybBqaITML0H4IMN/Ci3ByjbVomzl8O+wHZ3tRPN4hWTOmrVjEHi1lM+yeAL407u+8U
GqlYlVv+HgOzvqX8MDyngKLiTZeYCIFcHoyLjRbIny3AZVp10QN5kyMK+ps2KYWQXI/z0g/kONC1
oIXW5blVRGfHFkNx7tlTg0BFkQUOPDmWnANI94Le18tC3hh2hbaJScl8zDtVv9HNWrZ08iucH9Hc
jL5Gx8vaH9RQOWZO0f+ghbn91ICl/YYaRXHuJ81VnlU1S5PdiJ0k2un0gGl9BTHw7BVa3S1mhoqN
PhzT4Ps8G6hCB3SuE7LNlH5uE73Jn2ADOi9J1c53WThzpsA05oCI4h54Fn6qQD5aE1qbmyoaRHFX
xMhQUDum431Xjzb8qVJJftDvM/gGgEA9GaHZ0AEUnxntuVxLPGtx7h7RQHEMKfUcf0kVvvg2nnpx
EgjeUUx17SJbcum2Nvt9Vcj41EWRHG4UpxL1HesbW18votG8TbF1QdOi3U3ttzWrz4uVwnmeM2Bt
fmnMFWHzHDg3QBnCz22h1/XDjMW43FopOhY/GmXY80VzK/JbJbQ0T9LAlBUc1oWzQUmAjh5uMeo0
Bz1VS5MCjie8yEUT3zsAf2Y/dIsu2bY8E7rqWKIMd6YEsqep9oKYvjESP6LtQOnjLZ9uYY0ieUpp
IZZs9NRWEi9PRPKv04hnsXwUMf10q1kQuDut5bI2A/l9ttO62k9DoBQ7V1Sc9Hldhbav68V84waU
dO8LdLaZVzqJ0L8aQaFURBuQbg6urNQblPDKrnLorrDhnwaDl+EglfsG6KWK6qjp/+AiSe6ATgeg
k0Mr6v2OkLjlnhoyX/t0SAGllWbYeiEB3eArtaF9x3OCvr9U5Xxn0HCs4DByZ2tvxkF5nzfo977A
C8y6zRBqiOJEUCvca/hMjRfMPaooigHpQ4SdCzJ0rytcdPr4pYrC5MEMK91CgdbR0TvNIysDUGnU
X2l7Wasbii2Ry68UM7yQoBeOF+NwuClkYaApJPXyDyx1a2yR5/bjfiwn6XihbZQ3jVnyiiURym0h
uuK7S+o898zCmFlvoW3duamR8JfxNOQbNOvRLx3S6T/DVqj2sKMp6peeT7W0zYgVNLFEYgRbc5FU
vpzSIMQEgJzIK/vlLeK8cXWfRqb93wJc5r/ANOoGjB6leQ9i5ECl13LGTYy75PPoJHHqkf4GEm0o
4bjN48SmyX2JyPYmD/TyG9JJcuMDWNjoJbCaYrizJwq6HvAwVhsiTkkOhcugh1zceJyDOAg26mBD
ggPyLeutgZY331DCij4PqZv+mshR0RMy6m9LQx1+piFdbBVebO21c5x8CWZTRn4R47zygmCEyRag
yPsRGSkCC/qFKOBNs1bcYvwJa09ppklumjaGejrAlTuQHan7TTLEpb6bo5BZUxGywFMs+hRFgSpC
c2PNmfyWNW7aHqaimH4TG6XJtk/L6AgcW3BHXhQZaJDb5AEfMSSLUWY65BOuQMIz1XL6iwsrxhxC
ob3cxN2UEajBImoh7Vnh1ySXUbJJklDZd9aoO1tSiebJLBqO1H40QeeNSTseMrVWJ46AFHhdV0X1
th+spPAXymu5UYNguE9Dd0q3/LXhG/D1sPqMrYXArmy7kK+fKExno82zxRQyAk4dsn7RASpmSTM+
J3iOIJHGHt16Z2xeuHhgrbv9LfJsiHH0KyYpw5HaGACwBPYj1PnJX9VW83qT1Jo4Rh2CJYiuEMw2
cmoJGBRFooKnc3r/gm6lxenXqcUnzej5+0OjAxCsipSFVsTaEH/Vc0qaftaOg+IhCQEFQ+eRAY98
5kSdV7ux82LpsWl7E7DieVsMU/xTWErZIASoXMOPDDUVcDAT0hV4TvLmZOZG/ykdJ+7jKUcJ+ZWw
dr9m1TzXu4xrX72Nx774U4wUvJHFx255CE2r/o7tBd9thkFf/zW1c2ns9SbiEA0rJ8P4GFmEf+C4
8wHgllVgm1NAynqAe0mYc+TCb3LQWf7N9aL7bBrUZbdZJKNHk/hH4j/oF6utSN2fReuGf+HGpM/C
zFlx0zjpJyUM7acoGYLfFvLUfeKKVN9GyG1H7GZ8kLuxTyeLf6KAwmsqy0B3HsXscyidAtUf0wWX
MBe8ZHwA/WBuQ3rVokYg21dtpRUsNP1ssuRDp5HK9LkP9ndkPeN0U3TW9GRMRJGHYKRP9O089P1D
P9iLxKfSWcIQbcZP8MDswRsnkLqIDeoo+Gs4KU+eIJXF3QPzg1sdKQJPBxwFn4zGcE/s4NSsWQ04
+HqRgZKwRmH96QKR74n6g2ETIgb+Zg+6k9zCSkdTvkiSH7QA8KWnkLb6oiF1d/cN0KboRhql9uS2
iXGv167Z/LXRcmmbVGng3BdJXDwVSsPsimiRrG+HKEgCQqRA/lWKktTmUJc0hC0hl/KTMH9bW6W2
zfrQZzZI4rbGhfQps3PrmZ4GU+9LouHA4/rjfJ8yXrsXksz8ZpeN/WgmYaJ6buFM36PQAW8dpRQW
BndMSbYoMzG/UgV17tEMoPqJhka9lVgl4s08CfUngOjqtxzSukAdPpn3Zo0FFJDbtLSqJ54L/Mq2
il8OV4d7ND4EiZji+9CziioIb2aaV940reY0fqnN7T9M4j132TiHUKy0gR5u9Tkr1I2pNkZL82x8
Oleytqv64ZLoQfllCoqVdG6CsHOeG1EA2gddLfXTzP/viONSLvlzTD67IZ/TcesaWWUSrbX0sbC6
eDKvjP8mdUoBkeSuQQF7sT+vU0AkYHKzKxErW1YtfRCm0s9Dtf0zzIsE//1E0KWxdBW94KuiGKf8
+bOGTV7MAxCuk1qb+heXcomvQVK/YU1FV4rZq2LA8lpBwvBUiHyBQL1RDS5ZmQxx8wlHxKdaG4tb
chfxFvGmeME5dCXLfXE02yAvTAGDPOEqc2ggvW5kaIpTIDU6x3DdtyfypJLcy76W0zWZy9vhNA2d
NPVL1imFl1Xdoa1aqxrbeDzh7dTSjdnlobIbqz7d0TtexfQLOpgytNJkBBO21dW+wp77HVqX/kMQ
xg7Q5uHi39VOFKLCq+iKJyxjFl5UhCDZPvrREYAscwykpLUgTM4/eu5MY1BoMKQX4Ptp4tKGs2Ek
Bd0r2sfqbHx0GCCk+UnnISygDnY+FJJaPVoKUqfWBpY+KjhjTafTP73/QKs62+sodNGwmMU8krrG
sUSBnZSTUk/g5DJ5nBDKPeCWxGGqaPVjCRJ00zbDtS4XbzO1YNZAcGFJQN6EquH80bAQiCaXcjo1
kwpoV/Sd75L2uPKtLo2CLI6kqEk1j1rl+ShOUDgzqebp1Ns4HKkCGzd5NH9MUvD6/gAusVjY9ZBg
rB6lo1eUwA40nTgMVHCmbrTtMU18N8Khu7ILvN1wFhXYwn2nsmBSEjt/HjoJYJHmlnUypjS6Mct5
eKRnout1OtXBD29ukC/RnjEHqffTdeJ8rBmXduwm+nxquXHCU25Jccm5wNBsJFce68L61xeMLlOB
yitdsM+HAl8vutBqxakiTaC1QAnqpr8NFLxVC8HmyqS4NN/RgCw95miADYH2fDRa2eWFDbb3xIk5
eYM6znR+ALt5L9WE7PiMBwzzZ39lllyaiv8ddXVWqE5ic9XOxQkCiPkIHPbRbcLq1/tL+dL8oLbC
JOSIoJqy2kipedEbNIjEyYUCcqOZVb4P6PDzMo1z9+/9oS4+DwgwNkAHXflrOeI/Ekhs01j/k06c
NEX0hMmm6QP7nq/sgJdmBvoMVMaQfOmJs/pW6LlTOtFNAlMFiKwZMsQhIfMd+yb18t6rNAjCV+b9
mwd7raOwkJde1lRFVx9KSwNik9AwIKjlzT5rSVe6dSWubLoXR3GoDiJvoGHyup1kY4wRImqXqmuW
RzuR95VPAP9RLtJSrV4+EeuY4AH/1/lUFxEdYtJllAHQ0z4S+PZy4J1XCp6XngVUEMIBTkYEn8uC
+89UcEKntWVpGqdGjNU2y6S66QiLDh+ccEtbLJxFbHtIagDDnY9iEsdD5xH2KUbVvbHSFJ595l6F
ky1/5qy2twxDZ9hF3KkiO1idufAaR+jwhn3qC1P7ote5SZaHHgLzZADJcmR8jGbcGsVgaLBUYmcP
+CDYTwmy9A8+Lxsvun4UtFSSqZuufsiQJ3XbzJJ0olVKv2r7b5rdBJv/Y5AlVObwfzUvnL/UNMjL
KlRUdt6RfiakQxUvstNryNOL2xKPQ8MunoXVfD7KVJQZZRAhTkqlcoOmsIC32ggBm5jllaPk0uYO
uo2NSWVZEZefD6UZpE+Rq7ADQqDcoJKyDmqgT8cUJ9wDTwpYocthtVzZNJZ96GzW8HRU/Je6K/+N
IHY1bMnW3wwF+GG6L93A5hj2ZEddrlg1lnzPBIDzrdDmQvMLwRXpyugXHhrJLoGOu/DLkYyfj15U
ahQH2DlPdEBqXsKibIydNnbhTkVFEfs1JIrMl4ZVXRn3Nd5YPbaxNGBbmpVpWLNWc1TWopaWaOAh
R3P2GNcRtvBYBnG8HYVeqfuia6rnfGh6mCBBRJMuEFjlZwz0peUrUwW4O7FCLHmwgvIbVa1MKve6
IW2PEun0I0ljl9StA8xn0xhG8zVDjvqSxJr1K3GXWtpUTCVtlpI+DO5ofKbhLnYoL26Mjg5onl1N
0zdNqbJjl5Dm2AB3mUEMAEH5pYaDOdyhjZChp1eoNTy9V+vvpHCVeJOp/fCMjJ4LKvlhzdjU4URa
DI6Ei/EtRZfqq/XU3uZQrkZ0xXb0HNgqqSHTiWLdBxFd35hGRSox435KYwKjDZ9tkbXZLpjruiZT
n+hPUV92ZLh5XMvrh8H8DXykeWl6I7px8sUwEzeiOGoSE/9mpgh+lzFxlNPkdFp6V/WK+3tUAh2K
hsxsvwmU/iktmtraxTNRNDY2Ux4JiCG9TMpgxneyk8YPt4rJBWldKr7rWp63B40iXQC/WcjPMH3y
xIM37v5KG93O96I0SGI5aqRmHgyB4YmTyvlShwAu7hyo64J0ej48DFMqxZYGFrgqqZDrOjb3IZ4+
esTAAsFVxo0UIyfNh1YRYtxmlEl1ZzglTIld3Az14zA1TIH3t8NLC4l36bLzcx9C5X++kJxQCTqL
/eEkx570HCaAfe2G2Sd6HtZ3amEjZhiLa7c8cSHIYT7TeGERfKG+Xi1fPRNUV6N+PGX4cw8TjS93
Mqmr3/qgyW2D897HXKNuHTiDd1Q7nZ1L6ezG1Qvzc9Hkg+WBLelvaLQgtzTvKjcGLef/vP9i3pCF
uUSxu6DNxmxDJXDds8FWQ5kZaTWeUGfJZxXEwP1EP5JfitbW/tzHvxN9VHzwEhZtTGVIlzGju3fz
wD10/UArNuITamwqSMuwvAayv/T+2OlpZsCt3kbYd/7VmhjKwBhzgUU8Ih6g5GhfQlUDQDSr7Y9I
d+WP91/GhfEWKRPoXwIeKImrXW8YUa4pUiOUlxnwAa2AMwP1Irilgg5OxzbC8IrI+8IBSjKNwB4O
pKAf12pEdhSz4bIsTkbQ/klTMFFtm1UbGnIlH878aExEFPKLlWvxTJ+/S1XLGz4zwCmtEw42oZQr
WDmOx3wuW/BskX1lvLciT4JsEj9LdosbLWK18wHNLuRSS/ngBKEx+CkVPf8ppUrmVyHrA9lKETsp
QoP2VXli3wYQVo6q1ItfUTXW3xHNlVQmlKu2+kWitzrY0ENiaAPZR8Z3bZodVCQjZm/D3VI0XnbU
pluLVn//IHuNz7otxbcRtSQV6SJ/0Oe2PepUyJGLlHpxcAa9vq+CObkGFb8wC/j6SAvRnKEJXtO9
y76qzaqKzFPac2WtC9LotohHjxLyNQP4paEQADs0O13SuGvpLU+ud5xxxqkK9N8w3K2bzjW/G83Y
XInqL6wlm1VEmotHc0g3nn9+KB9OksINPM3xrP1I5FTcaVq6jVHXbudMBFeW7oXnetXjL6k75HLO
aoOXIi71HgfdyRnJ20U51be8pZtvYqnNlSPr0lDMHmbQIr98Q3cOAyPHYFoMp26i5p43o0nNqo+2
jQiu5U+WX30+W3WiXa4KOlniRft//hLBA/LeaDl6ouGGeaopR2ziqqv37297bw9HvpLKTZI0F1ZT
ZzXK2JuJnpXxdEKe4X5SyZM8hrhs6YsYG88RjeofpdNTbv0/RsU7aC0zhMh+Wan/uVyKuYj0ULUH
2JkWlKl2VptvnWzsF7Mu8pcEKvPNPCU4kN8f9sIrheyOmZvV5iyepPNhh66MzGboO1LSjbMVrXT9
Jq+v6VXfzn7kuZz5C25gcc5rq1Fo4utaQducaPFbbisK4JRUKRU/spsYX4Yg+CCaZPluGhEGoxn4
hbn9nA8Y9mLiIBn7k42Cal+2o3uDU6TZuWNePn/4DS7obBLX6nKcrHcr1+xMQ6m19rT0dtzDSaL6
P1rGzfujXHiDJFEWQ4rJzQfowPkDjSVKybpI59McNeKLaYzuLtP6eJ8YitjMM22mrkyMSwOCYSYI
Au22MDLOB5xKHClJ6UwnOqNHtUfqQ90HRh1sFDCYBxmhiHj/CS/MRBC75MlJsy3/Wi0AunzRRy1S
iEnzIXwUST8daafuXNmHL4jFSb66jILTguW29pGNsN8pAOsTBaYBnzy3os9qh5fMjQoBrHg29loc
abul7ccx1HB+NWpQbd9/1LdbJk/KeYPbh3iYpXH+bukNjCFZGedTz3ZwmGxb3Uy5rewjpOsff6vc
F1ybtUAnFjL050PpbihsGuPOp6AtlS9F338lMK2vnDavsOXVxoyDBYoK2QETM9FqucHkCrmqWdMp
bECsT6qMv4KA6o+N46SfzBrR3jxCB7DpyYnaOTA3YymBZSI5uhmpPvde5AjtKFHW+kmouz80Gh3f
DDp94AJJJX9KMsgrEnB1VmrhFSvZhcgMuAaGQmJdWPi0oTt/RbR4nKeWAbG6jFTvi6weSh/RcPIH
BzkuczxEqDHKJFCHh75Gg7bHFib+iRpM64GUT9Cc5JAgHdGcweq/vj9VLixD0+IkIirmYkMvpvMf
14PMUpPZAAmqWtCprLja6z2ip9iu6l0S2NqVCPzCBWgpuFAOXSYnQ64GLPQOb6KeTae8Qp8GcAiK
Ekp2Ku+2HOVnLWkQXNepW32anNgOsSIN5V4P6M50S98b8UtBafKXCjxyymkc4O3ZA6mAj78Uoimc
8GyINnft85eClMrgzHKnkwqa0NP6EEDlOD1OXVpvtUiU/oeHWyoaDjAEsk/O2gs1Nrz7COXTSZuN
6ggeUdlX9JG4091E/SIKbbgy3oXtAQ8lLASI8QvKbPnf/xMKhENNpzE7mU5iHHNfs0caS4dx6aNS
jK9shxeGWmyHWCgpPRDsro4VO1GMsaHf6olWQZJA1IZ+Wdb9QSmGawbyC/s7JX029oXigdtr9VSD
GmiyDjTj5FTpT2iT2K9MxdV+vf+tLo7y6numzgahajV98XBZQWRwzRJS6250Uhl3bV3rj++P8va1
8aedpZC8aGCN10X0ny+EJSBPkMHqJ0NzU+QqIR6sRausB5lzpTL09oFoX4HWBLPLchyvY15VtmY3
xqF2KsoYFwNFWE+b6+qKbWk5zc83cMqRy8JfQBaLGe98ylmT2hvd6Ajc/fI7aOc7HLX3SkhDcq8G
8JVNdHVttWsm9QvPRmRBcpDTfok/V4eTWczKmAmS2EUWAHIdm2kz9Ja6ef9jLb999WyWQ84EHQ5G
NU7B82czUGPFhaBkDYcxIZcgjzRzHaBraRkZHbFNaG93ZYNaPxh1LvZOhCUciWzca8HMkBA0aGnq
HmTsDndkfbtNDk7wyj6x/mjLKC75C0Ql6Cb4cOcPFiJRT4Q2O4d8TOel01xS/9QwJj4UmtaQW1ag
rJdaArAY+SVJy/aap/LN0ckvYPrbS/4AVAPN185/QRWnRlEoWXCw6ZnXoc3S8aWGU24caGCC8rUJ
x72Db+qu7YbiUYxzRodiUKvf0PoOGEc6+6HG73PlgxMXrz756+8iuqOnH3vOm0aCpaXEA9XU4BDI
Tvlq4vdq6fjI1uAlYobyaUNSqY92bgBgyuLEwdfRpIa9c7oOUHdWCCyeWRNCGkb6a0SbtqUl5r4a
O5lyyrdm64eKllubAn7Jz9SN3K9KMozuftZV4ygykypnhz5ceklEZQBvkqvcRYv6xTeRW1ZQe10V
b0Zn/cxMQV86J48dC5ui0QEjDRr1gDHFcHdqaCcanlSECzeBbtOdif5FyGttwifUtFP5VA+Zq8G5
nwNEwGqEyaWHSrVRR0UAk86Teem07NjQfEG1b3TFhdxcq5MUBzrfZjdxpUdf6qoTn6Uhu3sts/AG
jUbq+E0p079SkLEiaz/ThTrOgP9sA6lkxiZzm9IkZ1WD/nTjzkVXIOP0qzSA/npz1Zaul2sxuyPO
mW7J8bbD0U5jM91PjegC2JjSVh9pvhv3t84c67GvNcbwFMWVmfq5NLTJi0MZPytNDMnZzjTx0zGb
4k4Pcbog8dd6lf7ueS24q1YWzW2baf5rhpl+V0SpBBuTJeW/CuMAmvHS7O8qbRaZX1qyODWZUqTI
bIPKpUlgO98MWmo6vltMyQ+kk/JpNqfgRQZdhHWP9lA7DcNFsMsk9xE/aPQi2jgASnQvdTC+SSMU
nbeUTcRGGtn0TM9H848xR3QUpen0aPhWNqBOjm0N0DCd6nsPgwVeAYop2ecsQvyYtrr7qUnVbN6O
pqb8KtXA7T18LjpGkD7KnpoWs7end+3U+DDmReM5SOLSjcD89FC3MvkzIof4YbgdXj09GGpzU45q
BD/cVbpg184GAEWna5eOTkCMX8DfAM9E313/ElgjS8DO8fgEfpcW4MFSAaPrhT2/TGDpgF1nTZYT
YRE6e450yVRWUa8NOy6cAIvbWQk/ESvO1DmFoZRbQMBAnTs9Le9ojV4+jsZo4nUMphmTRKDENBOP
iuZn2I2Y/5q0zz5VE8x9vH8ioilKJ8wt6nAdpHI91H8y8CliYw+G/hedeTnuhVCKU6QkpCpjt6n/
pnke/mvCVIWYoEuIsyJRxPfECMoXU7r514LTOfKbItPux7wYfuAUax/bnuIP7sUEeO9YoUFiZ0gT
SYBvjhjfatYEK2fMaZxcDsPXFuHBbYKAovbMqcHPKukbMW9tvkTvO3mY6DvRVPD39bFEeLn0oPhm
xHH2b0iNsdsi7VbvKzefCr9xjPJHGNCbxSNB5tQHweH4y6ls594wsuArVUBMN6S9dHyf49g1G12v
QMqHchwSDzhNGlLyQOZ1GxdJo/ghSuR7VR1GZaNKV3tQYo1tLo5q+9kOlKnf5opIH7paBPO27AF1
H3UZyXHD18Rir7iFdRdQI3qee/33gIJc8soKb07NhWLHvPpJzmlM6BBRhI3XjJX4FNPR/YnreY/E
XC01xZsxHIQ7Bfl8cWtWYfwJxwGkfuZdDgbbRlDsVWBYfywNeP/2vZtARQ/K8OsUL16fVs+7EG/T
FH7HnMB9ZiojpFCRoSiG14EQxp0lnORBiRRghrHVhk+mjE2JvTQ2EP5mdfg9NKLmk0iZNJsidh3o
qm6X/aAVq3to2YDbbZ+zqXnQvTGyWqONEUWJZQlyPKue3o8z1lc11gBRNHmF5a5A4nV1Ca6xeeXR
OGETdebbyc2sb40VlbtI17pDISL7SkZoHda8Dqcv0ScsWtRJq7N37AZND+lFcRQofh/isgxus9oI
HlNu6Buwrwb29li/lrp4G9nweHiB3cX1j9RmFcUnAkp7P+viaM+iPVZYvHYdRt8Px09USPC1Exou
p/g6LQ/Bm368SiaOcOSxFycF80Gk2ZXQeh3FL28Q+ZO1XLDB+b5iQv4TxSeZ4UBwGPlgyJtPkUvb
GvZT9JMtmpePzg0WM9RclCFcq2kjdR4oRRFAxoX+cbBqc9oPtFx8aeO8+F2RkL+vozT59/54bycH
JUJqhQRCuD2ppp2PN+RGh7VZgJPAU/ort9tmjwWhvDOxzOje1NbAGQcUxVeuEW9nB1LDRTW8pJyA
Mmjnw7raAHk/at2DmbA76EoyvkTpFF+54739boyCepK9mZsKX/F8FLDuXTCqCSjL1AKLinDdoxf8
7KlJcu3qf/GB/jPU6j1S/s3zlOT1wSrnaZMtOh6hZ9d6371G6v+9oizxKjiaBWhAUoOS6/kThTIV
eTw2wYHOHOgkVJRfdyMvrqPlBlINjmjVjP1yIkHlZUbNMeGkWIV8152MB9TiMr9ytbjw3HROQLK3
ZLURZa3uTJzxaum4oXuIcXAfQMGLz1lZKFeW+es0XD03ZWVKAmwoiyx2tZuQNBRSsVv74M4tepaA
xlbxLpvojrGLKxFvRtMaPtdtgTHFzC3Y6kSR+oOuImYlL5KGv0rUpoGvGnTH8Buoi3BSKmgECJFw
wxxEZowfn+EIyKiYsDst/Ovl5vGfPQOTsR6FWeMc6OhjbMQw2ZupxQH4/vJ9+/opSXOtgyPCjZVp
fj5KTDqUw1eah7mMB79IEYLGUguufOQ3ufBlA+TgACiJ1QIJ4OoIAUMQmE6dascM0/a9rirxqULY
9pRKm6txHIbH0KXzV07sfaOFfbXpYd5eKYy/XcwkXVEgcS+n9y2b/fmjptY401xCiGNX4KBJ3Cn4
09Aryh9MJf/x/lu9cF1FycBRyWV5KTWsGYapmoBlnSb1aKYqaygpguneHGbDG+wA9VTbBzeKjJOd
Juz8mML+vh0tjf5+TlM8uFVa3tt66fx9/0ctS/t8CZB34VTgHWATeHNVLcYhUiK7Vo9a1Y0HtcoQ
Gdm1u3EDuvwUGv7U98e78L6xWZLzY+9k2zFXK9uCPtgpOLkB1eYw9N3c8NppTrZsdNfStG8EP8ws
fDkUM0mV0UXFWu2ethZ0Rly741EodXpyqwqIWqC5e21kpqGkjf1pSvItAo3pzupReQWKHMBONMNj
SLu5TT2b3KmHMHksO1pHYUx0ry2BZYqvXj+7D/4Mkp+kDddI3zaJlAw/SHvkvolXdTS2vcy+Kp34
p8ALcdLmwazHpzLC86i04k5p82tGsrdrne4J1H0tPj6vah02FjSsKdrIHI4yw9hv2zj+lm7am/c/
+4Vp9pqrhOlKUvSNGQCt65jMejUeZyPoPhn6LD8THQu/HsuY9nXzeCW2uvRUS2bIchxjOUZWnx5h
XYjOUR+PZZIqjxrOQ5y26UcpZcvWxe6IhJkyCOmn1fkxi0RKczTILlhzd2jNqt/Vsum+vv/uLjwL
FFfKyFx+Ua6tv1AHQUgbIZ4eTbcwN3grbb/Ee7z9f0ZZ1A3o2JfE4flGqOqtNicBXygvrc630lbu
GlF+VFsDoJtMHXVAe1mTyFnPRykbU0n6KOyOFXSdDQwedW/HRuF35Eyu7DRvXxvSosUntFTV+LdV
UJNnZbJgI7Rj0IXFccJ96uWdGV2ZaG/3MwRcC9uNUwQh11oyBj1miFO704+SePSuF1W4H42q21eK
tPYf/UIMJdg2UQhSDVoH8akFoAQ8iX7U6A616TVav4IAv6bIeLtSGUXTSMQv8gXgeOdfSDfGwOkn
RslqYY3Ag0bayNqi8GPw+15Xl/GVrq0XjkVGtIFvg/tbyoyrmWdo1dQEEx/KJgv3UA1Ndiro9HYI
S+RXUwn1D8aLQl+MNH6o4I3/7fOJjCGm/xd16NKTOWTJl/df9WsJ/Hxf5jUDwsA2AvL9zbGYTOyI
00QXzaaIaKxEZe82Uut2b4ZLesyWjrWtq2rcDFptfaZnj/SNQkuiTabrsKHUVgz3Uqnlj7CPtPu4
0NOvuj7aHsjdZlOr2TU37hKlvPm5yPrMpQrOm1xFMbaSuuMIsvGYmmG46Vq9fua0cz7hr7T2WmJa
fqMs2nSlvCaZvDRd0CIQiyJVIhGwrML/BKSNYQ5lC5/0SHxsOx7RXnJMMq32IHIYd1nVl5/f/zSX
BwTzS1Ua5/E6ApbOjOg8drTjEA7qIVMUxVM56L+nZM52Osi4p/fHu7SNUCAixUF8RIeB1QNWU67g
Be214wRB8aEPXLEz3PjaIriwjbBLEX8Sbr+2PT9/jaABwSVZuX5MIo6qvK2jHVooUsmD++HTZNmq
kBos/4G+YxV0W7SzyAH1akcYRNkxU0ic50l/TW964a0tdjKGwUiNQ2Q1IU2ZyzZQ4VKYlZXvorhM
jvROHW/e/zYX5gJJBLQClJDZQN4YMtwyCgpqaEfSTcaJK2wGc0RaNwX0OchpVXuFe3jhK52Ntzq9
hqqYQ7MlxVbmbbtNQmPyhQLHoKOB4ub9R7v0AhcrHn0tuAIDaz6fELDNkyomH3kkwTj6kaP1PmaA
a00dLj0Q4TF9tNB0I7ZafaaRpCkhZS6OY57H6Mj7ntis7fe0NP1osZWTn14mGLm51xNjrIPxBDTH
FGNcOg5tW29UwCVeUkIae/+1vYoTVjsha2gxcTMhsHTp5++txuOeOo2qHtU0NayNCor+J4m+pvHZ
6Kud1VZ15tegTZ5zmoCa5PUsBfLWVNWaT3JbvSfjZy6kmiGcPE1kE3BJHAGjD4LPOXRhVtGsOnby
38acK78XbxS4kUAuEuFB5w+ZialsuNBQDci1bO4+HtQsURNRFM457m2r3WigjyYWadM5pkbnbNqJ
ZtjhNFwDLlxYV6yYZdotNxMSQ+cv0TCkPqup7h4VZYLqSB2K7d2t/EmacBVlkFwJAS5MQ5yAXMDZ
EShlrFViVqkYEvG3fRzZVHZqo/T7wYpUf2gs/cqWcWmoRStG3I5omGj6/NFi6vuDacTOMaobfTdQ
zqDHZBfvAjP/9/5UvDAS3wnHLvJu5DRrDTSegbEfWlc/wuHCOtQB5eVMVm5n4XSHjw8FuXspg5P8
5Hp1/lB2mEzSpfZ3VIeifaE3rOsFGKNekjK2Pz4BX0Ec2AgWlsHalBEqZOeVKLOPXZMl1FM1d9ty
Tb4iA7uw++F05TKC307DcbJaxX1L48A6rNRj0RT2zoJdCWgS+t2HX9tSKLGXKJcy/Rq/0TaDNRtq
ox5TJF1HQyjp9n+cnVdz5Ea6pv+KQveYA282zpwLlAfJJtlefYNoURS89/j1+yRndrcLVVFYzo0i
FN1SFoDMLz/zmjQq9UNQzu3u9lJXTpRNHUK+QtPDBh98/oWcFD4cNGXZa9MsOTrMFHcOEgm7XOkR
dU/Mn7eXExfReRS0qeKEgwUhglO1SOJbFe/ewmoK2gp5vwdzkJwGVQ52hSQz/CVIj8hy0Qm5verl
joc4A4wGmBWYGng75w+ZCNOHmPmil+tmsfNlvfqa46/+zUKqbGWpyw0iXDoou3hKJqDL+t4Z1Iax
YJl5LUUrCW/JMLRBaPf2A12sQgKDMoMQdeZ2ZCeeP5ChzkbTTebslf7cQQdL2zujwRX2vauQ8jFp
QjuDZ7KXp3dMqpzxZuV7PobQG2j+OSpok76yA0UMONsSQs0GwBh+hjgX8FDnz6Kpccu0uHa8qoBC
GDlTjV15bBpbiP/prkbjM3U1Oc8ezEgzV4rki93P2sDuqJPBkFGlLCo8XygWGkXme1OEXlsWODXu
tvU3VTU+j63y8fbrvNiFbwtB3LEQu+BBFx9tGpuqm7TR9ixUpB5lhMWeUFuP9ygo1iv31uX+oFQW
SQa6HXR0lzoQOL3i/gl3zfNBTrt1JLUbHUrcype79kAkggwIGb4LjZDzL4fwM6HYNxwvSfzxVBPp
75HUrLeDkfcrCe5l3Qv8DiMEsEDig11MdYc5NoceEXpPmcLxWAUIgXaTkt63qhn8jeC6eUSpIUVN
QTXvkSYTMq+O89EKu3hjq0n26LeOccqNJPQYL86Gi+AWOoQIXIcAHPJ6/+5PzSyTJo/oJTNtXOwr
MEO5o0uW5UmYMR8NpSo9jd/z3a6H+T9YiimtwQ42xehlccWOTY1aX13xEaDxb4NssI6AdvA7tMM1
JgIsgIuzKryvRPeBvrVmL/cVziIhGAmdiDBYfY5AWiG3IJ1nDKw1WWAP8tHwFSoc0OB77lEYxUNZ
1xbKfYX6Mib18M0ce2zES3PK40Ps+2G+aTEsdNxZioyPftxkTLCgcg+uBG7oW4hM3D28ei0np5x8
31NCCWN11Q/9dov0tjFvjJbrGnHZ0PoyQol7NkdMuQRpsXgkrk0IfI9V9kltbZrneRFG7giA/oMU
BgogJrk0gUypWU26iuzH3wDxyu9+WUf1luaPAchrDNQPStjnj/ostfd65iR/tJ2iJK6C5AmyyXll
BFspCvqv5kALAF3DdvjG/Kh8NiUr/1HatZ4R1QLr7yjIqng3MNdRP5eOUuRbuMVyscEfvj0y629e
c8duHTDNjoTPF8CW9DTmk956Yg7yOBRGY21TtBwCN8MKo9w0VdmxoN7nsgtnIAyOI7gYOFK4K/xt
RZoEdSCNR8CxRUSHbIL04BZDb/d7U57qo24mjYo8cqNpmygapedZBa/vqrpkbMG1RsNeqzrjmyan
3eeQMRU40UD7pqGoFoFwqttsb8aRUm2D2kCp2Y7VdoK67sgPGcAXhsK506qug/FBg+d7MdvbIDaQ
GzWxOv+I9Kvf7PSOA4kYntYgWy43+D93FaYvG7xl/PneqrTkD7OdwQFKyVx8NmM9+hJTzr0OOlws
EGO5+peFzFe1DSW8AaFBm9be0qr2Q4EjoMArVqbttVqJIzisfKfaBblZOjtQu5r8LBmpULsYQvll
VCU2nGP4yI0n5AjaocoRxd5YuQ6p00g1SBlaqOT9uwMojRUEligtBEZm2XQ2kCiFNqfkd+hWI1Vr
su1TjNVtzPJUDeOP20HpcpoO5oGsHwIYDHoSvkUaNAIjpJef1XdzW6qf5WlWRsQ4fN9yJRLqv1Sw
Yq/qzCW4tWdeOIiufIKFmdQ2cKUiQ4th7QddxhNBXESaBhY1d+LySgQyACh9Qki5thPD3HZMIqdt
59vmn4VjJsXGHmXpTupS6D9TYkr+ia6vJd/rAfqJyJ4rWu+qWZ+PO8aDFMdWk6JiInPJxnvNjtSf
0YiHMTIRefizxi6mPqih3X0FTtr9maSDBmF9KpJwp0Z1+mfVtzHKjEETPCEnipwWwvmJ/TEvUEFv
ZsSsuUdnJfN6QKXfKgpO/y4NfDmmgjKq10x3KvCqAC+kQyQXWrxDPlROdv1gg01I6gyNiUpKCtvT
4iR+snAn7F2aieYh65sm3qZ+4LzI9LsCt5ut4ntlKlkHn7hSum1iWNVTpOTVjzScYD9q8P8PqPFO
5SbF8gThc0tLnd2soTLrTmnaJK6Wy5J/MO2E9zTETj0e8SzQ4UpXaIa6ip3Z903hY9Zgt5N2QHgW
bFtY+DGSngn1xoa8so1PiPfmX8tuxGSaNAyJ1y5M0bvOsXi2QPo2XbFBbB+NaTq/0lOtZGawLe2h
GLfFVNjhhk6R/tLTQQyQlx/RouD3S/kxGLlf3MZIa8et/LgqHqhEsefOagnIqRk7Y3JwEBF5GoWV
1WZU7BwOtlZJX8YRy8qt00r2t5Yv+QNzgzDcBGY0N3z2uP4cTBahm1qp8+icdtVDENQ9w+sgqLBn
0OQ/E6cfJs+J/KA95HZedoJY1eanXpFmULAJfemVwv6i5KF7SqeCHBMFOrTvF/ltG6GgPxhFcde0
gQ5gNmi+krDpxxo872bE4WCf8Y985WxdZoCsiiuwjZMVE5PlbG5sm7JPHKPAoiTq9zn74yN6wuVK
ALvMn8Uqoo4jG7BAZZxngIwfND83mgKavJAJoZcgP46R1e1BxvT3ndKuIYKuBAysKUmtKMA12Vj6
kqd5N1amHFZ3iKlNd2CBs7tAm53HJunkle92dSmhOEVtLLAR6vmzafKIdATa43dDb1i04DAJmGOZ
SXSLxejtQHh1KSa1whqcAZexWKrOSmRdzLm6g8qHLZJRbGa5wEF3Aglwe6Ur2wK4ARhCRlqMtTSx
WX+Ziswa3Pd0jMq7yjD6U2bOFvZIpvTetg8XjRhKiDr/zZT3fBWEfEcLshzbIkbytqZ76Sq4sWwT
6Lorr+7aA4lRGCIFmgnef5H+Kqpc+71vl3dTp0jeGOn2QyGb32+/tbe2znmNChVSIDZIwxgmLbXH
2iJl+Kc34V3uS03m5kUm8gJNmT+ZITYJwPxp5rjjbMR3VdL4SPdqdfg50VqlZFCXD/JxdJwcZZZC
7+UdRmrwKFS8ccBtDWXqVdhiI/qNXZRG+mXGL6lvDj+MQA68MKM/ybBRxTLn9kNdObsGiDoxoGDM
eaGaUiNv0ajDFN7hVNO+aHKoudacZh81cM2nKQJUdnu9K18KKTNhAYVMLV3wxSYfZ6eZzd4IUXqI
W7cdOuW7kznOSoPp2irofDq0RyjnqYjOt56NZ5nghUR3eSyFu2lIsdaS0ai+/SxXYjqKPcDciH7Y
iS370Erbyn0StqyCeYg3K6QFqpnoKGxPfblXGUt/ZaSwJqN25dkEawpMJCMlItKi+YjlaiSNdATv
FCu3sU3SZtgVEW29lZ3xJvJyvt2ZwwnlQNEXYc8vokSnT7pf221wh59BpbtK3wbzUferbtgEihEG
WyOJYv3TYKrBd39oAs21kTZD/Xuuu6+FkfbfAoygMNvohvkBOfna3kRDMOpujqjUdHSUlFwpr+zy
c5tOvoPJB3M5t+tNHKQQUHc7OROw9HkcXxCc6MKNPcz2H0h6a99j6qt+o4b68IkRX/xgQgN8LRSq
UbdDC+kzRqHYcisMYke3TaQWyKODh62rJOVQ3gdhM7fbvA3iH3PQm83WoN7rSUVGJ/sQlEY0bIuq
w/dEz20z2Jg+fcPNaAVtuo2LpP+z6LLZ3OKRoH6o1cr+NIVVY2/lqZs+j3ICF3AkqUHyf1SCbKPD
8sbCxU/wwNJgy7S7Chh0vs3ovzsPnVWlEcmfozwXgRR9G4xMeZKH3jH3uAfERxlTtvukDErn6OCR
YrltGxmR28tdqu1yJ5/bjeYUPE2nK+mL3GBqD5XENuq7aMLizSWlywcc8LrgkVqz+LObCgkWhBOp
iotZAlbpk56axJs8mkPXLOquE9jC6ckc0+CDMbb6B35Sg8FV6UD0z/NYJ0aFvH7sUxIkU26fqIto
RE+NWESz0USSlQnS+bmtGB9gpDzGnqQ78SEKtdIdclXHCmDyD326BpW+hHgKxWkxBQbkpgo03vl6
YVEVcoNSnWfHs3Wnl079DWxF/+JXEI4yLVV3Wl0kWBb4kpS4fIHgJ43rbKWtdXmiGY0IgIKQ49CQ
1zr/FXM423NcBvEdQsXdPu6r+Z7CbY1hfJle0AxENFMgl5G9XXaLIyNsOHiV6jmlE+waH+ui1tcH
cnrLfO9npO+oIxnENQmn9FLOJw4CVOgazWvCQH/JrEn+0BqcMPjGGe7s5vD19rZ5QzksQhWbBU0y
ikiAEMtxdFxgcyGhVO1pZKJHevy0ZKDUnuSS3WpkTrFXG6U6VJhzfJAic/roGLm/zbBQeVR8nUop
yYrPcVesYjzFhj3/YWLKC1iZTAvs2jJT9ekaCEpjfDfGmvJ19n1T4ToiBXdTTdfSTTcgObiL5hir
zNjs9J1l9dTZoyJ1TyvvSNx5i59ChwFgG+kR58ta7LKMOcJsVXlwp6WRyROH/vSVmbj9t9GO2UuW
6eo38OL5A2aFeg9XbMAtyZKx4nAtudP+pMIkDDgwF45+b80vaYzw3xYuyNRt+6zD+yaXldZGHWzu
rZfbv/3ygADSkOlrCswTysaLmwinwpkO3Ox7SR6zi2Sz2sJ/0VYuvCur8Hp0wfeHM3RRLCGtn6Ez
kvue7WfI/mX+ixyY77TzpWsNJpOxHpAG0i5neQpt0PsRtiu2Z4fY/5Wa/9g1sDjnyPmW5sXKnHJp
5St65IKHzzK0nxk5LPLihL8gI0nhn6asSKnH/TreFHWWPcZBF/+Nlm3qMuT0dwUNi1MLmX7bdIb8
qDpTEbgpvjfJ/p1fkiEjUY48mE4+r3gRcOFg+6MzdcYpTEcIkTpRtx5yfyX+XHxJnpexKQmg4E0g
73IeUDsp9E2nA7SewYfb1T1621EvrYkEX1sFrLhQPBVqG8tG2lCVwdzyNj3Ntyc06fxg4w9KtzKc
ukgyiR0CwktvENOMC1nlUmsDubPLgGdp1cOQ2qqwlAm4g7NqGwVTuotyvVmZHL1tw7NgIVal2BFN
OWK4vHiDY0gv1FDrwItApavt+CUcnY0+lE9web3WQQaoHO6LeDikY/lXj3a/FSRYyjQfwm7+UBv6
ZtaSU9sZe4TqTnUTDLsiwYKxtFbKCbGBF7+TAAtoh5/IT11SZJwMbxaj7mMPPbcopOHVGz/K0Uz/
HJFO2GsQBn60ZEYYVuHqufKSLi5U8Y4swNtohDN+XWINQACIw87BoUvh7Ms5Sna6RGu7LlT/+fax
uZIXcZLhdDFPUul4LAJgY8CBmjs/8PoQ4VMLUy1YGHEGoFePvkY61oIr7/XarkN0DOEJ6mkqgMVl
4fsqgzyfOVmHuCIQI91x5Unew9dOXLxVvKzy3+tq8Aal+GXJxZYzC4SSB9SBvSjKvteZou6mBFJP
Ygdr6cnlwUXUFRlTyhtqUGD45+Fhcjo2Rj7yNmdlPqW+/6Nvym6FuXOJGxY66CRC5BncKty456t0
VT3ItlElXjwQY91KD5nyDKFdEV6V7tVXnHTYMQ0OTVdto3hwoTzqFPlS2qhupPiIEpMKmw9yCuBp
e3s/Xdm6GAMISDhBhVRg8a5bRRZG1BwbiolgBwbFeaCkY67Wmunr7aWuvGyKcHFpawwb+Of5a5h0
eFOpNsdenmdosUG337VVvNYRvLqKCVEIzAXp37LRyThS48RbsWc0ybTVhzF/DMxWeS+9DYlKNGvo
MOk0zai/z59lKE3Fz4w89qjI8Am2mp6B+mCs5CFXDjszbviu3JAkI/KiCCLOd2EtmYkX6mb14Iey
eS+PgXQcVax83VDWh5Ur5tqCoiKwNTJ2YRhx/lgMW2H6yknmAXRDDbqXDSI1Spggzzswy3G/f/eW
YPLEWJyUBA7zct7ToPPqRIUaegX7fhPNiOVNcaK//zUCVxGEFBqQYrx0/lRl0VTZFImLc1CivdSo
p0RXw51fVM99zNz49jO9ITcXN5EhsCtQIEzCypKgEvZSb2qIY3thqabhMaiH6hHPP/9rEM69N3dC
HAGMk/Ji1FLauQxch79wnUdIw8mDAhFZJ83Vveg1ZHf5PCG0gu1roxxZqXkWTnJoATSmHG0YtFdY
2PdVtfGTsmNmagi6XoGBD9j6qR0PnTzK6R3kMtnYMLMezS3UpmqrYXtp7ppJsTo3jP3sR48o70dD
TdNp5fa43FCiawQaBPw7etbL08jIOmpjy1e8IemsjWQ14E9zsKDUhCioo82+sqEuqXRUfwwtyaqF
bjccg/NvPUdhi2umM3tRIZX6pu3N7EdU+VWxKQNtGF3VGkrDbaSiV7aRppc6ZsKJqu27tnMCoLeh
JaaMavWklrHm7xMZh1VLjZl4JyE9qNtb5TJW8WNFMQOQhYayuWhORklXUpzyY2s8te47O35ocn98
b09BvBFucDqgAma3LJlUtW3Rg5FmL6EdvTU1nN2VzhpXztjlPSJAvoLJRsuGgLUIVb5aoFhTGaqX
xJ2+xeG0PKLl2z8KKM57vaIEnYJgSCJMc4Gse5EDRUqBtMjU6d6AI5EbGWa2VdELWnmiK9c25HlS
AyQcgIIROM63kg0comdu2Xik25tM6pJDXIfbPsk9WDVumYR7MU3tGuOBbtD9HDSnSByu2cnWwOJX
9gl9KcpFVIMFqHXxcktJAf4bORUwGxJsVNQRDcm095rD8FqhVoqYRVkmRk/nz0vOnihTp9YIZZj2
t5pMaDMG8btpKqxCKCAcA3UAkba4YlBmn8w6MWsP9rKzD6S63UFmDd6/6ZmuogNLWm6iL7YIA2Ar
wlqT/Moz7dDa57aSn4qKnsTt83ula4juK7MmILnA6jjD56/MUcPWyKS89trA8E/YHxQP2FObON2n
6Qcpa6KDMnZm7KKyE+xnyuEHaRj94+1fceXoWfQMgQ+QJJBkLnaH1ddThVFF5WENYWxMNcxOkmn6
94raxyuDvEvICKdNHAcEiknQSePOH7jS1ELljVZeYEyoZ+XZFjSLvtH8+AM2rBJU8RiMpqQwiKj0
FNr0WKKvNrRfbj/y5YGg1hP4P9GcsfjS5z+DXLnKikmrwYlowSGtu2orwZ1eiQCXl9ebaJsA4jDl
40ycr2JV+GJbJhe5UQcSbX/T3muhKiPNo4YPwdxEK5fXtadiuEwBi8Ak499FwNGiQZKDfgBSEkbR
NkfuZDv2urV997sjPKMZL7RpoH0s9iyDcbpOkpR5XZb6G3suUTprQUvdXuVyU0LcgrDNQReCd8v+
vdJLVqakau4ZHaIA0Rypu9jE3DPEa3WlvrpcClQDlxy1NxGSyHX+maLU7pAukoko46hJwMAiY2O3
g7+jD7CqWHjZZiBGCuMLQYCjylgsNmt2b+jgqz058vsn8CIK1mNYPZhFxT7pW+1z6VfgAJ3aNp9u
v9LL7cEgU7Q2hIyheLXnz+nnFhJTYdWxPXoNQ+0ie85y0zjcXuXa2xR6QiC9uQm4zM9XGcigoiI1
O89pnfahHPV5q9sT7BpLr9bqmzfe+XmqbDDi0UnWmDrD5l6EE5pOqW70WQ9YtVS3Ka4xd10CHgL9
Ytl6EAYBJ7rINmJbfRe66PQh3QYnQPoSIBT1micjftVGQoBtaWXmex3h95UYcOV1iN4puQ2JDdnA
4rRMoxCuTPreq9sRgImeZIfeBP2OdVT68fabv/J9IdHR4QPzTjK47LToRVeM6ih3HmKV+a6c7dK1
AAjvbq9yGdTexuDYAmgEUBpS59+3w61sVgNCJ2Kqzz4Gz3He+O5ca/s0Q9Ht9mLXHon2NjMtrguu
x8Vieml3NtpetYdbmv7YSr59KMNsLU5fXQW7CLgcIrlYqsCkVYSGparUnj1P08fZLPAf1Lt2JTpf
2wkkFFQySE3SmFl00CN9nluwTaxSOeMmscZvqCnG29qaPt1+aZcLmcQyjRYv9Bvy6cVC8B8xQUfm
zQOnnp7iae4PiDvLe5za10hSl5uBLU1qi4w1LHq0X883g8QcUuDCay8Yg3yPjuPomloCYE6Z053T
hWsotGuP9ut6i+QPxbwa5XjeITay9Vcd4Qu3q2L/c2+a2crEQxNpz3lswSICITHhIGwAkFikRTEt
kkkd4wa+VCHXPxIQAB9MLa2cE0p/Tg7CGhdykMgNKUoSpvNfOUxkHTHD2U8OCUV1iEt6jBF4p0vy
TB/ED1sm6koS31sFitY7Nr5mbzQ5s/R92OrT14CeirAv75xnBV0lMOyZMX1Xqzz0UpieqTub5vCH
H+Uyt3tX5t9wdlZH4QoWKu8+eFy/NlW7sCMirmrnH7YKm3Rmrpd5fHb7kKfhsA0JW9vbO/WyNwwO
mFYHfTamKxeEoGpQgzQPy9zLlEn7NNF2exIW3oHr96Z86Gw5fSlBd3+9veqVTQvVGMNHWIu0wpea
bbgtNNocSbnHaBlb9R4ByBmIdk9u6jbFGsPvSsoLAoEZEi0xBM64BM5fZZCqpVMVZk5lG6T3VIs4
E4O6eTIcKT10KbS4qEb1U4qhyrVt2HkJPu30xos0X/moVx+cggaha4uKY0nU5HbIW4r5nLFkJQdu
okfaR2rUfNelYWGB15XkldRKpBSLM6SJqMoATUAEl/Fb6rHSMHwtoZvCy42S/A/U1J7r3AAQ3P3R
IPPhqo6+H7T5/T07gdgifRSTatHAOH/rvtxGqjGHqWcafXjIZ2zpEknJtx3KfDtEYIOVfPUyr6Ps
JbMg7xHQgaXzCqUZkw38E9D2UPJ4UzPtQH5wMn/49JGLjZInIQrDGBN9HJUpXdnRlxcYi3NBUsVR
ZhCMzx92HGMf1qOWehqyLN8CkO73Spa+WyyNvNGgi0DNTZGPuNH5KrlkzaFex5kn9Wq0reuifKj1
YVppIV97FuKOjpEG3KALcElpF6k9wOnxGgDru9ZXtPso1Kvj+2MABAEIseTCoAcXbywwe3vsm5jO
OFZgB1kfs5NSh8o+ps98dNrEWYl0Vy4uNoYATtN3UhE6OH93rdbMIT5rwJHexGXMPi3dzALrNfmB
+fn9zwYZg1miEGtitfO1hsLnMoPy41WVhONiCUpkH2R+PhLdjOmEYBtCrbeXvPLRBA2Rgo0mJMnE
4nU6dC/aGTKuB3rW2dpa42xDNHDfvwoJJ10ZJqRiKy4aTBHwtCoGj+8lkVq5kO+Gp14LjZXWz5VL
6S1BA8YlFESXCKDAmuUhrsk5Za3JHkNNkU6d3E4PM/5QH9RKju5lpD5Ot1/glf3B5hB4NZ0dRh16
/s2wIOYa7IvKA2bRH8ndjS2ct3qb+/r7y10yaU0HN8GOBOy7SA8bKzLUVjYKr9dkf9Po+QtWfBoE
t7B4/6YXJQKdOnpc9AYXuyJWxxTh9qD0ECDPdj06AYcUXtkhi9s15tO1j8b2k8nXmKdhcXD+/sY8
DCdn1KFFhu2wjVqrf7RQpoJ0kxRJ4M5K2e+zLlxrrF5bFg4pVlG8T66axbKKE6hQ59rCE2d+K9Vp
sIms+qkdYoZsjjztZaV4NyMclTduGp6UlVEzXbzVYkTIWU6mwivU5DlFwXUTdpO98umupApcZgD7
6bUKO4dFDDGmFpG8hPcpDXV2qqOJKZAtyffYfKWvSdSGK/PQK51Q5trC0ojuNPKsSzM4mNyU0UVd
euaQp5NL4FaetaiXHyH3BOlWKicpOib1ACWUgKaeejsaCxcv8jXwwJVQ9oamgoQMDuQCiwMfzBij
wSy9rtKUe9TerXtk5t9NhRdqyMJ1UYglCErD+X5Vi3iSeiw5OO+Nc6y0Lj+adVvsbkeVa9vz11XE
s/7CzpiKUoucUi09awrMyQVE3OxMOaYHkqf6KZwgMw8Qntfq6WvBjJwLkj/cXhHQzpftGf37KjhK
LxClBSJPYKfznhF3qY/h2gzs2k61aCoLfxj6asusREa2V45kpg5RDOV+1OBiJ+FQumGF6WdFYr+S
RF/ZHxwH5mEgdYigy8qohiuIw2QxePno6DzbVG1tKVobAl95Knp1VCm8RfSstcV9oGq1VYd92Xsk
SvUxDgF1mlXnb2NZyjbFvAomvPLJhG8gZTxNeWBoYif9slOMFjB2XNY9I24S9R7HgGOjR9nebk1j
f3tTXrxAcdHhGsgthEwIJe35Urbdx62WSfopRecv5aRrxj6UoVK/N1tYrLPY/CkY62aqbfZ5VSV3
ZgYswI9bf+WIiQh/VuGwiuCqUSWDHLtQxsy1HBtVksiTbOWZcV8mpvzcmmOD07WSN/e93mrghoO6
/jIZTbyyF68tLlSShbwP4gDL9id8jayf+0Q/2YGcfze6ESPGqjZTZdvFveMc+1hVjmM/Ot0xq7Ou
/PT+L8mOQetKKClQGZx/SRnB6B71JO0UdiEal/IkuYYW/CffEZoUOQt1B13lxdasbBjrhFHtRL0X
bvQoMXYolGoru+UiVHLOYAEKhBq8YaAry2cxfMspLf9klHJ4mILYetTsEZ53Vr/Z1YSbPo27j7df
4MWpE4uKpjwGVzAQl5hDNVA1n0awf3KMcPwkFZxtxBrDEwTltbb8JbCdcEyiQpMF7Di58+IBm1pL
a23MrVNvltpPnAT7A0id5IuSG9KDFATZB79OwgdU7otDWtbSIQ5N85A6WblPHFn62vdK1B2GyGxW
TtBlPOCHsYP4fbSrkJE6f/N+N0VWT8Z2KjGZ36dhXD7Nk7kmdHnlVYOnEQN/AealQXq+yqDqTWf3
kXUK6Qj9Ec5Ke9/R/n+dk05dyWXegvN5TBA3H+pe6FcLDsFix2q9Zc9tqbJWiH+4mcaEuRbgSLsZ
Slx13UHK1daVQZj8KAK5fjQwNx83yGX5xoZmumrxN+LgAb+Xqt/iUB1+ZZnskSlWCQd6cqIXPEWa
asP/E125WarRYHNydcSdr6Jj2MAa0pLYZevq/ibntjBgAar+N7o8UKvCLOtqFwMQ+kAxpAK3Bc6x
1hi+zOf4nAKtBxuGvBzYweJ9Gw47JdHM0yx1aDpb9Ea+dO1Uxm5naO3edpLsyK2mPyjhMP45K2o1
ozGqBtvbJ+za5qIgAFsrgPhkWuc/I9Y6SG4ZBmEhJkBCSyOG4TaEK6tcQj14WjF3RRZKRadpeX2O
adQNAXzt06xwPuhGaZ1bZFWNr0qU78O0GT/7sM6BE5XOIwLRyYRvfY3B+6yqrkqh54HyCf96/7ML
BSSEgUXwXDYe0zSWlSHF2VWNQKyrRa3u6uH9LXke3SZ0UUuiKw9w6vwN92kaRo4x4dAJEHajzRU6
epXdbuLOWUuar24qrjq0Ypj4MbxbNPUmY4Zjk+MGWqe91bhZAUNyGibDa3sZL68mMDZKP+Wwc2zH
7RIbjQSrs5rj7fd6JZQIoXxyTggRtPoWv0ICUVlWfs4cwKr07/gH9B+tyUHqADRY9O32Whd5oCD7
CGVnVsSiYLnWlPq4gjHqIVmqW/TNbGWHPLKeuGGrGRt9Tvt3a8WxojBqgQGFfhsQm/PvqalD0DiI
QgJSQvYmMKru2Cb+d3yK3q1QyEoQXoEMIWIJ9mSxEgISgY2HmXQaxha/baQgJDjqvSbhMDQr/8FH
E51vgAuU6ZzR88ciG7KmOVWlE2pu2mPr58Mu13r9OUGrZeVCu7Y/xA3DxQ7kHe/y86X0zAylSncC
b8Ts8c6S9OgwUMTufIy5VwLPlaVI/oivdB+42petvlZMvLMsDbxYyLuMEhJNKqqg27roqpUE6dpS
FN34GYA4pEMl/vyXCkEbBrjIzhx68qSUx8me9Xs7nJ0HGwDpSlorXtDi/qS9J1IiuMlE1cXGiGyj
VGMziLyux7vZrkPrgMpIpbqlLA2fWrkofgIHDfuNP3b9lzB01losl3k1bWHYPsbbxIawdv6snbBM
mH0z8qa59feWIPCGOgJhiHBtJ4nlyDA2JDTm7t2n3RLNJPTIkbEBXHO+rpGTxndS4Z/KtIl/xkGt
30uxkn5I09l+0lAsWMlUrnxTCxA6cz5MEZjVLp9T6TvJbzvpBAXuhxpVEbakbUgOGkuH208mrvvl
J6VCELRKTiEaROdPRhUUwFKD26409uxsda11quPsOBkqOKmmfi6ceob9x834x+2F3xKNi5UB14n3
KQZ+i0QkrFvLH8hdvdFM1O0AYno3Kx0SgEXvb9NYfUk7/5n4jTzU9IgCw86ypR2SkeBylDDfz0aU
47cZ9PtARX/ZyZ1o5SNc2+00RxXBzWKrvV16vxwsysdC1waNgOvUipcGof4zH7T0m9n18iHoncq1
Uby5g6nlP5cRIj63X9CVGwbIE+Mp8CliELJIjDOOgSZX7LmmkcsNpyL9iNtec49yTfKtMLLw67vX
s5h/cL5p9LHpFtExszHMotjzT5mMv1OODPgOpn/yGNtDvrLpRExffPpfl1oCGxv8YBO0I/zTkGJ0
ZJcT8mHo+b0/BrMKZTiVFT31Ja7DKUYCcMwqltIGz2Mm29tZkoqnacTz9va7u0Sn05PFfwMSEN+M
BGSxmXOa93mr5v4pnqXypI5+8QqFDlvVtqpa8E8xuuBTPB9o8RcUGHV1LDJ7PmBF32Jn2lnhKUpU
9c4vE92NQR9/tYLaeb79I68ET2ATiEHSRRL332JDyaE51LI0+id+zl4vQDQMRfFsjYMn42rEvNd/
LNpwZWhzLZLB24OvQ+4CGmyxqzreVVChpXuaQhxIOy03P0bAIu6tuNb/k6Xot4BypqDgc5yHsoY2
mQOVRToxc/1iGglEK6B8+1b1166ha/kuIUugrFD4pOe/SFrmQe5bzMh84rM676Ihmx+UHEhibmWQ
A/WgfZTtoj36YTXu7SGejs0An+/257x2iITMiiARYS+y5KaOTlCWFbpfp8pCzY5r2d9Cvl8zcr4S
haB0QYoSHDfQGYubSC5S6JeJ7ZxSawL4wrS7PDYMOXeFxjnaIgBarHzGi4YIkDLKZsjMZNU83XJ2
k0gW9q1lonkRmn0HGQGvr2AnlAe9rtOnIQOi4w66VQGii4JZ4G3Go5+25U9Lj9HgtXzjuaYiSoEs
G9MK9uiCNPuv30ZCp/A6mLiL1/XrnYA+/RyZPTYXWhlsgt7oIPGMUrnx20Sly6YExr72bUiyiY4Y
QZu3j2mpBPtknpyNjDLas1Cq2DRhqe2MRpndymoHD73D+hDIdNFseQZlM1f1uK9oK/4rTP3Xy/i/
gtfi6V8htvmf/+bfX4oS/dwgbBf/+j8P0UtdNMXf7X+L/+z//rXz/+h/HsvX/FNbv762Dz/L5d88
+w/5//97/e3P9ufZv+zyNmqn5+61nj6+Nl3avi3CLxV/8//3D397ffu/fJ7K13/+/lJ0eSv+b0FU
5L//+49Of/3zd5Eh/dev//t//9mHnxn/2cfXsvszjV5+K/7+rQ1ff9sU8K2W//nrz6b95++K/Q8T
UwqOlRBklNFs/P234fXtT5R/wIIBjchJEBZSQughL+o2/Ofv2j9QPCffB9gn5MLpGP7+W1N04o8k
4x/kyWLbCI4oTDjn9//zM8++1//7fr/lXfZUcF00//wdouPZ1UmTkKqC1g3ajv+bvTNrqhtp8/xX
eWPuVaN9uZXOAhgwYAyYG4UxJrWndmXq089PLvfbhnKb6IuOmImYm4oKjkE6UuaTz/JfNq03svHX
C9A2KJOKvj34G+iLnq4WF5GtHedcwRlrzufeMEtEeoay2i8UBepM2ap/yNwpHxLOBNkl0WSEkLcp
z4vdkk5TsROrt534s8RlcCo0K7WMZP1JY2saxUqj27cvB53f2dW0REklaqX30l6yeucARXth3m9i
XWtN7u2AK26AeGAwXYyOTDd5M2d1Tqj6PecYuBJPXleNgR0XwSqWHTFM3QHyjOrTaR4sfR8GfadR
/h2NfjdjFePvutxyT2xLMsCdPeXnSYvDMR7ka58+umO+trsl25Qpirbu23hFvrHaGnhiptdWM9PK
Gi+/iAztkSzaU9szcdarEZNfl7iC2hj4+LNtJsrxcKwu+jC6Q7Uqf+j6qdEHoaLxskQ8MI1Jv6wX
DuvUinXQyyWJXOlTIC84Qktw1VeZtEK5R0BUAh1shZ3vVwyh9V4smzheLvNUJR7Q39u8UH3PV8q1
C2mrM8LYHcv105LnKNQ2jZce1k1FcL/0fJmdZVWGv3dUPoVHs536I1Y+4+OQz7hSR34DLg+Vl8tm
8kH+dMNq1GQTfYT2yEAllrhm6xoYB1fF1z7q+xsq+1zHQz76MumrZUbkbg2ccwrudTqa6yzcZKIx
Zu8sRBdpGjVkvofeDLr6aCNU2cVd6BfFjeoZJd6sdbfkJ4yC5+FUT0bQng4TQpAJMiNIbQoY0OtO
N5Vl7uuoT0Vst3ODYXk74Dvto+XSJ/NMi+3o+bmr9zAXV+NoeLk5npdVNI3nuV8YOLf4PpbNlt+T
vpHroe0+EGkfuiowiqdQF/awz7iPbjcZEU1M2/I7a99Z5QxBs0CWZVcrV4RJ0zmr3FdjZ41JTXNl
OtcFhrfJkDsd4pQKC9F91/aqPzEg++hDgKKdFTPoyy1Q6iMuJbcSzzPvIKy2rLDtM4birC8X4z6v
u1FhMINyc9z7hcjP8xae9E0+dcP02as2UybVjhq/jxxlxiSr5jG/rYxsKS7KJh3OFBLL9YccMtp8
KVQVLZiaw5M/7RY1hIgONCDk502A8WHEztt94b4NeYx0jjf4wALyDoPWeIUGQPnaa2/ZBKIEENn8
kHVa5XulF2/atZkY81OrCCE79hINh13t66669Po6CD9WTb+ubBZlOGfOKmS0M1KyjmOGNOFL4DVg
N9wyb8q96VEeJGZZDM6+z7E4O3QzWtH70lvq7EQ5o1kcI4eGNgSUWvUXIp3NJqnSqQWjowSRKxXW
aD+jxQ08tzbTabyKrNwzE4ZkTXbwOrMQoMs0ikWdieVqAuLVHE/RtPKxm2+2T20HwaYT0sCuvrAR
7CtOFkzH5aVtEXlOFMEio2iiw4pUeANnxGYdpWeMbWcQs2u7WEkxeJ2bBJPVp7syt2pjh6spFvZU
QKrfEJ65+8ktprKJ29xVSKYoHd65Ucnt8Pb5pQaI2FmqGixBs1AWX0o76F86nXovulRWu2PCKe/x
wuDq9eDwAyODzRUrMzUdthgDgCR00zYlvpl8OuOyqVlDY8mbcLtoj8BXVR1cQ40fbW+05jha2+Ay
m1fzuXU92Z3UugSFtKQF3XMJXfI7jfrgEvRJ0cSVPcn7DKWvl9FczZSBsdu/aGV4L4wdmyguO6ze
kWhjkJzUWSXvQ4p/O/FIG55TabN8Kq9lkzaNqdAXRyW7iBnf517crvoLmrTNDCYVaemE/YvYWwGb
EKMob211bDpTSGN7MhcXZTKvz0/7MCymwwr/9W4xXczbcfotb9tRZuVx8frFOJ17ICMJB4bR7hxw
VQ9AGErHOBG2ZISAGq9lYGveTPJ80qVpxyNifGviFiw2TDnq+TMm6c73fHFLc4cojL6hB93hmqNM
gY5dOpm3WeZ5p35qe91BSCONTlxrSC9mJiXPAELRYtaWj35wb40DY5e0UHqXYiAtY+lU47ktfdSG
rUjDRMmGUF5Oy4S4mudp51aKqs+T2bHHKEbGDKVXl/HOORY1uaTcqfV1j/KLexzzaIIi3aUlsQjy
SbCzlOM0H7o0ysAUK9O+7bh8Gft142WHddJUgwL/lrjxowG9bFFWObIw9XrbWvlwHVbKvy9wvEcR
JeqDM5GiORSnzpw9lI3lEMx6JWgdNTbvW/V4G7ZL5+skiDoEs/EzqW5Xsy/PfRPUxMHoi/7L6ITi
YokWqzkg11xedrpr7tuxXu6byrAfDFNFTZy6dn01+d2AaJ6McJ5SoB+C/ZzijrvJK9efLbQfnNix
SoczJgRLuStTIzvt8abujKOrDbRtEncugM3bQecT21obTWCkmTxrB+XH9pOO0dWznTYSbsTiz9dz
0Ay3beEBmiQBAjbmZy1gGToT4UeSgLE/MQccmxOBYLGOW0Sts7gyrdRMLHsKLiclUXlGQri/oRiU
T+UUIjOf+SrkYMaTqUyiuUMSuq0RRmZdBQpJQSu37t2l6b9VzfYqXQzDr+hkGeVRjHKok1nm6iag
v/VkC51/rhDcA/wf5lBtWnRX5z30b9s5wjKSl7JyeLLogAy7Fu7HgDeO1z+GuRk9rZNX3dpCeh+s
TDl3MqqmcueqSj5DUK3NuK7yLIpbicIYByjK3gc/qqQRVyjw3HfEYVAujdheMhXViezN3kim0B5g
Tm8HR1JY8/AtD4IhS2wlsVE2mxbvlapggHLC/KjT+9F3K4kC2MikO682BfQKP7adQTl11dmz6+5Z
T+K7501Cn1UYPn1pBCqHsUEJDnSITIpEUOsw33mjP+SIOobZt2GuZR4jcuECulPYAQVCNkivG11Z
HlbMMYrYmt1iTEzMpNHQLld0yFcOozPZGkaDdj9Yy51lynJvdW3qUuJFxZVsR3s5ICq5cAZtx2ls
Nl7LiNZvli+5V/kfpsJ2lriPjFwl/aqL8IhKA5KqFJWFOpT1rNBoTCHcHNDOt8udA3WFKXuDDJbl
yuXGjRrMSDRGF1d1FWXDHgFG4cahZK5LFpK7qIxbuXgwDOG89GamapzEClWzMAtuBxGP+jOJ3/Kx
IS1AcLIEoBpRqm0mw07OP0udJo+Rk3TqpJvXpjoMbZ56DH+1MOIWpayveTV19ak7OQt+0zhtL3EH
G/qxTZV7V8hiMnZmVjTUtzzRaafAXO6jrJHVrhZVuSTDOEQhoUzp78U4LZd1MU1pUvm5vkGxc/iG
QjSKeVqq+SGQA8cH6K3aTpheB+WWNJOn5r6Nlrlqp0LugsGvr/rByL+Fbu19scJCLZDUGeWg8gur
la9sFu0eX/BsiFn+rv1BkmteC3zj13hBRYjJMtxmN6mczr8WQxZ8sZEbJeky/ezZzKAC77piXj9b
ZiY/rwhJubu094osNrMBnRIz7dvnEq3pak8SxSEUzbKsYsQrQycu9IQ0fB6W+rGog6qJs7BB/byx
cj/de15T3wjamjIWJiOfmPKkvFQwBQounuEI0vvwg+IQ6bQlSbGL/NYqD9Fn4cn5YewGJ411YbXf
lrHf5NW70hdxP9py3fcccBZWFtMyxkMXIoGuVVs3SdprIlromca9dMfUv8FaInvq8bV71OsirlBh
L9drD74BInfrsvhxluIvupvMaCJd98bmWkdjKndVjuo9p1sfmQmswvQcLEGDiOfkm2eDF87lEdx4
b/BokWLdMUgQ1wyIPA+vNFkVibUsxbe8Veb3zNZoY0WRQrIddoU6H42JuDKUi9K4zjnLxQgUsjpA
Dxs+weTNv+WNRVGi02q589t+uldW0T3Zs8LnsuB0vpMTkqiJOY3lp0FW6Yq6CUcFivNzeV+saK5C
mWHpJBOJ6rXbIKGqATt/qXE6R3AGITvvaI/h/CVwdImUrOwqQWNW4Fwxo95433Ur7M+gdbKnSFIz
xEYOMiEROvKKGI7u+BX6ff5kZE7xBFFlfBBlv+ZxZVhI5U6BV5xbvaAi5MfNTR2W7SPlTTUnTbhM
eFm7w0NU4B5j7pqIrfEwzblALtWhfMM7r+5x3nPr8nOpIv+z2UjjyWTy2eLtlHsPqx3CF68EVvCx
Vih6HoSbTTfohy553JDuXADpr1/WRal7NYv1KVBDle6p6IfvU+Z1y4GFVZ8FTaPGuKvA2+GmkW6W
JIMbAPkczPkBHpt8pC2GFHlA5legE5VN4SEEUTbHPfIDZM2K4xa7hsb/PAJIXC6jIkA+v2iB1kH+
HvNhpxdS0cVQGdJPuWE955ZucbR3hFtcZ3CsAmAHs7cFsHo+ZM1KPljnPj9oFgaiS29X1qXKGl2T
MIzy3gXCBmEBeh2yoqYjvg3lbPVHd8jKjyTFtn05jSnPOJ1y09njriHXT+5CNRVHYuwqos/Ys0Js
3Np2NmG7SbBYYONmPm4DnG6BNX3gUPX3abeGWZxPMmh3YUeiuK/tVaYX0Yr/QdyVAM5uQEoO2z9S
mflF2WNBLoVDAa5VCfK91Zos2Fike2ddhX2fgxm+Em2I1joPrxzrv0kx/7+j9r9QM93wUf91U+3j
MPZy/hcSf/3U/ut//2uPEKIcp3+dDtXX5vnX7trPP/WzweaGf6FWyTiVWT/960007WeDzfX/AtbO
CGVDuAP6Y4Dxs8Hmen8x8mWWDroeTNoPQZ2fDTbX/csFER6AiKC5xnj/v9VgQ+riVYONP0NJwQ0w
OWIKRuP7zcCiJcnvpVH5n3vPem5mnGN8isukL7LyQq6Rvbf94iXrGPWUYXAJ0HM9pFl9zvDbYavO
F1Om3efF7UQT52tUJWq0r5fU7q6Hoeouax2q00D1Iw5IdnNEH9b7CO7b+1jNIopx9Dwf0BuPg0rB
fZxIi0UU6Q/Tmn6rTOc6aOkl1E33UOPOdLCD0d0FpnjeEpJEwcFGvrj9RCJxOhThF2t2rluALye2
P7T7pZnrpA6g3Hu1cy2q4mmS1SMqqComcysScwlvewz7Yssi+/JolMRptZqxNNcKf4LiMSrXO7sT
n1EhARxHChlsAKba+JpZAclK9TIhuxUXpnuZr+JgG05/6sixZ9MP97qH8GH3rfVQd+UTHZXbQbsn
rRFtzslcXA3+ZeoaZ+YUGHunaTnXm+xDNg2SLNQOd2nXmztaF14Cf7k5mqC1DvDdzbiwAhUrZd6l
gttEz/V28is0wBEAjhuHh9U11Utqt+ZujMw7s+71Uc84sVraGvcBjYj94hbPgTF01At8bxPDk49A
5P0kDZZw13vN1bAqPMBHqhWzltmzYEaCYUwznbjzkD6iOZU+gEnNDpM5T1fVXGVXUMjcHWXmrrXo
tUhVLbtoaodk6IWL+MLan0YdlffQle1+88RNCjT4keQ32yffk9bDhAJRnAeCEnet2kO39sMOVbBn
o3Kvo8A4sxa+dIAdQWLI7KUxspfcES95u9jUoc255GTaIXbeHkQADCvvp/TUVNqgU2eoPcskT0bs
qE7E0t4EZdPEQ2t5J3rtoWz3BbJLq9udacXXZy9kMRIJF2NFWZU1jbuT9tzFwtZ3c5i5x1mSKMzW
3J8W5DVnSMyVh4aO2n2l8YISGQtMpMMR3tZdalQUn8Oc7RBKuR5cUl6R0hQWpn9pDLN3iZVL960x
mo76jX6DaN3rbGraPYDZ61IWz0uh7oqO+y5buV60nG2fayjm8TiyisSkeyBuza1PNxfWLJSUwOev
tLm8YkZ/XSLgBPpy4S2CcBh2kTszrBPpbdoVT8bafgLd0eAPxzMo2yFKfjzzph3mmAB2DT11pvM5
FnHRZR+Wsr1Cvv1i9qtzikS5W9eG+U/BTgokOj1lw2IfRlanp7yji8cZNsMsXc9iPRrGIs6jOjyN
GpPFLZsrhqP5NaZ3l/hlkpDq9sFQNkZYs6+AQngncpSfzIbXp1b5SIf3TgSafoVp3zFyykDZNVNs
1OEIt6o5r/rGPeRiyo9t3rDsXKzg6beyI/JwuB1Qrt/D+U7pvhBfig6Qhxt6+8ro97nLd+/N6UKE
1fnacr9AL24Hu72SM+uJqcRlt/KdzIWrZxl9zGEx1xNL0BkMbJT6pVe8GO100VVy2DmwTJJOUR4W
Zmog4mHQafK79PFH/NtO+thtkInUIvcThtJhTB55Z/jaTkyy3z1IVMYVHcp5lsU77qpNmhawfeIj
ED/Y7rVpeEi+hb6kzmropa2B2pk5Tf48dIy9aZgD+WjVou7FG5EUQ6youbQB/6c8EmnxOaP36nQd
wyauI4JH0PUPjdU/IO5kAk4k5OuoC3cYI30K+pbkRbnDDbZONPQ8/+CZykaGpg53xNQ7HKuauBnC
23TmFDC5GYg8/cOUcVK06VfXz15qb+lPJaUucXMe9z/+dgOSY2eu3uk8BbdpuYqtrCh35Vo+6bky
d4Osh90g5BwvFRq92QLZZFycY5PpuzQvXuwhD5I1NUG/zMtFZxmIjwq2bMXMI5FZdd7p8hw9pRmU
r3MJdvDCSVO1X3uOpdAtHhu3f+in2j4bw8yit7TetcM2YZlZiEwpdYKpwOaoBuahPzQQV7tDERiN
ToZi7S+iqWStIRkbL9COEzWHl07rXM8L+84U7aeobh47o/hcoCNLLGAtlF0kdsHEq8ViwomthVDk
rSWFZOVfWkJUJxXlwyenREOYvK5NbIN3aXMcqGkgMV7Ks8UqnlsLX8FuQrttmQydYE7hnFXenNMv
dNUeRL91i/KTl8wLSMxxda8Xp4yOXmVEp4D19mJuBlLtlneb+reyMqnaK8oMEEgs6jF7Wefm0+rK
K+WVj/g7iESTQO4KL38Sml8VdnNedPqOhvQlxNDuWNhzcJKH1cx0nBc6iv6hXqsoyQuexBga3yEj
lrtKBKdNVD2yDh4axaJG3OwWX5RvNMeeUWJQe5uOzbnMFzN29Jre0F2+qkrEJyqMCgdNp0UV/QUD
kDn2BodD2Te+c9IMcSnzF5pq46GrqRCrun60DIxOW79Ci1Y8G+CjkpIWZoILHVz/xjZiJgsPdFgo
LgT3aPGYZ+w5To1A3ym5IMIeznIPfqa4Nkq0eRtLfMCMybhdtC73vdtzC175XClBW1kcxlE8lxNR
pmWugAdXJU90C2Teybi7cOGsW7YmVuOG6uiaq73vvMBgf/JiObCo87eSnxKch2QUL1HObusN3p21
cAaCVucOp/wJ/OlZ7bGdo9q4nTxC+TTR6Fi97YH4BOepYO1bbV4mmGPGAnPSuNFhGJs+tcfSb08w
m+UOjxNKdBuwYk/BneqLfrbcO4uOYox4poq9pc3Ql5X5k+dw8o5GddU2DnKSKPT1Dl89KuiDOoa6
KxnxxF7J9VtA/rFdptgnmtfYd1Bwr327pyzPk7ULnGNfre2lGK0BVF2WfaQFo862SJlMg7rLmzD9
2s8+X6YaHrb8Dgm9IclLgFfFajF0IbdKwoakprUJOQACo0OQS5N5BXE2NfEhohnHYKSqzofa+ip1
6e2KWT7Sg0PeNfKOI3RCiL7iOS8Hlh/hqiyJ/qYRiH0nyBwxVZAnHgp+F0xwnYPuAKVnbjQcDYcI
Wcz8x25ZmgG9ybjYJH7RkJgvl64dKcrNa7MIDo6wrXO6SI8KUDLYvFRjftBezQv3p01Ay8wkSnTw
Zw6DgRiZ04JlYJA/9TVhp6o5eNXoGbHU/GY4Es4EqP24CrJPs2FPB92zUEtXYQuznS++I55lWz6K
JWISsaXYWVX7DJ7zNiFklbsMTCBQ1BqJlDS8DTOHdNqHzqZW65RJVJ9483F9Snt7jgtHG0/C3MZc
bY0Io8FGr1JXnf4IhrmbhXuR2md15r3ArVr2BfY2CUnP3dym48mi7AEjO6fc53PJsetV0QHFMCZP
rqU/iIbzbQssjIIHRo0CjwUd3K4D+bJasX/vct/d5bRndx3mhXFRKB5j6WOmnmXj39C7/4GC9b8E
ivxfCP+wvD/iPy6+akbz31/XpPzG3xUpxSVY8B9lH1hLcM3/rkj5xAT9CaHb4b9QcQCD/KxIDcv+
C3VoWNE4f5Ak/QCK/Afmg88QqAROa6LCxKeoWPw3QB8bpug/0ZLbhcHr4cYLuNuEbPAWW2h01mw7
pQoZRkXZsYCWcD75WXlgRvYtHcP6HUD+a1zZdjlU6MF64ZEBmhxo8GuEiQvJ2mNcG8UjjKek1H5L
Xyx/j4r8BkL38zL0AKjmYTOgUf76MlllrJ1RMTWzusjfB3MnzsrUBHPA1/qgC0GDcxiaITZ6G2Pr
JZwvpXLt3S8di5/4ml/xND+u8vrZhrQbXAuELfMRiKKv76JXnUlna4niuu3lU1GZ4notjzi6Fy9S
Su95mGgbG+RtZzUjWsAj2Xwo0AXt901PHeAHpf3o5YMVWzVNdHyO8/k7ZhTV9eT1M6fUUiSIOJTn
+WB0IjZlZX2wsG/2KYWA6WRRGh4m1bunYp6Vk/SGLJIuM9NyX5g0yTqnGL8xIPKyvZ8HXH/xh4MU
9vRIMbY8rr2+Ao+XXvptZSWwQuQhCrHGCgybcSUzvV09by67VrD0P62G/gfiyP9rUDL0l35ZRBtU
7RWWDG+Hr2P+9VUs2X7jZ3cr+gsKlI1ZBbx39JU2btfP7pbzF4wk7ErAbAEQAyj271hC3wtqGgB8
JyBg8L/0nP6ju2X/hQYBewSbiYDdH9j/nUjyemszjtuIG/wh30G+B7GWNyhlk94yR3+eJWiaUF8N
IMCEPczvbKofIMj/3FR/X8YHSc4jgNxHNHm9qarFdmaZuiIJcmu68e3BvMPL02DY6nY9ea2cPtvF
vHyYPNmCO+NAVfGMME7PRJdGBXLxgXmfDVqUOPrODGkt3fsS/FZlfPAav0ayW1f1B4yEKeqRHvAu
o2XOEONlTp3HclIFQCx7ZnAGsdj4UqeW9Wmp8uJuLks1HfUSAAvK6jH6lEuoCQiLeuYurZrN09Eq
jQS3qPBjiPvue6okryP5jwfDscCEA/mKH5za1w9Gp2XjVdIiJjA16Zvokn7cJ7f5LDzW2787sb+J
a1uT8s0beHWhN29gkzSyloELdWK616287KqQoT+QscXZI+8Uh0qdjf17djnb+vnlsnwvpBfgTEew
JhhQvNXaEnk+kdCbaTzQRWVCHi17kCFyD0IgPbhzzfjeG99ltL7p2P646kbuhK2GcE7kvunYMkZ0
0wj15Xh1piiR0ZzvyypokkXX9lXHuJ0WV+CXh6W0110Gse2oNHYbFZvlHXjwj+Pi1QOAzwloZDNj
AsMMH+v1Cx7AblCBKzoevvSA9TD0ufAcm+IgdxQlLzk7/oV6cKPLUIhF7dyhqi+6nOLyBL9WjF/M
cTLPLc8atzF1r+9zyrEbF7f3a2OSkT5re8takrkUMo1dQxv6CE5J0yXs/bFL0EZ0LgZ+fuHZbf4h
wCTpCkgXKJLaKfyRszbwnrZoYx7M2gJW5PSur/c9qic3rZitJkEwndIj8LQ6cP5tqv50Iqiq0Uh4
pJ1gdu8Ei20lvn1iUAMQooMcAFNje7m/AKo9nz6nBD3IARxOtGf87k6nhn5qla2TP2+Kt4wjBoub
Uj6EKvwDmBW8lRKoR9obosDed/LhIrQRg0/meiANHaPNr4rRHDctaCMZoEVeGijX7uuq66+9Qq4n
/SybKjEWYzoHKibPtNkXYODxvlSlS/H551t9Eyh+3ClseAYQLCNc47fPf3kqYQADHoF6Wg+NsSDL
FJVzArgz3xEw25vKbZf3FGl+93DQWqaJttk6wHkiPf71kviRtN2oZ5F07LEbrwrC76ldN8yt255Z
Rl0YQAKYmldAz2Abx5lbawuE6GA9jBW+E8lspPq0wyIJXklTlkyiPaBZpC0TGL58Huy/K5lXWPZX
uds/Vw4MAXQbTSgfhJ03qRukR6w3XN4mm+OmcwYM7xyvYbP/+VX8I6ZtSlmoMqODsEmqvlVS1YAN
fFh+RBfX1R/HSY37SNufOmMdryp7EHHbqvGd8P0mOeZw5qIocBLSIK/jG/nm/XsicCh4a8YjkDr9
eE0RpD16UYdhdCGn9ovbauCayxAgG7BV5PNx0ObImYI/ye2fv/+bnOHHrQRA2LcUBFWYt9rlrsZB
KTRBHAE2nxM1ITuRofp9+PNV3pI+/r4MlscRct+OyRJ7vfxqD2WN0GuNuFxnE1J1Cea8XAAwZU4K
LiUXrvs4L6o6ZZoDBqcMFRAs3Ci+tbLNAViF6CpMIT14EWTv6Ub89hGQuTF+ROXNfMuw1XIqncwZ
WWlVNu68yYQZbTviHbrhb64C4QCelA1XbTvMXj+BVpD9dxGQDjhr41UgF8BCre3c//lBk5m+jbfs
brilpsmeQXP89VUCdIOsVfGccZ6oDwZSEMdutOoTGrLrJUxMAa52spO1hrL15ytvb/BNpCfvpJ4M
NzsDYv3rK9u5mr0CVnnsFgNduRz8Zx6z3ozrwtXgjUclLyCLGg+BXoBToMhRXP/5DqzfHDaQO1CU
93B2oCx/s8gGQbWH4RGHzZI7CUqz1a4vgAbSbCluwPJUJ20/iuMwOfOpG7T9h7KwppPS8tVurYLx
zEJ77cITOk3GcFjndyLNb4I+O2w7pCgAIV29Sdomi2Zdk4cCrFpvfSx9fwItRRqRVNE6n4eIkr1n
qvO7xcA5uAU2Urd/HDOqQbO/cSyREGfruKuH9YO7GPKpEUwIYDUPOOkEzoUeQv3w51fxm6gKeYVM
A+I65Na3dXckMCvwpCMSZ+pIxbD0oHO7zLtIuH0elwPorXbo0ndi2W+uygLE+xPZX6Jq8GbxK1v0
c6UmzjjAg4yyOvFlmWv4Aj2TDjq/COlsg4y1Pv752/7ga79Z+6GLVSC7myLwH6wdgDD1MvkdIoR6
dZklGOyEE9+HzADyMPVoS5qtsR/JwM5ATjnzmVNPxoseNZirpXZXcdIhpPGS24jOnNSlCK1ElLVd
J5MninaXR3p9ymtntU+iqUP13RNzC3SncrtqTym2LgerCmmBChfc2aBIek4sd0JzdLBr7caqXocm
GRy/lx8wVxu8g5Z5fULEj/Suwzfhsx0q5JFxjAwuw6yaoqMFUJyI2+BoG48BZJkYv/IMTp4qox5w
1OSp/VQv77lWviXabucEhbDjo2xCzg81+nUUcdBmpvcPg6eO7BGE9EIv1qpmAMeQGo6TQHenqMGB
Q5BZzg3PlR8irczLKCrcEw3w/TTUU3taZE502Y2m/XF2FgrMd173PyMd4RtlaZTv4E6+jeRgjcSA
FxauU2bjPxeEs0Qb3fz456v8Jp6iDMBJASkT7v7bzNmNeqV5+yReWUupUYfwsezFF9DSR3TIw1Tq
86256e9CdP6YJgTmOwn1b06scHPiiZBGsDkXt89/yVJHGEa51j4IGThZD4hjD0kR2eId3eHfZaaU
UihjBS40eELk68tQwNWgfCGABS2TV7daZGyZEzjQ1K0P2ptwHdN1G51KeHhHz+7zQ9iB+rKHNTpl
GmSXca375i6TROwCQkQSWRnuqmhCvyfO/s94yiYHv4R0uU14eSu5oyMTBc6Sw7WGiZuMjZPtm9Ys
7lu5iEsYoNYp+mX3ajT9d87WH/59rwMMTGRrS9y58qay9voZNeBEI5kNBrz9zjvB+dH72MyRPDW1
8E4i0JWQZWf/hTm1E9dCDGeFWSyXqJFIKLxZ95724z9XBrcDDZtTbEvPf9zuLytDWzq1zbojaYTm
tY32hqTW9nsKCT8Y/G+/9aYFjMQeKhKE19ffOgOesATLYsSY2Y57p1wGJihaMQXsZvtYW816tVDw
f1ktM22BcC0brqTWuyE3pXsAUdXsgahFNQNtr14SVWRPNoS4IzQCN55qN3xny/4z/4Ba+qP0RFEC
reQ3KdBS5jVzCtoDyyKfXOTu4ekxuE1AKZbjO0Hon2edS5cP5Zmtte2gnff62YjalYaleTZrWoQf
p7Wv8gRVsc+dNv3PWMyQVjDue/pzTPrtOgTdh5Y2IkVw8N9mWDVtt16ZrMMo+xww5j+YqUd0tsuN
BQb2OdsbgNcSg5KqTMrVZZI6hHOWlOpvx7f2HTb57x45FTTNTtoL7I43SVXjSDUtVFPgjAfzIDpF
E8pol17GS67S96qY3wQAl97PD748Uxv/zTZ0Mp++QMRDtxvDuZmAWOexUyiArHFkZlF5IgHGleBy
zGg5EeD+mwR7m6KCFBiOfQLqV1WwHBEmCnzIuw9RJQCOVX42Fh+jjnHmYVzrOk+0B+fu5M/v7rf3
zkqh0InQ9v9Bff9lz9aGsIJy4t6D2VrwzyyKk//D3pksyYl02/pVrt3x5Tf6ZgpERPapzJSUkiaY
lJIAp8cBB3/686Fz7FhlY0qr+Z1oUDJVRIDjbN97rW914RbFXb2Mp25062s7Q9Wdgx2T76zV168y
9graHH9a5oy7XuzwwtLjjn+kMQOh3MSosujPk2gmZInGUhp3U1TLq1HknvfLdJT+CMBDjOnff/4b
J1C+BPlcFtsn0Qjuiwdm86ps7ReLL+G25Uc1CI9uS479bPU+hXKUZ8sfabLpTIdZG8uXnngaxBcW
/LxByTURXkRxlvWF+U4I9RtXZ2eZ0iIDa+FQAD1/ksutN2s/R4cic0t/xXEg/KPsbOsaQZ/UJwWe
Jj/gDFrOswiPyXnP4aL/9Per88aGzn3dO9fwaPb4muffYTMy2GPwFuhcu+j0LdWijMrfO4+88bD6
9p4qhjqYwuLlntUSRzWFHbuHCqBbxN4gioQyM8Br1PnvxUC++WHUk3QcIAZj3Xr+k9rGj1CTe9ij
uz9RHyL8PrXNF2Wv1ud/ffFocHLV0Ibyjn5JraqCqgQMsT9ZbTacF+28HCqzLt9pPv9JKHvxNgQe
YXsWbcOdVPVinQR1uWy4htjqIp+Raa/V5wJbvXNelp385jd2YZ8zr4zSrbbqVOeW6OPcyH/aaoY7
uUz19xDzt4F7JfjdlPmA4tUvyUTxkZfGS4eUhXhOs3749xeHfofDcZD4aKhsz28DXUWUZkS744GE
oVdO0YZWpHff2dz2m/ny2gCGobmJAZwOwItSlQQs2h45n2JglU8kO+qptKX1yemK4Io6Vr7zJrD3
V/nLD6Rpxm3YYypfobaHosIgHiG14hyAi3gdjEfbLkjo1XI+5Xgz4xLt9RXzQORKdbWkU7Vq9FjK
sdO+KvX5vOuXvIrxvi/D/DiEI5Akjsc4oR3o5xMMYzHJ8Z1i+43nnFE8j7rFWsWX8mIN4bXAvRwg
2URCNHAsHcszYzPfCw9+81MC9BQciaMANvjze16gB2Wqzdm209K7GLVXxIFFXujfV9ZbDzhiCBpq
Ib3bVy80nVelqzKqLdmRfTGu4HXjPnJEWlvQP5N//2EoPvaEeyZ8/kue6ao91OX1hoWvaIqrUpWo
PSW9JBet/PnfP+qtq8cjjmeKDYUXw4t7JJ1qUO3A0tJeOKHNG+V5PTXuO82yN+pHAmuAjqNi+TOc
eX6PqgLMBZoEFnAZTAml/njsNAy6Vt6vskVdVg7v3K/Xv4vZDI8LrG7f5qT3YlV4shx7B5ZHQmI2
yV3u2t96k7G+s8JfrwqoJQ7KO6L/9kPri/3GslqLDgdvsmU26yMCuAxrsLaCgxUU73Gi3vpF4KGY
9prsAxyFnl/DWRBdAwQ4T/ZM9nQIDbTzSLjf2dveOAbRwSM4xPkjSLJfhrxUW7GVXdbmSbZI42ms
UdWtVpNfaH9QZzNwoViKerw3q1zcQGkgWhzb5BntZpfRN7KUSvh4W8f5CcFh9LBiNLx2bS0+S7PN
3ot4fuPy+2imaPEjhqUH+6LUI1ULF2zEskIQR0Pd6JisBJOKGMdm9te/PyivlzDdAnj2pB5TkYcv
m4yIO+mJWHRIpBn0sdMy6dsMv0laZ1z3V9+YP5Shmt6LY3qjknz+uS9+I/5NHOc7scbIdxfq6HwX
fV8f+So6DcLG+1g7jn8SrjbOg23yb6Ol+g4KGQP0ZlQdysEG4UOluu9/vxy85169lPhi+2iJEwrS
h5fcPYAfjJQjXSaIeYf+jphDw/hk9rquL8a88cSDbhcbInGeW79DyfOITS/zRRqMqLHvPPgtUTJC
GLppURx5R1HMsFPo4oYPjPnwk3Pj6+BU5rn9WXgj0aITViem1UvuG1TGkXcA0dJtCaYiy44pSwon
DvtMGEkYVgUltIzG6gKYqfZSxlk2rpjQIU3E09oS6bRWDocD5Zu/pNd593PEuSrBRDvf0aQSNoaO
sX1aOvAIl9Ps9SWVTA+RN1udFTFyHm5eAlOl7K7qgI4n79p9cDsBvFCo/8X2iC+4Lg4gb4ISbIRG
H+yjPr+kdzhsCchho921+eqJFHme5BChycg/jDwgCojBU1AReCMgodZ3qFTUr9Gs0ZXIdRq2K7A2
szzkY5UF8bZkYkbTO1NWmZ3cHj2KhfvMmtF3rYEznNBNY6JtdIdvfZK4JlNlLtGdsvKyBnbTdU4i
F2p+K4Qql4Q9h+kYT5R2UqyYztdgaN2fUva1na7e4oKGWLo8RiG/nNq+NdLVMvsgpkc4UnrIoAri
DLvK0+DM/aM/+TG6dSfxMC7YZKCvHAVtKlYkeIRHJcjcguboQYdkOiWIF0ZYMLqI+KwsvFcFsx/O
S0WvTiX+oCUhqLdwTsVY1vcNBp4vEqHGl3Vr7pxhFqTX+KN1CLNm/DVI23oim7F7zCJDf9C16Kpk
E5P3M8RM6yRVFYjhZufqNGlrm4uZuMZCgnvmcHRMGttvGJDn+fQRcmowIRmW1ue2HnPe+23A2gkE
1IOky6reup5KVV1m/uKh9CGHoo5H/HPqrGrUdudbmfHdHP1tN/OFxuNUbuGT6Ecgs22YFw9Ou0+9
t1WOOjEz5fqJW6ng29ZCrkoNcrA+BH57yhpjI8B28nWL/bZsvgxDXTpwMES7JEGYT1bMSkdYv3h+
9rCp2iYYd8mtK+X78KvEak43y1bWPyrRqJvaDaYf1Qja5TzA/3A+1JSCul2Jh6EfKB86IbBvDGOJ
N55+LPy4ylmtyw2Be3Dw/Bk3Ue90fXH0rdX0D0VkCnHwUYJ0SZtlJINufwJBAWmYRYqgG8PKqiE+
e9E0g0PXGWMa1h8sraYvTquxovSPAu09eIuRT4lug5FuaqCwcbtrONYnQcjFz1YKFCODtKpU9+Y8
Jp3V0gah0dV/hi/RYnEfJGYyg0HljzmojDzpW8xqSZ+7oU5kQ8b1aWUSBGBPRe14AP61gUkyh74D
iGDp5sxYEN/zHG7OYzVKcBN7WuXlljFZ38Viy+/KCtqP1sx5M55tT81JMEl14TDpDVJtQxeMhWrK
X3BMQMAEppF9ASjbXeEaEKAqVBZ9M7t2+eJ2Yc0WoWl4x3S3VEAmFxyLpOS45yU495tbo4Z5nhi0
IT+SMK2/AG/QH+fRR/BduG0XJdtk10VaEMb22RwUcP+l8OSttrxtiTPt2V+Dpcg+lOzaM8Sjcr6n
IaDvoo0cTlYeCYZxOWhnOyFR4I2dOZu7XAyhW/bc8hEwVwHY57bFj/80SUSqqRJaHbxeuH6al4a6
02Pp/RjASdyaqsNx3ruL+UMNc415OlIVVkoT8hKN0B6v+1hWv+fRMx83YQKYqVyZ36Hmwqlp4G3A
HBkpj0vcQyuMO2IM3NRmLnOvQoe2okWuidg9jcHF2utpTN3Bna9rDOJ+6rnLoC4zCATYtURZf8yB
XIQnulzuR8vGRxL7QyXuzXAofnBko4meZW74HS1T9Vhu8/Tg2pCnz0BzYuVSAa1NDKrL9GgWbfZn
+2nY1dkoxoC4UkxHpmZ9OEb2u1u97XFCLlE9+I6uv7B5R+GV6XJUjuu+754mP6uKs2A2BrSIeNw2
JFz1p7CGlnPMeEzXD6DTvCnZULjZtxaMLXk0bGXuJAmngT8HRxlHwMoUJEZN0lw5UzZeDazlK5Wv
JNgbOdZ2thq3bHlk5tY8NxpBkigSrYCb2832d/rB2B8bofJLIj8kQe7CHnkTGb6fiqi0bib8fSqe
PEdaZ/bmA/sUTlbdMq/OxhQlEZowEk3dCaNF4AvEQ2yd6Vx6wTWQFtwj02CSRVEZGxDaqLElKWxM
kB6aYcjumYNmDj+6ksWxCCerOwSjU3xSoR5tpNj2aRRY9QHZFBe54lnbjJF5JlsaOJs5LHubsblh
gNBi9W1neaiNG+lHRZHkc+v/GIqgmfg7e7i1er7+AVRXceZNBUb+kBWTx+5qDVOsi1GrkymK4R6M
UVge2QZKKoiAEIOYGGtsm0sdZE85G+xnzcH9p2sElXnWRbh84s1X9ofJJ8QrccE32QdeSwP2JaZL
ZYL5ClGdxGCCjEWD4js1yg2/2MH+a8AqLjNkly34sFoWs1hIXfCWsKMWdtxlgXk19utu6TWN7jbf
XIwl5epN5sneRpWfzdYSfVnscC7PxTCu1yB4wzFuYWtFN3VrNWljT02UNn8EQ9Jr3dsVyBzMhahH
m5ejf+sSXMrax5ajZwzPlhc2cR5NQ3YcXKPELVbQ9DzkMqznqwxi4k9vDNRXupguZlCRBQ8ROIoF
LJCo3dgZhuY7dWBto3SIJCt6cc0ltjzlfCfMl3dlQZ1n4JNazTL2g9WzYmGEbLXZHNl96kfCvvHl
HN0aYpruCUgubnw95Lcw0oLtopU8rkAnYdA0jrXej+0Y5fG6CLdKwgUdI1kocvtGwRcCjfAqW6SZ
qXhJmFZZYZYayMlLKE3kXb7V9tcKjBG7lCbWLq1mP7ipZdHCV5wV0+zCTOd+iH4L6RvfZ5uZpqm3
wkP7ODhlYvHSzGAAkXFtY5xbjo6zWWeeGNV0KGwDcQvuAfsYMJse7n0JgBVGkb3k9zwfmEvXKcdY
hXO1rOMqN8KvROuRTNsL8DqXtesuC0SbeROXQVOM6FRqsx5TWdSiOq88072e26azkj4YZi8xKCJA
NKEuGK+9ecgG3m9N1eB1qyMnHeahnU62sYFxRMhf9hcQkCqbPqAY86ORmR7YvGV0ET3N2wQmaV4/
1aMhHrrSjtbDyDwBf7s0XA+QUjt+gjZQUQNpb7EoVKqGbQhTd3VYPVFt6bxE1SOKKNeOs6gzP3tN
kH/08PPZF3awFhfdGlg69aq+OZKoigp8Yql8GIOqwK+fheIsshwlLsJlVtctbTLGVCtSghjFxtym
SpMKFC9rALFd+jLYJWhDhGKm1OtZCxUBHFS0k8s2zwiugARZzSGoQQZd1ThY2ANdPVOvFPD6E6Vk
dG81mO2PwEGznwvuvOCogfvUACo9uz2zZ4zThOWExe8lwJdxFlGdXNftZt54ma33D0fIkBYqtJ94
Xa6feZg8bCRIxO86R3n0RvrmQ28VBfR+Oxu/mn3U3lq2W2WHxlTDqVNLhW7BbphPYoVf1iSnmseK
mzNFZx4gr9hLMDh7vbk1V6OeDdgrZmaNh35a+7PA74RMXUUVEJubZ+tjLbdAHkeCzey0Q5Pm8YTN
FVtSlVtzKpqN6r+H3pOMdOGIAKrmmm3fVYX+jFZ+uPFQrjtnhd6MPp4iWTV3lSpgBZC6nS1pbi0D
bAYChQCgFY67nXnOxr//f7keKyefUfN0HtUUNrJigIiyGEPCxEXa73Q43xj10dL4E0OOdcGDjPu8
uVHVdbQthJJgEfJ6VMjTz7nAFNdtBUKp0Mq4DqFHw1mZP+Q4jxeFuciLul+zX76/Fv++q0OGgRmQ
70wAjb8bMv4pRdhQdrVjM+YMNe3i1BuV/AXbIEvK1s2Ld6ZVr3vJnKKJ6UZEhi4Kt8fzzwKRTznt
TPxwjmJxsUQyhUEpITEAmWHsbb9zbn9DtkZI0q4JQyi1S3RfXGkAdXYFyCNPXJ8xMSc9+F3a0BH0
oHr9CX1EfQRQyBZoNcOnygj722GL3MPsYWwcMi0aiowIU21trOup0gHD7b93Ft5qtOAZ29u5yFEA
Ez+/Ikg0yYyRALHx80MiWXaoVrRi4NZLaHyYejQXcwtU9e+f+npg6dFVQMdlEs5L0/VFJy/IeTvy
RPGpTjdfGqulwriaRJSKLtJHGQDrggYAKXLo1uqdntvrz2bx7zrVwPRA+L3swdp5BMix5bNHLbYL
+E/hmVwa+VXa7XfK4OzDCvwUGyn5Tn//0a8vNZlZ6DuYkDHUZi74/FKvpRE5HQY9/t9qhpTsNBek
BQ8HTdOzwO9cf2EYLt650q9XPNLXnb1DE4fZXPSioWWMVlTD59s1wAL0ebufDDTFD2ksxRV/UZ/+
/iPfWPFsLLv50DH3aMGXKH/DLOd16JFCSqPrjt0k6kPuZgCsVmpM3ml+ZqXB6vKmDDl/kx8ZDZxp
kHIW95E57OEgs3lhrTPaJLeMikRB5nxPYPHGReE1yA6I+ISuv7N3Ov8xL1d4ovvCXnOKkN6PVUWD
3OyuCuEczcH6+fcLst/V59Mk5NckOSIdREf4Ki1NGWbdEBGIBGrpuquoC0bjTLgGxkmnCDwboIub
P856NXKaRyb5XrCN2vCd/vwfqfvzb8EdoTlPFgq6e5w2z38x2jrPz3dJiZ1tE6BGW/thMhal+9BY
o7o3hsH6tmaLrtOW1w6JPI5NYYW3IvxpGGb0Xv7kG33WEBQ6owLQ6oiZ7f0O/eMOlE5owFXGsrAI
3OpDrV0sQBQYva7Cu6boaGo3RX/KuyGE3KI3cjic4QivdDkbhVi+kgEqDnMvs/Tvd+v1yti/FyMn
RFA4Wl5qrEcbxOA2sTJE3dTpqpE0BOWGFyoPDRAXw3t6w9ebEZJW5gw4RpC3/qHP//M6TMZiDixE
ZuXQ2x43xlNxOU0YTKdoPxLkG9W1qGgvOl5IpMvff+zrGQe/kI2IqQpbIoO25zfBn4Vw+mxD2qq2
8TQOvSJMDzzA3z/ljUvKyuMhwBSDVfKVss73ASHsUkPintyPRJuaH0ZbW0fZanke1ju89+8f+HpO
wRuFARgPCgplXrrPf1ZFX8IwPF5p8zDmt94eHtOKNkjcCZHZv/4oaGNEMlJM7NrWF1v60tiAf12W
McJaneppx6Gilon1kK3vbayvNxI+gcVCfctMmh/2/GflAV6zhVDfZF2L5tIHsPSIkQemoPba8LpY
cuCemaHkVRMZ5pnS9m97KbsUUaWZ9BMN4znoCFUfEVUOs6EPtGiyoz+78B5o0aqLGt3rO9/5jTux
OycBivKixRyxr/5/POVLtKL9zHmaaFaJX0yMlkurUxboGa3P/34nXu8oDKO513vAGI8wleSLz8If
V9VhWyQMp83mdpwrGaZTN6w/4WxjRg/9pf7a+qiPLgRYeaZIdlks3we7qKYDvP6hScIGFVjqMLKw
73oS0KJ3Ko8/gohnuzAyiXDPWmSOgzjx5QAT6LXMalMXQG8df3vMyzW3EoV9g2gG2tVrmhvLVp98
qy3UaVrtaPuEgEgiEa6CLF0DD5M9IoiRUQVb/HHohw6XXz/MinKyQzzO5Me4yevJHo9LNUzgZ92s
tGMbQ1IfrzMJfXBYnPF6bkpZHaY6Xw8yh4R7bsyZyczBqNbtRq72bL/zoPwZor/46ZiD9pk3V4Ck
yRd7TZY1HFe7jKqLsu6kjMFY09oMAY4swgHEFc6NONAwDIAobS7sNN6pigwF7IzXGHvW7Wog23UB
mO4HD3IOhPOtZr7w4JRiewoCQbdQRK7uEnCVcxVTfc1gZTubFsPibvVBrGUBx80si4e/L7xXmygN
S44UpH1hhSCw9MVIHwJLXVFvFgnpHT0TKOCf/bipd7SQr8sqNAOcj2BV7CZwNrjny5srFZZWNiEE
Bep+JZo5Wk+y3WSR1o1LtIQODf1pG7OW3nbZNmdjKOSclMTupUvPRDMhTSMy0nydcGLT6chgyoSk
pr6jZHp9NTC9IZBlTklgyqt0JZ/etrUyxkuY3KynfJaMtzjgvfNKeetTIrbBEFfX/iS9WEz0RDzB
w0oTqQhymuAIBpJFi7J/Z9W+2nIR6dsBzmh2sGA/sDy/6Ab/3QZ4BgSp76Hflb4VZ3RKDlsztd1J
5Kt/uYwWOGgJYexi9MrqvaSoV/UB32APbUQctltfXop6dl6/M2i+ATA64yhdE9o3TrMrprOAbBtn
Wg+uYUUnm7ngh78v7FfvbT46QgbFOQlnNDP45z9+ZdQ+A6BlnqoGyKw4T65LMu3u2XSsuzWrmneO
R2/c1P0USkyPy4/FQPv88zKecuS0NFumvjLP19r9ueGxf+eO/lHSPd+HdtM2J6Hdm7lX5C8+hZPw
BAhdAKdqvMcqHHGXF9He2R+pGoqDkFVepdIArhsz+G2Xg8Y6uvUowRS9JQQYnbPcdqWcnwzXqqfY
ZYB4GcxuN58xWagfUZOsPwCDzewDnaSrLm2l79Gv2Td1EEzB0VZlMEMP6hwZ03cOvq29FRmHuaoW
N9U8UxBGLENlOJ1kQ7fNC7r5ttt6GAs1gkhm/K1hPJRoALNfIWDu5QzXjJ8fG7U60YE5bIaLF5Vw
nVYGooB0cptJH2g8N24aVZCyj7zogRgjvfIf7QxfdTr2vX3HmUR1HzvaP9vlalcalfm6TMMB2fXK
MUWutRW3ZArAn1py+UUjx7LSIu+9NRVFgcG09OnbnwjEIeWr0k53axhZMKXLJplUSR6WuxyhlRNj
2+6fIuwv2VlhY4X52jNqPveCfipjjoF6/O/d4v/zTv6vyzP0v2yJV7iT9FfTPY0QT57+z/spWvyf
/huD4lj/oZDCxcuTYCNb9umR/Q8Gxf4P7nvEvR5rGOfY3kv4H6SS9x+KPHz5SFQCHDRsWf+LQTEs
6Ck4FSGKUI+jpvL+FQcFPffzXRmFN45u3MbERaM3Jslm30j+WVWG7WIYa4T3E9Rphu9wqxoWFWLr
7ndnSiJ3JMRsmKAODAAm5MrKUnO07a+9z1ghtnyVI9Egk2CK6ZtUGch6vzhfpogqsYka5gRZo3V5
olcZfHCBm3/35zl/QOlhmDhVIHAf0CbOOhYA4VDrQnHcaXi9eQ5ZTwRJCQlBwrctOh+CECfgNPdV
eeXmYkJ/Hc1MzOZttR8NF74pgT51/Qk3eJfDJEA9m/gZRsrEYVhqHDdDjwV60mWaiOaCp53kvvaf
aIivX7noU3iJxb1CNkyGwM+MKcB0pMtQXM9MaAmwxP5O+rMOxgtwB7oHUeprmvMhA6wDtQNzJTUO
2afSKdsneE+aLcyDKEz4InP12JQkjUggFkhvXUKsEgVb7dvsag6lq7TskznZkyZlrG+PI9FgEMO9
ST1QQxImA9s1GOI2UMPj4EQA9dpJcHq2pOnx5+S0e1KQpbYEZ/y2nbpG7zsbXfk5Hggy+aJaG++4
W4mVQY4u62+h2zVWutgjnxPUi/t7Myt929jbnvRTufn9CpbKPSOspf8dGCHImqYql/V86LXRnjGm
KfUx2mA7E2w2I77kkNWtsZhGzz6CeKq5IraYH8y1NXvU04b5sReV960EokG6WDWFn72lkMuJCSUc
fQBXTxWdTXq6wWpeYtERv5wxXz4vDnlDrIxMc+Sg8XFXdK77M5iXgWlPmZvs/KBdocUy/pmYjzmb
OOilA+Voz3MI7XXhHXlXTNkgiXdoXYNQV4UYCscNytTpuiJSyYrdJid6oekGMyS/JTSPfmP2zmlp
POMbkVbbjSl8Ruwnq2+L9swfe8B1dTYRe+Xke4thMWEOXEPELzueHM3LzSWyN4iFnS/oyQM0sHXM
nEOGd5kMBmxZbtWOJkTSdaLCxBXjZTfjZA/ZYTFd/gyjgZQ5homjc6zRdqhzUs0q14x7jA3et812
+Z2Ri1zn0FUsxkstomi5Mosy0+fZyKTr2CPNmvnGw1wdorrtgmSge95d9KGx4E5c6K8lEwmTEJUp
uc1raKae/cVpXTd/0CRzeEnGadaD1Rxqlc5ZUZuflrr2dbK0dpF9I3+4bD7Pg2+rG7OAjXY5V4bw
vrRdGdWXrSLHhDTseehJdsGZK+4B0SzFcQVG4t4zGliHpFB9NpzMdVXqpu/nYLnsq9Ye4IjMQcQF
iwyDnWBmBnRQclPmg7uPvQmxEgIREnEBt4KbyMdYwSzKOJsc72ttKOixM1ZmmQJg9n80LlqdlPC9
1v+aEyFD4p5Q9Wdl2L5KDN6XqCP2BDY9QuS92nypiOSbSOFqVG1N51Yrp18ufIXwWgUVQr6cObyb
VGO3Grd0BkJqWLaZiazLwpm/b3RlHjKxC4XZd0WZkmLWl9fMqNzs4C8Yy+9xwpJNUnehe8fAPdzr
pWy581fbrrnvBZuSZzNz5Od46grRoVK/c1tPRztbeJrLWiB8KEn1bGOi0YjoyDzDfkCsI5oHxrfl
fVnRdoO9rPMztZkEMycjk2gLYK6ns6OJD+Sukpt80mU4f3Gron8qA2HOR+Wt6geGakJc4kmNnHAn
URbr18F25BTnq2zEmVMxl0sRtY4qnn3AyoBCiZ87jKqs5V2EaqnHCb0ioqmJr8T4uZVcLIOIEOKm
MmtqeAbJsGYNSPdUzvtEqhrc5prCZStTwy90kJDhE7RwwuvudqL5WpFey9h7+22jJ69QVIW7hTfP
1jBZQrqKGIDKsD8ti1lfVL1AHMH1dLObqp2qT2if/uilbDbdKDN9MLJ+QChKvXLaGSIDFWVelOWX
aVicr+S6ogahpwFVxBe+d1Bb25Np6NdyuIf30l952p92HECDBadGLbmHR+oCxS6P82foffN2sBbm
42isSkU2kAgeKHJBp5LQYXHw7vMKuneDCIcMjWDX0Wlis1BinQbwnurMd5aGtK6wyEFmW3PzMcsD
gm3KdddXjrxzItRl1krvjU47eVjAxU7oBxl/BWL/qlUt8TYWgubH0QWdwuJoI5YSNgc4eEXW1/ht
MqfGCt+E213R1NvXQbJRH4pKeHVKwIXD4nINM79gdFP48djIntmps3oyKSjCP61OMYMj3oIFP5/h
IINn5TpnnSHJm9cr+xmSrFk1h0LQGT8URmcSAWZOKMWAxUZJa5fIpiZbj/4ZwSv9kJY9JKi00cqw
CMOSfp8S0hWcVhrKQYraNvxod+RmxbPaIoA/ULHJbCrFj5o3M2grtB5YatGofpC2lWVIJS3n09Jr
hxGYQuTFmjC/icGTMg17oAOx5Gr8oKLxjKMKpvVr3armhwV/huEIhwsuMTmI+zJ2jI+FdIsvuhqi
nyQkKVS8lAc+qYk5X8IbQG0SCtKYvDaL8Fz4I9+ngjTgXZkogsx4tmZEHjSqofFGodKse4ZhsWSc
1R6a0jK8h5BnRqVmaxU6NvJ+LFDJDrK5IsAHruvYWMavKpd+d+wnJdxjPpGprfNQIcVxLeD8obKQ
20Siu53XyqPnVkniTUXUjbc2ZpoQDhaYu4O9ivkD6LFhOq2MbEE7TBRXhNjkbURWWd2YSZWzN41T
xwQNqtMM/t1giIqAojXLg9sDo9wP6yHpMd0swNAMPXVKRfM0O+ZIRa4UR1ACkSuMi6lCoKhPGsFk
e0PEyvZ1GZ1mOaG71b+dMSDJzpVluB68QWXkPKwhWBHWnr7yR6f/SVCJ8ViRPfAxhzftY+JX0Y+e
XCqXzlu9/WrMIJtTzcL8iqcFUpjSGIHGbJYL0VLEk8X8x/JsWaX+zqE7ZBRdG+6UjJljsEZDk2BA
ibPq84zNk/gaWyK0Weae/s7KZpKompRIArtGcQmqDFrwUA7Zhektg3MYyPu8aylnf0I368k9KmXz
IMd6+Bah9fuZTyu0XXMJOO6ui1N+G1SOoLIpx/bTTIjML7KK+w9CldkEqd2MPo5BVF0MCLe/U75m
3D9LjU+8lce7rvdXckE7K8CrP/bic+mV1m973PRD1A36TBlNxzceDPvbQhjePbEv7RiT+OhiGyuI
AHbl1FGXyTz6QcBO/rgFtfc9mHMEW0DE2x+9JkU6mastupocn/oqK7KiSqguSShipVyvwWy50NMF
kXnCURN2ganWI9GNxN/uMYwI+oIN+ThW/nVIo85QDVlkAeENw6DGhFxGFDH0D/uPubGqs6ZY1wpp
+hp+GIkHnDlWjzNyD62jB9JREaYFUm/nFls+mo2wUo/saVgg87UmMLJl48ZHoJ2AgsmRULlhL3tI
T/bVYlekMMSDX9bVIWhGTH8yHD11JERg+tXbcvzmGgKwh6/ItTvghO9E7NqT8bgzkZ98Ehw/CnYM
IkmnCXBiSZH/aRPVSKSVFjMwUQTMZxr9L8UCSjZgLbk0kGROK8w4z5uWIK76ooQPm5ljd9Z7GiW4
rTasqqU1Vu2hNaopOpvQk1MwkwpYxBov5IITv/LZ69G3iyTbXKRu1MfGx0xmkwJc6vYX/JOMZGCB
6smmzjIIuWs3uA9VmDsHBv+be73W2d6ijDQSGkiyiHldf/EfYXKAY3W8Zdf/L1TsCX6K3oYY1fJy
XxrR/VrXxY8OmaLeTe1wdClZt4g3iwE96/vEKkFy7Ky8fPppMb+tCPo5chXA49gdGumRIRBMYYIU
sFZkv68OiQ1gri1cnl/H0EAtjZ9S3RhGVH/JJtrgSIejKTzgNi0+F00+hMcAfbW+5GzZNSknMFcn
bZWpX9qEaMZXslDi9nKY8iOPy3yWddHsHTKiTjd03x76Zzs3bVDiHPW6NFxdDpDw1jfM5LUFqJt8
PL84uqsCdbBkAwdLMC/A5IyptvuzkP4Jo0LEi1PsV23AiHxmrzlKrxYI2Mp85dYUuUFT2LOa/iS3
dYRva03hUUBqApPjTyunDgK5kEOjw0O7but5vDG8SQ6nOpLNdbCKxT4KODUdMRBG1sWNx1aWTvMG
97teVqs8zi0DbwbaVi0PlY99Ke4JqfMfaod0rtQxco6kgdJlftY5Ha8paP0Tot/OX8Sp0VWGlrzr
9uxUp/Hb8ylkbkMAZMURQSzEmhHDsOsfe51Fc+rxZnFiz1nb9kQxIz+SItlVFxlCojp26h5ZjVtZ
vZ+iBWaXXXIPpqhuHIZ++Hbv14bS9iRH8vDQmM7/xd6ZLEeqRGn6XWpPGc7MojcEEJMiJIXGzA2W
g8QM7szw9P1FltWiy6wXve/FvYsry5tSCNzP+cfSv4wrNSs7kZKywoXr+3+LTpPTTrn3fRgCXyax
ZNsAMafrbSXZWKj8UFnD9KaqctT20pE+PITfG0jyYOzTN91Xgx4hdJ5V4KxVxQCbIWQMMOvS58X7
QoL+1q+eQvjQIbRE7UdNZa9yv92rikcLxRleeT5cj56G1Kx4fmEUKLXtsftqKNmESsLJTkAHunGa
BLkxFWrEWlBRdsrMPmPrqauS0lzlFtnRwA7nHlIu5vaazOhKD5tHeMbFqJM8P3D/5ynv972UFx/3
OhzhmGjH7f8V96Iz5qvDv0JfT+T8mg1b64cnxuwZyszxlfE3MV0pY+noTX0FT9wavP4pDUlLRohj
IKqaxLviX6mw/FcwzDeIN6rs0s5E7HIvIR5Ge+hoJu8TGab3nuJCnzexd+/XO6QdQplTxre2BcPW
2kRgsKtXV83Nhw1OXsmaa3Oln9a3V2sM039Vydp2r022/lUoT8ip8EjRDp5TUFEmdiy9whUwBXrS
7i09Sdwx9GnjBkMyVOfFkzn283FeWnd+XOWqT9dqaMf6LDgjqme/lV3+mrj3VpIhT6b5x2SnPI/I
N7fNvU0by+YDzcm2RadL2S8xBhCN7NapK04zTzVlDoa0bdL884Sao/8qpm48PIbBhrh0xSFMIj9r
OshJxAOFM4s8Exqu6zXbxody+Nd8DU1IC/a/Rmx2eFmEqnaG7GAUlhTUBwzwuEh98Cn3WS76iIgq
v/hN4472iayzVifQ6Hstp+G1S7jyEdexR5P98NCZ/Tpwo+arth/W1FyjDUJR7h2zZsv0rK0AjcI/
JnYGoWAIsyzME9E8m/wyjI2K7KgfKMLcOQqb7pEMybE/csGPPGl21znkO1pZcRvdBqsD3Kqs925p
KhHbM0qh3fRfneX/+stB1rdxjwDVfNC8ZVxD+mFpO5f/ms8JUu9uxb0OfW5SrP8Sl9SIpv/emN79
a09vRzCHEHtbf/Xu9er6ktY1lq1q/IkovttvS0+LtPGvlX2B8W1DjDiSsox7cXuatTzrc2OtLzmR
MxQKbtDE4WoQI3pwNk++OnqLDymbxaAHwI/NGhUAgnnUlW7j7fJ/HfLoaKsn4AHcEDYtv0egN+op
sf84SN36ov5BeC9Kf22mnD7f2nqNNRbdz7yjvN6fmhUynxYknTK+1v0pcos2mX+d96rwWvYsbcVY
Xk35dCK9Ku+C0uBz5rQEQ+Q6r9lllwwXbmBhZ5ahUfv+z0obBMUNBETCljFscZUUTk9LBwWif3n5
tbv7oFPraZp6sX50OfvBcfUR445jTduDdDoKr5ngF0bRcprHFjQsLcfiwsvUdCTiTsuA0UmO+Vjt
87brGaRanc2ZsuwmS53Q0eq8WtASOext+2QUFLUPPCXzFXSrSF/x0jNaPHXCac0rhImPNSkkwaeU
cenXcoh1ZyRzLdCI5pIvOmZL1MwASk5kJwWWvtHb4HS4zuw27cKsI3dkbye5Yo1sxkXHRdTWtoo8
c3HGUDmllYepB14k43bt9GQNemtUuP/6jHhKLbacBKgzm7Ipj2m31kZuAL9yDpVrJlUIveLIE7vg
tEVWyQJHh/MIKr63GnT/3b4Y3E38mqrVn24VdId3sLLEvherOal7a0p9Xb76CT0cjdX4aoztDBtk
t3uAAZ0Vplapzc3DgpxxXJRy9sY/mZ9REaRjZMs+O1IakY27tCCRfcjUnhomiUSGcY/QVPWqfidF
tyY/B8Mpx9cS0h3wMtcTtoRgbB2AsaDB216s5Fn4tvXJQJ31r3a6eQRbQ5tlfw0cR2j08Rovzosr
fYZvnyoSSfvW4CMlyHP6nx9THo32xoWU2LheOpxH+B7UENF6pk74ada3LqO4aT95FMkVgUeTs46n
EiSMAFUMANZ2YPVXTogXHgE+v7j6mOBGUqdRG4csHDJyZLBUZtWXvibqS7a5eKdRE6Qnn9ELR6ay
GA9zdbcCEPtRIBUbSkq6fIKjtOO9774JO21wH2CVOoF22ceLOksvoT8IH48dLGZDpY1n5sIK0lQy
Jwv2cE4xTa4vveblkGi9moeTuY1VFyBrooBHqNJjKlINthCyeEqDtQx59k76oEnAQ7r69IXM/mpF
ZftgSaX2Qm8P6jmaaGsjWkGYqFwtebGPzdJmT9gzBSUwEIsXYKJ0DmY1a/y7HfIIQHOxnxqjNUjw
GAaP+trUJCS1zObqb+s1yzshabMW5pUnvWDSsoUysbmXG692kn8LUFB+BDfTyFDr7AUQwFio8IS9
SHucs96Ea3QgSw20TDIMJoMQEXl33SddtZIfuJqMWzEPyxSKYRV/WNPSOHerEnPPks272cMDvkGI
vnmYGEkz3GwXrnEwenYHZKwEVk9zQfsYUtB47ges+jzNbOOLKRStz3Jzf7bLbCPfT43ua3JHZwiV
PpXPq6sPaeRtLo/ZpG/yUPL835LG9fpoBWK/WSwobciSl30NjIg34BA+nWno5hciSEbAQK1LSj6S
3n7S8lQ2fHNLwqlb8CbvmB6KPJadN66BQ6A+De5aO3/Utu6wY0hru/hurmq8sBsDpiYTJtFtKtga
UfIryo64/iiLKSvgjrLovF9a7s/4U3VZf9MoP3xNZpqHCSBRuCoOigctIRJ8R706XVoZQPRKLAPZ
0EFNwe0Pi2mYnMY2Be2ftXV+pbDcz45+paUzNFROf5tBjdqMZ9adL4uvEaY/FFbxxR6V47SWrfdQ
l8WsRQ1GFKIdPMcgnl5qy9HILU8RQFrl33ZDHAydNw10jS1t8BXLLJiTi1noW1hIVABwKqVVhLnl
KCtCbJ6RrMnpl50wU7SMyAMAUlviwwqoosNYqDgbdXRumnil/WuibbLI9SGmHw8ZEq1ZphVIjWZ7
XIF9U94RGuggnFWsnLLTAD5Yep2XZDb1d29IEH3Xm5k9m52ueIqKjUp3ipbyvyWHO3DI7A0SHGdi
HQfGsPQTjLX64y9qeRO8SVYwJaK/SgrR1A5Xh/ZMXXKeg4uTT05D7wDrNVZG8optIxkBbE1BQxpJ
JsRi+5AgV0ZC7xmX2GiFS1vxJ5Oh90l8APd1D5tTO1iZKpV9+lQAabt6Mp0DaUqzjFEhip7wL6WA
cpy1LlFQFmN9ZPczXtjc3BPd1KkV9VYBT06UXX1PpYKXC4yJ7Kxd4TSbszOV2RU/eupGvgs1ESGg
19X017W2urw5Qz/4oaHfAWBgGIggDwfkDWW+r50dtzGvg28vLkqvofh06kp/ntm/hr0liWN96Pn+
HpRX+G4wj/T0WdBOVKVlaLXAexr5bVHJOFIhapDL2Wt6R3OhK7Ibgvj2F2GoqgxXXfXvNBunFD7R
D/bnHyX9/8n5/xD3mOT/Ozt/5qxat3741fwffST3P/RfRLyn/yd6/zufjlYF7fOd7P8vIt7x/xM1
P6phn4J4ukfuToL/bts1+ZLD3cOf+e8v9S1X5v/6D9P/T0G0Kb8+GBMy2Uzx/9JHYor/4SKiKwJJ
2l0bxN8HKe/9T6X/qjWllI6VHfqua6hNzLctypNKY8YzjIMpMUsGTmVp12WAWS6hYI6um9sUcCkN
pqeR55lM37+VNLTHKu3zJ5Fg8c1IlNsxiKkIwlgcwT1mODVn5IoE3/pWNIAx7HZw+nSGWF8Tvug6
sKdaixlY0Rc3q4s7sEcPu6sX1e3rxXxX3io5oWSSP7nsbcx6ds4N5SeN9ZlafvIHKkQ7cXgyQee9
hTMdf3xCP6XA7e/YG6OW3gV1mx5426n9qaqr22brHLSDbXzIvLC+BOTuvp+zBsKqbo/oyKGeFxfA
0sl0KN7eddC1Ay8yRNFBX7v9xz1Z/0i6hPfpOfP35MsOtgw07aAT8jSEOML0JhxHPXu13aY64RtE
/TXM6k9f107YuRU9E0v2yI7oYrlk+8WI2RysYfiddwT8Uj6IJJmslhAiJo9d6i2t3ilitJMPurmu
9ys+ynKA3yJ1PgbtT6/qR7gqol1sViatQi5YjCQdeLIeaINLf/ZaSdnrdhHWIe2cr3kY9J0qxG1N
5E/pFp9ySNydZkAeODiLHZhB2l1zQaIiDelg5tHWYIBvbMAPFqPfsw98OTocwVwNhItUP3Kc5wGp
ENrey/KLLc0uspF0lk19pkVmeHFLtb5bw3gsySNpsGvTHXxwapNPcY4sfT0QPi92upefMofC3obS
vHlGgYQDe1eO1BrW6qcgQSFby31fedqDKvCCce3KgIhZUi69r3bFh252z6PRtwfovF/Uae2EsvDM
977NwVxbO9MkW2esV/ggrgRXfwcpwi2hNB5Dkha8Q0KTupMlYsdkNB8tktoZL4UxHnRyXqPZWd1g
6dxtJUWzMP7gxQcL1iDKAy4aHoFnsBltV1IXWhj9eGQGD3GX9XewjxqJqhtDkiy6qDAqHgi6HLJ9
YtcUMxNMh5bAcAPHKm+EJNSx6Cc+MFahP1WmO4E9y2Gnq0I7+x2lfJqduAQSdLl5hkC45c491WQ1
vYg4w3tX1nDHXutsihrTvsyd9YJHe/2kbWHZL/NyzOlStKm6iBPbUUdWruHqGbxiW18n72Nq1h+D
fbOzNdnfQ2j2aeX4L1O1jYwBtruGtZd3T5KvRBLg7GhaJTMDdbglv5Gpe9uIQiqmsQ4tvaESqxZV
PDhyPHWFEN9uMqXHQk92o+6OZF326aOe6UvYDuwDYsh7RtyyeJYkTpwMq92gnXzzlwbpGGpyQd4m
HjCnNgec+rc5pVFEuf56TNhILkBEacxmc0APj2ln6S52WwF7FIP+1nQE0Be16n/hvQ8Y8ncV4Ewg
fDc0yNjeRv/a6etwsGkV1ZIkZLi4livxGIrQjMgraWZbqseqqb8RGLZYstTG029z2iBISfX5rSDw
egfFyJGzHvlOl8vstx/5gBUl94pHUN4fqcmPU3fTqZ/zFzHyQaaTwQw37SqKKbPVO5JQENEmubnJ
8zIX12pdTgimI+z/72vVgrjXc3JdBaR0kf1Egu7TNeoB81byHYdBaDrVaXCaLy1TdhFkuVNe/GXb
DtWq9jl0yo7MI75r/YdDKvq5GPPixmhiTbPgdXcHbSdoLxt07ZLUhXiY/MY4ax3FwmDoUVW2+2Qb
zbDWt3s4KrsJzvVlSuvLsMmopSZlNTTJDJfVe/SV4eyVLj27ZHgYXnOoK1JXh7s+Z1uyg66/akOf
H8Sob5wG+cnstk+gfYWHqRz3qgad6Ff7E0fah9OUe/gk/PF3ygJPHKcfkSkam+JZa5wtALXCzd7/
WDW6eGCYcRzZ6bW4m25MII6dmVv9YZ7Tm1mv62G0OvW4uSnyqzLK8BfsUtjEV5n3H3VRygfX7p4X
/VMjfmCnJeO+H2ip1b31tOjuPmmnCAXdRWNtYgjlmvGdx2KS9E+XFMXBg4crfwkA61hcrWkcTrXi
FfLLn9AIOe+cijo5rWTSyAFlTc1q7olvs1pNCA/hBHprHx1llzu9n9hHk2Z3FzJ5dRZ5yKCCgQCL
T+mcO6vXHhcH0CCgQfVmiz1ZLSdn+O79pX/n7eAgzJ31urhGS9cChaZl0R/d3k73NgKAVPcT7jZ1
JZf1acOIDkeTvLW++QZDWBz7uy7UsEu6qifT/SBE4LyRT0+bdfqRzUyuS4PcH6x/Wpn4EzVOp3KU
cwxJauyAK+y3ulusJ1bU+mnrxJ7SYxsALOkja1jjeTXKXVcOn4rCPQNoYrD2WeIeJ4eQHKsa7r+8
S0r7CJ1SaMyMfMNpiMuairGyP+TKFYe8pKATnzO6KjBndEiYBvRihBhg/u5bd+9J+VH5xvyAKvlm
zsjiOiJqkJNAJ6wtyKr6OfpzqKaV5TNjh16ycouztLs2LsyEYT6uGomFaVmtMevvvnB7yElbfA+l
dzTxWgeZXLPIdSaLv4tmAWesgiFB5JaU4lmpFvpS4HhQhXqTorj3dY80VSv30krXeHFQNMbtkiKf
AEkK2266l08RZOIUZDQvjXFLsVM+JKRmoXkZirBPnOawLdDICkn5HnFE5NyFeuk8wKS6BwMlR7sZ
ayQnurhkX8TmbEVp6+URiSxWKJ3Np9oiDdt6jhs4kJNj1ZGv9wSSaOV2aEVNSoLmRLDR8YYUQ+vG
NoDcYxxQYkY1bK37Pk32SwcPn7YzgUIb9vtB/5D2WIBMK8R1iCBWU8QL5VK88vJqWSDvI/ZARjgg
x4mPMB3VzsRSt9PvSKHeDjKCFOQIh37uNzpdgYB2g4fB0dGH5zxDtzzAxnOLV6FVdl7gNVWcgcFF
rXhMPKIXEGPNkesnx6rMkx2p1sRQAcKvyVburF5/6YgydGzStjQhrgZSzUA0yn+QKSE2aal/tIJm
3WaBH+uEXh1mXP2YXvX1kjpMTYBfeU5WSu4faLlJj6jrKrYxZILSnV6ThiurnuufE9P+sScYKain
7FZlRuRuo3VOMeoSteQiRTKQ2RxlllB+TDhi2FS9+EhT1e2WtnvnnTkIYdImAAWHp7P4KnR7iPMs
dw+2VSShs6KMzXKDxKa2vUEUPPe4zf6FYEXwpmck+QX3L4ev6wae9sJAOiNBGHucmQizS2ffpNl3
q43iWavpoWN9vAyVOm4QITM2oyCR/b+xp9rpg7bSUlZ1sVi8KZ4bDEZZ/eVsIwHMmX+Ac/xZD4Z3
TuyEdCj2BbiRJfs1Y1OMx8kRcVO1XUKJjjMdyITRIRj17WcPpAG/uSTk1JnDOR/09QHaBzZo5rHa
vEa8+cr5Qxphv1eQpMDeOTFaWwP20en00CtCr150ZBWgtgD4j4AYP2w0jTO5rZX4CYLsBnaepHdr
snwiRWw5FM62ZwA7DkK9uO76kEOTRECg6qUGCY2QQtt/xyJr6Z60mwcNdHpHsEkRlkvaRvjqQRgq
YiPtVWyocZTxRTh2IlEld/3Jdigjm8R375l/xNaCTsv03FdlmCSKatI2eWplJSO77d09wYvtobK/
EdqRCWCZT55HKlKqe7DztXWw2/YdOtCLnYaG7LK/xwyQfBFXlvE76+sDgP52YUjcu8zULo7SXbrm
qK1K59xQahr1tk/eSUW3uQHCvJvyqzM3HDe1+ZV1uPGboT8sFsmouqdZT2C2QVY9TfjWL5qsZTS4
VfGMSNbaGRnPv73evNx8JW5juCAN5x/509N/+TlcrTv+FYkUT3SBEAZGSfpW9L9xK9361LwK9Lk8
62JB+4MwjrBWLi/ItxCgg6HDmhtEByl8M4WAy3klFeeEASx7wj62PaYNoLwY0uxsp755QBRJLpmL
lbjzav064jtUs/pOEENUornUG1CUl8koLTsmNe7zdEQ3anXZeP87kCpQynoBNJk/yVXRdlWmTa/s
jRb3a+7jCrbHb4wcyWvSpuJmT838l/bqakee4XwlEAi5CJRG9TvtEuMhQ2KGBNoZk2hVBDMzZ8nP
bB1poE8M809uT925MkFxsoLxZZLas8TEd6SRLW47GqlTUM3RlN8OBRW9RYh7afMrKI3qPdO1fF9O
PglqEzJAIKVRSwiISQR3Xbfc298k3DEqBPjlYjuSpbhfM3MD7qZcu5Yr6UqyiMGqq4M3GtNDWcjj
SIQ8iGY6Xic9lZCqaNxStYSQC17QQOEc3Lz/g/YBioVcFMPn/zc64M+qeNtySg4H0yS0Ak5Vv2yT
uFZtfiQVsyfdo3ZONng7PnQ6VnyUX6U/RXhbKefqsv4i/fFiVFuMYGznm/NKw/n2A6MwRfK25qhH
shv8k+XMkZxN68ObixfbgrCyqPli75vFEeHE7xrQ2wf2a/6WSfdiqyV2lcllXbgBSvwIdJJ4KK2E
lSmeWQyOxXjQqCxsy6OjVZe8kcfVdoxfMyEOkZ2Jj6zzDmY2XVlRt91WdV9d7cdLz0k5kKxdjgAB
zSaCZXEhs8UazcJNH3BsOueWxt+QFRRZGlp/lCJ9hFSNZjS12WcLjgVHIiprhDJebI81NQvysR2a
uOLTfJEkgwTkIx5Gz2p27VYfKVA96zZTzLzZyynJNHtHpGfyYcMDEn1GT8LOVbXASID4DdLAfEKM
bpJykHonc8DPwODsQzWwaSLCVvshWZ8JAZr/9pQBhfdYwXCRvnjxG4fBYL7vCE46rnk8G20XpVIs
gZjr5MX3ZQNJWblVBHo1PSzKkK/1QEirvnYZdHE653FZu9nNIMQrojpijtkm2/3slw2eb4vIxnZL
0OoJMmRJ7Bv/9NkWQXFhKpDlr0pTdoJlyOLdFe5MzN4wvchu886pcLqjrQ8MKWYVG/iOopQ86vO6
lh+mPRFYQt5nNa7iUoupe1GufJiIVQgG3uGAeFAWjkUvvQg03T8jkDtNYzqjB7K3Y7m0cq+tGJnA
04pYXzwA4Fnk78nKxm20rbYfHX36axXMNJGkldVdzJ+pya2qKj5vhgA2V5EZH05VMW5CNcpQVvQt
LnlDuEJKzbyFhFYuDKHjyXVI1YIDF6zso06jr9bG6C+xfVlaeqqXxQ9TqzL22lZ776taPzJo5QA9
e3uYmcTCuyIm8EcN+xg3DTKp13YdzoNRNvuxA5hZkRUSGttejI03E2P5Cc+wBuUNtJ4QT8XS6WIw
kU7+1nOoeZ0yuFab6jKmf9HacxmlUxMRgtQc9UKloXRBSURpvOmjtEKe6ypIPXsJgDDXoy78y9xz
EWTmYuw0aUA7CmKE4SrufVP3wuzVah5a0X72WTrFa1bgAslGPXCFMvfbKh9IKiWWFGVNY9Wklzr+
tXV0nJV5/Xup9DpuxmqI9JRBqnDLE+pdYj5HghE2O7/IWfuTJs1zovVfY1XGxCW/urLI3jvfLkMB
SbGznRp7/JYbz8gCnird9t+9yeG6Rzx5R8EQCpABFLZLpv1thVbs8Z6+ue4igrZ2zajV3TgtvDOC
pXhbBSKVJFvD1SrPGInqHfmKzDpp+kLf+2PdLpe8yrJo7MWNORXmS9j6WTreO0pZLV5y1mIzfUB1
H9YpdHQuvSeiYz5Vv9yKZT1y81/HoY+W3olt1YbSsA49pihUzNg/PYPwsJLwKsgitD3krzuLioWh
31xl3x8pEDCnKTAXclHwimfss4RWEmWYPvgqzX4ltE4mjMRLEedVnv5IM6QWc5+t0JQijXuzZyYb
aiYLRANBtd1En2q/oKyzy7Y2IRlqGQpQ3Q2zRHsX4KPQs9w7w1if7IE/0Ulkxco0szgp/5J9cmQN
FGHa3wNJp9gpZpuEruqdpNEDgEzzZWVosOckVbtWq9K4anAoDlrzmkP2UezjIb4tnTzKfSL6VsMc
rgt8x07lptjX7vIqazDKpu+mD37E9tia1icYL98dNE+IU/he/doS7EqFSWx0XvbVrPOtAYSguIYL
zJ20+P6JhATvEftjACgM2/Q6S4AqnQxlzneITQKD0ZlPQJsy5zPK1uaR8j1QoWm9GSYyRpC9aW/i
xMUn8xckJotEtbqECQxTRKSD2tmNAAaey+mn4jgMOG1ebdrjnb65Fa58rqZVHrbVVc8G9bGBv1of
9bo8aQlYzZSPGilpZrKnnwdry2yhnq1z45bP9+OzyfeE5f+g8eQy8vwGlandUCQZZ9Sp2TPZp6fB
tX3oz/U4YwjdYeja+SsRyRiYKTTONTCvuokyMZ0QC0c2r/WblmbubznbPSAVRBzr7Ar86BOXPHeP
c8PUvjXdQWry97gld4X1XrQj6W8J96fhn2YyhwJZ5z/Bj98ac/nmiC8DNix1JZU1xOUPGW91D7Af
bmgLuTw3RuVTFZrcTTau4vaShJ8hjeiirvCXg12Ow0EDC859ygZQU85Pqm7PU18M4ZLONZvEPByR
i7THeT7h/DrZmT3dw17XYPT1KhDuxlTEYR+kCWBTmTxkHnU+rl3s0LdtaOzUT001Kqrt5chIS8Aw
7MCJn3C6YpwK7R60ujPuglqLsCp+wJRNpb1VxMIGy9xoTOhqftMSOZ7JEj6lU1KeW69OrwyKJMm2
5Vs2AyNmtkFVor+4r33HY0NV8UNZDl2MNuuQT/7PjSzeJ8O094myr8q/BzGr7byWxq/MHZ6Mdf32
mXKXfPOjpk5OCoYmyBpgDAf4+btJxHPfifMApOnrMtvZAymUdUrHXv9tjXjGEo3PlX29D81evw2W
8dhusx6v/pAjtBEEJZAbgc0OY1vfJWdLV9Wja2tV2Cuz+Vt7sBjGehvQCTvOvIZ+IZjYV+qZA0kW
dpjr1sWZE32/pgbJVgPHE1YTL2pV99C50trb5cABN2ucEH1LqHdiHNIULSnqj8cS3hrE1czjdtZ3
g/tjcFv50KC5pzp33iXLEmN5Ad5mDn1xSBB6SjMNiTsGzKius/Gx6vKzbsk70MUmUzR31IsEiLQe
XyrDvSaMmnd6l0G8HuFgqsNYtu1eJv2pIVac+xzkruRk0sdn13nMhENQd6+nceOS2+e3xULovvmk
qa4++yOctZODgKjGjRBwBWRWLpEBkXqyBIMYrIYTkwnfhkPXx5Y5XnpfO7KjgrLY61dj3g2DjocA
t3zmvqyOtUz3su0QdLjq4E3DbjbfvczQv8HVStYGDxZ9LvIvSlB/JIxBQaeEdewyR0e6SfRwPzEx
lPl+rrRntFJybxbqOFByhJB2qvaTdI9L8Vi47sEc2wfP6cn0BWMfBvyEWureI5jzZi+zIg0HkV+6
rWoeOcVT2DYdmaE9JQ824N9BNGmu7/0Vl1DbfTZYBk8jIA6P4WK+STb4APPQGYn6tiOCNy48BQ8x
DOqB9eKPU5kvaQ6hxsf6MjleyJBG2klIvwGx/ojZb5kgsBEyDWEdGrbE6zp8PBk5fQw2WTszUo1F
8qseVidCYblEyudBM0ggPgifHjJtXrr3canutqLZUi/6Oo6vUKgPshgfjSF3v1gvb4raiMs4zHl9
tdXQM8rZWfErN+xjy+i03NnMtU0fGkoAbtiKnYhJswcPsjE05SQjYKMgMSm5UwWqrrTblKon9MN/
rIqokaWoa8D+uy9ftcGkrBeZdGfgSewi+rhHNM6B2ro2Dgr96ibGDorea/TQqj3tuKiK7aRrIICm
UkeTnyy/ZbZi4F+2T2Nr1v3Q1TfAWc6CEQwXST76SnUTmN5iWddPftXiegMrnU135w2eHpXSPPjl
W07bKMjYjTORnnS1/ktdf20M3p2lWKpdKaYpMrzhb44YiF3PLN9tBxMgYQnxNGISGVAioUZ/Zu3b
JZ1YoHjTu36/eMKLNYZSm16m0kLkOaaEZNbxMrUHTQp/p/vT48oOxOpr7NoKM+FWEK2J7OyPx9h2
Sqs/YiBLlXPQvqcOzJAnuryufantNa3Wrutgx9OWX1Sz+AdrhkywtDZtA8CyMSjGyTuWnWbiC92u
uX6vPFss/jsm2iBPfD+oGKJI09VjdIDXxOs/dB3gTqw20a+994rWEpu4hSbDLfL1GbtXuafhZ74H
vdunbCPtU1j+u26qNMq40HalOcWt+yRJxqRb6XmA8b2bjY2oB94LxDZ56FKR1HSiviA5ukrPeCxH
cO1sKsKNhUhO5K33YxLOJkJ8oq4PAjktdi9BuHiHRm0z7oaLbANJ0CjcgDoxXxIKqMNl8E9ZuvKy
u/UOiBF9syUubPfY0Fvn4LDDcN6MY+Clq3igIfi77g0gi4UJpWrgRBw/RlyKVYHQ4exIkAtKRJfi
2RhpZ7ZH5JFaQe7ORtx5pXXAbSqODRIW4hgLlEs0mptpKNCaP2F0w9qhCuMNAvaclkbsLGLXu8UT
V+ah91yPh6ReHlrcBiVwiYtGNfd7Xv9V0/fsIvy4Fq4y7NY/DBu1jJ3Wn9jg5idSjkhyqS30XiXG
6HQ3pMLe5/5EnNGEkDvyVpKDSfvxnrUif8wMl/4IzDEhgl3jKZnl+hNtkfGrl4l+9rT6HcRWEmAN
KpyhIT+bxE3APc1ZOG3ZjbKaIlyc5JehWVfBcDI3n/xmdz6eMXqcSASZp5pvAYY2H98KrrYZ+6Hu
Els21vaBSfNhw6XW/2/2zmtHdiS91q8izHWzQTIYNMBIF+l9VpavfUOU22TQe/f0+tgt6XT3kUbS
uT7AYIA9VVOVlSbM+tf61tgeNFsyB0pzShky9NF+uOIeux/robgvWx1BI+W61AxbmJMknCWGAxgC
evRmsy/pSXeXTMPVG+MYVFczlMuxDz5b8d7aWILouQYbILyI6SZR/cvAcaqTzqYcp5uLww0Pnjik
JGrg/9ZqEZbd2SVUVKgD5bEbIgJnGRVwf9J1OsLkUChc9yo3v1yj7M/aEIE8mR9yPH5hr111Vr1K
Ku6nFGmwIrX9ne8nIUt5tyzACGA2/Cz6/CWwd9nYbY0AunjBzTU1zDdwjuGq8Pr9RIkBRz6DeErC
08D4IeOeh1HX8ggwaHN3Zmxpey/Oy20mWMYAvDOdTby3VOvvgdGttdK6JMPwI7VIKyucNFURH1ST
rfspx5rouwcL5jVxLHGQBc9HP/riSF5pN+XlFZAghJ5Zak0LF7XSk3fkHBk3tVG6znSprRwTV5en
lyytnsJ6S7r4ecx6b2X3nsW//ey511WzJK4cztb3o5JEzNps59rJZy/FrcCntiS/qx0ziV9co9h+
kdcVv6wbxiWRwkMzISY6ZQW5Jcw4cDpcXqXJqkPbIAOGZu3i3D63Ze6cHSM117peE892sH6CXEim
rwyq86omN7ERszdw6kPoKzQ9e/u6JEQPqLV396oqxYsFvdom4NIF28AwtXP32zQikQks+coZedFa
F/t5BKXtBXRFwF6b2xeaIT1tq0CnsY1pz1ainNvoO9k5qpEUN5HN1XoQgndtbjaXDOb7KWht7c7r
zPotiRx5JVXuffkdodfFNPTxCbFB3/i0LbKiEuSf0Qw5j6sM0z3DRxp1nFAca+W7gnmJbz3WHeZn
wM0Os1+HKBygnWUqk4khyWhvR13GX5Y99UvhO6g4Je7SLfwFl2upF/bbVnX9pSUvsyWCE27w79rX
pMjEa2DOc1sSKxdH0qGUOpX8HAZ1wnzafSLaUlDih7TINje4CbtyMC4yL6MTz1ZxAu0kfujGqN9N
XdNuGkMQEVAdxxrM81GgYdjtTGJy4N63lB4CESlHeS8o4PtKbamvjYysXjH6I4e9euvaRNdGLrcn
P7FfAGQ84xgwGaP6G+j4IC2tzvoorHzv6GfdG86jBb6ngZ71I5IjpwjnTg7pQ6YNL8AGzcUgQ5LG
BYd+zyrmAat97ydIjhAGWK+gN+o/iT0FV7qE+SO7wT95VRdfiNXD8SYGv2QM4pQbP2k5WOtPNe7c
ngSvhuWRyB45jxqD9MxbGDEiMiUJmTqUBtnD1OYmAsn0SC78qJsujVVt7d1hXF3JnK1LwE5SOX5k
xyS4HOHd+rLMEse3jPHHmBgN2AgABVXJD2Vyne2gjHOPq5s13nVxc0f0BlVN6VI10a5VQYc6p1El
1ln2HrneXWN1MDj6Q3Z6DOk1XYxVMTs8fQjyJN/qiGmcq77Dsm6uY03kbdfjbGROV0UIN78fq+Wq
TkKL8M7Q4QopmB1I67NLnaWTynTnzlJLSBDlYDvUBTFc4z5MyOzQNwzCnApNN23C/oA1Tdt38ei+
kK1t15ksGVM7o3aAopjeKGSb6FyjReZSDXzCmQYQoEwq4n81J+Zgskea5LnjLNqmonqdjpfsM4iL
dE1/RXd0+nraFASct6TerKNBVmjtkv19oVfpi23phyO8fal6eUJ9YJsvSQi/jypwj1WC5b1DoDkj
7tnMNxN10oZAnkGPDA85cjQvr6ehNFjGk9aD7lghznYncsT4e8ex3hkUXBF/beyGXbk6BlPLapNp
UX4uhEPO0/fbr6gJ4wdpt+3rYJYyXFlFO07k+wL0ejhXM+S88J3HAVbFTrVUECJXUeETNPdZ0lc3
INTGseSDvx+MMd83LMtHGDHVyVMWZiMp/Xgj6nQ40zmsfYX00BCvaYMPXbn6TplFz0wPJyzbb6Mo
2gLDc5+FADioTEm7dVIP/pXOFnOTagQi4NkDSmxqtjHsIly0kqtBdMZsirPJ4RkcSec8d0YwnwId
te9jBJrU9otbVZQ4WGz8LpZTGg+jkYKnatKGERX3m8VgT8UVfI7atQkRNbvuelqSRfCeFAaahZHh
lov7Yi/J+77gvyshj1Yej1l+1RrFXLIoi7NuGNXR0KjpgLzSO6uZxcJBLLxizNLns9+Iq1k6QbfP
gqb/cMB9PhrYLM95PvbLID9jWuP1NnRt6U8iuZs81b0FeZX/1AuCEkvIm+lOlGZ7Fph3EBr0sHtV
tZtNRBy8mCxQiKSctT9DObYXP5n0NSLusI7oX1jJ1I7uTUt0BCxTTCIwGm8dkVKGAvQV7KLW4L4f
9LF/M3uWolrno01I3Tjx+apXBNZJF09oXqNnW3vRNqIAgJHwipGc5y/wgjeiGeM58xxsYWgki8om
zadTILJRjQBtMmTtBpx6e3T7SuNAGNK/0/n83UlN7k1zhltBDu9ZK1V64yfFR2529oe0+4oArKYs
3OOgCJ5wCUSojqklr6Fr34VO/QLsnmQnbtsVQVvFAcf1dmFruPc6alm11XQzvoaT153TaJx+NGnL
yDee0jevi2JGhcK7AFTIdpQwNKu6xuZT2ZFOVKdKL2AWbaQwSPadTrbScJr8lHKvmEFUwVpFuY9T
Lg7vhJtILEhFiIfcdBAR2vQ2lzltsbZHm8jImCBMuXMhXauOiWy8dV/6DWQ6sRzYHogoj+GpNlze
V0MnKa5x44ORMGNbeHCQrqUq+h+BHFAFxxJbeoV//KPzB/+BtFD11FPyscrL0vsMlJQ/6QLoboMY
/Wsth7JfM/lKdkwUvGLBu93bof3PhyHXTW4k7UJFmrtIvlJ6JJ5JaSKda7Ob0KviixbWz5Gne0st
Tpz3iB49+s0MXD5V6QbEg/LhJMDKIHlPKKQyKa7A32OCqxX/m17Ym15jrfcMzXykG4NwQVQpq1q0
g22Qs7FxWnGnLdwzuTmLMm7RrwLRNT8zy7A2o56zmuRodCyBPAQCsMUuzZS6tt1grzKV1itC2Aik
BsY9kvv6lctrqHYaKhQQArN17gOD1aum7WUTwa5CXhs5yqkcRbEL86w4dHbDem3VNOHytmm+Grcr
xYI6UeNYWMw8O1Tw/aQRMvMC7HkEBebiLG2ivVDKg52QZGuGKiBcR6bTokgO52srO4Z1DYmLvtBf
/cIb10zNGL3VN2hSCPlcYTXePRRBDbfSfQAaD9E4jqbH0Zb1qSYLFC4bac0+vCy9jYmFb5Oo5jFi
0rBuCtx44CEnFqVE2+RBXx9J5YR3mRJi5fkc7DrdNdHTspI8VlUQ2qFV6EidYLdjnKytMMMFq6wl
H6PMwSbBA2iT4R6OJ6VnXyKy3ds4OunnUOAEXzpED6fJQkipU/2LBLCJYAe3Zcsxt9poWfZz7Fv6
LuoIyDjHKS//NDtbI+JdipVlCzwqsktea1Vmd6Nsyw8u/zhlsBMGhbnX1Sfw12Uu8ESNQxz9NBoi
+DBhx/NYkjJZ5LZX3hysgfN7ir4vI+nsS+Tf0Rjao8eK4sELfCyHTIf1p4ihMi9No3mPTPXw1hZ6
uh7pE9rZti/1Bful+k6FSS4nMeT0oHBsUpeRDl+FwJRgQCD6QPsFWo+uQpVADmipybUXRRAK1NYY
Yi5JOpymNWdNV9iXGGTXChm9+tZ703wK0r7dBGUCwYkoJCPtfDpK3AU7vSZQpuUVTh6doc6iz1hC
GIMrBBWa9W4af+EBX4a5ELHW3BmaC12SAqBNK+ZGoKCBc+NVKfFPLZBz0rFdJ2PPSYic5brHsQZj
LGx443aDxbYy5z/16DYMYgVcqLynus6eXZ8RfzLWutWkSkHbCV7xYx8A6u8Tp7jzuf4uqiaZkVWi
RRXlHUKDQWS2DyYBwRRKby1vrsbgrK7G9kkzG/vJUk287aaC+awMG7SEoaBrgqKrHU72+mAVNEC2
8HSWNhwe7ox1u83MKWZbKL2nKm3tL83nFOyX41bLiScl/MBV0A71kfMd9n6tNugg05CFuCWEVKZK
bR2kCDKhQ25RUDCDRdGVr3iXghOXkfzeSIjIaUE0HzjnVklCx94tcGPtlldKrWGFhLhA8uReb8of
bo3Vdpw41jmBBviqKz1KCfOBUUqjTiDOnYfcmkeblT4P8muCs5R+hCZ3qYgsZ9JHr3BxDgYVbmfu
KdFJFpr91hUEubu4Ud8YvAYyUxyV9uPgjA9RZWg4iRvDZPKOAnoXkVc/YhTQTkni0wDliDraKdXk
l7zDzELn35RiNiAs3S1q5DBOzLX5ZhHz/wz9iGdAOcGHNg7IdQ3XqDBRPvElTEYWH7XqYJlImki9
ffAqShxRQMXTs5u71V755PLgOIlwB85b1DuPwNxy4Lq36NOUG5Id2legsMnKBcyGVWvUSQyHro6l
TbH7ESN56qeh+KGh4907Xlgd7RozcBrDvVhIsOGLJuPYNQyl+2gApEdpMRgX8FWCAp6XXCM/qRmd
VwxRXITrx4Q5zsCABtTMoe3TzEQ/a8Sq7od0HY0Whr0yCLKtUA26JoYFhixE3ZKnNgjenIkL82Yi
M/WGLRZZJ4+4fpNedNi8zdRdxTk9VKkTz6QNO5Qn3uzes6yH9g4SqsEfz12TUvuUe4jb0K8U2BFd
WbrfggkxK4sgtV0/+fzpRwIx7YLypeYVMTnG3dViNBZ4NFdZOSC/kleBXx0bC9fFpDu01YBY4Kht
2acPrtlcIS/4x7ZXYj24/nQE1Ju+FJP0gb7k/JeDUFhHprPqA66dXFZjbGxZ8d5GZZuTPnXnGb4Z
7Spd1mtjUNEmp9ZsF6P7PMIqCJetlNPKJ0IL+NuXVwOSzD7DNHwcFT+aamJz0064scOaNr/JCbkb
TphYQawobXgMOEgfC4NSj7QW5pPlQacgU5GCiij9U1t4+cNYyvQrhylJmZneqbMlDUa9NQ6iteVm
oNZriNqLcAr0HwKL0jWtYM8GBjuGrUt5iwyrXaLkg8Oq+44up5RNcGz1qxtI+kUqLb0K2tTvqG2L
XkQUNKDVWkgMlFVee84WB8b3qM5mlVB/wo2NvYOpOiQLtUYgcNdZLJ2r1zsAbEfgTSUHq5eiQMEe
he2fuqAYN1Fpu1+JktGbhef4u8/cbhHgwFnaIAe5QFnpxkvIHFHVkNoXMdbOD/Ds42KwYkq+yGjC
wnWjPNzBnwifVJASs6t8dGENwOX9KEH8MHUQexRh/033ouQWCHLJRRWp18mOaUzNnekjKEWOqcFq
jpHWO7saBjxvrCkYkZaJXrYaQqKueOCa1KLPFLvqo5zb5rrCqA5jLoqDAgG1VILdUBs0MjaOYa3I
cQxY5bOCzrex+e7DITr2Vht99l0SrIe4wgRkSYLMHFiIQ3O6CuP1JCIu3C2evI+0EpLvIJ+KOIti
WLCnvRuJp74oobznADjs6l42MFVJDWJKr49gA+I9JGK7xtrH55Rd1tVLui668N0t824b0nC88Go3
3yDRNQcXOWnJcsqE2idQUM8FriAruk1sD2Lfk1L5wVE+/PZwNT4BlxbhVks9edDdgA3KK5k0zJkk
D0NfCpwrItW+aAzN2wkaaFajw28U9FIxGOyHLZf0/DwAiQTnNvVcWlubYA0QJ65Dck9pYWWyW00N
wM3eeSCUywyPqFkgeuMdQpr1XBh2sxtaQwBpVeGjoXKu/0MtkSljxJkyD3GcFUHHE9paw91s9eYD
340xdoduWFD2OEFM5d277QcqRwzHP7DQw8FhhnlVmB9/am6JStIYIfFR2FXuriwV721jmJpxmbpd
+KVkZu1E3rkbEys08xgv21GjXSwlHyEO2549HEo+oJyC2jTeV/MdC2FlPMiq7D59z/SfglBmlPR5
TOwGxy2/6HxzNjLEoWYOMDOkPhr3UzKglZizHlwN1fWXvGO+StzZ2zYija690wmwFwPh4hI19RHa
ZUL2uRl2aOdfZmiATHdYyNBXgF0I3w+B8Om0/awnrUtBmsBnwu3cjvj/qOM7sAGZN+GGfE0Snn+y
6ZN45fziwsh2q9UvzKy9KtdD2hx9r9qlhSBIO+G+wdfMQkm/K0a6QsNqYvTt2tQpWqPwYFq35ZAt
UVW0LaSKel9j014VtZmjbU3fkHbyi00IuWUL6RnnUIbJadA1BGNVijceW+agyTpmGkFKMGNCnDZW
weCXsQ/lfZyGTrpskx0UAOtU9fM9Oo6p2QjGbBeBW+GqHTB8cZ1BvUxOweySdyETK45FN04SZ7dR
7Yfy4mGTJqpaj9DJH1WDKXldOEzaB4GdMRJle0pLzPYuJrIVBBFGME2gHtJBewUDCbe7SsyD4+k0
B6qqfhqmcCCxkVo3Ok/dQ1ZZ+Yq8/QAfagxvv4im405uOWpXTwZotVLzNoV03I2wUaxUgcc3Mp7Y
n5jGN3PMofGhHgCznbhtaGXzGRD5XiXwtKKFKNJpXAQZ7zDHMasfrA7ZmqvLtIEpR7fpmJrF4hdL
KpegovCIxbTFhr3LuAG+ECdThrSaaH73guu/eAowyqx+UZhvhlzvqWDn9LOFO44ZpOZi/EtTh7Yb
iiTcDVjy7iIf/7Fmj/HasCIqrbnIbFuSRb9Xzfz/9PLfTODe/3V4efGdBMgSf0wuz/+H34PL9q8W
KicVPOZv+HBKYX6PLZu/SssyKHtDHtYNSRHaf8SWpfErpZuU8v17pBnoOHv1HFu2vF8tTzgs4boJ
1EX3rP9NbJlf8cc2Lp1+GOpXaHSY6fbC+a2m5A/scN1i0s0QFO+0HHU4cnA88/alTayj31Uga6f6
v6nAmZ+G//s32oZrUq9n6Zb8C61cMaeGg0H5JwPgJ8uI39VstNOix9rntuS1jO9aMHy9eGGK+6kL
IEeq+BgJGS44xG+qVn6HUgKBAgZY1q+5wGFQdzhTrNq9/OE1vPu9BeGfsja9ywE71f/8N16evzxY
aOsWTQ8CHBBdOkLOT98fnp525IIMHcuENdJPS5HC7ampdb6ErM3IJNLINgS+o13jNuZjZcXTLVYU
tYZVv+WD/TTmGZ3MlJyCQ/fnTGCFfwxoBSqJWV8SEb5J3NWsWj4TbIEn2229W2UJMocTccg2NA+T
ew2U26zLWGw4z1tcM7lF4tLtnrKsF2gFkPFyX+1MTkvd2g/Gj4HZ1NBxkNRSBluOZlQrYWTa0gSq
HdTacG9WHE3bCsPz5GEkr0yckH0RESykS4fxWP4jJUCAcpQYXJ1CLjKs9O4Khhs5LOrQboEf2BsY
qGrjZZgp2gneSDk5nHdbfe1pzcUxbHfjsxB3VE2N4psbR/xd5xZp64CiGzg/sPdabc3trVy6jnqA
9kgGKc1ewsby9o7rvE5W8SDZX0gTNPSJJPEhthRLXKvHW6ecphORH6zqvf+Mz5gwIQHzRTnwBAEM
o6jbNbEnV0CN9LzkjNtpB68rn4Ix1e8n0LtrFLtsTZxMOwOZNT88znlbfxRbXj9vRxlmeyUuxli8
y+RZpdY+DaOvXnGaTzxfnWSmt8YqI++xVQiZcyoYsnGhtt3Y46JrSl3upeczl9MwOR/dMXEAP0/h
Q2lm5hpaerUsw4hEv4a7wPTRrDp3wSfQeoIXto3G2Nt7k/meIVysjNlMOmawtiYzS7FRijvJnW3d
NlMGIXsOyYdVfpEa/OCO6fE6L4DedLFssKa2xZl2D1qSXP9nZIfBVzDId/hmyRJQQDq3foTNrrDT
/DYRT0WL5Aim2bxDI3iHOOAx6QfsGKuqC0kBu85nxn3x3XS15z5MxFXUKj5NoVFvzUITx9AI3h06
FF9Lm5RYPHKBC2GpxFwRfM7DIrDOVSu0tel4E/HCCG5O5hTZofKLCznj4gejEGcXGUh+oJVT1Ecn
3msKYV8bjXgNwIMEVoETLTLEI94lQnK5TPcEWykXAQl68f0GSha1IB/QFxIm5iOl9rCXN9YQ3uUS
x7QjuZxEkMB2rH3BU6kP97mO7RUDcrKpGiLzub9TWBMXCBY9dvsGpbQqKG0Mwl2FgWPt4r8DY2zG
F9kWcmtmVn7hDjy9jabTv2H/tG7JHEfvqzBV4MBCf2vCjF443q3OajxKNrpCKsf+bOFqJXMUuitO
i/62wROBMVFrP5JBXm2mG8siqdZ6QzTaN8ez6p0naxRflqgtLnW9s61zt10zUIT9atJufetSXyyF
VmxE5Vpb3Z6NmbhHsSAZZr3G1o49ph3Krw7q7jKoLPvN9+vnFMFmN4YZvARFIruWhbKXQe/nz1bW
vk9mWlyM2LV2TmW/RMKMnkoOH7datP4lR2M6swSpZd7RhA58PFvXzNSvWePNEbDRvHOnwf0BGyPa
Kt6rN2Y9xalQWXJnRnG3BBtRwqlntAsenwGtmrF6fvHO1aRmsg0ABr82TQGjg86LJkkHpsP502zy
17IIf6A/8ly2zX0z6sY2rKWFWAvLtdX0K0HOR820XuBQP2OXTW2MvliCY7g1u5jaNxv6VseRWOjD
AbymsZduhM2DBfLboKDyaPAB3hXwcfqFw73RoewlxajWRYGxT52Sd2LXqqPTQDBaOUaVcIkq+FzX
aceEHXfoThe404ALINczfIaxlY9lcS1KxjfsAiUWHBSQNwcel9okPj0SFEmHbbzM/EYnvIBrXjpV
BpGmTXdTYzLlM3xYFU5gbBvqz1xfJV9mM8KwKt38yPw239GlQPeH5/jOhzSCHJuEmsNOXsikHPjm
OmWadOC+zrUxgS9FVEueXREVN79K4quVJNTdD7hQAl/oAliFCWRelXCeXYJdNThhGrTCzlhRv9Nf
fHoQsHTU2S1gArbmbb2n8zCimaEuxIJcDjQ/PZ9WbTiYmwA0OrEM6chV6k3aGqAb0/LKJ60JqvPQ
Rv2KDC1ZT9gRiJM5DMrQjM4gAvyfZW51dxUgfW/DMGgx8anZ6FT2dbzre5Lw1ojKRoYkJEY1Jd4J
s/fPnkTEM/Q9b62xx783nZMfzdYis1FqU3vEvxgXAJLsAn9olK4c0rrJiqFpei0A16IL1joc9H7a
DVb3YJYZXNHRaUmfCmsN4IRwjtd+Q8BNqIdL87XtEKerk/5QORTJRSJu7vCZzSTa9KVCp2NIyimf
3QDpY1SEhYKE8H1Gc/o50XUC7llns0yMIMolEZlbjkS8jgcG1tB+3WYlinJ+DbXhDaofAxudXBs5
OC8tr2E9qUtMqIohvH9y2YHOnAywXAySeXXSsUlSbBljYEr6h8JJC6JHqo9XbjfV3PTj+ya1EA/x
cp+0xhMvgnMHtqYsu0q3tHZjK5l9zOpfRAIq5FqD+zXvHfdUJsLYxxCkfrYOaQCgOPlRq8NqZ1hF
xUQq+sl8VewVsc5jiQ7yDEqm6FmyYQyDSW9HVFYdUMNwr/QKdoQb6EgcwnJ3NI7SR0wsNQHiUFub
aQoxCtb2cLZKDbCv/dNMQFfNkBLcVOnAdIQLJ4OJGuC8HpyrEB3SpeBiVdtdt9GYXWK7nlkVhbTY
kmx56StJrX2rFa+TGvxdOeX5riY2cCROW50CWOAvTKDpXi6YK8Zsf8cKsOMMemiHjVtCMs0G3P64
CvxjH9v1twZSDcBcSvgI4E1/7ukq3SJuVvfE824NbsIV/JWHvjayfWe6eD4t3dx6ggACDVVzTkXq
KxHj23VZftZtgEHUifLoyMxMXN3ehRXfCOtEpSj2bET2LRrtnfLxkyI+LCPLjb8l1SMbyThn51Bz
EkPz27Qtc3Q6HgD3VyMfQGwGq5Yg4bLvymzXRcq4ENZ+iTupTmTA74kxOI99SlsAy0t2sDrzK8v7
/FBbIJZlKp6LrmtuQQf/IuTX5nr1VQXNKodJsPA7JPCY2j/2tOjmaJ21VoTnb63b1mxsk+te2Emj
565l86xFAO03Kstj4+BNR2c/AWi1v31RF+d6qMxnTM/ei9tAqmNq7cHc7N1hVUQZg2sz6+9IlYOR
oeYzXE02KjpDlpa0FOOno/SI++QqenUqOO10AiQr4ZYKU0JSXYwx4ECoJRFrd36H9vho1VqNoy0j
mVZGcitaeTC1UT3EhX0mrZwsJTOHxtGSkxDja8TNGraZl+wjo8X4ComHbEG3kYXzwEqnlqmjPIxd
7GRdGP0sKppQibJ/xa39nvrN45gXN/ounTN0/8/CFu9jb4ePUO78hRGY59hNHwsO2YdUha+JNTT2
kke2Up6B5bh3wU9qCafJlDdfX9eYhMuu30fMJJbkRnALJ7LdQaeXG5AZjAMjwBBOORTXKZ0eqjxz
IbtCoMQagpIY0GCmrDteyQRueHUuEr24L0wzXI4pO6jVFgWREf9Ls7EWFfVAlpvj5ujO3uQxrNdS
D6JlyQYGDWZMmD/T8kD4AjYstSQnSNjaVtInR0gRc3PZ7ZnlpWdG3ek+KHJy9MB+F6KGINR1rnmn
q8Sai6+tTY9xa0llyi4g7biJACVu0JPlfT8UX8L2UJPGhkYp4QA/iQD1YyHHXygOXdLoF6opyZ+C
z1s7gfPDKTSS2pUarlaqDhTHNHNubTpmhdWmuHmq8DQmcpX1FhcuzIr0P9AKSUnHLQHy7ea2tXLg
c56KSqR3IUULlDXh+46ipDnUAPZdMg1J/tLUmr7M1HSCZO1+eU3+QlzgAzNlvxJkUqjacDC79qbe
fQTxfPZ1RPJgNsFMhMAR9OoMstplBRTG/djmQB0ys12NSdNhMSErASQqaHdt6e28VtuBCgNe5dDG
1xJnhronC66YkB5+Al+Qa8Mz53BWDuJwaiR7YqeNq6rWaQr5SSRs2NMdghOoUMNb33fedaC85RNi
xYRTmkFWzgkJzTkhkIi4tBniPN0qad3X4JWXViFuVex9UH70kDRhcLByPg1q4hrZjM6DorqEaIQw
iJzZDG64kg+p/dR48HR6qX5QQEYX07zS0Q+EBBr5AzQBpyWuAodmaXncZjFVxxSDp8YexEWyZKBD
mYyZf9XtlD7EAXW9dSb1rRXEV6AI9oqdZSLaLeN9n7b+AgzjQ0KlyoHH9GaPz8kYjJvMyK9c1s37
ysFWYicZgJthvIdvAPUZEMlbbsbckt3A3mKGDLc6iM+FFc1XzQHoT+MxSsWMFy15fN1G7+enyeUD
WzCYWJkKKv8Sbnm6roLoUKRxuuENBPEqirfewBFYH069mURECY2MaM/9bGo+kxpjy6KtDTXAfsqd
ZGdBNFmNvj2dFGH8DcYNML6si1OnMRjLQ+2ZMzdTDLpy9ylK7qczcF+3mWwcqLBbTUVcv2APOzCr
GxYFQLal4+WCrB6ca032VBHg5yQtKQqcjqortpTvaucJfWPfdEa9Ac7MrJ677PckxuJzAsK4qaJy
/H8QCR/zlP/8fRYWPzn4VIpV51/+/qd/ndUnGKT8Z/MPv2v7nV/e0+/6r9/0p59c/8tvXw6+87kU
8E//WGeNasZb+12N9981mdnfHsW/fef/9Iv/9P3bT3kci+9//ttn3mbN/NMClf+JZTi3Yf/XEuLy
PXv/ev+jgjh//+8KoibNX20h4J4ZAkXQFiZ9gr+LiBpk6/+QDV3xqwHqBMHK87D5/NZV+O+yofGr
7fAzdGnb8xfk/0Y1tP6si4FPcnGquTryoet4Uv5VNnSLSddgwwcP2C+nafyowzALrVVXZ13ZPOEq
aGFksO30MZSFHHtcdhcFIbUAq4ThS91vOuaZDLsbqJ8R7T9TWvfW3grIXelbqjoor0iamJKl7aSw
m+ZXQDdVAERRJz9T7/uKCWR6FoFPFcbSndiazZttTq4i32RYMzwh1saCIq+steCxVa1ZGdBd2YZn
xzm3NeMSdOEQA0L5/WHVI3zTaGNFRiWSFZXZXlU9uESg2T6HEkd6sqJILNKxeWRebZFL8Q2flWMd
Te4EMlnjTF/55z+8Af4T/dH+s1Zq0bKLKGxgApW0RRqOQAX+o/yY8rkpMssNXkje4cQnuIbSiTHR
RCCjqQh64IwHaXsfa9Agp8FaqpDCrGEDiLJVz52iLsWcF16Xp6RJQV+lq7YxfeBrAS8OAdhOawJv
rqaaZErovWldr1rGri94su2UQgJcc7ZZMtkokrTHtxgETq7TexG0JfEfFJyExxVAaORxBdhoQw+m
USTA8npl6psdyX0YrcDeHFN3boLzsevgGzI654trkZEjAfvzo4O6Mv9AzPw6v3ogFI/VaaTggm+X
Mg0ac0dZpe88aCJ2cFQ7WAB14zhRC9c6W+qlcktuqKWW9DoEEDyKrwriZ9tvpqbPAVFEFn1+pKR9
t+PnMyfUuu7kDgny5D4G5su/LE7b/LZSWvTObcvCgNhDqLDkQrxNCKkjVdqtPj9+gvaKPzuMTFl+
/OPX/M9lnvNLjjbKzRC8qSEtFPk/v+QwvDAcRn31zOo7BM4eS7Y/9dyT+s6WqzLM6ThYm8EUj/0+
b3O40Q9aE/eYxDE0cdja/eOHM5cM/596YB4OF3KQPQRsmQ9I1/vLw1E4k0xvGPynWvds3hpDpM8H
bjpDRy1d03A0P1VY6Kjou2lQDmzgF6olEfnflCEbfx5UzA+E1Y/CGxvfG8/OvAD+8aMw/Stl57Xc
tpKt4SdCFUIj3ZIUqWDJlmVrhxuU5dmDnFMDT3++RWBXHctVds3ceOQtkwjdq1f4Q4Dg2Nj0/lcf
v0S3fKKVXuGe0nV56qnnkBcSeTQsWI+AqHDrbYExAiC3WFrpEgBWgIVB+b/A68IBNTmV9O4G66Mv
BivGx1LjNfIGHGKM80ccCZz8MShzjCd//TR/tJDmJhjXWD5DD8ckFjPL//EmXFLTloxs+QpYPEvc
A6r5Do9RjXMdLhdYSa0z3YdG1de6Pvz6qy1TjNd/eJU+ilWOZ7O0wMk572N2CWlvTFYnhp/mjQu+
GwgrQ30YGGjwDjGVky/300n2gKq7MoOIiTB12D5WK+W189TQtWdHJGksO3XCqAH5/LGvLVkXmOx0
w4nC28/CjzXC07Z78cZKwskMXpTP9HBVgJlmW6tPFK6ndQr/itDq1pQcVH7sYgUbApW9kMkArROH
E4BN1tOP8dozzn6ubNy+L7jMRS8+nxw6dHBMGJndyBWVfSC7Eu6GxCQAxB4v3wxZTuKgqEF5QaAP
kk56xaPsbYcZPf8t2D5laiHjTvcmponcl1agSoRakpT8ZUDpLrenK7nnLA3Z96jLtHy5qi1LJd+p
lsd5eegdDSgX6GVltm8EUZjS56oXndeb1RRHhRMIBs86WU2KF1R16MKSZhEgjICJ990SzxiCPzNI
wAXuUgF+m6LnJmfQbnyrtwBZ+Ni7RF90OxS6+WvCvJuPRl+N5/0HQi4DEpNFZgMOvkVJCYY2dQGp
vQRYAFH86twUctWBihruK8yYjLyoaZCoVm7X2RrQ0V+qppdztAZyn2RHG9BQaZ2XYjZ7urGjh57/
oQLj1ePz089O++ZlA3pE5/2jYkm6vI/uFlH1ENf6c1ma/XzTxnkPKcvFAoOR2Vi38nJpEVlZ8ccw
zUFAB4FeWhbd5wkYAi54GEOPhp259MSYClc5Humv94b7U9CFhc3e4wjiqGVzvJtJJl5k9usaDK8I
nqdo3EU4mrU4AG0xD3675pF5E7h34LdVRqvwUEPD5+r2X3FQ6m3bk5OVg/EcIs3JAnRqu+MtDrOP
ED8sVhPM9ViQn/sX+rGyy5rOs7yLW2Zx38I1dECfvGQgjiF7M8Xqm9p9GWoXT+HPps76mPI3c7X3
ofVXut0o19tNS0vS2Q5Q2+nd/BFdlpgv2H6wHFPWd72tdmtiKkEWFGQSs11FVTij7oZ4O7yexW17
41ODIQrIc9RDJpRj/9hPO0vbC3eMuyFKSUcgEObcomlDFZo8czySVh06P43ptMSMVEzzXGXJaPtQ
44Ku/266xszGtVCG5ox1rHUUHHUxtIA/XfD5UUjxhxicvpRUaI53zmm587iBg2Km89so+GMQDEwP
rqIPisZxHI9I/O5NN6VyiElu/uJ7q8Jkt4zAG6VHBmsm4JA9NYxA1mXpEStAEYALrCyx3AdncRCU
AumOIZT6H0+3wCRfJ68XKEBo/5zoUe3Zbrqk3Vd3sGduHgdk+QNLkKgPHxFLdZvPBN+gJl4PZq/n
72ER+s1y0XQSE+P7YtIIKR9DS48OfeS5ngBGVVExcbqgODOg1NB2EUCWRyPI4KBQp5JcP/x6G707
otE8d73Q9EWbHVSB+X4XaXc2xsZubVD54E2NY4pldwzwJSe3JbeuosxtnTuAWsPcXLrFtJX95ddX
8C5bESt0RboMlMI0ZTO/TxK6DgW8tZ1f4rrKffeP2dTaZQoRWiVLPvednH5K4nUD79oKlLxd3y+d
Rd/8r9cR2q7rcQHgG9RPTyJvbfiBbdu8bLHRdnsJyOx8jn20T03Na2HqHMqGYNeTjgxJKXnvry/j
XbpBsWjSLbeVB4fWVfb7xY6q4YAchtPzQlDTEjlTC8dcHLepYO3gvx7Si33+kCnt+/FvSpef3gRf
TKbjKwGY8BTe5Y2QnfEkydfmJTFSj+qPYOFznExYQvPHHnycaqQnfYeU3LS8RpHlItXw6ydA6vxu
wzOlQ0zKDn0kL8hk3z+DuQjqPi/D5qVOmANbT862wZIMC5DgthgGwvklgFfPdtuTmLKE9jx9SHCa
nIFkVi7l6NnKEwnZuWGSG6ZjypGX4MdMXFSNe72n7YMdEsmECrVYImwKwZC6SKEkbWMM+ktqGFiv
fgToCDMC/ltOK/MuoOGJ6qRdTZJozJHy2jfXCCRxgKhcw0cobBWn3WcUlWUVNybefQgnJ7iM0JQ1
IpLOc5aYonvM3FpSnwHYAH8Y3jzLSbWF/2xi9b31yJjwNX04t1n/Aeank0aX3ELa0L9YGCY6Hka3
zEfCsz3hv/G10mvHGYOLkOKM305Aev7L4DfwfPOB/5ZXBePQs6pdSq2HdZUy8cyo0oisPwzXLfKn
KqoHSz9GhWtzHA1ZzD2eXWegpvnQgYpDwG9YMN5Mz1EQgRQ/zMiNTi0gDtTZsLtH/W8Z0MjwjOYr
zwWyFjQMedln6smcS1hdaMAtOLprzjJ3JUhxmpKDTwuMgJ/y31ZGxjy9GQwKj6YRVlRHHbcqLqwI
3JUyEDeWhA9z9SLjf3srVeFgufzm/g8stjULpeLMpZgkZ5MHHDlMFNIL2X9KjlgmFinVNChpJNCd
Vrq85aCXDLCaSRfIRRsNQexobyuqrzxJtDAiLThPi4YTHs40OrD8AxICOastbRh8HRgGu+vOSK0A
ED07ZbXEyOxVOIMV05+oUudL/DCOdTqMR5qNeAXfpGNNPmJiiLLm536qhvm/LUKifDKJ4yKk+qyu
M0Z3OAGZID2qaaCYMuKKNQ7AMQvQT9y2Bs5GK/FpWHOnQUg2SsoJ4gX4og49dFBFC5SIU2pkQfLf
knrAZjQbek7YPyM+vWr/vgtDyduyCvBsfFuiOIzt1iGcUmLHK7ov69TeGwBAM+tQVGZGkt1pJvPj
Oerhx6Geg5JP81RGiw6XF3bMWq/tqcQmPKRZi9empK+2alc8yCNK2RLb9+t+ghg78DxL7B7dSaS3
a+6TNM1BO2RJnZwv8vFu4AXs1c3+vi0vkfSo2tIp5fryKfupbIwgMKcPIRxnHsmWQv86bP0UPQOb
FMVyOE1N2w3fl2rozlqzqurk83Z+0DEgtWNSCN7fnfXE6cVMUSoRZeQJdWTtT+ztX1/DT4dH4Mux
EZKZ0OzDV+XHWrVFoCSbOmN6Nu2x0M+JWXv5Iz5N+fpqQHKikq7CpOBY+/XXXu/t/5WptGg80Ci+
S54W8v/tdzVyhi6hm4ZD9xkJ8jCIL1aJjFFGy8NuNF4RWMEm/aPVJj3UO0i7rV/fsBfzxX0I82gA
dBcmCG3H0N1X3vZN2RZ+0JyteCZxve2ZTfCukzUDkstcjZlJhkZl0U6f48UVYd82MxMAsjZqbLnF
rMxvRsofSj0LNz9CV+OcCofJtPmbGkQBA/3/5TlvnGqC/gAOSbQG1PuDyvIwkY69Yvwc4oBkdd8Q
b+nI8wApj7xvp7b40oMVzCMBoUrRe6d3WasVcF/Kfgu+DCjV8Hd0caRStcyeF4X+kckv1I2ewUqJ
c9yQUwMDwYIXtH2wMpIs6+6H0dIKFRajo8GKly64jfbBDy2vTG+SISZ/ufOicCF9KSe0ktyHocI/
mNDkGHmq/ml9w9Pug4WeZPAlbhotOh0pLZb5XjczWro3ppHDmkMulVMoOjaJbWkwUUiVoWL4jKU5
jbtbKvwQ9UGf01cwM304WgALXc4bUc7QaJryxRAY1uu9A/02z+xdLHN/UyW8T2QpAD3SJjIY2J5M
4t4lL1mv0zBagGI6yElNzZ9U9Ll+XhMcI9yD5CxE7ySbXJ6GtpV0kX+9B95vPTqhJkuAWlTS6J/S
x7ol1i55GTzTYC5WVKeue31xsFxMoAEUE99IAk9M+J+/14FexsDNx0zJfN/scxs0Wma1qmdTobby
Cnhf+rho3Up87LVDKx0Lcnwpf/O8rXetqcCWNncodxzKkON93l4kaaW7eV2fJ4ulzz0ObYmHxp6u
EqASu75Hd9T3DYTfOt24n5AFg9Z0QO9zKXtKXJX53V2d6BZSvi084D9pMQQz9IZfPyNLKsT/H59s
20JYyjSpNUB1E6Z/jIuhNssxxY34WUc41qbHIE9kIajO64O/yQGyGHeyrIy6r9nEULjFXQ2O4Xfq
v5Fcdy9FomYOV4hkOJlgwYI4tNGCNURMgQf96+t919oIbJs6yDUdni5Wd3Ryf7zcvjWzQFel+8ld
Fk0ggYkjq0gruFkYNV4PjnRuQxQd7dEulwsanzEnS247EXXJry/mp4Vt23hjeVSJ8j9YDj9ejKQJ
Q02v/Rnl75S9ZI5KkivH7X1BBOHQqMFIzun6+uvvFQOwdy9N+YpqyPddttZPZT9q75DsEYd71n5r
DHdVN0n7taq0qMLYA4RP+nOAfkHhknsiTvm851xx78iBMYR9RDowI8tCagjnZuWy945c2bRYCdAm
0NIItbG/GNMnK05W/IBRUUS1lx7hnLvpf399U1ek/A8r0QnoUMq7BU0vjYMfn2aocLpyp2x63juy
YVOH3sfRapcA7Rl/9ZpGAD6rwIRzUOvxbVrZPcaBnlnIKC7usdekWuhsi1QQCEZS1Kxj2lWf10b5
ooqajZ5jwLrHswHCrNKhnZ9bT5uQrHyQevl45w/Ky52LgivZDV8nxzJN42ZLFuzZlSZtqhKZHHQ0
da5/UAz3fyVr4Ln0Jv0e0dUbf8FJz7l4KFW4mFhVyEpj2ZNDqArvx3YajBcEBrAcf9tfx7pM0pFa
RxTj6cH1KBRRviirhtjlxXiEd+dp60vTYStZzXsvudAJR+BpZEhU4zaBodCyfCgciPLgsUNQqPOF
Oi8okTBtQLxWACFRYqgtsmDoogHkNAus9W+i30+nDeNYh2mPR75l/7w2PQzqV+XnoHcRhmVPrjVV
zFuRRKDLAayl8gx9q4gG+Fg5WLr/+etlU1ih6UqpTK3+4yoi10oz2vzN897KVHZlcr7kY+Dx/el1
xKVchD66YxFnvPTffL/90/27RH3PgzWlSCh+2psA/jOcH9vpE+YgUlVlBfkbPVIHkf/x6M7RivQ3
l7NSm7W0HHiB9qpYIzdGiFJYe95rM8OepW84EpD5y6gBvUcCv80E9nR+qUPWUoRMCYosQxUjfiY2
yvKt+8oqVSEzji4eB8TsFn+qyukQmsOIHvxgLT6MKWpUgfMeirRKSuM3EfKnQOXRC3QcGiYyprfe
px4aCyi7Z3j7aQ9RlCNIIRz2YbVDudq+Ab0ihuFn7rBaFi+p9PNcdr8tAN4npMrzA9YDIyMfCoz9
fuIWAQt046XQX0rUpxG2JJbxHXM+FoTqEE3Mu1/HM+s9qED5kgEgQCZTspAW3o8rcTZcL66jMf4C
DhFBjqNlMp1zDhZaTAYpY52E07dZ+SVa3fjntgyhiXWFPoJ/J2jhHsTA5neb8yekA0M7HoHkg8wG
fj6yIJ4MCPeVyZc4hKw8Q4XGrD1DzN+TRHxL0GaGRCjwQKEc7pDTlwRpvZ4zHGsqf4TgPsvJS4+C
x+itLtU1KtPy9rZAiR5xub76WW9nzQUajW1/hmPA+PnYF6WMW7cEtCV3Zhf2sPj08z7XSmFgcFVe
WbIkCpBfGY57/SSK2aXHoA4BBTPyP7RhNZgo/xh+g+iXC3sRkX4/HalfqzEtqeKmub32ObpQ8llL
YZ5iH5HWlWJTb827X7/u97kAm56hMgN5rL2goJnv6ssRTV0zZE7wsleWZedDZK5Tc0KGwXcXZPnd
hu39u4SIfvAPyYDr2IQ5MmwLzp0i7HnvIh7orYLVPtnnwU1WA63bDFImQ58wtFrmMAOlT0urNA0B
V61ziJjXDaCcpP5ob4MQz6HWsm9TH0WKN2uk0yAspYCuzz7X2UeWU03tg7EvShZdcmL6x7ZFuxcN
yccu9ufFBCmaJCrjfDVlElvNxeiDl6FdUzwVM2xAZmwUTRj67GMW1Cakv6emRrTgoJ93+KONMuh8
2xtbNXJ/rXGcq3C1pktDT6hH+DeD0/EoOGLIRUZo9/Y3JuRFXaNuVDr+a75GLocxOMcR8Ho0Ifek
Hlo7WhPzAtU9jJ5mkxFQfFqLpMH5vHLRTMgumLpX0aMlJwTlgRsac4cH24Roz9PSgfxGeTUEGWgf
aWeucX67TEzs8UZAzwxrQmeOUiNH0RTVSOZQfY/T5h/LQv+rhgsHywfxSBIS44uaTdNl7laH3VKc
cxo4tn9JA6QczZt5CQYkiOk8LlD08Q/tjZdgHohTZTbKkQVNPvS/0y9KxHAxmlvkFZAngKPVtcOs
RaXxOklOPVqJfImrccU+gv4lhT1Nuvdb5FadJYmrIyl9kjl3JX23sfsSU5MhMWq2IUXv84reaNrS
7qt9swevMmLaAe1hNt/C1rCDO/QBAFMisI/QIOB6O5AjZx8/D9cgkQbJyAvp8mhc8g9T0Ej/b2u7
7jP5cBtoG7xSIs/QRrSgpxV/TljHeSOdrGnkoEJ61MC9Encs9vP0n20SGGcVyzPBI4FD1Fto23do
7dZAALssMLLfpduUiz/uMU5ygA6KMRt9HBe42bvdzdauPM9q3LupTlJ004omjOvsCxx+n8FuWSXR
rQ92zMWcqairIuwa6nsb8tdcMMs/aeQ5kIsfiIKnhv7eB+gNCOWo0Yq/FMUIZCxUZTw/2n6JCEei
FW4ePIORzWyj/pTfBy3C5qhpFeHQ41WNUipqvqWdG/VHKNtZf4+RubNcRho66SlBzvJb1OcLFm84
p5Y3sIG6z5RLaX3T0u4s0DMKSEwRvrbnO68xdXGu8TxtTm0U+3iZD9qP1ckacm2h/VU1Tway7HAS
AT3DRSqT+TQj0bEeqiRoTjTs6hASzoQ7lcqQy6W4qMKbmbZJwM3m/ktRjdbj2KlpPjJ7sP+GQ5ze
wwnrQdriVvvUleF46uh/vGrR88mH7puXJO0rTKP8qVAGJh3rgBoQrLDYjBACrJyEyfoHfK856k/a
VSuOTZnTlT0eeaFn/CecYufCgK4EfirGMw2L1Xf74JZ7tejdUGSjd7HWX5CUBn8bikoCgu8f8JtX
8SFEhf6rWaj1PLRK1ccJpbaPU9oijOQ03WOcxyt4cbRuhsBwLlFoIiAK74NRnOtWDyRT1cVUqMBY
Kzw7WlD+I6i8+LZhIv/FbFwXZl2QfI36oXtesLL/ENM/vyv6DjrG2PaYr6S1ReNuXm88nYHjDtdM
35nOMD5gwq4/1jbUtBXZLNj2ClnGfIIpCQxr+U8TzPlLCyzoU6ngntBlT55mVGVyvPqy9qYou/XB
XIoQ8K1Z3KPr635CgmMBpQ4c4ZDHRfBgjpn6Cua++xoyl7mA20Co3O2iW7cbsXwCBl0eLTS7sX4Z
4dCpyatemmHGfo++MwOMZTK+xXYK4LluUFGx7OHFyj10iwCcX2a/th9RUjRO8zqt/2DMVb+hpUEP
b4mMUw0r54CqhfVmMQK49eslv3VSd/m42sbw6MV9c7EYrd0lczYcnGhdHooG2WpkRWv1CahNoG8A
6lR8ixXdGPQHHhB7gRwZBJ1/Doo8+m+Q69fQq8c3i+PtUi5ZeMgpCA/9gO9omebmF0UAvjF0Hnx0
Y1HSX9Oa/nrPDaD/4n4JqDtJsWfPMk91UFffxjLDEYUMqv7A0kyPYqrHPkFBrKU/y5YJcutDTCPq
m06Vcd/aHbLZ1I93LuHkua7T9sCZWb3SiwL0vU7Zt6TKU0SN7Ep/al3xQ2sii+SHWQbcx8kZ8BIE
iU9ARcvT5o8MaxWeIAgWyJaLbbR/LoY/nt21ye7yEd3kY5Gs+TMztuF55rA5rCCBLiMQ0EOgnerF
m9MWAkJZW/AVjXRCAb0/6EZPQlHo/7L8oXpKmA/eIEgy+ado8kWFLJ/jG9obr3MmfIWx/iNhIHUH
JPP71DuvHhwmwGtIWxgjHp0rEv5IuviNcWcNbR5+CBHBveXGCgdh6xkR36FMID5RG02ntrU5kpEd
HLBUjBrCK4RUgVll5rfOMPRxDl2gxKox/sJ+zsawBRnBCvYA7EFvrdzbLDHUQ70u7d9hWaPamg0T
m0vpx1g58/2IlGxzqKD+nKiA279mzo4Ha3G9r8xZ2ucSKRJ1qpJ8OHvwWF5tC605/PqM7t4fIIbC
NXKDfzA7hORfjc1AH8AGZHuTuD3y9RpbJcyje0wMkB7CvglHlCT4U5VzcLRRSmO6xRO+B6lm42sJ
wy1Zvf5zzRTiZrSzJD1Pbmh+jnOgJRCGy4gbwtnGBAXwmbTdeMbusP6ndhbCD5LWKA7TDjnw4M37
GazwDVpwcG0UsoZar8G3yKnjr3lsinQeoNcVkoxqXqwQubJMo42GeH5XXGIMQP9WZP+3vrEkbwp7
oDsVDT6dkxkJKW/FCEpHOMIcoAOWZyZU7X1qp9WJZjzjBZVHJwQN0v8EDczXQgfBc2fVIdBphQY2
ZFko54gA06dFdxCm+kObLsiRTt+z3iu/tysEAi9mzFXnDrG7dYabLoDBhoZcE8KQH8Kn1NfqZkld
RLJbFDQhlqEen7mG+0E12oPLav5ND0496Fyj9Fs4w2XGFBd8D3v3lELQgnpvJ4DX8FlExn8IbxuE
C7549CqZuOR5+mTEhn3kEK4/V53GkDI01juTaHaZlyW6VXw3akGTMj4nwTQxnaqgLCHWh7HsBYZw
kv2DARH95RYHVgYRK4InGF6sqMqiL7m20mhDU5TCqVlJ1NJjCkSOLBKZujQeP7ZJDuRlr0CbdqIg
3tsTey3Uz9XQOJ/HoJcZT05AARmzlWjBkCfUOgksuGqGglpAFT/qAm2H9NUvWMto5gNi5lfcrfdN
ciWlkn/tw6/0lTDYMuHjinHvwAzyVadD3P4R4RapJxhSgoQL8RRCzrtEKyi7CysEiL6zN6XfqI2B
WTZ8V2AZp2WcpvURnEjc3XaRYaCUQ/tqgXDlzF71lMFqnsZDHLoYgo8A3ZMbo++c7mQYlYzgomoJ
/jGZcUJMtXyrfLBVToqHdL05n1tfNdWzQiY1+3NwYxxhaXNgiPqZaXRkWccGe0/bFBka7UJSNFUM
OW4EEwFaZwYButwMU2QEtMbavEaIifEp5lVzxsF1oEh3cUfoNeOHYit2s7DAsmS0yHROoNX4z+F1
YoJKQ7OEYqlUDv+AmMnH4TAkZu/+599hld0EEGFct4nvF9NjiwU43FyiPEJq4zigp+F9IyHzUxxp
59G4tK2VV592WCmWJTKeMJu4Wl+3Cjls1hbBOqzIGo6JyerxWbpi/s1llnIBRqw01fImrYGCbKlx
ahrSt91RQWWOdSuBVKLA8z5q2nFUCDkU2ClHDodf90QuxRKeKbSo6VGblW66M9rCEVoDo1/iC5OA
hu9MJ4dy3VgZNd4VV9xIjo8dfe5r2l8VjqCRFzRY6CqwzqWaZ8JEP6BE1IkfQAXL3zFxFdTSjl6u
Z1tAdYk5y1TQLDg60P2VZkOjK0FmC85D/9tRbNOKjsAdVVDj+XfQr64txaSUNQlrweYpbleTOwEv
r9pa/z0lHR++lefwg+RjuxgbAORy+UVt3SX+5E7GXaEm/AqEde4M9YXqe+nsj9Ek2st4LPpd9kBd
3E7iyMikorlH3i7W0xEuXCgy3wAp2acb6LoCa9gDLUkwG+TZBbXfsBlpGsqlRjT/eFNLZBng2cAY
1LYFZC+3wE6XypXHU7cBq+3SJnM83qFmwGMceyXzGQ/lcv2cb2yPwcZqMjnFNtUBpgMpo95/QCDG
NW3tKKhcn9XjZesr0FPaKrjWD0kA5z9hVn6ogbz3wPPnlQbNxaq7cQEpuj2rFtsBbd50UF9txmd0
23ljG056su01Uf8YdZ4o1C0cciLzJmuHhRcTwhWW5VN10jqq6sa7vhElbBV3e037DDBWc8DkvcQd
CjbAlITyQrGiWAv3Q5YrTFLxbWByhS0eKrnjXYYlPTdKZSEzQ08nls4u5QwKidwnyruFbJDxMZei
cD7hGaMsv/Cv594A4QxTQpZeu9CdeFu2See4+rhQHU1WLQIdbLtWfWVkKPPlgWGOmeDlSuXwqFFc
DtBjjxK5p3EZ5LatTMnYBwOPiRpFqzAxm0PB/EW/Irnf9W/1YkJkeaiRPye6eKVwHnrb91OuYmbu
DCvZXaVPFaZLuHAIjIv+Gw6xZX4xgaA0ROcwycozhpfT9DdVW/qtEpjMjOExBNrPZoLNLmR8B/Eb
sFBtpl5RW8yKDykeWu65ox7znrdYMnidzJnr6wkzxKWRfjPcaeUupgGP0mdjMmkzbJuunVJ55mOr
ZLaG9pt0zcoJ00P3YBcDgWIf3uYDOHSy3mvxDpOLJVk1o0A4AMjQgUPDtvRo3gWpa+ePHbvW/XtG
tTH8Xiek0m+Iukih39mgst1/N+0VkrZ1gfrIdDntvBbdcXoEjbKHz+UCv/xbYzPKGA/FMurFxN0H
RFCKXI/g2PaWZXb9AQyOXE6BaQ12DmUQLkcMMBQ2FFv/FysTphPbI+pydPrbgxsFS8RaoHzUf/pp
xUdafR3zpNQGblyv4+StR7md2HnouzypSis57e0AZGZ6dGio8Je4pckAcq5igtoWo/djfvEz2qwh
huj/9G6t5vJogtbXzyH1Ov++2vrUk4p5rPbiCyK2AMFh61OMr4j7ZQtlIGsy9sTeBS0Ck3FjvzVQ
ZIxqDB/npZNAUw69/OLYIunzGME6ad9Gu5GNRN9LLtHSi+xUKO4tiUkE+YDL70qGHQi2aJKA5EDj
R/DF2zKhbSa/geyH3PyGpQGyK8fPOlOuE78qW6PcnU12qYHsb4HYM42FfbC6lgzQLAhw0n2copSL
C8NFXte2XgYFdSS9YN4+ExId2GPrqzeh0Vvf6aWCKXOM85DWLvl8nWeef1O45UI4aTGVdP27ySsk
EtAalJwnhhuK9G4TmtxNxelTt5xzdUqkLz1PFvg2r/0Xj4E5PFc3hWD7sjM89Ss/6Lp5cCqRRb+/
bA94z/paC5gYv+sOlYT6gEOeHM9piestgKzalwxPEJH6GWLEFWvEMNAAT7mCICX5HQn7j931jMP7
cxq72yitUKS5SSA9FAX6CGvQdhcLV7Wg+lSh8qiZbHsli/9Clz/HfMjy6eZM97BdJ1AlExAE4Hej
AqcZBofcKZAkvoUjJ2Ca1aOjDD0cjQy55jiW1eqZtYNTfVEhZP69L7B7tF+cTpVo7LjmtMBbt1An
51mYjJB5Mk4Jzu+tnkIBmkPRkIk30xyHPzwsU/UzqsEcOUbRX8/va5M/pgDl4kqfdOSt3+AB+wCC
qaU8QI0yCS8L11r+bZRPLq9zn6pvhxd/j0XVwaGDS3a7D/emeq3QWDIY1tbNLU1+hk73NQggLm0t
It6PGszVcJBjKQuF/5FBSXmaZxxBrSdA3ZSmkP0T7ecIl1yBvYzshGIZBnjq2l+zIUCH5TxtO3lf
xtuGrpIJ7+HHGMXcNTm2wJfr9u/e0jO6VbAZpuXUwtjhLvZMx9nef1oavjO8Adm/Lq/rwCWO8X6o
7zDMdklNPL9PeVam6iTqJgBjScy0pya2QuPRB3pOtyzcbCNBXO8PMMdOk7eD7a2cTPXYyQ7NogRU
B9KTDNHdU7OhBfogkKm5uInkj0ys+yyiTukQXIUIKGCcUYVz5D93+LGziiHEykHVcZTyiWVBqQo6
oFLyGenkaT54HwyhVCOH9I6JoNaXTdCY0CLpRypMe5LnPG/b3nmqSfpgd1aZIZ9pcQTz7+K6XDPM
o7JipEWvAdXy0RNWfOB8h5IaqsYne4nhclcD2RFTHUQqsLxb88Iz6DhX61zCk7qm0fuQvuoA0gV3
k4FGNh4t++QLNhfvxdr4US1JCxdWX9Pg7UScwkkOb8Ol/+OehgAwT01jv5TpOqaBbgPWfFG53X3L
c1fAMHu6SxMG6eIbZlvJeFd3S89C2tdM19gy6J0BLfOXQ4SFDOr5YcSM4ZIyT8wfk8lBA+2VrEy2
jbYj9kGApA73uT9XIIKyU0IIHFyIjgbZvWjOy0wz7H0PnVDdAeQtj9vZRitdgHR4ROGE7DvmWtWn
zHMy8BP7mtkrD9Cq1wIEQ6rxbg/76TY2R4PleoqWvslV7WXSAtynRzUO9VLmH1tFGtfA+zipMefj
mW2H/L6nITRu905NnJ3bbTC3WD78icMEfWvKz7WZ8sj2gG0Us4BUufkUXPVOfytxfWYdjBk9huXi
b1ilYHEk6u4jP7XAS2GsuB1t24i5Gmo5cvaQnW2xfTSTkb/MpvmaO2RZzU/b/DlNItVcxnlF/Peu
uWbfQaZWvsRoHKg/D0lqEfluxhY4TXbeHvS25EIyQ57R9lf2hIsUJwCPgAPALOXs/PdtYgzEk4q7
Xl6+qTT9pgNQcs76tTckmjoj6T2ZVMVRjah+Mho4ba1hkNNhdBIPocWYyRZtfFpOJnoOGyBlew/O
EMhLRxmcU74LYrl0/zpU3VPu/SAPqZ34KlRo5Szef6J9IK9ohxxQEMoBbfUItoIZDlSMGvm+KVqU
sfjNf6GEySBnf64nWa6V1pLFJFYn4aMDdSkZM70Wvm+njuyXPDSaFkBXoblG1ZB0yfqaRMD6OGRc
hnykUNcUCJiuLPXtHPC2hgY9yispbV0hAJx7B3P18sbEPgKLCXmYrBVKO1m05laSCkKX5x3btVRi
OwtzQqGPn0I8dwi5awdhGRgG7Q2gRtOo5WUsG3GypoPNF+2gxRJxX7nTrehdXYwouYgNkzuOjezP
EaQ8nynlmlzLNYfZs8UpnEFCngT8g07FEM0AmA773qL+IhuHESHBf7hmbFvTJnYCOphHl+6gHx9w
X8Kp/ZZi9Nob2lZyabBsKZKu8/tZ2zKP3JLd/eiGXE6WqTpchqlDEghQpGEbEndDSrZ0NVgw3rU1
Yl+ht4wJJMnbsqheYcj0Wm6ZfqwaQdZlW6TIsetEGAzXJiMy7q2Nh2aXPfXPGEPZk+C9YeUc99ot
29b6/uyMxEFYDKFkAajuO27LNXV6BbcvG2h1J646yJrwarf0KYrghb5VeUvJ7xPI5PVu7S4zba5t
su0M3fHCZpNPFQle3hsrOvtsr/zJHwtznRGd1qFF1iPlTJ11gnLYUm1mCj2Lx92eHAJQKMiDpza7
+gDQQ05Cf54ljbXsQgbFe3/OdbLrvogswTBfcz0O8kXwXzGkoldsHyV47xAI6FwS37dSINii/P6o
gVtdWxh0sXjrvtcLlsbXUWLrx4B2oqeO3kbBtmxyefdEz05zxqmtEl9ts2Yt7gEISLTkJVv/ayuA
DA1w4BGShuXSIx6duQ72QwSX0bTNmW1dy98fQNk2cqKyv0xmQyYJ6yCPqHdy5RcV870iXKob4IZS
Duwdzb2kpxaTQ2X/yQTrya/sbzbfOL9sU6rEbTnsLUz4yEvXvQInBr5bdvCtn/eWSxNng28DYdbm
OfEMeaRM4a5QletC3kBnMBEHHl61xSr6lWSx5IkuwD7H6HsEcgQW1Olg7h/RicvrZ8r2cvlYtCBA
g4PSDqsM8KVwpIDR+2yK/XTcCA07kLqHA0owSFvKFJHOwXxqureaklzlDES7m6B0GHHPIt3jno+J
PeeBDko59VplStrTeY1kOM01R4vZr8S/vZ9SU9RJWtlNslX3UsnxZkkbEN8SJsMerPwqEoJeF2Fb
A4Jsy9xqF0u/8iYp6ffUdzaQSH6CWOYEPQcptLaGLPOqhpDbrVD5LDdIBg0eP8rpMe1X28NloMD0
tCGMSCbLckOxhzJ8dwEDHFgLKj6e4O8Ky8fA2AcZxw+eFP88PjaJLNJrc5zeGK/aWQ2Lu2ITCzZ/
vjYOt17eDqrNr5vIz2j9U5S2StKMzvQkORacs2zBsmK8cxpmo+GPtiWUcVDjVECQgnUjOCD6pSu3
666dLIU9MZm2Bvu6ZVI7MJzM8fqZJtAhupBbWlOVvsRUA+q7z0RsyMA2HR2mNjQSViw67dvZHRBa
+hfb7zAW5lK2/MC6lvjjiIg8dsOtpYb8hXAniTnYLFkCATrT3Jy1MBihGQoLPohAecBzAg5wXZ1J
YXgtvzhcMY0KmCn3vdXMtVLXDlkOjbJGozeW4L4jrfZN4cclQ4aQni67T0Hu5MGAUZXcr1etlLZd
hTgkOzN3evrlewNiOwB2og6+BzEqV8HQpT1zp2squrecza15/H/MnddyHEmWpl+lre6jNrRYm+qL
lNCCAqziTRhIokNrHU+/n6c7q4nkGDg9V2vWZmwUkBnKw/34+ZULR5NHGMuqz589nJXfIYQQm4Fy
TcQ+dK4K0VOYBox09W01ld0yPmkxtFF2lCSpG/PVaiD/oGZyi3xYb2tUL7Nz1wdR0AWiV7qGdR6/
zK1ODXXwstJM3/VYhuXuMTbd0fGRVBnRgAWPB/WK2r1dh2Gbuv3SvKC/qcaZBCw6R5j3DbhCu1hd
GcOnDgWF7e8QzMUp3aB1tTzyrmkOHdfRq92d6EYZt13qlc312ECKio9Bzk78YYnHwbosl7LKn0qG
0b8cDVj3KXeHYDy4abcKh7Biwcw/gjp1VU3N8KdeN5gde4YVFkcsytcBFpXVLWl1zHAlXpx9t5r2
kZ5fPDzMLWPrQFrEopMkr0/rtbmmI4E2qQkzqDI96oKI6Re6iR1UOK05Abnd+jTD/7K6GDNPZ3Qr
OjXs74ybEkvMaVdD7nIPPbDesAnMdaqufYyddRyGu6Dv6QH6CPiSg51jQHo5JZU23BLkOucLday5
hAwxIMBZ2zhlOGUWQj2d1AzQWo1sne2wttMCCwkj2hFVHcQynDmrBEVQuknwXHLZajI/uDud18Da
Nb6tk8dDhW9SaMfZ6AVXBklNPQ6qJCHOKxbeRj5hk+YW7XPllLBaiBZxpmvD8IbqsNiLWSKlzMmS
TNNiy9hrx/saL4j6sqHjad8GeVdp105FKOZXn0m5/lrrrpvS49TsfsEmHL5TRgg4duM4hQ+IA+kM
6773xc1xwSAjZP4U8yQiLBxlHxsPaEAihoiANhwW7rin1+iScjINnlV9dshJYoi3w0wdrsQ1snHo
EfCp3cCMMd0HSDLcmU2LgTL+ZqwK7L6hBLNnSJbCsS8ioBdsnouB9MLbSk7LxEWI3UQtFwpVKMsS
3zxNRUmFN9Ann047mwNZIlVRKDpp6anDakoJluRvBmZAD3i2IMTfggRSQskvSSV+yewnanP5LYZx
cjxBewUcobAMFIiTzxvGe4B98HyS1akFR7Y8JUQaWmZzmpst2GZbKNTixR8qWtkJVnSphqDEJM2S
eKWm1f372V5Lzd9nvUG5mSSe2CKtBky/lw41WVUCqYlC9O89myiOZqNhdiNipqo+9DXBS1/IJXPD
bxMWR8PlrI968djnvV39S8Kb8moX1XfqBOI5aQE7YMxrEzrMDinCJmBQlz+hbsqWfUV3EZtE9KIR
oWpWHIqFOpNbgORUlURcpAmHA3OVpLxxhrT2j8vcQ80k4x3J6H1jDFG+HDGs6VHNDA7bCYz0K2Pq
KCmGMrt3rTJc/xwoPPDrciFSjltiw+kX7K0+wxHr2czN1NCOVZcnUTW+8zq+3msuoPoYwXgd071y
R20rcuqqQLd2WI+iut429Ui4z1zoTr0f2qZt8JxsTW3bsOOs7uo5aCA/EUuOffjk+NmB6KL24PRY
ox+DfoGeBMnbCw5YvZjvM11r9LsOoHCHcoxMvi7P/yLozHnq/Zraw/SHryw+fb3zVn0hg9sJsf1d
Yg6ae3F/TRMRZmw71tPLmNCDu2BfV72L6WLeFdCkr/x0HPcDUd3jpqe/bH+rsd8odx3K6vYYj/n8
tbWhlG381ZyS7dQN9Zcmqs32ZoEDhMel571vHb+9nvTUvkGwYpUbUn/i5WA6RXPnOnP6ZUF5fc/s
lvOU8ek8JEVhfYzrVrvwQuZ5x66W8cLMjalFt2BZ+mc0X8xqeV31nyhDoquOh5+3G5JNLA+TTeiB
Jt3vb/Sg5ysLg3VYH22gkxwYx9y8rO7ML0AQmXNrss0jO9ubUmMbA2g3mxZLT2SOLrbJkUelt0mA
tdxLEryIVaWBHKWQwczuy1oWMJAi07X0jQ1+B48ix3Z+MRMb92i9uYViDVpMdouZ7VI2SOB2TXWJ
pbm1Sw1ruknDyPjT1yvv8zAZydckFgaLtmndT7PBKAvc8BDUpPY0TW5fmVOX+duevj0Z4XrYXhmG
Wf3F2sbKgN1y9pdm2OUhjnjv2Op9xJQ8/jNkP4SdypQ+lHpQHHqzD46Oo88HiwDDz2Zhxk9h4rhb
J8gSMkHX8F2cwt3xcJQEiR1MDPtLt7krbYspNdGIXIBhVzRHCx/ab3OlGe87v4vnfTbq7Ve4r5ih
wWykAWjH2lhv6gwPVyesMf5v2incoNFaQKo17LF98jm7vT6YRbEbg9KCaKon49Fzvek5DdiL7cqo
07emHY4QQ2b7Og0d7dZhjb9eIxzBcThy3htlkxNjE+J8VMzBpVOS+7gZ+mkKL+FuDtGeeal67xO1
cVM1yDX2NRXc4xQl0zez7smji0cfRN5KMVffcSEWEXHI9h/0GfkSSHTq69s6msNbDpuT0RquBxRD
xddcsxbnQ+oTL9XwiYMv8IF/YZVuP+M1V4YXuja6w8dggcyECfo0e168Z/u9Bi5hYTyhOcP/aoRE
f8ztGEIvTg8AqFpFVFJsDnQxqtCw9utCKxhFOWmF92sWZf2tOUHDv4SeUxuX9NEy4wtpYsGcbv1g
8p2naITRMWw8g7eNucWkZUxlh/9Lca/rZpGx8PNC6nOxyxaSGFZrw0GLLr0ndjeDSdQLoGtNrqAr
s74TpD3tCgLkvNtZT3WQ6Arl3Q2JpEC75YhJytFckvWh6tvJ25AB2T0kaWBX+RaTsBjnvxmrcGG/
DMB+saBVq8gcACvaoYnolyPzbqNfMgwInUiH3Fl/KXt+zRMWpku2A/sPrQk0EwgnrzUfZr0kcKEr
HLyJUJjrF4C1rsmfsCoqMswy/7bTfJDCuB/TXHA/eX0wEx6yyeAkzQXFqXBneX0we15Nv0Lg9hCT
TGw2mwwfEqaF2MHGtaQbb49zdUHgrYkcLnN0CBtRVBupA+g8iH/qPKz4QwX0WXo7Q/k/OWiNhrWI
vzv94IRYKzpb4DpcJNFc2K772TUHi/+WovlhX4Q5iEBtht6G73ZtIw2FSt5PvO/mbgCw4C8Rqq2c
hk93Q3tvMKxFzykdhvGJWShd5/2YwliE3ajZrUVKljxRjQ4tF+bNpvhwGOlefieCLRmQxdQ6fH29
rrq4PLYVM37Xs9UFHFPacJXYDLUYiLcRIZMfS3kjJlbxefnEu+sT8GIa/aBb9/iojclyVUBKcwm8
DKAUN9fu3GEh9hhhPsIFlDaQhb132yzmniVk1XHhccDSXW6MZoSzdrHoqdhtjahp3eLCmbvajvcO
YA3OKTbYVJ7Ag6M5ahKtFjZDdhM1U8MDW5HZJvpljChvDR9y200MshxHOw/XLciT8FGJ8wmLjseQ
+sT9HOa+OJXEKh3clDK2+qgt1DPgperEVxJzWIbvVEsp0DMXi5Iym7q43tOzXi3rDnK9XxNvyj4U
C1IrM1ZKQ62NxPmteGbgimkEUP7CS7EJ5pFrs7hkTDQmtkWdjuWItYu7TDRofdSAXHnlVFitySGk
oVvkwZilgcXzPuwpzrHvxqqqjfd1ZTfcRJuYcUYoLrZWoV1kIaBOuVN2QuzpDD28SnTd8uYLbPXw
VyINVvO66FYfTfzryFmMIL0esyUZB++u1pt5jj8AmBbgJ6abORy9xjSFu1F7A0DiJZ5ejMzLpAaS
g6fvs+fQN6O1BPa2T+qeeHNpkIb/HgLG27lPG+dCS4M52kem3bnJfQpbj3Mkyq/mo794n0+CsH8L
YB1k8giIeKstG62Bi1nO6/eZo2MaOefVw4guz25ByE1Ls0Dg4d2Xm6asZoScVu/S6t5Kzz56CaKH
60sbzyUeDKfAOYSsAhSHplvD13/CEhzbgT+nkKFDV8FytQBttvQvyQBw3GMDJ5wcPRglZVft0Btr
pbdhkaAwupzrTufujthDgVjh6CiOp2xSYccAHc5OSNMQJoDwWF2lsavDV/B3MZoA194YQPtGs49t
+LuEi5ojhnnRpGV4atGSpeCEgF1bSGn8cBH7qEIbhblK3hOCgGhE+rw1aZnjyYYzNgx/nFfAt0Nv
j5fZVPfXuWFYRfD9g4uZNxo8654RW1DIjEQX7hDW2PxDJdn7BbsIbyo/KYQjsuqRGInZcgpyGiuN
UY/fohRcxiZsf6gRJ8Mg5c+I3EV4MNI+Ctt7XKrxNIWqnNX4GJZp0NAChfdyslequjipimvq1LnC
hN5dhJRTKTq7NQq1pN9qxSCaIcydRRXduy7qKkZnHYw9Vj5Kzam8A1Ons9fmASTKMUj0BllE/mI2
i+hFIjm22nDnjPhLwJnAWoaPKwvE0DxJSZsSopBxp3yelKrLrBEvApcBI5N2yXYGD1fqosZN/+pE
smS5NzuHLddlmSEnhGEbnexlAobcYuHgq2Fvd/X2m/BaQYtjg27hCM1xMLfzDNMSgrcfUspaodPM
omC9I5xZtPHrk6pfsgIVKKBcKxQV4+3Dv9ascniTBg/DlaYLOXI/reEjqG+Ffft8p9BtRYNS0lWJ
vRPXLXp0qILES6Uagv8Tqb8pXvofJwVeSEzgHMOyLUTx1rmuEGMUT8CAKY/NJlPxNu8ZpFSKCbOB
rm0HwnnTaU84fcW7EkxCKxYnQL34ZUkOgxqtGDKRtvMQU04U7oZ0UAHqBWAmvHeyIYCGT2jGBoCb
5Hmo/KgY32VZKZY0ZcSVsAC7xT5i4qamfvuuY0dydqUsRjiUMJ9jboZ5zLle1gYyRv7aR/dlRIpS
vacc8cvqQCnCsN93GELwXtCCECsNbFAXUaGcwgmhqQsfXi4rWHFpkn6Kx32tD8Nw01PBlwcCmVI+
y+syY3BtjcSRSphRdeklJjPk8BicnWJLScapZ2MOildmUIijKi6DEaai/8s2EOhjS3A8KOyelpK4
U/7Qii9xhxqfgE3WxQbwgtnTKSnsIhOdfRYPGq6lhA5TrAewk8Nw2OAdhhwkEM5mSgXkqE26YG0o
wiWUHbpCqc4Uf8/0aDrdpsSqYLkhfEzQFHxNa1nA8zE/2d+SkrlAzWYjkQwbEFlUzgfF9pKgsD7F
+C08WtCSsvfoOiFHSSXuXNDxB7kQ5pViaGdWux4GmLJVsQ+kbXnWn2h/y6B1E0UXj6G+ltJh1Y5C
digAAb9o3aS6GifWu2oH5kGPqdIyP57mjb5iKUEA0VoIWkWXBoJPInnytl6fWFQ5jFroERLkV4xD
YmzphFx0Rh5BFVV80H42BcQrYfa0svPgogxAkJerVKLP6oS9xhAklL71hUV3t/hiGmd7JhCr3OxC
z94UZZ63Ah6qltDeOuyONZMIcXbzw72jEyM7Hn1aCrl5MJvYBk2bMlsAKagUIs5rkTdvKGlueI+E
783RsIWTsSTawUxolmB2VHmCJNvDceYNTCN6HNFjMk511F6acBDiyxjXcgq7mmY1B1DkGl2zUz7N
it9QDy4BCMCXseZdZouT6JEGJqbQIlXF+NZYAtktXlhyYkbFompeqJtpavjitHt/MOq1PzCl+0zw
7aqJElB93NSHDlzT4pc2GTCYsVX3oddi+xdIeqLluQJgUYBVPwubn+3cw6V6tyTFTFdXUhEU/MQi
yRBTPyjkB8cB8dR7e4bOpGjpyssqMzRI6xeG6a892cmLUUPZh4Lo6+9r/EwyamjHbHELD13Cc8ab
SmO3bV07kQGyt1W8aPUy6knpEaJWN5GhkVImObmRfGAAsWKQSVwlIKU3BZEbcnoEC6Fnp7E2wJK9
nJa0K3xUCQLgIaESsZyoRlSVkEvkXfYSx1xnQjrgtZM4zbZDZBu+RwxpTPoVcYn0//cgU9NEtwEd
DEPHmdq67FFRzTgj31VVKYBD9PhZT8fVHYbyS36aRiZeS+YD1v56RhyWrB54NRzkaA19pHBULfPR
iyNc/jeJToDjVW1qNrFseaVHY3DXU0cxJnv260xDqe8SOPc4SY8ObYFCwOvtMBZxRpCosWzZ6j1J
wXS9lF3WOOonqhMWHJQSihXAwiVQMoMJBaevMmjETL1Mg0D3FO8tawfBNNUyYhbAx7lGTkLdvbXX
Oi45qht9uFzrzn/ApZEE+FGpESTLejrVmUVYi09CkBkMCkwwGFPfV0YOgQjv7pDYQ6rANilRdZKE
mtbvUbKufCCjzgCIzoYh8oYrgHxB3BAGLZx3CNDCG5mRiyheaOkPpaBuq8yNhc6gOwfPNvr07Jak
REihm95dGnI6065DA/xozPHojulWvWaTNoWCbphM7YqqbTOnbWLkDzSlYlwBYMGc3uXRh5RZ3CZV
Jkaw5XaCtZpIqQDW2jqG2K3J1k3/bsvsrfjrERgDtV0wW+sxENSoKtVZiQ5eguNAFGwkiapxBjiW
CB4FrydDj8FUEHG1TCESf2gT5ArZtUsdDlcmDGCieo+NUcN6huweiN+pctyWVBuN7vdYbKvRTHP/
afE8H/2apFSo81F0GEkYmUONcJ136nkNkkNuoC5lX0wbQBMTdowpnIhUSLGy7w/gbVhz3CojWZDL
RkyT4clddqxjMUAncnr40ipAXekArmNs/RIJKuiXMBGURdhzEEfmk3tILJnfsDzFHNNJFibT8+km
M/UDM/spzfPppigAqtKLemafq+9Hz0VFsXU6WEDT0VU4j2TERyKN40tOPwABQbBWvtCZncRf6gIV
S9CSVC869QLulmQeNcVIwpWifKjlMpRUN4dkP+6+mrGLYRIEGf1kV4jERxQgjRQ+wHfUBfbvYj5d
PoySAD5KNBXATGxYcglIKPnMIBdIRTVA+CzqF0VUSlqU97gn4Y7AK6E6Bk1Wi8aOU46CMxA5/Yln
48Im4zWHF89VKUEa+JKAdDM5A64n+5b2xPZVXJ3VRtTMqPO8Bff2ZgD6IWpe8wVy70gVkKrmUzMS
NH86r9CHzelkDFlIFplSluQYNrDse24uSM5KJCMZ2MkcdqFz2TFrEoBJGGeIp6W6bjWI1M34TmKB
AywejqQhK4BaXb6ahAOP19Da9BRibrqLJqyUKGMMDM29bWxiMntpjrAfw8Mki79ycFYW7sUx06K6
nvta8/Ibp0WEBbjqNOH0giEOk+UuJ9iVmtaEP+J+tvmP1LKyh9aMoWV1+6wF7fE2Ze+I7lZE5c+n
6DWLVhrBhKJ/wbjw+Vg4iEdjRj6Noc7yAdg2a9HCRdiMvjdxEEZ1S7OC3DNCTG9R+6aifwWXjm9s
nVz8E9gJBrfY0Njh/GyNgACfJ2ynuTBFnqO3yyliFsbp9tbABhveMJWmuXEJZKs/IrwQfTpiWkWf
rltnMXJl24gCouMH1SiKZBuwbmvxUg4JCJMGeSUUDP239xPnuwnYHtihYPnDpond3Gm38cMmMs7b
FgFFZd1NCcsMsWS5N6cgUCds1JbjjiS9tSJVLB1TK72W4+7ts/hpL4npYoBnnUv/i6dy7s3i6bHm
2lpnkkoq9Evq1cliRgO00dO+Np1HUYEoEmEhNRKxrIzePpkzoxjTwDIP5x/4LgZZHXjCvN5Xp2HV
N50TjrexMwu51jxSZTHDnEiiSrEBJwDN//HtA//0LBxQdMOiyqctbtDjen1gs/dJMgns4daRC66H
aBqnbmWoNpDy2H5UtcCYDAG6skjW7W+fxvn101gQs7tncBPYSJ97B4J3jV2EfP6WkArZtYwF+54W
tuC2se0XMg21l3/7yMbr5COM0IS9om7aGKOBCnjne1sEVRHWz6F2E0tNSO6F7Hv2ftrULSLSk35K
kZNmqdYZ/EbMx4ojY8P2DD8YNbSGX1lCnQ9R0/C4Fw6NisDAwugcsnAhmGCoFuo3aoet2Gz9SSso
h6iUOnxn70m1jCNVML+4T+fdDhPjtsAmM8DAOi3gnF6PlNZFXu/YoLjgRvaKhbMkbMFnG/V3S9Q3
9oAwt/f05zxzRTvasNrSeG4GDPKjbdCQl0AbOvIC1C7OmMMk+YVf5pkRDGkatuVYngV9yTMw5T8z
W2rcZjEI+k4uLAPr3S+KAdhDYfiVYfFZRJBD9wu6hUm4jgvXGTTi7F7ooc72oFntm4l8wzX+ZDlt
X2eX+IvYuAKxcjB1eiSMFX+aPAu6P/OYBpRTfTTDYLibPXwHpn1JG8cbvjsuTTmyL1LLhEvYZ6pC
xP5KDcSVh1p/ePt5nr/4+HvYjm+6Jj4sDvmvZxZozM8jLviBd6tonWo7XuN6woQvxRb+SRtI8hN8
TmMtHB7q2yfhvLZj5UaaFsPK95j4cHP9yY6VNXQUve/lNkU2x6I2NgSNt7fBGOThEwGSGq49vbZA
5HpcWUkYQZlMDEuki1KGe5l913vOUmdHJNk63JGwj7LnWDOICLE2bmeM2ET6A7VtcrRJB2d2lRZa
k2FG9OJoBIN7QYkVy54qe5uCPh5hN7onnNxVb7mK5hG2Gis/zPovgesE9FxbSe1XfT2GRMVXDhPx
R7AQfURSGUUB7kIk3PuNCR0g04XhA2+P71O+qanVRSypvY/8wEnwbLJGrx33dOStzi+h+qUxTegx
W6DmH/Wx0eqIK4iHoThmUpoV+Z3gAOVETcf63nMoAuudjjim76/aJsZpd0/7INaf3n56xk9jiPwN
Zijdga2Gmu981fJ81gN4+cmt6qnX8vKpmdhJXtGQRFlEuNKUB2CekpntSH9z1bxsZM4TzHTRoNPX
TNjhr8DB/CTJSeqyC0C86qM+4zI0QRz13fBXkO05YusC12IRJxAeA4PT8/fBIseNdrne3rCLqp3y
K9q72CoPkoWsgo2UNxrMJ8T+cGWEVk4uEDGh3wyst+/va1tE+ts4VLrkjLiBa3i0ms8mtBGaeOsB
6t14qwaoThc1LKxop80nvef/qg7xdBjOjgVu7Yn8sJOh3Q+lGegMBKjUKW4UdKnKxkYWhQTbJVSo
zLRYu/2iyXyOLDAFIPIPfOZmmvw/FYXZ2AjDxqm+IdjVY6Ip2PG5n78fP/cwiH7wgk5gfKGB392v
8jt+Or5Fwwounmjn2ywkZ1N6mS9xv/hGfK28+icmBLGRexUjUhiO0Ek0UhT99tP+6QR4zJCCXTx2
2WgwPb9eX116li4ZeyRu09MRs4d92tmpZTaCDSvmZYd2QXJ04PZ6n94+vrjAH9EMHyYmFZDwA2Uz
+9OCkM2TTTZStFynTC7rB98fcA2LOzeks8BJt1p3cE3Sq34xyM3z+ouak3k0wIGUGpQxd3bdmWON
1lpU7TVRF3Ez3Hl2XS1PQdGm66WC7cvMqKxPvdEK/Jz3Ruyx1PKehGYqmq5NOrBb6jwMetct2Q30
mQ6tWYgWi+IFgKSIGR4UtGAMoUASYqPRYmmBQwYZuPoIfiu4F2/f1vMaDltsBrbNYkCPQKx1rx9r
CN9pxj0ive6DEauRDaTuJPPIk/fbrMGSIhsd9FwyjMRZ6M1/GUh1GbF2gCI3uL94yOdTis+95jH7
4qwA0c43PWRSBxHMMwLJT4qz5CRqkzWk7D29ffE/H46ZC8gI8p2nszyfPds0wW8lGFfnKhLa3S/f
tcj5SKncS0L7Lw74U2nGoss2ikmMLEmd8NizQ3ZdOAsXjeZKiZmk18AcIU/FoGMSAI8Idhvz63iB
EmnAqHcxX7ozBwif+YHUrlBvr3HUyOjfqRaZSvhwIl3IaaR6dD6Jl6X4CNsDyLtEGRI18uCsQ5+j
1+VbQU8c4WhBVEu4CNyklhJdVnmPIaxcJ+IQwIBUkBPBVUrJlNTMGU6Z815SCMieDOyWxow/SMJv
OYm2U4pTMP3AKsTX6zGRWzOEVvgFdWMhckWKEcHTk2ckoqz7Xq20Y7LqcFAbcKUt+lH4R4lEe8ZS
E+q+1SvFNoxEC6HVaQlr4SBq+1FFpUMvbKwHcUm8PxxZ3ocudUWTGnamaN8o/wy4zkJwpSjHcu+S
i83mlwXjtu7gtxpp1Jup1drFPXYFSRzBZdqsJKDJjoCuT7i5IIydEH0enIjMtwd5s9S2SE3HKc7h
7BlVt0Z1qCuM1NYnhVbTTDvJ/U+NBtmQpKMjmpMn72mdsO8lPYbE1SzGVlrlqj2nbwbiZnrNKAQ3
CoDDF0KETianzqa8A/JDqqS2SzuxH3NUoSM+J7TVbKoaemf1v6gu/ZSYbyRSz5IoDZsgT/pNxO0m
UKTABTSlIZechmtpCPmVJlWpMBHa8lDzWgXuVWHWU3CNU2M3fEgJLSSbhqa2swY7WZYEwrq5PODM
2BWAcOTVRRb+JLZNdwr/xOIZilVCtD1dfrfZj3otVF/KzEb6qKAq0yJM9FFejRvXwG7U2ld5RhTH
hv9E26zPUt05KiV6SfMigBppENHx5ypb6Ui/e+s+ytwpX3aq86uoAkioRbdT9T7DATviL7gAILLf
kMyR2XetjmMP2v11yNaPUnJkNciQXgpEfeQ3xukaO09Sig2gOwxfaZsY9hNI7Djck9da1OYBwytt
efLsFdXoPeZGQp7sILwGesucae2wMU5Xo8t3nQQfVVuauDuhl8YVV8j1lc2ER5OUwcqu3DXYudVp
BYTgAXatB4VAMxsKIv9a4Ok7Pnp+1msAHrKtq0SRrZwFVAEXLK6dfIKdbqSPclgP7swrm51e3BEP
qwY73NE3u2qP+l0MQ4mQhxpN9otaMzFV2I6SQySbAhkpRQxMqRxMTTN1dDyYCVpcdzWWBDSmlReT
MsdyU0wD2z06XGegb5gjpIBn2objnZdZ0QSlTPk4l3PMYquuVA4xf3HRSSplkZTgKQMp+apnfuBr
n/CpHK19IKcuBTgp7ZV8cfqTpZR+6qir2/RdiZxiposuWUqGZaue/qJwS5KSR+mrooRUNq7hzD3k
q0b609xTXSB8hNnIC4Sqo+nf14UJ+7aynLGgbyw76xIWcf1ZjEak5Qgjj8poZ53JVwAS584E0U5C
N0qsacv2ujLPCuiaMx0KQmLzRSXPKqFbC6OKCR7TWRQR0rVGjw3R2W+M2IlvnaRyVzR3cqJMytBn
Ei3mymHcZVWsZ/BrA40syE2g2SiwG2n7MMnvO5mctNay+B8JrebpbkJU9MiWyfAy4HurLaZ8NN/H
9mnW67gLTPJK+SdnSvPUOzH8VhCfWGTFKqA85SRm/F33eNLKKvVqhAPu+jQOrvhrtUoogFd6kajp
QbYzlUOAkrcpgWILd4ZxWeLUl+cRtnFJsj4FjYZjNvQ6NsDDttRa4ftiSOG+FMFgjGdTpRO9J7Zf
sdwHf89cOoll/h5saBXj3bRAjceCHOE+f2/JTb/Cgkpa/py/1FGrB6SksyZ21GvyLkX9BUFFLXO2
11PTTP4qcBjVN8mqk8d0J+2ZFik+QqUH6nBrUWaAkCj9bC/nlRrVFIvWIGBPbQ/70dEroPVeAGzU
6aBIf9ZSv4yicRFlgvzJkPYeszy6rN0gsYiNgyJAZSQVMo4yJlSxGA8lg48sKsFi8WQqBzvOwrhN
NX/RbxokV+A7Nbqczy2pKvGnCEQTy29aDNpLnqIHk9FfuRSpKiSshvDGgqia59IMQLrplClupQR2
myMj1pKxKwGwkEb8CwE8tATDKCgz66C5sA0rJAInPXBnn4yF7HoSUBndaTv3t0RwhFG5c2k1Dt1+
0HXSYfe9NKyXwzawTsF4qhJQyz0JvswAl0ljDnAOCS5fy2AbNYgA4i3SaEtbDzmSAAaC1FGqCVkV
jmqgS8WRkS2itlCgIAZHaJvVDlE5Gyn6RqCRsofHmXRkUzXuIIsqRSwyTUtwXHA1EQJisobErCP9
sZzSdCi0CJUX8yxU/4EBs3ZuPL/vAT17XDNlWEcr6bChyW6u2qQGlnTkNZ4Ub4rwoDy8bfWN1Id8
I85oogtbSIW1IiRJyys0g0LqpbMUcFYdwCjvglyPpAJNO7mQxXJ2ksVTK8tD5V2k4MZIgrvSnVHC
jWp4SmmptExwZUEqmzydrGxhOLvEuY8xAlx4ndBguJNM8vSMLlNsbXjRE80XMbVyNCvXglS+c6mg
UguLsNGCRdp2EJa8S78vmypBFhW69pdCPuzq5GDUp8T0Ea0XQ2x7tFxd4MvWGEXd+CGMxtKpyCIQ
CXS57wkOElsAgXJLGomWnrTKjsRB6dAUOew1HDZMnN5squmtAn6XzsEI9pCE5L6guZT+gCDpoqhO
JVPLoLzg+TcdDhXVgz4llgHVSTrrudLFS94k9Y5B0F/bYef7yZq7l6pZoUVTnxnbCOVb7G6adDw1
m1klM4R4I5MRMiQd9BBoWDLprNwRBDaOg3nDxluiHD8/ddLfdf6zJsaiwZLMyFE3WUUPsUJXjb0V
HKd4vuskbwXXemx/9mxC5qre2Qicu/Svt7d35z2KwDc9EhnAxxyfgNXzJt3quHOVRGV+VeQ1NHBl
0KpcaRaJmSmvmf/owBakR8QjYHRgHMBk5624PLP6xq/W+CrN48b/srBT8JAT1ESCEo3YaHNR7ktc
Fpjm3z7wqe3zQ1uG9jgbWt8GoQNfIUTirE+vab7V8u3xRTkttW9f0pTs3egqIPQUsji4+uD5R4TI
rQF5Yx3iLi+3drJYxKu6rKmteZOd3PZ6vfCRL2JaMEz1w9snec6Ehf6KI5XB9gHvE/3nDN4FioXn
1aN1VAw1yYGbVX55m4p2qe7Pda4dEFTVsZfiWud7/vu5H+u6Plb5DINuY2J5oL1vq0Sroi1MLVjN
m4JhYBV7WwbHN3GR58ijklwr4cM6LbbGm5hK1Yr3BYbVNO3l2+KcOuqny/w/X+f/G71UStfT/fO/
+PlrVeP3EsX92Y///FAV/O+/xGf+/pvXn/jnbfK1rTocR9/8q+NLdfdcvHTnf/Tqmzm6Orvdc//8
6od9KYLtH4eXdnn3gg6jP50F1yH+8n/6y3+8nL7lw1K//PHbV7KYe/FtUVKVv6lfXX7747eA1/Bv
+ZP4evU7cf5//HYcnr+95NVQv5x/5uW56//4TXON33WdnjreTtim6vRZf/sHNuDqVzRrKESgMpg2
YTy0uMuq7eM/fjPc37FxsZFqEVPkiI/99o+uIomEXzm/Q5YAXbApYGkY29Zv3y/+1UP890P9Uax1
NqcAXIAb0v0H0eNAEJ1fN+jcmv77Yo3Dbi6MT2GLGXdl98lumrt5g1XO5od7o47+49FOX/fD+3w6
nAOGSnMKNrVzCv37ocPe2kQUQ3XC3Y385Y2HrqTfm9i5fY6KZbhap65BWumnxrzB5j7+Vg1LXV7U
rWVc6tna6+zB0fhuEm8wYaDlOUFrofZurJologxY7EezHExrV1qkIW/BHPWjs1jtkUpQP9Dv8U1c
AZKrdYnKq5xsmg+xU9Q13NBgmwSjCdWx0C+XZZ27rYsqeNgtDrIIbENiyHsrFo14uY5oJuOY3Tcy
4fTx7dtzFoIEkMTTgAchmvF4cbrnqVRaGM4wEMXtCfLmc9kW9UeX7g8+LSjjt2bj463lzqAtwtTy
M//Pjg4mcqx+o8Gh6TaAZXq2wd5zV3pCyIuDCbGHASahH1OY6FuUrUm37aEGLZu1XI2NS7Z0Q/jY
SI7JuI7G3qhc41s3jilV+UCPhfJ8uSS/3WnI8XIvZr13io3npgQyJF19MS2WBmZUDIfVW/kmIZZF
z1wY0SMhntmfaGM2a5iQgvL2nToLGjzdKQ9LQjK3YTBYdM9fj9sVL6zacINup+MovxnH3Ngg8+yL
jRb5/rhZjLS+cZpOOxoTlEhjgJ6KBFakv1P8GuY1BshUlRPNGyiW0WbsBhxNMv1Jy4roWJBG9YtG
/znRQjzaAISBNwz8HJhFdMp/GPk5IoYahTxmo8R/bDjp8GKcgz8hac0EAkGadwxixlEmwvRAHHYo
1sA55lk7/mJJFbDZ2RsI+UiATPyDz+pZh7hHW0q6XYTZZt9be0cLrW1pdN6vno/4mp8P4/IIeIc9
43Q7frjcNAWmzIk4oHMR0RID/9z5xMLv8sjG1Kq35gs2e+6eB+1vLARHV1mXEmBUudGWCL7qV3f/
52mOzj/QkmAaAa/pAob54XQc3LQ9s6q6XY7W6gbr0voysipzQuQ+gUPHU/GoW6FjIkzu6+fUXK9g
U5jXA4DbvWf2R2v01/KQ8u3YwoykMU3YFIy/AEvOMDCGCP4tDhYuRGXRQzsF+P1wknPfeGYLxrRb
J3I98iC5XY3yqscn42rw7/u1V5yR/2hJv69fyvd9+/LS3z7X58vxq3X+fnyh0dC+/IM/7P5xGMpv
zz1r5fln/j9cwnGV+WF6+WkNv33+9hw9d1+f2x/X8NOH5CLu6L8LvRdMUJbygBKY0S7XcNv6XWhf
AA4NVuOAEvDvJVwzjN/5W7wOSG3SdaB11la1hmum87vgfDCDMYWRwGn+R4v463faZ/YLAlOcgiuQ
LaKtX49un64I2G1MHzTO58uVdtAGUKH8xTv9enj6xHqyEgc2J32qWeyzKdengqHKTsvt6DTXsd58
HIfxE8wSXL3yGo+YbvnF+3B+WRyK6YN8cu6t40ACeH1Zs1UsCL3nZou7vX5P1kB4DLzpVzXJT0c5
6erEQuLwdKmoXh8Fu9ECDcUCh1mPO9SKnXm0O8v+xSZBPIJ/z4fcPJOCh2Bcx8eJn+pHUIF+eLdT
xEW50ZbdNitme7u2IIBFdMjs5Cbxuw9zmn4dZhw7fhjG/0259XrWEwcFyzYZufhkUCee79uWNYp6
uu3d1saefmcMLpKaetGY9c3lptIxF377eAz2s4v8f8yd13LcyLamX2VeADvgzS1MFYtGlERRlHSD
UKvV8EDCm/t5snmx+UCdOMMCa4hhX03EdhHc0VlIs3LlWr/hVtEZiYRW5o5Z//7iI6EPAXmhm+dJ
mvXNCivLZziKW6g17Iz0etEI4oah0RcAPyxb699fjBTODVTidOq80oin65l+hqeKPv8Xo6jgyzSS
YJKMZwTQi1GGbEzpJfSYCdZxnV2nc41Xb+fU7bQz0KujpeIzwxmmdYseN9oJ55+T6viCLbHTeXiu
RV6PMcrRGSoQ1fhzHgAJq/+0XVdcvXu1uF15mSByQjDSNqslWyEuPjCKvE7Vy8DUETymNyYdyppE
9+2htstF458DBv4bEqu9wjnPv4+Xh9mP0Pu9FA2fY1XZ2ikcw2JnlM0sqgB3VLY7wdax0Tzc5hwN
RZ3KHpYMWkn42TA6/Ugt61aMSTCV8snJaGG8/Vmb87UOCCOetI5UHeSus4mIqHSUMJ5E7sn9fKOB
nWbVHOs6FyoomSzOdxbs0nDAKVZIFIfrFSKqbkfdrtGD80B1G+jF2GWZuAMlvJsBQKbi9XqOt9Pb
n7hZOT5RXVVDeMHaPBRh/5+vnEZRp7WhC3oWpI+T0J2HVcf03R+mMoF/4M9ARbYLFysR8O8WF0Fr
GttTJBf6iSd/imZnrQTTiBnP+z9qDU8AJdba1nbddHsN+oWUgrJTkkNv4YaXO5H0L76Kct2KJTMh
EBubjB8Zn2QWCj5wU4ZgTlhKqAg16uxVXdF6MhXL4N1ftT6JTKy/TRgG26+ycBVdONLYmoWY4xA6
syCHkfe+S5kNoVHm4rY05TUbsDd7HiE4WiB0PaH8JFg1D4gFZX1bHd7+ls1Nso7CY4knE0nSWgPc
jNLxskvsZc49u+HtDddyDqj8pm6HpPTOB10ayljhSaRqPBDk7VCqElkL3QxvoqTsxb0+PbSKMyI6
OKc/3/9VzBzcD07TawfyfoHtLBYn90Iz+iL6cLqBvdW7Akbiu/cCLFcFLgF3Cntvm6uFstJhOhwX
3I+RlbkIMEnelFTWv/ggYjtIajLd9bPOo0OsQZqkNQNEDmvzu0WSF6iXPWadH+TSETvqC69DEXnu
etlz3QPV22IUx7SsMUzMMCPJWxmn+WS4k8Eyn95eowuj2DxbtfX5iVe8vDm1BQQ2Y+aIepBfmwBt
zO/6nFs72/viICunAfEEnqPGJudMBuRBQoVBpL7MgwTz4XtAW+POU//Czl5fu/89ymZ1VAF6Erhf
4SVACK5skeOx2NV9kKuj9fD2rL0eSieJoDNBwZId91zYepEpGSOKJjVIIPwdVIxLuQozP1ON9CkH
sLWzQhfGAmoDnE4GKookx2aFHKAr6qjLQMsRx7vJLKu87ZAx+8lbQt+JDa/XCaP09W5ai6OMtZnB
MVQlnC8YCohCFhgNDOZMVdqdUV7f67q5Qkh4/kOydNZa78tktkRUAVVZ/CjjSETDnYo/8bcciHx3
M6CPJrxMlXJ7Zwe+HpNHCDBb0gkDcZ9nCa8XCzbyuFLHKsrpYmmaG2ZU6CSUify8VUnYUWPZySM2
BTvCHb17ItGqt2SDwdw2r2gBOkpc1bkX9U7YepaGUfHRdEQbuZ0z21/x6XKyo0k8bNx56No5mFMh
f1db0X7rFHswEf3qIySSSzVsXRqK/b3eO4XkKiaqr0ddJC3tFV0ybxZdi368d3tDZyRZXp++IMO3
bagGoawIuQ+kM5dClG6+DK3gUbCEf0l5mO+BZl9v8JWWBl4WUhqZ1xaG3lLaxCiDPA+5jQ4TMgB7
j41er56ecCTid+8+BNKwwLL0VcWJbPZ896lhkiZ9wf2naxkGq/TI06AcciAKE14fg4uCS/Pp7elc
/5EvHsPrXlBkBjMIFgiCWNr5kHJkLrGUmTnkZ/mAjsnveZELuCHIytYic3V9fHh7wAu7XeH0WrRZ
oGzwljsfsJd1DMvpnnnJiCRwH2lPzoQtKoJtXpbjk/v2aBfWj8mkUmTRslyRv+ejafmgWRIORV7E
WyVxpa4VX6S5zk7oBWj37x9rvQ4Njg+A5u1YtgBOgudi6Rl2O4H1QkW4GKL0OkdhKXh7qAurRuF4
fQmvZMXn8thZmIrLyAR/UGKbK3DkrjPrUbVb+ERQTWnilClye3O0c4e9XjmbqppJ4YQDuJ6987ms
bLVfkgRn8NFs27t2KcLAkPE+cZIU92FF13fi4uuPpLG2Ju3rwxjhnm3DGbcajCdI0fpxGo/2UOHU
2SdNf4uYqXydhtn0UVJrw397al/vGJuNshZ/DZP/YWzOYIvnQmX1jAo2KD8uNRcZfZnCw9Jub3Pa
TNj52SN+aQ48q5XER038fEK11LHyoRSFl9IrG9xl1ouPtdPQLAIqXH7NcSt6yNoagfdk7vtqJ9i8
nl7KDezXZ8opVaLNh+YJ2VAiwGVYTdPdVXlheLVO5RIr8TH9IBl5+iU0CmMvx391j6+MDhNirUqg
owa3WVXoNTPi5ym3nVM4p8mO8lsAPvbOub80CjFU13jvoZm3DWs4h6uzXCe8zwsDdeGsQZgpsvud
Hfpqr1D44iCsM0gfibv0fAE7RELhLpI7Ks0cB2tChiJ/x3LF4/JvhlobxNR2HRpt6+F8kSTkSw8w
0egLPmg0r1Szm3xdniFmp9J0fPsEXJg7EixaRcQywoux/v3FUIWS2FaiToU3oU3gFggawXRq8uqd
NWVKecwe6qTr9qfmtU1DRrXtU/gEPIxahI1cOYzzH6Yt9bP/9ve82ujP45gKiQ9RmSzr/HsiCUVf
IzIKqL9qItzWDgfJswXws2xSpBNywWqLBPEsdg7YxXkk7pkIH6BTZ26S4wzx09QsURdsDPyw8TtO
fxqZpib/ahibVzqPS3jR6yZ9sVxRs6SNZWIMyQOkxylDJAN6vZTDdrbFc+nnLFwxjytpx2IkmiWv
vsfKqqpfWC+9cVEQwrAk+oLIDFBjIz/hGn8lEoo3CD+7dm33R8sp1Z1DcGlGX/wCaxM7nHxqrd5U
eBDiczWgo2aWTz1Ch5/f3jB7w2zistkm09xyuDxIWegjOvajVlTDTknq8iBr+LCgVpL9ny+bihM2
AkBrrjVHWYMSVCQ8qZAceWfZLu1+ig8AxiCk0/TefEyJhk/W12rhGWltuqM+KZ9RPRqpSpHxYe1r
1eGtEpd7j4yLn4dQKUFxVVQwN0s19wai8hXD6ujb9x5I6OUpj3rt09tLdSkCgyBbRQloriB/eD6L
5gBRLarJ70I4dajtzfphBg1N4jpq4fzuS4XDrHCQ1wo60WuTuqpJrw+jwTehXN65CwJeGLgmoMTe
faIZhySSRzxdaO7J848yNKH0ekXAwj0qS90WaMnRgEi4k8+9njte7ugGyMREVabjdj4MCtS6UPVo
YCfMvZsu7Yy7suUg1FsVO1+0bubz0LGKTrH76CBSRQQndRaj8nkaJJOnpEd3PzyklVQfBb4997Gp
VFdZWbQ79Sll/e1nA1q83tHHRbeCJ7Vqb2JvaggDi8V+8lK0Z9J7kedG9TPnNdTwtnKa7lNsCPmp
tDqnCjKBEP5XK517jMLrRBIP79yjK7iDcowiUyqhGbKZ5wbHmXj1kfEg4EmHxMJCW6aY8SnWrL2M
km2y+XAAHmiKg2OzDO5VUGvnMx3WYFq6ECpVXpUSkRJw0uDcW7Out99KTaBK6Gc2pjIm7HZJD0c8
Ye1luW+G2O6OOldHCntfib7UGfpNP9O5XYWACiwbV+qQ8SHnpfUZ82PTuEY2DKBnI0ZlCpAj0b7p
adaZN1NdOKvJrWZOntogOfEocT89d0cSsMFAm0j3tEDtViAlVlkVIHTcdUuZpXEmtR8/YFQvms+h
M+ld6nWYhYRfC3gCV20R6xMWMWmWhH/p2OkgM8otZY8CoUgrsZE7qmYNZfdEsYT2V6jOhTUjqEuS
8WmOM7wvUP2QFGw0YJUUVOCcxmqLG2T62AR9p5hp445Iiml3bZLif+cuJkwupLBnybrF5gsp6QBK
YoHxQopb0xJ5NqJk6d8TyJ3p2jLsPPTSUpunXxq6qAkVvrgegVeX05AobtSOU+KX8lKkT9qkxXrt
Tskcmp+hQznOCZng0vhY9aNjHerZRHOjY4FVD3yzA+ZM6DNoskgvNagjlZPWR33uTedDtuSzg7PF
MInbEMPU+X4EjiU9SlGhtjfh0DXDFxvDGMNXEkW+HqK4NFxsaJfyd41H0O+0QrvyVuvHovTsODGt
a6gn+XJn6lmK1GRT4oeC6QGmIklKIfibEyKc6hEGTdtDbSb6G29X1U7cJcp02U1rvYxutHGKksin
GBgnT/CEQtWNCMqrSZTezL/KWaOn72pKGKc/OG1Z6Ic11kAPIZrl5rViCNs6tJk6qd+LCd33QCvL
xvw5NbEMnm0QCZZL7oyGbRRkeCcU6Lo3k/wZCG0furoE3v6+RJ10DApUOPgeBAL/aRBa+I2wB+aJ
qzptdKX12KKTEAooWGNmhfohqmTpvuVBmq1kg2T6ovVNqHg5UPnCV2d4Y7/rJJS/Y9fdonxt8tvc
RRUdF0GdlPWhQaDvVp7NIoOPOMrLE+JXNQS9JulTctvR6jylIHlxFdzevqlAJgsXy3BDd5Fb6mu/
p8jYe1McVVGQ66XM3l4yC/V0edJ+KUNRlK7hLFLpocotYSOOu4LNPqzS+7ZLlV+y2maYRON8rR3H
TEKBMyzt5mTI/dgGMQoPkxfrbaV7WVsapg9svTYOpZDV3xEOIKlvR6o1HDGC0PFYV5ZpPODV1H23
MO3R76LZZuB5MdF4BAgCBaeMpBkf3axSvohRx3+j0itnvLaEwZuriTORXaMMKGMrCKf7F5bOqRSo
6FaVINzM7oe1pEb3mJAM916D2ycv3swkC6IAXD/AnJfnOxSN1c6rx3iKqb0unbOyf2sr+4CrVdge
SiMzZjcv7FjGqnkowrtYhDZiQGFnt9dp3Ue6FyWp9mXJJHRxlsREPtNK0xSLpKSkvw5LQn8k8MdP
wplQwadfngUl2v7po1SKknCDuNJyNRIz/2lkvfsOT6+ZbigapN+doU2Km1ke+8wN29qcfHLwUPLl
Pit+y2qoPMYDjWoUlPUOy6dIHaQjRfQaM+8JBsaPoRoS+ROyTUr7VIhZ/iw3MEIVjKtKD5qPvtwQ
h8p7+Op9fpIK4VRXBuZii0ctqH4Q3ZDl0HUk+59hDp3qNHdTXx+dtFeTWxEr8ncplo3oKOY0l44g
g6LfWNQqaF/arTOeCgfyoN+VqZDcmIzRPijovaW3UTk6yrUODvPJjOXWdCVosN9SdF5mm3w/lmoO
+2Qn13Mk2zfKPBfLLe6eJX47RpWhbDMC40MCNB4Hz8FUyMTPvmq1j0UoxYqf1W0xAOtcdBtLuHHs
/wpp52NFU1QWUug9PJ6AWGKBALSKGasgKV0+5QsltR+N3Mo/EFqJskcgT5lyk7cIpl3NekzIryND
az2nVxBCVXrowEdiyYADmt0KNQIkvJiKH0nYZHutNhXRt1yZsr/EUKtPZo4240FH3gwwhIaFjysn
3AFNMPXjAMl40aL6c4g5efEF2kXjPEUoLEZHCzk9YnfFU8QtKk39rKmLjEtEGurpjRI6GuZFcVOs
osFjmPpWbTSx39hZH/plU6XlPR5nIn8yEXPDmMDJ7eXWioCNPcadqEJ3FGL1AcK9CDcU2oQ2GzFt
Os+JmxEJoiGV5GMzs8u/S3kfmx7snf5ax2dqPOkLixc4doI2BrCcLHQdLN6yq7KYluqfhm4/jmz9
UPwcY8v6XaMC0vyaslEBADUAJQhgO2TKKtdekySIwjS+EjZwoXb7MJedT0Srtr2qUH6ZrgVnVPOS
GV9DinJThxGEGqGb9KSiyZI8SHYvK2x225z9RJ7s5rj2+ZEKV+BcPBQoI+knpVKwNPQKu9eLwB6s
svhiywu2lG4bY55F+E6T6q6JxzG7bgUo7Kso0h2AddgLz7h/8J5pnkqpS7vMczpozoObLZoy/Ogc
uvo/jS5qo8/JIIr2lzbZyLQYCQyuD3UR2b8ROhy47GWnM64TYBuJC0NkRubDHKQkCCvC8jE0uwzC
62TazDDON1NSfyUzqtnGQsJm5gp1cUX/omezrNw3BbXEJ/R42+hhYqb74zzUY37foMWvHGgvxsMx
jWYt9mytz58Alerz5xkfb8nn81NUnDSzQ5wsm/X+ZCQqDjSyZOMzW5W9hcnGbGnXBmbv7TcRL9Tk
0PFAucKgG3+TYkdrX5VWSvF8Upyy9tJ2UMCQZ2hjXzXzAAofbpci7tu5GQlBYmTNvVbvOJiY1sIJ
/FEUmTQeUT2JxoMkM8KtriajdeBdmSt3mZKUE9D8CVH4epBT9QAMJUUQKlrU6WPUSpn6dTA16UPd
9JV1O9DO7X4JB0WtD3o0V1RbrExX2odYBT/iFu2odgesyITy0SrT1EavWnd+Sp0st1+tcByhDZnC
UXPUjqXeCLieqIhKEprdkpeF5ixjZYrMpvxTRPMofasreKbMUDE/Puft74Lk/r9RaN4E7v5/CMJF
XwGsHnpxAEgNtC/19X30fyfW/K//mf8s//4fp3b9r/YlMPfiP+gPUFdV/kOfx1Z4K9M+o+HIEH+A
uorzH/qrgH3Q94FYwxP0v4G6pvwfWqCArskzAKrzavpvnK7h/Me2Vs0/3qvAAZC8+/dcG7DDvApJ
JigNA9OBD7ApmulI3igJ2iO+Wk2O2/X9eNV25jW6p4MLHWbaKVydv3//DEfXhJkGYwz8aFOmwLQA
pLkTL35K5xVrG9gvAwaDbiPTRAFtb+1UKs5fgX/GA90KcIKnJxXczXhZC3CoxpXQtyT+YxyV7s6Y
8/6jnE+zP2PDV2BIhz0DmonRAUtP5V3FrT/jO2BC9ZUryFN87Xy8qElmRZ8otihkmNLCPNVyLXll
auQ7pa3zAsbzKKoMMkkH17UWTLajNJFQ1EFhEcWIkBK6FCDlTeEVcjIHLzb8xz+Vg5dsqQsTSonE
ZstQRkP3cP37iw9qRJvampgXP9Pt7qpzpCUojJpaCRisKyWJFY+uoBGgs7D4WjhWO1+6adn/+VSV
Q8O2X0Gi9lpuezG+DuWzrNEI8eulXgbsaXPlM8wf8AJZz2HDz6tojoRfXr9yLdK7AnmGcF1jUpWS
duvDZI5aj0Gknj1i4BqnUHQHOfGLXoo+Qtqc/07wU/sliyLZ24vKpWUCYqWuFHDkSIxNSSJ1lrgv
GpnNTyZL1ZjUqO47jEhSW/pYTLLtTrJ0F5ah4scxb3A00o0Tm7u8aispv+fcJFc4ReY+nKw9AMu6
Rf5PnejPvKJzhr4cVTDZ2JYppwRetgjDxZeUuHXH2hLHqEfZe8DeD2Wzxq8TK/SbWp12KlQXIoKK
dQyvihX1SDQ+X9BKhy7Hpb74obD6g9WRfNTwyv1ymP6Wh/ZdJSg+k28D8kGPEQUw6kKbJSDJHh0J
7WKMb0eefThOkpabBcA6egVvn5Tzwu9/DQVay0Audm1Rbw6lEpptrbSL7leiOsLRX+77oS52vue8
qP1nEJUSF99FhQdA//nsYemsm00c6v7UdSEMs64OUr3520GOzrNEs3jLYu3h+F6tGHNILZbRmEua
IOvfXxxBSenbdGhS3AoQ2fo4lnl9N+hh7DtZE/k4Ubdf3p7ITb/lvz5yFZMFPwqcayuRVmT9pGOx
ZFB/y3jqIgTmNUWU+BCrEr+bs+8tolw3PSD/B1Txm6sCt8dAMsrs6t/8EDYPRUWw1Szt+Zcjp8CL
zJZ038D946pP2/ouyi0tGFEecwsM66+lHlnYqM2pmRlTfWqysQz6gUv17V/yetkpjNNOo5VnU0be
nlYThnZcg8FBPKiAfYmYwhGKbGDrOYo0iSzcrFOjvdD7KkTAVFv7d3RdV67vlhCAblWNdJqj+9ST
cQ2xQw/7tdmVS/DDZp7GgTbq5TGS1t9gR4FcTARlKu8HROwhr4ZpeYUSgOyjtPZBq+vmxjEjzYdv
2+1smAuzA6XRpEFMR4QO3Sak9BTfTIl+v9/3+WfTzLElxDH8cy7M73g/NAkiana8M+are5H+ATVt
43lyIDxtDiI2hFG4Vr4xO6lxOm9lySXKUogiqn6R4+lXJbFRHLsOD5G+21bY6L6uR4Th10jDngC1
Z22uZVOt4pkaIJMrtxbTbNeP0Ih1yMO67re51h/g5ytBYmcOYntV4XepXh1nGX4uMqdGgBaveuh5
6voNDg1XWSX6ANRN5zpiLPy3N+/FqQIJvB4g0wQKen6KcA+hP4ohIo67KjZ0o9R8WKpO9ZVhEPiz
J9iP217R5r9JFbObt8e+sIfpDK+NMmAtFOc3J9hKnEQZW5ap69r+AyYmOBSjIX4tWilyIyXKDhEX
4ZfJENrOV7+6/NcVejHyJmq2Yu7REDLZlGOTBYDs8LIuhzSQyvnn2994aftzydGeoxCt8bA5n9+a
hpmCPpvsT1idBDWoPT+eLDuIFCU+AkRIrkN12UOlXlrUl4NuPs8ZTacrLQZNbK04Ut2wrsqw/EVB
6KMpsIqysVXxp2iwbpZ4D4T9+kJaCZCI9JM+QFHVN2evR2wPBwvOeyU0DRBY3dzS5CtPWakPh1JO
jJ1NdGkpDZ1gSNbCwFsSxdyOJm4OluzrRYnHXxZmxzAz/7JIWXeeLxeuPj5tfR2C71Q53pv3iyTp
S9Vw/aO0X3R+QukIrvZQ83TRi6MzL71Xm5V1nOyh9FGHiYPU6a2gxHN8J017VkE4SxDZvyCBoVjQ
WVsZoue7ioZeUZX4eFDBaxtXG4ThDYll40ec5YFVCfte6gfhdUWPtHUpU3LDJp7CWBvfa1klU9Hu
puuKl/Lp7d3+jOff/rC1v7k2iMnstkjleO51XI01xR+MqHXjWD01tvikzouK6emyABkrxlOMvZRv
GWHozU3dBE5DCCwVbQze/jGXjh5USvQSFJLpV9wDlVZcrCyD4o+WMhxItqNAmCK5SumcfYoLJ7oP
6fHubJJLR49YDDJQXoFkW0al2dOstgZF8YvU5EWhD/aVWcx3Ei1d11h9dEtjRJkFIZdAqbvs+PYn
PwOutvOPWggKzQgpcv9tTh+qRzxJQLj6EcJdGApq4laRJZOGBy0pKcxx9c3p+ZbrGy2yxua6wyD9
A/+3xcsLBHOEJsSBQrB5MltdeDD90p1M/NJ5RdeDH7caN/BLz7cuImwN7aRe8dOyhJFmpcmBjup0
aI3O2YG+XgpFKECAJWAwYsQm9sKQM1tq5JxXJTN+o5mPpquV074ZqvEwN7a5s+Fe32c44BgkZhh1
0Fh1NqnOSPSfUdVS/AnJWKCZsvDkppxOYVNUrlord45Z0rpToq9vr/o6ZeeLvtqUkRkwo5hQbB83
ekh/asED3QddkHyOQLh4SKDbO3vr9c5mFCTIgRAjVMHqnS+cirC+oYeG4vfE/Y+2MC3P0Xo4Cbne
ncJspgpbxcWVMMK/7cm2d8L867VcRyfXJ7FbmRCbteyHtKBfx9w6mFaStRrY6GV29JiXJAdRne6R
vl8HD1gq9HpgdazJ/dYtY1TwOxBxq/rIJsVBXceOaywlUjA5upiJUUTB0ib6zkvi0kJSeVwfExTk
zO1LQgvVpkjXQeVSH+8isja/zeDfvr1dXp9AQsOK6Ad+jp47JcuzJ2NvaBgiIIODxB60XsWorGCu
5/6EOdry7jxrHQoLDf5NCN7emPi7IkBe80GxSGdfKcRwxPu1w+b8/cVMLmZKUEgmcNDBb64L+uIh
3EZDH+v5rPqDjNrsmGd/xUMY+YnZUQCbh+jfTCIwXgDnYEXhwJ4Pt5jh0g3oEfp12qZeW/MEVbEP
98D17A11Ie8Am7wuF6BzcsjtXlSXOms0Y1D9qeyzwxhWA1KeEimlYs+YFRY0ekGPf8xKdOUiB2s/
U8xgNGJJ3iNQ7/6UzTFUJVE7RVchJT/KvT/YwvYiru8D3RC6eFI5+V0UIa1GMeCbTaLgC4RaPaVp
9igwl84nCu0U46m4rLpU5/M/cJVZCLYpvjWp6ZWdmu6k3i/0X1aZnMUdIuB9bx+bSxGIix38G+8V
wvvm06VI6URH0cwXMN2CLDXVoNXs1EcV+iHMaNC9PdylD0Q5Ek7RqgjB4p9/oD0DA05CgjoOrMlJ
k6cwKOjxekVffjIyaeBBkbzPeWx9uAL8hGhmEBzIp7flv8RUspL61XqRzFEgVZK4VlV6hJWmN59o
TgwQKmL5aNb2HjL+4uTCtuZ2QZWeBtD519ax1uuGSFU/FarjVX0zB8Wo4FcfV3HAYu6dqUsxEMDk
in4DSwB35Hy8sZtSfZSYXS1swfIUPZ6MRhkfFIu9/fZCPitNba5nHgxkBDrTCm5s820I5mMXViac
mVaa7kRXn5CpRsmpSRy/qLFXkBSBLHt5csCx3c1Cdm4b1X6UbSGRFdFX5I1jfzKjUccWQcYbQTEl
dMzFQVum9Ao9rfAo55XpD1ryKIeRdiUbsfKoAjC5SejaH+g5q24p2+MxrJALbnOHXkFLsQhhq/GU
pLF1KtSluTHQ6vWARIGr0JT3kRKetxasklUhB8IBlK41u3gRnoehRIZyYmuBtcx8U6jtJ6ocVUBz
d4+GtPE4eDXW9hrNcDgXEerO/tAiPlY42EnjBLtQsTTr05ROje8sbXcQmqQfwlAzDpir5Yc0zfIT
VcQawJjWH/NOoGDZDOVNPYO3i+vBPLy9MS7seabEpKHIpCDht5mSMFebTAjeSiP79NrOly8N5olf
O5pnxPdl2YNhXhwPAh89Rvga+nM358USWFYkZeOawDn9EH4q5LG7akPHODR9oR10lOR3ItiFM0ar
ldYKZQ++Ul7//mI8KSptpzMlBeF4JbpL5xwoOUXlYGjnPXmU5+C7PWPELaRzSIQdtGw2Y+npCDSH
igds5u7rEod56saLJn2ejAF0QZXFycdssqyPTid/HnEV940swwotxG4syWtUpFEUjGv1d9q3Cp5f
TpsDCYD768UiL9gmXdxq10JMjieFFXLrlegC55kUOznd6PHEnHpk7Sa6NGEoRgOERjiomHPBmfJq
EH1f5W7C2KqOQ+MaafrJ8oD42IurLu34cXKS5trJy2Khz6T1D7VFtcSlYmp9iFZdgkOJwvY9ioS5
7OaRav7E/XICb4gS1eCPRpXXR8UqS+MQW2ofAbBRets1MJDAcdcCMOeEefYPtkA9vYk+EsdaT5wn
KdbsJ3vsxs9GqmIsU5rzt0IthsEljDUHYfSVyp3eqU8Fr5784IwGyrpaKFowNlLa/RjRcHuQZ0M5
jDXMARB6uf5BlJb47syJ8hmQ7CK74xIG1IMWOUBRb0Zv19S6CfeIuP07MvokB9wahrIH62d1fefx
cRQRKPedZ/mF25QiAFEYMQKEI161ZsghrL5uKTXSkQHbbX6rkZQOtL5WfNvMQHDSnd4Z89L+R22G
44Zp32vebARd3C4MxtSKZTwhL2e6WhujUzFl7c4dc3EoRIig9MAlgnhwvv2Nug5tdegouoFwugZA
2R7jsq++LVhu70StCyUGaFjELJRtaDrxfedjqbFc9r0YZL91MsvXACvd4NmtXonIuW0hKd53oEI9
Idv1wZkjJWg0sMDQXI3rZ7xmlORjUOfachoXozuGau8c346rl9Ya3gVaxPJaBVnlWV/GnQWeqyrP
k+yHEaa3c9YgEsJjC1mVDiujMBtvh9TaSQ4vVOTwRLMhD1KWs1f51fNBR1CJkzW0CtKiGe3uhdgD
YHZu/Bhc3a8ChXjsbbQ0e0SEEiVJfIKjxyG1p68gFsOHsc6Nzk2yvvqoTJ1S7vy6Z/ryJjyiq0SJ
y0BYDCniza8r1K6r8W+T/WxB9cMDmA2ar0KJenBjYGg3GIwq3zJe87oHHBZchDTl6YdY0+rcpcyX
fCtj0fxjmGVxGyWmwAWg1eUPy9RkLi+x9nsM/fiTWLD5c1EuGf+qpdZ6nESi/91rc2PufM6Fiwza
BsUt4jzRb0tpNmxCEOhBamySZeEePv9oRa97ky0nB6c11PfvJ2TSYFOilsY7aqvFwTwrIbBSlraV
9QAz3hqQuRytoFLzY5ZBl1BLjvXbm/jCiaZ6SkMXEQsqAlv+XLPYQw0RhNdGnUTUa6vWw+7SOXW9
Xu8MdaFo+0zpAWzA/UkU2UQPy6qrYUn4QCAxuR/NkQhCm6vDGjvF1SQ19PF5DANnXHhpFvbNNMrl
Qarn9IfVVnvyQRfKTM8vOh51UPHR9z4/SGk7Ok1o5CSKpVMTY0ADDkW8XIuknN1UHktw12ntmfGY
+MJIu5299RoXAr9Jhw6zSj+tYKFNkX8Esah2MQVcrTGtvwulTx4WyHw3Lcjzo1MY2qcMLLcbZ0Xz
aIOffRCLoGXVCaZqRReLrkSbODF5xcDW2wm+l3Y+x/cZbgPGaLsVlwnfz7Si9iUVtXKEN3OnN9MR
S/L4Oo8Akb+9By+99kHEwd+k5cFKbIMaJnNw+GZqKlMbQuhHucjNcBE9JjICVVmsswLUkVyr05AX
Vv2yVnSfauSeitqavG2iF0CdFTBGvWVl555vCTwfikinheBH6wlPxhyV5nFQd4pvFzYe8os0rOAk
Ysq2VY0xYb3jcjRiVp6byqdqVmcfKGfv5kM3HRA4Kv1MHpoTplXRqQdFu3OFXxpeoWGAmIGD+NO2
aUynCPuOudXwMqIqFy7TAi0HgcQ0LLKDPuSG71iD5aV5/QWBeOnjzlJfiDdrZYmnGaY2COpv5jjO
M0tOeip1Cdh0N69z86aXB8efbaU4dIM9X61dAcqRkx3Y+ZQfDAu2fB/ytExHE8cgkWe+lhifbTHu
qUZeuNB5Qqhcq1S3SaQ2TQ2UtzFOjTTVx8tt8ONFVT42pCcnraWtlKGm4c4LvKe3Z+TSoHRRAECy
/SkBb4LihJ1YOJsxm24O+qbJPmh9ucCT05KrvF+sm7nba+qt/8TtNl91q9AMXBW5tkRONB5jCFOM
6IyaA3KvTA+qPFX+WDT1bWzF2tpe7F1Vi4vjMksIr6TO9CVzmp+5k2KIaYg9GbwL4QZiJKgN/kX2
sAUH5AVeL1UtVF+bkuZBssz+KA3iEdy7eVSLXTXSS3uQxibXHe9iSsabokwWraYnean5iWIUQSoM
3kg9uaTp9PbO6m6omM81gpV4vKrMA7cFr3UeUwzOWx45uebTPu5uEkPQM4lh9o2TkvozpjxuNbYG
ZnAS1epi6U4iNsudaH5pi5GRgdtkgoFerPPx4oGcREbbljK/YQEfz7lHBBDK4GOJK6fbKKnk4Z/2
1/t3Nf1QwjkKFECaN1OcKkk1TfpEkFvi7kOpjDlpTAOyJLIrH1DLDJljRDT97VEvXaqk4s9AUTwn
X+n5VI2eNJkSspEyLTzVeSaCbOrNmzqcl6NdQ0TMhsoOWLE8dsMutQ8LQLr/zd2ZLEeOo1v6Vdru
nmUkwXFxN3S6u2YpFHNsaIohwXkAZz59f1TeqgpR3vKO2nWb1aoyU3CSIAH8/znfCUAUq9CZSx+g
hOXsR4FZUnN5QG//vFPTnNWeDx8rPyL0df357Tl0Od4NbJwitGYDNYifFxduDXV9psK/t9LJP/em
r39w+6YjWiOiwVz13lt9ElOhtZbMfH4K3qWRURdwyJ4i57Sqj5GofyUgq65AUMr7OqvaS3KN/V09
eOVtOdmAByN49E05Xr59G069frQYXKCK9BnofL28DXY9wprrE+SYiBaXyEQ+1pJJ2Lniz0DRf798
7O8QmbroYtCDvxxJwm5MErR6YUMI/I1r5Rk13sU9dtZUhE1n69dSJOc0P6feNpQ89GpWbRZ+6peD
pkiUyXPtrFCzynE/T/K4dCo7+ORdI6OoPiBR+vDnNxTdGwwnKnyIpDfzajKGPC1VarGPgJ41Nhb9
7raRQdYmy7mt2nrq3k4p+txsCX1aInS9X15dImJpG2oU1LV08c2RQ3Jh6/51n8p+59c9H7bCT/Yx
R86jwl+4myge35TlrB88u++urTRf0Ghr9WXNxnZP8kOO6Jfa9EwY2Nt35dRG5xkJSagxH/rtRifF
AJVlbSdCT5td2uLyqewNdRUr1ewIz8iuensZAqOKjT3iOPPM6CfvE6dGjI7rWrutQ5eVVfaYWS32
kvNwyDu+uX2rD49T39ZHqov6rV6kH8g6nP+Dtwvvv2AK0lihafjyAcUjxS47yhk4Jq5D6Z68didt
DDk4dP/JUICvgWEK7AFb9rVVkawRNcz0NirVztOHAu+fOe+9puj2bz/M597jq3kHMApFMEQsjCub
y/JI2TAn6oqVSNs7o+57xOmQxXzN+B57ZXM7xX561UzNDzpqJjsYe94RwDod88VEV9jv9QrroN+2
8LlLgYeA766RK4JcOM6jD8rHa8lycZROoQdVDBpA0xrrzFWc+jQAZuC8iRtAJzDp5UXMSssXmQ7W
2nefDtgkkc+WVnPVuI3akdM3sC04Dzxc19rNrUOkuoqkqBCuirmXowpt7rGKj9w6kmyvM75cQRGh
GZncKgkVDdVQ5NanvnAkQOwOhnNVGWfehvVD++onsNywKPMDCL5++RNiul1R5jJTag1DtoF++R6f
+9dkKpKbtyfKqQ0XpB5IvTqNsLXN93IoKrt4wyPTCg25Rp12NOlre/oLf7p3cMiFPLr91O/0Yubk
7WjAaKGhn3kvThU6ONpTTKHRafHp2Txn20L9rUc8Z8wc2SVCHLEDQk86jD2OF8w+bxe7TXIAM0Bm
TUf5vkhsH7WfH10ViRRntn+nf8465zyb9DQUfS9vSVXMsZZgPg3jaqx3onNxdxiVFuBEtMOSfUBA
BN9yAPdj7Udqrpf5SgqpPd/fzaytZ57QiV0QGgOdBZk1hN+z+TWJsUSr29EKs9TrrxeDD9QyV9qt
rQ1gbivjjDjr1NRDhLK2orAGPEdb/b7pquLctqUsWI7pnAaeqUE/jFesHjWAMzf65FC02dZu28p3
3FxZK90Z/pOyQqVHfETsmE+vPdTB1GjnptiJnd2zRfCfQ603+betZEmIM/0hXqh0tQyDINL3Zjs2
4ZmXaZ2o2/f2uSLzLHrRX0FyvMhtvZGt2lzO3ZNDIWiH4ocgZSSBly2xBDvCR8pLXYry6MH+IBmX
UnPSo7Zsuzw+ej0EnzO/aT2Fv/pNzBuXpjqV8K14IIZn1kzrAufQLUL4i3IwFjUlA1M1B9Mp1I8k
mq2gI1bqdsSGcxmrNj6m4z9Da4ia+b9JLHveXeL0cTBj8Jnh9dq+5TN+L1Wtr1Vaj/TkmvSWE3Ue
OCUqkSrO7HPb+fVD/erKObbbbOiB6YjNgLWwI7uZMBfV+oMlctgK5fRNaqN97OfUW3HuSx40dkb4
o0yb21HF/iGZ2uzTap4/81qdeouh3awAr+d2xOaLXieVnS9VywRc+gTigbMc27xpwqZ1q4Mdu31+
5rmfWDtpA9H4WA0E60n65Yyv087Ou6bhEKtiPShHJwnaGsa8VlVfqQ6mYRcPzZkxT73QzwJsAGW8
0lvjgDYPVd1Wgwh1ISVhl+UYYixVOzdpzhHDntel7cPF5sQXmreVUujm40EuOvHUhkJkSBV4r69I
u7heSaq5rYKhlG0IUjUO/KzzQ1DQ5i7vC2OHBF47KE1vQgrahC5mhntld3V9WZZNceNZGCA92kOH
rMFrT1M+B0NjlhdjDD7ElKPYzVZeHRu7iHflJLxDDCfoPsdKeYgTAHaJ7Z4rsp3YGMNVXN3Xa5f0
1ZkMAgaRxNYiEDwWSWhSag7NOHaODQWmsM47ysxZPF+qnijut78cp6Yse3GsqCRIoAzbzCBsS75H
LKyFsNRtj31dtQ/SAXTUA6/gdKLr/8ErAtdk5e7aazN4M142OIAkrYbvQwuJyUwmB0STRN9ZR0ZQ
JcK5ePv6Tt3Z38fbvJKi1hc7Rk6N/aifgFoosVdafIMYp7tsCWS/6xVZwpUxq7u3Bz5x0qJwSdgD
gnxsSNsTb2yntMl0BBjog7O/PLv01oQaTgTLPH6kXZvdFsymXdK48jCm5Ky9PfypTjEGaMr2BJeh
id7qkjWltCLj5ACHpifgNKqSrxHb8Ksq96fLuPTGXdea3QV5R9FhtDrzosFN8ZTMyM7cUt34BBhT
6G/d3Tiq/G5IsvLMkzn5C1eXLWcliv7cppcfr9RImfNzY1LyQEXoDOVPMTUclFy7PTarAL52Pdgv
c1qgSZsgTHT0HjBX6zet6YDqmN30dmxqcQexut0PbLTfn7mHp1ZVl/0YLQnBD93qHA2o1IbLqDRX
tKQkFjC39lVh/kwWMR9GVS8h4g8PiGHmHIRGGZgoz/weaqnav/1LTk0mDJ9ApF2w3AjqX94qO+uM
brJxhllgP4IOqeCu0DLrkoR1eeX0jnPsB+srEZwAu+eJ7uHbw5/65P8+/GZjVcS2mqWPiG6aWutj
RJUCYwtFzIC95ce3h9pkkP69gcAf9Pxt0HUEiS8vNRlSVJJxhTAL2lM4Qmzb96OO4dqyq8se98qj
9Mz2xqyXkn1OOh8lNNrL2mPVm8rIfuQ087Mw0/c+x8krtJp2aBuT+4V9IXLdUrPvaAHNT1rurFnU
TrQrLNEGJmCrm7hfjK96mROzWbY5m0jIQ7adVcfJH1DtmLK8ieiOHoAleIemLMSNTSv6yu7N5kDI
cL8H0Tvu3r4dm/Tiv2+Ht2YzUUygQ7UVvnIvrNLo0UqyWPXv4hizL8Y9FwmwjHZAAcTNUPfulVnM
zW06LPXBi+vxekk6Z5cIa7mv3HTY016qAtG4btjX/fKpgTVzL/u6PAoCSHnN0/nXkiGptQf3XGPl
1NTBBAL2k30RouPNyZNa1GiYhWeEXcRPn4tYHdFbZ0daHurM0rJ+L7abBdw1jIH4ZGVAvJw5NqhC
UEZ00eYiyw70eIC7p31xV1PJD9ypL8OV//hHxMz/eT58IYgh4wJfxZ6AKigMq6dLY7t5fxCDXXwa
R/fJQC525oh46k4iu1ifqXXiDG8ULgcojZGUGrtLNOtXEam4DwDhzu0JTo5En3sNlcL3sT3gYHYh
bG/iwzx2JHGaRVntcXJFe5N4vzPz++RQK5QSgQz1mG2VFhISJyR+SQhiHfmd0+QHAIxJmMRec+ak
cGJ64NGhx4obAmuYs1luitmmyhnRBlGt7C47KSCoGpXaIVHFe53RUJ21s62uE9dn01uCuMLLj21n
O/2tVpIK7JuhM3r+vpYWQQ66PQVW7p8r7Z6qBtLcoYOHZgVSzjYqsQUyskLWRDj4qjzODqLKBO3I
Xo9151ZLBBQz/OAHTQOglsZlE8Teyirw4izEqtIetbyiCOxL5IygQkJWbfuwNJp34w5SfyTRz0Qa
LapftdlRncij8kjfSB4JGv729kfv1M4APQytOdqf4Im3y51Rm8nfSgtcR9VFgucCvlYrb1Su5NUQ
1eyOe2BTbpunhyab56Mz6dmNlRfVLqrTItRHom1VMYLtHEqodb5TfXr7J54oNThrODjsWrqY7Nxf
fmuoZBmr0RZZ+YyE2nIndUW4c/Tnr/xvo7x6Eb0hSUcdnhyWnVi7iuM83VnwBS6yWDtnLjmxw2De
0HBeSRbM2M0xOh+ptnWc55E82Pi/3Ww4tk1fowFy/X3imNE79rPpow8w9hI9bnHm5TzxnlBNoe+M
+GHVGWxWfRL6mNczEIRJqYTLTdKrxep+aKNqj28/uZMjsS2HGUW/DabUyydndEQcyFXFE1eyel8J
dzyqPqZwLsT497bpj2hh/69xwNYD4P8Z+3V8+l6Vv9O+1n/9b7iXYf2DlDZOr8Cl2C5j1vkn3Mv7
h7uSnmk5kp6xWr+55WWluvi//8sE+4XAY4XR0PulCfwvtpcmiOfla712Q2HGsCE0/gTutXnqNL95
1s8SuzXShr/28qlb2HKhTWLfUE36zlqjpsnHq/e4IMSZc9/Lkajj0/bhLoA3o7/MUrPZK3e1O0fF
LEBmgwJ3mzIKJpIn9nUMMPe3W//w987mdwDVy2/Q/4zErsNZpzGRNptvkJcAPplsEZhxE4VmasEO
m86K+09cjoMSEP8gEulVjPbyxknbwyUOAdxO3OYCKrJckYHdwTPj6lwRk/M/f+zfO7i1B4L9EjQ3
4kPTBxK2WaIpuse9tLM9XkxPBH3VNdGt3xRJtm+m3KvDyE4p7MqldfY5jYz+mgRE4qYazmMI9qEX
kX6DutZEGSdbijyyI9FKjGpSa4moWt77fYK/I5pFQbOrKk3zDil8dp+NwlTHjoLWjwZcp9zbdj/V
gVa51WffRn+6k+NUGndaM/IPTdk4fyUlvNqg1eNiOIhqsP9KlkRzd/wJK303Fw0DG4lm/LS0KZF7
+uJVFmjjaNu7rM597ypK3ZV7YQo13ulI4j/23cDfFvqS1Ri9ViMAGSzuDyITaF8PAGSJpQcN6gPs
cuevE23TL3FruenOT2F3BCof0i4gc3TqAkQDxdUQ2w3EXldvf5UZiPV9rk/z9yGKps/TWBR/FXli
3zZVNrJLFnH/OE3ekh44c2Fh1Cor1nYIBewvXlFxEl/KSvve9o37MbKK7GPU2UoFiRUZXmD2huyC
wi/S/ouXpjlcBCMuui8QXft7wq6506WX1d/YmJWPppI5gZHdmN4UmuFlu9Fysdp0rd99UTa20RJx
wnfemv4pnn07BUFfOWIXVWYNKVaY7ZMLSCrHUcST0TWZAFYlKxTYkpizkT/cjF/hOhv2sUA6iWqX
1t9X6vDizhSt/04pOaTcTAFm3GyG7PNkenMDaHi6X+oxrnZL32Xvy16Zza7MCuuTMUwaGWb93HxP
fL/7TIl9/NRkWuQFiTMnP2yRte9brLf5wZy78RbK0TQHExhQHfKonG48f3LIdobcimq1nvRf+jim
PwZZsZQDmLDtAFmjfGdKs+nD3ipbLVC2N4DRgD561RDwDpO8S7Qb3CcYNUgMrA26c120KtPs8l2n
+32/yxclohDfnunSuwcmG+BgKpZ30zLKh7IAgJqNbvxdqkm6j55K5JfeSVxIuR2s3p1qPC9eN79j
FzQ98U38/2a17Icmc9C6dHDIgyk16h9twx4zGBO3/wLhaVXDuaP4wYG7HOktx4gYnGhqEDG5nDoD
+M7ZnbboA4kSndNWQT4txWMpPKpvmRWbUKtti2Op18KxTqGifBvSBONNvp4JgknYWR7UWInsIGfE
fG9Eqv4Jkk2HVq7sFN51r9G/jdu++qg4+n7M+Oz7tJmc+CdZu6MfxG3sfi1E47wzFcKjXZW7oGn5
MdkSlMpX7/Q+ss3rObIBvZH4ijAqn3Tmv17TqAvrRUzofazC/op5MPnhtU7xMCPnwNdQ1cwbvyVI
ZpekOoBwTLKFuRPI0hUxENPwZcEy3wUj79+PiQn0KFLzS+VHPK2sg2jf4sf5xQaPmUQiJz2jKC6r
HHJY5O0z+BF96NXUIoKsSnstbKLJ+qT4ZH6DKU1RzO4FfS0+OKq49J2ofEqKWWpB64iIGSVnlQIv
b2W1E5GAsx/jAAfvWM8KtHgu5tuqaDou09LGe/674iPFK/4FQ0+nYv2mIQSSMhZ/LQZTZfInkQZ+
BcQtnJJIE0HJ4aXdJ/mcvzMXO8+JF6tGaOtllR2GTF9I0nGG0FG5maFIlg3sdscaUZR5FawJYSP4
25Wzl3nHobXTaTekJnsvJxmca/Qb41ejtAnGNYqE34RZH5kcAGSTj1leZQ92ZGjWhalX2d5PMLqE
Vj7JKtBtVVx1eU6hI8FbUYdJEvc0GaeM2G6O5X+5UYRJs7mce48a8IBjawzacdJ9OLGN/aCGokqC
aFHJD4vZmgR4ufwkzGMP6HKa9agjKjn2BQBvP/6a1zKZrybiW38lxmxbe2mnwwMHkHQIZUrCNMKP
bnrfI6mDPOJZlDWLFJwb5iffnwIxVX5CfYZgqF1mDO2PaIj6eAd4VxToDmo+vq3WGRd+iQGNKmyZ
NGHtKutzCUw/D1ogJ2GcaPqvPqoaC9gdSJpgcJ0L4QHZpgppotewlk5caIvZXGYWZsBdYzjxzaBi
O+hFZF0Tx5J/0LPc/67RvflmeBMpCBanrDYcVSdvbXDZd53Qa3H0DYnrvfKSRuzsOE5gRKo8+Qiu
V/8+Vsn0aBkjOaas7rC2q7ZLHooySgiqnE31o4Ys/FnGA31QUJhRiswItDi1t0Fl9Jvd5rvOt22f
9x5Kt96Mqu/0ccd3ldKRBBbKeGBZcO9Qver0VakCm9hOfoz8/RlWfjyYRM91Pa4yb/Tu55FkhyCS
ikWmSe2y5v0r2w8R+sJH3APTfOAA6/7MVmjHzkBSjYNdmQvLrsv3K7AMzAQclJG+SjqtcjePOquP
Mjtv2nVGrC47Jt/3hrsBfJucEhpHwl0uXDOh8VZITi4lFpj7ySgTzLVImy7s0uCNHGK/eS8H131K
GnqBu2gZxtsaXmEUaNCA7D24/eKStbc9Fg5i952ekI3D3DSeKr+xtGCZDBaQtJ+z7ojrkOmkl/D6
A48O4NdlzmQWznPCFyBRGDxJArCmexe5XXFTzRD6AkVasrUDH9B8tZl82cFdqvzdjPD4r1gX9V3P
QsE84u0DOD3I5JvZre9HaoneCQ1dKuBOjig/47dLvpE5HvNhH2ztwqol3m1RRG2oKaB3pBgTZBvo
Pm7HgIqH81GOrdXtdIBYVpDPVkd6mJr6+uACASsC2Ptc18huEuLuItXNrMRAepQmkoovEfGb3NOu
Y1XeD93ix2RmjPrwriS6JXtnNFY+XLcGWYcCUpptvTPdZgTZbrY8O8E3qmUjJ3MCP2gRfx8yGeTa
ohmB5ymDVXrJhyrMhjiZdiPtx+y6HMToXKqY7xYTpzLEvhuT4SGVplkdIeUL7XqafeLwptHVup2H
e3oMsBGpD3XCvjNAp0FwiZ3V3UNHegbxb4WnLohEnbI9oOy2xTOaUrdQvcWTt4xs+l5qo+mg8zdJ
L9QoZwcj3pZkZ2V9LO5FyhvHQqKZ70x6NfJQDemsgnZyU/OhMx32RC3+6BbhsundqFp3hwOF39QJ
U0l98C4mOh2279Sysesnw8nvisaZnlRaNWZgsy7CdNeEG4cQt4efyrQidpBxN3mB1YnODGIw5AaL
/Pqb+1l6cGP9gbwHCX3jipiW9me/DHMS2E5VqiCTa7iMoSwWHNmqdtwpX4eDpbWO04IK5xusV7N+
Oea5psJidHMv0GK7bt4ttBXa224g/XDvt5HwD5kNpzzHegTOP9bqIQvzAUhHYBAN/d0djdbdY5rP
rH2U+2a7sGdqU3Gf0Ko59L5mLpfFPGS8GLHDCkQxvLwSfjppap/1elccQDskBp8cc7AusMx1+Gta
6QOtcIVcirBiT+E8kYfrVkEUcQhhXdZl6Xxva1dMeQD8guVgkJlv3TaepfG7orz+YkQpjstZb1P9
E7zfqX5KwHE1D5nVNu5DbVoxy1QtWYPZ1znZr+fT4B8VG/7/RJPzUH87GIdP3dP/+lV2STffPRW/
/vu/LtXTi5LE87/+d03CEf/AV0NgJ7UHeBNoUv5Zk7CsfzzrgiFtCERpHNT/VZMQ/j+oONBko3Oq
r/85p9S26p/LFfY/UNGtZT9Uxc//2Z/UJNbT7L9Pu2Cw6RassgYYmWvZZFsp4ADpzmljmnuwrnV0
ReciuY7T1ogugNgJ/5tdVbADzVJCrPizht7z0BRkMLFRdsHTsznVl6ixE1ZBfW/1SRpqZTp/GK2h
3fWDHpdnxtpe5jO4nVqpAcKdqpDNnf5dlTUUrWFnMakPwCfGQ9uKnwkn8sOSS+czFLb6LpbpeKZw
enJMNDHEO+KupPjzckwbsPFUEfUUkgshAl7a5pfWxfIz0ULaXdbUj47yrDNjrn/z98e5XieBc3gK
0NURqrspxyDkZq9v+XPIosgagZFC3GczenHseVP+vlCyevfbPD9RADo1IuXSVXFED50W28urHOeW
YKe4mkN7bLJroTfpteMu5kFvxPhJ19r++MfjraIuzwKXIThsbMaj2t56i9HMoRLyOh6IeB/i+E45
ckXkmOdanyeeITBsBDEYjTEN6JuSnWpXo8KEEVDPSMmppvne0PLbBDw5YjKbrW78/u3Le1lPwxIC
QJw5iiJyxbjR0nt5O2dcCV4+Z8STmM7HFn/Xlb3MxZl7eGoQlFq0Q701uGBbTzO1CZ16q+ZwiYxS
0saFx86B0fMu376Y13fPZU6gFqA/QbdwW1Bvsrph72rMoRzV0h0dVQzJvXAqUx56ba3p0xSN8+sl
bakhhn82Nl1RCxgCcGhh2khf1nvwmw7TLIhXA62zhANZjKyTdffRiAf9ELFXCySVs6ul5Eaf+c5s
7+w6KsQmvs1o/Hl8m/myZEvkxpLGVYIOoAgtJ4IBGXuGPJe7+2ogvmR8u5/roahntwaiTnNUBQNv
CTsXos8Yx+U7zlvNmW72qVF8cFDgDCADk6ry8ia6njbmYEyBqnjG/C1L/dYLbRkb5/z824myOgtX
DD/GI+q8r16zoXFqmVbg7u3eyX5CejX3KBGKe90p+utyPQul1FHlmYe1VaQzK1AzrOY/TMwowreC
Z4/8IAmrljKBeaydDCru3m2no2OKi1azL1BE7aO6P+ri3DR5db2AOnh+II+B/a3vyMv7avVzq2kZ
wZYNm72bMRMy7Dx4TLVXDpzjrSoZwg58/MPb78TLOjroRERodAXANwIVg8a9GdZl5zwSZQIXw1Oz
s7eUWCISNqO5mXY51dVzSZ6vpg/joRQy6aDQX+FT8/Iyi0qNehNpsEgVlJXcqaqLyM/Sw9tXtV2B
cBOg6sDBwG5obeRsrwpVQGt4uUc3Zbavp8SdH9RcLkdN1xBpTslyZsV7dRcZjy4RQhJ0HrDKNu+4
pig0TYDmQhH77X5R/iQDFxgBxeiO5eLMJH11DxmNrSHC9XWjhgDs5T3sMcR1CQ2YsHX17FJ1XkR+
46TOwDVPXRO9T24krCa6nJvOaw0DzNYWzw1dch9+YDuvflj0WtsgNzUtfPt5nR4LJzfvHE26rQ+q
m9ypxmHvwmmM8n0ztsktpOXkitPrfGbCn7x5Jh9/nD1rvM3msuggL6mzcPNMmdbXHocgqvFF+6df
yfUR8VIZ7L1Y5bzN5tJEcz/2aeaFBZmZH4ayTq8KmZZnHtGpaf77KJtrcaght8Jm2hWOqV3LlJs1
k08XLjEd60yL849vP6ZnZNDve8n1vXLoT/P+8oHERfZy5iliWDnvcvOU06EWrdPk/SgrcZ0lM8qm
1LGAPPooIrNWv1JC6ylj9IjAzX6kVmkfqGFnZxr064ivfhH7MMjS69R5plX8tqYT3+i6c8HMcduh
OGBwUDdFZVDZHct4p/T+pz4q89Pbt2F9m1+NieptPXFB99kmMuE+p5JeIHabhCkCfbSXo59rxTF3
e+0TyYKPMurH2y6f3Iu3Bz75mtCEZHOO7JEF4+XtjxU5LFphA1hqBnFBoXDZJ/0ApTnR3TOnhvU7
/Poa/z3U5jvtwRZLRtpZwBbH6SaOjUezT7KATNY6MERx4bX68p4EYvNQiao681BPvqPQM6gpWivN
fDN45bd0ODQeqoIVexx9gkLn1j9nOD59N/81irf5jDYSksNI8TOkSztdWz1ZraXv1Tu7ttTu7Qd3
8oLWTzZfBB9b3eaC8mXUGnZOPDjTH46l61bf3Ko/d1A4OS9BdLKuAgwBxvVyemg98ACZctsmoExX
vlhcREmj/Dz5rvVUGXZ5xXnexlqPPujt6zs9MpgrSKh8I17ZfLxSHwuTkfMxo4QZN5Vx4eiJdgAX
F18h78Kx7yQQeNWQ/Xh76FO3li3v2pZHiIzC8uVFL2SpaKM2MLRI3PdLaVVXiQlH6+1RTs2V30fZ
3NrZbUcdsogbarWRHkhctuhbtArHjt+fEWqcu6DN0tHRsna9mDevdIf2Mm3wO7QdVeq3L+jU0rEy
4alEgNZAAPvytrml3la1yQWRAeCHiFaHXeuzIzNcxF0B/fFzuIeTd/C3ATdLhy6UbneJ6UIMyvMf
pW1S5I3y5FM79uI/eNvWJHUqAatGZMv1azxp9ZPPsjgoJX64asChMk7dmSX+1AVRTcEtrrPK4xp/
eQdxAoAptXmnM7Jmdxx3o2uz9osDOajx/u2HdXIoLMFgEUCOgTd+ORQeKkkse+qFTenVQVJo1U+3
t4uLPoq7MzvZU7MPfSPeDJRJnO428yK30oUIdFZ49GjGTq+bel9odnbme3F6FII58HpCHdm6nD0/
g0SipBc6UW0f6E7UN3NFfvfbt+3cKJvt0Zy1nGM0nhB9Z77yctD2iaiK/2gU1GBo9rDyb31nQBb1
ZMI+hGN7cQMwpmZgZOk58vOpawHlAASe0iGkgM0Kkg0RwDHQdiEnZdKbTImSJhLnqjMnJhpFV1Zd
+Dck/zibUVrT7vt0JI7GT1O/Rrdl9BOyJFsdCOaQ/pn39PVoaxEIdRVHbo6eW5r1YtNOylb2rMU5
BIe1JpyGXeSoa5d6ZbflmS3N61uIx5wq/CrjhPWxPdAYZuLNOrkrtAQL48BWirRgiaTj7Ul34qJs
cOBsR5GsrgX0l+9q6/UrnVA3Q1Ri+RwQ0ydIv10FPkHjZdk5nu7ri8KoBN1ztc8Ddt0W64eiYUuR
gTWuEt3+SYFrtnZzOY3nyjHPv/vlhtARK4aMtoBnUcfa7D0BOhhzjQ8EJBGSpu9RSXqyuzdcTZ8v
M3/u0J14+Pmzz9aMu+6oD+jbdkNBeEGQmhFnCc4C/JNHit5mcqg4nIMCNTJ0DlXk+SmMacsoi0Ok
u7G5j9oBNdUwYLE8/unjgeGHoo+NAgvfq7OzVCm6ICU4L/S8swd0oaQA9MLC4T/Byn98e7TtKrti
XlE1UITguMnru1n0eGIL5x6bOG2b2lUwYo762jcxghrJf4c31JtQHrw95nYCrn5UZIhYjg2XQbcV
rL6VSZWXlh/67eJ71/UooEl3HlKaMOtLNE1vD7edgCC5oEOS+YwlivP09qRr+8nU+CCkKejELoUI
GrxflTOc89C/vpMrl32FbXIfVzHmy9dK82DmVF0chVruNmno5LX7ay5SM5B2VH+zs94Ywz+9MBBc
6/9Y41fh8OZFphI8UiuGc1l1I91yVOaX9die9UNyBfz039+sFQwL4x5nxCpFJvns5aW1amzJBo+r
PdT2MnvKdUdrLlyPzctjsoKgD7IB9A/xPeq/xGk+hnFvZve5Krx7xKYQpjWg1giDZh/bsKzi7n2D
B+BpKQot2YEqQ6yEoO3LkslrXxofSllZF4BbUHhZaUTkDxCg6A5lZ/bDcYrxgY1ujpePysuneGm6
PRqC9D3MgvZRM/2mDBYEJ3KN8q7r69HOVDixt4ov5n6iUZcZxnxXusougs5Jig82mrKjiBLrUseR
mO0TSJqfB+mrYx41851mNtg2tATFSA8WWkWx8ZOI8TmglZ5+M2a/va5bN3/AbM2yqlUq/iD6pDhA
n+rDiF8SKLivIYiy79lUyiTAuNm9B4hZYb4eZvCTE0ayCDCWRjR5NVopXi/pAbuW2Uj0kw65tCVG
Hs1IgJB3pFxnLRfYub3rptMKEDkClWuMGAarfrfcFW2V7l27VzttaGtcn6rRkVSX+nwrhr46zJaV
GUj2Ipjdwir0dG+1yAkSLWpvAW8LVLFZqX91o2H6lFpUROB9obyFBx2MNcFgBy2OxS/LHMxhh8Iz
XmVdyRgoyAjhILHFwuUX5ifE3JqE5mCvd6qU0r2L03GMdzaZvgUYbSqRB1THyJkQY9vuZwF/wA6Q
7Oifxspyv4yAh8qg0gy/CGvPqJ5AUjU8vLaUf+WdUV63POL+g2bkVeevwk+votMFPcGUgYPc0EA5
1Nfjr2JxY+MBdFNbhkKZzr07G2BR+LMtxcmFBN8gnhwT818+0x4D60BEOxx9c9jPuaovIplbCu5z
BzxYVBKXexEZzrWEtjRcAXsa6vuGj459dAs70X8OfZHUBwiw7udMYDxBALUk+96TxWdzSh+NeF4V
kH37xURwikxHG90+IKqnFnvZLVicpqHyfyxGl61yyeUw9DlpyCaZgrcjQNspcFNl4YPKu/mdanXH
5WtWO2NI0RNAV1MmUpKSNRbgbbtknuWFmTqj3cogdRq7QuPios0Imsya60sL8HFxKBM/v5PVkiG7
rSakJ2PT1ncYnCO0PU6V2MQjeQmeTsfssl3FujvfpnWSieKx4hhDrWWSUTZ9FMhkeI9GbPDAPkEz
7ooChc0jC2QPENKEmr13/bROHx17KXizRwJE8DXi6xqqe58kpOJOdohF+x23w+x2E0lsfbh0Xm0j
QSfzPuhL1eLA9Bpv5wLYld9K5N/iwpVl5h6cVGraVeV17b3mzL4WGnyXWj+w5KzHtDzrItolOnac
4+C2yxD6SFRQ0bgdIlu0c3N0cL02dfeOJ2cthP7i86pljT8ECQikg8W72ocAhNPqgACzfvAG3qRD
POXLg/QXrwwjbNj0mZA5TTvRSOdnESmI89An/Tgs+YwZhwKFEK3fZoxwZck5KRGt92BHPV0zvT1y
+uWTJjW7QlaOs27vJqhi4Mz/b/bOpLlOZO3Wf+XGmVNB3wzuBHYnybKxGsuuCSE3gkx6SNpffx/s
E9+1tnWkqDP+KqpGFTYbSLJ537WeNWcfRCOrNfS7qnm0c9384MwJHOEB8tmyq43edsPOoy1Pbhz8
OX+a8gvPTD3t0hdG+j3tWP3w7pmrv1sXOQv2M2kRhLKSU4CML1m/ThL8WtRU/vgFy0XuHW1p0GTR
UMI+un2GWLisU512a4bOAYGgkPxeI88e3E5rdQyy06RhcjQ0cVgsez5OjqdlaPFgGYRqrglH7la9
VSR0tAsI0nVEO53SpQqJzsrHPeB3y40A6JfmvK/QDJJV5c7Su0CwNLnXrO3UaBkDpXGp14jfDzrJ
2u/yRYBoDxTy6/0QePO0s+3ZfMjSNhBHZYl53ZNmADxlrcblSUcskV0Q/ZPPhzFL3XdBjj0OhlKj
m3vLn43YbJtFREa39hmzbOY9DUYevGfrZNmnTAzOF9dVq35pqW6l6TXLQKLi68l8HuqKeaSWtvGj
QfaGq610mi8bhpSbmpa6Du0lBfk9e4Z6WAPlC2Y93AonxdLxMW+EyQJRr0MQdWuBntdJvCCJUE/5
2Kbt+ruW155LNvBElIpsFcT/tE1EczTqxeoBd3juNwaZQsvPOowHe0XeCbV9GbtoRXmwqcjtQh4z
EA4fMZ9I8hZardSjFqnV97qWzEG+S8jijuAGHCq2XWVyV6Vo9aKmBHOIXFsES4Q6cKLdaEv2oz2j
4W+Lv9FEX4C0P7K82VJ72DjaF72zrb8nTBI0S8rS+iwxPjg80T7PjwYN5lMP6MYKjXbeRhRyNiAL
xOe8MxyZFjvRdMmPVrNnQN7OVHthgH+9jVCZqv6QU+gAb+WK4YNvFG4bejUQ6T2Vu77e28BH/Cih
MkuiZJbO1q7XlvxeibUgcbK0sDZ7iL+Hg2NP89c1YbJ+75rZcJ+suRgOQZ5NeC3W/F2uCt0MbdEw
PlSVlj+0gbkxapTKgo+1O60y8oVWpeif+xIQX6km9OL9nPlhrWesb6PW8gIDkgktoKy5px1rrE0j
dDbZ4i+tV1EftpQMJ2ryhVucjLTRQzkXOoI8euhA52bLumq9zQ3QVBUhvKj/1+Ay05fMjvKp8OuI
T0wIkmex3oZrzjwbFaOFpLHzUkvuQLfU74kSy0ENU2EI2EKINOA0ETjLqVsI06wJwDIiL5i64TPi
YeFcjE2+UWT7yTEfExhAxn61zT5/X1crDXsYRFmz7EU1TtUuSwsL+WHrrPmwt/o6k1/R8or6u5o1
N6H86ImhONqTO679PWdK4D7vJ08NWn6oBn1N1xBpii2rj/20TmZyGB3MEpAT525qONVDrqHykpsb
rMbm+dUA9yB4u3pUuxrpiDu1zqP4LuAD5p89o9oCRlTvTExFbNhsvrSurg5EES/LoahEl+wclfdD
KNJSNR8Ss5CXFj/A3aZ4uYZJbxc/mK9Vuged1wxRk2WrQ/AxZahwDNqaGFAxZT96mSZFWJtze6sT
ikz8jLM6x4pOQ3HIaHDix4ECCTch8czrkrYOi+rICw0tJr40qho2QtcdzI7gsCB6/mLzd2t7uAPa
0cJWMB21Uql653dsSkPCnUAvJeU8fSyksl349bn2ecQz1B/s1DPqXQGTatoTTNQZwQHV9tzRT0oV
1kwsRXtEY3IBdoGz/1CsMr3U0xa41lA383rfdWPW71gzGiActdZhGKk98TiiBVwjI1esfiv8avSk
AzT1aBqojkbTuvi3c6GqNuIJYkXIhjkni3rOkOBbZuIPoSUqQ+4J9Qhu0nZp35sNmetXmtDGK1Qz
7hzSc8y+LLllfUEbW2d3kiT29ohrWn7I5p4Zq2uFuuyWaRpC0CyWvdeCQrJlpNn1xStms4xM6hXp
oTMMfHRq8DFm63bnx9XSF09GXi4egMZ+0JH1rw5bZ8sEjm5Lb74pvKb6yoxo3pWVsajIMZMOnKol
pRduGBMarisciqpS2dOmsrCPZW4O3xetr3WOMD7lTZwgzWmRqkn26OCKp6Bm3Q8p1Ogy7HI1xrOd
+0Xo1EbyQ5ouhPmpcdm6t8ua/5ghOkz7OiNbWB9XQmUGzWRlBpLYc4ZLoIlWVca2kPwnj2gtVoSD
llMv2lmGxEiSB1Zj73OOPPgvRD5+rlfnIVkX4jqL9NGZsKn3oCnxL7jYwqACD0/EZyDITghMrZJi
/GB4s/jQ+cN3EuEgBfiLvJ5R57LH6Ts/xYqTADHK+NbvmmkWT4lwzOEic+E/+N7QHlwYFB3zkU/S
B0thf1yo/8NI87SDRILPDrldy69DMbYPUrNvZw5CWTgpdkdhg5TTgyKS28cRBvBO6v260zvR+mHm
mkizh5RYa/bjnGVGgXI+k8lNScLUwrraGu/8RLtYpZ/tpmU27mwdg9iad03UqcW/9sEf4iILgk8B
DcgrgkSNqPcq/GR4sjQk5pX2pbTz6nZqBu0gQOrddeY0fhx9cCdhEoi/q4wAJpIytanFsMXpdXtt
8KNWf73M2N8fRVJin2QUPRBCOd2WgbNGJGCP722nLMibJRAeIKgIXae8W+fqZAxNiWBFre/M0YXD
CVJIkey0rNGo1wNee9xMBELYD6ItxMmoS/l5ZQXZayondWYi9dhJZv/axagHgYNvC+tWwm3V+XLb
e6yHWTvYl9Mi1EVGBTuclf5OrcUVAUxH5S1LiEZVhVVi1yyFlPoCtxhC/CTkFvXCfNA5Yp+8esZ0
Us/mlxV3KRXAQn4iiZlwFTfVPVIJ1/HQkbIyL0l1v2iEwI56Lnb54nZXiR1canRjnpaxby+mUXwO
Sjt7b+laGTW23kfEs0/hXDjaAzaJFneCU93hXlU3i6YW9zDa5IiF7WTqJ9Iv1V5nKFrraB2s3Psy
ctwMVwTvtJnqh26grLsWldybSvPDZWz7Kw6hYqHtqgdfRCu97GDPiYiyPnCJqOn8E1jUdLfgsLlA
sOdeFX25Pvm+Zp3ytmBLnZuwYDhGr5P+t9u42k2Be+xkpkq7kiITJ9Fs/joolzIy5jSuldNjUTLE
nRB4uaJxyK+zedYuqEvMJ+j+zGXj8oMYmv5QJrMROtIdPlOPKvfNkKsw8fv8W5Kn62VN2/EdFozH
ir0XJwvLC2VjQ7zFDHCF8UE8aoT/3CH7NS8rrev3LdycLFxcl2fs6wUK2XY8SLaURZTYWmHB7MOx
JjnUhz2fzAVSrI9r0AVX9ojsFeYB9oIV4tBRYGU195k7uvihLO9SryrtsnGNy7GYkgvbrfOrIXc+
2YmlxasPAKOCI3XlQMBgPK5z/eBmjffec80bJgzvRwn2/4DJ0YqJLn9Sdv8wcA+PHD82LohT1H/P
WN0KMEfS3Tu57G/NtVSXxSq6k6VPcVENFt8Nk2q4tIlEbexaMXIMtl22mr6IUQhsJpyA5wG/UmRZ
nERYlywji8oGJXTIQb9OGOVl8tnAwZpxiKJOFi3wkMfINJUbhJVtrKeiwYQQCsxs7NAFfuZjp/dE
SbN/G27w3bk7DqPGDb5Sfd7z88HxBRVVhd2QDPkS2m2BjXWh9nAzTw67Vh9v3pVbU7gNm8m2PjdO
CX5FS13zK4rs8pDZ+DAOuV17hB0Ornw/b/aIkPJQkYT4XqZ01/K2ZNQwRVSRVbSq5INv/G8GU2zO
p+c6xyUYzOJI4jXEdC/P2W8lfa4zgQyVa+EerijJThnVnizQSmxujKE2zLVJtw92mVEodjq47CFR
B7KJRGMNBjn2uIq3+EW8NNoya6zE2egD9dYzvDxuU3ixlgjXj9pVA2ya+9byRZPmkkUS1pOJ/ye1
HmrSROuQ3gSmrVaaCtOL7kzXtd1CpJNGGXzvaq3/6iqlYjwoUx8mmp2mu5FZ+1ulCT/fsbYR26e6
oGVgorVLI196Jp5It7bvq0ZjakNTKfLdpPkdCxN7y+Z6oIyy4P6cclK+ORIFwEOKVu5l7/a31VgL
NwzQY3ghq69iKNC3eyw24xadyM6zsM+pGROlUA4FsanKqUMZqe98VIudXKve2CyxNJ0ADoANeR84
jaExp6cDBSe3be49tVA3rtY+ebCdfN7isbGMQRRL1dPQ5Y6M8Go3j3U+tuXFbOpoh7spMb1rzdoO
zYunSKisakBaRxi9LDRmBXERYxCxY7sladsvQPK5h3KhahqMVI5CZlqenpk2dhb6NYyqyJybBh6m
kfvXY1X4N2sLrOZQEgzmUt3pwBfA5W71nWdjb7xoR/bYCA666SDnnE4F6AEpD8YwMkWKClk/HHNv
9o5B5bvdpQm6ujzWeq+dcHx9sZzS3CLXU5nvJ8qwCj1ysbTRsnTjehrKVClSworlk9tayY9UsvJE
i9tWN74QffbOZFMndxxiDZOaT+F/b2hNjvvUUzpDEMj3TZ2MvhdpprkSWIH2s9xjHkzWyOa4dV+M
WLgvGIDkJVFiIqUFpVcNVIBCcRtOaY5hDIdex9dpLlZ+8KE5Xa91x4EsGHsKSI1fem0o9AopJQ5E
wn577K6cHktvMO9qXxvSJ2Izc7UfitLsL0gYDK4r8qOGW33FtH/UoKhsx5AWNey+snkYB1/owI6b
qh7LHaBmFhAdb6yzE2vj1vDTAuFjGZ60K4/TyndJA2eKvHUxq9DoZKXvgEV679u8ko/GHEiyFUW2
fDDnhQlwcHWi1ZIVxuY+sR31fsi8Suwyq9AYkVlp3I2DlxIzMCwwoJH02TIsGhS6kZ0m2RKOHUey
y7aCmqDv2mxqlIutyh5YfVQz2/eKDlD+sWt7sOYSYc+WDmkWxcr2raAL7FtT8tQuBYefNfhp5S0b
3Q3TsgG6SkF7WO7hB2rFvmKuo17rejnnHDrXcT0UOhvjtpitsA1MfNUqHexpH7iEI163i+MZIWVR
B7lN4gb9sWryHvE6UnoTZVbTT0PLFmBVIlwgLdaxp5hHQ3t0Vj8q1zJv4iU3OuNaX+BB8m5VvXFx
u0GnNm7lw9FFfM1RdGp5TomVlt7FPAZVg6iCncLDQnlw3A0Tu8ODU6NCq8IE05D+aZaY55zDPNMQ
uApgIc6XFDJHFfc9Ytw9U7453jo9UWLdHsyExpsscVS7x1okXXsnC8eGrFfApPgID0NPn7paL4EM
IQprLv3ZQdvHxNJ2txOUMZRpDYDor/UGFYaKirdlwOsnbM05OnSGqgtScvWgYAJymyrkyxMt0Z5z
houTJPfRqIGL00UywrkZplqP1Fo3ixGVNKyfVG/PX3O49DA5MH5TptOX3i3sS0KP5uKC8owK7guL
hhczWYmDE/c4bF0CkTkLapTKi97o3ftgzi04Dr3mBTeiMCn+GEKM7IgGO1tSesNAOIYLqBK5s585
SJefqZ8Th6hldg9OqTUIBCTkTFud/L1boqpqjrQrrfVoOEaXn2qTalGUaq3GEdKZxkBwtlxml31e
RbcppHjdz33oVY5sjw3eQTy6Xqd5l1OSaFoTWovVJMGOLWBafirbeRqOXjuPG6SOpVy7mUyRaTlZ
AbU23yM8llm702WpSi3qlqCejn3i1EFcSrUsVwn+8fTK5ZCP13IYbdKf6BSIXduMnSxY24IpP2lF
p5obulOJeXCq3BnfF65Z04gPhrbxL/MEQe0aDn3lVx8aVXvtY2XQ7LpdCr0tHZa7WWuaX23h/3Up
/sulU/qfwUk7Kb7iIRS/s5O2P/HLp2hbf9kYuOi70kw2cK3R/J1+9Or//ss2/kJsi0eCBimCfvzV
/+NTNMy/PEjn5ORtsg2s2chu/u1TNPS/ABChyCe/nD0cIqN/4lM87zxTMyC00sStuAmj4E0/75sG
7JcGqTwOOsaUntC4qZ30yreCQ1+8Cj4C1D3IvFAOPL8K1fg1AOlq4gSxl3dp2mefCqMz3+ii/6JA
/t4FBjOFtII2MLYXYjmDra3/m5C5wO9NLcXlbDko2o0q6wg9aJrEj/0Bj/dxyT171+Y+6Zozfr8o
bRRQh8BmZm0Ct6frOA7VXbVMwt2XOGXq65EcNuuyzXV7pETWzd6BVo41UWP86SVRSUA9FPpwj16U
GWhrSojTus7D0fBWO0OjoIxlILxzrj1+Cg3PareRSW5Expd4lQaNlUTICgDlcMpKPyZ15VQnfRg9
tfNE5Rp7sCvWN5tcbf9kz8o4eonVkZ1HL5+ccWjzH5LaZtdP0Xe+mjAB3Tie8MUHvZ71T4tJCgXr
oczvx7EM9H06V/V726SHeFBpOwAMlCQrH1uVlCVJCDr5MPY8gTPqUIlOYZ6MaE7kSlxetMlGm33X
ZQY7eTHjyzzNSZZ8qiZC7LZCleMfm5ycJeAhQSKPxGt0xT5IqMZeaY7IaWaTzVdRu1rSC4obq3o3
OZQoH+3aoYXq9qquPlUdR7pOrnZ76phl44RAxI79yQQDqkAgs6E7Fjp+XVq1j5I597Fvgvm+8rvm
aSytrYuTquLvdDSLv4U+ON9GMVpPKDyc6ovmJWsbseyMGwQW8+4pyIDNcBRG9HuiJTFNe+XTQj7R
Te/A4bnsTbgx4Et0M/y+vQKh0vl0OeYG57nhDubfCjV/taPcSmlJmcqGBmVQATzqQdsQhYQSER1o
OgQm2kby0S86sqsFNVlD9yKLXSnJAoSzTZ/9wScRNHPyqjm1FCQ/OCjtfkm3/nd6/teGlv/P0/Nt
XdRlXf2fi754rL73v8/S2x/8N+HO0/8ih5PmDHIzbDHMHL8maTrjfxHBg9UFiSV6NAdlyb8BdxqO
ceSxoBvJJvgZNv8/k7TGBM50t9HiXDx+uKesfzJLn3lGKGmTIOM5G6cNww3CxTPpdFcVM1q7EvjK
YJuXnBXKgwvnArgDBCqnT+j098mwk4o02YKi8j5XYj7ksib5xh3YjSBTfMM389NM9/8n21+/Cabj
JnRl7eJen0+2XpnOiqazjHPVwGC2kTawl56LO6sukh/TUvTTbpTltWPPYPwBC6YfMa0SZUDSGvNM
pQxrSyQ37uRSUANqbIFAYKG2SUGQ4IFvv73z+Nfv+h2o99OTdP5zMZASbOBuSZznUiSaKXggmTzi
QlcBed7j1Nx1Y41kg8A0LQau0/gUwZvgohLleDMvDnoNK3W/Ovlovtdnw7wfG3++cwj4cuhFFN0P
9nPJUaOD+3FBP/hk8m1/c2gU3C993tzm5nxD6UL79PqNPF9Lfz32AMU0Y5TWM82w54/dyFSn21kn
YtecOINS8Y2Aub4VRv5cAPfzKgzazV/PxoR/t1/x20rKcRYikJoZcJ1GSQQIUNTMbcvcTMH89Rt6
rkr796Vok2w7EHSW54GRYy6ChhO+iFFWPBWjw9EtMa97zYB5GDj3r1/spfva5KvYLHRIEOejYGqB
6g/k68bUCq13qFTUvqqkfw2CZ/5HUtlf92UiH9zcWshV7bPvA32wKNe1k7GsMnGgEjft16X9Zwq7
f1+FmQGTD7tE/eew/+1FLaWDctrVZQwrj+qJpUMCpoz8xjv6c9Cx49wmIB1wNJatsw2cCfw8mVdD
xhQWUPEMtKgTX77lgDkzDm83wyaCre0WJMWudwN3/D7q1GwLUWU5Q2Gl11KZZXbSmNO27UbopSUP
EKQGIj2fQuiMr9cq6vkN5vdzIeGvn2Die0BraiIfPY/rBSwFvHHMZTxl5tPQyO5omaM6AmdHvEHG
O4LaDVvEbu7w+sh84REjOMWxvbG5yS47++L8okjGwvRlzHYyxTG2dUOIiH3jRf75sSEvNoAHsEdG
V+txrvj9CfvKN/lHyFhvA4Bfo/NoLtWDVsDbT+c3TDgvPUoWTNPQyZPHEn6mdiYRMVso0ctYdXD3
uxEW1lqBO2n9JiP4NmjfrTbb6qJ0693rz/KFtYlkDJ0ZhXI/tsbz8cp52a+mpC9if/4778drSCH7
SaShL/WLodSokFSRCWQfmgDpz/q+XG+zRT526IvnpQmHHEfK8P31H/XnCwabYIOGAEPGGD//Ut2x
zUynXrMYn6P4FGgyuJFO0v06hP/HjKazaPFtALubRALRtb29av1sHCWWMn1scXJb0fIdFmdAnJOr
TlNgiKjPMu9EFVZ+cbsBPQrmzJPskv7Q2G/mzf/5+slhxdDN2Ze5Flnz86E2GbS8k1HKGONjfmoa
xDe5ooVRlHoWJSQ4HBy4qjem171FS/9zkHPlDXXNEZqj9bmTrrQMrWxmBh4Ricu+Xojzong/7pG7
OB8qmI5vPPPtTp5vLTgYs7fAS85jJ037+Z2aRg+vM+VOxajE3WpNKIl7CiygUyeL1joGskpG+ULt
XSvEIauSdI1eH1wvvXb2ovj1TRZ7CqzbM/ltHUAXZkFgK2XsNUZwZdFe37vsWcJm6E3mrBxZBeqR
Wzl79IEzZF/wKQmMtLLmjX2hte1Fnz8NqoEkbbPL2uZP52yvOjQIF8alVLEQisUiA3SkaJGbKGSG
0TCJvNPKYogmeMNX8Or37jJCH2s7ostQb5aQXdtSG2Par1Wyrwlp76GBSh2NGC2sBtPsvOkZeksE
Ya4QoHWqMr/UVZYRKJ6StVPOlfrsjfZ8g8bEH6Le7JYf+ryKpxbP1N009IsLPrjpnpphGdx/PMGy
J96+wQ3cHGCQeP4eRKBSGlx5H9ca/MK+YKsJ9SmJMmqgNBKFdfv6i/9zQ8PSr/uBR70Dn/y5T8/y
Ro737dzHVtc2JyezkMNSNQ9lrTuH1y/15wTGpZi4NhMBCajnExjdwHZRutHHaJSmS43A6Z0ndfe/
uQp0XGYNPL4oF58/wHYZhD9nGjeEoGcv5+ZBs/Pxv7mIh7CV8x7xclu17vevJWtH+sxWreJhMWu0
Ryldt2AVu3/8wCwGAcku23ILGOj5VRatbUxH0mm0UyiYxph8zamxvzHgXngrlg9dhD26ZW3BW88v
4sMZVXQFhpiUmn6v5vEHOuDujYts+7uzbxq+Lp8zyeZMce7ZXlaxugeINoZYBl1xkTpLd9ICvbjg
+ElPZrXKaJ3c+Y057aU72w7X+KR4R1RIn98Z+FAARLAYYqmrGoH/OOxLv3iTTP7nrW1BWhvzhy3R
H6ManVXnBCQTxLkYl2iTee80HgCnVOcts/wLx3gfZhP4Ig47YGLOrYFW2QN/W+culjXwJKEX3n6Q
s3FoBi+5TkwVvAMkOEeapMdcC7PdT2lr3RYthgl39OZ7CnfWP8IEbNsFnxgKg3PxhrFhxjp7yM6Y
z2VWqbha1+BIE+8HEGJr//qHcBZT//MqnB9IwNtiI7Fens2KqrHTQkczGIM8Tj9pS5eDukyJC4/y
bjpmdTWzI1hJD7dHHY6UM01w2ZNU0g1PxynFqzT2iAoXv3oQSNKY44K6rN74lS9MpazemL7wocKF
OAfQiLKlJlA1Q6wCd97VK2YQEL1aZPsQhd54INuW4OyDenats82R5zVmSflgiI0On4mzWOkHsOzd
AQWrdaHPdgYP1HDeNU6gfSAbKA1LyhNRkSfyJA0cFN6aeW/c/lkc1c+XBGCL+Z2vYRsXZ9NVpZYs
WQxniptaa97JEsq+1TUIAHADTN9cQzjEyqxVLyMaZb57COyqi6kANXrUjwgqIKCmZQ/wNGtS8n5R
zUUZuGqUagH8vEi5RR3sW3foD0BxTETkxHHliOm0JnZrHXXU68/4Zzro2TOmTrI1HDjJbevW86EN
fmNO0zoYYkirPapEZEjjYhm4T1w/xA0Di9aVPySJeMhr+/EyUZdTTg97MkNZuN1+qYr0sA5ev+sa
X9HkA39fk/10R0zc+H2qSn+HhtdB1MWdCsd5ytRgx749AnMVBOpUyVxdTDgYjr7w/d0Es/YC+5e+
h/G67NBGTG+san8OYKZL2Ha0cUiCNc8PdzBiB47PaJfgA2pRpoLuwYVnhoLGkh9ff7h/zs0YgHmm
AT5UOlTnkMl2pjHprt4Ua91iHbO++NEi8D79FxfBQG/9/M87/yA1FMcdU9McU2NDhKplXkRt7622
0Tb3PB8mG9yKfQAVVgeu1tl+dVF5vbJPmONR9j+EIsrRmw66apHnKqDYr9/SS68Its+G7wJ7Q334
+ZhMJuQ5ZZ3MMYpSomvXcTmQ5Ej1E43CG9/zz0n1/MZYbah4blcDDPX8WoFYsO47OdguTFBRkPri
ohU5lG3kA7ux0trLAHv/o4HlSEW8PvcKzvZchU5fY0sqkQ4qAPidhVB3TUsT1WY+PUmMwf+M7LJN
PBzWHfTLHBf54+dnl6nfko9ZhGNrQcGiA2GP3C4t33j0LxyRuAxnY6ALW2XnvKbZluDFS4Pnsa74
wyKnzzH3GbndVeHkdvSWOk/vThIC+BDafW88pkOepgckbv1tMqS0El8fCy8MvK37u9mat8X3vEBI
SLfVWaJZ42kVxuOqrSnD25Mx1s9+V8yEeL1+vRfKawiVfrvg2UgXpDa0ZcsFURwlH5Y1KI6dbeLQ
KNz0chFU6SfgNp9xYuq34PatwzjPxRs3/cIHwCaLGhdML/oY5zEwWeq5PT3HNW49sz2uxVISbayp
XUW4yhv3++KlGFDUK8ldY2p8Pv6HFZGeKKc1JquZIkiAK88axulgTygM33i029p49q2xo8NVvXVE
tjrA82sVCGVNfIwrBSffOo54y3d2aqdXeY7WV8ugDwZgBUI0wQMapqTbjVYnkMRozV3SGW/Z1/8s
SPCiQfcB7zNhJW2U49+PN1rT+dWSD2u8MDuEvTE693U5yEj4VX+Z59h1zUQte+7oGzYL7Y0t5UvP
fcN4bPIEFqHzzZ6BSheFi77G5lp8VunGUirrT70luzfG0gs9HQoNv13p7KkvwM4rE+FqjI2muE50
GRgHw+wbuQsMpT4gGodHVSQFKq7J6o14TDuiPBG+u0dsm3OAmCnp7ugY24h8dccckXB1akfhPqgP
WkXCgS9GfTh55Jbo7/hCTXRrui/fVW1tkbrQ4OR7457+nLU3uipwVQ6MnEuguzx/d46XkUbkaFbc
+Xl7wESnHaHdl3Fmp4aGc7JZoBLoC3J+IBD1RxRd+sOS1zqGzdZP8oONv+foicB7SnJyslnJJu02
10bj0+tD3j4b8aYPF4jmpg4dgdVF30bBbwUnITDkrRI3RmJoDtJaxFTTP8U0UgenqEXbAbg010OX
djZlTW6ZW0p1Q4xjRJw6a6kOrr+MX16/l/OZmKtwwgR/vKHFLAAnz++lCpoRLEE3xfOk0KdwnsU9
mQf3BAN7F0uuy9vXr/ezi/D7dAFWgk0TjVO22jQ6NuXP7w+vKYiqY9Okx0lred9UzsYeBY5HyMNA
OlQaFdKj9F+zzR5RIDgmvtTCIjJJsPn/3lvIUaKuTwkaGJG8PHjt0AOAkRWeKLy2WChWZxAFZ4YK
6banMvcDgSsFu4zWFX+j08Y6UFmaksCWh/5r1xnpdT803lU2adrmonPQBLvrSNKCWyUU1oTR9SJq
6s7B3tkjUsYtk/fY8ztnpCXddDMaR3shH4EyqYiUkzn1LnOs5lqgkc6Jgpibb68/Qv98jmO3YMPp
cXx6ujTFz+e4YTDwVlf9EBOZm1HTBPNwChAqvrfbb1pmafdOvi74RqSL5UC0oe4OaOZpV8iaXGAA
0Hq9Nt8rg+YccU6DVu5KKSz0dXmNMhNvAokOk6dfoiHqm3cAPNYLkWzt61XZ6muW+U179DwVnHi9
vJlyCrJY79zuLit8ugtpgcF8IMcA1+SgGut6kBbZoInCY1AOykJI6S6IWP0lh3CqMIu3+8Ea7U/D
kNYdIQtSw9vlpH7YBAWyW1ea0zXGKquOsnrpPzWrNNao7iiSRJTfvTzqqwGh0eQPzkcagE2wR/OV
XS6OQq9jJsm6XyeFRRuf7KqQMXvdeqVNZHpdmqOt7s2c9Bl8Iz0xqWnXyuzKd8vkWkvX8WNd+1CZ
ilT/mxFGTI6eDUZHUlCi6yBnWkwUnPYmP0LyWg9Hx5w4rzYkqVxUJuBOkeetiOZpJhKsDDA378u0
clCLImMuq3LJToOgB4CMKuk+mUDrCaSos8UJy9X6nJB0um5zc+e/UbQ/n7+28QONh+IfxyWXrOXn
n2C/lMIcGnOI9cFVCIIoNjY0JQ+vD9MXrrIlJuqmR52Flsz2/3+bJZuidMwayVPc2X4eWlau7Yvc
eevg98fOjpvhMi435FE6RbX+/DLo9ssh0YYlLlAIn3Ssb/uc6mMkrXVCRD0/Yvebwx4t8L7GrhL1
Qd6/cVjbTtPPpzS+xY17xfyJ8u4ca5qZDZywKRlonOIHrBBwdCMmbwrEVVSkgNZwQR2I5/7x+gP+
o9W33TozAWcHNtHsLM/2ALUaPUvzWxoG/ZCqKJu1/qHkMZDPpQXBU6Wa8SlgE5JH0lvd9xiKykNO
rSt2Nc2OprL4ZFRTBWKBveF+MXAhhP6UijFUyize6I1sv+WPZ0RDinmLMyD6iuevqa9GfZWDjQdz
BFLgVaZ+IU1Z7G0166e5CRRnL69549zz0hAEl/lzvaYdeA7T0p1q9ofCHeMBc1006ZJTHcXbN67y
wnRMFRGex0aRNNkIP7+1yqiV1+raFE++Jk6YR+0MC/oKu6JkO/VFVeS9hNXSZk9KDIIs4jYBZfD6
WHjh8fKN0XBEjAQS7bz+IWGRdMWicZKf/PWEi0Ec08UUH51qvAiKLrkrUbrevX7NP2q6jL8NgkWJ
n14F8Zbbg/ntC9fdAk1faiyx0AOcglig5uo9B8c7kw7+0uoRa9/jWNi73Edlyqxe4Hor8L+/8Tte
eM38DvrscNf/H2fntds4Eq3rJyLAHG5FKtiy3ZJ7OrhviI7MORTJp98fvYFzWpQgojcwmBlgQolk
1aoV/vA+Y778HW0FILwKAqqdoR0e7FDVoZk6+iN2XtamAKHuAlL0N2qplFvKgtrNjdFiVoTZkej8
ZpvlquIC01nt/c65zGLTU+Oy8ebYRPm5eEFpbURKAbUQQZIOeZgi/GNLdFsABReHRiUqogrUbEcs
d5DQMe3dVPiG2+akrvff0I3dwSlAEXf+UETyRaCAB10hxU71i9WbupGHvPsw9Gjwy8ZQuSgOD14p
ITpzf9F3kMPi6eeMklSZzj9+AvNn+2t7mEYal1o5UgyBBtpDxfZ3JiSTvZgk/wF4GOwbPfhYKWm3
1SVckID48zKYE3h62Nq4XmnWvstz6MJhUj3pMVQVKQraI8AiaVd3k/XQJ2b7c3Qi8aCF0OCG3k49
tVegWMj653HSQnRQFGoGvvyG+1g6qq0v3H4C7hrleUabE/gwx4nhClZcjBJTT8lH7VmP+nwFErXM
szkrTMPmMRJvxLiqbbA09eM+VaYTPrPN1u7TCAZJnXkhLFUXKp++cictK9F5PYR8weIq3BHv2M2/
Xz7ERSNIOp+tp3bilJhW7aVJ2G7jsC729z/0jeNHIkq3GaN7Nvp7mPjrO0uBzv2LRtEJ9S7zIKYQ
GrkjrVWHt1ahn81YWQVYZuqLpCUCNBkXRi+fGgisnpr31gGWSbHy2t7TheWmxZziHQzLmPW9k/bX
w+Sz4MDQhMoJV8YWFa18zvc08ulzb+bJWzAM/RfDCcP20edJX4sACzu3Sg1I7lKiy5WbFrW0NoO8
9ey0gpnNMKNhPLM4SaWvRsBHHfkEMwIASVKPbkSsXevkXIeJeeZICkNfDo+oZYOqMOwYEeRcPcFa
irdF7wT4rKDmg1WpkyaftSIOv9C8RWvJD4LqFGNVTHWWRBa599RE3xge6tHBQOD8h2mHzQumYhbU
IVMo0JR1KbBXwtr1a+H3whOZS2VQysu8K+4d2mmjQXNDhv/oA8P3lBEPw/vb+/rk0u8Hkafg1oPx
8jJbpsS3J7Mr1JNlEjw6DW8gvdLap6lJw0OMQsqaZ/3NBekJzzc5GJLleeKqCyY8kNST6aOpYEdY
QQNgUraCqhInwtTx7j/gQpuTph0eFwzR/9+Ci+1Fd0DJq05TT7k2bgKUrTxbmx4j3XqiWRztFFHY
h15q/W3sCH+XNZG+p1WTeF1XVK90QnIvyMX4WDTV9yGx423FpOIhNydpNxgrH+M6rPFTbTp8wD2Q
E11m+7mO02BHPnxqYC54XK8tkhfIjkQ+Amj3X8vNz/DXUtrl9QVjyJ4GBgQnrHJbSHcmvaVUVzam
GMOdlMVraeSt3czpRlQUpIFMY/xyvUAfY+qyTD1pkR48BNA/3AhV45WnunXGOdl8ARxOZIRfL1dB
IqVAqkZlcxkVAlh+ZZ1yE8Y70obFbqD434Igc77cf5XXBRLipZweaF1kqQDULhfNZaV3MjvRTu2E
lBgUnD8yWrD/MeM2nxq5pCZHzua7j/HvSoS49Q3nhzWdGXYInPFyYc1Eys9An+U0GGV0IGqPWN8W
04ueQfh3RrX7P6yHUAbDHHBgzHMWD9qVhtGpwaCdpDal8Wrgf2M5KKFkoY4WHL3glarqxnFgu1Bz
qDOWgY735fPR7Y7GocumE0UOSVw8qnu7037HZZCsrHRjd4JlBJ2sI7dN9rxYyY/6QURGPZ1irZL3
KOE8g31dA9DdeBwAwDACHRZhULX4XDDfdVuySZLQ36oO5GR4kajMZnykCFae58bOYAoDzpqygank
UhPdcTKllkpp4kvZ6gdk8LTnJDGzXdqNyp4uYLpy7m6uBySU4pcExrp6tNAvRrq58imG4rWzKNi+
VGn3DZ/S5GVKhnBlEHGjLeKQxLAFLUNm3y9vrbFolNKITPlklvK0b4RTn7VwlpXzfXnHaQ13GJ8i
k5Ha/c5o6/wR+ThppQK48Tn5DRB38A1E2PwqWCuQ4qHeySebXv4uejfPNWNtr9FgXXm9N7YnGS/u
cxQFNiX44gqLyqA1TdC2pz5S/SOWdzGtvFpeiWNXEwpuynl8Ry3oMLklHbs8byjE2Fk/ZxyjZZc/
kUThQkbUbGvkPtwkOQ2PchuIRxUCpKvpbeSaopV2WomyZWEiHY/JxG+p1JSDGMscPqUIvfuR9tZd
Tr9j5l/N2ISrNNmuY3ts5Ew+IVMSHwJLhE+GiPtD1ERvAzzbPUCw6DFN0TwN8vzJQpR7Xw60gPEY
Mr5II2jxtraBUPRgwysEerdSXtdemyOVI1YSzlv7g6+mz6rFxOhl/8DOq2SkxS+frNau91LZZa+9
hXlKbvhr1KEbN9A8o6RNN1NfrihQ6qT7ZmoEygnaC/Nvxg7PQ53mL9gKN0CBHWXma8ncEGr76/4X
ufWQ3AjmPBmdcdKLNEJEKto//aRA7Gh9pqDTt8YQxiGNlX57f6WrKf+8O7lm59HA7Nh5ZYvgt1PC
11fRCCpfCoYAewVJvR9cDfnHVEvNDT2iZmMwgvmmDIX6yWjS8aBZ0UrsuZFiEOcodWW8Jgiuiyce
cFIvprpXT4FaY7Y96S+5sE2vo1PiIRMG5ChQPt5/9PfweVm2kY9BeQApA7jMXNKsS6vHG9U3tFOp
RPXMswjTJ32AWrVhcJmivySSxywy4bnZKMHAxo5qw9oVAv1BJjdjcsor4w+TxTr0VOYpW2eUnS+m
I5k/JBJNaRdaAdRgOyoBQnVWkiNRIgakJ+ymTLB+bzJ4w5Kloa5nSTZisJWjflW6bHwZjUHspxF3
xWfdaMJHq6JJsWGbV25iZ9nRR0iaYewUVy3zCaNsvKjw9cktJdEfoSTBwDWnZoSDJodp5o34PpYb
Q5Gq0R1wTfygIV3ZPysoJwNhoFAqgD9LNtMro2uw4Bv9QTq0bJW9YZn5UZby/Cder6a5aUi3PjSq
CUhNrspiP9EzLNwK08AvmiRQJct9BNbcLiz7L8hTZhuEXuNfvoGY9EPbBcbc7audEn/4kmlM6xQx
/GwfiZD7X/bWpgYspPCj6JxAJ12E3IkZlKPGjXYCmfPBmkrlqYms6dOUD90ffZTFYwtx0bMY973l
so90UjaUzYuCEfzh/i+5ccXMMgYAzeGwwOxZ5OdCTyRUnoVGizUPHhghwj607GD/z6vMRxij5plB
i0vX5Q2TW4g7x5KvndIqQoVbNZOtbpjf/3ER7DnALeuKjDHf7AB3uciAXsYgt615ilpRbSv0+T2c
k9fu5KvIxyqzMv1Mn1NhoyxSxk4J9UH2Fes0xGaKOHagvsxFzqGy9LXQdxXemWPNfj38QdpNBnn5
QGgq61obJdIJTVZt06XlayKP7SZN0FHDPb31ZCcc0DEr1pBVNxaeMVwUGIReaKmLjNWIp0kpBLJs
JtPos1WXwk2rrNtGU/bLlkNjEydT60WiW9uN/9sGuAh5IN8pgqkVZXWGIsxh+K9OVQXwdJK0KDnb
jUWRSlcn3DXFlD53CHVPHvMvidmwUvfPjAHjg9EY5SzGD+44g2SqB1hubcxMcj7oreP8ROfc+hxN
XfUBdatEdx2/KXAelMdo2qCDm/s7JRAmEnr9WGyrHJVwisewara1piauhUhM8VjhWo3qbwngxiO8
Wh8SBVVZdFnMonKltLEyt07C/lBPZVBuAnUaTjjfojPeJ2l0NiWnP6cZB9Adiz4/KVXmvKB2kH6P
CwUVfBvnZERxMvD+iWQmX+JwVHqUkIT4bdao0W3MtlF/KxZC7MYoKkQXhHMMC11vnomisbLHpnf8
0hoi0Fws4bJg1zSGgSJ93Ay/hs7QfuFlLf8poP1SlcaNWm5mMKmzbdGi3qNKFKoPI2oOhgfLtPmd
ZOmDRGQi/Ac+LB6tZTMcJAThnsbY0T+2CFbykFFqHpBRMoNwY47WhBZ2go5tBj4BTUBjDL261bpf
fTigbReJPtgGvar1Ozlx8mZLzxx5BilVA28qOpopdsXI3srppPuFirRqIH1Dqi/5kulqlvFtCkd6
fyoUdOFBnmgUxl90u2pCV/JDpNA6hGW/tnpTVVuHfAttkCne6U4ZPGDCkbyldaeB/Sw77SXEHIAQ
TxmLzFWSI/B3PwRdJQnz7qULwdSIb0xf4HL3ioaWKalBdJabMNgMjixtFXSivU4v221TjoZXmvaw
dpnMge3yzED8hH9IhJ3dsJfkSFmq9Nzs7OQsxQziDFGVn2EMjm6FlNFBHUWMu12e7pOCGXwYT+pB
Y5g7TYlytBoz+tcSFB40JQuNGCa4MMDn+PnXAUa5z+yRtszO/I5wq6Lu6MXIRG2aHhZsMPprUjTX
NSG5tMGckiEEa8J9uFywS1NHj5OmOCtxghqwJU37OIFnnhQYmE69PR7lxJR5+5myj7J0fFXGRH27
/92vblH13ZVxxmXQZqbUv/wNso2qpJ3H6tkK/OJoj2l/NFHQW/nQc7y//M7mrGhBtjATt5lOXK6i
dnYdmW2onyYt2SNXXmz8EJOjtIAIGqrhiz1VA2qRTr9FpXUN03t977H47IM+d7q4+RYZCwFNtcCq
6SdDr4NnS/eVDepYkuejKXD/ZV7fPiZpL8kCMKr3j3r5mEY49JNcJzxmA08kZBoy5mO8z9Hk2Iq+
sOjE4o5Xou/2j1TxWdiDtIOOEENFeNuLay8fQ9ClUaOfatWpXVOymu8BNo07RzjjY2IK4eWjX2yt
aZJW8qPrAQ1LzzoWNKEIIMg3XT5zo46GnSHkdfKz8fOYtOZ/FkqegEqN8BHTg31bVOMDMSf0TL1w
XgYlfkBfd99K4Y9/f/k0NyjsCF+oCy3eAdK0Zup0hnFCg6RDtYZ6elP2tXqQU+mNlw8BFVIJ9lVJ
Mn26v/St7U1bc6Yj0t4BYnP5Drgz4zKLNANo4DS5NpY2T5E1BA/ZmIoPRW0fY7R+tmlMZMUoYCVy
3wgjtFNhyjCLY+oOePBydS3M8QoZyB77qEAeJI/KQx+MzYdcWDa+pJiBhHqDDCI/qzoD2Em3Q2HU
K/aJV/00tsHfP2KxDRzfwrk2D02GJL3sDo4e7AJBgW20iE1As18z0Hu/Gi5DiiXTV+JTO/NMZokl
GWASYDUZmCfEOCUgZ3GafNXMOPtucFG8GiWQVbeV7TRw27LVvpJPKI3HVKIGc4JSa4tsPWaqbmBJ
ebrrRIOTlgle9SsJBXC5KB3NdlOBYC03cdQkB9JXAxAFFRFciTaSvjZxrUowx5LukCqKQDMQdOvP
oSbnub+5bpwwsmimxrAdWRqg5uX3rYqBVKy2zdM4zOpa+Mo/OE3tvMSZ3+3AC8NqGgfgTYD/NlwY
R5hI3aZEcWzXKKq8NpW8/tD8GjL7uU8rQ6Zf7LZGLUQviso8AZSrz3nu/OaAi4MVYrIk1GFt+HZ9
P7EcO5sOPlcz9cvlw0dgBKvIGMyTokTak1Fkgp5NHz6svOPryA1jHVg1chtMdSGtXy5jzPhsgpd1
0ivJ+AEYnsp+DM9KpDof1CLl3Eqt9FVD3f4/xF2HZ22Ij23sSL+gi5FSq1lgbANE/RNPxvTo5PhO
4MmplkRurvTjCnZhPkvLra+C4JgpsASdZdZkpYhGdvZonoQVTIAhA3XbAFbcgKRTd/dfzI33QmCZ
S9J3UNHylCVmKcyo1KxTIoppHziOshc4kx2DwceUxE/g7Rf44tTobW/vr3ydkFoG6eick8GNvmqY
56nWToiVB2dlnNAN76XgoUuD5qHDYccNkKzcMvjOV2LpdSCnh0z6x2iZWA5G5nIbBFMumUhZhGdE
IdJj1lcV7ld26UWVimz8JKZNXzvgTVXhPIDwn7z7z3x9tublDRUne/Jh+vSXyxc6mstYZYbnvvLN
A8OkjlGL2XmdBOYZpNQazfTmeiTfQFOILUxDLtdL5MwKxtQOz3FXNXtLpPUBuSjFTVIp/CS6fG10
f32YZ7QNzCp8VcHSL4cgiYmxEyiN6NwzZqHFAaoh99Gjvf8Wr3GYVDH0OiH3zOAUGIiXj9WBZmYc
rURnfLmGj6MBNWBThVmqP2NXFWIokKflf3AmgfMmamtxCfQFAvshOEAoQEEQY6Wn9kJsND0azu1k
ar+zUASyh+9P9iHW0EBb+ck3bjN+MskLgEECEUOTy59sKyPzL62MzyGW8F4ehVyfSaZ+ndJQ2qPN
HHhlayuHUkEDPMAj7yHRKgvgvSZ9pIzG+SSJtYNpJ/YhUjprO+LGdFAwTjhbTR49tto4bmFtn+Sg
SWYJdK15tBq7OZh46TyqGXqQcW6g603t+89FFSk/s0OdyR4gnmVgNR3fiAo7ic8ZzYG2pvGEWr1O
2a3j/1Cq3+5/+uvIyGrgDkEcID7CPXX5GmsDJ5rWDuKzgUTjBqgV3j648aEYaY4rie+NvcxSoH0R
nZvr5cUmw3AEaffJjs6BWiRfsDLKXIzzmpXXd3MVXhzyjFzfBP3LB+qTSgrqoYnP2lQFewgcktfq
yJzff2034gB54/9fZQ6Lf1W+kpLVkxGzSqjVltvJyF37jvNqy5Wyg0nzfwhzlIGgw2f0GNPBxauT
B9HjhynHZ2s09I9VV2L0MeJEY4WS89iJcK03d32VAEk3Z6NYjbSFWdzl44W1jPtMD/FYBey3g0fa
egX60nuhkgYaOHZ4Y1SZ/x7LaalZMkB4HpKOwuWiFp5FHVyH+DwTZQ5phcUbuhnmFjOOn4UWr1UB
N24uSj/w50DudY2NcLlcGBgITKP5f44VKd9gqHnEXOpjVul/1F47O0P8hM/ay1Dl/yr6wR3NeIeS
XoXwDRhhUXaFdEcMJSWm+x1w9iiwtG2Zjf3K21SuExFuY3C7NK+Z96Jid/l8be43fijTn0LGBA4H
JKr2Sw53BqfNhLC1mVLJwGZabpG5Nel6djA5g43fIyoUqZqGHp3Q5d/dAHttmnAgQ4G1Mba2iKdd
2zsT3mq5SNb6WzfOFbwOTi0U+FmzcxGO8HsyJl+iJWyJbJ7tt9U+MpNon0yxiQeAMFbO8Y3wR1I4
k+6ZbCLVvIgWMATT0fZj2ml1/xbRB3+Im/43VJg1jacbYQmUOVT0GT/EkvOD/xUwqsF3srK3snMQ
RNCkcfNzW9UaVj76jXOLDQkjRBhxtG2WVuxmNip60enZGZUfxmuyZHoCuhq2Zk6yzRFt8mpESlfy
zmtMwQx5ASehcnYB7i9fYjbUJJtdkJ+FUtsuYMps52RGdbQBFezrsBDnbNDB1xcos8WpY3wvVYT1
qfwNGFT0dPtIEruu8vOXurOrF31abRze+Mx4gtJpotvC3bOEn4rOzoLAHPNznHbJERMy+uqyGCAK
Yj5x/2a48aH5yjQGGVDRoFziOFrMPFILJv5ZRdnJrXMp2cgYBO3ur3LFniWIQKsEdcCF8J4uXO4n
2RIKSktJcYa/pAMS14xHH9Phr1PVvx9oxifMWZ8wZuv3ZD7FrkzU6hn1UVodhlHtSjz3dpZU/q7L
ItoBmMq3tZ/iXYlZ4YPZp29qbEDsVsvpZwCrzk0lKGf3n+HWmwKXwEQUqTlykEXpIIlZAbK3C3Jp
WSEANyayF+Ear+QdQXZZ+5GsY8sNtYrMFgTY5ZsKYPwB7HPKc97qCdsx7qN9mZVIu0ldpqVep5XR
jzCBGexVaqt9nnDqwDNR1/3vjCOUcz+owycfr5SP+WSa+L6PTbNzrDo+Fwhn/4RBp+JXRvZcg/9v
lRJzGz9bOWK3XtXc+Z5bzu+yiJfPMDmVVkVFUp41HWsmDPRwbZqazHm7/0Wu+TDsKqaBs14ypEhK
j8t1Ascsh6F1orPm+4gpiM+FYISSCCZgDV39Zqt3yjaucOLD+87tBoG9hPxcTNbh/g+5cTfTfmYY
ymSFHqk8v4+/oqWGsgAfNI/PZlHC88JT8CE2tN7VYnw+nEn8GXNr1/lt/Ukb8nQF/XHjLZCeUsTj
6QTUjfHy5epKUskxDLz8XGs9FsitMnzWcBDcwCMy9zEq9smm1OTYNeQifBaojm5Ls7f3cFRj1wzr
2dNFK1b0OG9c54SvmSYIRwoYkLO4GaHHBcgL0Y+0tCH4XjfJCIUX5NbbaPa4ZEgVDhIbebQDlOr0
6BhXtXbQNchzeN8psr+N+Ld+pJZCXYQNEZSSthr+iGHmq8a5LzPck2Xs8O5/x/ec7fLwATinE8JQ
m4kCSi2XrzLGXzKFTEpN2Oj1q1aF5idaEnQOA6YPaEUhLIkhpdrhZ2pBm37gi5R71KcjyRVRaQu3
MjDK2lV5p/8ofFl5bnm4nZoPNedskLAb68wuhvvnS4XkNsTCua3XqcD1cTs69ZIOI8cqpeZNiXCQ
Q+c9naXxi97fJvoQf7Ax+bW9UqtEuVWgQSde68Tjs9GRHno0Zwf4PIENXaBxcgzq/FIyd1oFJHcr
7CYK3K7W0tLDfNiiywZC6QFLhlB+lKaw2SehpWKgju7V2VRqHYxwPdW/bCjCJb8OqTJqP7eNsT3L
QaWWAmDGZEzmzwJRmGqD/1r9X9eqXeKqcii+y7WlJ7jZl1g1lk2S//T9vnhrUywltyTT+aG1EV/B
wtw3VAi7Af5nutT7wIewkpMfI5GYHc3XoqxdhfiOOK9vgTWpstw4t4lRqTR2g/FXAucIJyanYWoa
o5pkbpIUxclN1zT2n1EvGcTe3yLOVWybj9qMaaNRa9K2WmxsTdKNCF7MdDYxDp9c4gHikFVRyulG
iewUwvFkkft1k5PvMesU8qcYcOuuV3M0/0CHKMmROeBQbpqi1n6rw+D/Z/QtgurULwGWx7M9tIT2
YeeS7Knfyn7yWxfmnDhCs5fht/IJXqOOem7bBbr6FtkttvPjVEMM17Xa9OJRGY7q0E6QcMO6YulU
1TYjYL3vUa5Onws55eBUfVVqnp/K6UlBUItJUjsm6RbCbupjHR/l5RZvr+yHjq6qiuuA3aqe4MQb
G93BjtTtUpuqzupL7U1uk/FBr4agwQujsvu9oxSa2NS6TqMCg1S1xtwReSurGcFuFVrvGDu7K3sF
xxoFWBPyIFBrrDCXt3kxZh40VSd1NexZN1VghL/8MigiQJJBmLpZqpjhI3w+idw/1sI/8tQGX1Dy
jD8q+K/ax6o20QssZ3aCrkmjvGEo4+AKO4FJE2mCF6SkZdMxgSOdb7kg9Tf0a32CZRcE3/0qgHMv
VAiztbBCyOASkHJXkir/OUyypMCUPVHFY+wbcr+3R7Bmu6kuio/399hVKcS0bwaZED1mRI+8yDTC
yI/TqGubs4jt1DXK0nrU1frcyLgP9QaKpEYqfjSD5qy0nefodhH94ChAKGNWzbRlFoa+jH5jTA4W
T2N9LpNUc4sO6eQiUBFd9PVq32Lj7P3zc85MdRpHXOIUM4vnbOJcGWzdZ73UP3Yp/anO12wAvtmx
q/M9e6vYNqr2zwUtWSjPSKZJL47R5mJZ1QwUe1L75hzOLOhZEH6bmgjw33+4qxyegYY1w0/BKNEB
WeZxzZRxPOWsPyuVdR668Hsq686T0Gt1ZbfcWIjUZ1ZHASbNvpn/+V/Jh98ighOoXXcuEMD2KFrg
ZTLM2CVVvZbG31gKcDsyywRA/HWWcwmhgFQgfxzOOQLDLjFh2kKntI/w1pKVp7oeetKt/nutRakb
awUYpW4YziJBx6itGAEGE+JhWqIic8FFuMe7wvpsGNzIZRjXG3r+xfb+N7yO9bhwoCPJJqUDgsDR
5au1kgzMiG0NZxV9PWxjTOcxH6c1ba5rxCWPSh07p8psFRoKl8uYdZxURi0N50FVClyvzf5YSyPz
D12MR4AP2FAGIn61U2BD6Sw+DA6t86TKsFfyn1vf911DmxYT1cfyhwxjjA5u1Qrqcb3eDKIytoA6
Ci9xwtWHvrXWjB7EkopZvrqERCL4AlAnrYdzY2j7JA2+CduO3qqq2ti+v9e60Eu0YD8O1QPIhiMY
6v9adt+mtDTp2apHGeKwuZLG3/hJfABwjUw+aXssy4mo0yJ76pzhjCZnukcmUnyIBYDGWqWV9O/h
YVasohzGspq23mJrOVXajzpdj3NttADRktj+GAsLmUgNlaj7u/h69kCryGToie8FHDSwK4v9BeRJ
CgNdOQsAu5R9spXLmKZrab7pHQdaXyTiUnKdISPTzWb9wk+ypEhPUTMghhvzytTNZBnFqeK+FJux
8/VjQBodz7KpMBlwdNK2AP7MHxOc0A9pxJ3r1oP4M0xF8pPLphuPmZCmB6i+3MjWAAztefJF/s/t
MR6UXzcXhe/iovMH/isUAjvqtWA0x7OhFRrMkHLCa9HJXpkkVCtV1629wiD5f1FV9C0XZ1bqu14a
E2k8O2M/ennSY9WdZZD7x3BVwHXusF7eyzwW3Kl5Ukq3zFp8PwTfCnUyWctoI8st2qqEv28ia56j
Wq5J4TNkGMlLINEf+B5PQnWKlcAwr7D4BdYsHYW8APUlIKTLF5s6kjGQc4/nJgXhj8CXTGoWoGoq
TfwtgvBvqVzkjE2nbO0evU5KAIDglGSg4DdrdC/ybYZ1kxF26XQ2KGfws86QozIFBr+FzsKD8u/n
kvkw5Ga46MB8l4JylZnWvWWN8tmByGNFavUJh972YRCwzu8fyxthH5bWTGsi6aLq1BZ5SJc1zVSm
qXGewH588h1ACLFjc3SqChbXpkeu9wEbdU3b5GaKHqkzOYPqBWUCAqlqrM/3f871XTcD4Gn68n1p
By6ZjTmStXWhzIjgwXkDPqejnGtXKxH2+mNCCAJHRodrbtgsd3KuOlFVqZVxrvUw2Ym+5pExcH1Q
WrvaJn2rrLQhbjyUTUvEmLMwRAKX6AYa8IhtBLV+llHu2Yic1lddOO3u/qu78VTclgDTHG7xedZ+
eTq6sqnpkDfmOcfX/TGB9nLoAi3cUz0MABtk+V+hWISDuXEN/H3+UEsdbb+p0mnUR/PMKAXvU7LZ
bScLGtNB6hzaalwjZl+ffmg+YLGYzqBwyV8vny/LA9QflNA6Kw4wJB/+OcyXVnrA1a/ZKFPduFNu
W/tJCn/df7Hv3+cy7nAbv2MP0ZXViYGXK5thi2BIzZvFB0vgrUcqHWBHujU66ROvuHktmfd7UWOD
r5dT6DdlbHqMdPUtcgjjixIaqevE2o+G5HCD5nR+thEt3vmthRm2hfvhyu+93m9cPpROBKx3Qu0i
TjYJRl5Dp1lnjNLzrQkxyLW6Jn7zC7TZZIFCpOOLCJfDcXwqmrykJg6irdKWktdYZrkJ4du7iQBV
dP+HXf8u4B/AMeZ+BSOdJQ4Ef+mwMYIhePVVYO9j0KpujCjl2i1xfVFBNicgIbfCGji6XH4u8GTC
iJlev0r0I89OVUnU30PnIDxTtuJ7Mfj62apoGrgT0xR7FwcICLlRpOCjrtW1wJQ+sYoPKbcdnKsw
sn9gONWpjzaWSIc8Dpx9GMdg32wfGjYWwFGA8WHQVJM3Gk57HisD7zAzp7zeyEZc6zjBGdlntMSn
o2nmWI0nU+jAewByDj5Z1qetFcbJIXacPnsD9YRno99V+M6nlpluadUUX/C4Nd2+DpNXbufslxVE
entAeyr/VNW6A7yljNRXf7KsHcVM9l2uirBGnMMfsJnkYX6DLcAclyg0valagjlX046oSmiirh/x
MK79rVAq5QHwSvwrKpVY5mJLE3zgM72u0Kkzy2PT1fGfipQUGXM1mL5UhWp+iKsuSxCOT7SXTEVd
cG9ZONwg/D30waZDW49hjl+G6T4Vee+mYWqyryraq+C8hnarpqXxJGGYDbKs1AXOJbGZKCv74aot
Ti+B/J7dAMiLtpl2uR3aETFUK22j17hFc94xheppmdV+bXQJ8Ratbx9rS9K2RcWQa0I0biVFuw5b
LP/erWOuxSRzkTlEE/4zuo/tT55oX7MhhKYSJqZr4bhK69XqToxLpo3AYHt//7TN/+OLqIWYKjkS
QHFKGNSWF89tRjjSdKAGXhnm1M+4sfZeHZrKY0wzbGf4cfBMzi+tHPHrdMIgM+f25uiBSaBavXzb
Usq55Dypr22XFU++QS9VZNLgZczcHyrytqNRJP6uxHCMIcGUb+0kyZ+g51Yr19N74rJ4fnARCMuC
60QkYdn6aGtVEfwW/XUKTRB1Q2cb0jZWDfFhsEflRYkxc3f9Qi61jakHHaCl3njTGrwPIItWPar5
ddEce6ojsevzXH+pHYF8U55NsvAwYk1Rliyx0XB7x893Ig4agMDo82xQ1+uCLWBSPfb0QnceEiob
0tIJiX1PUfISTTJ64rkb1yDqwUtX6BMGVssNdn8HXGUEfARCIX/CEwyhnEV1YLZxLWrynFeHPi3o
MydzIUlOu7IW+Rbfj8i7v97VVp87aO99NMar4DXm3/NX4YObeIYjZKy9NmadPGNmpEE79u30UyUX
/yW1rL5VhTDecD1sVogJVzfLvDIKg/Ocmht6OXyqNalpVGnUXkU96JtUk1IX0M3a/XVjczPdokUy
p6Zz533xQjMnG4RaVtprNAbFY+SkmGMaWXzIktTiKpsC9P7U+EXh434zxuSr3erRA8rUa8JuV2Uf
jwtOAT4HGByNAe3li05LvYujoNNe4UuM/8kiLw5OyZAvbKXg8/1veuvN/r3UIusit8OxmMj5mtk0
J4dSylwyJLG9v8pVjAZUBOQGaio2DnQq51/x186JLEVGYakzX8NRU3aJHGUPIN41vDjH/NCVpfIY
qBqeWnI3PY+JoqyEyus2H4Amet3gD8D68z4XKUOkC65909dfS32wt7Gd7aMQ53m9rY6gcd/6XH5p
pv4B3+kPvRWtrT6/w8tIBXKH1J2i2jAZqy/ecS8sSW7z0HidpmF67hJFO6OiGz73STt5dQROFJpt
/TvR5OxbnaafcOKehWvreC1xnK+ExQ8hz51JYnwGmv6LK6NxOmuy6kx6lWsKiY1iCSbZiLK0H2r+
2cnMsIPdVPlQaq6NtN0fEXSHliALjVQ0ozu1ZaR41eTEP+5vj6uDp8+dSZhdXCsquLPl92mSAPA4
0LCz2o3BfpCNJzsYtYOlF1qBX042PiLd25xwk/b3VZxJ9COS/HsTaNHacVgePehPcOloAtCdI8tc
AsQUq45Ck27zOS/VKvSaUSqTrRqSxDtJlWD2TflA8Ef/ZHpySgkQeZlVCLcFutN+tflvfW9Ajn0E
vdYpmjdpdjoPwIQebesJRaaNrDcmYRN0M3Ki+ZQ/+VYqrE1dJNKhTnXjZwWJ4InJgqghgkbNm81d
2m3gv5Rig0Z5/0PvJv2LI5fRU1XIzBY0CifHLXLofm5Wz72zOEiGz7Y2tmCU4+yIU6CBqFacqxuy
t1L1akoZCemSchrcdvof6s5rOW4kTdu3MtHn6IU3ETt7AKCq6EWRlD1BUBIFl/Augav/H0g9uyyQ
wdqePfonYjpawRYTSKT5zGtEmVFnod3ra7JIT7lRvQBCrQkVIcMqUsnae6H+o8Z9qU11k9/HZt7q
53IBc4ORfYyyYzq6ne5z3udPY66Lh0jROyp3S97f6/1gnBF/i2+plpkgrCkWUzbMvDgJEOCliqHh
tvPzxDpcz4HnG4RnxVgEJAEEd/BK29RCLFbVFRnPCisXIcvcFX0wjo12KAx1OJh6Up0nWlUc9KzN
7+dVsBLwxRhqU54H1D9PKalo2w2LdwtdF6AnK6OE+28TbaGsm85to+j3CuYhiKSfUZzeafbXxKWk
0dn7VcOlsh8LLbuxFmauGs9Mmf/NAJuHgEKBtyrqOHBFfol0PDu8kVexBivS1XtRDXZg47gZqMts
H0Yi74uiUxu/rpPp64QmNMqdJ2KOF0glAlzqn97Ki+NW5gQ9vjr6obcixy6c+0W/TcV1p72r6Mq6
xhCiTxmuPmomkrxZdmf3HsZtn2eIaoZZB7F1XRCRtu7OLDXf0z9lZXZQi/bEzfbiavn1fIAl/3q+
rQOadCep5Jpw7oHGHoqdez7uXF/uEv/922tze4Wu46BOQSOD1Uk9bzMP5lRL/IKYh9zXA6RQgtGf
QrbQifl+cRRvx9kEeakR1eNk8z5qoPldkISoQIa7zAcb8ntd/ceRs2v3X//Jn79XNSorMb59x3/8
r+v0O1F29bP/z/Wv/fd/tvmv3tVP5X3fPj3114/19r88+ov8/r/GDx/7x6M/7Mo+7ef3w1M73z11
XGq/BomfqvW//N/+8B9Pv37Lw1w//fOP7xXclfW3xWlV/vHXj85//POPNTL+j+e//q+f3TwW/LXd
9+HxR9Vu/8LTY9f/8w/Fsf5cC5fou+KqB5x+PYOmp18/8vQ/Ya+t7Fx4CWu9kR+VVdsn//xD+5O6
OfpHAKgx36GC/cc/UH1af6JYf673KnUD8rV1+/zruW5/H3y/vwjT8Nefn1vOb/BWoO3JuHiq1dac
9gfVnuPNqEh8eHN9UXZLXu0RzHkw+iloi5+lZZ5R0T2vysMgHsvyo3C4wkaOKpwAZHXeKMNBNvoh
wSxVlfP5s+l75bHWJfk/p/b6VKsEIWgCuk8OcNbNKQlgMnIbD0mHQXXrYETXIJg6ToMuMZDsQO7n
98I9WrfPp+GXTdfRgMSR9AsQ6aDey6fYBHQRHgwjIrM2eiCiYy/apVWgObXY2FckOQlnbJgtBZoS
BnVgq0OWoKdarhybbKGlGHXcLTJuxM2wwFNHaydS4VwOVpf5E5wjmvlJ/6lB+ajdlfTskNm3VTCU
jTT1z7UEvkpMlCyfkqy3vioDFGF4FvNch6MLEv2+7LxF2xW6tYBiq8g+9+ub2LtODJ0GA9G0koM9
qbh11V6buhdGs35NkdFe8uE793dRR4YUVLMglZTaaB3SBUEcxZ4zKxTKIMy90JNhnxQxdg9VbdgX
TSXK6ZA2VmORiJfZp9gq6Cjg/ajZYcnJC79wnIYvaNJweGddk+xrhJNjhEx00YVY1+OYnWJcBXHK
kh7iSF7U9zh8xQ1QS42UPMjGquz3ZkIBPjCjefnuRg11YgRNGu8ij2sMwdICqCgAra7KwzKe5ned
AQJoZ+sz02saWQ0+VBGV7Y+uU/S7mIQ/8stEsZJgUFC59VVVWB+GZY3nZOXaHyU1PJCWYtL6s1it
yfwUfVxOrKbjg53VS65HHQVNPzxnoJewqZ/nRgqpnpAFAm1manTntiq8G1s0KmYpimYqAfhjlJnw
1gY1JwYdmPzIMXfiGY4z+/UZNIAx3O/rCbHK7Rw/QweQ1wXzpO1W+405EGnfiQDpCD27WJwyZ6Uo
GEL7kVQRWJBk6t3+7S28iXSAb+oUMDDP8qDccYhtafcLgTba37mKqflkPAx5091mSTeF81C0V1Qa
S/Tu43IfaakXYIPlXtH1mHwnKsoAclscJiOGjG8/03FqzCPhzkOJjTIAN++auB5PiqPYdTqrmRYm
WiSuPbMd3gHWaz/8G6OQcJAVkyLbWz8NyuU62rfkVTqo3cs5LcVORMtJzfrjovn6MqCXWWYaDJK1
HbhJ/RocZ6Mq4mXqKndvvdG17oa2N5/Qag+HxTVvvNn7zNFshjibUulq8lPk6M0ae/EEmxqAq1VY
RchcCyep/XTMEhRRhxR3hhJRZcNCnOJo9rNmLk8UCjf768W4mzsrwlPLTNMCKcBkmC6W2lYussb8
2iTNEPs4DNT7OgPjOZd2mgSFWs23b3/gze30a3yCd9qRpLAUKzczr5QKuq2mgsBc3sT7yERiKUms
4dZBl/7CmQ3729vjbSK4358apjViGGQNDrfj8bpNKwUlqMVWQ0Q80Hl0EydEjVf/QHVeDXRHZueW
yL33Y62MN4tmyad5Da8tEcv+xLHycgettCWcoahOEtJs1YDAtnTNTKMsjLI58lfloDuTxuGJyHh9
n2e38TrB7FDdA1MEX8LZRuCTW2lGBdAzzEw1e+hxAzovc+k8wOIE9l2xwn1AndHfKkmus4wDxFpM
AZ9BF99bl92zrGhQsJoUNcvZqnvu2WTId8v4N8XWfo+C1yU7d/VyphF7PEpVxdbM51RD0+mSvSxk
c6hGTkQyPvHl7XXzcp2aFD5Q0eQigva8NSZb3IQYi8ZsuCTjdI0vUvVRQSffz2vF3FV1nJ3Aga77
7vizkdetljG/OQXbSosipVWWEP7DKq2agzUqgqhyykLIdcmJoTY1CItjeW2bk76CIiKw3hpTJo7d
1moe2yD8unHZxaC6BnD2VvXNmKNmhAqm5y1UhmYcwykzpzNd7aoynOOmnq8Kp1b7XR838naKwVDv
8rpXzWuZOjNmzpPCnfz2l9jMDE9LZA3UEuAGxjOOsYkIYDWYTltl+g6UtAyNfgYb12dyrxplfGKH
/iolP/sKv8cCG4cq4Qpo2vZzNBTWBnCW+g7KgPp1WmRGvhdZ3Ye2HNAA6ubSBZaVA+M/pFIacUCp
zrzQnGyaAzAKKq7XfZ4DW0wX77HIuFz2Zh65fVBIw3zocIRDEKXqdDME2xWVfqTNQjv/2/NF2ARp
FEFCb80FjjdJnnuSYlBq7LTZcK90YbgXi97Olw6Fs7u3h9qcNet0cZqtBhKImFOx3JytZZN0eWtz
PZt9oh0WzQQxtES4Qi0Z/h8ayLcHq8mGEyfcxsh6Xb8gMagJcnFjd0QgdvyG1eCqLEXwb0WZdndZ
Ay0Qn/FW2WttVC27vtXGJEAgTJ73uaQ73Re61gRZlPTSz40ODGO/tJrjG9FiX6R2tlSHYUjTg9UW
xRCMnZeWF9qkC+tSxsIpD+BPGuwC+lXUNNcydzpRZdhcDL/eB5AZeuArQpr21fH7lG4/wZEiS9Hb
uL/2hlXqUy6nVJM3N//vUWD52sCISZt/lW6eHdFRjeNvLV1tJ/pSXNnjYP+o7MyOd3giJxdIrDZ7
nMuWK3g03sPAxXTiinhlfFpW0PvhJ1HG2+rjF1y6XZVZnJ5xedW2xmWtmxeJ09xgWvhUDObgA2j5
aBqnnAQ3J/n63lA8qLfSRIL2ulXqbUpFT8tJtXZFbYy7HOjMuVoLMAtjA8NBcZwTX/PleyKUgNwz
NQYIaoi3HH/NwmxsL1YqHS7H0F55lSHuTZQQz3PS6MI308RAlpCC88rpCOiW26eEB7YhD29M6r9S
9MgeqBH+IoY+/9JoQaS6A5AYgY3o3nEKF/zJNPc2KW4/r3qZzkgVwtYmAfjDNjLIxung+bYxArFI
besUj/7lAqd2A8t8rQIwOVvgZpsQhSutYe746arvWP40FlgWbx9GG74rcjqoQVOJATSOmzT/2xx8
jqX0wHvwX1fzLFp8Pbat75CRNDRRo9Ix9wWH+22K+Sq5Yw/bKOxy2jCHSS2Tn7asxRfsFSo0XAe5
1L5SoP5MC87pLhNvSTtK2zB5KOFUgBLNZBGfOiTPirMYL5DURzcZehyNPUXZv/1W2vHc/XorEAZ8
RlAGHHZblT8PBcG6TE19N4pi38VIM+uZPcGdKezvNNAk5BlNKF+xSHBaUKLNgDhchvWttqRyB9hR
D8wU/haeA/mJXO34YubJ6MOBMQFtwMOBUd2kyZ7Cx57z1gldJ23CsXcN6euUcN671Mg/vj0NL8Yy
NTAN1JWps0Eh39aYhmECfUlPMUQHD91VNy7CoQc6JB31FKLq5VAkCyDJSMJXuOSv2+fZ7vFQfJiX
eXBD6knGVS4nZ0flZkRbWjgnkqFNns8UrokJFcwVJrnaSq1n17OxhBFDNK8ZSy3rm4Wn4kAaxmAo
NOe7Byp95xrUkKpxGfYw9/SLxM5y32sAthlDVu+bPDZP5Icv357wnUudm3XNmn4V+549kY5LgqF1
Dm+vmDNaZ71FQW/CYxUC/4lo69RQ60H6bCjHBCNRQoQP06RqMYhDeMrpBAcl0IITZ8NxoLLOMwVK
5LVVUn0A5Fu1St3NCi8a0GdfSnXESamdP1a48d4tcnbfj12shbkojRMX3sutu47KjcvKxaSM6+f4
Benmz4k3Zg6R80SnAnt235Mgb72l089iEblB7aCiZCSoDdtpl1xxple3iZ22PwAi6xZMAWu8W0Sj
//2PvMoarkJ/ZFF4mBw/2FKOWY7XgRNOmGTv64bGu2yHad+m0SnFsVc+MqV4Jh4HaQC023x/quLK
nAo8woulUs+MuLOvsSzJb9TKER/ePiNenJQYPP9CkRPzEhTa68+fradFq5uKnc1Qne0EluBEVuP5
1PFwXLj5tZRcfjvUAJiCjLMZxVastjaNyAkT6Yhsr2faiqOKy0tZZBZSZro3vLOrcrl0x+gUxGlz
s/8eHFV2JpPOPFI/m8ERRsR3Mx6cEPms4YJK+oCiVWO+Aw9Qh6JIvEMM9OMjZQ2xL5xGnBP5p4+x
M0HxeXuyj6Ocv55Ep9GwWraBNtysbbWMo9qTpUOdGmv2bony753dyJtCooBllOq8dyq9/uBM6vBQ
d0N5QhjilQ29OtGubE3oNezt42+dpws+pyhkh56lyMsCxP5HaQ7RPhv6ByL/YW/lQ/L533hlhDRW
UAZCaNub2C7tWXFlgd19JZYgx3AR5l/dn9eJq3zjep0vF1MrPk7dLA9ZYcuHt4d/bSdROsJ/lXRr
XX7HrwxQJs882Thh5GrNPqHneyuLPLrudX348fZQG3XMv77us7E2R7NaV1PrisUJR6toUQforQvA
9sYhVobmckbA4MzJHYNq/DK+t5wpulFjmX8pjcoG0DMnu7cf5/U3X/c2vQF06DeBBrD7eEgn1hoO
eFPYN5yjalz9JBiS/8eRNstqUbCLyRVGKpE6CyIKbbsSVzraNeopIu7rexlqxr/eapP1CVWLRoFe
fKjV9vRusYt4J+dCf5cg4lbbDS4b0CYQ2nciEXSpMV6307QXwj6VF746u2vGQG2Sur6+/vzZsQlo
Fuhmzjsb49yGixUtgT71xl5CrQ///oc0oLqs2jerrO9mWSVRN2ui4/gyEmkeRNtbe72RBpLVmX72
9lDHWd/vFczMIoJhwnKmb3H8Vp6oVxdaglOg2KVvJnb51VPb4dLE6G6/pE5/Avi8nrz/Uzn613iE
FoTFZJzbKzWeBxKEoeJrNhpqb3SlgkrX5Yk45rVT16Cri04R4p0vWCFOYRZ6ozEKjgzdBZL7yo2R
UKtTVERs2xIMu9enxnVhGuWNMU3diUP/tVP3+fCbJSuNznHacT30Ler2okvcvcBP7JBMlhrkxMsB
haLs8PaXfHVmoSXT5/+lcrn5ktYYq5XCNuBLAjEWZinOZ6KXE6O8tgvABZBEQrUGErnZ+Uoqitp0
eLVMqO7BLaV1UOPBd5zoFGHy1cOVPUWBYDW0o692vDTzlvgkJ8+B4guvO0CWxbyw016eiXzAkCad
dxIf3/1invX5UH9uLGd5pJmugqKjnntiRb26T8AyrS/NW293f222DlBsZjcbyTHVqW2uzcLwrrvM
aMJh6ofzf+NrPhtvk/GoyVxKmv28fOLVQdPHJjq/hndiob62ZigNoo4CGB6U9vrzZ2cadkFKZaic
rZ1QijutzeJQmRL133iX56NsTs6+RIAuXWr2vL0kB0RbnH2Hi9Du7Rl7bc8TqEMFpXpGGrx5l05S
vSwV9nwqmvZihg2j+HmTTV/GmfYZ1t9pQ/WOnNl32gawsNDH4cQjvLI5aLYg3Gbz5Ti6N6GHgM4V
jUXphojGDJdDMiz7qEnyoKSL/vHtt33liIEyBZ7HpKNEt25z19uQpVWpVAyF1PyXEbK6v1Az6rqq
/tpyhe0FGj/7t8d8ZbUwJvhW5HPX5HB9pmerpZOzooiZMeMUWhN0J+0Cauwpp6BXR9FZjnTIcEzY
3kjOiIz93Ao3HLqyDF29+mk0xinN21enD8gA/wNAwR17/CqiM4bZ1vhSKayfiHvBzXdwVJwvizPo
76gv5wicaMbf326UL9a2Lkc0SOrNBBKJGzZW527YUJu4pt5qXubJyU7uertsrlhvxa2vtRl9JSgf
v1unL+lQKBpHxyTzQz447adeYujqJsVyVSt9/5AtxnJoSrUNFHXSD3mtz+edLnIL7avmVEnq1akG
vw/6DNkrqpvHjzNq0K8thySa4i66uFNayr0x6c1B1HPP0V1M1zNyOKd6VK8cB8zC/wy7uYOTNHEU
giYnxP+n2+n1GD3hwePs8t5rwiJustl3jNaDLWrNQS/d9MS3fqVmZXBbrBiQtUHKTj1+bwQK4l5U
sRu2pcw/csENRaChqGD4ApOmR3e0ph9LZy+4LPeq9oCFj/moCNqofl8sRbWrFytWKXE5dGPe3scb
6uqvIMyDLEJZEpmZ1TTk+NF6hDMMiQBNSPwKcGSwVeChvVBuyJbdm1Qo2mc5mIes6wV29NGya6xh
9tvBnh+WyTSfujb64jiIMeGcY+IWFGd7NXWzd6mdTqmfIMt0okT02plAi46+xCov+sKFYLaEAunQ
ckPQLkZgx05yrkaRfeKOf22lom4ISZaVg9DX5os1SdnQ8cz4Ygj2+nU6IerlOdG014xYHjxYPOhf
Vwqsqbe/x8trAzMDdS0QU7YldtvcXGUZZ5njkUW4Wh0HCeCeXeskYp/1dRy+PdR6Ax2fDQyFcDTU
Q3w2qV8ef/lVS2PwALyF0IOK225CqtvPplFK4EquUexgk2RXQ686xVcnH+UpxNiGfreuPJYccqqQ
tlEyeXG4TzUmsIUbR2E+RIMZ5GmTP+XKQAwF2tC8yYTuxX46qPaVlZVy2dn9dK+oBa3Szujq1DfL
ZLF3njoUbogGXDb5ulI4qInZQImDyOqz+KA2o/kIw7IeA4noR7/nhtRv3DmGR6E7aTvtYkdt7wjN
9fdrYRJGyKgsgbaIqtoXZQc3tyoa+a7ss+7vqfb8fn+kRul3UZmCLba5tj26zHqZkW7lVjrtOhzq
7lqqnH+7bmmq4N9XztQvRaRNHFIPVmrFHhKxSTvQ1SkXb28t41OuF/IERuK19YRjAOfbKlf1onTr
AjP0uoGRwKzW5/jt6R9gYxl7o24p8ilyaH7qc7+bFMs41RN4eSbwkiuB17XRqCAiOV7Kep8juGFR
NSapg6M9QWLcca+mB0Odnc/YqzQHaOu4rrlOtx9TrsKWXvUlhxq6m5hMZUoevbfqaHr/9hZ7JW9Z
01uyhBW5xb9sZr/vLO44MVKAmtEPou3U6fc2cNAH+kDmjbTquAAboYnvc2woo9+iLwFLymUTBugL
xk1Q2IjSvP1QL482nmnlsK1J/tpbPp6sNLITqIuzgwCBW92IDHOcAc+cH2gcV6FslgVjmSI+haB5
7WBDbeAXJHLVAd3MRKsnbEIIUyEOiPhm6Fa5J4/6oUnNPXGEbrA6bKxV0RWBUZxhuGvRAj9+wTbS
Os+j0hk22O5cuOCV/Rp1zzuOm+EqddNs8KFd6V9Fj4DwAFH/UJWuSS24ye5Qhqm/u42Z/Kilrt7a
imwqX3TmKZbEi5BkfUYWBnAo9oq2rc9FcawkNQC6sLGEvB2Q1foetVH02OX20vt4JSTqAWl4+XPg
0T7PKDsd3l4FL7bM5gE2oRgEXzexzFIJYe8BN0+8D8uYnKpCvjgS1kFIwAisoR+B1zj+ElnvWFnP
PRNmrnJFK+8Cwb4ykIpx1VrjZW9ad1bXnogP1q97dK2tY4KCJeeirsS/HY85NWad2EqqhK69milO
cRFz7EGsViZUz/Fb+/z2RG74O38tNxxwiLLJwmCIHg9oYfaoOooThY46RGGMBW6YdZ4U/pyZ7U85
Fs23svIswH3F6M8NOELogSfCuBe7a31pAoYVrwFFbpvDSNYZ0qqVEqagZP2EA48OqGrdDPVQ37/9
vq8unGdDbYJpepxoatksnLKU5gXOOHdLoZ1ySnjtI0JTsvn/L4DfZpDZMUfEARFz1XWRRLtyqReM
PhtXPUTwxT5JkO4/336tF6ci2SyzBHsPRQQLOsPxV1S6eQaF1XhUk6LuUnPFfO10jkBmKE5Rex0y
sS8Xqwj/b6Nujqo86mOk8lsvROCs2lsAjH7qKFbtmw5SoGNb9ZUyd9GJ6/LlF+R2ARS4EoRW8v9m
cpt8WWyZ6FFoZqlzaaqlfaVpsThR6Xm59xkFbAohDqpDjHM8oRPHyypfGYXC02bfS0Zw9/i/JVcp
rqc+INsiPhQInU5+hYzo2dvz+jLjstbRVwY+tXOsLdene1afyBVCRlFZOGpgxXrTrWlWMJZ982Ab
3ZXeFIg3iKY+n7vEuXea3HskRVP3Nr38i9ntjHOzQSP37Wd6bUII9SBZrTw8wJLHj1SnVtqWbROF
Weu5IP2q/EzCeP0YtVofBaZeWddNaU8F8vCoYr89NsAIfvv2WIQlAvMP2QU0ATYfHV0wBNhdfGQT
o3cv4xXVFsSyWoZd5tSqSvZP9FM5tfUuizXZ+WSnEqpIOgmVjafbGcGT0rY+msa2dSiHOjUgyqji
E3CX5BMN2NsqMjz83mj+oJyPpC9OqbmBvLMXVQ1t5UqZ012UVubnZBi85CCNygGYUXXtbaNGhumX
ija9N61RfTcYbZ76GVzLAVNihRPN6xSRh03njjbOhTl46aEwACXVGMOpftGOxg/YFvJnCfr+ylvy
ztvlaMl/kr1VYpNFl5c6O3p+90Y9Vx9bIDC8Tz03H63cUa8jLIkQ8RVeiUSyYfFPPM5pZiGHLgSE
bZl9X3qpJ75l9wp06ay2U4gulSkvHHUce7+P2jkJMHyuJcXwtD/zCtFYgbO4BTmwXQ/xlWLpMzB2
tW2+Ie0Yx6HdLOo5UJXhkwQkne362kiN0K7dKnmvTDpMbDfL3YfcmNt83DVT05YBtSR3HAPLVc7U
JvbAYJRDi/tXvRSto3/Q6BWRGDm8X9GELnCBZgqsoo4+pLFBiyN1kdnQkhgyz2Fwemzj+2ZqK79E
nDqBE1VMArnu3DMCNXIg4lr2oLV+LBI6JUqjOo893ghf25Hm1yq32KB+LEzMq5zIRWNvGnLEAAp8
7TkvtTTvAs1J5dOIntv7mob0UzLlTu+rdqEKjA/iuAtdGAzLx84t4mlvl02Un3W22Yz+siCK6EtJ
YyisNcVOAywsCNuauRvvta6klKMJillh3VlkrXreoCYrjBahVweO2nJB7Oz2dCJMkfi1O+t66CVG
rOzSGItbv1+k8nNGjt6HpK1RXjHj9pZKS0vRNHeizp8IHZR9JqKepW6M9o1rLYsZiEFt9SCpLOG3
NT2cStgdzKZEmX/QDnCycDac+K4xOHt8LYmc2xE4Y+f3lSwbMgAD3JViFfnnuYwJD8ZWF+8IL933
/dzU94AS6spfkOim3KmX2u1cN8jFdrpsp3VVTuNVE1VQthGD0Pj9gAlGv1OrLvf5cnay8yypftHZ
bB+o9IzTztKp6ARLbLfnaauqo59ZyFOExEfyGw3n8dHwOn4R3UA4hkqBRDlUvHG5t6JYvafxqX+1
qAsi/D5ie4ya5tI+lKKz5I4iKoTp3IhsO9SHVEXIqZ4Xtnjmpk+9Ec0X2Uip2+9EmtxGJhrfF4ZW
FBe5UnfloePWd33M5WQbqokygRucmow2OZIDYUOXML5COkLeKa3ifF3G3Lq1OqdPzuwsgcAoIny2
i8jFLCAhS7k2lQwBcVE6zvdp8GKD9TeN6rmi2Prigw3MitCdISsFyNTbC3XxxKz8QTW6IZxLw3xq
+nwRCNobMQo7SaZMZ7Y6a64vyOkM39FllZ4nbV5+afS6/KJFsfGxU5I59tWmHXPf6Szvq4ulQ+XP
SPZQuqhj9N2KYoqo3aU4AgVUGmPuuN4iJmtR25syY3qwZa6fdVaCRZL0DJzUl4sBHeFvcgZM5mu5
yD4nlop4WFLnLQewZbXfijGuH2Kg8lrQu3b/WeuFrZ3ZloNjFQcDzPp8yJMPaowuqp4Nebc33Ux2
4TylhfxC1cyQ4ShNK9/NaaK/l2k0ygObIuKpU9QJvqeosOtBMYOoRich7ZzLFJ+6/jwyUa3ai5bK
lK91kma310V95eszWvdBrQBQQt5M5OkeghRGGmov1QsEUJGatymfK9Sdc/VrbebLcDabFQ5Eo1D6
lBIXWQ6+ApjJh05nzmIVvqg03051WBSlauW279a983WUXfzRtGKAX0uXRDjM44TdBbPEhz3MM1uo
51VixnFQ60CqzvLCmQ5uZmcuWmI4Wp9pwjY+6mihRoe6stvivHPGARd34E6eD3Ao4p9THON9oUZF
eqnbUjkkSaf+1NuVUGhKNR+uhFVMqDdnRNTB0JlT9CHvla68NXT6IAccA/qR9RLb/BSOKW4CI427
ULj59HlwLLf0V494L9CMptPOSuQskg8GJNjiR59nE3pRrkyRp7C7+lIbvOkQ26n9QW285bNJBIqX
FYq56EkZUfrJNloYvRlW6epN3kNdwnShLLNvkcKt42s6dGoQCR6NUXUQ1GoNDTXbHMykFzhYmz2O
SucV1GEoTYQiz1oZLnqSfgXvJ2+WIpvyO5b2VIVJXGtnmZYq31eN/OHcGKLqUaVXkgcwjZfS7+0o
5uzwem8xLlKU0Su/KpUe1xkEgMz9BMDH2gHCXIUw2rbPdxait5/Sotc+KlihILGQ5pwTCnHIo5t6
8ZWZ5q3ul3nB1a6avfkQ25HyuenMkZQdq1MlVLoRw5KeKmmPOlaefDJKzDeCKu/KDwUwIj1sqlH7
qTRj/zQZy/wFvjQqrG1jZpdO1DqEDOXsjL63mA67S1Hry6WlkrwvowrhGOGk4tyyOhvZPhS9bimk
iK+6k+g3SGbqMpznquo/GG2WXvflYrShVy3NTcd/Ffk0Z2t7p+pJ/i0xNDQu0EsprGCeR8I5283G
J/TGuKxjNbKvslqtvw5VOyi+VHGe2Y34+taBW0nrsi+9rj9P06XpD2adI86oiVIHZzKAV0asIuH8
9JbFavcQb8z3ZlLK+6h05/bg1Klb34yLObmhPVEGJYwbPIeuAuvahwJSNdykwNp9sqAyCWcoYxEu
O+P8mPcllmwG0jhdMDIv14pTAYl2KjjjUM1FNQZNJi8ivZ2CySiejDGRaVA3pnItDNQJQ4BAvjXZ
sJtTlhC3DTWkEcGpKr/Eg6FxER6csi8V+xFFlEERaVi29bBgFGEqn91OYxNafdI9tvMsrWAkg0fV
W6ndixIJn95vFaTTiOFK57GU7kE1RA+Hnef1i0LXD1nVqt23QjqxusOiXk8D0y0i+hbSWxmpJAhW
UDQdYnP94iwX+N5VKvqWyoSE+ZDcgB0rscztHfNOpLlPmXGpArQ+eesizwiPzUbnKpn0WsAIHCuu
7ypaqh4MrDLN0Jrrstkh4Sov3cxVo0OmABzYOVOsIbyDomUerr7Ku6aomh4zm7T5YRZy+OmqDRFR
GdvFtQfVxvLjdgSGL+bMVqFFuWhpkTa1RoC0dxsREEHA9qOIQp2vNVaM90al5HVA5Mtx5tG8h99u
WSXuKhlTsyZZ+qmq9a+2wHEiARGGBgz/XIuIW3Rq0YLmFHOi4LlQ4mmSkcfUftRW9eVMFcmP7Nm4
MMYIozvDyN+5Tj/dWovbhFKk0X2K1ui50jnLmTfEzl2xeBaF6TS6LNvR8q1xNA4VwhuHLDN1dKPV
lCBiALy+TC5+6d1S+XXz4e3U6JX6DfxSSM3wa/CxonJ4nJc1y7hMUa9G4YrbP2j2YJ6b2qIFdW1a
17Y3ZIHQouyGADsxAwl166YbMPd4+yleFnBWKXu0vcBlMrnbQrEjvakdpfBCU0cxaFKz4Y6zhnC8
nJu/n5gfDbXJQxWlb5oqo9LRlUpyluRahziQ0ChvFO0Bu/HJX+rmwSQ8/vT2O75Sd1ilwdk86ElD
LtpUA22kQif63h55RavvRJ43OwWpjRNp9qszCZyZDBucoLutrC5qiehShhUTDLHiE6qSq1wjDLYD
VbeTLJ3XB1sl9pBmQ/tgU+TwuNHNNqV+Y2ayCtuKJimR5503kze9PXkv83cWCMWMf420mbyqQNu1
d/hqNMTkWeJE1Zk7ywXwoQNyN66xukny5OHtQdfH3+x1ypqgB+CQstl/tTeeVVGsYYqSWgxeiG+P
Fs46ZsmpepPUV1qEVdrbY63L7sVYUJBo4yCbxZseb8O2jKu+cwovjBrdfMLt1ZpCw+rNe3Rg1VCM
afmQlIb4rA+LdpCYxH18e/xXVielU3zMTerVNEQ3ZdzJjgi7derGhj45HxsBrdEx0vF3O+4vyaDb
3y+00Sja/PF/K1k0PrX90D79A8Wi7h9c5T8ee1SC/j8QL4Jy7MGIeTb9q0DSkYLRQ1pUrXKFKtHT
cxWj//6bv6WMaAr/uVLUMBOA4k2jmKP5t5IRdfY/KaVh+QkXg+7mekv9JWSkuH9S2gTzzKeEJoTa
EK2Nf0kZeX/CuKfgQNcLxd+VjPV31Iz4fceLFld48I/8RqT4OUgw2jpetNlk1/+PvTNZjttY0/a9
9B4OzMMWqJHFIimRFIcNghQlzEAmxgSuvh/ouPuItFtqr/74IzrCK9sSqlBA5pfv6NgLQ6Su2zUZ
fuYc7Oak1TdKE2LHWSGIMkFanyCDZxtj3zkuTZs+6ORzUIE3dMGubnz9UfGevU12390FhRl/Xysb
7NBz03xriJr6CwKSxwVPbpreENkaY8Bd3QmAEe2xCerlXA/EKoVV0KU3jcfmatee+9WlJu5q0AaO
dLZdbAkqKXfm0EZTnw5hadst9ROcVXVFwtY0DMQOD6l2VwdW8+JMfIq4SWk1m0SgNZG0moqoMDfh
38xjjMuKvJnlepoX9y1zTP/bj8/SgRrFnDec1EcWWQrynPXlE4oNAZs5ZsCLUruTndKPY1DSfknj
IQbHOBkodGurpNk4mBTO6IOay8Xz1Mg3HNM3fTD4cs3Y8EUaJ3m0hMuo5qI96wpNp9tBkqxNeK48
52PeaRHK7HmXKxlpC+exsC5Jvl7wXF8mXV/dYWwWT5nTxE9Qj6qJ/EGb1ZrzXTs3nOCXs8/R7iLI
DTNa7IRzXOXUwzZJaF0XCT8ijT64PkWjLtAuI/Qn+Fc+GGaDAKYz47se6K3fTHqmHzhHexzHxiHf
xbosPjvjVJBoVI32F5SB6c1EYCHsb2sxu2G87h5E5TvPHAw8Qvr4pYnI7u4MI9YexrhIDt7SERQ8
JvU2ptr+qAdVTHe6MiNzcO8E2VHPjjvZbxkZS2Y0kwR0rVxnhzYgeGKzVFdqSpfdPNjTtVdzgHCG
RctC6Vc3Nn2Lb34xO0dDn8wnRBvFjVJD/ASgZw2hO5PCnniELIFqz6ckHvaOYYy7JXXSKzoP/TPe
qOYRhZP+KNN0Bmus3BsdMjFsff4Xu7CLL+MiclqzdG3rexNmPb3tt81kaFsC6cyo1nx/b8ODHGW+
jLTIucU2UO14zxnsOssFGMY41tusUdZLOnKUhhPq03DsrOXQIUC6qAM3bUI8fn1kxJV4coOWnMxS
o3JQGMlNVQzJ8+Jr037CkheZPe+maS3FFk97cR6spDhbBE9/Ko0lvpizxsIJ2md7Ow2STe9YAM/u
4JySrAe9qjr/XAYpdoq81qkB5u8jnrW+dfGc7mZz0G/SwWtvUpMs6YomvE1tt49E42QR+QbzmTje
6jtAs7pyyfk/x8yjbzFJ3Hu3UCPp5rl+yIqMbGT02kk4W/aXcs48AFXNLXdTycE3Sqj+III/aQfE
a3rbHNKkU1fS4DXFHqFSQI+BiGMsegB6cQHc6ZvxuUs672ookIOzOE7nDPHhhQb5ftH7Q3G7nilO
puPMDNiDKu701Gwek9lLb9MBrKjnaH1q3aQ4zSRIXDRVIe6blvq3MI+n/oKWv+EoMk87oxnqzk6W
DV8oeTAupQJgDrvWXm6a0ZQ3w1IOl8Jb6s+yGI0DrcHuAbNueiSgxNiRGmvS/indF9ophwuXhM97
axbwFA4NkrWopt+wROaHPX9dvtmqAggiCkWQe63j3U/zjSCmwqhTqg5t+K8vDcymEwWURZahT77+
vjfik5sArI0YjQ9NbYyPAv/n3pv74dHJMwLLtH7cx6I0HwpbXolJF1HLAHhb5V7+qHd5cSJzE/VW
LZYjzTT1KfZEXEVB1QT7n/bPP+eKnyPl6Eh6txfBdcF1Mz8Z2GI9WMyPOVCkPw7VaAlxGtQ4P/i1
zaqZubWi3mgZniH7iw2qdVWF7o+7u97neb3j1JQau3T9FUTbuYdMM/llFq3+bJbjcGmrtL0pVK7f
KLal82hlZNHN0tD3QeJkXSjXn92cveGIGK6/sOdxDftaH5BlfVS69aEZ1scnWx+kdH2kjPXhkutj
huiXJ05bH75hfQwToNcLFrDhojP66WzST77p1wdXZKl2ntdWKIDDQ5f13k0ykTSyyVhe3gJpsjCb
ggWRIsBNrQydM0YzRLKaz+gp9G0sinRTN6T6xVSR17u2SY7ALQNvdJJnx0H3rgMZevWpZt0P5nhD
lQ1d1s8Fla/Li8bRNGFfAX/OP+fWYzuXYS++O1mkqeeE3dTtrShfsqg6V+nnugWhuJdWvVXV0Wyu
c/Ua+EAr5RU1w6GA6JrBbutwCAw64k/ZQzCCFRehYlMVYSku6zzb+pp6Ue4O8THcabvrvTt3ard9
du3ooatX7J3D+JoW2yyOcic7FtUuLSEOT57XfU5ehXfIliIsHq1p41e7cXnSyod5CG39pqDNCvl9
Vu3i4KtvHuZXj0dmyq6HYOfPZ8xG4Fa4/YcmjGWGhR+TpBVsW/Pkpw+93mxG6j87siCcmYznOpmB
kspjBqkQSt28J5DnqhoV6KRzMUrrxNoFE+dFSV3QeGFA1Xx2UrCyTmHMNlKQOQJ1j66t9cT4FtRD
9dOkH4RPfKHlxmJbD9wTNHSX2lhlUa7N2p7hxGAcqKnhcExEf55Grah9VbXLjsPlgONtNsK4Vo84
gS9pZNp0zFo9ghuiCYydn9lnauJ2uVPtHPpwe/vJhWILM9P6vkzTo16bX0tq25h63swlyDaadVcp
saXpkZwHcVCyO01A8lXfXCBhpNtOxI/GcFA1WioOuGGX6dd4UUmYNZ1baQ8Hz6wPqrpdkt1Sn2z7
daHseZmnC81qo9LNI2NS0WDEVkjaVAuU1M6XzjLVF1NmphgUzLndLlWGpT1GmOxIfISwisBAubXt
7bS70v34ph3oJ/VnLML4KJPkMl+C16Kbt1MNSTfM2mGCL4tywI9tUnu3JbibH7/m1YXyXjogdypz
Z//V8u70dmNWYu9blw2lBvnXxgKfDXCZE30459O2zs8mcT415FqcbmcnCbsqua67sJqRcMLIVaBk
RKX5Yl9qD8g2wlrOmx6f+pR/EkR+Bjtyp49m+xRYp7h8dmr7wcHTpsV6qEHU608JnV3SZ5itAGxv
HQuGZMjDwsSiTKA++J039OzI43g90DMqbR0GoiAv85gnp8x6SuebNtibD6npU2jgHcuEFOzsmED2
DTN7Iai4yZuS1wfZPyzBVrlWZELq9sa1r/LtQI2K19KfcrTLs3U/GzcFScntS5sVkZO/+fZ++SZa
dloZrfx4PV52JiKVG7pgzkJe8QY6XX9oguegOJnZ9VjTGDPdtgOkjjIOJu2IVXEJbb6h5TvCLxS6
0gxTjBPtdC5SsV0c8tw/2eb6Wg2RlbXo4w+et41ndaTUORw99IHmbg6MXcv0uUh6mK0HUV7ZTrXX
h+/90vAfSRRtninOY7pMNs2UhBOoLT4EPm+39ftPqOc2I49JonmgtRTVSGRyVwzqWzMrX9Pkzmlv
gmQ+5cZj26YkXyaEe3wXWHjTkrk3P5plve3HAU9d8cVql8gZt1RdQMqmn4ZZbrHXyLfEBaFNT80Y
aivjEVxh0mzKuzrhpCIObbKOKwYKcfGgy9ugAigltF4xkmvjYYKrs7xLTz0ZXQVxqR1n3T8gb9ga
yYGAx9CmZokiGABPoR97wFczfZH58xqz1TjbX2+t/5JE/hub+LG1rj43bNPEduAm5mz785zgGKlI
LKMpTwonTR7m7VRu0J/xIGWBNJyQc/ssqJXr6+vWniuq5tAFPEuAIeYZxcnDqs69rs0Xos8YLpq4
9JwILqD4Eq+TgPZjKJjX+aBYJwUPAf5O79z8pFf0f8yL5l+7pdFc90PWHvq6IwRo0oFHBi9nusrn
fTti8G2CcjzBF86bIsmpwJu+iIpwWLj0yEih0Kd+l3nBSQ5eGqbzxax/FuUp67Kjn1FZx7kltIpv
XvPaiG1jUXMm75ti2TSrw29gk7hAF3JZp4XOexUfYpTYoerGg1XNu9FMD6VIt1639PvKrZMxBKaZ
rnSMe7tF3HmYPRJ1ncAqVMPZJbphfvatx7xF6eAfK6qIbEEeu2VsDP/cV5+TuTpxuP1mVpDNX0oz
OZBP04SOIDqNUyLxrmZ6NzRHV56KybuCZNxa9Rja3UjESRuC0WoH/BNHQmBTqlnue34dr0/IuZov
/PjT0ndvS8Z2rN3M9kuV9keUQp9q754TTxoRYkr4IeVE7r6q2kOlg7nJ/rT4HtIDHBvw5GPahW5+
11DBRO/1cwr4banPhvzuLl+8uVuN7pHuMfITmPYbmOyDpJhnkZBTUA0LmBjkg2CD98/iogO/t44c
T7k3MToQbEvpKOFQwzOz0HLG8i73S62y7dQlFBGSj7ExIUd2CQTs5seL8Y/ArLum4p+PqNS7KO7/
XUT3/luzplt3H/+q9dN8/Sn9+89Pt0JK/6/Suc01/u9/jue+T14A637GtX78gX9hWhZp2mgHvB+W
NuIo1oqYf2FaZvCHA8yKIWJ1RpC0+t+Qlv3HmtuAcgvwl26BH+lU/4VoGX8QuEQkCW48PDGrGfef
IFpAre9PEaBiaCB1pIFIicDRPpp6OdDmnekGn6XkmHZsCTrjqDsP6cSJUzGDJ+0t4TY1pFNTMo4L
4Zhnp7HYcuaySZ+0CfURNDYMRtgaLglxvQkxHKWz4SWRxkIwUXVusCUxN/CWafQlwDTnC5MXer35
OPn57IV+AvMEf5XFd7S+j2prSoi10NDT6oWw0USFSWIv8pLtX6bU8KY6cyNBc8sYf4IadT3GWG+q
O2MHx14LERUoEex9GgthEkxd0j54O8FXlafE6axIjpATAGDTzEedRFYxBJCqfNvaqGf2YFt0FY7T
OJKu3ZlNulXFQmQ2gACyKX2syCgjHrZ6nAbNQ0s9wrsDBRoQt6gs8+/6YNqPJLbJq0JVeJYSM2ZV
H7MExLDvBtMlAqr03UhvmlbucKXCu84t+vaQZJaEtY7SxHpbdUI/oJqsOXASafQ191SrbVqxJBRo
xT0Ezjjp1rOVm/JeDB3mIT9p2p2/xNIjP44M8nCyRb6n35v7If1OBKc8gxrbtyVKjKfBJI+E1q8y
3ZSLXLqHbJqm4MnUNfFEI1hRbPIEX98G5VB5rGbDnraqr5yHOuuXF09lPCdaii8qKqvMmCPdnjAx
aIKE0w1te5t4Mvt841X1EodFZRWXrWdUZAM2Ldu49CT5Rb5JGM2WdpjuesJ93W5annr6lTXVUThs
z8ul5/fkQMqpUsXBspSNoEUiniSCG2I4dLvOItE58WMtdD1LZWGArZNu3Xwxhl1RFY0TEaZLwYoI
RisO4XfJd7XkjFAFzrnTN1XN8hsWqpkCmDfy/cJ87tJvRlVrWtgmy8qQGwYjNfIeJnefsuAk5Bxc
MPZPk3/VmsxP4USSfLtRRt5TeWvlxSsgrnGjaIet9qXSsje/6yeTpKI6zbZj546g5Z75eerxl1kb
q6haU2yLjDegA56MrUKGaVnI+GkukqD8nlSydLTQZEYajkmW8HQwRSnw1GVAWxU1vOE4SsvC/5r4
A80wg65sqp943PrIN8b5urQWy90mWGuds9azHKBpG8bH1rfcc4A+R+xJ2JqSXW3UmbP1Km3sI9Lg
2ESmbM4uzMpXb7Obe0kohx4iJvGy3NgHnBHKQ00IjHNc5m7eWyLvXwHqvLt0ySaUUF1VfkIsPE4h
aBbx+o2vdcWp97Qh286Dpg6mMBn/2yGgRGZx1BWaGLfYASbkB7ss2mmPX2y5I6TB9sIZKOa7LpLi
Kojlglpb82W3aSlVvO3NbHoCgWxZumQwzJxe0/TLpKPt26QmiRCRZ8vt0MmmZTLKIe2EDqnV1LmU
n5sJHj+0iHl06HmqxZPjJGYTdnLkcFG7+YOkysWKqlJZWVQULmXYfqy7N5Nr8txxPvM2OKGcZNMF
TnGfBLEdX+Uil3XYBm150TZINPbLzOO7K32vRVWokQcUGSKtir3R9/N30Vi16i6dwWMG2XkWFcIw
7DjnP+spsXGo7YrpJR7K5torHbfeYIFcPGp40hlNFa16Z1pfGLJVCvC2tzh/XSd90VdhPCCF2TkB
urfIidsuxiTn0+QY11nL9GqneffJ1jFPbNvMBi1YfMJHwhyetcM8Qa3NwUCUg+CiL9rxWbXg+mE3
+oql3o6zCZQjt/sdhlL1VbLOP1J2673qdWV8dmtiLyz0SuWK6y7dTeMIuyYc1mqTQ6M1hJG6ZRZ8
dbAiOkycxPhekPDZDCG1mfAfKd0CE9mjo4C5kM5yoAA4DrZOLLgdSuX08/KRXHeLumR57r2KV8IL
UnOJBpQr9cZ0l24KMXt6A4ExGIx3ZkcoFLVKwHzh5ARo2mpDY8gjMsiIukZndg565Ye609FvsN6C
EA1es9ArYHR/FlD+oznqfzck/f/WY8Lc8qtJ6W4gbTZ7Pyqtf+JP+s/4A3gWfNaCj4XL90A8/zUq
eX/AuEHx4XdBswEp/t+jksV/oiMOfT0YKHFfNn/mz1HJ0v8wSXAmB4p+cFfHmfBPJqX3dDVcuEXo
AQYuJCPwjExl78fwXNmL0tmNQ+ay6rnMp/SCuvhgk8bDeDtpZbmZ20XdeLU+nQyt/Z19a0Wm/30i
XS8PKb+aoKliw+DvfPA32LPVy6xkXQCwMK7IThtesy5Wt72XtruffpK/QZb/cilCUQm+49BBhg68
+AeOswKeVR0UR2jVeXmn+txlgMLpJI3ydyD2X24qqZ18K/bQNRaBRNL3N9Vqa9W2KijX1w6kx0AE
FhaU3mIloFhrt3DJO3f0KwOSNQ2+dQj+rOOvv+2HBELuLN+SNHba20jeW8u433+GLhuSSW8LmDma
KpvDRMF6F9EUNjgbf8lsUkKlaHftjGS38+byyUnwqYejVYgvqOH7fKcxOb9B0Hbmtp5aUf3mAPie
s1g/H6x2YFoQFphqPH29hz9xFtlMzwa9w0VYwwiehZbD41Sy+o0e6Qf18e4BW71BhHuQeM64jyzj
/WUkWZlAG6gzyfbKmJV8NTuhNS4NN6M19Sc6Y7LramADj+y6mpa9Pgr82hO769tUxW36KWPX/SRl
PRaRlGMD9ZdkLcBXleu3uKk9FCv81Vk0NaW3W5aku6oCj0gEb+q1dt8SKW7t5tRi6Ja5sL/++md+
f8zxyJ9Yc3Mh7An8xolufkB0YIaqmZesAqcoip1b6P5O8rqF01zhxe7T6ebX1/twrvpxwTWu1Alo
J8H++jFiPAnygZ6BpcIYoO9t+hNCJGmbMR42zN3PNEXfNr6zz2WHJcZ+mnT3Alx3Q871vnbrc7Le
xE4bf/Owv6eM/vxQa+wj2XzopT66pIj/1R3En1WIWye7Faxk2yqevy1d4Z+UPTLLS2pcfn0nPj6/
uMPpfuWS6xvO2/7h/cJlWquESuowKHzK8Ey92GEr+GcpEXwzrsIZmwtxnDXtH+EDP70lQ+b4HXEV
PDulqCNrgqCJ3c79zf37u+/CLkCGggd6SrrY+5dkVrYbj/V6lbFMjobTu5sm8Mqrf3zH2OP8NcgI
6xj73furyKCmH5l6RyoM5Qs5ZdOzIVv77TcX+XGy//mNB5NwuQxJc8Tgk+a/ftmfbhkhIDABo/O1
peSzDnUCyorDGsovvrkGx+JR6MlDh3FFPyS2rZlIxxfPoQlhTHAxT8SDXw291ZhX0L/IJgam7ebK
qpy+w9STz1TDLn0jj73dJ36Uq5byXVN1mR9iNCidT5BGskR6X0I9JGbCn7UJVBcXaewItp5ZNxZi
5uN8OHT4a6CD2xSLkJfW9vUiE4qgllLo1SYe0pyAaU6OhNoQLheO/CAynCtnhP5M4OJ6HEP5pu2n
ug5RPMJmyY7DzrUYE+ug5laVDyQU4KnoG0/rLsuUDOzPpFIs+j0caWLux2H1GU2B0X4NlMYs2bbV
4uN6cPPqgH4cvUCRtSkOhlmfbM62JmasnmRPTutjN1c7KRzasGZ7aR90KlSIZdbjpN+RR+pc15Ji
1+3c+v5wES/YcTYQdo2x6csuns+2oPgKFbJqZuo4bQ9NRmykdz4nQR2dcQoroM3Yy0LDnuMJwbbp
y70J+0IAQdPaA2YHqbF9G9imKHQvB6i80bAOutHp7S4h9cI6+obN/Sk6Zzn6BUezUO8S/bmZq6bY
iozA0FAUDsXohurTaoMgiDvolFXZb2fXST71SrHlZezZV7OZgQUl3FIau0SPDnNsZriaBZHHk5pF
8a2dLAgJMI6CwyCf/r4dWx4CxEmfjX42tGv+shZBQ2y41RYbXKX2plBi3mZFvDwUJu1K9Jbnab/l
/K8Hu2BGyT/bVR0fzY5F+ML0534K/dYqyhtt7GS7MwqzyDZOnnKq7o1BezTaoJm3mpAVNZRlWz35
1li9xhkwR8hMmmXnWaqkCb3cVfR3ofd/0tVIJlXlM9vSMOrnxKLrlXwbLRriKYrMxkOGlnDeJNJF
Ro5Pozs2S1rn3HinVhHP0mxsY1sz0mikSAxnqixxboxW1faMjY4FUZMp69VpOCFv075H9a0qbW1M
85RRnoRRcIamQSO/mLSheJUzu1bULInRh8K1OygzD2PTGlDTsO7VHZt0Rnjzy4yA1D64EqISAZdm
vgIbqC7CRdYoFFhKs3EnVP0VkSe1dxRWUrcXeSzn8cYpAyhwyfkMwREaNSRBsvVRj+UlJbXeSDbO
bpzJYYZfFCbssFOYNbgWGVNXa7WB2tc4yLybYezMJ1eTQtxwuETgYZCRkV1os4iPCaltWEvEmJF7
QcNdihtPmW6UTVgow6TT1BOmF/wJpNGMzSZWHjKkLujqZ+Q10ycrLVP0XmYMSrT1J+mQo1DETr6z
u56joRiF4UaymYtlT8We3UZZsfTlHr+GQ3VcYnSQ0froWQe/HshgCGZfHLOko3weja1iBGLNDCLf
TztCYYbEckO1BBworbr1T1J0oxki6IIrXYaxviq7MkURbDdpGaqpQgFj+gO2HUAu+00nHM7Y2woj
1s7NVfpgkDcDkRkX4i2zeu9sElHXbC2hsw8P1NmBRmGBjercFyfXkO4dHyk+x3nn495sahPVXUGQ
GSJ7KQ8ZAiFeW8rjMRk6tXubWa191Hza6jaYsuxzITyO0zLmnBy6tSgScvJyBIZ6JoILMy2b9gwL
xjSUp1ZrHU1dxLe2B2YUjpWVvAXJYFxp9uLJI53fNDLYfgl4htJsWPZFGSwC4a6Y5M0Y94t7dFz8
lVHtTAHdr+6MUwaXk3xpHX+G3zKg9e2moC5wHNPyCwXCAYZMVqv9Qu8AOqY6teQOIqUbIGCrKkrw
HUICL8b1orIs2QrN6aYoXdjXwsTEoZ8OtnHBu1lZlzQ3aqdaTngBRycQn4j4MIudqFtXhkk1Tdgj
PbNEQ5AbSUZIRU7fQ6tM7TvvQvc443t7aUSjUcS44MCEIktdXlnV9zpjnAAm8ugQpEZVJQDEaaFx
HBRuEugR6rwBekx4znMAT4lpFN1at2u8sc9Dp0v7OqKQF/qJ0MUi0idN06OFa361ayQqO2k3JOhq
S+oP5NhWLaV2uZjMbW9ZyWPO5lRf2ImZGpGjNdKh+tnVrpO4CoJNNczNLYIyzMo4t1YBaTlkdwVQ
xn2gRPy9GoIct6eUpn7JaQqEwyqojNsvMJzfsVen9tEprOrLzAQX0AfROcMmVfWMgymL0VFIjLU+
FpS2PQ9D3F1qvNQyzApP3Lhk8jIxxqN5X2JmgX7XK/9p6aX45GhlDZnY2UZUIGpwItJEhYychmj5
jYNlZN7SlWX5nzyRl+pgDMou9tRvtFR+cEOurNprpouUosZxk/rtABfvyOkrUsqaX8JFXcnuqYmK
30BSyiFIFccJCiMYu72Lq47kDZ9rBiwjpjHo2sFi6mebGnh8rTDWvGKIenN9rYJs/VXHWlZX9gL8
uXGDQlF7DfEKQVC2s7bq1HQvubGok1a3NCzmJSii6/XeRcO/G7JwNpIZu0rtzbxlZukmq7PRU4N/
lB3e4XLTmEDL/dXcWd+HlPxrUncSv662XZG57p8RE/8HLv3Hqrb+n1m4zbe6emmLn2m49Q/8CS3R
keuAagSk0jPsUg79X9CS/weKcepWflBwHrPSv2k4x/tj9QeQ32AiVCeKFjn6n9iSY//BX4fufQUw
Vkn6P2Lh3iMunFgg+ghiNenEQdNHAd/7SbwhT1vRaojRrsF5H0hUSHEvJL5d2Rx+uid/A+6saMG/
h/4fl/Ih+7iKbqyQFl/p56G/yDy6aIdORaalIbIGPt9lc1dcKt6By1RPBJLZqrzPRevvRTamvzlA
reDeX66/FlOZmIIo//koWhymdI4hAvsI8jpJbwwT6bhJAqO/y2nWkaGW8ZJzC+YU4auxtjymaWLc
etbofU1yL75h1wFxx5GmQ9YUjgzIHmg9uYtZjY0dSRpVvfeMfPpOggIO/dpdow6kzy1tNdL/11ZY
RGRpS8GOogmrDCsz99hJJpne8fz4SdTaMn5NvHl8GEfHvKdetz4HI8Zo1FVlev/r3wNvw9/dEbDL
NceMX8T9gIHNApUjRbmYwLIA9/0AH/hSjw4a4Fk4VYVKyrUf9NI0XsrONZm9IO+mUDQcz1bhg3wj
XwuJVs7BaaelZeJuuiwRXzuD3SgMRkEKtcMc4YVlkjjQgdVgfTWU6Rh7eKz+Lu7NKYWQLctX/ACy
3Gmj36qD3ws03oNvNVHmxvNnR1ZtgcA7VUOoXC0vN4Hf9l/zYVZ3ZCh01VbjW0xXBtTx1ag6aV50
BDM51+CjebHTK6+iU0o6rNFarqoFvZegpUatCSzbglEB33Jrp+0mrTLlRQFO+hf82hWwlzsbzRHa
1HPPCxkX2qbrLP85NqRfHBovncQ2HQnF2HH4INwQX2lGNv0y9LfwfQnrdp0jmo+ln754rWe6B7Mx
HbWfPFWNkdt6nRl2HW6CbdHHlghJmOj6jQ7yJyOcijo0qJP5drjYi+OGmAdxRoOMBiQYzqMi8r5f
kPlfjloceKeOLCEZxbZbfs7cINO3ntJqilqBGGmf98sWnaahAvMrX9h1TnNMVhjcFHnFn6jA86Zz
nGhBTPa6L7JdlpOfuoMm0auoQKZYHmPLYjeJxwKosYcOq69z+qELIgtzs9846VSSE58b7TXu1qXZ
WKU3BdHk0OYWOjGH6deBaoxsZ/fEVjDWdPNCEp505WaZAjvdeCSBzCEEjj9tAnziYmsP5bQjK09l
O3322bt//fD/3WJEECICF9Bt5AwfoKEud+Zi1PEHEwsd7N3UsDcdo+I1AxS2YpK1FSFaWrMbdaS4
Phj0919f/z0o+GMxDEiKX/1uZI1TvfJ+MQRvTrLSL8eIPlf0bQS8nMxugPC0K2PfGMHvCiyNv1no
0W1QmOQTu+3ifHt/QVemRiMMe8DqSoJEb7t91Kq6PWVt478MUrUHelhtPAiKbBFJrgWZRdZrMxHI
sVOz4RLTEJe7xdGsk6XlifcbqPmD1mi9IWuuIkAz4hOcIh89cSbaJyUlhlSpxdS/B7OzJ7Pf3kKl
cjpOVGZEeaLSQz1W9GY3yjQiq7eXXVNp/b4bNP03u9Vfdwv2amgBCAn27b/EKdbkLeBeGPSoozLO
jMZ8SrCoz3n1G4zybxZh4sAczGU4Zand+0hEGEAck+7PKzE+jTfQj12OZm3CU13ZnfeNGns64VQO
A4VHKW2NcK1ht0KK6WhDM4YpR4PXQoHCVVrGbnBbqW88zS732OtjAJ+mcn5XdPPXh9chhmPN2gKM
JOzzA3zn0zfrjfH6kcdFvJIK0e1jFVdI/ur0Nls0e//rl+WDb5rkb/IhKXbRcb/pPu/Mh7eVoZlT
sGbqePVL+4uM6e8Ns9adhgiSniQjOdXpnmi45DoPiuLLNLUcIKFFflf39v6hYG5hcqG9aK0gd8g5
/fjWwgwJQxi55BiqTZ9KZJmhPhbz3W++7t9dZpVZOToWZgi/D0OZMU3CzldoomHhR85LgvUtvIv7
meCL+etgi3jXd+1yX4lyvIyJmTUjpdfQ63buQjFoBi3Dh0bJl2RY6t8lTL9fOdd7gPOfsdE2kagy
SX1YSAQYVGfH2PFbuJejJCBqq0oj3dfFeJ8MBcUoNvXGMaEjJ30eu9tf35u/uzqM3RrY5+rk3X8Y
IiF6Og4+JJ94S28kW6KuCbwpMm0JZ7xJm0U1OINGk2gzQ+jDtvWW6fnXn+D90PSv729C6vDos3AT
9f1+IcWbnTLk8QyMKLtxSorYmMI+p3C3EQhuUTVlB5PwqO2vL/thgVyv+4MVJSSaVXJlzN5f15L0
/rZiEphDrIZ4M2LP70uQMXShq6uMWc3basDq107l5k5Uq3RSO4LgCg6BTrmIHRR2qja//lTvV4If
HwryYz27EH9HId0HVoJnhHQMSxuouS/JpLGTHoOLGr7Ypb2cUMX4D7++3vrk/yd7Z9IbN5K16//S
68sCyQhOwMW3SOag1GgNtiRvArLL4jzP/PXfQ7lul5RSK1G7u2g00EB3lc0kGYw45z3v8HcP8XI9
tAyEVb7U8EzTDh7COJuzlnCKQZnyoGth3AELNV1ptdveZqWD2V0RTltVePaR5//+m2QLskBhX65s
HvrJz/iiYLAjEPrElIqBpRaR7XhsYnVwTP++QVokNjkIdzjYHjzQgfTQFGJP78NxJr4SI4sLcDEm
cp2R33WpUy9n3Y+uMZytzBptFUZO8NVroTvLyfBOG6DzfVzL/MnqLffItyf1t0XEy68zXpTQGPoy
unYP1iDSX7MB9K98xhhfggoUJYIxB6FHT+HPdDwYJy1bsNi2p4C7tDpI1UkGBK7t3DAZ0eXE6NSK
2rHweqNF1FdC1BxvYlbAZEba2j8zs2Bc04RSK1DBxgI36cQIH+wQKvZm8QTblYjgdiz8+YsMvPs4
0AP8Xolr2mBfEwq6mMjhGLUwbaHs7Z4ZVYQPkqlWvMrbMJo3ulVCWcTbs8aKB4T/pxYSl7FpB9fc
D52V4VGUwQNdK7BnXPRtiy3NncpHWQ36lVYaLrSk0O7B9HMufpb07kzmqGdgvay3KroytQHdWlMa
5l4v8KneUzNjt0auns18ICmt26HwBuV3eJEZq1oq/N1zrHtgkDk22lO6A1Hv8gi4+hSDGqY1UWEg
Aggj93leEikBeVvvq714N60qGrdxDXQ8whpqK3jsKnQyH8NCC68++F6nedxQTQdaPuNs0LV3oyWK
h1RFzS83YDzgj1YGEQpz3PhXaNAC7FmbEqyumbBJYaAy/KBsW7j9VER3iI2ycWvPXlqf8OEvVik6
iuFtjO5TWxmFMV3lXWr86txx/OHiTHRJc9yLO27G+9Y3OcZdMmrkRactgFddYAa1iqKiGChGTZH5
GT7x0Uq1WZIwstPxcYL0hparDBYnvKGc+WWcDJV7meJh+JCluEuvTWPihbY6UDv2iF2NAYxJ1h7U
3Dzyi5K85hFvk9lXhiX2eZ0686qeupS/jz7uz6lL5m9SsZ+u+sFSe1RXRoxR3NSCIJZTX/sVvru8
v7SJvwHidU9xD5HRF3j1PJrUpajGcdVbd0Y2P9uJEzxgjtHm60RH9L2f0gkzbszXxF2tJdVj0Q36
dQFt6FpLB7Q5+iTi06yI4c8nOc/cN73BG8EO5vGyfaFAaCUg7J77cn4aLrORFUb6Cd9YIcWplbi2
2tGz0L3XhejqjQkdsD8L5JKIptkNAboNBoXBtqcTasjCSKCk9oSgYw9sAfsnRHCP+9gNSwsrIG0J
FSK+OzoVdlJjwEEmOWtTVRJGpQppSwnYrZ7sLGmhZjgKJxAQARDvsUTvxth2rJ5lOoZPboETu2+N
c+eiD0/cfpPpXcFgpQeC4kl2dbJJmqBDgVnbMvWrJNH2/WSGmk96OwhwyzmPyRjEp5UzV3Z5yp2X
42WHCszYJeFE4dUtkZaQktGLrlu16Hv6WdC7rxZLuwY3K/TTKyrvkuyrlknVGk34lO+ihnUC0wTJ
8jY1C2RwzIrNBxr2AZYtwPNlwmJlRMWQNTsxcYxrmeDGdrlRs67Mtcxdced1WQt2GyTeZQFNhVAA
zKDKVc/HXfIGo/a8Amxv1oGdE+lQxdJdZl6B+RBELnajFQOCil4qtr8xsTP7td12QEUp4/0HKVIs
EGGYdto+gdX4vSxaDSNXrzB+jnZbXms90K6PlYBj7yAtebzzSeVn9RyEGaaTpXOD7xzyJs3N+ZTS
VkCs1oT73HqeesBhYEZjkWLB4FAr8dnhzHg3TbPJ755LN2e6qXloUBlSEZfkuNqjYS1Gc60gDmul
Qkt8CUhVYrIch1Z7glzAvCAlqnQ39syj2SAQcfyhJLx7G2HCfuPhOW6tndptkPfQ4IXIMrvhtpw4
XlBWYiO6kVPMSNk0LZihAc7V51FkWCUrtsWFkfvWz4RezRhcRumtzlRwYnYqFHzutmZiMKZhUJx4
cUukW6ebYty4Vgnq3uakzDcjjLWyiCHAggIFJ8igWPl5Ewd/4uwfoAFL8A+MWBGMM9LakBcGroHp
ymszD08W1RMY7bY2hVaTSrpQbKEWw9T8lz6L+J6/QT43muqGNR4Q+aOb1YOHaCeJonWkIj3njItK
rM9cWawhuwaQC0JdsOM1uXUzSCsUZ2Ovm+tOmCK/QlWMOW9RCaBCvfbsm5Fx6DcMPnvHp60f7/u0
GMvTqWGxnMgGieHG6mur9114BjhUlFOanowQtsBjpITQSh8xP7NzGpdezFh7VTUuYoiuDxlAzbFA
vdSVur3vhtGhoMIuuMhWOuGZ3XZocNrCYy0oE/OqG2Q3nIeh3XzBDKEhpdco7MVAIG0yHw5dhQEh
ivnv+Tw7+LGmjG8dDBNnLV6TkyunXVQFmbgwqtwzVkZMyDxJTtLRNsKc+9GfQovhrtuXSm0LvYP/
LUsjZN8wwuaUL8cW68yz+2so9R0j9cj+VpkT2cAFxgn7Oc2SC7gdnIShGepgrKLrup2G4UI6FNr5
0MHbPZGKRC6/qW8IJEDkWfVB5s9Vc8EEtfmVpWl5b1TDF1i9/DPhnpKUUETH2vz3jcuLDQxzWxpI
QYP6tnIlkgd4sV7EzCYhDJQiBaErjJ3KggFTnfyMrBj1vxnH81VsjkbGXH0pDMpwMrHI1MwOE0oS
i7UV+hh8wmYn7L7XSB7wfK00maNU06Oc8fpE3jlITdodqfQ/6D9owF+4sS498DuaUzUaJUR0e/S9
SicV2RXxrpyWOWBXGu2fulPdysiCBYPHQb0HVNJ/4lcz3kViBC3u9VwcS1vkqu+6AVAIpnXLVB9K
0WGx3DLeM/KEgZrnsSufEhy9fAFDIZ6wzwJ59crIQ1NuatE3CFzYrpZ1UmFxOETxt0wXHYRARArX
Xl5QVA2BDl7KhwynBUwmcq8aYYS/oH3BPfHStq9xFndrHPhis5+WS5LH6WgabjrQcfqNCgeZ45Bi
8j0Eokx/VLWnjNM593BGjixHO+l03teqJ4W+XfXEw90SJN5D2sAN8k6x3J8aXRG32QadeAal1R/T
OUDImnhVl1EdKEwF9EEWhObMsl1MlF0vWamBFXcyD44RYSCR2V/TaOxCP1SifmTgJ2+Fgcelz4Sy
qsGmmb+mKJ6o79rWqTYScF07E0Us5zUmf4Sn2HYSrNJxSp6jJq5s8oioBVYD9YS1RhKGjqZBgnCu
M+j67vb1/NTHU5xu6qLOIK40no6RPrwrYF9qu2xTCiee2Gdg8MNkGDCez7NMrjK9UJs06Kr7zquN
YN1ZTonQoQWT9fPGS78HWofYSFn40mkmzsk712mSZ5s6TeLl0cttS9HIVjQL1OKCa5d4CSQlsZeY
yFx5sxOV6J2HFB2Phral0kusXcYkDBAQmF55QX1qGb7C01BDRBMWx1IS3jfGNto6e0niAkWkOX77
udeB4XZ6o8gCqt1ia0xZuUZFz1mQW8t2WdtH8NP3nRlYBOipiVYTRuJh/EVGmWMNtcu2bObWmddq
0X0xtNmWpBX2/M+b8PdbmcUQjWuAVprOO6i2KzQvSlXR+vj5pbDyKG7aGFFVWzraGZh2vkFUrOOW
G+uXdt6a288v//7RWoKb5anKxd9eLLvCK/KgMZkp3rlwc+rQmy5nhHY7barl2u46bPXtKD6CBL8H
fOBc4topoEMSlf5izPXqeuU4u0OCDwiQShU8uCXuAzm0ga1LwfIV95+BylCl15/f5EfPGA0UECBc
AeiYB8cFYyF01r0NYcqLyvMU9t993Oj96Rzp7WpUGh4oYYcvcF9C/ab1/+f3LJd8JYQH0FrZYt8+
Y8jSLtADbPSmiDUg8Jb0q2HoT3pJbJ0TGtj1T8mxwE7xwU2zhs0XMAn5++FQJpG9kzr4BvgClu6f
OUtA+kYPwXI9RGXebnHET2JfY2ShoCpjuL9SXjg9ha2pEFZSAubruTRr3FBaLDBQy0cWIdhdd+GZ
mKz4plPTlcjBRZ2elIaGWVVDXWyW6d0MRXCNKbf0uzmZUH574gJPD9iQeetgoJI5EF98q+mxGBC5
O5bQPGW6mXMzJ/KFkfXoN9WkbDhtqd7scPRoGMPpJLnhzzWqTYHg7p/FOr6AMQ7EQpvpo4vKVx6g
xHHWh8TfJXDb61zdc+4nlp+m+XQst+8DzA0nAqgKwL6IUA7dEjWuTLCOwgEWA2hwVlfSR0CB2nRF
ca3kwNZLGV9HKxOO5ZGt5v23blNJYMfHCMBFGHIA/M+BR6LcGDIthYK0w3aeFDUZu37pudOpFsMy
+/yz++B6Et6FBNqGNS4PvVH1Ht2VrLPWV4E3X3KMV4jb81Fdwd/EgzhjFqMducX3wCIDQAyV8HUC
38GO8u2n5nQF/3/ZMoS3cWmBzAQVgfUM1enzW3v/cQHbEMGCbHvhebykM77axoyuwL9MsmvjGhB9
4ZuPtx1UIPbvWnvooMKhOnPHPbhkvxGZFh9RJXxwQKGQcrg/hKGQBQ7epK6rcNZ72Bdw2txt1wnv
i9GV+NfrevHw+Z1+8BKtRb3Oacjz5LB4+0TRsuJbFqMCxZ9wwlUMEfSqgOa9cT16HitMmm///ILI
OJaXx5QKds7bC6atpmt1YSB5TeCAugxGThTowV3l2NN5ZQ/xkeuZCwr8Fga3YRQt0jPGQ3x/Bzgs
FiAIDHTWTJ3RVPlJlQuahCzL1xXpFzujMTzokUM33ZW2pTUIGT35TUtiXGksB7dd306IONgqq+8u
m9GD2ODEATRV1xq7m7jVEFHr5QSuPhVeifVc0BjH5hkfLEcUdyx9dgrUdYfLPuvCxpgEwFIAAnxa
Y9F1lWUROEBl6fXKsYLgdBw0sWnyWOwJ4p6PBX2/P9bZ1NCboRBhoMB05e1LC4DSulwqVkmjQr92
M7FDZVc+twqnONGi+7d16Bifr5QPPnZ2UhPdGVwayzzcs0vPmbqm9lp/NFmUM5OrUxzN5yO5ZB9d
BaYVQ1q+9WWWcHBrhdMaZspVbPSt1zUVkg9FpDwS7ncQfLQcQKQv4hPBkFKwTR/6N/BdOYAq0MGB
L74DJddnaAYAwek19lHZVr4wNOcL+O+i462mTRxhbt/nmLgkOnb+oIFpfdSz5INPw4UC6Xl0dPCa
UF6+qQ77uSaMMRkhWRI3ceXKvMS8OC6+tUY5db6tD/bGxRcP3xzMhR5ZBMgqza471u4vlzn4Ql02
hKWY0eHTHMqd8jYQIcoEWtOukg6hgNL82iSZeVshM3aYVzXao5NErgJxGcdfbt170xdCTIyf1M4w
aovEdYPN54vvgxXvMlLG/n0psugT3j6apif9xhGQmwdNPeUymPaiscWp3pN46kV0hgOchyMP4n3x
sHBNGBWB3zE6kwfFuksWCLFmYYdyb473gQrSNaIP/PfHufIdzoLNHPf6edj3zc9/fLckAXKsCkp3
fsHBphyQ2FHHntfTXyf6l5Dp6pWGIyZ0Ozs4may6/ZHmcfH0+UXN988YkZaDUBYqB+fc4adXREQR
gJHx6dlF7fqa1ZntJXVNVK4bzleFTqDFEY30NwY2itqQUCy9mfGvNPP23hnNuGdkQc6CP2GMWW+B
GMmLlG6XjtCn8yEGziyNS2hn03WXuPIXVv5sX8JQgDKBNVooV2WGQwoVr70LMXYbOfua6SKbVXPk
nH1/pENw4FBHjCD41A/hF4THblm4YIda11u7WiYpzr9Ibzyit/afP9d3l3ppN9FZm54D4/Uw4j5R
cRaHhTv7mdnezZU27lQ9WKBj4bFU5HcLllOcrW2ZXDM2QQX39iOJ3GzKjAGYC0Q/Wg9GpfY5WI+v
a0a5HhsDMbIomxth5s3283s8lAMTlcQuiiaYua+wMMZZtvVXFRr4gLCUCsi8IWbmNjeQc4gJPLx2
7eJkxv/4S5rDANRmRnkMUggHQNt6jbOhXHVt4OwTJJ2XTbFsH5//snfnCWmqAuycb3ghHtsH5wkK
A1Fw6zNaOltdoBSwz6wgEcd0wIfC1eUBONChFz6yA/6/COpfPwArwZ25KkwCaQs4f9vI8LTQb50y
NTcO49mH1kmLB320FlaWNSLwVXk8MCrFRWOgL7EJjh4YU6a+FwLNrOo2rL97Y+L+KOJiNDZhPuTu
BcHiKt8Mia7famS3XGVYpGBVEekxzg7xVM1rZcYFWYL0B4v5nmaHezlUJnYQRdCSXQ+NmYkTyBPm
PE226Lz6zr3w4gprCRQKRLrpCWbUq0lGeodZS01zmswNYGGUdI+NYUD7NDFeIenDyTpyfopp/tVV
XYRaDl2RflYjKylOgyoBjx/qrkFbQGPW7IfEJpPO9tJ42mOVrRjZsddr63IQXXPSMRZ1bjKyWdR6
DlgQz6IarK9eNfZ/WsiB85Mwy2Jvxf5VwjOsa4yB2H9KsaVxZWBWw0nO11nfY6SSKvM7k6TGW/Vo
Rygt8Xltcd7Lqi9tRgLdihelIDs7WvDLcoJpAZ6riIGBXcmfUSUxMZnaqntMCiWfGTibZ/NowhbV
6qT0NjZG4jnhT2l+wQDIiE/nOMnxioV7BYNHBO0tgz/ceHS6PCDxKa2xMILfgtAITY+AJtrQHTkI
GLT1OAiHq8uyvs2toCbJtoB4vLb6FhrrQHDOt7zM9a9FS0DVCkMQyAYziwHDJ5tp4AqWKSmJXTOU
V4Ech5/EZI/6Jvfq6Xs7q8hcVVWZfdW6CocWQhFczQ/tRFSrhJYuW/G16AoS3JADH8PwDXHONpJk
1xH9jdCx1DHQbHM33SZViU+sjPUKM0uNgnsNNRxCQpVMmBDCXTGfZdTWja9o5TtaJLa41QifAQt0
3SBVMLeScOUNZnEBKY9IV5vixqDiTwbMl7J8GRdkhVbuq7Ysgw0EtmGCJ9R1cq3CXJcr0sQcsQvT
YfxRMu0V57hFYY/Z2Y3cdFNdxeeFZveosCIspGt2uS+FHboFrupVdwHhKL+Pw8q865jOF5smHdGS
d1hnI8I3a+/Gy/DIi70R1dUABvtDZ5z4o5l7NDohPOOHjFrNXpx80aTzhcHn1KJhIgDRrSysDhg5
YiHTKESrBrAvTFPN/CrQcm3qeq5+0gB0+ywRKOibDM/fdRh23k8QVUzFm75qt7lc3JJaS/Jg+qaF
Jl4PjlttQ6bBvOIJ+zCfiC/CiTwXOjShT3ySqzCrvD+twq4e0hm4e9WGAo+L3DRIxZpa79c09AF7
AebVfNCNHSbronOrDjOtPGS8LG1EtgJGVL5uXavXt00AW/sspfi8pPxXS4xQATEPbDgwjxRV7/fj
pfg2IajaxBJgzvd2n4zaJEujAbBXBlW/Tljbu1Ir52Pn0fujEMMRAb2TOoZu+nA7bhU0KqaWDIm7
JWWpZrl8xxACI02luaespeaLmbr4QMpy2iFBrB7hGrBmitT1U30hhc1mhc4ZwgzJgvGOSfIjEjft
a8FrOBZa8tHpiaesgZzFZSL0rgnH8afpme7qfhtKJ98GJiaLue0ysIgZs50x+IuJj7TH8YaNR91U
jJf3eZVE10MeJN3ZwnuyGVEY9T1jEIxKPz9CPyhgaHJRu/PrDI9z/u0rowZNc0Qhg29msfhB7BbM
FJk3j0URHilB35Fl6X50Cl54yy4dIC57by8Fi6JINbUIFRn3YvkAaZ+q041/gYrYV0g8K4KPJtdn
WhRchNFYnPVMeI80h0tJ8Kb/4UcAGwPiUsoY75xcLIylODQZdxKZpe2GSZk4v46PwmrlZd+VxpHW
5sPLMf5gGGGwYg/veexBIV0HLLQPe3GJGjD7gWtOskeMgLQJb78j38Y79ILbY9aCKIdyDd3PAU0v
4ZQhJAz4ykQVCakrK7ELz/LpghTLgNQE5ZwManZvGiZRm9pVnH2fr6d3fcbyA8C3YKKaHs/3oFYs
3GAa5hExlV44SIq7zDnFHNd5suL4Vx9nw8MYSuv+82u+X8OLHYwuwWtwMaFheruwdA2DArMpRl9F
ScwELSr3I7QQqKiBc2SHsz54oYZhcr4T4CQc01l+y+ta2Ju0UDJ09RlqYdwSQV4ZV10t7UecAp3u
zAn75hHcIQ12MrZAaW09is5npTja+bLlTRkG3X2kxeZtqwWwglCczN2ut0rjq60ZCi+vyLpE/qSu
dSbtGSmhGfolUdQAAtpc6j9mvMsi34ZjiI9h237NSy98UroZwM6iTz4b+ty7mKPeDbem7C0IVW2c
fXFVPPUre2zwQSiNat6Nlkf+XJyKwN1UdZwjjMchd5NpovxhNRS4DFsHScMmYci0WozcJNIynUgy
XQutnSOC/hnsmeQ3s5lrhmyDVwcXPQye6ppoDzfzQakcj8EX8W2rCjHhMdjgo1fBKsOwwzB5GYdt
CaOH1rZERUc0po9ZZpvnWEs6a60foGLB8MiPLO0PrseeAbBJo8cQ6mVK9OrVY34SzXCTKGA8o0WK
JpUGMctBcquxs61Z2PqxLfODlU20DqpfbtBDIXNwoKLbskiEnkdYt/N8OXKgEdksikuYMs1T0YbJ
NiwaY+3YxrQFEqthGUM2J7f4ofT06QTemrvpY12sYy2L6yN724c/joPeoPvluRyGeWvV4Ho5Tp1+
ZYzRvQgZ+sdt74Bg2fZ8pM/+YFuBdcu3DdGZ2eqh8gBHvyHUhMO1vLhfRVVVnROcqJ/BMkV6XRXh
DmOS6cgNmh+9cTptbGAX1N5xDzaWDlsNIhi5wz7EV9qvJtsmpi+xQ7ktpdnbFOgqiLbOQPhFWGnI
Jz1VosZuIUKuwyjqp3O+SI45DGVtgXtmlvwsXSVSBoFxdQ9Fq721gOBmv25kNW7nrHKv+DulswGX
6za9FeNkXJZx8Qw1mBlhhw2le2RLe0+gobHH+tRF9oXJHK/y7ZbW8+GOeH0Yvmt39TfyaK0tAG7W
r0ocFzaBqjP0eELD8hrmWpgKiAKJ1kqkNXZzXldeffL5dv5BFcnvcR0s6pj26IdiltoolQd5Gt4m
vgwRVSzzmRWjo+BIX48g+bAWWBRd1D5MfdA6Hw7xavSnXolpqa8HU3TSGXqBgQtE2WvMBQYyeAnn
HJl+xeHTDALUrg17HPDR6bLgKR4hMKxSJUKCpbHnWcnCxpuS2sI5rSTlN015g0F+50zjNcjReB+l
ml77mIDiBCObUIsgXIUq8BVDxrMkSMjW1nK7+JPO1/iVmKNDM05A6Q0S3vjcmbzwS5JCJV7ZWos7
gqvrcLTjQVX3xlzC28I9osp9aET2c6qqlJijsAr4NEyM44/sgy/4+ZsaClYfo0jOeCZZi/Xy2wUT
tI4bq6jEwgC/mmJNQmnxoM1KDFBi5h7moWPcA86ZN65meZD+kr7OTuETZ3excuybBMuC4JrSo5Gk
QulFd66pMXvCHAXVbZk4ABUev77bOE3lFbeEiuPey4ka1ecvC+2/tgD/8tg//7MtwK57yl57Aiz/
9l+eAFL+wRyUepX/hsWwiIj+Spvjn9jsEQDmkO0Wq7y/suYM8ccCn9PdsHvAC1mQ578cAfhHy5TT
RIWDnfeyZP6J2+QLJP/3smNFA72B1S8/zgAHPVSKBkwQdHMIsqvBKts7N+u6E1WL+AdMjNqF2tbn
95HthN4JVJl0P8xDtSG/VwQbL46tdjW0U30SmRfRFBbjBm+g4AaWoHYj9Cm6IvjZvJ8wJr4zrEZ9
D4pBbIoSTXlXJRgeIRjbjkHuI86VXwNt7M5ardduNLMSa2gU41dDwTRauZSd52HtVD+VDg8n6dvr
aCTjEwYCFJIN5VgRIj6e3VMS2Ea8UCgBV9EwVOcWH5v7+zv97/L+1zLI/s/L259KwMfXC3z5938v
cIFJBepA8q5MHBcQuHLk/17gwvwDRhGj68ULYlmytKd/LXH86uEaoQCG6UmjDBni30t8+fso0HT+
FOmnho7k9H/+L279wS+0wOkUFPnv5Mu///frAKvDnRXkhOtKXAHxb4VfdQigFB4SRQKaGScwL6xX
qTdUBi5GqEz9Hs3QbU088LWW1Ma5V0r1YwiJRF0V0qh/jDEx4SunbswT7CfLr7HBWeW3mts+FSBW
D+QSEi9SdYbTbmAkUUs4fRQiNCJgSm5fPe6/buv1bSyN/N8fqsNdgM941GsMr10Q84PzoS4dkqVr
DWse+IV+jSCW+BOkf/EsK5yNgw0+yn4Qd4///LKCXWKxpOXkPjzO8faxCEeFdjCRyDRItebWOEMz
TJLm07LvL4aaGMrPr3lQA7/c6utrmm+PwnGhApTtck193Bu418F7XbwQK/OIunMxVnn3UHmai7rV
YonaB7WoXhMjpZWx6UeGgFufFWbWL0IY6t8477W7dvLkWUa42ARYVIETaQshbwZE3YxRYJ9pWmGd
MIYdeuQgphURqCng1gxRl+wNhD9PupUR8jWKmVGOSr3iSykakxwzgzSz9edPzXgRhR4skUWpDXcR
LGjBC94+NwOGg5kXMZObWJ9TPyyRHeMor3ckUBvGCP83RF2l8s4ZMV8XNRlUWTU/4KvlRLthsNKz
eeiNC6XAUbY1fWi2asEcf4USNHcl08q9dXMDbYHmaAqqNYMLdAdpqQ1Ib5b7NJdbJm0r2bcgw8Vq
JqGBePiyIHJTLY9qWB6aFwxzvVE8SZmLiEnLy/NFaijPouWhg5NTZKUv72LQOHA4P5WxhvAUICEs
BUECfZjJXwz6ExI22T+KU0jjRKoXeJpVaxfO6tqgq3yWYwmgGXIR5kGDHGbkP554Tkpk6yvSpFom
AyZOi6veVOidSuLFx/VoDTI+b8J65C/PxrxFPYh541pUMeYhnNpNwGOZlxh2Q4a8XCyT1ToxjSC+
nbzutMIMchMbudmfDnmsUFHNo7XJcXsuV+i6x/vcclAcJKaZtVssz27CIpN3UyL6x8oqdcbjhlM1
X/TAG7BnVGl2gwcihqaE7/Vba26G+U9rzjKcIvHygb3ueCMhnElWMZEZtKjauJhB3hQMgZgW2BOJ
MVHTqmBnpwlWY6mM68SfWpkRhtFCVPe7rjb6tYsf+h49ZA5dO4iSZpXo5rxtonEytw203o0V2sAS
EaTIyYdIaiUQC6zhjsiJ+tTUoyzb8adYJrYDVcQHtpsBSWaruWVwE0CYVIH5HCriyFfsx+JXEVmW
scZIUiCtTPruCVMAvNGNYoCVSfYALjJV5q6auCCrfYQcChUU9GA99lDbz4AZNfwOsyydoOKXA7K4
Sqf4dzFg84uuqB6aZZNGVU9cKxEc5Vd72cSHl/08X7b2ojHZ5d1lw1fL1t8shwCGQu3t/8kmq0pQ
VxLUSuDCpgxKezMyH+bevBAIR+qj5q7tRvcgo9uJdxfF2SyP7IHGu00QzA+LHeieUMv5rJfm/RUw
MlD6DaHDo5xN5yoX2Z/kl/R4Q7b4YXTR+djVnEym+VzimK28llkaSbTSIhlKBf3NNE8nFVlan28x
nPBvt0t+E+xTTtKFn4lF+tvf9PeDwVqVOzZfbt5NiOy2Xp6J9fJ8YMiFRG8sj43EMO/3b/hvAfYv
c1kD/7kCu43y4Kks6l+vi7CXP/NXm6HLP7CYAbBduEio9Hl7f7UZOu2EDmzHWqItB/n6dxVGyg99
BF+jYOhPsUVu9b8bjT8WigIYzXI2/g7J/gdVmFwOn1eHE2gPAxGIjEsRwd/3DrTHvHfCdy/fVTl5
MKFo11ndS3p3VJ8x1J5vpj1lT63j4IUSewKju1H1BtNoAhhwNmxawq4dxeSYOEIyNoc6xNaOo8tH
zzYSeDg5rt9XPUJG5XRXI9JYgoJI51vraWwSslJqQc+mq+VXdYqavCxVTN5v56XXOPFoX01CY/Cz
dJDgMNV1sSfy5it0K4DSZWrAJ1dq3hnATvoqtiP7nsPPRYeFQTCSz85Dyjo4SyQudgzjisAxMqqT
at6zW+m/G+w39e3rQtA8qAR5kgIqpTCAWOBnWIctW9orp3XttNhBkzyxlV6c1bhs790mq1H+2Aoz
TcyAa8vx/G5REaRDjKPn+Iicx2RzH55GOqQTQV7HZS3FmU3Gz3k4p7+KwPI2jSeuEehbP4ICDZTs
Ca6ee0HADqnUEzUATsMYbA9qpeR8BDr68L7AIl1hMOx8R8eGO1o0oz4Uu3zQfnjYXGpOKi5SC/qA
QYA45syXIdq+L68+oi+/V+Drx/l+XfI0l3WO2APGyyG71gqxJIvlWOw0sXg5xrHYYgKsIbzGHw7y
h7H7/HrLvv32O8BKR4eqgcgEzqLkm3+9r9dZLzB3tgp8ms3pi9YH+rlpVdWa6KpwHau5voAXNh55
tMtf+tlFDyrDAk6PXY9usfPakFwWJPVY4CpjM82xs/38/g55PS/LE6sWd8E+aQgPa2qgWfLMa6/k
NU7z1gI/r01x2ojgdCb9fD0Reb6epEdqqZdeJm1LlZITCOqUTYJkXUPrnWXFBUZpEZoutMKf/7yP
XrfHxFjqsCJxVTw4VusgwJzayYpd595TE0RnbT3Pe9OLh5Oa+M3PL3YAur48igXNY5TiSKCfg3eN
Gpco4ZgvlZlguGcFBkRtY8j8+VU+WlEMgDFmWHiX3iELsZ5UI+ndix0qQ7nHNhv9vr0M6bOk963R
KdnRKEk/v+iHt0ZTuEDK8PwX7Or1MkZ5VSQt6nX6hjj2R8K61oUed0cW0wuZ/u3CBQYAl4K8zX8Q
Mry9DFE9CXwDu9iFzp5S2a33qtbXcYStd2GcpVjHDdnNkJ9o2n1HHqwssVcvY0J2n3Vta9TeVssa
v1VfJ3hNeSG2M1MC4094LCtVyFWc4l9NvTnFW30o17WzU8I+qQVixeas0v+UndxMEKCC5ilT837Q
Tt3UgQ3yva02obdX6UVpIZ/PbNyEjV2hrjG2XrUMKGpmkPgdMg+3YIOVyE27FaS2jVVEWzKTVrKO
jjHcD2UCLDbORoagFH2QwSmX3z6q2mO+OEeMNuIIITvzTVAxPoTrPLbjTVyS71pB294WpBSdhAKg
O3eH7qR1dWdjWVm914c0uoz6ttopbdJ31RLDpQXVUxWFLkyZKYGe6jbHFu+HPxuEE+AIhSFlwcHW
ZKeynyKjrneQFJjGSlTdnMs/na/iOTu3ybXe2P54j18gRDoSc+2dfXNt/w5C+Ec15acJSK+jIv/n
PyYqLdf7/yxRcpnz/OeSchvlKZGSrwvK5Q/8heoZoHoU/MzoMLO1zWUU+bueNHVMaU0BRGPQDywY
9b/rSUf/g42V05vkj0XJtQiP/p+VrffHUv95L1gcUjZEQf+gnjw40Rh0AElhYsuBjYEzG/nb1S4E
+gIvt8KNPUbQKq3UHU5bOwi/eoVo968eygclwkFhwrXowiAj81FJnsOLNOJVKxZbQco5FUUbGjb5
o+uyhg8+s+USSO3AlNTQamOHMJOinafJEXnHhxeHkguPf2kDX4xuX10cD542zgMj3FRSi85yLSl3
iB7EWvYKG/iMS7euyk7RHR2TAhoH6Njv+6ZuX07zZQxxcFaK5n85O68euZElC/8iAvTmtYos091S
SxqNzLwQkq5E7z1//X7Zd7FosrhF9DyMMBgBE5XJzMgwJ87pJZhNQL7CvjOhka6gpgdR9TmmiP9+
HEpLYB/0/LEJqvA8MeQDZ4alIk2fmEd6y9Oer1DWvcWXD4FOqYDD8dpZ4ge/2gtJqeVECezQi3O/
f0rhwAdNCjEJR3I++XNV/KHjQNvClrvGLSLY8VQjcT4ytKHsBOE3ADR+iiVqbKTDHD/AQcufMvsK
4hwF1GztJMXv4hyBx2ME0P9qyugxHjopzD6gbQdeRNKr4ruDMvqfVqP8Ba4loHBgyVP9BBMpIsCw
GNp7sIobXJj4fdAe83bSYKL6vUrVRyp+zQTdr1fZQ/RJZ+wDsfd5Opq1bXi1ADWmjHE+aim8WE0l
RW4VFM2OvszW9yKuVhTcARkfzmK5STaYltD37dgL9Xp8RuVed7W5Tt9HXSNdrZTxISh+YHdE/DV5
SsIEjvMREp0fFmot7v07fOsvGBJEmo1mvACq6fil10cHFFkH/0eQePDBqP+pUz05jbHVntug9s/3
TYlP/ypmEdfmtak1cqr06UBXUPF5qlwB554siaKg5Pv/GNk0fYAway/kXsViwqDYXVw14kSU6Fcv
P8j5WIIbJPaAiwCW15D71imt7nhBcdtXyxJkYEAHII8W2ctyB3ODopvcypyoofTdNtFKnJ4hckIL
Im3b+GElurXz1dZVsP8ujQ4SM0y4IKBvS6OxNEnRGIyQpGZpduqyZPoQNzjDLJXaf/SqC09GiTQL
F4Bk155LSD4Ycz0A+GcWjXL+WYHNCe2OzjH+nmEiLnZi79tjhQMgAhYVd8aOzNWm4KfAAHfwVjRF
q57zqrThKIqGs1bp/o6p22MF1JUmsUgaGVZZz2XApNMOdaGLr0yrQiojGDP4YZ+DKu3d2bKC5/vH
eGtpAr0C5yudJ2udvGRjMTd0tWMvgX/klAOKPyP0ycxwKf9vTY9waLtFt2WKEJCYlZPFRq52sUtq
vGgRpJSuHcvTYbpxtThMTyNkRTsp2YqBVyAkoBOl5MUEI/A2GFeXJyrRGwsKqIrbmTgjVCm6ND0U
/TAiipz6CEgNTA4egCxrdKjr6akj/3gXSG3o+o3v/KkyBaBhpzsfqgga3rRR0bSX2tH0dPjOd7L2
2xvHhaNUABUP3QGhK7nwWdYAc5zsC+5J6uLMN5gWFMBBesK9aa5stvKpzUky7n/2baNskJAd49Ov
HOWcZL7CyHHiRU1Bp0PLEvujwaW61Iwi/SknK3wPOl/6ed/q1gkw5f+zuq4sV7ZKH0fuEtKqljaQ
3X9Mw9S8SPP4vw38//es3TpLNlUFYMf0FYJ5a9CbbU6JgjBI4gkeHB5BR38HH469g4jecFxLM6tt
BE0R1YotmO8ADj2AY0MYRguiixLIigedEmTklUUHeoL67Wtp+JDxRONIN9nSk/ABjrLqozTmvlsM
XflkDJP1trLXyzVAK4+Hijo+A8qrxLq3InvqQ6S3eoLbi9aNCN5QVfyrC53i6zCo/uX+B94ImNgQ
5q9p9sPxgAT88jAXctmac64k3mxU1s8W9onfU2+VkG1D7cEoCaxe31o0/D7kg2F/tFu9G6+hQtGY
hr1IoZlhkX8M/QwzthnpRrPz0mx5V7rrolDDn8Qry58H3zdHLewzz+ja4a9pHiQ0l4tK+oKzTR7R
Btgbcty4Z4SxonTChoje+tIgpPOaNcD+6cWBAs84zUj1HKlW8rW1+LeWAZsaDYnc+Xj/O4hzt3zF
bSarNFXMVVKYWuNLk1BRkKJsMw/2Qv9gS5PvVaNanGSYi54NhYYinc30qGiMxEOjsEc1s3HPMU8u
8eLWUEJdrlqtpiprsiLzVDsP0cCRazcry+SYatMeY9iWKZWGCKqvGg2HNTEE4na2nbYDT7NFP7gp
+uYxbpnGzsoBOsf7u7r1MQHR8pwgrWLDVbRcltX5ZtGZjMQ6Psp0NMntU5LqhjuTObhK5I/nrmOC
9b7RjQWCueGJhjcIZoO10V5rUJItUaoK6y78BBbFd6Nhnh67BM29+6bEZ1mdGhRN2UvBPwHX1cpb
JDZMnIMaMOzQQdAATHMAzaB2SEGE7SElywGw1WbXOUz+vN0wozgvcQ98Gy/1wVcZH8d18HHl0IyZ
wfgN5vHmWw7331kjCDo0XacipW4nf4vody+F2vAIRAoAWTUiBpCsq2+KViAEKhEDdpLuhM9pFfyZ
m8g8dRM1vrgAl3l/pVvmsEZRA29AKL/aYtJschRfkdwgdcJ3gTJZX5N5Lr9UYZ5+UmCs3dnZTXtA
dSG5J8PnrV8e2QqtPA3yYgZKx7Z5ynmsDo1OdBn0c+gJrb77y7s9QYAfuR40WYB63VBcxXB89CFs
lN7sQ7lJ9ts+tAmEYnMqw+AY1h+Yov0rD41qZ1vX3TIeOgzDLiWY0oCgvdAKvjpBUZbkYwei3WP2
VJCvokvznIylOZ6teHQ+FtqYQyEVcKsPti1FxTFppCl5LC1zvFoxISDTx3L4qMojNdw6lOv/pIVf
Fy6aDc4XK9ac5y6YS0hcDR0+zClop+kQVkwgMtJpyB+mwWFuR4dQXEILUJP/AYgNpVEFq62nIGz8
VtzAy3odVMhxscBG6W0tvytinIYKficCjCmnjDiMpYekOWgd5OzdxFb8I7w8PXgU+Ij7Kdb4bxLi
P4WentS0Uo5Skk2PoaSY4I6lesdlbVQE+G2cccapEBOAX33569RoiCMY+CKvnEP12Bqz+qlQmPAG
PmNcZCU0D7SCYQRO4VxWh6E7T92IPGFiOjtltVvn6YgZC4pJJt1vBpyWPyTTlAmObSPwTGWwjgFD
LuiyzsE160v9cv/ob8SClE9FNZQlv8z6L201Tpu2So+AASzb8PPAhFM/9FppuVESGQrCnm38t0Hr
k4keFGd/wTIJwc8wDoBMTGCtZgW7Sjpn8qlHKOAUC8LSN79f/EIhCQYbvUE6qy1/YT+XaVi2Qeil
MZ+lQMwQiBXQ8NKA61eVgvCQZPVeLHD7aIqqMrtCNM5Y3ZraL2jsXtYHP/A66AYQ9pXK8JLIToT8
05wn3wabyzij/7Lz5YXfXr5lS7Mrv25K8sAIcoKTQ+f0iiwwA+51Pp3uf/StxUG+RWzHWBPkTav4
P2AqPixhn/aiQkOqck6YM0mG3rNhVT4yGWZ44wiJ9H2jG1U/pk0dJiFglaDut7786kwfXyn00FPy
lNlcZl2PWtClLrxQ8yenj8gdRWif5Dq+oBgLZuxta++4i8Oy3mD8DmWiF9Douh/plD6Ji/gR8KNo
z7o+BheLadT3Ztq2H/m0/VerHsIHA09zbaMguxapUTwNSS49MEmjvjOMKd+DlN6GvUAmEDMRnGT0
mtavq0LHW62ZxfMIxEuvGev8UXKs4RSNCJaVcdk+Mc+XnVsGrb2Osqy782FEdrPeEyAbMj6PR5Da
9fKCdcoYoNyF/casmlNPgn0CJ288OXU4HGdJHR/ROx1lpOjS+GcDDTIN8MaqXUHEToGh1Hae4y33
R5eQOAPk5+2UjuK0FTg6MDRtEE0XOC0GoPj2FzsAr3l/6Zs7z6l8qUxqvEvLlZPhZRo4Xi5CkhgX
qDv17z2VtHPpTA1Uooh+HeVu0C4KFCjv/X5Uv9+3vxF40CVybOZLWTAjWUv7CqTcZpgSeKQ61b+p
8n9red59Hmuan1YZxlcVElEGT+vgx33DW37GgDaElBIFIVKepeFsDkcLoCuG5XI457mTPkKir++c
LLF964NFLw6QoOjSAQBYWjEL2lW20oReB/OFBw05eNfGqF0HSPhnrc6zncLGll9jxpuA2OTk8JYv
7Ulzo8B0hb05UqcHY65l7YBmgAzPbeVIfxPbpIjwIV26c4y27IIAMsGTGIJrabWbYxLPcsyAF8OY
U3TuVetnSJf62RyiP5oUKZfK1P7c/35bB4fHCTgS5ULsrjx4CPULelNN5NU63EDOXLXEqJPVuT3d
oK+KGfU0uVLnA7Cr3UuzdT2ZyWG5gu7aWL/HkWXnieUkkWfHOapeWaG5RVGHF2BM+o4n2DpAr02t
nsM8T9En7LLIk2ymE22zNo69hh51m8HBivKMuXNgNz8kqQwUE0QczJgvDxBFFilyFGa4/ZQ4uJ5t
+13pq9oR5DZinYmMivOUDuf733JrP8U4uwVjBDDINfhQb5pm8FUWOUOEdoxrBgUDcPQncvRh56Bu
XXvcKj4VpCOkDKv9TFChdAibaAxSYjupAZ3JCWkb7/6CXno663sPPJjaMAhNMXuz3EakPKpWZwsB
8kf1w6TW/onONQ00EODlBdbvJ8QM6++ARctPll4oJ6cq2z9txVi82qDlTRA4uFpfagjpKPSnVD9y
dS0bPEBy5Y4L3vrk9AHp1EPZIUaElr/VmhF4adMq9mbURtCIRoGmrA3Nq2G0RUekmM96Zmp/7eyQ
iOBXOwQ0AJAXuo9w8K8T3GlESyapa6bvVSd/UtXuq9ZG85fJl+ajNHHCla5KL7USJkcbcYHeVIed
JvHGumlVAxqAKl1mOmr19EhNmwZtTv9cjfKOKYZxdvWxji6OJukQ4zF0Ic/FuLPZWykWRRqGaGj9
wg3+Qlr3KuFttMIIQmjWEaa363NY0gZzeyu0jpRfW7pTfXKaFT17p7Rt/x5lHlD9YO3iU0Srdo/R
d+Pe8VsA/VJVxZetq8ydrmZjFkBSkJuBfNLx3c8WiFlXg+psp10lDvz6cwPro8QsGDIgk1geMnB9
qpNOCXxIbaLoD5nfht+1zMwUr6LHcs6DMPmNwFRzDgPHyRDGrOvr/RO39bkpAfLhCPGYzVx7Nr0M
oCMqQo/Wk/6Yd4V2HcwuuqaB8qeSDO0AXckeQG7De1MVY9kE3LA2rCEaCgMvUhwmdGuUKDlrcdBf
paizr5ZsppeuTMIv99e48SiiQs1kHi1n0dNfX+VR98vcyLEHfsELiig/mcibHkO3+dWV+viUzHAk
3be5cYh4K7hAlMXAPYvB2kXr3kC0GvFSOgcNMJRKH4xzqsnRSRuN5ON9UzfbCaYJJlFDyCODo1ub
grirmMniEy+W9E5kaM1ZLvCWuS5JruQjs3Tf3u1l5ajyMAFspH4roHvLtSnoLWdVmkhuqHfNlVqE
4fmSk+aHUk6qv6JEma4tGqpeYPbKKeny4nMYO5lXMfmyc382lk4jm+l3jbYQDceVs2oGo+rllioV
8hjIDspN7iHSPNCsQuzhdH/ZN2+kWDUUoUwCiFKQvbopcYXXQoBDcjPZ76F2MLPJZAC11Pa4DDcX
BX7pxRBTSeLvX/lCoJYUeuRWcmPo1SjO+RV8ALC3+Ao8X+FkJsf7C7t9lslwOKocUgdExo1EIsJY
bTfRs3X1ri7PRm2DKh3q6B3IuPB31dDBjdVYfxzlcfwObqx91sNR/57JpXEKml49Mac/HsogCi5V
Zeffq9yqn5JCKn73fd3tHPabuyx+KwGRmCelwL72V04wpjBrRJLrR2P+gGxU+HPu5e67kgTQUpZG
XX8vprz07DqTdvbp5koL04wpQpvqKCRJq2NvZBU0ejYNC7h2pmsfV+rnBiWqU+0wp3D/k2ycNVCx
RGTUgWEwtVdHYJydxIRyR3RSp+ChS2MYjRQ0Yt5uhW7WSy8PBto1+Hb2Bwi+tFhybV8triQL3WNX
opj2Zis0mWjAAKvnAjniDXx1nGPFh/yynXx3zBjcqAT7pNobewWcjR2DiYeqFVk7s9nrWkXkgKBB
I9x3naC1L3klwXLe5/VO3rFxBEityI8ZAqcJ/VK3f7UWqZM6alhMTkZDlF2DsNVOiFimaLx1yk5I
fmOKcjj4RdHlYLCEbHy5bWZpwfcNNZ8bTCODu7oWfU3CGWKPOAt+3f9CN3cKoDo1P9woqQYts5Wp
QS/lJg0GTNWx8lAruu/ViRESkCsmOpdN+Dz5xudsaNWdl2RjjTAKk+CQ7nOp1/R9ddslbQws0h0S
O3qG8y4ADN/ZXjyr9k6cs2HKFF0Vsn9uFnH9cjtLaGSYFlUc15BHADNtX0DBSWb82Dkxchpv3lD6
ezT+BCmKgddYGutNswoQnHdcm0lc1Blje3ysfTA8TL831o8ub8qv0NPGx05PkXi7b3xrpZSNAKXL
IG1usCKJryF1piQIg7b2P5FP0RIG9Ik7Dj7lvqWNc0OFiDuHq4IHaO2LEZhDWgOWTCSpVKhPm3ac
XIp04Se9QwX0mMGD9QDjZf418Mt4x0NurRJJdkAgFANJVsTfv7qJkQHdqtObjptmJABZbUGU1LeG
iyDWHp7vxrUIGWfODlzpBBrgb5amIDwNtTz1HbcZHOU6ynP/ALNos7Ogm1dftJiAnWpUGHTNWFMl
2KMSDBlgD5dAP38wYZQ4MqSdvwetpV6CsTHffkwsgn5QxEyoCBmK5aoMEAUoYqm2myEAeLBCkJh0
y6WLU5TGzjuztTQQ96Dk6BLfIuUSKL5DyDZtV6LW/NAWcXaJadYitwW9NXqVQ9tHl/tH84b5Hwwa
2btonlInYhxk9ep0OcUxARJ0ERqwzEM/FdmMfmiqeGiZ9Z9QhxkMRmmm2Z0qzWayJoMwVHJmpCq0
RPccs9A8pqWjv+//ro1jy89ygC6RFNDsXLmhXqo19Ioym4c9zP+ReeJ7Nwj6iUGScd5BS23YAgMg
9p1aMiwcq26hUej+NOaBQ8euAHdQIFSc5Zl/CLVsT/BqwxO8oP6ICEGV3kin1KHlQ8Ls227d9Nkp
jJXugA9XiqMt5wlcBnX/xe7mj42TFb/fvKFY5tWCrezF1y6PcVeocclsrYNcZMv8du9XlxLQ7wGq
qWrvTN0UZ6jBoSgNEgB7YuJzaSuJbfjvApMrmgGyrPRGudZ6NiBjoitX066y0wQZw7nSAWOqiMqd
AkfP3/6OQQCIJyLbodC7BrjGM4rFZYuY5jQBe+rnQX9gjEtxjbzXv93f2q2PKmho8HmiHrVOroLB
GdopqmzU8izpuY+YderoPp98PQ5cGSYlcluV4ac4Sd6MUGanURZnfEcR12Q9KFOrLUAzp7ZdPyt/
Z4h2ntEpNU40WuadctfWJSGWp8oKUAjoqHD+r96RSneQu+ha9HFL1GNnk0ZjnxQ/zWFwdr7crRcE
BaCIai7uFgDjKigYAOaNNMpsN84AEBaRxST2UOsHOy3Mp3bq0x17tyvDns4AO66GgGeNWuvMIoEe
SbLcdmh+176dXvoueh4rfTzfPydbhiisgLJH8YexkpWrLcj3jLY0TFcBCXOBQW92c5AabmXtPSSb
lsi9Xi67TKdh+bHyydHGgcF2ADGKirC8YVwg3ICZL6+lf7Eo3ixSfhTMoHxc3fVYKeNJgY3YDfuU
ZA8QP/DGPkNhDNndt+8fAal4EHiPKeIsV8VQlqiLllC7+nHoJg3ThAxbN4AZVNN7symGCsjGmE0l
i1lnSaVUUXaeU9M1KvoJh67zlUsJ/c4zstXDz/u2Ns67KLrR0RfLApK2XFYn+waczrnplr31Dejs
+NwHSufOEuqLxOjGjne+jdJAh4L1Y12idSnovF5fZFT5gipXENx0UEtCsaR3vNhKo7cWnHD8fKr/
IrO4WatFOaSwEyVok/IDTcus8QXmpG6uftwWF8Yg6GXc38Wb+uzK4GpZjMQ0fEfOoZKghqDo0LhS
5KgOUjvr76NBi7zGQUDovlFxYxdlaYxqPC9M5/C2Mhq53Mt5hKS4dtjLLs/Mdw7Sjl6rT+nFHsPo
lFJMPVbzyGxzzeg2lNLDl/vmt04Og5rUPQglYG5Z+WTSQGirIt10pXH2jwNq6TCRoxSa8VUvYH6V
HXCN+Gg3y4XdlX4H1RCA9svlDkXPzdMmLqBcG99jv5Vgi6oG48HO7GKvurdpTIgbmcxGMNW1OkEV
CWqiNSxuzFN6OkMwXlOrmC7AKOO3tr35jNwJODrB+IoB1+W6cqsbsnCuTHeQo5bpI00VAUMDuYhd
f+IBjz+kVfEvnjkxfiMeHt4dyqVLo2ha9Y0dc0OqqUku9Ipa1xmhIgYaDo9rG+/JN23tJ/AvuARo
W1KOXp1V3cY3qxGLLNsMSXbTqsA+6tLVkYtwJ9+9LXyLDRWDUxSAqc6sfUyuQRdfRxwUU5ccuICV
LtWPdT/7DzqQ5veWVUl/IyNgeDKwjcuo1K1XR6Z+nsgwdh6NLXfH4eHnAH6DzmCVlJKvJn7fayy7
hAhADYwBPj1UM+7fxC3vgzLYC+6RtGUtNSRVTQhaojfc1Apsl4wqOSShBgdvDq2XiTif20S5tfP0
3sadAuNId1gQ7lDZX50gvbJrYP4muXw5ZnCnqyDUh9E8zTE9m3YqBzdI+v7qhMmes91yPCKTQC8O
LBp1/uXZRVZpTutKM1zDDrPnJM7RLWLQn7oNXea+PZhUGfdo8rc+JCkqTV9yNTSkVs6uQPwja7TJ
cEEcBadJLaSjBb3vzlTW1i15bWXldXyQ2VEdzZT4crnzJqnpoXxw5mMU9Hvgni1TlOcBEhBoCFb2
5SYOWiXbc6QYlMk1sGCyj5YYvQEvL43Iu388b6GD7BcTzWSd+DdIX8X5fRW9z2OaBnYrG25thp3s
jmMCd2pg+Pa3RIvy+BonoXrOOsWBCkmnGuybA8iNwYYh//4v2fqKNMKYtxeknYQIyx8S5VpXKAol
VENjZKJvW+tdmNnz1/tWtt5lESLSPAUmTWi6tFJnaG85cmC6RVuq+iHtISFnzG4IobQdEKLSq7D7
OeZwqMGw6TcPo1MS293/DcLG+rEkLhBD/YzYo+q0/A28i2mZzInppo6Uoz08zifT6ofaBXhVnhtV
if4YJtRvO3HQ1tUEJ/RfSgNBvr80q8VG0QY25fBxnGV8bt3Br+RUVK56bTyVqo+Q8f2FblkEmgau
GEpXvMLKGeSofEVm1JluXsjmh0aW5MNQ4McDvfO9NmL0c8fg1hkSsGKmyAycz8thf3WYJan3uzpq
TZc0Nz5OelC8H5zR/+f+srauJ+qKKItCRcDzsfI3VRro1qTxXgJq1I4p9Chen2bZ0S4gBbxvamsH
qVgix4ZON4jNVQ6lqUWm9QOO3Ax9JnINSWUOV4ohMATBX4/ZtPMm3nI/4A5eG1wFcgUKzBPTZ4bb
Vkn/qNiV42qdnh3Nzk6PKAU4R90ZkpOsNPa7qkz+seGB9UwH7nWz7aLz/dVv/RreZwrxIGmoRq5Z
m8xaqnN08kx3rvLqnwiULNJsULoNR6QEst8QS0Psg3pRwshVomQSpzjKnqCtkChE5FI5Xqa5bd6M
bqHBA7qHqF7EoLAULS9S0WidYo/E9hOjjagPUAttIWFE5cva8c4b53lhaXWBqlhXfbPGkiIpX8s6
yeF+k8ydVGXjOGOEEEW0g1nQ6rVRJtjOtHQkIauN9KLXE+Fm6g9uE0R7IdemKfCNCE69MHGtbs5s
5EXfdTLfM4/bQ0KX5aFMqs+zNpY7YdfGxcHB01qBrgOPsM6/htgpmJynImDVentKB9U6ycDeLrad
6x6qC/GOvQ2fLsjFqBLRthLUNMsz0cWSXWoZnmewGLqBJ1M7TkouX8LYrkLUspLkb0sOQd7fvyGb
y2RyDG5AUmMGPJdmlcFprRGhaNcoZvsJeMv0gfIEyWUy++/12ph3buTG80m7kda9qOig57z6gHE1
1WjKzqReCjJXCIHNnlHDJHvgRuRHO++ycx1M9rsh0psjOh/djv3NbX5lXxywVw4+7ru2nHGI7qDr
80VNpAShOtV+aGtA/RpY8qOBPMjOJm9E07R1maogOqHtsI4ZbDkYc31MLTcumvISIgByTAoZPEHl
hJfGh0BXU5IS/tlc3bn/W8slJiKOx9XwAIi/f7XcKS7r1MKtuAyHh2deIv+gdZF2jKaifj8nXXXp
surNuCvcG+EJBTP6n3zslXsDwJHwSHNJY5vCIMlC5rao6D7hSPcYTLb8gaAvs+A3p6CmrT5nNtWp
1k/UPWczYAK5N9rjBH/PqaeLsLOVWzfltamVl5t6U+mN1CLwm9lKu4qVS6ogrziVunYwCIRO92/m
7fSXgAGwWS/PKVXQVZRnBaHUULsjvfR96Xc1mPqDk9SOZ1U+1RiIAbPyKNcNyroQ/PaP8LMx95VM
UeD26J16UqTXX5PAMI5aF89/aYNkfbv/CzceF46VDHG/KNgwp7g8XLY2VSn0C5YbZH73RGT8awiq
6nrfyMYX5lnhCX+pQlGzXxrR5aqDwb6zXB/tl4NvSPF5TErkcCJrb1j5lmqAQulrW6usN5ra0el8
2IXMqbaKo4NUmuJKZj79Qlul+Q0pdKs8MzRgZR4Y++S7OTR6cCzRYIXGNTRBilm0FywvGzsIwkvJ
3BPjud0MwUNEM4g6NQ/g2pFYyMl1PqgY14yl9mGQarSo6khwlFf2TrZ6+3HJLniRGHmiqkPMv9x3
qZsT2Y5Tw+3RXHoPAfZ8LZ25fbNnpMpM1CCyfRGorMJTyWy1cJZiElWCtJM9lvCVmwF1nSQdJ8Ye
y/xzMwyaq9JxeCuOiPSJDI7wi9YsrcTV9apb5lTo5Bmu3/ISNIpawk2E7NPUpon71jOMKZpluH+y
NpKL5V76lZ9qcVoZruXk6bskjOXL7HfZkQzmy7+wREYhRpZQYVtXTwQee4R/ha/mSC3gaTi+mZYm
rB0VbSfSv31a+P8THxEzELHcDBLIRQGMPPV1F3Ll+BI00Xf8WXuyxjgm4k+GQ1ole9MLtz54YVNf
fbNqkuD0QJHLHQypd2U7iI7A76sjMk0h7LtDtrPGrUvwao3r4zmPTjvQy8EefHbebKnVKUCoYSd+
3lwVr7SotAtRndV7OdfWrOW+AbS/H2DHdyDZTcsemdFkHi+SaQfn+4dk0x61GmbbiGuZsFsex2FI
zR5aJt0N5RiKgKmxT7YKj1GVUcEMjGavbnAb/vDVaEtSkyHGBI29tNe16NBSJ+WkJHZ2ko0GAqpw
Gp+ZMQ+PqtrZR0ky07OKfNDO47G1UjG+ScxFB+wmMzHrJh6a2NFRvWqDSx2P5KFSm1/qUa6vyiR9
v7+xG7UwZldpmfNk41FIhpYrreperYCYGy5af/4VuE3x4BvtfIjjAWYqI+08H85D2KFD6aet5d+U
RN4r/W0tGdCqGJgxBfvZym/zkk61Yo3k36WVeJUh2FgjpL+uDQQU10lK9mA+t28Sa4aYnHNL8Rk6
+OWau9IZQjrahts13PzZZua7NcvJq/3ix/3t3VwaxqgGCfqhdYpUpZHZVSW1DIjFSk9GYvnQWxB9
deaYPhaKGuycno1eA9bI01FTxHXDd7FcmqbW41BAo4LfFtCsAP1mlC1jaqmdelAdlE1TKTCPyjTo
zxCeNefMCeWjkHbYeUCEoWXBjx9C/UsUjNDxWWdNKuDQlm6jQURt+aSgAX+0suL2lQD4VEx1X5je
kdods9vnWRR3hc4mwejqMKVJlyaB2vFt69ahkFw36qfB0NJrS5nkl9ZJ0n8MdLqOqRXpH1TL785I
8PR7RbnNEwa6QYzGwbiwnsQ1o0Yb56Ck7ugk3SUrkvC7j/xSkM7K6f4J27QkygtA12ymGVYfnAlV
qgE+4UjW2tonf+qcp06XmutMgWNnb7dMEdSLG0q5kW758mxVshlMkowpddKnSwSdwNHq4vo0Rene
S71pSnhfQKIE6uu5+qCU9GaI8EoxWdgxZLL625wkMarlffTr/gZuPZgCgELsAfAFqt/lqtK0tesZ
kmmXWan6h9pFvC96uDcKuuEIoNUB7QocVGCUVntXz0qrdPTk3XgIaw+dTOu7Pdb9k2Sqn9oumHYW
tbF/0EEJJC8DaVRsV+ZUNMx7RdJ1N51KBsIS03K5hvYPqehgbrm/gZu2GAIB0IvJG0IoBk4HPcsj
jgVzIMwsq9ZDa+g/NWdO/r5vaeNV5j0mfSNBF8jE1adqc/qHlkUslXalpp86Qws+mgrSl4hbzLUG
R7EdAVt04C6ngrhz+rc8C4LfJLfg3vlnHYM0RqKWzURMMMhWfBpivX7XRK3uSrbUfk6TFEoFK27i
Q4BfesjjvvQYTE++3t+Crc0Wl4JTBG8SJCvL0zoW/mTXI9FyK+mtfKzUqHyIbYZMQCGUzY5v2Tq0
gmv1v9U96qRLYzSm1UH2M1KdxCHMiuktHAZjaE911/eJa8yVNP2Lw/Ta5Cp3HsOpt9upMVxH79tr
o2Sj1yqh/ewr0R495uZpYsIPqlzEjgh/lqvTxkIO04p0cSxyyFRJt6rzyJySZyS2hW51ayZ/+6NV
f5HMQdkJu7ZsC1lg0SASD/ZqmXQ4hqLCYbhFFqHF58CWEiDLcnRMGPmpbQ5eF2Q/oqBMdz7p1vnh
8PA00WeluuYsFz3O7dxTn9XdvLbksxWF6aFPNf1cjNPsvf2oMljOaNjLSPJaezrXYT1BnAHYQ9H+
J7cS40Nmps2ZwRdjZ1Fb5xRJbRnINtP2BM/LRUnUtmHAK0wXkefa7Zte/9CPNVOMkywYd6yf9xe2
FWSBkKHRz5y3kHJffb0R6HCcCoSMXfnhjxS3dw2r2HgcfTX/6VCs/TwxpedKBQNnkTQYH7OJ1nFS
RM1OV3Wj/MP0Le5QlPzF4lfuIHJ6tTNr4kubbOEg1dL0VBbA1+da+V6Wc0lp3oweK70OrrkPqNOR
M5lDZpbUOBMYwlAIOSqGtodN3Aj+cJFMIzCEBLhuPYjmF4bR+QPPdyLBtoJMs+XKMupBTUDM0I8M
p0FBuUfBvfGQL4yuvFWZQnvoU+MVszro41lqc0Yt2Nh5BrbOmkDxoGHL16eitTxrme/4CK5GphuV
6pfOiozz3IITMOT4SfHl/OP9oyau4yqKFiUmUQnHIOWdpbVJUgdG5BTTlf1COchRoB7qzBzeR0qf
XQK5HL0gHlAKDKn9DX4WfbhvfstboE0HKuNl1mMNBjbQSrfAz4DKiqCw9JuoOXS1GhwNlD/P/8YU
MAgg48Qt63xhhumr0QVItyzC8QKZeu6R8VfPsaLvBeebn5CpEipOzstc5nJTDT8pMzhH6WUPEQ2d
PFCfqw4BQoj6oI8qiz2szuYuvrK3OpjQNyISDkO965RSepqZPjmSws2eI9l7bZvNpdE5F7RLdBzX
2Y9tT9HYUNBzA0hAHqlTpCiOVWUaoNpS9e8MPXoz9ShcBxTTmMTDDTEyIxb/ql1jZhTswpaSP7Pd
1jHrIvVQ+eZ8cGL/zaPUK1Ni8a9MVY0TdSwJpMM8mIdI6Tq3qfJ+p4q8deUoMNF9p4pMVWR1wZum
V+qYC+VqktMImnm7O6Af5TykaiCfjZAAMC0d/7GI5vKH6ozNvBMCbf4AAYYUdV6YSFevWeP7UwO5
velCJGIPhzgBcKH1vfM7K3QJOQjuu6n10gkxz9RV7GiPGGDruCLBQTOMpxROntWbUujwIhPgCQ/X
5dPBKctsONihrf01zhEin/fv/eZqxaQRuw2bxRocyehomhs+1tRGGQ+WP3TPM9SabthCWmVGUQZV
oxQ8WaVivpuNca9XsxWI0Smg1E3fioLQ6kzRDlTyzsCdK06YxQd5yL93ciz9pRh+e1IHPm7Sl+2x
zppmx+Ft5hOC7p/KF8kT+PPlcR6tppPrEaSQo3Tzr14f2xOF+OKCuqtzqWBRe7Kkoj6IUgfYVEY+
qKaUe92MrUdTiBzwpfnmiBMtf4QmNQzGTzSXqWE9V6kPP2bg78uZbPklWp5wvgpSC8ZLl2bSGK6Q
WAaPbsjNHz1tlFNYlvFhTPXWo1KxN3O/uaqXhwR4JL2a9RHOUzvyW9CRqIXFx3mk82TO017pZevo
igiAWhuD3QSDy0VJQeMkY0fiW6nBqB2ltp7e1Sk8l6cJMrTo0DRqUHpcdPhWSZGVwO2sdPwXaEae
Z/DuNGmgAILSY/kzIAVG9kSh0uYrc/BN5qU59MOQP0iFlbpFMFoIjXTlSbYL7YAuYnHR0FHdwcJv
fd/Xv2HtNOW4QhIX9GY00WmW5rB+UppMvSSdkhxkAPGX+15j6wPjoYTyJ3NKN9PKZjcidxdQMtaL
YrgURqteHEQK/rpvZcsTUmoQ8q9cEKailjs7hFQtaTga7oDaxi+/rfTsYP8PZ+e1I7fRde0rIsAc
Thm6J2k0I0uypRPilSUz58yr/54a4P8xzSaakAxbJwK8u4pVu3ZYa+0iHxPXGcPxCNey54qYI0gt
HpYNqkabPVQGq1/KlfhV0tIWlilj8B7qZMpjz441xjD1SgKtoDT7lKHMCEgfVWx3V0vcgDwpzgAN
w8vV6u005lLXUlowJvtUF91yt4JZgs4wTwd5i9i4bVjLsRR0InQxQJRdmsqmxWToIYWF1ZCLyFWy
3vEsaSn9HixnkKDM6mdLccSh2LX61hlW6a9cHZqmRLSoEJ3bjImi95WZfa5gnZ1lRBkepQn5wDLi
pv7+EaIIRyH4DWCybX9XOsnoW3EsZmD3B4a0rl+UMenvYJwezozauxQioKXsrinU4bYfUIXmFlko
juVtWp0qZHU+TEoVHVy9vWMqMjawUEJcdruiMW/1AUFhw48rVfvPKLty8lvE589LUuo+vMLkoUd7
DbhQPh0wU/ZOKK4WkD3/cfE2j7XOtO3YgPjmz0M83ncxM15DduMhahl9/gffjVcZ/CnUczzN5Ql1
lAbcXkQZGC25Ilis/n8dM3oDhBH637dEPsnYKLT7eYm3TqadZmZKZeA9rYH5jGjFhA/jZBu5q5uD
dv7tVaG7TvcbJjDFw62L6SJlnJkFYvr9EiV+rysSIq328iHOyC5vm9p5ETAFxokjQp9ty8U1dQhR
WkqNJKoG6VfKtAdXU9X4+9A2FqDa4giguvMY0+4S/hPNW8IqcWzfJQeWMmWJbOJSlMoupY9TIcmf
6xCZNDefunp6SJM6t0+z3eqwFlcrd6V5Wv65veadC/g2GolKOOgQMrDL32DnkUawTOVn0M30y+gM
a9BB0/x128rOLTAo7EPvpLBCS2Hz3rcr2SsaiAQ3SsiUvH5K/m0GqXJDwpCDXGjPFDwh6g7kyviw
zabmldMxfHDWfduJ2zvNbsyXMiKyMeVDdbddU7wINl1DuljbStYiU12eIYj5FnOYg8gJ4/tsgMo9
WFFyEKzsfCbRp3CQjOcigJ66/Eym2Q7QSZkrNGrJfIoT5pwmFlWN259p5wIQjOH66WAJ1Z9NGqcP
NpAS8dqQIveBog713/Y4Ff86UvfDVpP+oCi5s39CkwO/jxY+i9p8qta28rCitIqySVd/ZFYSOrzO
MAWqMh0FKnv7h+SIaGUxM0vZwpB4fHpDWWkuJa2q3NnNOARNlOkH+7dvRYeZ6xCTkI9efqWwyfqa
Fq5OJFCVd4Qk6pMNc+7u9lfa3Ta6fkA8oByQBl5ayZyeaWsN/ZSIKWsnKRlXsvtR/jBa6f9+3xLE
F5w8zzPi+Jv1lHJb9ajOUHnvdP1ZLhf1bl7ixMtMOpy3Te34QhNBP3QJUEYn6dqYKsqSXk5HJFkq
ueJqUa25SijFd1Js/aNJeay7zFOR79phRl7Y6Ihnb9vf21TUBZHXwReL1vTlphJjQbwqic7hActn
KJxfKr2idBlr6/L1tqm9U4INRrBCFKJ6uCmQymGZFQWSAb7etJ0Qm1+QlmgcNT9Y0t6WvrejXi4p
q9WpgQjHbV664ZvFeMv7dbEbGI5pfmqstT+PRW0EsVSF7jx1R6M9dndU5DoglKk7b51Jn9bm1Hf4
/HUq8yeVORZ/WfK6uEaofL69oXuWGKEpwki4J1dydfO60jVJVBpwQ5bdlVXrfIo7snREc82DPd2J
x1kPMiHEkgL6J77tuyd7dpjSnnf0+lCcyH86gy4/GL2c/S8C0PCAulnxbMza+AcXnqYE/VuHBgUP
6aXRDphEniKn6S9pprlxT1NkLMP+zgFp4N/eSuFyN1mOeF9EZQXhR47opalZU+p21WBKNv1MMpOF
Q39Oqip/jDUrPLW9Ub+gGC/958jZUVln7/HhdaMxBKgK6vHGdKuq9SjFMb3NTIXKWNHwKa01c3kj
tKCTy/YgsNxbKmEetQxBQoNdfLlUKTH7xSQ4B7SvGvcjyj6uOoetX2pRJ3qLqlv1ZRskcT8Etzd5
zwFAbqQLInTa0N+9tDzCR2hWrp6PvcZz5jkuXNkpmwPvvWeGWFbU6ii4Xal5NYWeJkUt+u5Zof+v
Yr7Cuc6V5SAy2bsRhAxCk5XuBCu6XEwbQySJQvTIVr15qYrMONddIZ2tWipBaxu1l4ZSdXAhdlfG
c8Q5RaznarRWX2udqiesjK5g7k8q7PNxdX7e/kp7C+MxQu8NjXfqcduvVEmxQycJVRlVpuVSTb2L
SGfnEZ93bpIXtTtUyXDgX3ZWJh4/gfaFeH8l4IvwtVzJiwT9wRiG0bVSuX5s52Q+QGXvmxFwYkJ+
EIWbtSVxxOjonHo9swmkX/Vi5F+U2jrqpu9aoWsM7ht3Ambh8mjEhUZTIoO5b9WmdGdG0pK6zTDo
BydQ/NiNz0LHW0zro6oGnGyzGL0YKzkdaMMZVqo/l4r0I0TLF9l67SEHkfWxb8fv8sx8B3W0j+oz
O08Pmo70koRsPVKEmyUqNaCIIoyE+FrkPJZdg6Ksnpmz2yqzbh0cjl1jyPEKXhdv0Laz2qBW3eqJ
aPMUi/Mih70VqEZBu1ge6moObh//XWPsJl8Ppi4R4OXHG7soWsBYWn7V1L9wjs1fzB5l2MGaHLGL
9o4JbFbWQ0ALUGhjSe+kEmmEkH5G0bQnNEmm1V2Y2XXU09xRygNCS5FJEHVxHFuyRT7J1O4aPpbc
olhZL2r8NNZlFySLNd7lFfw9P59WzW/MhBmL8xipLyMC/aeE2nzktVPeQIY0UfH2b2/17gEGS0wh
heHplBQut1pB8V9aBxg+Kk/r96yNhwdS5Hpwm3kIT+yH7SBNgxad22hylnhmVtTNQfy997kpMYKy
EZVc6O6Xv6FKG+juWQvcgkTgA9T+4SltzfnUTuphrL3jWcHho5sCLpO62DbWVhIjHDQKGlRtY/u+
6ivpvBhD65kcub9RC5w9NUq6PzjP5OgChEYkf6W1IadmZ0kFoMKsM5ev6sTkWkfJh+8FCc0f3FPq
0VTgbGa3AZW63MsWkHOOejROQUWd2w3V0PovU/OiPA9NK+un26dn7/og0AuhVQzQAYxwaW1kZEYa
RZyeGHB29pLbNWrVemMtf0DTIOFEiwEAEQdk6xEG5F8kMig4Ymv90WoV+98GeZ//bq9G/NqtM0f7
QPCb3+rPm9VEvem0YYiPk6kFPyJlr7yE0AG9OFEHBofPyVGWtHfwdeqKov5ArWarc8X85sgBNIj4
gdOaJ60ARpdm/XAayvBIfnzXFCUcAmsaoNQHLr8UrelRYZIGDG6JoWNdr2V37diMQWXHR2imPZdC
g/r/m9pcZ63VraptHETdNPgJvUmfwpz7bz3TNFF0nh13WpU1iPW2d4vUqg96JXtHErAeWmjgAXG4
m2S66lNDNWh3+XqnG68ZjJNTMRX9QRS4t53kYoRKlC75hMLNvM/FcnLoKQVbkS1Re7eEC2PXgSg+
ISc+nW6fyt2nA1KxING9pbSbT5dGFZj5JgJV1Cihcd/mZLGeKo+t40qIciK72kT45zmifPxsrhGT
UxitUTWuuZjKNxD981ktm+nn1OtSdfDj9nYbTjtgAHhNZFCbb91BYsoVTdT99aL+slRgPAD5/gFo
hiHzlNCAOon8ULvc7SiuQztTYM4PrRIGlt79r5Ib6S5S1j9xn4ISSeAIAony+KUlIvLZmFSgkegP
M8rCLFoEDnJZYTBpRg3pQBFg9xRRqlMUhLXIysTfvztF6ljOtZIJ2Tmjib87lAnv0lxWP2dhbh6U
pvfePSF3QuUAAQKkVS9NyfAq4r4QKBmYpIFKxuuX9kR9Wl0id7Km+UEyY+nL7aMr/qdbhypknpgI
wl0BYHBpVFnKWIdIw11s+/hpNmrLxbXWpds4nezX3XiEits1SDRC4vQGEdlsaMiABbuoZjTtGKaO
AIji/GgsiD1jp8V/x5V21CDa3dU35WNOhrB7uUAEciRnkemwRQwwfM613viiSMVwGlctR/OkSWSv
R/TuKJrcvXXvzG48ggGztWdmEx52klWvTfKaRlh9ROrb30zeJuAuNDW2df9CMyU1FkIOJYkGGaeh
ML/WQGPag9rCiDNyQ/TPb5+YvRsh1LKVt5wNj3K5oVmbdSMoH1qWsW4+d0uhBdGkWx8y204Oos69
TQQLCi2AQIne7MZUJDNgZKb95BtDksVuIYPjctFKOMzT9g4JdS2GLhG/QgbaGFroNpVKAb+9Gyum
fFRmv55CZWrqYFZLBq3njh04Q9P/c3sr955hCwysBTiBkSNbptMApifKyK38GCrLObX7/n9rm4LF
iBPt0dAk82SCm/DQlG/hverOgcPZQ33Tdca3wcukXnKVgVe5Mq0gcOgwNsjaQbCpXoyYUX0uU9aV
1m/XcXrq9Zqp6PowAbycgMZPbj3YOjIhdlMd9aj3vgMgdNyRCPIYM3d5tlDK5uPmItqqcu0JPHd0
ImXOfKeXy9RdrUbxUQWqDvZh1yrYDf7BAwIyvbQKy36chp6gMtVkUVGstF9pNqePCDiuz1VC+Q16
5ZG06O7m864IqTtZEBs3jolOFFOl0NTzYxBfJ1TaOq8r2/gF9RfLi8EOf3PA6D2VPHbMgZBNYoUw
+dvukN+6fQr3bpmgH3ESgFzp2wBBtWJzZMoOmz7G4ZlcAYk6WTvKIPetQL1HQ5hy6pbpJM050N2B
NN6c1vReU6f8yUwN6cA5Cbe6fc6EoA1niIY5mI7LTzmnkqa1Ij9wpryj6mKa53TO5vOUqut9P1iV
W4VI35tpLZ9v7+KOypVokUOiIjcBordNW61BQYm2zmysZsOLakuyF+bF8hU9+GkIJNjewznLNLV2
R8OenphsmqHhJj54MRsveqOkR7Db3c2g44HImYw05laAsAobZB06yyJ2CZcf2iyrCWAvmwktao20
7YOuRGjgtJr+hCTpkcbQ3tNEHkhplCo2vf3NVWZSsKJFq5h1EBZD+izVXe7HpSp9jPSsGb/JcaQf
rXfvHousQpWp4IhxkZcfn9gqMbqJ9U5h6Bgf1N6yXlXmFcqv6tyoL9nSt0FnNNpBOrOzUgD+OCxA
t4KgK07+uxAR97ikcMpQTreU9GOucn2VtSh+dq3092qM5YG5nUeDaQako8zHUIQy8KW5JauyhgIU
52zQzJd8aRkoBLH0uxmW2uIto6M/olijfHZKMSN+lY70pfeWS2nmjWjAMd/qdC55G0lqrtuiFRvW
rjQiW+BmFFC/r+3giJDKXn8e3C0RhW6uNdk3EhdC3sy4ulttsSC40vaWP3d1/LVrRvVsTVn0AvvG
/JlkQ+EuZl9XbmJIP7RF632k+dUDN7lzm/gNgHEQ8wXdve12d2bKdIV5oeJpleu5NWu0BeCj3YWr
VbimCfUONrpVnLK2SA+82k7IRfpGTx/eDEnWVgFjKAwToDSmlyJZPjV9bX+FuWrfK6tj/3ew1eK0
Xm012Gk6GqJfswXIFBoljxhxE3906vSZMMD5ZTF7dfacWGXEbJgqakU0kLXP1hRJtbvIpayekojf
55Zy2lVBQlMJQcWuiHF1rVoffYj9X8hJoHTAw7ntHJvSEBdDliDDG1pLzsibvniieqzd3d6JPTOU
ywQihH+ZVXB5zxqjKuQq4cwpYRxX/pJUoOWafM3/um1n7z6x2yC8QBeQZm6iD2Oo0t7R0CUD7pVF
njKkzWe5U0O3J1lB1yX6dNve7rqgtqDgwNAi/OXluhQtKxfbJqhO7KX8B7SB/NMyhyOsy+6qBPAJ
sDFr2qpfd3Wpy4uFilOxrtOzXqX0PJDg9hvJ6l+Rqzi6Iju+H20CnXtJmQPYxMb3VzY9vzSdLb+e
Bin3ZDQ3ypNmxH3kxetQROdKAbweMAw6/vv2fu5apk5NPmuJPzYPnVnbxuJ05A62lKWfFz2MPvNW
cDDV2uTdLxQqhpW0+Let7r0C9HmEdAx9wKti4dgQhEspQXs9OtoAMGrtPtSZGn2EwAfrVkk1qTkl
iRb/itvEiT1ar8sfVGKQpQZ2IGR4wbdt9txclRKhb2rmeqc0NJvkMvrmlJmzuPrcHLFq9g4UZSwg
QCBlGaKwuSadYwwEcYRXfR5nJ+ZtZm5oLs1TGYU/VhL6g/3d+6qoe1FoJnSi+7R5ZW1tmlSaujYc
V+1pDbX2rhzkj8ZSNmdnAbTeDs0R3nPfJLkucgDkA1viSphLZkGBkNlByIuBb5oa2PC9vaDSuDrf
KzMtHpmQZBwgkPesClUgIBVsK3f10h2ouc3Yt1imu6RRniikWAokI+rvozV1fphMM/GYC3Uo6rL3
Nd9Z3QbLJpLCiJnRlZCWTn5xUAA7zYW8fF9KvZY9Qp9JdYdBpY5hJuazpA76qUG30Vf6aTURZgLl
aMay9oVt7P6K0mp5ZohA/3L7ju15SrS1xKQjxgHy5l9ujSYtUVcBgvfjOVrPlVOGz90w1+fbVvYe
d3S7xWW2eWq2iVG7hHJm0APymYAAgrkodU/OTNknhutPv28KNgYVRtpr1MXFV3kXqSoyU5qcnkhV
cUaGSUup7qZUwM6ITyUH92dv74AoCKQjgqZXkzMKkyCtzGwgvWmenRhHJZ1y1RoPDu/e3gkC1htw
EwSB+BXvFjSnGQOxNVFlK5ZfAPKiO7Vdv1MLPoKU7BkinSSqUsWI4e2UvVpWhjpvQKtJLY2zMNMm
Ty/Rc8oiov3f/kgMKYKNQMuOtGnbRyvXLM1HAXWsIIU+ooifBSq4cw+qYnsQ0u6sihiP8IYtJHPZ
6hnoaqbDYQc8vyZJiC79kJ0qSus/VvTj/8AUGTmYOJoQtAk2XyoaUQ2YIPIS5Vj1mcJ+HFgJqgZd
qhxVfPe6MeR/gocjsCsI4VyeCvKgWMnS2vLzVK7OitpIXsJ4yWAZo8EtqTF7c2Y1QWePixsuEXS6
QmnO8TqXbiwPy31XGvkBombH39HwYoqpkACn+bt5Tha7zFu1ZPnykDR+b44wsCqF+Fg1E8+YhiPJ
2V17aIDA0TEhR2+DV55sBqQ1wDPiSZLAjyrGGiztrH1dtFC7C+NWPYhi946SQ41BZ5o5LO3tgIyh
05A9HImCpKmefqVpFd1PRALBVDjNAaDnrcOzSVEoIumiKKyITHizmdmUh4D2eLIkpRpNr+rZ2mdJ
aTtUuOitvzIu2vwvUbt28CXcaeiuRNaovaBZ1cAXTOfRXQwSRp95KVCPp86qPxELK1YQr20hu53h
rC/1BMbRq1d1/JLCgijdNcphuMPXiVs3J5aPvUKXyuc0F4ojsjz0qhtFjAn5WSmzbLhMtB/MU0xQ
H0G4bUZqek3TvuZrPfxS5zaX3L42kTFbllJuPLntq8XT4iZ7ndZqqM9I6WlykNadKvlmW7R/palq
/Ls2lfkpLiLnUxuH7ep3yI0d9RSuI0vRw1PIVcFD8KcIGN75VH1AfMRQRuAJtlr/0zULE3MSoz83
hlGeHQtdztohuu3TUOE5lD/f9n7XB1dY53UiBBJCK5snamDkUVhn4u52YfSBuQ1955KOGh9MY+x0
b4pV++cfWARZxBAw1It5gS/Xmy2cG8WCtGzjkJ9NUCDeYmrVi2LFddDVvX3gCa8DLuqsJCqox7JS
ihqX9irHiNVlpM3XM98NDZO4P2mq3XsVswHIoJXllMKbOtjW6+uJUTpEKIxD7wWmcWnUydKo0PB6
vtmZ+dd+TVRqkaPxHIIcPniThSe/vJ2YQv+HwiPFZJCfl6aidJCmJSS/jLmMXpFI4ccolY2Dmv3e
OXlvRfyKd6c0WbQ5KU2q5/UqWQ95Uw5PVqblXjzKRupq6B/9yWejBwWcD6INz+alwdBWcmnCw5PB
9n1QqWvuASyfz3nagveE5XqfMonyt2MB9lKAMAX4TfSILo3C3tQMKD30pfq4+2TqSegO4Vi8TM0h
OWXvhCAFBscCSVKqEZtkrmqGvpMMrv2gl6iV6GPjoSVpuqjDHKka790AJiULYRSUlHiqL1dFZiGE
LwB4RT0zk8vRcDyacuEXJNrrD+Y6Ga5pF0fU9r0D88Yqp2pKd2AbViVro7WrylYmgAen86wk7euY
22qAVkDTe41Wokdw27PsrlOoiPAqoshlbzypjJ5H39kACpsmUe+ZADv6cBWbp2KB9KMxgOOMLkF1
/hOjpOSCoEutdHP99N5O0EAC9tLlcgV5v/8+OMTdsST1nrRkk5eVytFCt3sL61kQYwjtYHrjtjdn
B5EZGIpZtgZUYku/yyLGl4dl7NVFPftq4awHpbntE/Vmj6AVKgD+k9j18gCFWefIy5iswZT17avo
OZ3TbBq+Z+HSPIAdtM91GsmvTlOFnqo0aPzc3uO99bJkXkehuHPlTa16oJNhzqzXir9baTu/JtDK
XVOf7gstnn7dtra3Woo8zMPEfwMm3uxuTWq6xjSXgihUmXW0NPFDWpdyeaq7pflLlmq4eMrSfguH
OX/qZ1v9ftv+7mrpEcOvhRpHBH+524z+k8a2G9eAAoWN9ISR+Xrc5x/MQVFcaRmOKJpXMiLi8yII
iB4ZhTza8uIHvfPtE2MWx1CHM5n1pXK3Tqv1UyRl527olUBfismXakkNhqWRH3Uli/+KwawdRAVb
d8hv4O5YAAKQuQWGunkwZ7oaHR95DfTcWfwJGIWXGmnupXCUgtv7u2uKk0R+AEKLuv3lctcpKtSK
pkmANsrwrMe5fOpLuf4yzuURz3HHFNeFS0p+Scd5i2Zc+8Swu45xH8AazU+mVpAaTFn6WGTSwf5t
fR/7R8UERSreEnBF27GxY5RKwDciOVBzM/YleUX/b16kHxFh/XOK1KTmlnrRHUQFe+szSdIJTfmH
Z/NyKzUqoGrJuLHA6mTLC1GhcUO6oPdNejh3cO+UgijiXoCegJO4XWHYs0RDkdZgdATbY7bmhcJA
at4VND6+LVqW/7vai4UYr6GelLW2ZcRwUGQ88EU7Gy30UAUtF4zMFVeDyR+D3faSHPTZ9FWKdOnB
oIaGKGu5nOJ1pEHTw9k6MLqzz8SvooiEECJ8FPH3727oWhi5KueREpCeKGcliqRTbMzJp5nM9+A9
2/F+JFP0EYAMUPvdUuqKksq7YmZKECqNHdj8cbYVRKeTQl2CRquHJ8dGIpFBHKVfDXN2kLhfr1QI
a8AaZKK58AOby6lJ1SxLRqkELbNN/LmI4n8iJ2/9JVrX+9t+4NrPCrYzSZeYKkHdYuP2kqJNW2aI
KEEBHMmzinx4GGR1fahrp3a1tuu/3LZ3vbOKzIACMOH4A8FRufyItt3CJkQoPZjhgbmtPI13ndX/
qw119mIoVf0odY7yIPOl3bUuc/+29Z2NFfKWRJtw8Sl3b141NczDqNLHKUAZvnyUkvi/wmiiF6vL
5NNtSzvrJDpBjYoqByO/tqpUizks9mLjiuZWnYPKUbNPiO8v95FRUvBe+u6xiphsKalp5evp5ByU
K974Ge8TIhpg+FrEWTipYFa3mJShoTPfleMSmJkaa2fNDDPZJeNTES03o/hDRzHC8RjTpf5r10o3
nURLMPUSuU9fc1Kn4mPLNM7UjdXIqb3eSJjnI9gmy2NPrF4/DmbRU8NCrCq5z7s0bN2msal0ZdYQ
nvNiKuuDT3ftcmhO0CGmjcXa6FZcHhy6440S9RW3P7Srs97ac6DUstg86iZ5VCd4w7Ayf93+jPtW
uYGqkFO8GmhUtDma1jJWk2JQz7DspnO/DPOzs5T9f+1M2l6MZfy/20Z3TilYY1tofqKkTWHicqnm
JJXOwjSFwMjD3mWghnZvGeUczJ1tHhzTXVMWrTQb2UGZyuWlKfB9Wmv2lhwkXa2faxDQHj5Y8tCR
LA4+oHBa2xNJ9ExOgh2wORtTCC0XZRVnclCYduZpSbqczdBOXFmyzY9O6EiBmbSP1O/b4Pe3k3iO
6A6cHeiCTVQ1MUVtqcH9BfIMndBU+ZpKbDHUTTGig2u38z5z23igxRNF/2Y7g6HGowOeSYlAINXc
A6/7tqxOeypKeh2ZPDd3fdu3D7MGKt4t27TxwFv2B+vdcenceLJ3MPHkRVsXm1iRCY2y5fjIzLhO
h2J4SMY0/rcFEvZUNYi7HDzMOwaFiooQ8gUgBEj+8hBpdhSpWtMswaDP1eeoSqlwR1F5nzAJLpBI
QQ/sXV9KwWykoUTkQq90O2sjM6nH0XmXA9tMokeptAfgbFqIHENsdqcqn8fPS2epn28fo+vzS7Aj
huVZxD10LoXHfxd+6EOv2XHFtg4AjjxR2GICvVR+jcu2fIRU8qOsBPDMkA4agtdXFF9Al4nN5XOS
fl7a1TKCuqXlxVSNznnN+owGbZbkD0mWxwdXdGdjL0xtrmg0D3qaVXgDx04LAG2oVOaRYX+UW206
rWFde4q29gcRyO76gBnJsLWFoNgGGiJXzEONa76mUunpPyCvi5+WwXsyxYVzcDOuTZFP4uSELhxc
5m30PNVmZPTd0gYDcZ+3UCj6sKrxJ722pN/2q+AjOC4gu7mGKBtefjQENBKza1egf2GbewXKnKeq
s3XXSiTp0+1zeR1pCCgGvoY7L2QtNq9FnSCJCG8NU5Y63NfT2LuS1RYnZU4phnAe3aVkOB6aOZDf
l98ftIrWkKyjWUvlBxgMbLzLpU5DsVaMtO4CeU2a+76cza/xaGkuxSLluVL70iNI6u7KvB5eeUTX
Uw+R0h+BG+ReNNPxOPAOex8ZbLsi4loB6954Ixth5zZEIT0o6nVCsKWQv9Acoeul2EdD2a7vi63w
bpLS4hQomW6OrskE6EJbwzKIDK30ELL8OZm185COfRdUo7Z+ipf+CK1+7YaETSJLEb+K+PJyu+Xc
Cpuc4C7IpDASY6BV15TG5cOS5YOfiEmAzbKoJ6eLjybKXrt5dDCQ2edrQ22jgXtpeQXjGBWlWgVV
HhtEropyX6f2fJYGZiGuBEqvtw/23u6SXuLrCRkEzvXSXp6WYdUrehUYxWQHiWxlHlJgSWCvnX6X
ttnfVDOPWu57a6SoCLlcSGLieC9tZgTthHxyFYTVrHqp1cTgjGIukzynXlTZ5m87P27OO3sbPzEZ
VudUiVIFs14nrtrU1odq6cuzbNfmQWyyuzSKXMxo4OEkN7hcWiVlXR12UxXojT66iH5SRChr6WOG
WAbqxM7vV/BYGukPorwEItCFLu0tVZfH5Chs5ZxFd3ZW/RqziinELdKU7WA4Bzu5dy/eUAWMgiBu
3nrcTjVbLbOHMkDozPga0fH3HCtJ/IrZX37XKNYHo2szL0u14uBVEQu5DGxp0qHRz2IQeKO1cLlQ
HZ5znkPZCeIw7j7CTV+ezGLMDqpMVwAD/Ow7MyBCLs1Eda0tymKUAW39BDXnPvI1ve2e7DB6DRlN
/BBbRRzEgKS9NoKXFafstj4N0xNz5HrC+lk/oCnunSj6Q4R+9N6Q1t984dauybV7C4X5dZmCJu2b
YO0YZi4363Sy4/6oZrlrzyFEgBgtSqWbE9wNJqNMIeUErWpnPwt5tP6pVXWSvXHpisyNk2r897YL
2rdI0sILLgqLGxdkpl1Pms6nnZtOd1tqe8GQhM1J0ZcIKLp9RGffebsQGTJEWQ3ZENLcy2/cLzr4
X1MvA6WwVZ8hyLZnr055X9dNf3Ce9ryrKJPymNAsgm91acoeqhkhEpuPZ8fOB31aJr8pK+uvsCum
J+S/8HnLAPjt9obuWEV3i7YUyqpCzGmzoSPFSGsetSpAJbe7r+ZRuitG4LIVAb83VKbipXSrDoyK
C7i5oELHAp3Ctw7VVukxBZ2brk7eBL1ijVQ09PBDVuo/jVEbfMaoTA+xoUZvg2oeu0nJD27JzpIR
cqLgxGtCRr9Vs+xQI1onDSkzZQoHr2zgDUxOhCC6OmafLbNVvERXjwY9XhG9eKVRIaIIpAkN26uN
Lksqa6ZW2z5A4doM6KSsyAI3o/GD2Fi/j3otXIKC0XEfixnc8OOS9uE/ThUltT+bknTw9mz3QPwa
4R2RlwICyCC3y8O26LQ7i0y1xYzJ5T7thiFY2yYNjL7t6KehYhpWxREta+uXMUrszURUKjdAArby
IajBSkac5aFvxXH5ld0u/17aQ2b49nC9WQGABGKXEuoVSE8JHWpgYxEigFNoT6ok6d8Kx+n8UIuG
+7kd81On1YbbJ0n1WI72gYPaOgxhnYqmqBHrQndAbPy7pFQbBoPR8LrjR0O9PsWl9qBF8vhQTxSr
b9/cPUtERNRtACIIQsylpbmttAlRCrDfZD2Ta5SUpFzomM03uVzLAzjHrjGwOII8/UZy2hhrHGNa
VxV4u7FmnaeHZutNdEZTT1PX5fPtle2dE0G//X/GNu9356zDIg0gytu+roE82+3ZAiZz/gMrIhuk
OUJYtG0plOaiKeEoELcwa05q0hl3sd1bn25b2d04ACF0qHknOP+XG2dNNfNVwc37yBwWr+EUfQEP
N5wWJvIerOeq1CWOnhDHBNtDAnrVikLpwlLTWoPACkqVgqiWf2/00vF4RIbHuo0VrwlRzUaGtjtr
7Wi/ECj9Lnr97Te84TnANlEz3UQEU90Uid2Bz0cvMnmY1UxxZaUx7xG2XnwlktYHqdeng5dzGxRg
lOgLwgcAdlz6lkDdm6key0mKMzPrwS/ktpu8tMSThqHaniVS2oOPumeQEFo0FymcotJw+VGhtYRJ
huoTHegQvlMDtZTtVn17NaUHJT2cObpziLAGjAohUEKtrTzDGOV1OugOosG9Ut1ZdTE+xPpiniyi
9oO93DXFC0X1B9fC5M3LpZXhmDvlZNt+qE6lr2i17DaUo0+NDsvvt68G9VAh2C14ZkA1L011s0kW
kI+sKm2m+7iOftSQAV6VjkTotqWdJwFiM0o3qEkxCmUb5PSpNCrMfkFBoM3N12VU27/pByeQ2Yzy
M2ms+ViGa+TJ0RRS856iA/N7e8qIZ94jII2guTc+IGyXBtg2SNWCytpJ6drmPNlZ57fL/OP2Qnc8
J8U0SrDUndCw34JEYmYTWfOMT3MK+M2NLjnf1MypDx6DveMPFI07B6VXoIsuP1xtlqbRIsni9+1U
/NW3RXyfROno6d1g3ym07rzbq9r7fKBARZcCXjXqHZf2BgaMWqtB4zXvxuG81JH0s1jM/FVWSj1l
gk/cnc3RLj+E5tD8XVpddDR25SrVEx5G6GMKvisX8KrUnEyOSaHX8aHgy9FpMtrQC5sh/wG0XP7S
xnV5SpVo6vy+NvWZgTZdHzDs0PmLdm7B9B8nsb4mTjT+wcGySK0ZHCDyoSuhhJAGX1+uDpqvq3aC
P7O4tobyUENH8OCy7gSMQtQLZp3Q/b4CO+mRbKeoUjj+2qA9gKerndclHmzFNSJjeK7TTguGxjg6
0Ls7D9wJnLNo/YPouPz2+FnN7iBd+3kVJ1/SRo3vEK2qPzZxZJ7JjKrJ1WZVzEqv5ciNZKP8kvRM
awf1P66Ud+Wh+iEbRXiEodnZDy4aRU3wQbw+2+pGHun5MISN49utUrk9+3a3dhiMFwqdtdJXidsy
1fV0+ybseBJ8MxNGRIFTVHEud8OomyzK6Ob7sCpXsgWtDybDGBkkPK/+bVM7l47iCegOkzkxnH/x
U94FspMBWl0peOOmRGoDxmyDezC7GnJ11ns9acK9mZdf9KbIg2JFy/K29R1HxjGDRokfIzHddrCq
6P84+64duXG12ycSoBxupVKFjm63843gdqAkkqIoBlF6+rM0Pw7gLhe64I0NzL4Yj1li/MIKSvdp
0RY7ABaj4wQPd+SKc3vlYrk0nTDxhNjHpi6DvOD1N8Y2XaOG4l0Fdf77kAzkI8EevIVN6jUi1IUr
E4CrDSa4aeAiUHs9kuwkcQPHHFog1yohoWAjoK5aZavavLxlf3x7/i6NB6I8HnCkmqCjnr2tfif5
5EeqAFZFc3DV6QcFt/uDJ8VQjYxdayX/1+H7M6PHBoHd69YBhEw/Ck9n36csoVikqdiZoR32XdtZ
SDJnqpJhON4syluPrcxtOcFOstxsfssOorn3LMK2LWaVHk2S/oTAXli5FEV0eO/NVybk0lLj+shw
drAC6Mu8XoDQAJtaFKwArbKLsJ1J+jTxmJUALjb123N/baizuWB4NRUfMNTMfH7qg4yjaRd17xJI
UVw5pBeOCWJ9hLygDaLfe34LtaQ1/Qzlj52MKTnE64CW7+qJK8fkwmZCjgTlSMgPQK3rXFGDAPKr
RxiEQuXVw7oOa07KjKigHuMZvCWdp7/fnsHz0vF23QD/8F/BzQcU4iwBROd1bdIUmlUNnHY/Bjnq
UVnD7r2xW74sKP89QGxBl8PasStfemHpEKWhzPcfQge0orNdIlIeFnOCL90cDHJoHZQFmukPMZH8
ShXq4jdueksYcDMI3Cb9j/u1XRaUTkPS7CxEd36BgAG1tdbzBwkVadl/WRISPmST15wmqaf92/N7
8TNhKLxR44AyOSe7bOY2UQaNEAT5ffhJLsAZLXnSsLIQ9hqR6NJYuPc28AW0j4Hlff2dos+iJXUp
boachyWcUPObntKbfAW96d+/CoWXLRNETxmh2uuRYMzgkGuODWTQOunVKPcAmmgsF6Zqqe2WK0/U
pXwboIfNJwSKP5uC0+vx/KSDEXHeNrvZCpQrC57or2nYGzh+5X7prRSUnib9tGrJYMbC42oY1Hhl
w164APAbNsgFKOpbIf71b2gbEoMINuCb4ZnzGcrP8qNEfnHlUy8EO6juoz2M4t1/3L7Xo+Dh9EQq
MhTuLPf7OuetALMODBtpgl0McaFk7wUq+FdfVFwDKJpgj6KkgYjzXHXRDwWlXew3uzWYkq+JP6cf
+pl8+Odd82qQs1Us+nZYxwCDuEg1oJzgsIWiJXsu5/n320NdCmYx1saxhXI7hA/PrheqeEOzyDQQ
IV/4DSWumEqTafYxDOn6PfDS7mbxHD3IOeo/kbB3FSB2Y3uj8knwUvsAw1u7iGubaPvEs8cbgQKq
JygEAxN+3uTw5jYy8Ro0O9MG/QElXLeHSd5mvNTIkslrkiqXdtOmMIYcdevUn2ct+RLYBBYDGC4k
bUPLCZQjU6JMttoTOmb5O2dRrXoAhEJdi1MuXEYA8CFwx3lB5eavbvIQuwJMDW+XNzGASZC+f+4k
kzDNokv87xHHf31ySIhvuJPzyp/nZWyeIw23dhaISlHpoxzcyXoOeHd6e2NdWsCtJf//hzq7BQKQ
63OhZg/SWjzaMVeYPeRJ7b7wjK4GJGlXxrs0jQkUzoAzgTgG8Iev74OgkM0sk8WDHI5Ep7wJ4p9h
5z7zwKSf3v6yi0dmK6VDVBfP/l8Yc5u1RAchVmwpxPJ9jaAPWkb+9N1ISBO7MA2ft7Qdmr6sLSGc
kZ2geRKX0gc6VqGShDpkLHdv/6ZLs70BXlGLi0BTPTcPjxrtsczzvZ3KClC4wDy0jxLubOUAfYcT
aLvmX73Zt4sw2zA9yDaR758DPRY2Ss9fhIeCONWIpDP1Ehs71nDDeliLhP8PVyKqHVAhQhEX1aSz
5e1Mg4ZC0GPO84Efe27gJ5OD/9Jt/tdvz+WlnZSB5YMzCRTxX01PhOSUzj1uRJDGm4+sF18AYCn2
QUb+lz0LDCbIEejCId46u3uDol95lzpvt7ow+7LY9mmKp3nXdeE18vL2N51fp0BXAEwPVBCwp9s3
/xHZLVlLx6XA/qAuVLuRxqpsPHdt5i7tQpSCQU3CxOV/6ccjxVxR5cEZjNNlOuRqnj8DHtiUHtN0
TygI02+v1MWvQk0YFAyAhrPzjNzzM7PMm1SjocLfuayXT2bpAUh/e5i/NwQSGaAJAGkCmeuvuoq/
Qq1wgKRRnbSp+MwmAIircVjEE23XUV2Jni4MhqgJRCg8Rvi/8z3hdOhguylIvQZ8rSJdFAc/abLK
ZuF8Jdzfgs/XmwISZXBfADhj01s/B4uMkBsAAyPGmZqj7AXsNXIYxtlXJXwjzakFjvcYyMQk5ZrE
hSubaJmvnOq/FxC/YCPPgMPyH6vt9baE5UnYzrLwdoGb2a3TPLjpB4jmv71+f2/LbZSNYrtx2//i
tUdWL6qfGAH2hkCAyuv4V8iKsr5u5eh98IKhC3dvj3hxERGXQv54w4ScF6qaZYQtE9UEZaipOPVr
10ALQsZ1ix7HPz/p+Lg/hto+/o+TbRYyiyKeSD0JynY6GfTd2CBtCknavH/7qy6uVgrJemyaEHHE
WREBFgNh3reG1MrlMJ4OlHr2ScH/hw9CZ2m767eiyDmvyci4GNIWUq+im4pDm4w/CCd232UwhH77
ey6tEgrIaLNuse9foIupidYocg0BX7MjpzRo/PfD2HFR+h1KuP8+FpD+GyUXrybesNfLFORd7zvt
eTuZ+mbXAlR3VItydQpk3z+3y6CssiWdWCPIAZzLQcY8GtvF0+1WCuHHlUTkOAUSdlOJuwaaubQj
8CAD1PtfgeLcAMZPZxIIE7Y1KKm61soFm5qd3P/73G3yBludH4DpcxpqTIYsbjrZ1vNEM9D+U12m
8DQ4RZJcu30vXBUbjBQlZtSYN6bo62WyrmhndPi7Gu1+cqfhqrOPvDmrJefsAFRS+u7tT7swgSCC
oJKFJiC4GOdAXQDQaZDKpAXIJZ4fYaNDHuDlHF25AP/ObjZuEiwtQKXbgFxnhcbY84iMpqKrRdBE
lZkiW6UADYNw33vvwp50dYfw+crrcmEqXw16dlsQyiWxbdbV6SQEwAWDfUcdnW4zvs4v+ej0FT7k
hamEvjJ4F3jO0I4+9+4wc6jCkOBW50pFFVayOEHc8Zrl0YUKy6a6t1l3QJUO2/5sh/Rik52ABne9
+qtXN0WuKpdNTS1wm1Rp74UnOwzkoMEOvcGCwzU7pHP99q65cHGB/I3cI4Pu6uZv+nqXFv9nj0do
vSRju2OrsIdcew06jkPx5d+HQnaNuxjvM+AMZ6vIFNpv4Af0dePz6TQ6ryvXYFwrNeX5lV2a41ef
hSObZRdqnWCZonO4/fs/XjKQ+kIuWgbjDJsvN9gm0xOMSOhB4zV9lP5WerCCdYjzONQT3v7MC5sV
YwMchP/B+Oh8VSGemwUk4bT2iJfW0epECVn5oIokHvFwnK+Jgl5awT/H207sH98qScOXJMZ4IAyr
Ku9nUeUknm5DE7ErifGFw4/qzgZDAbQR4Vz4eqh85tpnUdHX4dr63x1Hk9/FrH+SXZwNJUMl8Buy
O354e0IvfiASRLQFcen8RaI1OPNJD+mNWibATuLPsSMAI8FNIU175QMvDYXrc9MsQscZadTrD/TV
lozIAms3d/OuIX33KfSAZ5ggv3xlqEtzidgHrGsUx4HT2u6gP5ZNTJxNCt3GGkYPA5iyUuyJD0uU
drHx4zpTcUhBVrgSdl3am38Oun3/H4NmOok8OILgXGT+eJNqElRjx8SNMKa7ya3+VxEcnPQNz7Pl
UyDQg7r/ery4haQPbVpWg6h3z/mMN920B4Rf6aEBR7kSRX4tjrg0r3ie0E7fngxkc6+HtOHip7KY
u3oB2hh2GsjGYOSaNDvwsJO2FLiCDt2U/3uvFULN4AABSLF59pyf+pT6xCvCpav1oExtJ5g6eEWm
77RJfv77cQAIc+MGbprN5y7RXi+AS2z8rgZtPjn2ELKuOheZahSe+h9OHtTtAQQDNORvDGZomslm
UnU1mzrymJCBnYAlX46Lja61/v9+cpE/AlaKmGzDMKVny2b6HD3xNetrANKGd4C+irtYy2vWvn/v
f8xahKoewHTxhrd4vTmgL2EbsxGoInjeQgzA7NPcgJYu/Be5dNHu7ZXaAvHXrxAaxlBSRwqC0jN0
vF+PpoJ1KLoRSOxsaPlBrizfA9zzmBgqy6y181EVmkFDTzeHKHbXGjh/HwQgwlCEh0rgRrI8r8a3
ZuYmcGCG0aZJIOZnlxt4UYjnuDAaqsJSATlZTE9vf/LfFyg0KUOUvIBPhvLVeaM8p30WD3mhaqRA
tqJUqQNskr0KbnL/agGPfhvIIEiCMB7w/ecCW64pWusVltcgRcImtjcEcuJEDYUowzTrryDK/44o
MNp/XJBNEQD39dlaFrjI0olCX7OJ5M0M2NluhbZDFWYADfF8eM+bKDoBqHJ8e0IvjQvw8+YKABIc
/LlejztM4HLqECiUqOfZvfVZ/zin8EIis/fc8lAfhh5S9eGCrfz2wBdWEsirjfsCkS00c84G7nz4
4mBiWU2maT4Flq6nMDMGgLSc+dfcWS5+ZY7CCoiU0Gs/l4DTkZOpUY7VCrwJdCtMoMpMcX9PzfJI
5Sw/DAVfKmrTa9i3S5+JTsn/OangoTpb19jZEOV3j9Zj4iMe5DY6yGZ1p2Hy+ZUtdHEoEDNADMH9
hSPyeilhCIhbtFPbjOYROmHgjiXeRB5jOQ5XjuGl+QS4CERgwCSBMzi/eWRfsN4TrKY5uJKgEarD
6FkBdnAYfLLRGB6WMDE7UEKu+bRv2Sa+4/W1h0d/I8SiUoZY6lyvWNlZEdo4WBfAW8hGJXKPAN5u
I9zkStUGHGJtjd+0VRO5BZcQdoPcGSJFvPNcH+4IvLBcGenVpaXsPfkcoB/RQMM5kqKc5zk+caDn
ZTWAlzqWGZg8vycP7289LDF5WTJwjKqscAUvlSikBGUVHiXlGGcaNqRwtJyrpVvwsoS87TBO17r5
CDLDMCK+1NE3y6jkJ2ebfN6F2kS6MiP+JAai0JhtOZDK5TyN9OgnlKuKjyT80kG2e9pp3S4P0JQg
/cEQ431LlqQ4Dimhqgxc1+UHgq+uQ9OBMaeFM2GFalSr6ni7W3YFHDd3o9crkCPVFAAyhCk8+UoQ
XkLpBKKIcwHNlFJBNexedW38u4fq6lTpHtYNIN/ZUWLThkFb5tLz+pJ1/npru9aLoLLT9/7JA5YG
eA+LjK9cBEqXh2bJ2bMlAVQQO0KyA401/D5VPhY/49BTPwCyolsxULMb0+ssvh1l3rXlHKZ2rprY
syc6RjJ4yJfUv6OpP0e3rVvJJ2QD4ZNdu/n7wDv2FZLV03dAaUZbeir3C3RbInpXCPS06kYlgGw1
iZd+DzIkFdWU5TPZ+xPyCxX4yyOemWk84HHunnwFBnJFGyuPMXSoIE6tu5RVNrRc7qyEUnXpQxKh
LVc+eT+kN/SmbPXYhMD4zetJjhGbygLSBmPlGT98pyNgi47r2rC50sxEWe2ibEAHAIaasDOIHWB/
CtpBeQklHf0paFXzECxUd7tpjPWXvvXchn2lGalyZ9m9RJ7yK+wRBZbdCJbA0QLe+eKbuaWVFC6K
7kNDelhvEQbhziSng9kFneCf4aDZiGopVnszKaLHHTQJxMlGQxqXnt+AqDuuZvjILIGwlpKN01Wj
JVaCMAmnMgAn4l+obDFghsAlnsrUEPc5bSRtbjgG+wEeTcQr+EMAaIRcGdEAkDfLywx5p1s6yPQn
5LXwitGiWceac6gM1hSqSbSOMiPeqSLyslL5xeSXJNXtXqHMnZV9k5jfIaqeP1u/mG/mpKHs4Htr
+EFnHJZLnhhShTlpfESmsFLbYxNDXaaPSbdU2cgKAu17r1N70lo37WbOg26/+HYQkBwOKa8gcSaW
p7Xr17RmM0k55L5Eejex2eQl6lD+dzL7A/rrgNee5iikeAZHSn9YCY/OcuHcu20jS16g9LI8JzpE
TSXu3RJUDKX9O6UAAajA4O3iH37WFdm7hUL9b0QN3u7iTGpQ+ePRyWpt1qgfdo6Ksd0vPZSRsRpI
uauBWEBgjEnhFQ2gTPE1Hr0gfmpCF8EGRGmgBEudzTM72TAYod/nKdnqEmyV5Ds3sG3aj1nKxG9A
hgDtnSB04dcjYvtHE/TGH6qYtU1c4Uc04oZA+JmWXabb+YHQYLUlUDHzXTZRL4bEsgDEcPamqf+S
eDEAFi4YhhlHyctO0NWZbGkCX6kqY02jPlgXR8tBTMTQcvbW5Bf8Psk9FPnSNoK4c7C8IxQhUCVn
5ZEyH2dHEK4yTr8XIJVNJfSkTf+oYYSRT6WQWRu8pzlKAdWa9t3H0QReUWZxZykc/gIL5AOUhaBn
NHozAJLKabFrCYuiMl/apTsUkTWfk4Q0aZlRkodHt3qI4PDmZ+2eL50L9usKdY39Ar378G6Bjg//
ZdeANM/R1A7qvWhE/LwCng5jhyLW4iHpw7C71zm0Mn8yrwmGWwgcFO1D5jsWfoGgXZjf53akwQ4V
Nu/9OLYjw4VA4hTATgV13Sh1YVTFC+27g/JT+qtgmblLZjrrowxw3eyzERqyxyITEmF9Z1oJqSop
1mpI+xSL2HkKzhbprA9R28z9PqEjFCh4k5lfbdD50f2ccv7bdSJZQbFJtcSlNpjwvucr+zh6Tjc3
KQHXeTemXf4+M37Aa/TS+LRfYiN+pyYbUgCw2uWjp41llUEw2N21unPpvsDviXarKeA/Fy/BSG78
tLF56Zj0uiPzYsjtmxyKPZBcUuo2iruEfF+0Ff1uGpJ13cWMjWPpa0XD90p2Q/sOG1DSKtUR82TF
fWy3hwyRGETnuwxUE7awsDikI01l2U9xpMFbJln2HrgGz5dVqgxv9kJ3nttZKMFChEzRaVF7ho+R
96MiQMT6naGaV9CxmKOym0x6i3Kp5cfCrlmx73y+4Nr0nEEVrYHDXlznRHb6Zxet5KuOkl5VZJB5
VguTRB9Z5s/TXU/CvAPkDwZOz4B4p/1uiFNYxUDG2ETgL+Rha1YHuaJCrYhO8hav6b3NRu6BagDP
7YJAjK91xe8gYq3/yFjg289B45G27tkKTrZDuzGJ9unA13w/qXRmGzg1nWpIs0IkQ2kCcMV+5sEi
v/gEAp9e2QKKRPee8iwkvYYYdvMH3fd0LGPg7ftfCBqhfYr3GVVtCUM9eUAzetYfUs+flkqNssWt
CMnQYDdngwBKvl0p3rxoMQWOfCCifZ+bTAKqN01jKYDHmstszUb/W9HlvSg3vaoI6uJuLFAnBM28
wu01zCXJIzdWDn4IKEDDbyqr/JDiBtA+PLm2Eope7kCDgUTPYpv20diUL3VrmqW9D90obiePsX7X
TZLdBQX1+JFD29uvgpmRF9tjDSHzllMGbD0AUVXfyRBlEqZNUQIAmiy71vDC3egYl1y5hmReK8ec
+rJA0uTRDksBxPSUuaYyQ2f8sgGP6eQImWOI8HYal5sN9Wdj28LATiQlUdk7vTwOVicekk8/JNWC
K/VTMU/wZ4KvDnuE6jmuXA58VLsLcBXQMjFx2L3rfI3UJogp5yUluit2oEiYROIO02FcTXG48r1W
vqA77c1DuF8ahmSaQkOM7aJoWR6VG6aoClBO60rRpi6G2LlmtkLNOQ2xGVdLHgioMu1PxXvtWCVs
Q4FZR1VuqBKWIyAOemhrljgQeb9nwiXL3ZgnKj6puI3CIxtc546JCvR4IF6j8dsBLeELrDMmXqQf
5LikkiIEMqopAFKXGSnjPhmKexkLpu/Hvo0NftsIemsZZusS5+USZ578gnBVjp8zOYrmseEFwR3o
I46fSekl1Iy3dg5XlLJDp/UxaFL+QADdILtM0laf4iZXZNrhH173a2oJT1D5HpTdWUhKDnXqwYGx
7Psc0RkuBx6XZArQQIcoiOrKpeBQ8nPW5OKIwszo7aC9H83vYaEcfwzwt62HFdgMUjovnKaa4xyM
+9Bf8u8iXcemhCO3yI5SEXgUIJXsVB0VTWNv57hQH7IVZc46zuYMLJqBwPmgT5SeHkfNPL90afYf
Wl/DiybDBdGWPUsUbiIPqt33DuEzJAnxtNhdMDXdj8Rl+YLz0iffwrlJZDVnBXlSiEnCHVAY8dFL
faiRLaxA4w3pTavhOhI0IWzOYnWH/dd4h6gHi7Us0KB4VFEh3GFQ+HdD3sZ0R4GZ/g1vFHhYjuiV
vu/i2X3VM+8fJItQJu4ouPN3dGQx4g/ZkAT1zNnIY+srAjKJADM1bNrG7tKARm0NVbKY1cVog48J
bbOp1PECRBtI4sMjrDrAI/VYPBUVCAzhO+nAcCjBtCr0ASmY/Lmumt8WJs/Ho+Ns/gKVwOK+XwoY
6hgLDDuihwD/RWqLRR07mu0VjbzHIR4MruA2yk8GfqQ/KRxdh6d8NuEjNmY0IXEg3jPwDlmLEI/R
G0Aemo8x97gqKbKJ9w1tiL+Lu0l8wGfF7W3WDgTDdLn/6LylCKrBC/R9kTo/RMCr1uY2FS7+rHxE
sfiUZtHHfklFtFNRArEOZG/rZzhm4MRHhVnig5pgJ3mSuWRZ6TjWZ5eLZnrsFzllJTU9gWqCsJht
H2/drT+H/o8hJhTvLPQYX+DJFf70BIEo5KKL/t5piZctN9bvSmZx/dQ4CvGXnkk91BLk+LziOklY
1SHjScql68Hxi3O9lgHpglM+hVsVac4JBM8ipqrC+TasolibrKaRDe5Ehz0K2e2k4WWv2MorFGWb
4VjMcTxAawDK2XUS9t4N8gmP7FMxpT9a4wHns9qJd8inV0bxwox4Q9ZoKNQDIjEzlGRQSbBXeAHA
sUcT4pdehIPToIUQ0oEmtHnRq+mRK5g+Smrg9dO0FCGgShHyXAKmTxtu6ZSXLs+RygPEmxDbuB1D
hb8bqDefQft4GNKKrgs7rKaZXTl0POrfGxv4P2DKmJqKyIwOe544nP8JqXSP8wshM7wLafCDZgUj
O5EECPJpkw4BEvoEaAqBuqWrdMpCtuvhqE3LAOS5uWzdYOOKCeCMUTyyKLKm8wyAujfEoOFIlX63
rZlcjWebKDzMTAZlUPgyPog+CWk9ONnb2iQZ9E86oYvKG2yzYIFRZjm2fSr6Mpgmk1dpTNrpwTVs
fODQx9IltHKK/L5Bsnu0jEefAcpqTClmJRQcVYrouW+Bbka1p1t3LdvehsiE8DH1/QlhfdijLlY5
k5n3aazCtjRpG/c3g0SDsQT5O/4AV0a1HNXYF59BtI3u+okE33zFBna3dlAfw5u6yrGaBxY9hQP8
0t/1Qzp+72OPDfsVUe0vt+Ixrhh+4m8BQg1ukmXN7meOjlOJKFF3xyUUBvMZeZ0oAWoONdQ7RFeU
Kt+kCsIuRsQyrOm3cXCW3DA1wMYxnfPYVuDZJWiWxQnPoOvkFLYpTL/xhKWKFQ9mmJcM5RyUWx4h
30pNCaqBegoJb9b97Dvxi1O32CpPXIFoyjUJakJB3L5sGQkeN9zY8x7prv2JhyDoIHg4dJCYYwYT
kuau2yfSwVEc9YB1x4nwittYt+EjwM/B8zAWflv5djEndDRbZE1Z1j8NcbLYcgwhY1am0I2Oyzxh
6mPQxN1LGE3xL+10gd50M4qD09Agq5CyIRWPkf0mOIKFvKH5alWphxyKmp0YWYP7PFh+4e7PBcyG
zfwtEr7HMPeGoOmraf7IN21JQKla/kPEs54PMS+U3GFO4YiSkjR836wiDErn1oiXnoDu+yFiiAVK
zPH0ffT7wZS9TY0rAcsQH7Jc6LsEhAFRDtgJj5Po2ecOUmy/ujZpjohkvRkKtbxH7KHSE51X+WW2
IIqUoyxQJBgiyVEvhxMqOreZ9jgCRhrc6I513SHiIUFtbUKJu4S5o4OMVkFwzfXzNHenFO7lY4W+
EHA0QvvIBHwuwgfNswWGP62xEz48Do6YjIHAvieKxxp/h32Gmx1acD2PJN2RZRbY9UU7OYQBenxB
wSXzEYsQ975H8D7AVgjqRGU/p/7PBK1tUrZjz3Iwlph64WCEpeU4TchZ3eTyh2maBLRkeR88R54f
fCtYOweV01P4Q7NCPPXY8GuVyNDe5AsZs8rTiEBOqYEiMWqTibiBR12RV16v4327IK+F6aufzSUN
cpfW2djMHgK0mS+4nMbuCxR82GdZBPSL6n2UHpS/kGSvm3F+UbYV74teoH6pilSFu2RM0q9N6xgm
DcWmFY3lyH/pYhrdzYDBzZXferDJWjNLfuazQDxokDvhHggT/2satSNKWsQShE6zVHcp5Ns8JOp0
vYML89pWtliBywoLkX4IVB+fQmrplyGBKFfdqiT9hXBrwWn0ZPqsMigT7lp/oZ9Rwu1fApYsBmww
Yb8HYLmGKCusiIFS+NG3IGQYoLzgZC5elgAI7VLrwn0CgJPrCtosKXYpfITCmowiQPTUcORuo3L2
wBt46UK1L4mPMuuIXzIqFtREcuO1O9pM240NL91HyQJHUCtL8h+uleqXBTNMlUOew/cl0iiWVxmU
it6DxJqxalFS/vAVbt0a2yr5teBa/gSYuPjUJSpE9aFLEEE0nsAFypgcpyrrqDfXaxTAPUpkPX41
nZSfowiBbh30BAvr7VyRyu0pzMfTaGdcBbOJusfCI9CyTDM976iFcmRl4w6P0IyE6FegEUSB1Tkk
J244fH+R5sSfdA/gzkNCkRhWeLB1huOhORTUdcscxFuhUHnyu86F74Y4wx5aLQwnq3aek0e0PaFF
FZm2y48Tqr3I7kQatzcRioys1m3PbsbIWbvnvqeLMuB+4iqT2jGocvhioHPh4tSWoUqz7wBfTFiW
pTEhSjYDZPAClJgPRR/MUUXQ14CQDm3pLYNBmncf9cjydzYqvLHMdYS6TUGSGGgHGgWIym0uUBNX
vXyerU+7nRGx06XmhWkfUbsn33QItW4waKh+p3kSAEq3DukjH0ZGTgyv/HshWgu2Qovgvwa1XZhS
gcWmwGZ3CFeHQMRTBfuA4KCV6VktF8ufJ50hVTUuQzDfIOqYgNRJi3sBBWzoiWo9P4DQhzpRAb7x
WoYmxbuWsCSTCJ6jlZZczXIsA1Qbn8Nh9tpjofr+K+Ih5IFeM2YQFC9QlAHDkytcSOhJP5EhEl+7
PG4+msXN6VZFhjC8Rl8ir+YeGU21KpXcZAMdbcWJRFOsgGK2KB0CNH5wPMndSaBS9xU+SfET8TLa
VRKvfVESnH228+cgMPCTbsw9iVwG9SsUX4ISmiOosA154n11SC8e2zXRH6Rd6DtBRwRXQy7yDzhW
WKQxb+itmBtk92BI5eF7v/C87gQv3Aj4XD0OW16RWvwZz94qgn7LEjBINSgdIyeMkUT0FlHckiCr
3DW5BWIPLsFjX6FPlBxiYkOYPA00FngiU/GE22N4JwbmerwKIFDtpiYJ6iiRQ4Q6lg3uEb5ZHCUQ
qpL8bhpRI72bkLNBExCSXsdkdvYpmYPlmxmM7m4KrXANEqPCo+Jpm1XzZn1SiSbJf3kyCR4Jrhoc
4ZFoWrPMFR8htBOgDtsN2delkQAZzoXOscEakz1TNQ09XChSMPQGPo1Z2RXQqylzOmbtoZtDE+z9
HPUAvG6SAHA5MN6gnpcQWkZTZtQWxuYHJlC+27leBh9MHLOPCTHxA+xoFzhrTT4qv4K45QBcQow+
VDT0I9RAvQLKWkXbfpm0adQReFgCV5yC/Vg6kCJKuWZIiMAl8Pk+nxrm1+lQJI+DNjgcrevRxElJ
7FDYRKzp72zajk8Z2mK/41DaHgrECIRws6POWuaEA5jAVpK8sFj3LzCykwQWBb05/j/2zqQ7biS9
2n+lT+9Rxjz42F4AiWQmk6NISVXa4JAShTkCCMz49d8DVbdbHD7R5bU33a2WSGQCgRje997npmQ4
lhdSDJw0TZYAji6uN59TeoO0rVKvy2+FtRncHKHkOyLT1wKKAKniZoti00sb/IVAKtFb1YL0ph09
2Gy9gkzfN3pnEC6ZOfdF2s0ff92FfkMjyQVtAhz8DbMJe+x507SreqADxHAQpCmWKyvp5qjsmDrT
jlStxCgpp3GoONZVN+0ybQz2Q128B1d+A27Hh0AbuQnWN/DaC3EKg73H35/VqLsTdVoZI3dD0Jff
8rXx+hiuOjvJLIWSHY5rxvqD36tNdw4AvnOIKlRof31TXmtlaLAiqCLHjIog/tzn96Q3DVlnLVmf
+KvFBUd4ed9adf6O6PZ1G5e2ELJ5f/OQwJV+eecXu6MvstaxnoKSo2s5MQG4zikVa3b2V78Qyh9c
/jbiHHbBL0dVRnO0rdJAxEE1BuGQNdOJLof+Tv/9DUHM5kqFT4AYh+jFbWz/JH6Tdb9a/lzzhTrF
HFB71ZNcW3XvJC5O1JVcO6W1892vv9pbd5EGh2Mg8t2yCLa//+mi1KMndFN+Ha9ZO0XSn62DHchk
32VSvKMofPNdQW63GdFRbrwyIWgEoq0o6EVsZ+mnZkDKa41jF9HJExcEcSQHE2DiHuhl90laq4qq
ypTvEUVfj00G5U+f4cXYTE0ttaY+4PvOwIPYTlXiItMq868LHLYsdmjNCA2AqLyYh3SPSOSFWkjM
tShLdHrxSJ2Y0Nl1tB9pxrAdKMox+wNNzXsI5bemQG7wRvAj+BkQ7fMniilyZT4qRCwqe7jIvRYN
5ZIpVAXQ/HqNBvKvR9Cb1wPD46KbBq9iblqPn0ZQ3uDN1yoFhVavlphK/RQ5WunuR4dm3LBheX99
vTc8qTxCmDRbNqrH1Ls94p8uiEMz1RenEnFSV012LBeuFEnTSS6WyS2u1Gz1H7qO9pwg24bc5omu
sVVqqxua9ujHqayd83oozc+//lxvjizoZmA9gZG7LzF4g3CsPIEzGROwXH7RBizlGqjn8NdXefNu
E7KNehvhDGfy518+G+aeE6CJqmylBpAHmrwujYnONKe8S8Wu4p25/I1JiaQXJlogTxSIX4riM7dt
nZEjQUwoanA0h6Hf09Z0qJqh+dKT3rldPSXHv/ott9wD6H7weuAomy9RpWtbGja7VhF3okmePKco
P2GKWq4aY16Pi40h952v+Xpu+nFFPNWkISEMfOkazWpgAPmSydhz+gIQr2Pf21VA6cxfvShH4x2J
iuG9LD1lO8NDQlGjh/n1s32lito+A8RUF/UsusiXkutejXZRLBoDW/dcUFarf17am9NtpN4uqtTc
+3rjR0VbDX8VKceVcWhwy+E88AFejCraaFafFB1sclK3D0PfpjFClC5slolsqNF+DxH+ahRv18Ow
RSw989SrXRMr6JIuay3JvjGLBz9zm2rncYx6XOGttpG5qvdSNV6NY664WY+3iBT0XC8hC3Md0ARE
5Y2NZSSPznO76zFDnJITw3NC2uBdoZ/w3pkSXi2u20WRwXtwmdDZvszjzodR+MDgZDw0vgiDYMUb
SecSnWD13hblre+3Ld9cZdMrvIaua6ZNl0TEuadXbehodVsfwIYZfmiten/GwaH8Iri5Z78esz9e
jGdqOr4jSGEk9LyoYINeDB05IiRBDtTEGpaxDz3HWGpiAYngVTFZQNLg1X6i1lfEbZP6n9EjC7pN
Y5JeZGixaEkg7Ioz9Bx3WWYkfliZNDz/F7MJVqltj0gb4pX5l72nNWZuImO/keKgUUyL0R03Z35A
7Sdbl/H61/fkrdFNPRWtPdu5bRl+PkenQdvXNqf8uJnaJXKWKtvPWmafYNaVsK+K93yxPwbvy2fA
argZ3jA08F/PL9i4NZ3Qum/iZLIpO+vJesPmIp1PCQFW197irn2slsz6o9dM76rQRX3jmqNKwlqt
9m3TIXr/67cc0ibTNytVALhmG64/rdFj37RjJ5ImJgW3joNONgfqLlkMmMvYe6gd3pm/33jTDPAb
hFQQCISr6cV+i2qFJVJ94pYXVn4YVP/oLG4a+xBz9r9+uK+WebZz+OI5ZgF2wwrw4kqrnWR2atIt
Kdgsd6Gr59YTpLz3AIev14Jt/EDh4pFu8uYXp5t0IreF7K82LkWj71H4AJe2LO3cXyuQiw76jDbx
rCMnhvfoVK9Pk5tNBHEuMwn2MLCfz58dCeiB9CarjS06kRyfSzQZnpftenhWY9wMtnvs5TTEZsY+
x+6D5jprh+53Tkjvhe6+fqqEI1oI2g3H4E16ydguJ46ROnoMAAF+ctDmaf4e4Ni5mXqnHd4ZsW9e
i30lh3gK/hAen39reo4++meu5bd6H1azBXTXKNZwXpYy/vUQeutSmCoDwsQNJMgv+WpicBq5+k4b
60tn7xhi1dFM6o+l0RbvzM6vB+v2FmK9hCUMsPLlTESrxELnGvAo53LtQqrCSEKzLm3Sd+7eKysJ
YwamvMHtIw2M9eD53cMt1k72UJAkpZZPXe/ea7gfdutYdLHjkj+9WpSfvE170Gpt+c4r+db95CtS
+tgYPCy4zy/eSd1aspVvOWlVsFd0aI6IkfJDqdbmnUu9XmZ/pAKSXM77z17ixffEdWA0qGNU7BVO
v68a3b1Z2DnFupc06Go4Izm02gL1Tq3jzXfSo2/2z+u+sAGYbpvpJRGrKMiYE6Z2TI917Rt7UzTd
XpBGuQN0qI51EQSsML26W23lPwgyq9+b2d+42Rz0qBCxJ6QY8tJBs9opwOFSKCJABjdCka6fezXW
3FYF71nl3hi9DFmGL9xml0f74mbXhCNknM9VvNBU3VFt6k+S8vaXv/w2bvSFzTjKhai7PB89MEgN
1sdWxWR2ibNmXLKY5DoznIUxv7NKvd4YYC7mRMPpDQcZU+zzS0nIeanfmrwlbaVivyKjM+0s8TTz
UoX+DCHnndfyzQsSAa3zHUwMxy+W4cyfDfQgnqLLBM5xwk29q0rnG2oC3AdOWb3zdrw1Npg8oYqB
j0HW/GJtJI05IwNGdjASUivKhaOHYA31aOGmvvNGvDU2HGJccRqyOsAAfn4rkUt7cxWQlqG427fG
RALYLnALTF2/Hh1vXYddNecGqC0uLLHn1yEfrsnKMgXB2/t+HCT9FUaQ93LT3rpvP1Iyea08DIYv
LjJwoNXSZFLxlAXgYmkW7FNvWHeO4D3/9fd5YwIjymvLrGBrwRd7MZF0htOPam5Ig7OtLfYX1F6S
d2hcxny+hD3vRkM+/mU0JMMeXxH1xa0C671MLiNqK2vGYupio+bkHqhJHbCp3DRLZ7yz4L1xJ5kH
dH+LUmb/9BIXYOAqFFMgutgviP2YSiLuCmzD0eTTdPv1nXxjZHAbIQN5G5sAQ+HzkdFtlm/2T11c
EeZyQxfKC+3eGd8Z52+8wSxrBhsTqqaB8zLb0xVAv+bVZpxX5RIXmcwOgt4bWQu0/Sgl/y+2QRhC
KQdDlWUyfOlANZPOMqpl6GOZ4fgeiIgNW8E2sKiz+c+iw799nf89fZI3fx5Quv/6D/78VTYL/fCs
f/HH/7rMvyrZye/9f2w/9t//7PkP/dd18yTuevX01F8+NC//5bMf5Pf/4/q7h/7h2R9i0ef9cjs8
qeXDU0fh8cdF+KTbv/yf/uXfnn78lvulefrPv3+Vg+i330aDQfz9H391/Paff4d789NY2n7/P/7y
6qHm5y6l6J/EU6rkqx96euh6fl7/jWUigBZFPQoiwXZ8mp62vzH833gqrB1wh7eK3GYfF1L12X/+
3bZ+gyDEkDSBTPHwtjiwTg4//sr4DeQyWFYS07aFAObjP7/8s8f0r8f2NzHUNzIXfceneVksowzP
rhVzq2HazL2kqzwf+mRo4s6zqjKqrE1W2JECiw1t7EGtcaqf23Dum5mjQd6bEGAXswjJJ6hcllTK
wYfKMAs3bpa5i0cEChjjUt/F8NJ3a4wMBv/SWi36PWJmfDK1q7xvQOgnVKB1HVQXYJwn0M4Oecyt
WbWYrGz15NkzDWLyFjw8Gb2z871EtdGAs38N23Qar22iCgjEXpJahLZRLB+rmcUJ0s6ahEPb0jHy
B9vfyxGKfGRPjfURf87YoggcZifS17UowmVWXxZ2wJe2lSIfk53XfbTsNshJXpAKmHhiY2a08bkX
UYVVIqTrUg+hZjgYFjBW6wfUa9atBF/x5LboACPDVvLcxvhQRFom2cStfu7/gbxLUi2yeokPuvC8
ZodOACLU5DjNBa5K6L160wxX1SYxOfNapgRLVeQcBCtck4O9mOl9heTmPNdxEIRdVZEU6ZVWfVXi
zFVRxu3+A06d87nrLLOHwb3Ik7fO4xLSlJFIF4OiaeMmkLExmc0StcXS9FGj167k3pjjDWmMLdJe
ux0/tho6R5qLywL+H0sgErukK/BOof8SiISX8ns5OPbl7MzldTra1qODv2E4Y/fq9KEvh8DdSfT1
6nJBWnJu5qNZ8HgH4xDUBkVBP5hvISP4QyzWuUY7hN46HKfM1Sjdqe5GyHnfBkNg8Jyz8sLX7Pxz
yx79k2v2uhPj5LTOPWwENoZDjFZRW/XagrQ++OCVWvWJAQ65EsdAMse+Rl0u1hKB9atLnCYgYKNU
6qpEM3+z9mo9mc3qz7uAXL1hZzP4/KPmNcan2gSfMowOIC+Yo5QdUqclzCtNOGhFqZY+YHEZip3W
TcZHG1XfQ85cv+7wGmG+qUDT4yca7d6NkAB4DkXXYFN1N576Q9fXyg7Xfpgv01LrMmwkliIqTZb9
BwwAyeVULDrXCFAiREi06ykyZV4da+FWKso9IP4hNpIVzY0/lFjlhNdEsJ1EFzKGpE2aXuYhajWV
PUdI9TQFBJucXuqHTCVYqVz3yhca2AOjtftruxilhp5nGtWunfX8KQO0Io+r3oyXgdal5+xjjYNn
akUVurIX7GXKRdXn0raaYye9ut07tVGIKBApAbE4VtDvroN1uSSTvuuJQ7gtECegcioSNaBFpgkQ
1Vmn39a5riN7tbT5AonuxCAWAKAjE4WbfY+wD+8ss+jo/rnG/98S9fetlvJv/1wEXq1QTF4if/jb
g/j2t8OTWp9SOebi4dlqxc//uVgZwW/gt6Ftsg+i1sDi9N+LlfObZ9Iyp0+/9Y6sbd/3z8XK+Y3d
J9MR+DGSZTif/GuxMn/jaIkHfSv52Kw1/l9ZrP48CfxUHAWYCVyCX8jMSHWco8nzxWoeROPUdFYi
ZKrdGuaznWghrUP/0vjxdgUcoZlzB9Q3pNzw/vlq5WQL0ov3krmYd7T48b7a3TA9pD0vMVnCIzKl
ZaURJjEzFTH6ZS+N+x9zwOz3swidH/ND42IH3ZkguuYdymNaDyQsdOrK0Weo4UG36N91o8Ka1f+Y
gnDLbSDdbWbSHOqnITqXFN+eU3h2mMDqOvd+TGs5NYZPwTbXqW3WUz8mQKPynbvpx9SYOCXTpNxm
TFTgwxQnjjfxf6SmcTB+TLGtCPRzf/EndUk33F/ParNTJ3+cLC0c/cqNOYCoU04P7E6vA+Myx0q0
uY34tZbwx6tpSIqrnJAzltlixNu4IjWrsfau7RmR7Cadu6T8ndh7dQLxqWlh6y5dGeUlRtxQR8wg
8WYa+Iw1q2g/KG3qv3fgk5NTRflG7tpSC3RilFBO7awJDmlMPXkLebGpbl+UqsxHZks9YV7SqyAi
Dy8jFKEJ8i+TrRNqOaGOu7ay0smitidRIMzGKr3Eve5+0VTtT6xPYvwqS937quFYW6Kt1nrqnWCu
donKvUOaFH4QWrDW22iskuyjp1kOIeyemL0dcsPyqvbr/gplp65BRxqxSnn4YYso83uMpAUdqAu3
bJIvpsKIhqkvNz+ZStOPZdE0TmgslTrUkBpVxM0HE73ijnART9r5RwwOdHB4L5qPBVblR5Hh3QuH
RFIkAM63fq4JvcEehu1Hi73F/nFpHet1hdFrDOnXODfrmCPUlI3nmjvWAm/eg9wycaK4g1mFq5TK
i/3ENU7Fsq3cDZVPFp6iyAxk8Vl/R3gPH631qINYOGqOlVpkcWyWdnhE8z1dee5aPuaz3l/Nris3
V0ZqXKDhN81wcNzkrg9U6oaj6JARVkkhxgj3HQAbI89rZN7OImKt1pYy8l1xliZyvVk8HuLOKifv
S4e3y43WmYUoskWNJXr1u+wOfpG1hkO++F/zYtQ++8wCVrhoo/bAR1puhWcm48FZlA+iwx0djaPs
VJ6apGyMS4v67hxZWqIXO1kp5J1z6hqfnNYDsViOXX9vTlk9Rmg0lY+AYZTduTLdQY9aZB41ZROQ
u1fBNM9WtEBu/obEQhLAHWj0WspAfM7nyvwaJLV6EtTOjbhoam7bUt52Ypp+R346/V5hW/xg4bFc
zsZOFyCyZ6REZ3IsCSww6X59QLpoBXQnjc4ODUSodTgbi1vvrcrHBlXg1UNIS0LrbcAWwiSitYae
0Lu4s4fms4ZS92uG+MALBz0n23kxdMSHLSbU+2B2Wuze1FDP6XxVZOW1JL7CvLD/MPpxxYuUk/PN
7548J1IjjFXQ4nIzY2Jai2VaBrfbZnHZISCHT6AS0afhOHv0EwMDQ02V28kHtjkzT4UWIGa5pBhi
Sr2JF1Y0zTm/YkRaLnhbHd5rr5mfVqDht+uULBV+Dq13d1om3AtPDjOvmUmZGK9XOX1lldDEzpEt
G1E0Ws1JC1apIl4Bj/XfLYA0sFeZP3cSOW0YODkRNz1JvWuIMzyXF4UkABLXksU+Hn6H5kVI3vr6
qk6V+Ep8T8FtnKbhFlyPQGHlSOeD6bX6U4d4Vo/sdTWKHcAd1oK1X802xLm8Oru8C1R57vllNgML
SAotIm0Zrb/QV8PElF7IJSJDnA3oyEn90HmzmqLcUQuIjjQ1P9HArbyzzKOYfRAcJ+60qlQBp52m
IsyBUugVA6sOIlf1RQO/LsEf7HU8pMjAAv99EaNZRS02xuJuxT9V4Q5YNe2jy86xuc22UgIxGG1v
xOyKev+UBk7a7KbGCLR4YMn+EkyeBfZjyr0hLD2v9/baoJlXuMlXVNEQFHaBlg0e+CB3fhyEqD67
9LGHg5SJd0rYNMNyyLvha4+x6RozotueHOGlIhyD60wfxBgrjdcpzDsSs3bJkGXvVG1f9MdY1ZFI
0G22iNQmUPalQsQWk8M8nsso6Ivupsb2fGTV9naat1EMC+HskOoJYnxH7//2hNRFtrLFpqT6/+8J
9+pBfH36eQ+4/fs/94DBb2AsGVS014MtCM/icf1ZsNCc35AWbrRS4GVbUMtWkvvHJtAxftuq+oT6
0TjaNo4Ucf9VsWDXhhzHdi1g8R6KlH9uVv8HFYvnRTQHDuEmOCRfg0o4f2JH+awbXbZOopJG6KGb
tXN5mOnrfbJLwjvBV3UXZTno72Umvroi2auAE3+wxmimvowM0Gut6XHXbXFNSkSYhrFIrtNk6JGc
lWr2jpmvtz89jX986Z/LMj/kQf/a6PK9aOYDpAdohNhkeyuef0vZOvjwdAxsswthBi/WgoEKQ0ph
4VpHxTRjK4oJRqFdVeVV+jsvNHSOJbW/z9QPHqfGHGWUgon+HICe8d/pDXAKaJ5/OjI4Njs7uC76
8/6LwrMlB5f+gKU4vC60ItkauKwma+deO/iFsLNVk78TjsTv88592b73sytDJWAMGcjJAp2m61bI
/UmLkDMtFJnSJI4Rh3AuCfj+DMLHqsJGZoN+zKWO5j53TXU94EI1TiAqghYMC9NgpNIWlx/7nrz6
4Bhlr71TRX6hn+GpISJAIcH5iJeEt4N34OdPZ8+YyCZXyhCMBQYnjU7OjbK7OZQKwEeoSPT1DprS
fBZBVy3uGcZk+R1iDWOprLXuy+D0+W09iFK7zLo8BXHvasF7xW6CYV+0eGkho2M3UZ55WxwkDeXn
H5TJ1mUXwc0oHDIu8zSBJGGZxaksK/3g6eqbrIo1NuxAfcrSyX5sRYEt2sa7d618nKBLkTp/wOex
89AQY3ersXuIiqUq2TL6ipBimprO7xY+sGzX5Jmx7DqOUw+DCpY+KiZU6kG5lNlZm+Kd282+1q83
0xJU860d5MbjmuBKOjQYW8F4NYMS5c1amAJ/YCAt67YI6tWMLYV/V4S13JZ9M88AcIV9quZxXxnG
Wtyw087ns9QTooADUNokijK5pU449rit7jzlNAYPavYfPRBN1U6RdNUdh0rr9+Pi1OKsH5uihH6k
cY6kHrtpYeGcRdraS3VUA1Kb62UUyXJcKa9yEJK91oWVcuYicr2RpEfRT/ND6mW416Az8jLAh7fz
iyV3VnQfa1nGtEr5jWuzIFMY9dFuwqSpzVvVYXomfMKpowKLxaW9era6ZJGW7C2xsRKJxQ4Vj1Hp
phNEyRIyg66A+Ox6iSvsrA1mtnRyNSUInTEv5rNF0/XH1HWSnJb2yj+EGjwgym4ozThT2p43SWrY
+34VWXXPDro7EYPB8XEqs2K5HhALY0iWbfWJtbzzdwE8hm8Vtl48XsrKIuJqZqxnweo96mgNK45v
BTt3SCPzjWv3zNNrojsnbeznGrhKZoIS8Ylw4q319a8+oQPlnnZ3cumnvr13FySFnIlGy47pFvs7
4GprtA5TP8bzQvS8vWopY9BkRz9xPkcDWAzZ7YoC5xsI/AnLbs4+eu1A13S1YdzSw+3VeQJsqg9x
EQUzLpxRbiAkmQV7cpIMym6ivXFIllRha/bis8bMMh4SK3PvGiQe85FjhI8ark6nWzyDRKCNM74B
XNpB7mDLGOWxpTZ8ppW9cc4W/4GaM2VcF07CwwpuxPzauInad3pZfFsKPBsca0qmKmUtsxE7g2jj
vBYDbi33NDX9+s2oBvKih747s3Jz/OpIs7jUVaHfezgDSdgITMFnWOf+0E/KuuoTpz6mgA0/Owoo
DxJQ3HK5QdVutrMINq7cO/3I919mc+HB+1Q2u6yFPaJJ0o1KYHOE7tiMXbvpjT1Zl5DeOp8kcDF1
xtc19RVnjjwxPxsig+pllByNIIoU6qAcZwC9xDqxR3DxBAKjuNcKO/jOvt9Zop6fp+DfVfW9bCge
cRD38nNDzVq0EA+6s4WFXX3tmjs85BwgYBkUnwlGKaG8+GOKQMKE42PwuE3KqWWqYxLBGgUunflr
nZb13FsG585eC4dT7II7mf5BhNYZx/EgvCPwHnkhpUuVudEdeWock1kFYxFOL9mXRb932WKqfTXY
zX5pDe1J+pSwW3Jg48FomhlCQ5Kdo8bjTECRu/wuuxWbXmKVZP1tPqCwnLTyZlapDxsHxsd2AFs/
6JCYAKz49qlMO5ApRadll0uvDcEJPlIZGWNlAJTpZzfqTF3FzcRBJBI6Kxel4usy0DxWNUyIvxNE
z2BN4D1cElgA+2Jo0xtfGPkZ8X96GYJmof3i9OZtma79bgPJH7zOx3Y3SOdTGzQyj/KF8kuYSW3d
B8ocKQ2YJj3BtvAPRZbSVBgmm8i0oV3O9LZy+guZVvbREjq2tEyaTSgALEZZJYY7Vv7q0YdvdFkY
CqtoPSfJbW+sWPeswIcA1nK2+lBjKVIHbR2G28XCjB3pHHxOzhj45WnsRRaPy7zeaALbH3F0+UoR
GzYejEIwTkO3frHSzh5CIUFlrYG3rT44APzbcpC1dlsz0ptjPgVrcGBBJtpx5FWodxOn8H3LiOXd
Lu2rzjM51k/uFI+mPu0KN9MisywGyvdOdz5Xzs3oT0eAnfcy8c2LclyWPVGSZ2ZpnrWe8bWu1g+w
sZ46o/lgyCB2S/NxSdNrtU57e4Xho/X20VFde21bChpiBcAgtAAyhk5m3FWNe9kber7v8jF0Znji
c93yv+jeUI0RFp7MyYgN3uaPyRTQ+jAddw9GoDiMNNN3VFStIysd56A0L56Sxshim0SEM8YguA53
6h9Hu51PI5fwWH2kGyuf+8hJq/0kC5VQhde1A9Lzudvrync5m1u9yM8VPuwlUhVh5kMBbDXE7EEZ
QJpDFdrl8FC06x4LvZ5funU5TDtDw3nn5ZOqAKWaEFMeNGcehshPfO2ugea4Z37O0mNebHrvyqor
55DAVfEviWZ3EFo4WXcvdSZVs2gM7nCJlWZth+SDoJ6xs+ECTCGDsKEHbiTpeS06kFZz71yM4FH3
Hqyx7oytxoTaYKYIaOXTfEXUVTCFfjCA37KWZo7zUV+biDNmMQLgGNsuRpQ/HgxfOVet27J9X2AD
eJGUuEKjZfYWPdT7df1QJNxzpkHHMiISIJ0/2sHLghiGRBZhv1sNMD3pBmJjH0U9z2gv6NNAhBQa
zZdQjcLdFUvd3NBXdPZ0BSmHjV1affPT3trukRcvisSkHao5B4OyzIt7j719EMLa6exosdDNn/l0
BW89jcCdqgjK742Rah/bocmHuKxycewoNBCtZJcq4oQPuCUtzY+za/m/Z6ZdD+ctqHERFX1uy2Of
Wwkrx7hMZ5ku4VeKEaTguJmg81Zdy7oW2YHVpLr2tWD+YzDr5gPUJnW+1Lp/S+FXXFqO8Xn0i+7c
K23zUlpV+gnqb41bzuyNL5gunBNgjYDCamV8J67c+5gOm3xHJsNX7qzzR08ozYkHx4jh6yUKqJap
9VFeOeqz20qjDF3QE2jBwIAsQj3OppxxcRlFVFL9OnQm1LawbGrEhjQk7LiyNQtyaloZXxqgmJT1
y+DcaKWHmRxd4nk5WULsS3sECFcC+VxlNvO85/ncrbvxbGinkoqJHBFVN/nngkZfuDauf64jQTMo
+sw8ySGwlr2tOXR5Z6OcLkbXOuX0us/rRLlhsoKkSfSJwCkd9A/qc5eG5HBMrCI9s/11cWLmrulK
GtZpWir5Yagc4GJLao1HCo1p3GqNfzM5vXFfZo441b3RXi1es9wsTW33HJlEsC8niWHEcDlf6vNR
W0Y0uZaZRR21ytuAVeMMzaSWxFAW1uvMEn2oN8UUtpD2txK8034Tpp1cYGc2TkpptLQ5qwMosttz
wGoQ1CaZ3mAeOKVFd+3BJr9oFuikOw4A56mnHUWhyt8R108PTjLIj1A8p7Oqcm9x5J+xiVtCPZMd
rXnq0743VhdqcLqtl4xUAKnC3miN4XLVam/nrGbBglZNe1nVzr5SQR8XOh1JeLfNvTVxRpe+VZ0t
Ymki04dzmeelcTYtzYVXNUYcpP1wFZSeiMAXZifTowPat74fGtbcXVtlmRwnd6B9MUzLaema/hyi
gnbPlsvYKUdoAMSyNaN9PW2VslYVuzbLvN0CVe3TkrZk4ljNepogV+5Q8D5CvajZhwyoMYN6jGs6
EmdlYj219PRx+eKPinMEAadWW2nmZl0Qimwxr7V6kfegWsVlLXQAruBG4bpmMLsbskdphpbT3vey
/rRQu4/gSS2H0tMcyLvDcqpt0d0D1fseTH73rZ4CMCW0lmQI58APvXzzswxTcgaoqDqr9F5ju58J
KHFCXtRZ/W1JcHay9xYn24WVRi+pBGjUWl9KK1kiKEEp807XXXmzo4Wy2uhAuptHmVXAtxLsPJKV
k/roFjzivDzr7HK9HUDP3Xt2VhzmdhT7amqxmDeiDS6HgnabGCjiw2hgHFiq2KPUbb4G7AyfvK3e
PIwG60ySmMe6S7RLZNnlGZpo/2MAewDqLalEJ40GVkz75pMPqigsHacOk4pS7RgAdzRkv9MQ4J73
RDXQ9rFcjlbGyNJftTpyymBKLzQ1OtuuWKemPa8XSeMa+6lP73gmiKEtuhIgybr9EEyfYM+KaFnm
6jgv+k1HyF9sARHjGCOWfVVTsV0w+Fl5X4NKaRgiYCaXHcYjppd6GfdiQspRlhxj6LLp9zn6a/wm
Mj/67C840Anra+Vivq+H6YPVNw6wljHIPuu5dlOl+brXTP8J5bF5ztM2Yp+l5RiAuwmaYYkJor5a
qnk6MRdwdJu0+o792nqAilxFmWmyls75hTk4ywJ2wPbrKAm8IQ7ainYDrO1QD1jeU17vA6WvZGPF
/lHTFTxDgWR9rgsPBN+Cy9+BCxg6Yh323jQwj5TBYxf4d+YI0INKt4qaxhgiw6jk3jWXA22cOhST
bV3MsBu+4ZKbPk81EPZwTuf5SIORDtIqbmhq1TVGgtK7IzOu2Y+9hzgG5wqbGidLDrA9f8+dbN13
trW1/p0BkF2a1jT+4J/ic3CHI6QbiIU1JkQUE/3II0S5I0PsibxI8DU3LAGbD70Sj0lPfOE8+9/a
pS9O/GB97XVD5h6TdnAuoY0VVOKVsn9PwYacu6McrzRgMw8lkMebyQATBc1maaFoOw92o7t95Pqq
uRwR2z5Utt7cuIVenLe2Zl8qU1g3dkfCtC45XkwgVG85UDrnhCchKBZDc47HgRZpqmUGDOxqONeE
P132uULbklXqqs0D/lhPcEUGzbrr61mjtGFPX5Q9Go/11Nc7OiSDOnPERHen7MrlENDss8KOitfR
cb2O/+Ak0FntFNO4cT823qp/S8CpxsHgL98AvXZnExyQvfLkBKksM6pTnRDI42hDcwbPki1IkJQg
zCmmGv1us8FnrGpz3gKkqa2PqNPxfCTSYdO59sFnuVbG/2PvPJoj17E2/Ve+mPXwBr3Zpk95U1JV
acOQytB7kCDx6+eBVD1dytuj+u5uJmIW3RlXyhJJEDg4OOc1GdLdpvdjMgY6mGPcdbf0lvJHR3Gl
Td5OdFUCYzmbezqyZVH03+Jujg4FaNEvTSORDa6970ZW1mfuEg1rA87EJ9L2+xJC70WXc6Jd+Y66
lTDKP6c+qWzazuPBNM30pXDD4kfbopSd2j5pVi/2TWkOZ1OlIrRAa3IkUbSfwqkLb80AcnLOpDlE
uWluZF7Qn2rzCWteYe+bJTHubFnfzgsodtcbb0dkrr6Vw5ysnaqRl8Ukv4KoK3FhtdDfXDWz0b5A
iJvMPRGpXzdFk4gNpySko8xsjg/VaLRf5t7rEMopjPPERzldD3hLWy65rKwh2PilUXerLM/9M6ee
JRpRVUUhhyzW3cVhyXzXgIR1BFHlIBaUn+5aWokodiN+aOxUP8/71l6QTpK+2naWzC/bpLmvnHhu
vqVidqdyNdlebd0mVQCsq6GscT0VpRdvpddp3anetM6sse/Izkdlh6BLZ+luE6uY08eO6hPq0n5r
vlhR6y87NKHGJ5T0xmI39V20j8WI4nYRKPscJq17OxU95aVwqaidLS4oPBvFORT46cgviMCDTguS
dEcFj+y4WkpU+LxuQufe7oslRCgnjsSxVhRcLlo7oZTWGPGEblGHauAG9Wxjk4uQU5bWa92z8y3I
g8povCGc1sUz7X1kS4bCz/KVnrTeF5lyFLrCc770f1KBK1qwQcskFs6vuSB44tGK1M3OqUi5V4Xf
t9a165exQ2CZBsAeZC3f6cNWn2wOBFi1lOMdxMI5Pg9cWT6imlQ+cnrCtRqfMPdJ9YU/7jNUctSV
iRN9ts9wKtt6nnSvMPQGnIADhgc/YsaEXpv+qMsEtanhWFFLhA4j4uGGznxcA+0YIRc3tY2IHG3v
ixpUOGL7YarTzaZE5AyEV0aqOSW3SKgFiImO1IiZWhnyuDWyRj8j1CH7DS58vvdgwZco9zhLEtNT
yy7xdbBbKoeY2opui2GtjFfCcJ3mygKMUvI+e4QJFYXJ4uB0Ph2E3rb5fq0U73WoIvonaujmm0lN
LG8k4dzpLs1sYV/PA+LPq4C0EwkkSnmf4pbpubMmc9Ft2AFke6GEBcohSRHkA5xJGS+depIJLHTV
ajIs39w1ia6O5LYxX/r5EKh1YgXjZxoe8jAVaend+ajngSbwkHl2EMXo2TdYVvde7YSXZOXpJdI0
ZInOOFcpKHpaT+uBCWGuM7JP+r5JIQFCji6sLovOLbpfMqeKPkUVSBtlFWrEvFtk7VqQgW1wq5TB
rXIy7R0Wxpl/dKbMoajROvIm8RKDkak7Qc8W7AZ2eAI32VkDLsBR1PMndGwDsmSFGCMSpAsbCCJd
s39UtYzFBgUyYsbctN9Tt7cQv+fA/VX2cXozOE79XQTlCIJRRtTA2+Ea0AuGI3YTlNnKUzNmE3U1
y/3owO88ALewhiNihNgxNH1PnTbtXWQoJ+kNFwMaZquUtOoGD2j64DCSy0eH/P3zYs/qCqJfVK3b
ro0cNtTGe/DMxSzXfTTTFyZZDp5VJyMkbNKGXXquQ5/eNpzKz5nA3oKcBwmWn1M0UbK30mAsDoN0
SfmpP9fVjjLMEF0k7Lf7yOvTdpWF8YK3PfHueZoi4J/AMUJm/OJlWwS1mH1OYcuzHl7wF7R8+09h
4ogrlOWTPXUGpowJKDkEJ6iS5CCEp4pztRQmsiVtkoWbBinEcgNmkKWM27Rj76vZJLEyDMu+8bqg
cs6xZsRjQfiAs46GjdL2GpAvWlNmnMwxDHSwoWscQKJzEJKU6sPFILCJYijXgG29szETTqUFy716
y1mNyS1z8v2N743mU+bptBMtcHmPwmONehq41n5lcnBnzY2VcVywHnEwawhIKRYE5cMmSyNmCzYR
2yH1URqOYlSSD6qviqshFJF9jUWzaVOQsEitUE6uUIJHMpelyarE2bI1OAbar/PdDJP0x4w0r4+8
ilNfgYSznU070eUMB6tJEPDsm6fBk/T9O+lbzSoeRHlPPTd8zjpRPC12l857tH9BxZJ0tizWwnlU
JrWA1VjPJsX1oCqoLs7TdcjyQxWyDubPOE4gbTREFFdQkJM1B+sBOZBVUMF036ZoOqNJCZqqQhYy
Ma9cVNxf4onCcyU6FuiYCF5das0mvmvSa1Hhnki7uWJUGRvHjWsq3YvT7ooQ3+sk74zqgh7m0m4i
rGev3Kjj0UYcf/ZS9Ab9zRhTQ/QsEmeTYXmcMuOtWBxN2x7kHkU3Z96bnkIQc+hTuisTkqzgWyTK
uetqamWzLXkcPCsWVQbbsbK7a1SFiXlswuOGOscc7zjgVPUFbiXyYnAVemVdIAL1xXer5hvmit6w
YRu3l3NEsYv5FlRbQnpaSbtDI1AtctOHTfcgRdA2665q6HMsRh5Od69drKWyqupoIk8JloQm2Esz
yOhqykMoGMNsoyJgskfStY3a5L7IJ9s+6OC59VlswQrIRvRYuHjMcB4NxV0EiEdL+Mq6wfY0+TFE
drZ2UEBj0WVudEwnykXgWkLx6Hmo7236EZ8HJNUqjzo3LHY03jpXXsSdHbW7Fu+qPcBgivyCKn99
mAabnSFF4a5BorC+iC27js+LMKr872MwpMtNHiElcdX7gsXrVbMSF+Y8daxACiX2Ocy0XB1QEKCV
yPkZGqwXiVhtOhQsB15Q1f/sGyMRtM+M4rF1OnM5l3Nhx19t5asuWtmoLR6dwerFs5mZhXq0Y50d
IPYbhFuvmCJAbtQouns3zpGYTC3ECC0RjWu/Qc56QwUoAx03UPeZ4o49gyZKlh5hWGQcL2WL5v+6
0hifF1elmQK7KftqvKEqnw+3VZfZD2pUTbAdusiZd2YzJN461C7i16NhgImrk2wTTiYeJpZ9NyZ1
sespDX4OykJ9SzIzvvRUgxRc7HnnkGfUZ9drMjLsYbgLEtUc2iX0Vl6CN5Ij/PBQkC5dI03fb+wW
YNemjlVwQTLHlewWo2W6ssG96/jiW1EFCdMnyoK9mabdDX3s8ofV9tPPQSUzgEqiDxyLqbvLcjR7
z+VYhed+24G/MwopszXakxFw8Hj5HJhzdhjyditsVN82uMAHT7MbxV8HSMAPBqnvJhBMhaBIUTQy
Eu9HlVWhC3shsC+nJRfHYKrN61RLTx1SsAv2GYgvq1yVTdtvsiYXB4KBd+BYhSUApZLmBb8LnwA+
SmPGb8Wp2Ye69NlRbn4wypkKAFyQc9yr5jMQQKhH4edxtqQVncO5CK7SqLW3/iLgfKGdHRcbFykX
8L5skvuqTNV9mqGBTh+rBmaeQKy5DJU7H0oqhM+2AGEPFau4ZgWh8o7EI0llkIJzkk6EmVNIK4qm
95RfCJDG9hofEgWfrchqtPw46e6mSJtzAnRHS5h6qxYPHWitegm4L9dqp2Rld3F1r7wy/Ukvm2Bn
TZzY0so08zUlZTjEsGvtdTqlQq4Wt3C35LX1mRStMwCKzdIV4i/o2TKV1/mUxcclAhuKbv341Vfw
JcZu7C9spZKj1ZQ0x6z4My60NXuPF0NLCTAp8bYKAP3nRVo/MZfJr9pxegg8a2ErbLDZpaJ1Qf90
uZ4hPs5rw+2zuwYI7SZAHxVJyYB2Xx8jNylmQBK+Y4yf0sUNn5dSNhcWEIsbiqlMfCW7emd6vbkB
esjciJLMxnkD3MuaW8MzIWrs+IgXhuus48mQu8Bv/QbIr9mlL5UzGGc03tbh1KOUauRZv0+VHAT4
CAPuRShzf4UcKhZ+s3dvzmF1AZKkQdrQDBHGpZN4sBkzutUc9G/ccVnkqvVkc4locnTkgFw+0nGo
NqLA5Wo26pQ+fRxmuKrIKDpHybh5mrOJXUwiCfQg2zC4ylS+fI3azt5GIU2mnAL959pCwHWMBVtq
1vQULJzCzNLdKClkoRdeniPDUlwtte0nmKfC2pNG+9MIbFCqNfr+Gw0RWv9PhIAXXjUyy1jLUBcd
XWhTDHsA4DHrydnAx57l4EuPAwbW6zKU9fZjiMx7bE5g05e2wfDjH4iICJg6jWb6DSHTEy9N1DmI
ubkWXUZowjtX8Th9k55Nv82sgutc2mSWH1/2PUjq9bIeeBKgXybCbgjIvL9sPWb4K4ANJZsxwDZX
OK7Em5KaNyG1CjkcgNEO/3BNy9Rwn3/DgbgqYhqweQNMIFGucU9FefrBj0RV0n0Wk6urmXlj0ocy
CV4rEESi32G4Nn6aY0ET1yKnBgwR5gea/pz4JhhUAgtc33xZyiGaOEDhyXGsg2FuP8NM84yjb1Ax
x0gOgWXvhXYzOXTrufnPqigxwWimEJSKZ9bkB0tuiW9BhLj7Dsw0vgFOg2jswSub+janrGFAVlLO
1WS140PIKVci1E9ae4uAvgUMyBxbccCaZBq3IpfLsi20/OrGgoMKRoeDUfcSLa5GkCDCSxRl0VEq
QzvoUwSpLce7ThhHM14KNLElajXrwJ/U0cPV6252cjxBCs4KL3KW7HXpDAErJbXCIp7kEuSp67gb
pGcVaaFRxQM1ON/0N9iiWd4xzMwp3SxDvRz90uTMNqMcQfTsu/bMwoaHvgnn688wLbG5Q43H+FHV
IWJxiFMEwZ6OVfbVL2vb2wPzDsUWVt3yrURK3Vwb/Tx2wLXnwUSWagYY0KWYTYqWSjQHzQaUrkF1
zFibuTN2xxJNnILTTEHhOAr6/jxSBdtMiFtHCYKoB/CSBM2CfG0b9ZzHjAwwejUAmGsQP6i2uS/G
iWJDWlIWsIqI8A1sBpOEcuzPAMGa0a6bF3Vso8Wc96+L4x9Rjz414BuqU8LrO6Lsf49Au//RaOrp
cPqn/i/kznofUmeh0zR9M/yOQtX/4A2F6rp/oeHgmEEAkkVTzcDSvaFQ4cYiZ4MoqemjaoNYK+jD
XyBUw7L+gsKKQhecGU8zZ2EpDW+8WQ6Gf7k6YECXN20H3KL3T2Cor3bS/w496K8QWj3AroGmWAf+
qUoK5TbbzAqym5beJzrOhrcchBWquxHbBBoCKLTHckTJ2LW66ZtZg9OAvFAhFD14NMPIHo9NXX8t
Mdmp6BzB/cFSbEw3k1mnzZqVkCLSO1XNTUzynK5pogeXtRVj3qdCX8wrb0jGT5JU/7EE+g2P0hHl
U9tTa2qQ4h1xoDJWBodWtUlg1F5qmKmijhu3l2Vhqi9LGrj3Y1m4AbIVzSar0gcMRJrPhnRA5AMI
oA9qdsQmM86pnjYyxN9Txp8zPBS/oa/3R3NUW2MO3w8o6loOMHDqjKCOT2Wm0gj3qhJ7eaybSuuT
aliWnhuWeAoUMrxtqAN+FwXsKl+5agD3JWf4HPHQ3UVWVXxeikj+VARZkGaC9m4VVz55msrue5sq
xaap3eksp/LkHLAnSNb/ZPfTkwG8LoqKnh0AjGVreb/7lYbCHnGpPfhUc0sT0Yv37ArzFmI/bKc8
M/+0873f5f9+wZPtlg4//UyY01SswpWRm9cVe7014Ls1urckILQGPKy+Zlrco7OjcXhRqvIKEdaz
npMA3JrtEPbruZCHjwfi/Yb8dl80tWCza8Fgkov3A2H3A7Vnqr0r7Ieow8VVc2YUc/wHdd3/eBWE
yOAWMuz4vb+/Sou74QCXmqligFTqe6vfds74J7kQ5z8MMtIuJvV/9C4QrzpByTpOwdk9R/M1wKSz
Ii100V5ugaic26WMH1NKwjY4qm75bPq9+dh7Pq6tI65Mz5y8u58YUMTbjCtgz5Q0bDi5UJQiq6r4
QQkX2z5XxdZWjbOfbsfU6DammzbTgfbEVsbO5Rgl4w397irHBC5p7yd8UL50beqfgU7tafbgTkAe
DsSzq0fdkbQHWkC1Rb8TVx+6ljn6mg4OLekbzPkf7Wb/va3q/zWtBxTKfpvuf2PSHn4899//6ziU
mkur/3f5jbjxXP7rZ++2ste/9baXBc5fiGejKkJkQKnlt70sgB8berZnIkZD9qr5sf97L/Psv9CR
cTTpFqkVyvzsgP/ayzznL8JMZNKRIeHnkOL+k71MUyZ+i7xcWqsbstEiWIPsRHASTKhqyxjcj3EE
/FLt8DXRNaj4a1cv3iYaY4eUdnmQzfjw2+DdvF3gd5LDqz7Nu+ui8QeYH40/1+S0Ep5EzUgoYDQR
Df8Jmf2b1hxIaqmoN5/JoKvnsk6Nu8Zqmy0WVEIcBbb10xrcEcflyUd8EeOsZuu28B5H30vWKLtb
51mqRQn70my+QPVL0g2o1PaHM45YAIztnF8iAjT9pCdmflpQyf5p4JDllmoe17FFX57EcLz0QV99
g03y0HPMH9dYLhrhSmW28QU91+ymjLJ9XWuenO/Q9Z44nAogjB2GfymUxGsK+/nbSP3/Ffc/bGbu
BzylhzoTP77/1714Fj/era7Xf/e2ugzfZ6EgpEKW6HC0ck3m71uqyKT6y7Ns1gkqy1rj7d/LKyBT
hLBBFqfXIzPv19JClIXcA4nCiP2FYzRpyD8gK73ud/+e4vqKFjknsxxynVZp0kvvt9N4aeV9bcnC
+xFSuR5BFbY495ZrRBYyRZ12bItn1+g9dN+6ZVjcjbBBOFKpASD4ktS9WxuozFILO4tS7Z4DKLju
DoCUyuGSmofuKTZUTdoXrxA5VGvGqswxLAgC1/oRzBBw7soUE5DnMPTa+JtT0Qy8Snyq6XRIrYzi
PnBvSm/Xuh0u600CQK/AzlMiyXJhBVBlom2CW/JyblfYUvw0hqnh3/z2Sv9DHHi/zbqkzvj/INYI
5YzXh/bf+zEKrApbWz8Nf8TA3/LugOBq6R5Kdxr64KAwqea0rLK2zH6WZpzZ8e7jy58ornJ9zhj0
M4H5ImxF6nnC2lG5Ew4ceLPvrH4HNxXREJDJxiPb6PJdP0tKi5yGReICokCYt61vgMgsg43mi/Kl
cyZ8zIGLFR4foICvkPvhbPCHMToRSndJK8lBqHIgH0q4ZLDeDxJKc4NYKIu91KWH7vs6ZzxgkUww
RxbvnOYhM4kTQV88Vzhw8o76tuqBB4UGhhEFR2ven55LiCtKuhFUjM9xb27/qMlvvacW6RuNNPuP
5h0nNI9k/v2Nzo6k9lkr52WIKXtw7hbgSMYbcCYZEFVEdDtuzgiqid9hPFaBuQoLtRj3sm3jI1Tc
krpYpRT9Afj6tYgpftOlA5MCs7i883ELxZbQdqKZQUadZLHqMxNbFP5qgWZ7171lO++ErX7fpfTm
99sKhmrogMxg8aLkHemAcPI81JjxqnSM7z7YM7CSiQqSoNuVoSscc1X3wvefCtQL/pnINUIaXDai
rUxywDGXEvv764ISa4LGgNGSLKx2+PdmWw5fUjfWPCiZZ2N2XcepYO9Jwefbv9RS/o+PffoaTQdS
LoJo2A6gQUz0en/5xJtotINl/G4EZYAHiifRDH0mhBni2KgsKK8yw2rg4hfdMmKTA2UBvkialQzK
x+tTZwHvXgAii25IXuKTAlHSPBkI4VPPW4o6/hZHaHT0e9jjVbyg7VMN0bJfwh5vzs3Hl/z7w4fQ
WznOhST/yG+dJP4p6g8lIO/+u+sD+6F1gaqkVey8Xo6Du6X17fpPPdAiu1sNcL/8p8Zcpj7aTtAP
W3n8+Gb+tvQ1qRaYrw6RSFs64cndJNhre1ErjJc064PKOMwi1aGompt0aOBt5K5y11k1LLA0ZnQV
uCuY8+l4X7V+jncrKLj6PgIz2tebzmt6+44yaD28fHyb75NIve4R6XMRE7VoMLBaTgIUUNWwNzs1
v8y96JkE5ljgqLo1QQgAQJ17Z4IsYBedXjRCNvojo3Typ8HS1NPfZwu1by2z5psQdlGLPK1DMz41
0NWpfQpg/+ce6GTyb0yV4zGKINwrpD/wtlve1jCUH343vk5qznUhv5qlcPyOsr/z52nlnsYSm2wD
gjTkWc4BTOeTMSowva7itGmp0/AutShzEbqXtoWKxLkzjAvBK4qnUj1SpF1wshxT7EUw3TNt6d8l
6JsZh74C8vLYG+OAmlPm6wQBiFhVRnukuXQwbTD6JeAvU+BNd8Ba6aQqzC0lMFNMD4iZGbGScNrU
UcoPHbT+1GNYzTjBo0Wdo4C7GpSZCIxavcEZdn6AXRbtsTnJtJbL6+WjMDHowoTNnPMnGpIH7jwz
ap0bCBR6iud58Ouu3UVTb000Mhu6xX2PHR92eVABqjUSmdV8SFw21691WMfuI/RHiy0BhiZ5xtTV
DSnKxzP0NJAw+sgTwXh9VTWFe/s+pAGLrhNAcOWTsqqhBzcIQZbetGzyhs4zHAGm68dXPF0TNvhK
AMPsHnCCsZA5ueLQm0MqK0d+ddSoJ6McXb0Iba3r0e38qfP8JyjdWopCAhgbksuANIB5+vFtvJaf
fl8USFfiYUL4RKQJW4jTnhByPmNnRH71COi8Es5K4F0Pza1LO3KHtBjAZfRx0GQ30xAm5Adt6jXw
A0GDTw1IfwpNdEfspDsv49C/n2GY40w9SMuf7kRomNqATs3NOZPIxHLTdGPEcF0UafTWTBVkusPi
mD3uCANT6H16QvDw2mbXQUjawbAPH8ePn/g0C6HwBJYGRTNbnwlA5J7EzMKP01pSJHrAfdgkifX6
ni6NPSk9b1Ghdd1DasmZaTsXkcNHIl4zW8OHUMGqABFix/fxDEytXNtdBgn/kLW2oxOaTgHh2nUl
aK5sr7wFEvwmlpXOqa0lrFidgQUU8A+z1z6JbCH7MIwvOGBUPR0kuk8Sq86pK9XktU3/CIpBuxNt
om9AGM6ol+7rOkZOcuHe8P/US5xYqUNKDwGieAavTBpvzZ7+UdPRWXkuI6SoDpks9Th0eKT6V4B6
+VaWOvoRUfHzh10BD9HZtRD7nGG9kN3xuB+/rdfS7m/zk0eDLY88GEvFRMb2tdb+2ykJkKYFSK5Z
Hpxk0pFKQCGf7lSpsuabMMPCrpHHaTr1GNjQEPFdNBqLFwIQvEyWrap8SyS7iG6yfCBX6hkOGeQO
sw/FdKIJJr4RUwzEZ6uj20jYPGR2Kwlrgn2RC2YiNvkvzlgWQ1ElLkMhRJDCWfLKMWdJpBG212L9
Nj46FBbPHw/CSXTS4hhaPw3jB46d5t8SLksq11/8zvg0VUFDdHhLsmxkn6dizckyTeo/hYWT7Uhf
EqwGOgBsS6h/nx68zLwhkYH79GkYAeY9C5AWTCgydcbHzVsXeEEsjQb4vF86CwNeTjEo3YqgxyjJ
fi7FTeAPYZxjmuwCeyIXtqe7nqYnO0BlsPBhZ7NR/XptSSdrhnIuQ3CX4E9N/TqSgq6krWEBFh/R
gt/InUnniDvxioK9qfCFPqd+PNrIqb1PFHh4utUOQcKyKAz9La8nKRmMxJyXTyktYDBkYiwQQ0K7
EC0030ZyfdkCDvPbEMK8HeXpqu+7rDszyxH1oRVG751x3icVnIG4SinxdnQsk29mhoCCjEfX38Be
asrvbl6q/q5qwOA+S1Ad8hoagDmrDaCryIN5wmlvGHcSlP101XcpqG9NpKisC8fsLTh7dU83OZ+B
B8fA1cNOM5DqSWs8gpGZWAyT6iGcrWbDy918R5FxdO/9UmBuvDaRDJfjvo0kfiyctuKEMloacI5a
B2h0KKWbvEThI9wuTMQ7XL/x+gK272y8ypjVJ8Qs7OwRTesk3jhAGSx0qLCUW7CWFEOEeqYNCjfx
ygShSEdsusaU6jwGXWzuLWml9i4xhjA1t23RVO7DAqqyMB6ixpznT7OYHXGJzlVt3LFjBON3r/f9
/kE7E9coaDQNzKrbaMZQfh9nVDd2Cv5v1ayiotGcOAyjhy58sSq0m7+nNuS+ecNUWbof0UgPHEGN
EuJ5fhBx3QFxJhv1Sn8fV2gmXIGdMIpiP/mtPZTpjzSsHcEozwgj9u6lchoUr3bK6oc2vXV8UwAy
qmu3bYPjGMVZWl7U3lzgq5RPCQJxF8jgJVm2i92Kht9dXNtOd8RLHW3WHXPFdwBaTspkW4cfDGcZ
7ojrd7So4x4cylEmg5Fme5lV7DZr2lguAXaC+ul9aQwqm8ORySGNeC0d0hbrSpcx+SNiwWDQvy4B
R/CBRq/+oZFlJR+015DugAU5uN2LGrsIJ+occHwC/HQ2jCBYI0FQjMF+rnMLtJXnTnpfNLGR5XES
x2NTeZ5joBEIlXkpglPXi2xlG9zkII9kuUOB1rDbYzEuMLWu/dzx8J/tokifjINeeGnxGCRxbKhz
3E4HRspYQC9Wl0TtLkUHwon7oLywsi6zyps8l3kImyEnECTbJkM2rV8TsvQtLZOB0hqMf8haNEja
Iu9RJIDX7NVf7MSuuV6Vl1H0MCLG3617TmOMLBDdjB1kbUH45o9w/6Qsq66LdE7vpgNPv25Ti97I
Lk9hKSIOiNoGH82QCuO+rsAykiZMIgkD+OOiYQKomnxjjxYeVL1V+/aoKbhlhq9D2JcxFdEQc7Uy
tTjqwM7Xr8dqXcQuPlvlrMe5dqOcWhLyXD2vwqhxgXB/dB0Hmm6Hah+Z1lqG1hJg9B6m3mjwBl1Q
YDg+g6+pGS8jVc0eEVjXmi/DPNC3DPazb9W9z8ziCkDrrO4lNmY9wfwe+sZ05i0GPyujSg/NNFl8
lS027CT3gHQPl13/ep6+d5zuhYJbys+8GY7rfeG5cfSKpaIMscL0FnT/9tfsQfEHe6RNkBv64WKB
CxiDQQOM9/crx408uCD8l4NDwaWDkp1x/2uojbev/2uQ377HedUuLgO7rbgBqzbS6aXI/BbEWFY7
Cw/d2dD8gQeCP87Me8plNNZW3tuLatSkzc6ok419cqytaHnVqUgB7F9HFTbL6n6yKzR6qcJS6UF3
LnJird5gLjrpRYANs491GSQmaJu3EWxaVhBx7e2ZUjvjjLbGeMqXOM6Poa6lmW+v9m16+HEBJ3Dr
uwgVmVsvKPXDzz7N9m6XWL2+TOqmPj9cms4M0gc4mO4oznhSaPPAx18nkhoXFB6geDj6r1gZUqfa
JyhwmF1Y5uhbfxtQQ0nFfzSl07jB1jC9usiPCrjC3O4Tk7qKuZXZ2LCmozzR5280XbqXbArs7sXy
E9T1V4NHxsrD9xPJ7vVALVv/QXvSH+6EogUjUpt6OVQoqvKBtGWSyoexTGA5YssY8ndTdBUTGuvD
Elji3JGRnitZPkQi2P8a8iifem5nzmiqyhU7ALSfVd5mBfv8ZHXYkj+QuYGd3rSdgUrB2hySmIt7
qE9wZBJlS4UNQqquH/Ca0vGIJoZeziP7Kz8rltHPQ5DlhT0vZ040lHNzEG5jQlQsI7dEvw4JZ4pX
FhqHfD8V3cAHSaNXXlXwGsqrpZKUcjxTWhQsOmr55dVUCCRgSHVyrm6lSOs+ouI/cwpAMFbPfRkR
yvPd7OAEUoKKSssx3EIuNfkKWMQ4gswHWknNX2Ed5cSbBCtoyF+/ysm5KFOYtCO6Gk37DRdcBOMP
bQ76w9w7r2uma8KSARtiWcTq0UnDRoqHDuFJ6R/E26PPUYJLNfoCsyp4oiKRgwdKwkTpZi2gj/A7
a271rKG6rKf4WxUvHMBMmytrtPXziiyz+QD42PH9LqMghyp3Cev9ia5mASiWkgWkhUuntXq+4S+W
PsNO3jgwr96KLMryyj7eoWUDNvSYxJ3ib+ADrwtAMcdyaled5xZU7WKr4OhbVZyd6rUoKUx451Xh
6/UkXJlRhE/AvBMqHT8GnHk1LESafMdZTw/emDm6VGCPuHDXNzne8/zzfil5yq+S9Cw2ACYPfZ9d
RbDzKZU1I9vdJe7XIKpvXYrOS7xFS81Y0p0vW68E5d+AvHdXAUUg/wlFCosjOZthxMtXEC95Kh/x
Uga0Qn6OUevt3mLyvY1kLmDzXDkZ9mH4VCivioPbQgF6vu9JpqkqqLaL/CfiLfPLkK1iBHJaonoa
4aZO8Od4qatUZUa+SmYdwVVsn/xogS72giasX175PqKZ8c61m0EYP2VGdz/esqM5YECGkiqssQ5L
bIMe6R/IQnwyky5PknUM3yKd72RAbtN9j6Zs6uyvQxxSmtj3xTghS2nYaigelTvaOLKP7A4zh33L
asgpIUBEozUyyzEjstcTPzSgfwaSztS8+fUkb++ya3PKlGvPcxb9WK/hpoT8yXSLlkRHE7J/vXiz
odLfqF9ryHFu6595FshCYmKy6C/GDtWJasvJXVfYszJuWcoJ2WJ8pcRi4dbGQtWrMqr0b35NWXJK
IhEtbv2rt6qsDqfQ5vt56Z1gZdm9Gd7Ag0rg5kqzpobrLiqO7CPoZr3KQUDqcuBAn4gPl7RMHDtl
Mr9dkyr4FV0GfedFRqfx6deFvD5iS0P1n5f9dmKrs1wFgDbrFiRO8RawirdCYwfwidlgIOSg77H3
e9fdVEnVNTDoOn807kf4hjyzkHTxprMMdgjjkboz10BvQd/W+LrgUJViH1nF3qgXeWvrNiNCTbOe
k0GsbNzB4dPVVbVN0R9m9r4NCF0bHfSK0NcpljtYRn6e2k4Jw+Lj49VJS49aDvGBGWwT3IDjnTaB
UkElm+6SfZ/CX+augySZWQ2yIcx2wNC5CUyV9eqask7f+8eX13XU3+oJ+vKQDIDnRYBRuf5JnbUf
58aQQ0Cp6i005tSAuQvOAaykjy910ipgNaF4DkAI/JfD//v6WP9b6UKGRQeJxqr/NUfMYm7gArWx
617jGqdnd+Sn+qWOWc4bbtwesZX1r+D48b28LyEgu8L8we2Wh6cdzjw/6ZTEk2NrA7PkHqslwliG
iQEhehhAmGxVQ+r8p3H++wUBYlI4wNkEigRojvcPX6Q9gueVGd91c81GkRTs+MdgKQhzv1b2xw94
Ylain5DaLdqj6OXgZAIB5v0F5zJ3k1qUPvKNrxEDlQ9dtF98+JDebnaHcNqBcVT97SidJd8gpajj
udMTGoxBuWxEf7ij9zOdO9K87YjNC/KpS4nupNC4RKYhg8Xp7jBE14tKktexxuexiInrWThlvILU
HRdWZuSwOZBa4B/KB+y8blTrCZZHjJWC02BiAr/FX9aE+o6vsz5iS+uyc55cy7euSvsWZj9+iNPX
yIvDVQyAG27FlvU3/A/7bifs2ZiuUuDWDKd6TYTawavH2wWzCfcPPkj/6XoeLrOw+03T90/VJ4OZ
bMQOzfHq17Y3J2kH4bshsjYIFGTJPyqtQUvQnEoqiwRulurfwoEjYyrRyCBevW1LJMn6bQRFybqo
h05vGB8P6Pv4Q30W5D0TVYNSXs1FT0q1aNLNKMB5xSGojb7wUFaoAufJ71kwf1qCf78Ury6k3x66
/4u8M0tu3Fq39FTuBODY6IFXAiRFUqJ6paQXhJTKRA9sNBvdjGocNbH6kOlznZl1bJfP2416OY44
tiiKBDb+Zq1v0en/X0DUEvPxrGIHD+23LdZgMx3hOjKakn/89V/1a3AhohGqf1bCfIr0AZysP999
EMvJE52k/1nggv/XbWU4YFwoHM1ybSdHb6jKAC99a7gbsDBsOjYFpWgX9Ehj3cdsFByCf/O+vktE
/jjwbWaYfATEoJFBwdHm/fq8EYJ9kZsm3b5dDJGQWWdP665eCctQNU65inVvgKePmS9g7mihi930
dtzr5YkqAmkQCudcMpG6NCxmIuKmjOw4ri9maha7PkcTdKJpDiKDVdhL1zQESmzbzLCgNmI/WYwe
XIhwujL0WpsR4KU54U51bvzve8bcoUkyr6Oq1JvpKo+TwUfKowYn1ZnVZEhILmiAXDKDCpDfXCK/
F04uOHyuzfx7uUPn4PEQc74dr99boPzbpwnr3uCRQsu6lifjYIBxAfAFtuVcGUBI7in9HOWeza5Y
i0zte80lkVjwvQnp6UQ3511f4tStutav0tCRbpEpfKXfRzENj3N4GN8LrG+VHRu/kc93aby1uHCb
gYkXPU/uGFsJnk67L3O6neEo2KKk2JwmmITpnj0D5JhHk3LcN88Y+3xLHjJHaOuQohta5r/z9/7Q
H2fwJ2GSq5JxMJMhl+0HjLgeIn2gqToeRblpTFRNxg02PemO27gBaN082DOZ4PUDe5B100ZtSqj3
ue47lhsPKewXC5Mjkn7L3yVtowMcK3WK4a8zLXHnHW1nGo1X3Z7m3jszzovkLZbhLDe2WdVpgg6d
A23qA7yGKHLIlpz5bsNxMhZ4ZUJjYjIElIy67QUzxszxMifjFnISopYxpcsHj8i+Nk0EFC1R9OM7
AKF8TkLgUrKCZetWZftcMRHS1Mb7vgr8/YxsUNXEzqUHQZhGCEqrY6BZ/F7/MZBf69e56teH4fdL
o/hWpVb4U2klW8IildwMrXBKnRM2rl3eBv4XA8ArAMsHHi61dy8rgtV3ZWrH9kq2H+9t0D1ZOKdg
qFJrMC9SYS6HEsTuBROW+g7IBI47nAlnN+2JhmysoX2IuKgvrNgGOMXdl7xnrSyeY5HW4QTdjx65
MPs9TTijLqOyT54Ur3XO7ViN0rkE2StDAFQJ3y64sF3mThbhzKm6XrIC6BPdQr/1cJKCuOic8nMi
1b2hW/LUQkY8AQHptzi1pwCZRnwxEEgVJkBGbl1J8keeyvQj7RpsaQmZubNVQWGO/IYYZqPczVHF
dpp4GYuX9uYqsLLK3Y285MGjT3xvp1rtUU9FH7hCi30+6SCvSNOwd0km6ntpsTMgAF1AYdFwZT+O
0+K9QYYBHWyq8mH0jHQryHs5ohJOgJ5omnlpMT7ctX1XfekyN7plqJmi5ulN/0NnBUWfpUv9jgyt
JN3JudK2elf2d91gMQjhKAi7eVJHs2vnHD/26AWR60eJ90wkjD8fUEaoz51hZToxs7Kn/cLiATAW
UvsXr7dJwdAirQULh0witPQ+u50GM6d/K2vM7sDpgshL6jeRdfJyQh1/6hx9vUIje93txgMwS8rs
K+Hmw4GpvHZMczMhioLT70MfwfFBH/GgbfXoHV9AsI1fGk2bAiPVl7euy2oDpYNE1rgsHVduUgAL
QE/UqlAuYw62T8VNvBG6TM+z7nIQ0+ph4zYL82gBCpWAJZp2Z0hlnOw1Lo0J9JM9zp+FiqKzpXP7
DJ0Cheo2ZNrFUznApJtrc2u5fXWWcDpeYEZSKwrW7jE2zRxtBjyRNMY1oSnTemNjjpnCKKp9zQBj
Y4iyv530KocBAI0oyPs+fmySuXluJ4jNm2ZSExLiVmYYeAV8IUQBUc6NNyXknkzeeOMbXVKAGRky
Ek7ksmH5VD5VNfZ9KQf91me5cSAM0gtUK6IjGWDWW+c502XGHgLXAYNgfmlEipwCmQIEOb50PK1O
NwVetjdoCdCQPOpGmF9Z19w4owNR2WgcJ/DTxcWZVCc3qP3QnIxJ+2jUldwPatJhRAzOW2tGjyP9
++PSoHbeN9KaN7hH4y8zH8g+6V2ltpSn833fYm3ZtFbDJpnMMniAw3Bw/FzuG+pjHQde5z/6Ve+/
m5M0H4CQ1u8gZpYvigs8HNzauMK+b+4FT4qwmZr+nrpX29hjNYB26/LXRdTV3ix0EHYVY+5zMguL
Z9nEiUR4uMecys6dC4zGUQDCINvntmofUT6ZvP/BOOqiMndgSLsX5oXNjV8l7QWuIv++xAh1AsPb
bCeXI3eFrqTnyhL9sVXWeFN1UfvQ4mr5bOYDhwOejuFsAXDYoukcr3WzVyfIV+MhHScT1KLyqn3k
lFZI247yk3GMf1i0NrqMoqS9BcKUPHqMdF6axesfeODHF9xs7tWiaz1KSCfdFX5kX7J5182gJwkx
BCAJO02g1NotsVYTQ+MlN4QnSSzpshC7FjjJi+wVAJoIuhopUZY6IXfMmVqU9UNsLn7JmV1OW9PN
vQudXWQwyMW6hqBssjFotQ8tMlBoXc42pig/mMuJGjx0FaN27zK3zcHttwJOPWkgkGGjS+zN8Q3T
n+KsWXP1VPTtGz9Dml6f6k8QhFSYKTc7T36GONGWenr0a2m8Ki1SY1Ako7hCgqQeU2MYmn1iFKYV
+Inunqyobr2dL8rKP0LelgCqIW9sBvbwoecvpQvvpceNCwCrOtcaOoTTrAF8sUJHjH172fgDCyh9
wuh8qKymvDYnS7t1ISRAf53apN6CDWjvsjgdSlBY9ZycyjSv4TBBK0EvGEW6tneHrlvuZq9qVbJf
Sw8BM3aCkoi1QNZjnB9zZgVtAUGAyiWwSxUNV0xxsg4ikR4/jO5Sz6QPFM4lYrZID0edEvHUMyAA
v5HSla4EhFb2Nu4bEVfInS5W7PzRNiZRZQ+LOUcGRNqpEb46Ghx24gAhcJj3EP6qNkyGzlb3vhaD
hBqNmHDkTatFMSmdmuVP96mJmmdjJFaBL07Xlv1IA5wFwm0McUky9FTB42K/cAVMc8H7NjcLRpYl
PWZGnwaO7uZH6DhTl10Xs+b4i8nHXwn4ycyPynxVj0nDLq/73sq8ngyCbM2FrFRXcz94rF0Dpc9G
ibNRFcklecAY+MuK8fOKOmsqkK8zCylXZflFlQLC2MajDXstZXwbwjWcLszY0qFOeSJxGdVlrX4g
lVmyJlW2O2+Mka280xv9WQPV7gZlFlmwzazcZETILPFJl1r7AXQoC81WzmDf6kg3t/GQGBAAKOES
SFdoBpDIjRAfnLtZs2qXwkwBFCkCTtKe/6AWWjqlnzmEGg+2jQQJYQODnfwtyA3dTbbSmGrbvtK1
wVGPLJnL6CJrPOstHobXZUnixziRr7EvIePTJpSktRGtGHlRuxc8PGDLKadlLecup2I2inNrpmo3
JEQ/yUYucrNa2qHElXZ531YFduvWmTcKigPn69CXn/t4ZR/XBRs1eEZXbD49EehTNzYhdpXJuvG7
xLwndKyFvTGsIBcj4YKB1JiOH3ot81vZVJ237Vw3vuzqqr5XTUeejpriITowzY5hzJSTfyjrrAmN
qil2eRPZ91Uu4K/2SX3KoXNdGflkkZXJMrWOO5bqPm1RaGAgfKuUq/bLZGA1Ey4P4VDAjuqAsjj1
GV3j2B9kC5bM70Yx4eGMIcs73SCJUigjlOgINdWhc/jjtjPD9/uFqLaPiH18s8/Y+4UtN+W4gQnV
QrUA6D6kTg4RKqO+4C1Edzx10p3CdxUQCpg8ZWmsvzIRnHaIifw98ezlzpVudoM5sg0GmM/Poiof
iwyFWkzjtnONKHupRwP8pG3W9YspovaoDLB7m6idMg9YsbKOkTT4o2PB5D2dhoAm3LzOaEuOA2jI
z3liuq8AsfXnXDchBrNRDm3Z1AeTUfYTSwEjX8+0SW7MTDRXTgTNCgAVhAouQuuzla9N+lyV61N7
Mrp3iAJaui0cYLgkDdCyHCq7Ihepa9OpZwe21AwxXUBngVlwjmywl2b2VSE74z1JEgCwRsF7gFft
Jl6Q87oBYzmuiWSW9qEkLs4NaeFXFobG4/tYyrr/JOnakiCXpileefCC+PQ1bxwutD5fzfiZdpE2
tvG46hl2+jIQSZPOmry2ibl4V4MneTzQee5qFaHSqiPbvGSl2J7kjNhl08aUNJdTp+R7bvRTGnSM
P0mSGorpc9/P3CvclPRpSjJd/RjYpg0bNoXDtsoG88jwPEbKlU4LxTxy1i+YTodoV7pJf4LG39LL
Uo70YRE1mr3VmhLngFgG+6knJ/fFlcMU5B2sFbgFjTir0dXv2fp5PmolariN0wMDADUV9UdOv2rc
TkCCYSnAQgEfv3RafTbheRA9F60KwRk8pty2ckB/j1KGi2jFhSeZtSa8Dw4rnhKOS06R1m7XNnYI
ohmuEDW1Cd7nueqIdbk2an3sQrqKKOdI850aZnmrA7ae95og6sq6diDBeZtcb1LzrUDOqlXBoHlT
Fu1Y5OWTuMqT2qn9gG57AjOplqTsFHmFo7Bn2Fs8t8gXxBNizWE1kJGcn2YvYqQTdIoGTN4UA1Mr
IJWYRXy1a5Vs0uc4zi3oPyO3CusdXEImMRjD1NROD+skd6qDSpRWfsV2Ow32lrQOsiq2dsMO8D4S
BjuhvUTA1VdhO0OHzm4yJXO+B0tDxqUyFNbsJgZE4Pz5X0qSnQWfY5dVc+jLZLKf7dY2kvvvQ2RN
rouQvvDXkS1BepM8rY5+RqvoGNb9DPfh4n7EViQmZ4/ee+F+a/TOT1+UHBMt2cBjJUCNzjbKRodH
BMdx/6QSBgreZU9BOZ1F5ovZAsbSqSbf49c3+LZ45GV19m56JJ6VoV30aq5OK14PqCGZ4UDHAsQ4
Zhndm70twbw5CGhT8yiUauYafRRAOV7TtOJmJ6WXcR5rfR3mqKOuDERmlO7S58ScyWHoes/ap71b
zrNkOjww4U2hPraqWMmd1WSlBfhslEA+s4Oq9i4XSj9vG2mFE7GdGyIowhvdanyL0MjFtPbsI8sn
6aniUUP1A0euxhS3saCyEOPjgIsWVU6VhYcmaYEaOZ0PaQDYLdzzxWhYii7Oan/Eq3P003i4sVHt
XjCfTi9rEZlBbjiKtId5LrfSLBGRDT4LaqmBJfKnkYwNSjgX87ucLYLBR1C5bS9QV06eHMmRE0P+
IRcRgUBoQfptHJ6jijieZb7rUm2cKBC0AptnT4cYZdK2961jAcqNSm9615YInOtGj8dGv/PyNLfD
Ma2qzy35UC2UG4DQolo00O/EowCWpZxouwsFWHn4iDXIIBq5zbUBFD5P4h3+sSHSgDbrHqIho/Gr
IBJWjZF0Ft0FDnr3pRgKi4GlS/ZhHTBQhGS8md25IyXUgc1lCFv1z0gykHNsWon6L0BrQrBDpXQD
vRPDrXNM5w3VoaEOv5pYBE7QrHN36+ZOcdTgLSCxV2QzSjR/skRSYsyqC73K9lmVaX2yx/3EF+NO
sbYx0fxdNLJoskAxMHtfEFJwbUT+rdJEzd+5yJ2jy+kGZ+sUgvPyfAC59fgFEB1FARGl8aXGMdy9
0lyOya2ble1adZlGekEF4xxbwsjSd45Ic96bZOve1aMZXSHfjD/iVueT98ZlQkYXEQ+Rr/zQjUzF
+OhNtroZ2yLhT8Bex9baLWtOU3hZaKptn8CMVHdD0DnjQWdokYYjmp1Po2nhb7TzjqxEKwPuMLb2
fRPF9a43KvHstJ0O3gV9ZAJTHOdAt8wkWtjzGa8nMFVDdQOWp4Kc342fQqs8xE6Laq4jUbzbxNE4
8XbJlEKyQTccyMqdjR2bK/a/8L7SDsa6iduYyidiCtNLF9kjSSMNRUE1d1emkuoyNnRQRYKURReA
bCEfxsntUUP3FX8lKgX31WoTj4AiCvDrRlsr3s6zwPlRU0Osc/LIRyaTNyngUlIUUIQxLrlZSiYA
m8WR0tnmA8K/0ARqvl2AzjChsJH5IWcpZTiY8usIaHBrRB053r09v7icFsNp6qtWhkUzeHed3fYw
jzTbbmgIUqZApVFfmUVknLyEdFPkS9Fcblo98k8aVOX3GcT7cYLEd4OGMAvQphlveOtUxf7D9WfS
LDtg4C4RMHOoxjlbc6y8PgJLkHoF529rFqdMN2Z71zuj/aRF0JvPTK6gViMwKedNIUv9JSUKnDx2
BCLnGuWL2LojXM1g8Q3cFg0BUOWWxPDkIbcnEjR5blLVUZ+Hidk23vq5OdejOTKGNo06OntFaT43
qD8IJ1XFi9mV9XPbE66WpBWzR5SeCLjigUu+aF9ibRQAgDtChTQqj6tWYRLsmLu8VrHSDi0MpDXh
K3eve4Djx95u8KC0bn7JXMC9wLbtPTExJkclrmLnXRqEU0yW6O6GdjYOeVf3Bog2b1yrNVEi6akY
8bhd5110EPgdUio0CicSjqd9ZRtDcYeLNw1bhlthy6VuBY1pqy3li36q5jpBszjqzwkE1Wc/6kkh
6xQ8TBZG29Iroq/InQX0aqt/JISr2etAk95rlPHPgh8BeTzxwWFFeMYL5F1NiA/2cui56zz1hnC6
v5FKzJC/+lro3AfLjR9r4Ota3Sr3PA9aGBVeZ4aei2iGn74cG6P9RISJHnoTjQoJJSRqTYleP2le
Yd1niWmVAYGh2kHKSmdFhwI0N83Ps2L6Dw1YMg9q33lA5SXRKx4+G/eZjrYmV6S1utqyr/ssaTjl
O89bNVNtgy8b8cI0Z2XDroFFaH1tzUh85v1o4CExQrMWU58chCKWajkgMJ/7xyidRvuzXVl1fpHV
BDZbQWS1otfgMtrW2HJ45ahs2LWh28h8PXVEiCBQXygbPTGTBwsfWkwHNU9MMTeOMdk7y6pG79Wp
qp5DpZF5MRWcY3YiCGkYKvQToTY7JK80DelDAzJpynjUXjMebW4a5PUWAKkhkfUX0Wiz24UsWhEQ
bjs5ggRkk5rGOSomGYP1NQKuwYY1SJzFi2huB9PraWFSc3La9qkGrkMOOQtij74PK1M6ZecsqztV
h93oEMa5FdJUXfNOHMUAbJpXkenMvtmiJCPNJOFkuCBW3M78gIn1+pdA7QYmsk/iaXCbT0qLF3LX
Ukj2/Ds0+q4znbS+o2EmObqLCiIqwCe5w+6v13M/b8hXwaKjr2y21U/KAnY1/P+okGBU5vUC98KX
spart2n4rnEx7aplUd65iaWQpA1i0jBgALEcu795Az+vm9c3gFAAC6nPAhgZ+q+Joak9440imuMj
//4Gyu/KkzL3C644rWYv9n1T+o94Df8/8r50gWnpz1Nn92p+q9jdf4EG139Lqf32A79jHGznN64Q
nec4z/NvwJN/YRw0B1gDdnJ9xaHYjmfaqHB+R355v6G8YfWLlQOftMGC+g+Uw2/8ACZ0ZEiokfiP
vH+CcsBtxYX6w5KZq9gkqpghlYddxDK/4Ux+kPrYlgF7uxpI05sG1mgpRUVFpEYNWqSdnIhQmDhb
XodFtx65Hel+K4+9W2AvTdJvxqkf7mllJxpJMAOvXeKlN8KAvok3v9Ie5nwxP8ZF+ux14urYiEje
wcjPUGpr0wi4TiPqy5Q64PbYHOI7rDuGG2jVkt8qRVQWDwmAgf7U2k9TnuIVkUsFONwr5Ij+wJpZ
axW53vGGl1jcjxwMcsMEJH7uhOrPaZISndIxyex3AtABAEEa1Gfu62hcA/rYGzC4dN9aS8W3iJuG
YZMoM/9ChCC27xbaO/jsKW/VNqNiYfLZdW+tSEizn1tyHDc2LiFrr1WVe2oMVuthSRxUHMqiJLGd
AjTKt7pRe3rojHr8ghFSXaHpLugXPLiHmyEu51tEVqm1d5KxOxJUBTm0hCFAFFtqFbsOcO06tffh
W+euooQolW8PYcWcBIBAnJX2gQbEuIhjx5XnEXT9QtE1uS+6TVJiYLkxjNiIfJTkoI0VsTTKHTKb
z36k22eUnNpB17RdggHA9i8kXH37YI72fY5V5A5Eaaz2Y2cqbyOLXr/TyiQuwsb1XKI7U1bOlMW2
Io/XXR5jnJbWxhGJdxAOk7BN5jY0i6BjyHrRcAuAzR97CV6GRvndaSfiNaVj9+9Y9yYw6zno2QvW
UfY9WbGUjp5WDA8jWpaBhrCbd3iqST6cEiZYhrKPaZUvWzjAEaQQ5RN6UsKMI1t05DqeNBduLBRW
Unhmd6IuoI8mzjcu6NTESP44sVSG1QR9xnAydAdq0wAJqLjOlEUOSVfXXwakyl+nehHXDrHlzX51
v8hNLwAKBQRAJc2WTFmyeQxL6/nKmjl9h77TjyhoF5jrhdcNr8MU4deu6iQOZsUQliABsnAKhwXL
ZmFyvPBsYHvaVbRyI5GUtLdL275mI0qQjTN2gYFgPd3pVt5b2wZ909HuGSCE7hy5y4acAsPalg16
AB76oIrfZy0qzhHMCLVdEuJWVBqvcTNDUVrbGVqTvQfrynpXMDFbQqOzT3pG37+NCSl5sERpegE8
byouAO1NxT4fLDIrubxc9nWbDbek3JbZgaUplbVDpajzQF68d1ktuhO0Vgo1zEdL65x55Cnmaajr
r3XSzOhgY1V8QBHs2lPru8mlxHhHHA7SCwxVjpzTLU2zsAK58F1QedTyK4uU5EtuFNEz8bDLG3a9
JAsMQDAvFQmifHfCki9FoklSoOJs0EIxzgLdR2aT+NksfloGM37RB88Y7CwYc2M4DzKhOYoXXb0y
5TPfRjDkWphkSUZCwsgUC2C99uYqxL7hRB/94aKsdzdLHXUPOGXd/mBy/BHx0vXNfdWU+i3XGFxd
x5DSZkeAFHEb0bhTwM++JoPJdFLimkSKFpyBmrdhd2HEDHeTMkZjwZb3xBrZ149KyHE6r9kLLhpZ
10uDaGK4c2QexsdBFdoUCLR1okmUoRVU+AjknQfGNOymafYah7qOppNDrsxUjl+M4cNpFCjPzjZe
WnfbJp1IqRpzd77KRjAL12zixbuWgaIlqSqJPPLQFlQPzIz0LGTbM03XyErr7KIxpcgva7utKzYm
0r4hSXjub4lrEWyAuyqNQgxVlnvHdjoBw5fMtThqDSEzrCBLgh8oFh3E+NiOmpkwMbfEtrrxW5rW
bUdK26O7jEC9Z1AppFVYLg63hE99Af9hVupsePHcPrm26IsveUH0ywZngjfuoOcOEpK55837PFaS
U2IurE9eUno3HdcibbTBz4flZOjvqDa095L7PoPuzHe1yc10FKFOsf0w8tksYWE15NRlOKunHZ2n
M4XdnCRnW+TjsVvHnGlWRjDZFz+7WnTyHPeRN2Aiz2aPtfU44nKI+3j5bHc5UYRNnr3KZnJPCZFA
nxjXeZ91ZngLba8/0Vo6swtnOWfc546jejTtmAgHbreyD5iproPFIWJiKwVM/bBdZe1AXS3vkzkQ
pHbC/kRUIpjdfto2PfmEBu5Jogsajhw1LokJSbzmtIFORAxlNgNwD5hrscaCxJNdpm6KuMSprPli
7KT9RLAwAaXZpOZHQxZce4TwxOxD4ecyMx3HihC73jSMXV62Jfs24fEBNu1CuLKe4tXcOCDMmaEP
RkrqLlSmcY1ZUk8IisBmEwXB5sfWUQkjmPN0JrujmT2m7tihJXJ9BtC96RMTnbno+jcZ+U6X7Hz5
eziPHWKS44XLLK2NV0NZBAHUHCgDj/+8QOWAyuPVie3yqxv7UYVfyJHtDplD9lLV9fRENo+tiMIW
znvvyf4BwSlilhLjAWHNRufzFJ/67rNLZMthwOX24aVzju5K1RwYDC8Z+9qdz2gwsYvbGQF8TaQR
hsdKnKpSRk8qi5o5AOTUKAIKNP8rbtD560CM71e0O4LTqbTOqbkA/S7ztru2K628kNFcX3Xl1D9X
XgOu2tT7+iHt7IbQ35k2bKMsnZy0VJcukKPBtIMKAsll0TNl2rTYxfotIGxDhfpSAKYnnlhtdZQ+
ZHl4cNw2mOjFh4NMZw6ho1tITGyybEIMI8WBYAMfCACJww8eQM2Hqs5if2fMzIdxDmQR8OJYUnOx
Jnrou6hygGqAMdi4uDnqwBxLwbLJGZ59gYVhy4QKPX5FGAwxxibRQjp2eBV2SnWH1Ekh7AO3ys7K
iovhXK6jgdAmZ/qRJ4rI6WRz/QlXozEGZB9Gu6Rz6FcmTfRWOCeeEbPxV7O5M8j90bCpts4jUksE
ZrgVrOcW7v0UmmaSPyyZkDeIDdHjDUITBNzEeXHJoZ68MVccPkqVx7RI1vzOnrt+9ZZ84RTq16/O
TBeDd+nyVdP1ToxddcnMInDgMt2kbpQ8dpi6owD+FFpC9NCEgUQ4bB/GTIHth7XmvMzY6E/A5O1m
Z+MQ84+SoRpkdRJ09EOXRrLmmRTrT0051DexP9flRS2L6QNoQNLhAzLkSUdakIRA0fQhaGNFWlwS
Ne6hV0g/sKxkOuYbdGKh2ZHFtRDVsQRYhcwBLlHnEprybV41G4MwNyqW0d4zB87GxaA8WIRtw3WX
DNk2cT3poP4Y7G5QGtoTuhq/+4SnQRuCDpI6e+q4zZmhAg+YNmaaatmFH3WkBWrQmdywahf/bq6W
GQi5544PVtYkn2rTXxPOSCdq11io5FOFM/WL54L2DKuc0mnDaEX5QV5r6Sm3yuSWda0Gl4K18kMp
MzJeeMbHZzKxWzIMhWTf7wPZNkjAAltNlE/inxdXT00AFeQmm0p7hvjlmheZZi56UKuxOmpjvuJk
7Nk+5I1jPWYDctNwbGdeoLa76HowDd7DiG+N/c+sx+gDTSbXga8Sxmvfer9/1CT/P2JEhy/MM9sv
/3X1Jrv/wj/28dazcfkfAMDW6Tn/oiG++9//S7G/rX5qidcf+d4S2/ZvHsLu1WVl+sRYrx3nd7Ah
/4ZWFGONj94UpbmDFPtfDGxD/AZCwoVzzcMGC8xKx+1+Z2AbayONdFswmWIkDXLin7TEvwJyDd6S
g/cF3BOYmxWh9/Nox/BARWRIp8KKzBDt7I4E2AYeyActHCbhuDvMYIxvLQ61KLCY1rMDM2ZqLh3n
E1KFylkQpEV+tuwJrGBNHi0Vjkl9MrQRY0SfFUdX1+Sa95AQ8YFlmXBO3/cKN+zw/qLYaBPjpmpZ
koYqYSi7sfQ56TZ66bZsCFEZB1g7zTtS3rnOrRarX9AVfueE6ag6VKqjqQKamudOOfXnWEvddwt4
9sc/v9D/x5Fwzb+c5JxrFM7/darbLz+Pc9af+n7t6qb4DQyXizFIGDaVCVfo71BOw2Iwg/ycNe8K
uPvh2gXtjrMAJCtIDZgc3y743y9d0/0NYAfNhIXNnnGiYfyTK/dn1wRrY4tppGn/iuMcB7KwxniK
73y3pGSPY32feIv4G0/Yn736Ogn9YUDkOpEQHVqE2yqzX0oCaDZzsfzNMPPPXpuP88fX7nTlCQOP
BXiJDDe79MLOdu3/8MXXCeoPb9zsZd+UxhDdVgUFORS+Q8W4e/vD0XbzfVD2I0jxz975+v//+OID
toM04p13iKA3YCNPWG3/Gdvrjy90pbz88OLgBSwJUiq+szQIJ1hua7jBwmfNVxp/g5b7s/dv/Pwr
Rn6Dtiz8Cn1W06ke850Lh/QfEc3/eP/cPz++f0/6gNVY1N7CaIuxAVhPUy+45/57yPpvPvif599/
vPYv1rSOfcIyp6l/6w60TXmbi8DW0yQAyPI3183Pk9H//g3fKFw/fPp9PU1LxeT9NnblclWMUl7Q
CQBSQch+PeWRRVGj3jVE4vu//pP+5LvQ1zfywy8s4H5NfVF6t0TAnmHurxGSaJX/sxf/5fblIUwI
qe24tyLGps2yJqhb+9Nfv/YvYLI/Pqpf7t8cQahyOzXcdo2OjSHdjoR2e9HB6MnCfqzbhfUT6qHr
vMm2WuWwlL4o1OcoOrj9jv+t/c+R+Fuk2PpL/5ho//FmfrnfQbGg10CMd0sDuhnliOb4pJX4bK6c
OA9t833ycloMVLnGYfCeea5vKm7ZommOkbgsiSr//R8Nqyf+G7a6RIC6u1KDy1l/5Yn+N1/JN2vZ
v3unvxwewmvhBCIyvyWr5mCa77NHThWfiDmdkErrI+tm1NwaUJiloaMlTN7qN24xBQJ5cZ43f4ON
4inz7z+xX84Z4CmZBkGuvBUsu3vQFSOfHGMRpnJ8Qrg4cZF7z9iFoniH6IM42UsEwq4+bLIWRzut
/dT3F/zHeb5DjUV68N98QqSX/Pt3tr7jH26JcnbzlJDi9JbGCc1R6x7GSTx7jRXkZsYkFl/O2GK3
SKS8J19ObYpuqG4jO3saaJc70XxNpX+ZyvLZN9M7qjOCB9Jn5GGPJEF/YTQVwl05roguRlYnT9eu
XMw/DJi7A2yMR2ds3/OSJOYIFWGlT68Nsmt2kaGfJCdFBGcaRRetlx2TZTkzLrunLjgKEe2Vck8a
E99EE8f1E0v1iH52PncDGilLv8207jWtmqtK6gJBQHMBS3IPX/Y2dXxQVZq3s4s0nIviaSRwrJjy
bQsrJOjHZmcU0xGbytE16n03NCePvhoa3F1RSJR6BLzOKrqZG+c/PAV/OcP1sYwbu8+bG2PgAZdM
07RxZnTlqjDKK6bW1nWyMP38P5yd2XbcSLJlvwhrYR5egUAMZJAEKXGQXrAoicLomB3T198debur
lVEKcjWfKkupRAAOuLm5uZ19TvWq94PJpSh4HtjnlaV/yXmGrtliIkg9TnxusVZPcvc/vqZ80uEJ
Cb2JzIkPgvQeP8Lm26du+xxgSJ8I4AFEz1HbQqpNbVo83Ozh/WtfmAXqWewelV7kjWO1EQp5jjAW
+i/u87LL7/IWL4HPjfsppf1zcIzKWBwzWfpomei+MsurXC2i9+//wis9+VD8eWmHticPJXIbKS3a
pbWsH2gjMzfvX/zS4JwFUcWaoYDT5RSNnjsFilUoWMUU6q6gR++T381ZfJwt16O8rnURPVDRitLL
p3LafXLc9X8PjmRDW43J2kWTw3oDzavbT2ipP5dTnI6w/xz6md5aDifLPqJl4ptD/cq2k7f3B/7S
Wz2bqMJLlxOIuYs0RKm0A6+RqXKE9pmLm97ZVHU4+BtGCjpRGWtoa7jzAHDZp+aqeapJ/DkouQHM
18TwNSpm7+daQnerM/WDXOjvo0JjyL+vXerdkpt1NkSid3dVNzWbXmvFB8H40sX/a44ufVu4XFz3
4m3T65wlxP1HwNJLFz+bpTF9a1AiXaJM26X70TasTR6jEnr/hZ5e3H/nOsDf/z0uYhSFNWX9gOrK
lHiD19uxLL5wRnKN1vQ3vXlXoC9ozc2r5O79X7z0PGeztrftZVWL02A1BQfB5elUpf/UpP0va0bc
yLFoN4cu0ruGaE+Zyq+h7r5/4xfyMdM7m7SDnrlJ1ihNNA5O9VoJS/m2Oitti2Psnnoq1W3BZwa6
rNVvXbqOYvi2WKcVlvZAyoAR9GjF29VZ5OO82sZtCVcF8W/h4KChWb4sl+nYLfJXYfec1YPM27x/
35cG/CwgDEiL5lPpPmpc941+T40TrOGDa/99M0a7078/n1iKuMMNk5fpFMpeWHT5SsN5Us0xtKey
O0qRyrBs1P7wqWc5b6tah0l4ldIO0VxCEevwt9MGWt4+d/GzGEGPUEw3vMJSu9go/jtnoMeW2Pz+
1f++IFIH/fdQaYbSrqVchshyadOk8VJcmxP95r3UtE8t6HQ0/fsnAI71/G7RRYjR2DHMNp36drV+
ECoufEfu6c//SNNiDpuHbHb7iDZYnUaW/pe9JB9tds54H/93e0ih7N9Xd2eFVlj49JGneeZBHWrt
GsvSnxA4yMQRr4U5qK2D66bFDUB5L8Bksw3L1PE++XRn6z26KaIsTZH0TPcPNGxcYyD/+/03f2ng
zuJGTatO14lhiGrH/Nmo5i+1H3+9f+mTL9ff4rd7NrmneDYkxsNdxPmnPGic4iNLrzz2q4pOO0VH
r3KTz1iV586zneJZjqABA1SC1ZUyrJymQQHceRwS0zftyS80ACg3ArOJLYiSmt3NQm9zHNNWIwaW
47jodqtul2HVqN6uTK2v7Rij4MSreaMIVw9HlDF+CkfUJ6pz5qcNAmJg39MkNhlbF7ZfYMJxvncX
qzmkJbi3wZbZreKZKDjtGJWSvrovOA4hgkjjlFp+oX+pOQl+iYtpucLkr9lMYlrCxVV/yoW2chUF
5GYp+sZfJ034NOKoKFO9F2dElzzp9O2sHQJABDw/5ox2gFbQfvD+4F94r87ZhOjRjyzLXLfRIOZi
s9BN5yuD+CDSXViYnbP5AL6L/nt04RHaSrplMs/xM7V6c2zQTopblRzHN0gttJydx0oX0weJ6YUo
5ZwF9LFLzT7hlCMilKcHjpkxxPVEe5j1j3D5l0btLMvTZQkexOVYOEa6rkBC8Wu90z54Jadg+pd0
5tykscA6OR5pPoooxcsg9Wj5By2NFUiqLAdtUYoP3s6lhzgL5kAvRQMCqo/6pr2DpfVdreqv739V
l97AWRBH0i3cEwIoArFjfHM7QzxU6lqHWEGrm/d/4tLdn8U6WuaKysmWJsIo4Tg1y6+8cD/Isy/d
/Vms65BG51NCjtSVmX49yEb3gaSqNxab4w/e8aWfOAt50tALR10GO9Iz1Ts2vYJozOnQ3Szu/KkK
OTYa/16MpCKdBRGGHdkoi/3ZXB5zb/oASHZh8M+xUatjt9nYcG2l7KQv8+6m6T9X2TftswymWCaw
XJx+wScNOiAan9sMm6fTsz+XfqeguR+Iqo2QczgIb3pNDO9zOYt99rkjvbDpcVXtyMk8hQ7gBBXy
BN7iU1/6f0EZPYR8C036UZtq4Bbq2QwWLb363MXPQrSBvLRFg25HllLnm64cbuNFqT+489Mr+0sk
+2fB/yPbQiQzoDtr7KhVR5qHYw5SEq/L9tLTugD7qOkkylY+CAgXppR9NmtVEPROTztT5M7tHCCf
ozMVDeOtPc7V9nODdTZrFc8rdMvUrGhqsmCy2ydF994+delTo/6fXyfsAVyouoWX3CqwSdRe286W
1n4wNhfmq3W2XuF7nRb5KLnxBRms5lZfxlT73DJinc/X1FNbI7O7qMprH5VCSsXcfHl/VPTTyP7l
Czp3pTpZV6Y5RJFozgGGODs8TYJy3urV1ziNN31zM2fWRtV2s3jTjR+l8aya67VhH5yebkD+X3uV
rcV2jT+Ie/+cl/3tfs5mOhJMyGW5cCI3nnx7nmnaKDcarXULOFw1PnJQYco7SGOHYrylpyyo0UnK
1tzNLcXm0yFGi7v2+4Nz6aWe/vyP2TUhcoIyXdYRycG2xqDbXzrgc5+7+FlcqExcB9lK4qLuWjdO
3V5NuvJRJNYvZDiW/u87T+PCntTMFZErh+mnlebyIJrkleI8wK6Vxm29tZbDnDU/gC58NbXmqalU
94F2LSNoLImFW2L3flEkWTiid/brUcvAeOvT3aiZyX3d8/dQijv7um6+Zb0KFGfWv3PYcAOP4P9o
li4a/l0a/rN4A1aZW4m7KlLU9Leup/TDuuP6wfBfGqGzSLPie9Kqmiaidi5v6oWW+YWNnU9//Kue
fGSUd+EJzLOYg+ZfzUaacyMnmV+lTH7Y09Onvp5zX6LV6WujVUYRxWBhhAfXIIZT9v61z8y5/rPL
Ns8CTjakCIPWuYwAbw+HdF61Lwgh8xt4AwMykiw5QKakZ9BDZbkZULLf0tNaPqwSDE4/NeUWzHe2
cafc/pFm9Xh06frcJhmlw4GdIL0Q2ldoQzqwi+kN+72h3Uw1PARhsWuBiLR7/zEuDf7pzf8xe5Ny
xde2Ghl8dKydnu7YUWw+d+mzIJWtK/KdLikiZtHOdqonayg/CMiX7vr053/cteNa7Fyx/IgKt3rz
Gu9Fsz8IrZeufBZwVBjcjkpjdJR0VhKavd2FqdJ/crDPAo7ldK6JDCCLhJxEqCWttsEp4qPJeubL
/f++yLNQQLuo1ayArCLhbEe8tslqKI7dw+nhyF2AJ2bxhRH2apyW9uwN9/KdMD129ofTsUmhIdov
LQgzmFXYT+CsoBrPfuIh9Z3SoNa+nJziVuTfMbWB5pnGBnJkJAb6l3hsw57qJL80uC+0+vvWsP3f
nwVhHXzuczqLRROY0VwzyzKaV/UHlNygxwfpg8l84a0bZyGI02gUQkVdRN1Yc1YODifTP/fOjbOc
h8byxFaKqojiNjnWen/XfOSZeemmzwKQkUyQjLBsIW5S8nEVO0zm8vFTg30O6i4JMOli2SKy7ENs
RnQkf+66ZzGhFiV22vZcRMZYAtSmrezQyM7Zfu7qZ2GhiGEmseHk6nV7k8Tyhbrc8+cufRYXqroV
6EJMEakrQOhEgkxUyuL/jwb9n5lrnAUG7BpBRY56EWEHg14cPROd6N7mc7d+FhaaWrfxqJB5tJTJ
MzCZHrCC/OSu0DiblfE6uVDR5ypamqrYJp0Pab3+3OvUz2ZlYar0v5HVRlru9SFsajIuL9b3nxqW
817SlapTYmuZiMzWfBZ59aNq2Oq/f23cNViJ/pKh/2OZ+McKFSdNUUi7OmmEFeCa05Fpb9lPxFqr
RTkKwisTh34+nGL0vA5hOjzb1GL1BYZysm4Wky22UO6TcQ0Naew6Ifyp/2UgydAPJYVho7SOOlex
B8RLttxT+/VNsRwM7ZglYlOgp0nq55rdp01sNwpMKQYghGtEAG8qa1/Lw6huT6G6d+jPVvMdf7Ly
WQDiOLB+tEZ6qOzvmCE40JJv+Jcos0gQMB91lx9u/Et1H7VY87FJYLN7ZDEwVvdXNx8cO90Q/RVe
llvbQZunp2Whlq2vpeaOX2+d4ctJJDrzIFnzkItDwfMo6VsMq0Z4P3tp/fM7XFKjFqzAehjzG/6a
q5qwcA+WBiMGzCTj988woqZRO2M3mOQv86EB9yiQQKrbPH6TY7NlQFjNcN++iktzIzMVqCyS4q69
GtStFyNldranNQ7rI1+M5V2tyRNW4zn26LRsnnWkFlNylGxr8LnH08l+5h4S6itJKfa69tL1um9X
1rfMFNdxNSBUrQLUweGaaChMbnT76HCABI7Zt6mgyr4MEgB984rwo5P70xBqsxqwKZPqVnb2hjsf
hm854GGEntcIgcAd0z7YbIrmcHpGXb64hX1DEcBXV3XTfrKo8M8m6Y8PNgWaOXmOlUc96E1fi63v
SW9/MB1OK9LfJsNZ1E/SfhRqwzbCGaavzqBPnEDJITRqXmWGlVKQLaP1wW9dWBXPNQ1ujS3LSE9I
BC3qOFr1o5nY1+/P6kuXPlsD2gLCCBTNIrJlah5AmTu+eZIBfu7qZ2tAA97NTk5bXU5sXsQEaH4Q
H9RgtdMd/u0FnC0BLYfWljUZWVTx7adzGmjddMUES6UV8v2fMp6+uJ/49MZ0n67arTZ8sAW79OrP
1ocSQVYJ/C6PXKP8zZmXEkEWar4K2y1+G5nl3boS0tH7I3jpMc/7mbvl5IcKnjdyTa/FGcCy7iED
G34VZ5Q/pDLfVC5EhwSFVWDiKL4yJyH/NgYazYqJf8icRPtgebnw4OetzuBBy7IrRRVh09rcoIco
b4feLV8y1fSImgskz7zsP/ftaKeb+GPyugWOlKgqq8iap9e2dF/E8pEJx4WF7Nw0Aj0mBHuaWCIt
KSzis5NgUTbiKzkY2UEtOm+veOWywRy4/twWTDuLFlhdLTHuQ2WkQ5EMaHDhtLH85EGjdpYiAk3S
hcVhaYTU6VtVNa9C1b+///ldCA//fJV/vAQj7XoFLl4ZtcXypNnjd+qdH3xMly59FhsWqRRDbup5
NDjqE9L757azPiqDXbr2WWyo874b1BofT29Un+PC25bt8EECp1+IO9rZ7MeNrZa492VR5+jial7U
xociZn7tl8XB2krPEl+pMK8PwaPoYTkt947peDk9giLfpDLTYAOnul/myonk1I7hNNdZmCVeu6Go
oO2Bk5gI7hN7C6aJJmYdwju+rG38wQNc2lKf99N2/QIotvHSSILXKKxiWxFJcs7K8f5E/3ZPPrPQ
UMH/qD2q8JHzBFKtyX628KbJreiUUZ0I+azq/RrpxddGXOWzwhNhX6tu2VQPNpZkjgjJ1tLODE+p
AzTg4JRtZcZ3UTzIftwYkEJXkHvD+EuVL6P8YF248OrPO3pt4ajgj3k6Et9s2WkfTTId1eLfV5zz
ht7Oq7uJ6mgelVqTflmyRm4pnq6Ppj25+zEr7RABJPAxTeCQCShnVyk6Xm8nm/kdLuNTQLt1TIbT
VYEH4kUPaLMQTwWM5HBScIdAj62JTdZP3e3UZRS9a9v2RycfdwZIReLUNN7Cfy6OBuZCaDOsYV+N
ei38xoYFODRTcT0NVY8OWehXateQiQA0HbcpPYe8IVN5dGvvQQXkZs3aXTp0JNGgXPzSoiFjWBcc
mMum8520WfMgrpzar6qx2VRweI5K6hlk8ku9VaUwHs3JXLeLXhWhUSrZb0VO+avrTfbbWI/NG/Tt
/g7LYkzMC68IvZWboIUb9IDU5DNQZRAap3QXzMLJI9LVgyyf1WNME/8W8+/yYOSKu6kN4x5rsR/A
3pYQQroCR7vs9vmQzlf02eFIW+kgETIv2RVt+5rhBu8302jeuKaAr6YnT4CAvkGAL59bYVrXpt7H
u8k0+62lNidDoJzGj8qYxrsK3xMwkbPcL7a0NyUNKsGqZc6V2QOlo7eCTHValUDU2VOZdc1trjT5
RoHx+8SeyKkoTzf2K2hN8y4funuW62DAUAurHjMJuXaFOHpYtviBavwFTqWnugfb0NRFWILCvoNr
lN1lzWiwCR+Ukyvb92luRLgUhJFFeOt+FIu+6RRE5oXa91+AfzBPG/M3jUPmDsF9dcdl6fToFFxQ
aaguEgj2UHMkQzVmy2FZsxi7t9xWfuQDPCfwGs0m6bNhb2itAlfFkNtMOCfQUzruk6LSDrmp8XZm
QEq+PizJQa1KZ2cbAtvQCciK15reIa+AwAygcP1yMYQ/1pkXqp1tRTh0VT/SCtPKoKchCBRzk1/F
NkAk+rvJypxl+VpWJaAmVUmp7xuAAfCatKFlYCNwgk82QLQHjw4kJO2wUzRH2shsjakMrDJfjx5r
6H03mMnbYMd1OMal8cNMzE6wL8TgoRglvuOK1YWaxPi7jvEVgOvS3tbubABkVo1nYfWoyHslHl7z
0nAOmL0AyVvKJchh7WVsSsb+t2pafKG1WuDIspavKN3HwFzYXSK5XzgrVoodpF19O9qwxEHglyEV
XNt3rcYrQUTOw34t++YAL1e+xlZnXTWTA72pLpuZGTGYV5NTH8YOdpUh2VIZreYP+ovVGoGnp4eu
gy0gZnvat5mzIpXxvPulTKurCj7+N7Awxo22SlfAT/GyK8nEJPUsk8NyorykfeOFCavJTp3cvgWk
64gnbayMo4Xb4a7ORpMTs3JxYJuWxptVuMIOckOVWxpM+utOUq6hcJppt2nqFXgFaBU0+Eadi+sV
YoRClTTXDq7Uqzu3VQsvBIVG7yhuLU/QqvKdQFHzOEBZ7VFvtbXne6k7h5DWC8xPMdlW6UtCQLWm
OnuzFjzJl8Vj4szttP7qrRXFCqCwBd63NavLts4xHufUWWg0v7oKyw/WoD1O6LCl6AOfh5+54sSn
C1nySXoFRa2im343nULwyKV28p7QDXmPVYAdjrou1rD0MFmVZjvh4NHidDHHAnYIPgn3lNma21YX
4w4wkBFajURdZTp4aa34e1/lGQgmYfE01Qmp1vUGKGBcF8NuSY2jWPvhuu01JRQ1XAi/dtUhXM1a
2djAc0OvmuS9SoFwM+eYD/cDXW3FOHkBeBAQV0lHV0bh1G/5MOBKQ2+cD680hnGUBbLFAaeG2LFW
x2bSwY5OADHAusZolTBNcvZ5LzGRU5IJ3I9XB3FmTaYfjzY4FJ2ztB/u2KJkAssdGYlmn1BXEx4W
COxoNB70rQECJ3CSsQxn3ehCaUmcQW3dCksNAI4GhCvS+0nHp3zANCnzUgTseT/YtzCKcTngH78P
0yCfJ7lOx4RW3H3ryLkJB/iOX8bWi+/TAbfXU2cuBqsAazZS91IFBx9UWb6J3YMvcs5sGqUF2OZh
+wExU3vFSHH4sYBYD9xKa28Ht41J1RNxZc5zBddppoKgVU7Q1swjaCzw/HvDvrOXrJ/9wsaqycdW
40sFPPkq7cZqB1DKDKHxV48KzsJ7rA+z22bRxO88tZHpwU9y+5i8JeuNO54KPIuYp7cYGtr9SJNz
MDTe+EPkprtdMYN/NgdNOUyyMb5JocGMxjtjMxsZsQ0nUqCY6ncty3+qwrlLc2EGea8Z92UN7c1c
4E3B15m2OMp+mXQWAGGWIHJAB2/+MZOwXRdrI2eWGymt1xVmnq8LbsjV53JbVpxhuKmybhBwihva
5Ia7Xkw9JGfSSmhcDnN0JefSMF3FqRVwM9IJH5KWFXawa/22UHRflLRopkNsBRKvd4WsFaw8f54Y
r00FP0SKAPaggMAhm3vymZ9gZFQ/t2qbv+cpNyjnuwOgFmNTNhZu191Mr4u+9dryAA8/24nu9EQQ
lrZdqmk7Nxmbb6qKWY1rDs4tFiLj1isa9WGySy3k4K4IC6zD6OpVC2MHEwHvPq0r+EIrtfmK45hh
bOteK8mzpJLtHcPR000rR/UQr9gPZBjrbqW0p0DPPXu7GO63bpQ/IcUmu2XR4xA/FZYxcvfQEJmy
KWGr8/HP4qrAX5DNs4OHsa7Pw9Yp4LP7cW0OYa1b3hbG/tvoNUsAmK00oWBh3xhkAqYXysms+2ov
GMcM7AQg3ntxoDZ2seu9etkRjKjhmT2eZ1XP6z9pMzMcUq4MbXRciHSoRpsugWNUtsaR3rUHUOuA
0sHS+KupxL6BgJlOh/btlNneItSVPiBwwL+pMySW75rsJGo9GTY9xt2+ohYygGdq7RQjNg9NhbWD
UzOnhcwxy2IluRK1XvsggpTrUvFe0jXH1CEzlaNopsdEHfVApdv3MLaa8c3GpX2Dn8DvDuucfTHU
T05jgM8gkaN0ii8H9oaW8mgqufJKBVQFIG5V24p07lksWb61Om+Tp8s2tVz5recGsVvQqttMsbS9
W7fxoy2n7riyfG5O+k6vWr4QTKYNhMnxEdu69KebFcVhseb1oLdg7A2XqM2Mrf3ZccFzmFD2cWfq
vV2FjXOAyB7cvjIb+rGaxnrbVqBvZwMUG4Y1Q+AZuHqskkQRD7aXBj/eYy2c5Bq7mIL6Y2Vc5eQm
kJi6yvVJH+Y3T5RALSeQYqchAxoAEBF+o0aA8BuznKC+qR57KMVdAjmdvIR7vT/aOPcQzLVRRqs7
u1/rrpMSk4/M+Jnqqra1xy65HtfmjpxR/4q7xNPYwyMBtYu2FRrmZlF08ZAXNZkG/SIgLA3vros7
+aaaYM0SL/tte40aGk2mPwKpUmBMxgCj8PPW9qm9NnT2585NWWu0NAOTVze1TJdj3LKlCCoQiKc1
uwW/OC4+sTJmYOCVqBMOdyGhtPpWVMM6BnZRFBvVzApiIbY/ae65W5n1t0ubONfrUmffTbvOd4ic
bX8VotxgeLnsZ1f8pobP/kb26XVB3L2WKEy28wD+OI6rt9JyhoA2jHnDgKW3uMky8zUyvkYfO7pO
tWXb5dYatLbhIYAoOhgqdrnXDJhoo5manNpOkN+lXH+m8brgeuTmc7AomZeFhTUQRlP43luvU83h
ZFWdrRx4wwlMmxecgd1jXmlkhyQxSHOLn3U7rpjZ1W2oF0nNF6WudHKN5oqyvFLJLjpPvwa8h9mj
K5qTL8C0rZ1lDpWseDPVyb43jG4JJQXa7Vw57eDLXhFfvcYUSCAElXXu+xemVuMhi6Hn53rubOeu
sXeQIsShLR2PfFdWWxwlaHMfpuZba9fG9ybDshE8J9wqquPQ73ApQlvXb5RxkjsgZv1xyrRkn49r
dSNnDdvxYSwCfMrgZdITH+S29G7laJiPXT00R2vogEXRCuB7A59UgqDCd1PCmzq0JZuBNA3rmuUG
D/qOKFUnt4XE1NCFzhxw6uAcbKOpnly84skbbPUIGZ5w2mc27edkxPbSge+syu5WS5OBHSxnZ62J
+6E51ykAKrzByQaKL/nCHVA5dw5IaNKMd6d4zxjIs4+dx+qb6AfTCN06cZ/aAYSqPy8aGm8ggjdd
PK13JclHUDaO+XulrrDiaNFVEK9mOI/jgr+DiwXHryQuNCzanC4ogAXRSYZ3kpak8zaz7BewU24w
Yo7q4xLz2wTiC9vaPtHKYpOY6jlyA9Be/+olrHppmYjrxJT2NWxEbdPUXn49lUa15/HW7ZSI0yHR
YF+plUZbS1PpP+o5f+7gvoWg1jnGUXLtblp7D0c5sxr2Vtb/psXg1SosEIQLNNIQ4OWvCfQ/IPq0
AW6nyX3fs2IPTcNAyV69ZScMDAuCTFB0rbVdCiKUK/vlbpREN1wD62DKk+WBrRSUL13JAghqcyiV
KdtUKi8I1YO9qcoBcwh91bfgXlFgmG59U532JBaArbCbK/WgqPhOGUrWXdWYRGGLtFhfSpctPVGI
Td6ijFXg8vU9NH2dnqw/Fjp+RoeZYBtfsCIYIQFLjn6MrkaxpgsFyqNdbQdNM7djzGele0b7lIMO
JTPBFGZMs99JsgzBOGC1lU7QdlEpYaXm6dUur+S4q0co41OOMrjS59xPxrm5HfUu6wnJze+0jrOX
ssiSaxZK57Fuh+KgWPppu96avgZWYLcmMZwnpWP3uMr6kOruclt7ZYxd0WruDA8bh5ir7mZ1XPfk
Bi1oSdog43VYgkYutY/UaLrnjJbBr1Nl34/6+mtpsQ1TcM3EWcBbo2zh+AeT4Z+izJR7uxyVsOlq
+9FdMehqSL+vW6q/vruymQD0vvjuvJ54aG62NXM0UohlLYBqmLKspRnfjx12a6OF/kGQnpDll2l2
I2vNeND0Adcn+psOSbt2yAGt8RFNM7sKdhqHEa/T0G6nl8m0kdX1FcWmznE5qHT6/cAC5StwGa5j
jhQwTHKcW3vihFW2lXsDcbk6DrM1IbjxFkmSmYz7RaPloBJmz3dRVTuto2RlJ2P2ouNhCV/LciKq
HyZsA/k9zky0fY0tvgEG7rdVJx660bzTx8XbzXhpbtwBs+seOZ7v1JMe4e8dAcxX8elTZvNKrVPc
RtoEuzjWdSXdDq37ZNeOFqxO9uLKOtDVfNiow/rGDuwF6uk3TKvEb1ckQPSls8mcWd3IWeqLb7d1
GpT2/F2Na+vgIgMPCxi/gaELF8tnpfrKaXSyGSjkbPuswXoGeDaioDHDiFBBhqQwlRN7aEMm++ui
p4CHdRokWP3eYscB67eWU6gN7GOl0WdXFLruC7rwqJWsVYifAzQ9fQCXWpIVYVcByqKUpfW10zv9
qq6IVhD+9/jsyQdtnZVtmf1oVPajLi2VO7C2EdsjZ8/Ge8T9AnqDLOvnPE3uTDHyJXc9plC6PT8P
vQo+vqcGxpxr3IeCk+drPVf0h9TM0Fdi8frUdYkZxUOn+rihzP7YdHmYJh1d7tjbXlE4wcvdYoNc
A9Wm98gDOrZiMGVexybn+G5c4hU0g70tanu5jtMCwxQwLY+CcsONSmr6K5c5dSQFcNU4LB4Ay/6m
qPNHxiyDy9r8gjzdUk7yZDhhd+Yv9fCEjfEXErIIlgDbZk1/zbzy6yCq/EAzL8564K1HDCVdtrkx
S808UYVYjFv2KoBGk/ZGEF/iKa/CdVrLQ9czP31HdfIbmSn9UUHTQ72hmqOhdJfvzmyckoxOgxeN
M0E8d5u2trZZ7x09mZt+AY7wKh9jyX9jLf4qF3tL+qSGCTZKYQ5j8EnDlgiY63EodSMcBvvFtqxH
TBbmJ4PPdZ/hEHu0RWp/pdSfbZUqHXb2kOl+JyDzFqa1iaXc1b0rfslEworDshMrQEOtr1K7tLdT
Nah7E2fugM0AbEU4u4k/YR1T+ZagJXtqjBOqGD8h1w2NKut2CoCUK9jFEAfYz29qkSVbCljNRk09
cy+6Bi5JJzCScCuY6a1Iw5I8aGMrChzIwVwCrZ3Fc5t6Nt5ynPfK1NpQJ85vV71ffMfJ2TSoyZXa
9JsavDjrqDad3J2XI+6JCk6ibf5o5Iw6b9q7drHpC6U3kAUo+p3jauwU4VZuBlfAA6vYQZIN/LSG
msp2bfYAIpc74pa9aVk8b9rVvJZxfQQSqR2bpKW5oho7cPRCuYuN5XXEsiIQDUmK5aj4/c2i3Cm4
tJABrD/tUxWKbr8vTgchshly7N3dzthwrpSB2+h+al37oqSntkQ1u4X+lyG2pmCydto9HNlrjPXg
EyTGE3xosC2N57e6c2wnxEJ6L49d1+VBx2fi972OXaGZ+4U39jjlaD8NlrZ2bgL2ezkJ46iwN5Df
R6opBjmoNsf3poUdKY4vy14VXfZsO9Sv87ZK7xo2FIdpqfVroHJWMJxs4G3PQ4nWpFfOql/ZPWe6
urbDn2WnUfV0tPYxbXU3citcmmpdda9ab0gCQN1BNgNE55QBG8DRVTeFbcutanuHLK3nME11om3B
16xaU39Pg2n+U5ODD9/2kS+CJVDJwFVbg+NrurqfBihZMGvI9fb2WB5XNXntjfiqLevbVti5L5T5
Olvv+9XeOOq8A9Dfcjwx0e1hKcnGtewO8xJ93+r43DiK569tdcr7XmgP/mJklbcZFyL9Ih7GNb5y
XaXYO/iiUoWQ1ENAwreGdz2wwA2Du13oDU5wJg5Xvnk/Fd0dlizHTqn0K0fIRw5PI9g64Ffn+77n
7VdmjFqgsMxAlOu0H8cpSmiF8mtcxjeLlVXY13r1Frbu+MVNbCri2fqSVHqzzZTXrslfV4O6vgnt
AEc1DkbaYkI3ujjZ1sVS/Icl1qt6Gcd9msY5dHQ+lZQ0DT9mr2yepMy/lpx5dYPzWJrVpu0T8lal
+uYULX4EJZ3ULBZxVWonVeYxY6FXnEy7UarkgSOWYBXrvd5h4qPrndgMOodpawuq1RXp06zI3xgP
7g2b7tfGm9kAdQ+UC4od3FwXk14Yz5ipHNnTHctJHTYQ3fczfbBBUcRp4PRecZPOKiTMlNvXpjU0
8/+h7MyaGzfSdP1f5h4TQAKJJeJMX5DgIpKi9lJJNwhthX0HEkD++nno7jPHlifs0xEOh8sliSII
ZOb3ruaxRcnM0kM7oKyS4EHThoKOiGtmwT/MEbkdenCKddvKDdFGD5LeOXJrI2KjgjIMOpCkKWn2
KendV4MoaUrPCbok3H14bv1+2ThJRLpBTxFra+49U//EVWVuJotjEme8cT/HfbBWdEOtymW+bhrE
u9b83jnDnoOksRIM8rrIPtwuUAc9JGPo+t2eEM9d1aQvWZuemM+PcmHvj4akeaRq9dh6n/RtPNdm
d7DNOOzmG44GpKkDhrjUch6zbEAVDDTPXDOZkyYFv0+fK7f66CeWi8DKt9Sh/iT6lz7g2VcHfwDz
E3FrX1NkdQ+WK1dI1h9zEPZVN+lDP3QDClVs0IY1GWvhTS80K5KZZg/XOcn2hRxunaU+9HX8AvZZ
U87xFlQ1AFizTpDNt6vOKk9my0jdpZZ1lXRiWE/2dR51cahSzC1qFDfCQG5P51l3WZuyK6op7+dA
P5eB2a+cqdlRLHWuyLVaj3BphIQ3LfeZcA5aEx0cPxBqcrSMW4uQc7qYXlnuryP7a+pplkVWzWlv
1MP17BWgr8X8FTuUASbkttJEb/zKbWNvCbe9wqNyxchTXaH0yqBaxuJ9iurCOND548sd9pgMIFvH
BKOjCytgtAuZc5C3xxVj+lNjBNRIUGISs2R6c4CWzeteezF99gbUFCynfZcI9RRdHlU3KGpIBI/x
zWocDisGpRCw1QC0Kkq/cgzsRjuel44RvWw5QTDu54/g+19GYTR7A1dp61L6XuTNnTkz/gpJRVyK
TTMxTbmxFanPZISGorF+Ebt67yIftMgWXsVJMawBNS/hr3W5a6P3VM1MPHQdGXPXAz/mzwslZWun
KK+r4IR+3Fyb1ILmPc+sofp45S2S3g2qwYrma+T8ZwoyzrzIajnJVmjkFvKKa9PZGkjWjcFrVkq6
x2I0qbFluNI0f2LRKY+KS6QW+jNNUpdH8+hNfCnuXrXPCvPhsp0JeldGs6tuZne+xyqzSexh5znj
sxdQF1Z5Q/BJ0ufOdNnwIgYhOPGPuKT5bpqWr4yqOao6AKR9qqW7HsPaQhSaUdz6XXxvknC7auzK
g5Skg8mNtoomgc0SZfuyMSLifKrkWqYi2wVi+DH1nbde3OoajrNgGYImsRXBJlQg7EBn3usCMdzI
3qphLca488GisxegLrAxN8lJxoNoo6sy7A175daq2rhusrD2lA/GnD+a0ub69GdbIpCgj2Pg/qTz
ZHj0+4zKT9rYcZvq19YK3imTexVB/w7HqDeGL5q1Vc1VyAbjro2MomEtTpn5aTkdOb2JzPYOqurT
SEkJZRyDpLUmcJ5mDusbu08OFul4YeVDamSG3d4vLf0kzVDvy3RgdEpSBfUMLh5l0EaG1RafKSU3
a0rRnxtlDCH9vtSrLWW5lhpxWmuzQXmiau7HhMEpHiKPWXLpnpkC7yNSpHZU3SLx9OacVWlx9j7N
7OvUIwjcdKx8747qBy0I/dmM0mhDED9SVFkN23TO5wfaD/IficoAhp2kf/A9oLgkiadrmD8y+Gff
ffBG5d019fjSJs7C+eOS5M8BQd/O9RDRpiydh9JIzUd2Avvei2sOad58F0EWkPhDMboQI0cUN/F+
mlq1O+rHK641a3lkTvZ921BT+9tRNaBR2Q5x+oynhi3wZKUVasJ+qR/tpXY2UtLj6I9EpxBIu2Iq
qULqPIK7ydX+UbQVKwlJVKvUSd+wsla7kkMyrQ0TUQYWNBYKBLGDWaCgtZXxXrflI122Ayu3re6K
jtrBeq7yVTCS15fUgN9xQd6C0V8rjgZHt/HSNZVz7r42iH/PrTHChdTMez3VW21x9y5JZmzczqZ+
qEbZSq/Z66TJ3lzVA5RKgHU3lLIWG9ON26OVN86VQdH0Jh3LZU0Qw7EoaWOtMhGcizgQIIEkw69s
rHOPieVUJyF0Sj4JqZRevtyJ0UMFkFMmt7KtjJRGmbFRRmTmFRltzqqZ75KWDpxcmb/sgc8rr6T9
6NhVEUqD7giCaHRIH+ZzO8MNTEPRMU1A0k9B9OC5DrCdYuFs1jweFETSd7uE4AvGE6kZAEszHmdu
oIzTYS+L/SjGdm8pMAPQRVeGqe/r45xwEdUiuysaLLmTkcnEInTY4sO+d9LHKu+XQy0N6h8nOd1O
3gVycCaPOPqi4iBlpD+mkWRMTYfenZimR9AFc9VBozus59G41yoNzrP245MYhnIbzQV6gonOPJW2
+s4Xk2g5uJGT1dgp3Z/DnF25MwXEberoUEeBOKWZQJw/ODBZjXPZFGRCGVLKKJLDse1gfW0+s6Z0
jjSYp8CwlBi3k1t+Rr1DNBCFWRwQ0ZEIFOI0wb5PbZRfuYEUV0Pb66tJjM6JOGktCQbMyo+Jx+qG
L26cddKa+oerBtKbiqG+XtzevPfqoXh1cmEf5qliOk2i5tnxJ/sdksxFAxOV2wwmb428i70CxNQJ
U70k1yCf9ADEsThXfhesKBUrQZBdwNQUB+xJEKi/gwWj/D31sM/lfX/VjZSzV4vyd7DQ9nNXmtat
4kO5EkM1HDtON485J/n7oM3IHFdi8XDOU6ZlluZwIdvQ41tIXNIB6Yw1tUaojTG5nQHNfjlGUu4s
Ddy6nqN6UmsV5QDfRRRUYZ3Rdt5krQGSP4wR8xzLDPLqbJuNyBJW1lh7B+q4s/PcePrT1tXAM9KR
5qma8a0zW+aLugr2+WKyMuZpvYvjyPnirh9PKnbKLfpF/16roV/7Njc8LFOZLODRUr7EIkmuu86v
thSVMuJbNXG7KxhaB5tWPczJbqFWgo7VxO3DpU+702TPye1QxdbpUgUUUqRZbzJn2GZmBmUHGOrv
Wt4n2hzKKlZZO/tvo+OW9O0CXKfjeIkbKDVV27UvxKvrzg3HvapevqICbShsIWQpzZxvyvCmK9O0
vUevLbKeiBlnCmlmnuFrWHghpMH4QANck9YTh9opv/bbXxl3rpVV/Tnz+DCRxTn+m4RrvYMUrd5E
6k6/KBDyV1kWAbBRJnc7dB4LfTvHv2bXye/TofRCb7Sh/aJoOgQJj17R1TA5lp1tS7qzz/Q0LKfC
6XHgLNOxcO3uqnAdpBNz7rbPumbzCYr3JPbi/oLcFHtDtNN6ajviWQMn2udevplQuW+iealBlQx8
A/Xk43T3kzO82I+8YecMcoe7xIweiiBrnnS3xNg0QDXqTdmX7geB9kBLBj89nubiEAjW4Swfuq2w
cutUycFciwk6yCuQ8USg3W+mEcTnxlPQTLTGraF9vRsqrIk4absXY+jabpUxobAmJlp+OWWhsLeB
s2SZomHIT727yeKMFk8xheoNrMltjSxvO/Yieej7BolAaiAWCPhqhjWW+otwe9vPpd7ail/HGOP6
qsGvGia+FBsjbxnVvdo+VpQXv2U5JKSZFM9xXRmripWAMnajl2nYWlX76sVu/TxxTTaenNkd8BcT
rIYEaFHIalapUeW7Nunpr+piqNDuNfW9eYd3ur/NW2rDOIKLvSC58lw4rv3Dy4d+TwNuCQtnA01R
C4Pfglb1bu6srVlHw8ZTBUoPSQ9QqRvUanECH25xmG3r5VXIxd0t5hRtYXF8RmefxudsscMqs3LU
+PDFOpjmbeAb8MVTMFz3OnchTOCG4ogIZmuyaSGFuPlsIvR1U9EG9IlnVA0WeFp04Cc7O5oBusw4
v449qUo6gex4J2yHmzKtZOj2wQ+Z+jwJ7M/FC8W6tCzN/oc7mN1JTDGLQl/RLVuI4ok1X20SF8xz
eDQJgXpwlgaooKvtq2j0qFJIPLrjwchOlYA1Hypl0APU/SpLl2ataChP05S1HG/pyQumaXiY0GfC
q8vph5yjDIKTXiKbiHAMyTlAjV3V/bUW+RJakWASjHj03YIYPkEy1Y10uhduf+9KNwuFNUNb7uey
N19yP1KHJZmgkz20S/0Qm09ZZ6DkzJt7jmPNeplEyfVLjJtJ9nMoaN0LUahZDH5FDs2IGDaNBgp4
aoe5Ou55+xmSzs7Rr2M8aQRBrs1j0VUbL6EHfPA75rWmCc6I/rPt4HGaNmC315FbfCZ+4+9UAGiV
JGa5t02FKsId+6PLNkSBDUqho6qn7NTMjrhPxeJczfUc7Wwj+hlFg9jNSW6c5mQUb1Hb8cd2WE65
p+RVgk1755hpcpV3dbdrajoe8xlcYKUmaZzTVtGYrGz1MZTZUvPenIdgFi15w0qjr0nSZudFGhq/
Ux90FiEiZtq/jYtsaWCWfeskYy9bLxJGqrUt5+Ag9mnCsh+7t7yOZj7CkTmiCIKPfLSqY9E77i05
nQjzc4M236U4DS20pHBEuWkjACfDU8PBxLy3A/VbzjqjkTEuKyrc9KB/2nHihUnp2WvbWfqHsgu6
x3Yqu+3U2c4VkZwipEipeEmnaovibaW6WgGdJGsnRWVhmOM9QDoweG87q9Ho2ptotvJNKlwRryC0
+dl1TWtsmbAcWuIGAuiTpt1246hUbZukRQlcXkGEh5O/JCtH99Wh0QQgJZOpHlWxtBtDLSltdYjG
vFiMHz4YFaCb7g7t0sgN1YH8MU5hIDhD1Cs5Oz/41v4g2XP3JDt/JKgouZ6D2rlRWrxpcvGeJhoI
tywM0akbVXKskH8SOGEHG1dje6D3c3iz0FW8Gk5Pc6FZ9lFYKvPHyLvacXWde3rQu4fA9ekjb7ox
3bS1bsNoprZ8NtrNUpXR0aLyDJGoWB4wSi5kyDl26C1FdddZDVKovEETL2iUvIkDX+6JQ+Ps3Vnj
AeHCfK9lW4fZvAyhoizzuoeUemZUZsJMHLv8MOYEy13UMAc11FLug1EMp8xSyw0T9JNnl8uOMFVJ
fHA8tqfYmp4azVwrWt2ule2/UZMpjh152KhgAJYhHnOoSFSRuA3vydB5lVn94UdxBhRAWyHTKILC
yW2mX6bQUD95OS4sqtUQMqtWLPjMGKT1me/Ci+xdWcvsih5AatVMKMNoJeLYbtdpL+aOGHj+d1HU
xn6Rcb73bdc7G0n1akwLGlBNRt3eDdL6VKYLuigfp6PX9BnMclPBv8o7O3fTWyuqYbi8tLtbej0/
ph4hdQ1sHZY7GPOkzKddnhmvxexndI93ci8bqJP8kh25IzUxPha+TEJIUTu0YxYHQkdVe0a//LQY
st51TlNcVeRmrlWlMXJr+SKRrhzTUtk/pY8cJUtUsg3m6IdbzO8p4X1hXlJKiSACM2DNLdVFdnRf
5/7elOdJI7hw0+bVcMv03PpddS87l43yUoY3flma/sAkTjQZ9ajeY7iLlVsYN7qgHq50bPoomT7Z
3X9lvrsd5C5u70y7H85iqPuziztRj268oTit2/hxElybxfLeW1YVWo0C7O1pGPXnsWK3BbcrSo8R
p6Ib8yNoSWJbDR5qqkQ77maxzX47py25fOAUm0EiAu0D1Hg4rX6qvi7WnP4J3TEjzwgR/boPLkvg
jejz5LZFAfGSpbX+JZa6ehQmQgxvGK17hB05CxEN9qY0vJURq+xZGj0dbOj+NMdjYwkR3aPSNMQ+
Go3mYARMgBvq2Yu7oZjREoHZttB+9Oa+BwJ/LHKdZtMgwtpbULDotFPCsmsnRh5cXCo8Kc8dp9rZ
LXhTobiM5jYBmruaA5Hulzridk6s/kQuOEdKCgmifiqPRTGJGaorgnaP4+lhRHi3Q+zFjjUV0SZA
lfjYmnURcqpf6LzL4rUF1n5KUjNeI5sA8aGHfOPCp6x+C6mNDGCJOMgDIFr73R8igDY6koARc20E
N9PMQXyKs2AXILb7bOFYGcc1Qieh8k2v0uoHxV81+sMOLGQ9msGlxbIVO1wEpn9M/Bz6rmC2uM6X
ngIIDJcpahtX3qXewF5JxsPANPGrB8ansS5LszB2lf/Lq6ix60Z0OxGM6C4qtXs2ceJwnkqrh6kU
gvz7AFRyyJb3AGXqoTawEzY58KGS2HEiusieFMIpACk1HYeuQQgRBbW7FR0BWxblQLwRFMDGEnTX
PcpVoPgMuUFcePcenaxbiBmxyuihW3FSMXeNaH8CPiY70FN+aIyEXCfqk0yR8p2Sx+HMDB49leBa
u6DV9aHW+cx+ljKUNNygXeoueyYisbbssjsE9HiFI4PRD51q6ht6qqwATgnTTNyY/tG8P6huwgzg
ZWg5ZiHVzs/L+FxFVfBGAWa26dw+2njl3O2TnNNMreqZ8goYjoOelNhj2VAcXl3OMwEjWrKgoZzz
WGfAw3770klHb2bWwpWbpfPJSzEqciJyk73k+EBhAuymbaUojRI5fA3CmFNKR+v6J3B1eT/3yD7q
1IiOLfFHG8+G69VWnD4M1Tid5hExJaGieGZKZhJ7UAEcWOHee1bykJhttDMrGkHz0npBSDNm65zN
0Le7aI9itt5VtEZfDY2HgsuJ7YyWWdd5sGO/PS0o5rj3u3zd8hyB7Ui65QSMVkLx5oaQeHc1ESH8
zEOenSMH8SlDcvljCEgcWInJXcBv/D7ZBKM93Yg2il9j/n6d+YqpmN6xsG4iYjyWdDxYpZ9teiKC
N00QNyHZk/G6kKAaMclsJFqx5oLXP0ik7SH5mfCIcdq+91RmMA9k0z5GuL22jGU8KkvjXk+n/KoK
/H6b6mD+5cmIZyFgB92x/Vw6kC068aqJNg2jV3hS+kzHG+w4rMt9WgDVxMtz72N9Bx/+0OY4bpSN
stK04yWhlXYw9o7bviaihbZEYLRBuEMlAqKUCY8I/RvgpFg8vHb+nKRuVnEO/Tl6KgmzKU12LU/g
2cw0bqPRHH5CGRebOscRqhlWr8zFdw9F42coCaLqlfrlF2WZAJ0Ja4jjYeqI6uXFMGqNNcaRaMN7
g0Jhs7rPcTBgoS94lCnDlDnqEcpq3HjkcXBa/59e03+r/++xLvnne5EfmVUfdbNgTUqGf+y+6vNb
+dV//6LL6/zPV/X/+O2v4686fBve/vCHTQUKtdxRVbLcf/VjMfzj//wzE+vylf+/f/mvyvrHpfn6
r/9AwFwNl58Wf6vuuyS2/08x0+XH/+vbLr//f/3H7qsr36rl911/l2/4V12a/E9QC5PuOoruLxX3
7v+tS6MD0JUuxfYe4jhC+Uy+519Vf7QAmq7FSYY6v4AezIu78F91aY73nwJNkO/ZaCksvl/+O3Vp
f/Qge6ZlUkNoObyI63EOsS/+v985U8HVy8YeICqRM4FgrHq3mnAXOZGZhakzy+4aJG/+sGj+u/rd
Jbr9p7X896Vhf3QN//bKXBXhm1JKl6bDb8ZVj/jJzEAfsr6o9CI2d9N8b11A/U1sN8sYYoMLhqvR
H/KvvhzLv0t8/M1g+v8M75fXt4XrSNsGK6Fs8Xs8CXhnQ/BjVrPWeogYaRelq9d3+xqVyRw8DYtV
fDliqURo5LRspkNj1TvUQs7ur6/DxbP87ffwhOW7AhOUze1xuU6/+wRQUFK+tBh0w2daHk07T346
9jgdxoRq9L+xv3OrfX8t1zEdQUG0BOgQ3655QyGUVgYe1byMHPXok9oZyjzKjGvqjbnmqpbz7V+/
vT/fYFgHhARvcUwqcL1vN1g/T/MwmlnO8FhM6arpZ5lfUW9BdcuQGvOum1OzORPwb77/9Qv/b9fV
cV0+Z4nuw7a/ecX7yvUIrGQ1Nyhmdc/uJWrgYM/kwXKk/Nvo0z/fzQ7Epy0CiukDQKTvn+KSluOc
UxiRF4U89mX/mTnjMG4vAiRbwYobiwZwKwAT/uY5+l8uMCsIT67lObzR78mZzTjY/pLbJXu3K48q
Q3oSsyuERZx9lpcMg/xyX/31tb18aN/u2YD+R8sl/d5zHO+beZuYLU67dktguSnNd2nRbLvKWKn+
5mX+/BE6Js4TU3ou3+x63/znld0LKMiZKUKyPCC7vDhJONZx1EPK8jfPhnW5+f/4prh8vIyUDmuv
/31B8Awrp1NC1GuVOdkPT5VuvC4tc9xZVjr2m7lhCw6HImGazUYbp9U0ILGhwXs2mOYraJkyqab2
b36tP18DzwSYNoXFguUjTv7j8pD7Zgy9CC40Jq29HM0Inqwagny6TtMk+LfXIjYcixXRZEfwnO8v
pheT/NAYIDRoJnkcWjPdydim+qFHJPHy795Dl83NckyflcGxv+fJuqxAGc8Imut0DHZ2NnEPlU2D
rOOvX+fPT6Znscq7gWXxqZry2wUcIotgAEov1x2KyOtsMQqse5MMiUoa65UrA6xYxlw+lpGhsr95
7T+vt9T18pI+gIzNZvNtDcJFHg9zw3tMPMHuNsJUrTgl09Ptikzk1wR3s/X89fv987Pp0aHhCI9V
AbHY94emtdBlVRFAbiL0fGtoatRYef3wr1/lT6sOgn+fJSC4LHuC//zjbTl6mc44k8pV1SGM8Z0s
uo5a3zmgjI7Ws+M3+I+E/zdlNr/lZPzhEWVt9VDy0ZksLq96ud6/2yvrzlCGreZx7RdBEhwjZpF9
UWJfynsMp3ujoJl7p3IfYTFWYW6ohe7NzxS1xb5HmA4zSmGlvc/HzPq7vo7fno0//G580C5zme3b
Ak7h+3kGm34wYGNkFpUN8iSE1gptmYwh9GiPW3mVlx2HuUpuQc2C9ZLp6qrPVMxjrPOv1AsALIhv
b+sNGG/6d8/1nx4Cz/R92DMadrl0rvPtwim8O35m05pOl7r/jMGlfIV0sNyNuxTpnc4qw7xOiSAA
o3A9joGW7qBdFi3QwXBAfJbeVO1h25UXBrFCPOhF07RxOowTYV90M/SybliSc4mmekPIr2pXYzCh
9eRjdGdUoVX+iY/XNPEPQz1ul9kfpot0DolJYzgcAJ1mwaVrUp1zTQyg/wWvXM37HiUKfqC6LaZt
I3y+jhy0wNsIMy8O8RKM6Ta+PFsdDfMobpKZXyIYh3t4HQLW7Kjaiktg4Yr0zuLDs7Clm9NUFhdq
hoZCh2sSwSYpyC1AlpEAJBsRRey0FSpv1EPhoFEPv2RuNp9Tk4bSzV8/Rt8/F1Z1zvGBx4dDKTL/
/uMNPRf5nJSqrtbGuVDbssJOsXHCGj/BX7/OZbfgR/3u/nQc4ix84XHcx50nfefbOpjNYzcEXeLj
+E7d5A21K03wFpRkjykgxUWjUSmvVGWlG21mzRBmg30bpRRCUk+qcMMOnX1CVS3PbhU3FeAQ6SC6
19siT072jC3Wwf+Tr6COHERXIrqnvgGMG7BUJ5ukBNLUFbpjAWSEnCvSMAZD+qqFMpAfI1In+jZ1
N3XDyJvOjfmGWXBfz2320+wYX2lUzaeH1ME/uuLA42Ni981+neB1W/WLpbPQpfHksiSm27aOnH0U
ec1tq4WvCLfIs3VD5ly3ywYzmgmqS1j74zGyD6wHUA6V09Hs6XnU+CCBmuBqJx8CtOnkdQ7GBFNi
utuROOIujMg/IOExx3iWJAv5A57siBUfLf1sxykO1cbWb3zoFiiNK0XYJnPRo6OxHQdHMcqMLV5X
9Wha+NUiPRK5iPsDpm7J7izVkCMCc62XjdUSzbgPtG8ccDUA7cuiv4vMpblH3p8/EOdMOkc/ItoI
krZHelzI3lrH1NDsojG+GSntIxuwuFBeRF0Ev7rG6moeNUP+jFQ1Y/azEI3AmM8eMvoekWGHP/rW
TKP2zpKquHK5T05VG0kqbOwtGlIEluScHLn45hl5VbduMGbsUhxU9tqwsMVt4qpFe2pa8iuJllcD
wyqjJKb/nx131H1iyAar5EgWeZ1O9aqYMMYOZmvtp8DHf19EP2SFp6UzSZtRWnxaWVxtMmQ0E54f
1KGAM2rBjlgg84upH79ekFMfy1LK+yawpg5ACr8JkYA2Jihcp7/mxav9Nc1Artgpf7TycxE1H17i
PqRZ76/GTkzLTsFY2/BIBTYz37Z+kP9SxbsoFmLbZI15JzIiZTJTzqERNzbpuPqju5CGowTRBXbV
qya3x3uvaIZNkQftDm2vRrdJEPvOqUHSXW7EAZQ26OU6H7mCmYGSpTeM4WAF/lBuqigH7UzTznu0
4uwxEdEQHxhaCghD0ya6AkvuTkCOZBs9LMVzPw8gR3WOw6uEeGcbMRAZz0U93pYafBQIHBOP5ejr
eHTnA2M2ttIufVF2Qo5C1j1ENpkAQ0G5wWhvEzQ42ER/ZEyOgEiCiEUD5H+OKPZhH19NLFzYA+ny
c40yJwJqtORGq0B+Yg2HHSrrwSrCHq/ITVP3KlrpJF7QRtikqUl00mkxY8DO526jSBa5U7Nl3Igu
ua2LoVmTJWCvlUyeKimtKy+IH5p2aO9GJGmfiXLLq6ouTtnQPwYpZgi3FNym8q2Z9Rv+oAJLQZWr
V047n4HD5jYb6p2ARudntmiP+9mBo4WWXisFUBrENwZEw9FsHeMZbuRGzgT0kdD+YunPrkqf/Dj4
TCZrXmt/OSAyvWaRQo06qo039Ihc6DoI3LbaEAnzEscB5gkpbiyjT7EvNNus0k+2NyBMMudj7OI9
iKOC3bR+ig3L3skl/zUuyB998RLI5h1a9ymQk1y5LrxcOYLB9WScI4fBKJE3ywfnu/vZ1o++mZtb
owf/EMSkAOk11bquypaoqRguuqYfKoJjte4BUf11wsaLFdtGFI3ORqjZXXc11vPEtW6Ki2qx1mrG
ghWfOH4WK5xJwDyNC2VbL8a5HMDjR+KzVxbVYbyCKQ+zm5ihQIAFDwfSm1Q4NmK7PlcWYVxeGyF+
thuPWcjeI8pAymFnj/Hk7jjqoJFHT7iZeU7GlCa5ookfhM0zhP7nBvXSOrgQZq5Iv/yE1EROb9IP
u1Y4PVJF+Un5DzrGDLvE54AK/KccrOoQ8ZydnFo3aweRgYVvO5xmg6S5Rt3kpIWslSHmB4yKw9oi
mMJc1FF7XbfpgsuQEafjWpAHMDf6itPEte4VUsd2+uo1lHmBXGdDsy9Acf+TOJBD3xXRLp1hjAxn
3AwOYBFQX7CWcrbDuEsRkym/Pxde8YSCoS7XjmXywZTeY6u1EVb9+ASbgco0vis4f61AKbCzyQmf
m/+Be0Kh3E3jEzEdw6Yxko+eDJcLfWvtq8pD600C1bpCFBMGIo+vs6b5wKZ7aJPcPwSDjXW/qH75
aM5WvHb6i/EQkr2IzI2/1MnnEOnq2BWy3PpOUDw4RKw/6ajlQyEpi9ONoTdmU1EjPVpwkTEdFBd3
aD3uUDoQUOOKL4HskbsOUAOTbHqdlpV/RfXQPUJMHBDqoayaE91D91U/Zz/nub1L4xQJcOIta9H4
HxahwpgCC/tKKyx7GOcz/O+Es1htt4kKmF3IorNmdb7vWnVvyhrd0TTvXHdZO/V8aUJIuN+dpzpn
uPADjBxtfJvlyaE15EnP6o5KAxa6UaHZzc+5h4NBg/9LUIt9PqlfNbEzK9DoExwr60ZVncgUkasp
JoPAMcxfSGqahQ9F2McUCQtH1emY1z1SVUittSimk9/D3pd1teKU4V1F/XxnV9z9W4sLuSouH3g5
vJD00ofe7OwMFhziaqskP5vxRIQStkwRVNUT3Y0fTDaoFbAdkvgj6jHsAP64FzWh/rG3EHewHIYu
uET6Bi8s4MigU/0aqZQeNStmE7cJIggT4yIHFua1M2M9EIVEVafHu6nkpgS6KFdLjgchSWEsK4W0
v9ODgZ5iQXAeZVuFVIeIoR3k80W7wdcM6X0uAnZyOV0iJ8q3yUCPl+vq00yNYQUaEGx9CEjfwR5T
OmTq9Mq+qThHr6cpenSr9uRexHqRcOtVGTRv8WQdVRzMNwRuj3sZO1aY2T21dYvxrBo3hUxGRTk2
0bmuy+hiKNsVJcRG8Rh58T6alnBRzcZprSPtutcQvhsTOf0uqqqRtlfDxFCEzIF28g0pH5+pSj5c
D0nq5driN3yUqPlXi3ZoSpdwU32JZbMtgeE6eN4wTxqUq9rdNUmKSqu4xGqIWx+6UZoPrXSi7dz2
O5wzPyKmtikb15ZwbjlpbM1Aq5WT4w20nU+BUq5P66M2jV1n4g0jVjxAn2hsYSK3yvNvQZWfzBJb
Z+Vs5SBhnp2Ng+aDxOSHSZY3GrkwQQ/5i9fpsLWnp9rHa06UGOizhdDFcbaD6PL/pu68dixXtuz6
RWwEffB1e5M7vanMFyKzqg69i6AJ8us1eFtqtFoQBAF60X04Fzi2Kjd3MNZcc465Qjoe0U/LgxnG
Zu9U7rTtXGyOK0CDGycfR+Tbu6bO8T/mExd2OkfqlPPdjacTXgPCMrV7TH3oFMmkXnDH7ZVltQeJ
nrbxx/XCYzXvosexQu73rrTEs5OE98Cim21grKvd9Dmpx6K/BDNe6BpoBMyt5Gp5WX1sfIoNyTnV
oDyC6CtD7dnHxazWV4G/M9FMwWd+XWR9VwAwvx/r5jfJDtyg1MLcNZIbObfpD1l1j6Gc6odhWTee
tCm6QvLqZtGvSOCf3Dm23jKmktdERj/B0CIXhedRdM8ysF5Z3m17jUCIl/OfLJTUMBJ0I00XfrH+
BqQdtMCxQ3Bgg7vcMkKWW4eXAFfs8RN5/XuggmUTq7DdB7V8DUhWbVJSy8RMlqNZTH6RFVGlRL6k
KV5H43VP7G+eKCNp7oXjq+3SLF/eZF1Ujxk4hf0LCCd8NuXIvUHH8b5K2kfC4iVublOikIZnLmnH
OSfaHRmSUGHqlztE84csHrF8E5s5sG55arr8p1BkFmcrfQC8x32rN2RA4I/949nlU6VtDn90pI0I
2nctnGqLtelP405PZHzIncrZfbPw3rFqxVpaxglQFVubywj5oQ99ohVOMh78JK8KjCwgBGXafecs
p52yvWW8wC7dYsU7l6lnx/sqAxHOwXHjucPRno2fxFTgn1Qz5xzXkYUj9I7MTIPnyQ7qU5w2v62e
nXvfRzhS0+yh6+MHcmKXacRt3FZ4GNqm560zh9be8iZoG6rFCSBTZ9sUePvxDKl9DlBll6vC3kR5
9d4t+gSphuOMk2UjuhCin1XflX6+bNA9dstQvzWV9RcflHwUYDhuQnZY6/GlH6jaDDemgSVWBlNy
c0esp0V8TifnyGLI+hxr/sMYaI5RFfINklN8rEvrMccmTQzvPRn79yZaWQlEA8KQ6PBskaFnl6uN
e9f0+qkZnHLjtN2du+D88FnJs/pd969ccooqfR6i8LUBHUmQRT12wv8119EDu+/TgOf8rCQ/JktK
sysH+NeJfvMW683OOgKGsnmaZPLc2WTnhhlH0pJ9CtIj5MiqzeJ7d9hWzbaBTKn8iLia2cuOzimh
GEuYYHhVH1Js3RurCQ/eoI64SPboGIDiewKnia7vJWkMexvIer5zlD/uu5HcaxU/kbYA9raGafC9
nqO2OrjV9F6V5JETEFPGZqg1hWRStv9ZEyB8d1ubeFgY7MMyJAVc2izW4K04gpm1wUTGjOoUzY6l
/BQcrEmpgSDxFL0xMPYvkYhTkpLCKoiB4c/lVMG0TSePa4vl3i+5QD8HGQTAzdxHpcYcMaa3TlvF
k0ma7h8sVBx+ltJcGSn7cu8dXNyoWSSNrEts0HyA3vvOH5Qc/92itfQEyG26790g6Y82ebp3HDrt
Q5tJAXTKzqwSyMngPMaktXhZY80Lzg3cZjxO+E53fKVktxN6GvbtYL/i3xpsSPB9+Bq0WJUBXSV4
SuaHxYlfIzk/2Sj8P8ZQEdvJb867dotZxlXLwxQqd5N1Tn4JcGLyrk/zvDwIIfpPww+IJwzjUxRD
CUu8dHzynWoAqcXnqRkW8vQWW8mr8WxYdvy6jSmfY4bnchkenSR6Qgiut7OaBgIs/oNJS6SPee0h
MlaBvSbW8Q/VVgU8tXbf5GGxzRugAEsO5LHzfjqFy7ly4ukM2qzlbG8mj39o8bdYywd3C1ljOqkp
gdyQQyINTPPQ1Oo6DuNHsVoAdSeGVxU6n7Vs30OQRhtR1kjhbRr+5MbHwNnE9oY11XLNop6bfph+
pIXfoT4qUnoVZ8mm1P57OcvyhfYteBl8YXk2gKIU/J48q8EfCYV6w62Pqpy4qXuJcGAzeCZd6u5S
fDu7KqlPtO6d1wBaNrgP/dJku9Q48ZX1+k9T5MQnstm8pK1VjXegL+pv5rLkp6uVfCzbosPfJsvn
pHVQdjMDDLe3fHYJ0zMC5W5O5CUlefVoRt1QZp3MlCUEnGdkreCEpvmdqBP/hS/4t1bmMeM2/1BH
CkucjMCWAv603hiEUVyp/51f5l4tUEIUdQy8WF/bihmvXJb8MQyHmVR79IGZw7pIO3zEj/Ph8Tlc
8T43+zSMlnfMgjwIXNr06pcRb8DxgJWmRYrLsK/eogUBIcgq/8VOCBeoABrhhk3m2fRdtDN+MD22
SwQpTIbBb3/0x3dwGwC/eu+9s1cHWVaVD3licQ/3TX4rsW9zlWCLTpAbkl0HajKanasEFLc1rQ9R
bdLYl22W+Nr8zkN942Nhgzapbzbb5U757dPUNdN3m6I+8Y05VCbqVrxxemU9Uu9V11bnse4HgPp4
FrMxbk9NC6vFNQQpYQoEGGR6B/KPR8xTLfYBq5WNlcAhghVVlC1H0T5DGtp43eyc3DoAWGTmYNwO
7L3FvLwAK6G+yHGLyyL0eOALCGvXj8ZN6HORUVL/mubpn9ytD7N0oTRxV8RCt8bVUhdQXzPr/IhH
MmheEiUq0jFOoG59u6BYue4o3jw/5r3gtKQskij/RCSZEVQCYbYs6O2rk8F9jaSDfoY/aZv2wyMl
aihjflCexyKud70vIKB2yoyHEZLECQNzSGBtIsjcOqV1buYgvycU016yxLOmTZOCFiYJnGxnSW45
FIV/q/OBBmCn2gWuX36WfZZ+1gQ/DfC1CZ9aG4pvQCNwvhCO/8pIAPmwXTMSNM3UdxTlqXeHIwuE
ZR2TDMqVtn/Tcc9mABNWvqM+kIsK353E2xqHorxrM/uR3MzcBbkumrmFCdUuw4iAJMO+KTnSgAw9
NSKr62gzeDyQp1kplAoL1Zrv9+QP26TPo+9FjHPAcLKk5Nc1ge/4YqeZgvQa9ynRMIG2e7F7O/P+
9v008u3tKQneBNVSq6+cf+f0y6XM073Hne0mOEFr/HUCzFR2nqpBwxRmrfCucSGvW4mA047cDCbb
3JEt+ZWR29t25tYPP3OA0Nd1seufeVcEDSNQgMdOVF7wkxAQfewY+JNT+K91guoKnZ+5ns4eF4pa
n+AatvKpJIw+XrxoDF0ik7qYTk1f9R8NttEUZnjAnzCjcXNS44YtP0JIaBEodiAxbtN5cN10qx3j
mcuk5rK6dzvPPJYzzbYHdxDuCSxBEG2Vn5KKHdAd0bNVNYufqqvEtqpIKa/eQe09zGPgVQDIYTmz
KvMJ+Xew2MxBGZpYTsjy1bg1aQDBjuVlFW14cwHHIEUbFRcihL3c56iqO2U5O8ZtQm7W0+xBouKF
+FOF4dF1pmM0tc9mKqZfTY78HNm/rSlHKNQPqmgPo9IBunDLcROBtRmRmJ8Awjo7DIH2lU/7M+VW
m47DX9mLBQL6tHzqMtt5K8RzxnvHJQjtjokLvWE/T0w+MAaCHSUHmnPEmdKD17RQ+6ovlU7kg0Rg
rY5yCkuZ4iEPju5SAAP4k0Xwxq3py0764L4JoG4VkTkkY9I98I94L0jmxasbDf67sNv8NPgGV67H
qztdwlPHbXvPCJUOmxKmwKXh17rJi1DyESNT7rWidA3f+xhFJemPvgmeprIkwJJH2F8To4L5qL2R
LpyaWAxfkaCr3LshFPVP4k3QrIoctPClw2pM9BRWc74c7InaZ3zPGQO95xc4kcHkMBc0oct4wtyI
G9Fzygg0vpy9u6wjT7LvWok5M1VtVu/dqQvCaw3hp9w0tVNXBx4YrJDuOBoS8pW2/Ic1bRecHDyl
4Z4YY8TwvfjFDWytCK5TK9zmzMebLURdCeMSYej5dYchHBoIyOwrTrg5EtB+Xe9AqJ4Tk7z2tCq4
d4URHAXBaPHHmVNIboRoon7ntppE/1ITrfCiuCfyG+kU0qXXgluMZUJ1uaLU7a6yl9l9KdxJ2deo
94nCCZrup5Os/KLtADGsx8Qo86H6GgPqnx897ebVrehY6+wgHeo237htole7ZyWsWxS02Lv5N8cI
GCotr3YvAbi7RFISTzFhOUSML35T8Ur0Cv3AM7z0BzW6vbV3MSpM70NUR3tXGbywkZXqU2UxBpYl
8sZjIVp1wkc2rTsfEHzalpu41dFOUaWzT7h33i9JnZ3Zxf0ThcsHr1SGLC7g10658wOHd0/cNrjW
oywxK0fBEbvC6vwgBli7fn+EpgGOcUkbUoGQqOyOWLdVe9M51ZA71bp8nw17LWjvg/tnkDmErCgl
q1Q72l5ltfRXpbN0OugJUxJTPpieExI0d8tREV2qVYulPsh4FnztdtcydBGC0jKI7iszm5OTSc3Q
FRERW/w63sfYVPMdzzI3d5Lt+nVdqxyGiJe0UQWINzht9W+qg0E8Kv8OtGDxYxJ7frKg1D2NOpuy
I/BnBfJmSc6LEC+DU+P58QU0KEPscwPhEZx4qePt3EX6YCWDc8k4IrqLYSA7Unn/t0ysfFdEcffi
KIepBkHO43cyLxPjn/qK+NBeUtYnX0VWTztRRnrX12THytAHKiManLN7Cgm4zc7IW4vCW7toN7vU
AHIeQybVx5DnjtSA++HViwN1MRicHzKwIYuzsCfYnXjzW8Gi9T0tVp6ZHf5yQRrD+6rkvjJj/BQD
xTb7Qs6PlYoFJwMhiRVqcJMKCIRqevkA52uKkfL4nMRc0lpR62I8q6gvjzIooh9oIP2xHafmzp6I
vroxdM0QhZLp26dxKl1Puw7ilojda9gOP6pwyj1Wv3OYxeYOYlqw443R30ck4C7YiwiL8Wl/h1mR
xVQFO/O+UPWqkeYu6Fe2ie6+9Ls42/mh6/0MVpoMWyCvGIh1UfGEFfi5v7uwyCcSpZbD2J9njxGL
u1+pN/e/plLymnDFE4lQ9+baS0AOlc0QF4x6uQg2x9FuZmV2P3EVOWirHv94fqef6iXVjzRhXXI7
RDeygyk8ISigWvnKRSiyc99LIUAs7mfaLXLTzxLqSDPX95RAiJMK8QEAP+fVvLVBbh2rXJT7AKNO
wsGzpF9Y1eXBShsRQ+uDFjb0bcu5KgeMXC2xuSl1ejxnznVJ0QztiDylTCuHaG/rC9T9ieTOqKTc
Oa4MX1zQlbsZR+WRhWTEUi+NnWMKZyHbhFZJrfhUL4fFE90NFov6Cefcvc+L8e8g6qhjVlrOzDQJ
iGECjTu4WOJcVw0lcPBAN34R+Vc7Q8sCzuwfvW4i/9MvsfdkVl5Oq1saAeOxm29OJPznOpm4eai2
3NOzKu8RcCSQMdDz/oIbfskOWtA90grzjCfEegU80j8ptmJcX7PmwPOPPSIS+aErM/dD2/46ucW+
e058nsSNMU34HGc4ACCalOdIjRGRsiE+DXmIQpcBKpZQ2fjKnos6XT5x06FqJ2iPIg/Uk+VBak+5
9jPRAjB5IQBg/5p8J7nH+g4v1nVSdJzAeXBM9F4Eq74Kdzs/Dj4NyqLBW4AdLyUuDUGpSrRzKkht
HIHqgQhuh5JrRgk0iRXHX5cs4p+qgJOb19NWdcPwPeZOeN81Xqc37YADNdQD/x12eiy7IZazEt/K
CRA2M3B5mUN9kKU9giaBAtdZJxPX49kPErIzxr84ztTBlc0Ia2C6106e7zGSvFVV8dsHeslhshYK
tN7Gr8VdQxDG47qAXzCGRYR+FQACth24p1a13m8sqwRFAGkOXcXcgYRDiFpM+owUXl+NKJ9Hbs6j
rLJg10BbRHNmHeliu700RvCw+jMjc1JZc3rVqssO0TgmV3wePR8EZ2I0RbyAKzSsclxeFjFBJOQQ
3Y88xNty0lipBEGywXsNRf5T4Rc7+NIGP+dNe+5e9lu/AlTCLL9U0fzValvvJT+bv1bD+yhzp8zb
Bu78tsh2gjufwXjgJbDMFSBxmV6spYo+4iquECzDOeOfsHPOyrHS+Y6a8nY30BcA19avV5Q2Y3Uz
Ttar0W1/cYZpvia8njcqHYoTEHAwgq7RD7qTCEphqbasidOrpD9km2LUvJdli4aO7Ey6RhzRFBlC
GLu2NTVjxyUa10a9qn3NhIVdiUN1X5dQ/hreggdvcWD0WBABWrSXW2IHaMGiQhLMbL21dQhYrQZX
lfqJ/0ymbb5bKOl98yE8fFcolb+swDrPswXjbBCkn/KmuUPF3oqegPrgV4/D4EdXIBjZxbF9+9Qp
S7/F0rOvqhPyrkm67g/isbhmVkdm3F4Jji6Ycgv4/QMOLyvec56xdWBNxtInqbd+n1cnoMvAiOV6
Z2xodDTGLfbERiOAB5YPp64AoUXhpHUvM9YWCYP/a2u18jHGcUonAVqYkyxmgZZUNs/Cab+lq+s7
TeKyOeh5bE5h2wT7zJvzbU/A9Cfq2fKXmKo3DHccz5VzDQyj121G5n5OppTN8FJRYbwdkXov1ojU
uF4Z2QA14z7u7GIXixBW7KjtC6kVsowxv4NaYcDKJ5TNQ0Fhw4Xy+qjdqHmWl6Yg5c2Su/maOWnM
iW919KKaokyof6nMLg01zMV+sJrTbGzOgKzs9zN2tVMVzrQJ1oZvW+YrRWsOV0y0DzKeu1GMQJxQ
7sTVKMu7kDnNna07dCHNgI74J5VzdOoVd7JxTj3x1vqBfpo8CoCoenJuqg4VWLXlI+9kdTOMWE9u
7qtLRQTq2armiqRvUrnnIOyoqcAsAM9vYjlGa8zIZC/MfEPaL/c+g6HYjMj4DWCJmlM+GBMb/TpR
o7ez+kRtA1L+w7bx2/r37NbUKUfOEpPk6mnKK2KoSJPFu0BKNg19L3hsCGHmPPJZIygqaLL81Wln
39vgiqPBJWs6QuGBra+91sWRA407W0n8mW1priYsv6F90P0CjZpF+wseBoOePTSPVsq08EoBoc9C
CGfcNrZc+dAh6JG6Wmxlv6+lh1yecpJzsq7jLRN54J6cGqFBtGCfNsSQWXl4hvpF8u2tDUbTG5K/
os9Br4Nm27ZtWlwct7Z/XD3RxBktnA++a9hiuMtdG7EDTMqxvjWTFX84y/KTmlqykWf3XficY1OW
3RVFaO5dI4pD2FpTu3JnmJK95g8gmXMvWlhSUX5rwuEz4yFHTTQZ3UlNOmJM8uW+M17BYNO2K3kK
/u+Dj2Mq2WNC49Tjtk01pwUNyMlQloA4dNvEiZujnVAKsAnmquH3FBBcTS3SVmMQ/kbGyw6qq4+a
psV9OtT6Vub0gamyEKyviChgySY0buNuyRUdCemsgBgyNGxdCA/QETA5YKY8Vp3df+SWnZyjJk6o
/+w7dUKO6vgCYYRg2LU2M2iTR37e+Ijw410Lkxu8p1MzHhaCOAe6mxGPFz4kK+3b3cIWw7pGYqle
x4bZcxdUkAX5i/Vt8ezlEYKGiyo/J/QscK6yow3ZHnODQvRiPwoTHn4cD5/cm6zPzzqpuaPz1wDZ
cUizQK7oMigHLCoMJMkJHoOrdr6YRgqpg/SA/GcN23rynifWjAciFOyHQg8TlvG/Rtdf8+jcgraF
44cnJqz+11JnEwT7tuTiIOuJri+r/eUOPgvVtvHCXwqGJt1baq5udHEAGaeGBJiM78bsvJiXk0GM
K2buKXWRNHU5o4EOdbPAlEcZ+D+ZLv8XyyUunYAWjtCVzL7yv9i/GxCAsKSb/26nX6SazRaALwxQ
hHlMPTRObDiz1qmzD+PzPMn+m2V9yCK413QwUdnke6cpjkueWFNjcOU0NI/0hktuY/nK6Vp6l66a
tuxT62/VzyxniqGppn/3D/+/DvTdst+q0c0//X9N9P3nQN//T7E/28fX/r/P/d2+y+w/h/7+9bf/
e+rP+zfMruTbaB4mmrNG+P5H6g/s9b85Htoka6014Ycr9z9ifw6xP/4XyGANCwgwv/8R+7PFv9le
KNccoePwB/F/FfsjlPQ/PZtSUC3g+VSKBS7/z9z2Xxzh0ubFMhT64Gkj6HzOc13vSrLoPQMrvzJ2
5xaYqH2GB0hus8jYEzk4LijXKLKwUpEsb8dn17ROeKNsCKamSOJ+/CftnEbDWozHPcvUdjhrdn76
7OQDIjpg4tKcPZRcLvWLSOND65f1AJ7H0t0Wt9vEnWhRjb2zYQhGv7qQnTLE15lp/UV2tl/8kZMJ
2BDhWk2DnairNWgFJfuhAuTcYnUhY/bHaKdnPRAoheF/pmPvAdUYV3Na2OT8Bfiwpyzlcs29EDzq
TvupHb+KcIrUcWgGs8tm67Wfot9NNN1WwXDnquIpptgFsqm74n5LVE3pe6CvqqG3nZQLXt/qG7WA
8l0I9YX5ljParP07WydAUVkEV4os/fA6sCELF+9631LFwo80X2R1HOKB2hPoIiNHb8LN30qJGbx7
jY4VN0DI7oeybfvkChGpu4QyS/U73ltrOQaaznbWUuP0vhRqKZlim0HV58I07kNDldfdIEPmmKaw
2Pk2VoLpx2arommTwzzdKfsVDF2EZSQd62ILVlDG56Wx1tarzrOfXQhYEVtUQzXI1obw/pNLk5lD
E8esLszsucnjYiGMb6H16R+kpRg9Il/CJ9iudH0gs5blpipm59NBv/outFRP2Lw9onDpbYoBWGsA
qQAtaTh4jpifoJ05UIVt92+pWVAdEVsnjbOf10V6qI3jer89M/h491MCpEffm81ww/WcszDuo/FX
9q+uJzHr6lik1Ox+Earv5iO3zni1tCtoqHMPou45rXL5YHpb5O4OcbMI/3JFZ6QpljAwLwXk5Ok8
Kx2p+5K7Xe1gmaP8CTWZbULVH90ldDt3Q4fSQqJEhyjdzIWgK8SZyTpzMCaBnwAvDTYKF9MA0OYD
ztcSfoZiFhnqjx8PfzPLwrWD7zhlYT8qkgDjUUv2vSx8e/I0zc4p3eQGdjMO1UEovpSwYpwo32NU
081PFCManP3RdOFLa6BivLmJ1mJiJZeV2OfoStA4NNe7xKMWUUbTsMSu2O1I25b2KbYVb3veXuz5
/Gywo9FmpM0TiY8ydavQOQfN1FyLPABN5Y8K8/7qGOgiDCfaveEsWug+BYv40sOt/WJbmlzjfOX+
g7D6KuoABmYUFj/VNEMw7QoM51xkgYouC25uPUWYDtP6ZBVFdcwjyM5bgX9Ao30NZCLgcDgw6s1y
dVBBucbMdfEqQ6cJN/mMcZ6Zf3gHPKKunHH5KeiX4FLnDdNFxNIO2zYAvfi1VLaEq7KAYkdAfKyY
sjS/5lXOYfrFoABK4gHBx32VVBQxscLaPgpOwssk/aLeDHE+HWaYQofENsGb8NXyhG9QX0qr7+mO
oA1m1rSzJ8C/jn1JjxrqiTt+eJXXjnsAKqwTs4jD9DAhKB47hxRsr4mZCDlg3US1oaOjkOMJPFbz
iRKIX9nJvL0cvfbAbcvDeZY51gb2kNzZ/Txte3oONsLR1tmhKONGweIjhRD8vFhfHRLuetsFJN+K
HKT4lEWD3DrIG6+h35KqzvuBacdEVOoW02ax2Q4F43ybjWV+fLYhJ9/v1DOmqgyHxMrpxdPKLswx
B8fDNGB5ln31kF1Xclf6K5kL+H3NBJdLwC0nQRBjHulecGfHBy46xEFkkBzZ1yiu7UN+z7avucst
pZ4zq83OIyyOT1x6MfQL17Jeu7T9cXwwc5mZhl+JDIenrmeVBUvOxTc6l/xEpuO/VsSQK5y9rETE
FEInUJCX3wkwzDWKwafKI2/fkqXib5HOgidUZzt4ZXiBWo29lNlxb0VudEqdYDoPhjCBSS3vF6m8
4OrJsaVNMmsvPcjT0VEI3UHPFhDxbd+ooT55GuW488fpNgSJe2GaiW9Jk640MN854VBQ33NMi4iN
cn4O2jzeaYwbpDn6n5CPcO9njvPcTSR+qhK6d5LXJxuL3dVbYvlZYuqiK4M+7cPK/8RkGkPIjOxI
PLZ1mb9OiFWfTpbhKCtxxILq9OtzE/buo832F5piLMVZJu5gb2ZUx3evxFGGmWarLOE8c1d3dxQ/
4jQT7cyluCqfxlC8jIortlvlwZcSts0EPbmHTFBkSLZYXiavdj+iOQQP6CjchL75bYEU5pxxFUgk
q4+p3Qoiy8WyMQMyxEzjvgjkO9aHLDDXJeLw3PPN3TOk4CLV5DJUbQ9wfpAtrKYlgZ7IgU23IIyR
IIPfY8TjLe4JyOqgh+NSHerFDZ+6JOjuHMaafyZIGkB5RJpnfrGOopRCs7lvhozv42GeWjvth+OU
UkuKChdIXjvJr0FCAU8eM0wxrOE6Tb7MWvHYOdsF3JRZodhUjqWKywWfQ0rObVjIG1GeK9YPXKXi
haiuo4U5T0MQD9uxECmiU4BF/y8R7SD+doJhLgRdfX7/xXTXnGFoCR5eBBkyGljDqv6r7IjxhtGU
s83zs0emypQhPy1fC78u5dFC0xQHstEBtb90nB3qesqrLR2lzXNv8SngTrdvNPP1e+SJNsBTZ2as
pno5FctQ7iZ3TLbwrulWDbH5e6OGvtMDdjmjkOGFsebsbkn96r0eDBZAeqCa35MTc7HChE39VNY0
Ozy34cHtSqIZQQRO2ApZ/2J5Vn6Rw91P8u+WjeWbNcDU2fe9j8kW+s2lpEyTFgk8EHz1o/lDU953
qpqiOpgJzmQ+w1bD8m8dkyX8nuKWWxxyw5Mcywi3ZdA/hwOAVAai1YGRD+FwZpNAuaUnw5rrmUOI
qgheWo3uDjJ1hPQKtOm3Y/BJEycI3zq/gsc39y+UBGIZz9I8fNLO6B669dASK5sT7Tem9rGf/P5K
ZIVqPZMo52XygOTw0inr/IiL1L0NHVsCRKgXu0olQCOIlUE6RKi6af7Y5RbpDSQsGmsqfGqU79YD
ITQVVF9m9CpslIFzWtBsbu7MwiT0O7zOaVie0BlgJoVKDq8yC8xdlsDtpH6S5I1t+eOZDWZDL2pH
qQnyhsUMuOkh4aEje/WvHv0UsNWIMuYWDcLv4jSGMTiz/fnU64x9cldG7hMwaPFrcOlk22i7palv
SMbgY5Kd93uphH7jzUgJVW/Wbco8FPdpnXKGG5fC4iC3X9NZOjffmpL3qolXMyp73F0yNOZtdER3
Ck21vsqriRUhfSW3OSn1LQ2IblZ2FV8K/hUR/qxW3NHJELzWdt9dvdnNyk2kC8/bYRpQ3IDn9C2M
7OTm6cywHHGt/mVkx33sfeUnbPmNkVvuGrH+gkSVdTuM897015BDIBpjf1B62WzyJp4KF/N6Zjs/
sut6/6Y6reaHORYm+aDvBoggDOMRudgEcsGkJFjJvaIrZO0NVk7srCYol6VEMmgUBcx4jYd7EWvY
eIkq4nsQtYzlswEXi96j6ImCJUNr7IuXUEN8CMeIxvfRkUVykiTn9kHMjtmyS2zJOotPyq7O0u14
ITMXUFvaffD7WgvwRjrGW75RqcULEBJo156xeHd31mTN12nwfzDRm9u8+NGT7rz8WpFyJoWD6tRP
qFoBfH+Y9CwuSrvkTmHTHuK3+TX15wlncdmeqB2ukB+T4Oz71edYlE+DQ9VN6fHSD+fxk/QVCAe+
1cAFcb96Pu2ZLDTTP3xB3ZeEo3vr9ZPz2U8mfWPDXFyiySYRE3bBjcM04Mrt28vBckX2rYOuvJp4
dL9F64UU14nG/DYa7vPJU6wlGJXMZJ/HmXFwZ5eBAjLmJ8GXb+PvxBhsVxZxXBStB7sf8vIDmh9N
CrbHqw+X1LoEt4OxO+Nh5FdWt6FzgpsZfmFSqvA1eHFEo1eVDeIs3NKkuzny/DNV1Pw8LBhzknIQ
u1V7Mc2E/EsicTjj0Gm7E9CF1t3LsMkGZq+URzhEyR3OAwEp7+LQ5aUfZomq9s1uN3aQ74b4dwbg
HC2TLdba+8irZyNboLB3Qw0++TvsK8+6xakMqydYmvzo1nU+K6sBYT7yA4rXlyhqrE1gC7iYTZvF
IZJoi8/Dd4ckfGKDRcIin3SbkMUsw/iGjNRSLwQgcoFPm03+nlU1GenAr5t7yegHbLawFv8wjIsG
OZxDetotlsWnbYUYuNJmdVPaTkD7r9AOsmFn42Tc4CkeTlY+gJbVJZQvDz/DDNOdahbx0KYNWVrW
jCcnztVvnFPp10CIcBMuZfBh9VQE0H5RH2MrbqmZI5jL5Zw6OuwwNDBS9lv+zCNISFb/bnnyRIk5
EHMHGZTgF6T5kSdfhBVdwtq6JJNj9j6B4U1hFZhkVrGLOGnzMzoVYbeSa8HvKhuDDjtdGe1R1ym4
KBqK7Al69n/mEs6bmPz4p0VBWVdJLZ2XhVi8w2yvKSeUlW61T7DL3SceQ2AuXFK8YpkPULDIrbEH
t49O4vRPVfzfqDuz3riRNGv/lcbcs0BGkAzyYm6SmandkmXLtnRD2JbMfQkyuP7676Gr+mtL9lhT
DQww00ADvZTNJBmM5X3PeY4TXyxOMp6QviNuFhsj29SgLlSJ+QCYczmqkjQ9Oy4Qu9KMoxNbi0sY
LOIqKXKFKbHtgk9hVvWHVdjmi6TGeYG+Ij3SrWXqKALxaLWmA8nn27fJAvODfmAwHeNFES3rsNrs
Bm9rZaLfmLGISc7vfPBHD7sr7EL8EVrEb+XScbKeZXwxkWe853hdnKkUyiNKXTe8NBiK97EXe++a
JSnuTJKAPet5IPuKPc2ZF+sFM65w6Feh4iuHOb5IJxJjkU0Up1ACMMUkBmjimBnwkEEQY6jWLcBG
U2zWjbEewmu7L2tzbvAUe2wkvWQ+tzzMgNctqVjeSeGg5+FMXCLy+RME8bfqkf+9YuN1+1S/M93T
k7n63L4sS/4vBI1R2/tdxfE9SL3+H5/rx39En7OvTf8P6mf8t/7HKuT3v+LPKqSlnD/4qHHuSqzE
whUOfztuRvOf/2Ep8YcbCF/YAt6LR6lR/KsM6fzB8RdMlA1AiTr4xmb5iz4mnD/YqwOIoYBJmRLe
6d+hjz3HH9BvCJXHpjhQW8Vz4xJQpPyB57Gg24lTSgdHMRXmw1LhtCZjp9n7pVsAHMi+jV3efpBO
8/mHh4ZzeIEa/iN77DlU56/rhhuoCRYGMKytOPrDddeFjkhr2cmRJ0eftpfdbd7PAGdtwjJf6QI8
57H8eS3PsTEd0i62xUs+E49yGMdxIVwuSKiwbTFzvY9w7vd3tP3if9Ed/rwKoDJwLEgiJOXh53dE
EU9VvsNVkLESTUF++ZHInOIUoW99PqVzdclO5yDckw5B4dnvr72xXl5c27dtzxUBI0mpl8QZjxLU
GvBOjrPnycO23HTWetXYsDmIGHUO1NyaV8A6v3iBvu0robyQCSnwXtyu9OLcNHaZHKdYw66rbcnj
zdfI0176CnTmF0/WJ5k94HMQyndekm5YTdpusiyMSn2b3QjqnvuQLtRZ7AFRt/rlwSvsi2Ady9PS
oMD9/aN9QZX5/l75AvngWAUEXB/5/L1yrCy4tkcS6siROSUQ4sReqDtWYxqcbjrwvRR43XHvDCza
nJ2FGS2yVxGgr8UnQjj4Q3bmvfJMfvX4peMIfpnvCk8wdTz7fhwvhUAqrYPrluHR12sZeSHxKvir
9fHvPwGlbF8gZnGZxPxtDvnhW3WwCxEUn6VHWufNRTPG3pe0CcqHetTeHVG5I678KWrtnGCtAi81
e1tJze6Q6VkfScFYUeHFzvrKVy22/siLQR+GMKU8OjySE/CLqcur7DYxCM2OYqbwsOtKSoczgM4G
P32IeFQHZfC+TBbnjRxXGqbtRIe64mT6JkQ5fD6JyfoInYE/BWgw3feuv0ZJXeMhE1SpllqqeG8q
6DpdgJI3sb5UxSwp06cwSUHAlqe5P3nvUN9yHHjlif/8PdMeUgrKEjnCgIxezI6FasAFeLzdjpyA
IzXe4QLeLzKYvqEuCmM0tb9hLqVsvVgzRH/XxHMULjB6h5md+a6b04V8UbQnUYts/CNNGn9BZU6k
wsEhw+jw+98rf/5CWbxsBWKQVYym24sRMiMgXzgKk+kEqhk0dD4QYkTQ2K7yuuoiTxvnti9Tp2Hy
rYerNXeDmxxd0UgVOUai7Wg6v8qVGImGWRhiQ4veRO60OYuMgPaCr8FCHB64yTv4CdMNxrz0bRcn
MfEBzawuMlxLN9kclrcZjuykpNGV2QGBIrR/t5QKcQ5507vNfNKLUREBB24cUl6JRVrvoM+4d+xF
w6/GxafsDIRl/v7x/Lz+oPmD0SVpQFMtc198qxIjDww3F4WuzMa7sl1w+Qfae2X9+fVVAlCmIXsJ
/AnPv1LE10g/8fAdwgRdMASBp6al8Pz7W/l5u8CtKO4F/AQ+2Jc4Nashb1F7E77xyTeUf1b6/QKa
bpIQ6JSNuKgoRnU43mrxyhL3iys7jmQz4KDzpGP7olua9yZcMtGHh9GTVKfSpYjSiZRCGkTgxNXd
lHTpByuo1St3DMz15TSzzTEMb3YQnlTOi2mmgwJvpTk5A7JBeb9DDxJ/IBuu/ywQT7o7SPXINh3b
OhbZRAylvdjEb88Q8yMOsFiz5kC1l2lhL494eAhlrfq9oHcHU5yI+fexyK2LMVXy/QrcBuFRXae3
VkEEN25Y91q2YX4zD0X8p5zgT/juL7ZfP3+wf06ccG/R/TI4nw+W7aS7tBzUDmkbjkeXOuG71tO3
fWGY4OkhHIPQfQNmLT0JsZj+W4+UD863A2gdIPKeX71YUXC5dhcCVm6HE9MhIo6tmoQcq1V0YvR4
jQax2bVIwOnPNqywNJ6PK6lqN7ghlwNB3x8KRelpTuN17wpKSspW9Sn6EwKqelShVUfacmu3T4kE
eTRUHToCkAdGEMr5+y/i+/t/vgyB4XSZq+UmDlBsx5+tjsk8O2OK3/2gE6Egbkn87G6YXaSVcXAS
TR0gCwUENDOxiwZNh2dz1TU3cdcnH/6NnyKZiZG8YBVz1YufQiqNlFnR8I10yPhbm/yRcaCK7suh
PwtWsD8qXZHxu0lF4b1D77WoS0d25vaVH7LNaC+fCVtg5A0ePN2fhlfI20TSSjDCqLvLehBn6+rZ
Z2gxskt2aIa4Ih9Rkkwu4eC7p9hPwhMnB9QPTMZ7ZbD9YqRLRjiDzffZL21Sjx83L6kUcWWxsTvo
vpF3CeSWK58v9aIn5Ig6XKJOVOJ8DsFcX1iq16/wU38xKUveCLMlZziYhC8mj0aTwppTjTnMYQxC
pQfhRUP/L3Dq/8RhfHzqzNA9/YOzeP+P41A/fjaAtv8vHMu3g/N/LQR6Nzx+rp+dwbd//s8zuAz+
QCrte8q1Q9/fPo5/HsE5SwcOg5TVXfoKhi+j4y/+t0AjJNjQ2Oz5sVLyBv//CTzk2M6/+Hs4zktW
XPF3TuCe/fxrURLFhFRgTl1gJiF7vhdHKTfQBbk+/qe+Wwf/fapHrYIo0XlOrlRQV4l6Suypy1Oc
MiuVrQcqwhYWkSSG/3BKTZ/2cMfGi3biTCbeXlcEY+KSdcN0DXG4rSXns1ZKI1Bk0usWxxhkHD5S
0kOhllWeL/rTotLDSozBlNd78qf8Pr8aGjdBHEJLQrzJ58znrwboWU8FDna7YV+qcTunJ8lM3s4X
MqLypTgGmD96c5yYFAp1qopOjnvdlyrYkdqWEuOZ6NCN6nklcTsL29CG09n4zRTZOQ2k5Dh4IIug
epDAWhBmSDGPVgY+I1z/8SKIXkH/RB+53N7lORRAzwPxwgHhqqFhMRyXBd0K0RapW2dHRfoyDR1E
f0x5w4waF3M8XZwmr9txt5LJ12D26ByzbxkhJkqC1lzpJlk10qJpAUCJOr5ov8mmqZq9XL0KRw4p
A0p/yYc11W/8JGmg3TD3YPJfl67w0AiW49Ch8PEg4FU62BQphDAHZ4ZEl+Ib6aF4/hCuJtjGbaDq
9MCntCG+SJTFiAjFaT7GzkaLCACtkltVrxS5E3tGhV2W+mbQI6SYOXSHd7wub7jrVWaIjCZJviBf
sB4kKuiAnFoNQYhCraammBPLRRr9UFvmSObFxM8T5bqlmFGL7E7KuhaPnlFhGbUYoMpDwQCGxLW5
1ul6LaY+p1uVYHB3+AeTmETdSMeNDOhfkB1DYLZMhnOs6/bHwB6pjLqU7eFheU4LtDAjkf4tbfnU
EDVN0h5BYX4xj8i1Ah5mPc1LTdNwU4IhLeAuFeE94UdS71xFi9yAhQkK9s/wFKhuzohHHbCRUTzr
NCBLgc71Di9JOSK/bcUQXNO2z7w8EoElZ9J9muxxiiVyBeVTALfPRgdsGISkQstPdtskyFhGbbVJ
HoWrOwpQdz0kBTy5Uzzt0fI0nKfwNzakWrYATuh0gF4KOe0cupX4bRgDtOH3awYgJiLtATO1yGiT
RwsgpuWkCJAisEXJ05vB8fpHd+hQh8F2oOqPVAU2HRkeGMemxc+QNuB6veGLnbFDezzGye4p52eQ
agB6BZO57tKCv1qkgv8zH1HRH5qRSNJjOMj2PqRr1R+oJscnE7Zpd5/knXmoMe29I7nMfcBvoj60
uoPNOs4SaEtHsf00UIRiXA5pOuDlxYoZ7Hrc7tM+5Vjs8oWQXURnmjDUHZgm5e/CykhwSXYQZufK
kOcCYMBvzlwPAgqyonm8Daqw+1R6bYq9B3mKE7XEZ7GxiwnJpCPmj/faZYphu7aU02lrw8C67FZr
ParJK4OHOcWmiz/dlfF8bSiAmki0SUo3TUz0AXeEQxE2hn3cp9Yy5cT/5Y0AXdI4gSjh/ZlmAUyx
NlUIh7P2rHEnfFDiA32KimZO5EkHpyeJeRabbJxsBLlYeopngmDEshKm10EYcq84rNWCUCjRxVh8
YkGBa1xbjzBAfLHKYZQWNlUPd7Kd7ozWGEYoeJSSbOfK0f6FlViuIWESC93VMqSBdcF3myokHA3n
PoTkeu4ii8gDDPfCJkkWYcBY09Up/bFJvlLzSccHNgxATTlqIdaige9YH+sA89QC4KjtaMPsiKFZ
JswTrmodnPU0VmkvkOcgSLFPJDTeU8QNfnIHV8G7zpKK6G+TcNSd7FGVl0mfuPJE+GPXnbT0Hmy/
+kRmIRNZOFq1XOgMOeuC1sJPWCcC90IMWbxCzyzQv/cFQXvjINrhts58pz1L0z5ediRLkUxJbJxE
Wb+WdbWfJdK/nWyABPP2zRAey4RDxUEYWsC3SdWTwYTWzrwNHEQYUYcME1oDdqn5JFzaON5INdUb
fHWbcJyz4efALtPuWMWUOXbCTqs3PbsucA3+ir0ECBlDklobcdchezkd9ZNfl1eennKYAlTacRNq
WQDqT8vizYgRksW09wwGHw674tr0Je5BDR12OumXNL4hsgzhfB7SZTxr3A5enO0b/dT7fvvJr1da
V9AZ1BUKsvYqYW3ahoZtn1dJhRoeaBMZTWuBoX+XTv1qn2V+z+rZsO7i3HeYVI7KavyEpJnS/26k
weVyXBczfraaqn2E4hYUV1YnECLkA4WpXYzgZIMFuw7GR3+aGDJJH1NyjF37fAIs02EtYQGgMUf+
HaZGCRFypzWyWKTsFbiqBEldtg/Y80Lc01gj6Q9MD4HnEPM+dyHJ7XHdbum9hTLMqmOZ2FEatBkq
JBEX565KXAg266qrncdwPS0M561jkrfeA8ggVDy7slCtpp3rABedG6tbT2lSmfXW133qR5S75Mk4
ZH5zzoCah70OZ+pukCL8dzQI2+yQzzbt77iEx0ny1nIuyrgOsIOJoDnKth27NwNk1nNCkG9LsqX4
K8FlvgnJmF2AqS31Z8AS7fvJ6n0sEaMfA7ulmY6YhLBtxhgJeM5yt+DRTfct4gDrlLxEce36Li6F
XudOfl2mxdqc5Qj9gLARkPKWmUTey2YoslOX8Lwnj7fMA61yKT6NRrjDXR2E4XBigZ2rEXmFqThH
PDhS51Gj1qe1UStzUFgxLSpXe87B+JVurbczTVIDHZ2+xRT5BvFqNEG6u4q7THzZInLfaUwzSBlS
x/4ac9qtIuJKB1abRlcDFrNC3aKsQawWTx3WHRGk3QZRsx87SATQB8nE5b3acv1aotdgmvVwckYB
knA8dKpWnylpBsQwOikMvjCQ8sImgow33C94mOglFtNBgJI+8yoeBNUJYCG7HAb0VZo4fcp7a+27
rjawdhQxv4rYMMM+0VpbJ9tNOiE3qcZZznRsQBhFQN9BVHTIbUBap+YzZVrIdp1MP9LObG6d1F8E
8ZCFSz8Up9pV1lCM2jEU2WahJfJRwxujDT7NKgS6a1ffRs9LL3tl4m/9PKK3YevXAoSR3olf4rGN
umwlEKJBc0YYNjXEJ1RnhGXPuKk/2NnUf0s9nDwfdQeymJUNFRdyL4LT7udSwIgmtm6zNSZYhtSJ
yDpSPaySs4J85ZT6vJa9HQGQ+DroXGlykEf0spxPYJ+XWdzUblPvA5QOWkBXjWP3RMMhdmZg4r37
u9d0FVEbOOWJEKAP97KxITgxjUGfqZ1yiurClaSvrojUD0s8w/wox/6VKvHzkzj3yPWUi+OC9ijn
nJfX86w5Z1FABEE7/K3PegswGUyHk6/4Xi2zMUSccS+GjejAHvGVhsnzk/j3q6vNawH5Bi0Rkpbn
dYC10CQYOwW75wZvFLo9csFF/fjDmfMXZbXntcLtIqGS1F/czUHiceh8fpHctMAfmcx31uj6Ubv4
GrGctMUhKca/10H957V8BI30UGWoXhTRYgf8cJfRA0CTGO5NYlUf9RTal9Svh/61ItdP43MLI+FC
FH3ptVDEfn5jlqOntSR/hTMNs49P95Z9a0Wls0PvFVWQrA8tu+69nnPsEQRVfrFoOR9SScb12CbM
C1PgorrS5nNb1sv5arWIWH//8H9+w/xGmib0sXkFfFHPfyMRkCRATDz8vAmawzDSocGiER+/X+V/
otbyf0z4sPX1/usCy1n3tOkcfiyxbH/gL5WD90dIvRFhD8Oe54+0658lFgvb1NazxWwlfYfM4vBf
NRYy1lhdKKpjsKYsEyj+VI8lL/3P//CcP1xBcZh6CAUW/vzfMls9H75sARWBG9/LtIw6KkD8hB+L
gA6Onr5fujbSQtzTWVuPYduIQ75W1olXq2r/w5P5xTTgvOjffb8ev9wjdQZe+FYgena9QqByrFOu
Bx09SXZWjFO3Rdp0HEFgHY0/mpMwpkVJSEG3T1Pf+5R7TBW5cQls7/k+0Pvdsjkozlnunb01CEh1
+GDzVz6Z5/PV9+fi2TTvaWxs/YCXhXgkcPAp8rKNMtU9oKVLz/liQwh7Wp///pH8/AYQCoQ+VwP5
xuS1/f8/9pCHHpEhxatoJCxhY2D6JyKH9zXmQfOgwG29cmc/vwEqagghAofR5Xhb9e7H62X4MqpO
EGMtiklsWS8uZpU6i2RaLFfDVOOuw/T0ynv/xU1uRWYENSQd0e/bVsAfbrLMy6qnUc55VyqLKMqK
2EnOSgQGL/oUEdq33z/T77uCH8rsDDPGluRCrAIs4Vt64Y/Xw6GaSMIydOQSxwULNSvGO9Y4+LuN
XfefcpZ4TgiDY72THBIBlKyd/06To/yo7Kak/ylbTN/J0jnwN9rUwxuAmBx1pputM6mxrv8e+ob8
mk61/aAxOSDcFmvwLq8asGG/v5lfPTsGiCQWkCS+n1aYLtPkZ6QtrV721hCDOnAx/bxeVknRHGgh
+IffX+/noY+2b0uLY4AARt60Vz8+O8KyYd2kIQAHO9MXSHPIXy9zG+QhRsjfX2p7Dc9fU0DLFIMn
DS/+LV+8ptDZyhZVAzgZ5MyOZKX8NAhAR/z+Ki8bUa7PFEubErkAgiomzxejj+2ItSFXW86o4XzI
6RwC6ImDLzMHXcxq2Uaxiamhpd56oGJjTgZ66fTXY//N73/JT98eWWkMLZePj50wkXzPH22ifDgS
XtWiUeRsGowM0LauvQuA8+2+zyD3yyR0zn5/0e2DfvaQuei2s+T8KJWgYPv8omrqRp11VhPRBMsj
yde/i7UlkE8nCNkEFqiRouOeNmD2bzx4FDhbbJ0i+NkOXtyvs1TSwyXURil1/p3tgIPI85RQZpiP
CLHgu0zs+N/A3hEXYMTnfZDTKA9iMb8y//zqwTPGsDXz0Gk6vdh+OkMM9BkbJAYXODOori8rnBu7
tOekRl6GdY5ytXvlu/35ubMpZGfIdGvTRgnk8+cOtduGyN/DTfLK7eQliB43tocNMMEXpsg2Chq5
RumYvBa7+IsBj5ZiW80p8AuH+KbnlzaxpfSU+g0MMM6+YdW1F1uUwomsk+wD5Vsy0Yuy3hlSCw/o
xUnHGdxqP3QiOfn92PtpLqG3x6GN7cqmTOBw8/yHzJT2q64KCNILCWvqKGtH3qjJf5+C14gGP80l
XEo6NM63fbiiEPz8UuWkR2E81URFHRSnuiTn3JP28srk+PNVGEV8Tsi9FNuv8MUNLU6aupgF6khj
pubcW2W3swW07O8+Np8Zi7mKZFK2hi93ZRQN5iBZSX5vWxpeY1oRjODSx7DHWrxyQz9/GawpXkiL
Ho1kyIby+WOLcwqwA0wdAMGpPRym1rWOJgv8A3a7ker/EBMmk/TF1e/v8OePgwUt/N7Z85gLX4pW
sg0vVAuiinplFUfY+/Jippx1icdmueyNgHPGdnjnm9dmQ0JPuaNn8yEyULgX2+7HVgqV4fM7Xj3f
YB3DytrT1j7HA0CGRqDFcJNldgv43ekzQMn2QL72MCdnvizlp9FvwotGJwPvwK1k/sZdApovkC9r
0q0D2maRsPzs3MoTfzlkJKRncFzq5UlW2vukB2gaZ4mbpFdpDxiMBCKCZE7atCvOiz7J5aFbnPoD
35+ZdtSU05kcDBhWUQKJ4aouAFscFN7z81Z2yds83spJvfKzGiJciqkBSDppQAFVztt5WNvrth/t
zxrMJrsSp9zAK6BmMTnTFLk1EBHFQZp6WQ+ioacQjWDu8B+5Rn8IMyKoDw12Moj3TTYeNesJxa2u
RZqw5rH2Tt2htb7G2ex9YMfe4nESjv5Utmt/Uwy910RwEWhvatsluW9zl+NjtrGg29K7zOaqvG8a
0wKry2z9hYZQcOd2ICb3BN6FOAOJwMU1FBt3j42eEihBHvbXSWpx70JyKW+0SLdEtKWfiU4A6mhF
Uw1RYVfFa0NmWkXsKECdzsbPFLjs8DrkS9OByAJHH5wWstuubqf0ivKeuOugCy87KxvxyTRhCZnb
qyUEyIXeQRUtpRdcWSJHELdS9aInWCZBdoox01J7PJ1ZdyBXMieipVfD3SRaDgcpNl0kNSZz7/vJ
xoQ2tvbS48BuR++w9GP3AFEfJkKWND3HlxmnPPIY2tMrZRMag2KrG9I+bd+0Na7LXSXqLa5OTxNc
oRpp0LGXhmTC3PR0DUJK1eVBtNJL95YDOzuCmFB/mDI4TqyjeQ5UuQ2HGAZOI/nPrl1/JEUesEMX
dtY9DC463QxwAHy4A/G8Y4aXl6YawNwEdj5/7NrJDQlxCfWwk5AC7qcRmsOuC/P5s4L1DC26Nvom
9frFb+lVtgSlDcGagLh19fqGFknoH2zgL8E+H+byhN4ZFREdD80Yjabph72/JPGpv6wL+XU0ofoI
pRV+QzfrnRucNBB0ixHYMvxx0toOQ5pNV9lUFt9oOUEvkM5Yfix9b7rxV3uo2B6v9F7ptScA9msq
nAvjmgp83FSU5I0ur9tKyDt7Yit/wENIc6aSOEwTkINolifkXqE/T/l+Msr/ktre+r5oXY9jQDf0
+P69OntUI1l6Owq85r4ASIExr5wbc5TQN8bIz7zMj2wL3OmuD/R8hvZch3yXs0d5Ng+smSIw+lQe
OVstY1pv3a8LEQVLkWYoFeRomYMZyiXcrwrUCJ4j6Q8ROSrWRWoCp95jA03oHdX2itUqhQZOjBZc
VeaMzL30vWLEsz/UQ7+3XJ/kEVOVro6GxLbMvlqMnUTU6ycKzxbcRTwM7fIlh3ZJIpcFktZYgaFZ
iXPa7LK+AtTgo0D4hL60wO1Ki7Xe142YSFDQ2o2yUYePgzPwY+M0s97XpljeVhsm82Rs/SSFRAn9
zbbj2+17dk/8pdYU/vpxvLdchLf9ykdEbzdrAFUt9bQ5R8ORhJy2Cp/CwKQrh0N7utCzg98S3Bnu
2jTV4AWnaaOV9UgM3mUG/8IuGxoMa3IR/WVR4s2lKmBT7Frwu77FNcls4IMjwtDYp82dMEQ/kpln
e/T2V1zQnIWbE/yOnjkj9RfIaGKnHrGDI6cEo8AfR3nRDLd+nUFATEyNBHAac5gbAJM3J/M02+gR
eh1fF25GPNjY5qETeYRCaxJ8t+nZSaf8JFWxNPuZLt9HMXXB+xYPqCF6TQwP4ap0eSYhfxQHB2DV
pyVthL9LCzTChBw4cCwos+srs3QQrFC6FE+pSsMrvsT2IR2X5qufi37ae30Dpat1wNbttxr9BegV
3JocltNrO9BlcbD9uvuOlvAeV89CzgvoQDwMBd2QKO3D9jo3Gt49RLGljhwKWFfOEJQjaN2qL444
+ohTVAuyjW+8zqm+nUxByE9Mi8ggKnAXHIcmIcgiTkoychg3+9mr1N1GkHxYU2Wv+9RyUE3O5TTY
5J8EronAQ4V4qulCf+LsB8ZBq9W7BpOeSmZrVTWnJE0F9i4jL62M+F97RCthN1+2RUByhtPG3tcx
CPMNI8vHsCu0HwuE7nA5oglP38S3jVLoDH96hyU5hxS0ieGtMz02kD8mTVjNjgwTucU/WCA9QcTU
lyjYe/tAeQxsncY2wmSu8OfRbqgteL5uU1zrYo6Rjndk0xIuEMe0zjzVRzPOwHyjepVgNibDzDt5
eNUogaQAAeP1i1/UfXpghC7vqsHWPA1ouwhdSNhMjqvfkMOmG9slpMOU5F8BK20IjqyQZkQ0PHy9
XwCZneE89pHQVIX6Eqi4gHPgTFu3y52Y1h2QLfTGWiEuGz8VXYTGnFugJtJ90K5u0n1WKmRE9HBn
8A0WfluLJBk6d32zfpL+2vI9uSUoD3dR8ls1xhXN1bTFi9jAY9vIYGV9jzHCygmVb8hTCxHQX67Y
+h9GZ9DVfk0W99ZduYWdyWROzKnd4ReMR+er0sp+8mml7+F5rgTqYB39lowBmhMTCDDhJb7ujx0n
aULJpMRbino4vkSZJR/lOpFkWa/NA+5QeOApqQwEOMrupizweiN5p9Hru+W98q35JkCfTBkDMDya
qtk2NLAI5oOGycJCeOWxUElzljW5oNfb5FuAVT2iQMETiUI8W+/poLnvLXzdF0Jp8oe16Dtc5Wro
76d+qbxIp9WAwx4PxpUra7c/Jc5++jitDidNHhziK+gdIPfyYPg4skn6PA9h75yBBC7eEwkimFdF
R77WZJfLIXZxGF9qT+WfyGagWhHquj8KXYw8w7rARp0AWl1wy0OC2JMxPJx3rWqTqBmoPe2D7Z/B
UBMu3+KhIse2cmTrRPmoMa6CMHTerfDbJCK4Zf2oG99q9v3sLW/yRgP464qZk+rAEAopts5hdzu7
E4E2Y9yo93pqmZkFjmlvUyvAYYh68nlCgiVjM++picWfByG7x37qi/f4UeyWhB1UEDs7b/o7EOEU
duK+I94V0/X7tJ3AlwwlzQ84XMQmOTPuhz3bQbI+XDvzFZyABk+9Ajrn7GwIQekxzts2PuROmcCH
TMssBZkTwK+AdkFgWm7Jjb8txCdrUSyIPrhzGWlrJb52aUV6KVJbwt7zCvGFAkE77ByARSRwhFX+
RQczOYYQ8CR7KN9zKPqCSwQKYM/lAXVZeGsP2g8hqwgEacL2+neGIFUO1mE63TmrB3/fHhfMtW5e
3S9E+dxy4gkf28pe3jvKLCu41cyed7VNfu+el7YuHD7s+D4ux9Gl4Ws2RENJ8NVpFk71WxLc7E3K
VxHjlNupvMao4ToR/KvcJi06YX4PxmS6y2ofQQOOFvZpBmcJP46NAAYTL7Ruujxhi+ZrUZ+hnWFK
gmFTPLqFzYZvNUv7dnFigjJKR4znbYf1YqeGMSh27Aiy8GRW+bZNq/CwHQpJiPy+Dtv1JreIfmV3
oNpHm4wWjh6OiBFRZgB1IYqODnAX3z/1G2KFCWASB5eVBGiQs/hESgw0w/1hGG/mJWV3TnJzS0F2
7t1iDzJoubb8aYRYhAbQeru1S8nNWdOpYiVZnSeXLeJTD49A7QgqRbDiJpqq+Qy6F90gQV393pua
lOiKYpoPvWuy+eCXJa0GNejhvuvUIiN0eDzTmMn0SQeJ2o/u4IDnzxEFIv2oMuuAGT3zSQIYYE4k
dUyPAtASMRckBtSMpS5uIDUXQA87knE5IEtm5gj1JN6OEk/SVa6Bhh3VOM/MA+wId52ySTS2nG4G
/rRuJTiwW/ZbN4sXQtYyshoIdR1oYJSLwSs90Ta8UnIhwC4hThjPeY8aXbLesyvnnyYOAOkTFTQ5
PvkolRD3VB7sOOmQqIFQZe1O52bqyn3aSUxA3qgcAK7+OL/Pg2q6DKALSXSSqjgrnHYpdiMH5TNd
jwy4uGzd22Gcp/PNXPZxJDCUEwKfJilPRs8P8ZbiKChr4V3Tm+RuyVtx7D1tOg5wLNWH1nLnt7GC
7Qa2vFDgu32UZgDaNoNTMxBA5tBKQW1WMedEFvsCdEP5ON+6S83Mtmauc5M0oFgwCLCt10hnd52s
qm+hNP3XIk2C+U3er+29R3AM+0FwYBS14sx0UaObtnpL5rT8NHRLhnrKTV2LKCPH1FHWhXTXUzKx
yn2C+bMg87uL0z2BsLbex327fuxN584XopvpRfX5LN84Ze3B/JKUw6NSWfp0BXDJ8s6w93cId3Et
9ex5AV5kVYWutyPMN5zXfMYCt3QfrEWE456X71xD+cKTA6BnRDza5+u+RXh2TrvPdyORjyk3Xofp
ZYiW1AET6E/sKgMm5N3kNDXUndQP9pWZi6+6dMKrOa/NpWkbPGJadyiEKGuW92R1zW+nJLae8kDn
Gel8HqIkiWBTgfUcBfhcdq5Xa7LNKRPYMOfAPmk7qBSBWyKuQOMgtOrvQ1WTYGYvuEiN7OfHMFzk
chIsRP7t+8DKkj0KFkoKofSSL+4gbV4YhrbIZ3ckoxlroYFR5EwkHMUrD1Q7W1ZHrm14SYWpwZKP
BSmlrIgh2b0k3OVHg2XrNHXRzrJhdovPK1+xt1+soSL2MeFpAwDMyFEd3W95t7hPfSa6iyBTajxl
88YJbp7C7ANWU+9OwJfHKgTPO47atM6vYU2vYcSLAylY6zo961D9+zs/J5Rxy8IZ9gBB5uSeSDyX
8rNAiI7nurPPqU14wY6cNjRqgwMRj6JNjtZNz4XLkdG3vSPJXu2MMrzPyxNW1rLcmwk1wy5dgywg
G6azLmY3I+eV41DO3IM2ETh6wHLJFq79akgk0nuvSaY3hSzWh9nAbCM/xXrQcNEfSirLIM7mRrCq
L2Etz1F4S3YFrJxE8k1tp4nPHrA2c2JsPyM1igkS7NZFRK1pEoJx2yoJ3rhObb+rs1wthzGYgFtS
/7cfzRy4G8N1OyY3MkUwBvYq2WAtCjlW5+R3npncTz0f8XxWGe0+Ldm03mpc+0kUlm4KsatPfITj
pCGbXePFRN8kmhMIKrfFIqoW3tKuKZrgDgtKFZ5kGGiRijcDU0rKV4D0zOFiEXyIsTib5BhchnWB
zrYb0/RMdsIno95NNVtStNtfFGBy1NmN29dn/4+98+pxHOnS9F8Z7PVwQW+A2b2QKCmVRkpTruuG
6HL03vPX7xPZPdMSpRFR39xuWzSykYfhI855DVgao3Otooru6zgDBJpVOTYpuHFblLHhQFtuBvPU
ATlLym1VRxEFnQRfFWhnZpu6VSqXB4pfgUQ5Lx2NXdlM9SfPqqtjCfKvXstxEWDkgd61vk1LMjTY
SapY8oxcNFcTl70IbQu5fUknH6ic6cfxFyo+vEzDvnG0fcVi5ozJVZn0R4vu4H2AkBZpNL3ifbky
cC0ouR2iYubyU7s59lFufAsVyjSrohklDkPUmj6rQQPeh/JsZblm6uGI7vujhCYg0ufxTiHR94uq
mf2IzQ+vTpZ1+o0jbnisldQMXJGSxNcE2REMnMrIM1wqXsbGlw0zcxGuAVDFtoQfE3qX3nNZJdxs
fMylynvyJ9EDD4oRqU80rVrUFOH/PiL71WvrsSOngHFQAQsVkkLI9X7oHCV+G2hbtu1bCQ+EzqpX
FS4yPI40u8WXT+uCfgOArfvG+ds2W8dSg6ch9nxjn+ImkO1hOBncgHCvMhA8E5MyAvZ5xAF8+PLv
RpopctZIDC5ZxOeiK6dXfCebw78Dnh4nVKEp8yaZmrgyh/Ydvth+ur2drb5IklskizWNqrIBCE01
RZnjpHxtllXtgXYvqZRLOsmCNnuU0HRza4wJD2UqeW9ehDTk7aCXVRyialDFZKrYEO3nOKbODMEi
t2GJL0IPv9IYUY/vo6TaVXqJbKeUeHsFBPYWzkfohuiPbrXE8Hi/GPrv1iP4EkqWMnUsnVqBOStl
YX4GRcw3ijVIcIxtylbZjaE9vJlyMy2USC8KLCIUJF1HEcVnCrbnXa22lSlVQO6o3KNDqceQIUrs
h/e3+/ZqFJB2FCEE7GKOiEJWt1ZKi5u+5ivTJmly6S3L42oB2nEZhYsoBrMUOBg9tqXztpA7JAsr
Kq+oteXbDLw8uBeKDupvDw+1L9FjELJN1TZmZdZMCE9howgbg//prhQNyX2dFGEzhguhrqwEriyo
m5Mgo94mpKNPV8IoZL8ADlO3ltHRn6a6R9QxiR4UKyWfimT7prXwCro9WtcqNhoJaoUiMjW3C5o4
Wm6FwmFAhptHHPg15Oei0txVRvat9JTRrSmxrr3YShaKY9eWIJ0KmESD6qaAUzhvrix5Iq2IjL7W
qb2CTGiPzaBpF1jeFLL2KA0qKTITyeWqqHAXpCgjr/H7QbwezvJCLyjXukEI0bACDQul7VnhyqhT
yjUV3SBbcfEa10Piqui+uajQ/my7vntMJa1e1xMk8Elqun2nV8mdo9do1AfiAdeFxRbVMdW1cqt8
BoOj7j1crlY57pMLG+bFzLdZWWJdWSooNvVCGCPpZc9uICRZ6jB8SByheoY23d3teXEtik3hUlBI
weleIFU8bFhw0c6xulftpyy3vgzo8r78C0EsaGkU1MEEz6nDHbYoitwmPGC0GMF7pUyeuym3l2aa
mElnVUl6zAarhNqQQJTO53irDVWXZl5GQbTVD1rfkW9lc3nkii2taioBK8Wp5K1Z68FLKwOHn+o2
hsgmGBP48mZ3KSbHD3YtTFtBL/95uxPmWi9AaKBfwvRAQ0dIDVizuad2yEZ7vIXWRWr8kkO//KMt
ylcTRtEDPpbRfVIj7wrvjiyI1Vvtk23r2Uax2h4uIK4OuT6QNVWi/vPt77pYEu+fBcwCdBQgH3mG
bamcdtRJtefrtFDSrZ8jF1h3eAPB6MA3tex+oniRbpXR+XE77pXR0sWUEBhN0pz2bF/gAWKrtsKk
iBFUJElmc3f0SLn2crqEBXjHX89mBrEE1NMAi07R7HwPIrnbSVMZUlqNU+qpRSK7aTJqmzShcNwg
57ru/NA55HVmHQxnwi7FmaSF9ayKE37+EUB5hBoXJya3ofOPSJyRm3ZDVaDTVaxT1FjFnQcPJUuu
8Y9h2PcK1qD3pHSGPwupUb9qzvCrakwFmA8Zo1LFLT6GorYJytJ6BnOKMoGaluYb9qG8HIpKUqj3
FIO6LiH2kcJApYTklbwEQL0yYRDEUcG62zJAkfnAkUsd5UJpwW8oevvT8EP71ePqvDEaI3udLE/6
rFBfeRo03ja3p4wYplkPGhYQf3GKMGvmmJwAn81CJpmyTon8rbcx2JMBvr4C1pFfy9FZWhpXNkcT
6BXgEQPcIACw8xHLKLbCA1PTdQKA8BUsW3scM32JnnFlIVj0p8aNAA03Zb4vgOMI0VOl+poxsG9y
ppXsWH54tONCWeApKFfmIOeJxuCBGARIPZuDQ2Po7DAVMr8NLG5FS3E7LMb2QekkylcNqoxNLysk
9GGjlaFa7Ko+/aSE3iO3FA+d9nJh87nsYTRPQJKokJC4dM1pG+jq+nHbYcSjS0q002vAXAXwjoWl
dzlvQOYAVuH+yDYAKOh8HB0V73WNNYR4zxB+ziqech0mW3cZMN1DnpE0uT1PL0eUeLDa2Gg0gOfq
bEvVpVgI9RBPV6GK1zo1CLLw3jaAFb2wJK6GgnvCeYdaGlC586ZBm4S6PUARttq22hsChTTF9rA3
QhwdbrfqylgJIBpwegGFBBJ3HsqJqWZZCTOmS/ARRK1S3wWdIi1EuTpWyBMyTYFSUfY8j4K4gBwP
PQ3yKC4yTEb1kJELWje4Nq08M+4WLkBXO/Aknvj5ybvUGkpk8KuSVlXt9FaaNu5amEZs0dRbgupe
C6Vx1nHQagbUmtl2Ujm110sKTWOvhsquW8q6bpLqAeNMfeFxdi0UB53BkxNnIsUUvXzSKl/tETBG
EZhyaaPvuyb20BZKlUMuN5J7e1oolyMmZC6AvhkWKSVdFu+dk1gp9rDkNMATZNjkfMMtHTQs7O7n
AtG3aJvniNe2KTTGWJ0ocaPdvBXX/WczKL11ZBSQPbMS74MGgDl1kaYoXdgUS6pnl5NXfCSTSgG4
5hia2BhPPlJuuDcWLZusOUAhHBTP2/qkl7e3++Ky220Y8mha4OADaHUObSRhD0AbBvRaBYOxg1GZ
7MvSREUoNpaE8y5ekbaQY+S+yzksnqyzyYSesYn1To8yXzhlsUs5xfoEo9ehCN7AX8YMQ/HX0FaX
brFXRlunPse5CJsQXOUsrueANdK5TGMn2JveKvN9TCfh4951yOrS8fkrg1/fM9WngwpN9QELiXwH
h9vfFGjFNuvI6sKPgxI/yxRWPgju12/vvgCeTYQLkTflrjDvGR/mfSE3gA5g9bZvyIDmT61MBgEC
8RIs/rIzBPedOQXWn0GwZpmWMo2RCR7gLyeS43xVVSEUTtF6cKtmzJ/LMRgXFtvlNMa1AloBkmHk
dsgmnU/jqKBCUxYAkvNSrz/avTa+2tVkVgubsPju84sWFztNYQdB8A0Zmlm7CnSFcxsThrVGqvV+
GlLgay0ZT3BlNgrrTUEFsetx20NiAOWGhPL47YV0pZ1kY7gpQ+uUeQCLn58s17ieFEdNSdZxjXY2
Tt7iiBPAWL4d5XK5Ig5LHoB7l6HZ7wyx0yjskRV4BGwocDjqXpuxe4H/kH4xhDzt7UjX2uNAPlHg
7XBIm7M9cix9KUQ7A6iHjJK5V6TdN0t2ig+3oyjXGiRUHUHpk+VRrdn0mNAKaRV8WNaDVLWbSG2o
nMSNPbjW6EVuGDv+xsQUz9XVhkJTMrabwey/N0Zt7wrQTVvK40AFo7FZK7BJ/oVJxbQSDzBbF4+H
8zEFyIKuCGZPcAeC+liDmFpnMRWNqR4orbGaeYqbXrYtzATEHYSIhfgXY0C/MGvYleE1MRKznYvN
sfJanAJX+ErEHwPJiZ+sGt74whhcCaNzPyILIfgaXDjPmxlLPc5WmH1gEWyo6FY0QbCLeg+MXpaQ
1Tfj2L5zIhuQjAI8bZMG05+6EnS7GCTeRgpbPD+kxPoYUH9x3z/t/7NL/5eYS/89u3T788fP6s/m
549/e2v4V/1v+a9/e5cXz6hzcv79zBoU2PY//s/77/mLdEq14H9zSzNsjXySTBaOpfaXsjaULtij
UOrZOUQdQ1zj/pb1go0qU29lhzbZUv7iff1NOVX4CacRmrKcSww/Ol3/9z/OFBXr2X+fClyfH/5k
aSDzk8wliwS5AUab2AdOtkfQYFSfiix+kutwrdgNFHBp1cnZKgG05DsL28r5jP47GjsxOsm80bjA
nkebwlGRRtbMUy51d1WrbXT58WQ8nv86WU7bcxGBe5lClgkqLRpAEEPOIwzoWBRtlupPmN2r6yAF
lIiZmbewNC96zRLvXsPg9CQDjnTeeZTUtqTOoLj+hC1hgUeYoW/KKsVDqC2CDeWFYo0Job5QjJnl
v+k9bsX8A66LiKyps62/CbOwAAFeP9VWKz0qXvZLyBa5KCna1Dn70a0UHY+3AFmKEY+walUE6Mhm
ndkunEHvye1/TvW/v4Tpp1ENQyt2fjvlNtlLTqNVT00W2tt8YkvytEr5IgHiu/P6xt84iapvdVwQ
3cnB4tZPrWDX27zDShlc0jDEwnlaix8sg0J5F6oa/jBlcecP3Zc8w82uzfvazcrW3imp0YUrKqPd
g6lU3quHzCnl24ALIJd981FGYPjl9iR6nyWX7YN4zCWbhaHPehqF8FEC5F8/4U+AITAwwpyszooV
bLm53/jbCGnSlzYfkffyrOBgMCOAMwE7xs6K6q4ajhuwhh+wa8y/VKU+PoNyalwTb8J1mXfN/vb3
nl8exXDo7BTQ6XgoKLYsVPhPF3GajWObssM8KTzsd2R8re1A+QYQe+9sjEorF8b/cpFZXD8UkCDi
DCQJeR7PSEAHTACsn+QwXCNxvvKHxr3dpFl9RbTpPMZsiWmN2Y+FoYVP9SY9TN3K2PI6cP2NtGZe
rHAf3EBavM9d7FkWWnfZm5Y43GXKneJ2YYnWn2yJhSyZ/jAZ4VPYbIEZP4ZAzQx7fBj/UxDzbDM+
3azeKabn84xQVHDZzqHcIsZxHkptgrjC8jJ8arbmLnyNPjjH7NG8Z74rX6JHvPt22eNwVHfWttjW
H/2fzpPzcigO+R4RqHGlt2vjF8gj77hUWBQT5tZ3zSZUXCJMiDZf+KT1D6MSb4oMTcSq2fEU20ZI
sQQp3I5ggYV2MavI0guGP0n8dyXU2a1Oxx5U9dpweGrK7BcEux242+B3x/Y9Bpc2QUNHTXN2pVLQ
XCItmgxPZgnt2K7WBppynf48xD8X5q/4TWddOIukng8tzNrIMysigVJx83vjLnK/G2vA38elXPbF
YBEJbSNe0uKpSk72PJI/psDXPSJFoE01r9/2GNgo45/d9Dmsuw2FiVVpLaR/xcSctw6yOJRICmW8
3WfXBj2ZNGzBiuHJgbmKkuLKs+yNFTwh0FwnEC7KhWN9Kd784iA1uGMqxAs8j4xE/oSfKDabv8zG
2/tO8aTGCwGvTUYuZjr8cK5b/Ou8U2W1I5+Hn/2TgifGvke4b20lcKpuz5KLoSOti7WyjFo5T2TT
mW2kfpK3SW/U5QH9LYB1WEWGtos54joPECtvfXCawR7ruIXry0Vvvofl5sedj8zLXPcDeSNNRwGn
PEhO+CJD+WyADU9WvUHV6auTwMJq1N9v6TtihS1Vg7Q7z1iWlqTonmhpmSnAej0SzDDoDGs7ydXa
UwGLYj9SO/vb/XuxlfNAIzuKzjzWMTyYZ/trCtS06QtzPIS65446sP5qZ0Xg8Ivs++1Is9wlzG4c
WxRBRlY4ZPlzNpQ2YAA90CbtSX+Sjvo9MMJ701irHzwOK+oju2KTbXRr1WI6sfQcFb/6dDH+FVoE
VXTB4p3t1jg4k3+sDe1pGsw1xyaC9yTvQjSdUn0Fb2th9lwNx+FPhRdONDvO+dJwuj7UBl/Snnxb
hjv+TEpkl/QjQn2bWC15Jf3X++r5r1acHpHzdfjetpNgsxE0Q5ItYfEe7MGWvire6+/+fp3rnfiD
RY415KwxqoX8ayib0hP6mu2mzaEfjfhELsx+sR2ejxCCe1zY+ZsHPe/58y7TlUoJVQyFD1kJsREd
gq95EuPMMYba9rfbQxQu4Dwe2VfmeZuclEkK+Dc8oOQbPiEwbLsYNPcLU2C+rtj1yUwLKXnSo4ga
zHoNnMoUGogYHgNJMzGrtLUPU4e+ZwgFaFfKydfbjZrvV4SzeKganHFCfXp+I9OrLgom6FfHaHBc
SP/HPtVW8qi4Y62+9QWcxW5hOV9poEgYiuESUihzjF1RBlMZlV19xJAOj2Cl3xv4qa2grj2AQV2Y
gxezQ8Bz2J9sFHKoVc1FgDDIyfwBof1jw3asa1CgI926Tx3jt1Te2aI4bDTgYuSZ+Yuj+3wWejGu
wKFW10cANA9h+4Al8u72QF2s1lmE2bwYmzgCkUaEErT0JB9t6Ca3I1zpKzB8IvOniirM3HIGtUVL
7fDTOVpc3iT5Xq33Uli4t4PMitt/99Q/UbTZVTRV6slzYqLoH4sj0o7T5xi/ZIxjX8LvALqSnzg+
5EtVUdE5Z5uE6LyToLO7qUUWFQVvgiKB0+AYo2DEAnEE4e6FPryynFi7JBSFqBBsodmeWuNUU9ti
vuVDwZs0f9Y9qYdUHMAhrzZSAwmn737c7tL5TUfMPdBKJGs5jyn3iJlz8qhChjPBVmCqjva4VsuV
ddCiu1qDpbTCcLhuF3bBiwe8CIffkqMAk2HjmAO4zMkbY8cwKgbQuCue/WnlbLWH6SF+wmN8F++1
e+d++ir9gH5V/Mw/327rtVVwGlw7b6tepX01dQSXU3Wt5c+QDxYm6LURRLLIFrswZ/5F/smDcNJB
SD5ynrgBhHb4vqgVQQiM9OngjdnXPAsXNuEri8IQW5RNjQq8x8XbiYSejYir1B8HRXGRZn8GigLA
HZPWXF+DyCR1qGPt/HWQ4w0KHVDDjZW3pKZzuf4NUfRGUIfrKy+P2TySqoyyGGqpRwWaFd7xbgNC
YQlQdq2pnDgyslsm1wPSoucjWFY2RgKqMx4V5JHwIob+gHrxd/vLcOhX5bfuU/UxW3JouTxyaNlJ
zNmsqZW4zLzep2WZj+U5ju/pKkXd1jCeb0/PdyTm+UZDjQqvCM5tXnCaPuvDcgrJaBbKdITF0XQA
u1ap7ao/rK9UzVHDrh+1j5O1uR30ck2cxxTjerL+PUp0fiyP0zHQFFcePhfNUmFshooTm/Z5iNnx
pilhFyS6PB01UkW4DTxB/tp0a96LD9JecsM9ois7NNqReA/31S79hWvQBztbWJpLDZ0dgTVWvDwS
hukI7+ReHe4ss1h4mr5fsC/GT6RIACFwY53DZybMYUGo1tNxhHa7Mnf5p+BHV+0B59vVqt8lb/bb
QdlIL2gxtyvpRXqJDtWn+EPpOhtz5T20C9eKi7z0e8cjjoTfFiVQIGHnYzuRhbVKfO6O8SeyDqTm
io2SrNo3sLLWH0tPuqtr0z6JNhvmGN2QxpJFtF/dD0PbG+XOEY5zUFA5w1YGAjt32BF7Cw+RWUX0
7+l1Enc2sFpgg/5FTPaY/gpfjS3CKm68N5+th+AtfAwesOOQPw8LS/Vyn2dKO+CcQX6B8p8ndmWy
5iOKufJR/qVbjyCW0n2ivXFYawuBZlKgf7UONIDFIMKroeB4PoZtaeScWuZ4HL402/BP68P0HY2l
V+QZwgf541i5yPAAHUUBxf7S3v3+3iCAkZRsSIMAJzyPbUie44SjNx4nhDYGaa1OS7fGK/cBHkUn
IWaDZ+kJWigTG7p8D2LPHbbjr+Ixe1R39T2Ep72+Q6RM32iHLNpDHWsXLlzX9oTT6LML19gHqZpW
wXRMJuQpikHaIk9s/itB8NMSN0jBjZo1ERdJRGlAnh0lGGgI+K/rJYjltbMXyMh/RZg1Q0qFC0nC
vlNXn6YwfkhG665M5YXZcOUcJFME8IbbDZnNedU7DFsI8WIbb52DM27b/nMFeL1YeJGL3pjtoWAC
gYtSERFadbP5PsHLzXF1nA6+rx8EbTP6mAXNyzg9OpK+cPZd3n3FbQlpYWqFwNrm7y57iiCLOZlx
UCMHQl7wcXD2cviA1RYFSjScmsyduqWUw5V9EqIaWm5cYihVUtw9X1XlGGNwWbbtAYLYXTFN+9Gx
gGVIv1ppP1rNJm1MxDuybVd96/CtgEzKS6fb3l7al4Mp2ABA1SligxJ+31RPjn0zQK69iuXhEHpU
UNTR2pL7xz65rD8I/vLC2Xt5swGXTzUdzAqYI87H2ROqCOJa6gfVP3o8RVdDo29yyd83Sba3Ew8Z
N3kNeuWrrAYoI7x2AFsKx1+YWBeLhIqOgnafSFYIpPDs6uh1EeVQX3cOYWmzBvWCyolR+ls99sOF
gvDVUEBRAMBAhMRg9nyEtawc+pDL+sEzJmOTJFGPfIuH7U5ex787hXlpk1GCbUBRXWCPzkMlQyOH
SFeNxx5ehUwlaAh+hsNH1DYe5bRbV8ox+Nu6/b8tjl2sGhFSvPMZTlEhm+1neqmpFUCC8ViXzYrs
8N0AjCXUtWcyKOtRbfZjPe3wiVqYQ6LTzjYGkfUHzi7c0Fmw86t/HoItHJy+OiIRiiKz1HUPTuJN
myFAKhWvs0OI6MC+M8d8YalcmbxEFgRFlqyOeL1YSydrhYpX6dtJWRM53uUI9xmZQRaAZ7lvBN8o
7Gz8SMbc2GXi7WC5KCsTf53b6/VK6+lTjg+HeQMCdz7OdYUaiFVWx3iS5A4QiB5vErSo1tST6x/w
7NENbQrluVOqpazEO1tx1vPkBli+bFs87ebcLqML0IJI2uqIVSnSgY4pJTv825wjOqIZ2lfqiLtw
MD2MFbY/Bf4Bq76ZFJd2kLSwnGGNcfLnUYo0F3EIbS15nY4QhzltERXy11PVDvu4wj/GAvi4u91t
Fwc8vEQOKwDZIrfBrD0fOg+D3gCqc3UMewfZTuRs3UEynYWi24x8xConDIk7nr0UGYgyGx29LNBr
d8gQRZHDNalRio1ptF/iOFIe0BMIXX2aXrC4rWAma/YmAo3+mzXa9y+A+QT8hSrOxVE2hZkXpJ5c
H82uaPdThYXx0NvJQndeLn0SomIRwGQRicp5Ox0gC7anAe2rTX0j21P6Z+9lDoYOY/8WJ3G7toI2
vLO7pD8AX01eb4/mtUXAOoT4zLYjigLno1npfdm0qVmjBSC08rJS+Hd12q6gGKcUfYQgjUR+TpfG
9e3A4hfPVgDbOSxzxF+x25jnuW1JeOfEvXmIhdBi62jlTq37Fn1iJ1hLkazdVbHz/TdjInxs08mw
ZxDWZ/2dNzalqqUElq+x6r5J0lPYe2toNq6SfELaaGF3uTiwZrFmywSl3hThdk89QvJaI3Xy4Ew1
Pr5LRf6LbnwPIyqNCmeWNqcs5JNvK22sq0fdWJk/Md9DWlR5aj/f7rjrjfknymyWmE7XNHLErakr
h7s8R7yhuw/8aeFxfTEXaQuakib4ENx3SKGeDw9vo9iTp1g99tXWnLDRvMeUTW2Q7nluhoXpd3FZ
I2kp6OSk+Limcvqdx5KaMQHsP9CiL6m5NpLN8MnX9rd77WJpixhopVCQBcEIJPI8hhL3To20inwM
dGdceXX8EVNRFGgtfPzqNWYT8qoesTis/IVz/fJ4PY88V14nOYRaqFPKvI9ass55eMc9aS1N3ytk
o3PZ2tUTltemtGmmr04ru8CWFxQIRP+dLW/xBXA6QPwIAfz5jYbT3Y79ASqeYyVYqvmbwPk8osrb
pi+Nry2stcv7v4gmdmmggtz/5+9B/M4tK4BteEwGxe0tc1egylgHKoqq0Sd9+OIl6pcgfzP6wu0x
t58gfY15snCpuTaluMCZNNcA9Dmny2apksdozCtHY5Lcuv6qpWjW1T/keonsdW1egdPgBsWGhY+G
ej6vptixo6qqlKP2FnXbtsIH4iH/kXio5ByB+NyexNdaBVQW5XpBAqY0eR4slJURvwwFl83OfrUm
+aEf4qemSr9UsbWwXq7sMmA0/gk1W5NDFA6hM6gatRr11TfVbdsMD8PQL6yOa1NTPFoAKXOToQ/P
W1SmVavjesbOHOnx2o+cL16HrHGjt5/wVrsrzXAJ+nKZkuFtyi1PpvuYnbzCz0MWadaGsVI2RzlM
7S8JZKNVV6XTPcaL49pP02rPdvgzkWNrY8V6vumzdoOD+aNRGOiuyRxVXoi0JdKET2MyBU9FXH/P
lSTchUbdfb494JfJP2RQAHfA32W4gT7ORtyIe1S9mwR7U6PTEPrO/ijhrmzypjPWfsWWrHMVfehU
R0LYrJE3qB91m7HETs/vsmDdBuj6pm2KYmfiqNvbH3c5dvD3eZ1B3VS4NZizYmXF8YC8b8JtCeXV
jdpEj1EVIJxl4I+mmdIDQoXF5nbIdwDs+VZGPotaHmhTAIw8k84HD+fApkd02Dv23mh99fFp/tHH
TfI2Ijrkr8jE91+HVHNQIUCg9I+8DTUT2UspJi1M/eYNZbLwYEvQWVGrorC/wsUy+hgnkfS1KGUl
5dljgQuWRif8inH0hM4wk8RZ+ajevURBgxYqbOrpvo8a40UvVAk9YT+p7ZWjJqhhyU7sfbD1WOIX
D+qE6ihiuYdMQkp9pShh/AfZc7QRcL61vuID3L/EaMIhe1u0/bexNqnsdmmUfpBJa4PXxT/yE+CR
9Fvft5jRZ2XqH4eecsZv7iqUZAFUcAArIpEOKe68T+UCITPWaHlk63Z9DO5Uf6UFEGj63e3Rm+8p
80Czxd5Lcl9rJYFaW3ZxG1zbydHxhoXmiM89nSLzKLMpkpHnyTuI70dDBkNbBpu8zhd2LfErTkOQ
ICB3xxmHsRBiGPNUoW5L6AkqUXdM0ujgB+m+C9GJRgHDXCNSuwT6nzeIUitIR1aZYEoCT551W5QB
YSvQCD2GAZkdlAuQd7HB+98enIuDjPQqCRbeVzgyQM+bdVtnmgNU6BCQRtBtqhrv1K6xXpuy3+aW
thq7iXKkna3HMP7NWcE7i8DCbAgUOajH2UMAi+Shwa6Tx6WO9yFOlqjsIki50DzRSedDRhSq86Q3
6E6Oz/NJznsOEJuWkeSQhIni0caAMwfBc7sTL4fqPMp8qBAZHhUz55kaJdkmdbzP1B767e0gMxkW
zgPRY+KJSHt4Qs1zyK0x9XJgR7wTG89NIutYCqOi5id13HU8FRtkDe8Kp2fvmtBXlccVlgrI/0w4
SqP3e/tjLqcNdx+qx5Tf+K4LoYAxTdp80L3geZCSdeaY93GO7lEMREpt1p6hb8vmpVadhRfDxdED
+QWyNiw42AAqkc9HUx8dfaR0FD6bFN6cbTjcGxM+Gfv08+3WXY4nRxvJDzzq6XHKRLM4uEIraiaF
z4nSSFsZmbkVCjtLqb+L/AovLJ4/GIByVX3HHJ6H8c0EhXFf5SRFMGWlx6oCyqcft52io/RryUJR
Uye9U/9ZI2pKIblYAtbNG8oXvBc+uPHJZMCEP+FpDhDl/bLNMqU5dkCv1/mY9sgDp/nCpXIpymyP
UVCVwO1Fbo6D4x+NFIC/BSNnYW5cC4LF3HufkjO+IEn2aYKZr1odNd/k2IzlrPgoTYq8sArFt55u
KKLHOCzR5UP8A2+x2RS0uPTYefi+CK1sW/ahkL+VKlcd7HCLSVq5+b2pyLEmVLSE4yMb1YXGilbo
EdYkSnn0zY6t+VdpfLwdQAzxWYPeA4BWZiKwH19IfiAjk8udUR4T3LeckHsMJaLg0/8syKxQMlQZ
MwDpy2OY9euoRB35rbSWuN8XM2DWktnQZLFR+QiIl0cl/9oDowyRpb7djPmu99dg/NNXszMrLQOz
GPCCPKIGiTRqjRQGKudUqVdes+mXillLIyPae5Kgz73BTgBZlcdU+6DExSrvH0hgLCyb+ZY6b5L4
iJMgSqGNWSSGv/hOe6Y9fpuDxQt9IczS2My2ADvt2gZKUnkcu28agMNw6Ymw1FminSft0EL4q9Kg
l0ebXL6UPlvGB8X+dXv4l2LMnpBJIqVhhKvK0R/BA9t/aukno13IeC/FEFPwpB3oE2P/0jHFohSq
GUoYFT43i+XoheGYA077qY7qwqElHQYESO2uSn3J/+9iozxfjXPqU1LTiKJUy6OlRHelhacUOGq1
2GjFt9ujcnUGQw9QbSFRSibxvMfkxgsAP7LseVpsbGo1Rv/VQiLNcl49Y6EkcnV0TmKJn5+Mjh1C
v8xy8ZSpnHVrPSrdRzMN3NsNWgoyWyuVJIdJr4p9rMNKQbuTbWmt/CvPP7gB/3TbbMGgVu1U9XsU
NRDeS4iTqitCr9vs96c0AErKGyQiKZZrs/aYkoqAkCSz+aOrpmO/wHt5lQ0LUa7szSSTQBPxoEWL
bM5EKBFX94qqLo+aQ8WYx/WqQLBewc2Vquoa8Y/fHiTCcSMHE0dS4qIEV2oe9fie6V3+MZG6QsV7
BQ/2dpCLpOr7o/Ykyny+DUaSkAwqj2W6ES+XQ/Ecv0T40BWrGgn479NT8IIk3+2oV+afUPrlhSFy
A+QIzid53IQqVjgt4+Ukruf1P822cxFZXkhPXw1zkn+YHdeWTYacSgQXj+jPAaxXIh3i9sftplzZ
hM5yHLMDW9WVuDEkYkRespX1l0r5WDfhbkLH+nag6yN10ppZp2l11HdNzXbXI2ygUs5bTfbwVPXq
F8zj0D63ha3EjoL0q4FSeeJE952l7ToU1W9/yFKLZ2eUlcekVXuxQ0WNW9qqqzWw12V1ZxdLGkIX
D9L32XnS5tlZpdhxrkBRKY9Y1+HYnWH88KF+te7ij16yxnaOOhjKO/nW+z27T0pU56krZ5aCjBUp
iXsRWInQ3cePoxtfbnfj5dtsFmJ+Y20zUiYiO4bYgfOlnVbKNxRX4wbOmev423TJmXth3ObqVL6i
5KMDFOKoDYaLGbca4sYS44qOcdztpi2suzn0Ev9Cds+QSKFabvTwHo+hrRJ/+p8FmR3Kadr6eASI
EcqGO6N90IJ6jzbd7SBXTv7T1T1nBXtSjReXxhjJab9Tumo1mf5GbfuVFB8qZcnO9uoB889sn+eg
laIKJUP0W6dw+0eXrs53xZS7jv7RaljzMIVbY+lNszQtZttKN/1nUHDsbCtHPIfs4fNUL5At5mXf
vxYUNTOI3YJhLT7j5F7jQNzL2obreZPl29iQV6SiVyYgZ8sptuTpDu30+fbYXY+IpB3vaP6ez/ec
Ol2ZJhPnZ4GJYBQ9Ftm4zrIJtJH9GjvOumyWwEYXwPG/WvlPzNlp0KCU25sBb+lMxzxU+zLgrmBr
3XrqQ9T+EF5Q92h2afW9tkhivRhH2J4gE4VWqImpztz8O8gtM6lVyTg0xR9aUroNrNzcyF2w9Zvf
7NhZpFkjcduy9T71zUMlP3ulvNdqGhjxVG3Cj01huZQXFpbhe2rlLIUwCzlb7Npo9iYmtOZB37nq
fY0by5qa2YCKSr0CSLKy7vwN+oWr5pNxP5qvNrShh9BdqmdcVPg08RkAeKDQKCi/6bNToZSyKekm
PiP8VP/Z/6rcal+/Vm/+i/VabJI/2337lmMLt6KE5i6Wv68O8Enw2XkxDv3kmSrBzaeelDn6IcpK
OK7X6+6hdtPnYZd8xGt4+LkkH3I5q0WzBfYWYA1XzjksM9ZSza6dwDwMldt1+KO5Y+NW0iZsNl6z
Mlz1yVyYYhf77izi7NzHr27U4pyI5ei8qNkHZQo3g4/hkfdpCpaG9eK4Og82LzfKDuLCaDAyn2GB
2dXGtkp3cOTd7VWzFGU2fIk0ZV4V06S83vpRxQniY2/2/XaQiz1v1pTZjbcHmaylppigQbpTsWxo
M+dOq4ZNlSLWU1YrG8Li7ZBXpyWIcyYGoi/UTs83drucKupinnFIbMyAExzYY1dK7oMlktf1/vsn
zmwLCJNE7abJNg6hD+1JOxTyTi0XHgxLbRHfcHJI9XkyKXXusIfmHxK8FzULiy8IVpmxsKFdXmzf
B+qf1ogvOYk0ebKGnQORML+VX5zvzVuGB+mjuk++td/7L4hn4GDfLt1ql/pwdtb3xjDIFXXwQ1Zv
gqpfxZMwFv94e0IsBZm9D7RS8aPC4CDSJWdjh+E2Sn/W0ZKx/H+zKf3Tg7MtQpKB4Tgq8w7V904/
4t/j/Gn/4OVjfpZktw23ZrGwgm/PDnUuMJrXILh5ChiHMt9pzkNifaghHMRLOJKlMLONYhoLPcAN
3DgYfrFWLdzaxi/Z4KpOtbk9UBfXzbM5eFHrkqFhRRpObocCfx9/xX4kiOE7NEtkaY3pwe1oS82a
7RONLMl5bNN7jf7dM/X7ovzG63/dV5p7O9DlQxkUE/L7pJ5w4EE9b7ZTpHpmZTXmo4cB/l7UrdPX
AY2yVfgDxzxz9Zbslph04hfObieAG+Dvwweh0D2ne+kjMPKK2vDB0TYj3rbo8P/ui0o0iXqoAZQR
FcC56KwDVhx/TSLIKEOTsUvq7ZgjymfFxtLRe2X5noaa33Gk1Oz0AJLRITUjvL1QSq3WWvjr9hgt
BZnNcdtOMJsEw3KQsQ5E99o162KdWkszfCnM/2Pvy3rkNtIt/0qj38PgvgBz54FkMjNrV6m0lF6I
kl3mFgySsZAR8evnUFLbqiyhcjzABebhtoGGbEnFIGP7lrOcXIdeB1yTv+Bd4njNAzQenPZpXM4R
ZH694AB0QUt3IxqelrMiuGLAqt4Jb9z3w031cdZQikA2HxShQRsi4xBvhZ/oOczer1/u76eenLOj
NQ7MnPHUcYMmPcjwc3ROhu9XcTcWw9/PODlkNwKUjeGYeQOk2lXoZcGOvY9vmoK/p2VSiGL5s3sK
934+lN5XR2bp4/h1PPy/LJW/hnCKcg0qwCvc2YQ3xlXIT2FeL77Q8cPbD/n1Dv77ISfrcXTnqmcV
3nMlH03zZOXjP/v5IbZughwUkGcXOJhTo6d+dioJVxt1B39OGMk56TPRzjme4Su+yXY4bLhDaMEB
hvgKipIAMOhCYHe56wlzYDepK/IlSfjyGT526hGGC3NXBJHinzo6oByqmqBF4lANS9GrWn9sVxfQ
ckO99YsbTaHOAcGoaTaBzfrJn9oZ0skoVptsgMAWywYiJAHbfpZnYtjT2H97CyB9PWjzI6CEjszL
0ChV/iRrmFXfNR61Dwubl6zj84BKZgxVZHc4bjKeZ87X7Wf+fIJ/eyaEQzadcmj2nV7tPlUDfKp9
eYezfHl2V7h1AwHbZmyF6GQ4+faxd5YP2g+Pb6+LX7wr/Og2pUvgI4A3ObmqutSV6PY76x0Egd6t
TcvKZugAblboKUDCrNl7Q/z8zx+JL4tVCHVGZHQnS91QYCpX+IjfVQlUR5tqeSbYVNCmfpC+va4U
Xf7hxY9vu03lXw88OYS7EEK8sx+vd+ifNLuVkgfYJ62ZZ0DHEqL6h+kInoaXgsZpBJS4A8Gjl6vH
Taaoqx293qVV4+W94d19VK0f4d5Z/SH4ck635DSq2R4HjSMgtPG8TSn95eNwwXiwkmTrXRhDGcg3
ShY1hODyYeyrgoxzciYGfRX2gkYHKB2QqkC1oT10Cjerw1BMDUn8Oxr/2fr1fQgNz34KDr2D2K3y
Ch0ml946wCh6uoJn5pm5fLVPgKJD4wsqIsCoQPt5u5N+SltSnoSkA9PuzjfdFx2I+micWuYrkx/T
yZ8zqAXHWTedU2F6RXXAW7947jYNPz13raKVGu3jrTv3kzZB2YT+5Uo8cFKnzI4yE4DjwkXzCOdh
wGC1DzIOO3NGnN4R4aabAhY6EGmbhuqpFxGniQOX0ji6C3snKUY/ZNkqzLnW2C+fgkWDkiUMXkCr
ePmmLmaXbzS1O0qqec8GH/Y1PTgcbx8Cr8T9NmFddP3ABoXuNmwEtoPppw8aJ6OvRkXad1pH6oM3
JLDEqdbKuU1txeCJObDoiXUC5AYY2jQ6o1Qmbj7FbHqooZL5Dvb2eg8x/GMtxr60tTNf2I5036+C
/1Fl/zdgqT/NWPEkn35Ird88Dc//9e/rJ8Vb2SrxswL7t7/zXYIdCuywyIRUCmT0N42dzbbpuwR7
GP0G7BiQi6CJbXzXje77Q4KdQIMdjGdQYaF5gP/H5frvf/3QYIcZxW8bRhtcTOAbQFDG1j4RXX9L
hP30mPrW94d0CvyscY9vwmYv15ftZsp6uDvDxiB2L8gc6w8QqOXwRFd6yK1cVSnEHBXdLCWcokfb
Pa0AJP45z405c8eenFnbUKBqvr2V64MIfcoEYakRBJKLUOkaa3GAupYtYngJHOIJeLR8CCCS0Cd1
9fusg3+YysOzCxV56OBtEwFWyCm9NYK1BYDpWweHNB9hc2UhH6WfO52UvJ7PxTAnJ8f2MFwMmDgA
KaE5clqIgzx6FJIe5qCUBKYwjXryJ3IOU/3rhwAb/M27y09OrtdmAY+NhmQqvKF1j2TslsICS/v+
p8V+9z3w+lkjc1sdP4VjwKvi52OmoPy5aVafqktOYpEjc3GXwu/8XUhsm+l6fkhj+ww/3UcgkY/J
MtxRnp45Fr+pqJ08GJUDMGVR2wdF8RTiOUYpJ7WMVEHDkQB/M7fMlP2azJ+qpA9kWXlWOzks4J58
+DFeazKmD00AO+sMjlzVUKhu6IoqnFua+fOafIDyJgLIaUj1p9ZfJpsFHnE29JhLbDbMMAEq0sjK
HMaa/oMUCX4ah7v3quABmvM+6qvjzIy9MRr30tFTlnqZ5wkkzSMnHoSeVZ2kx1Tw2GY+D1SYp0NL
PrLO/8jxyWrUfhWQzK5UsbsLu9CCgDEJBjHVKJTn2r6v1sYGmt700zcBXpBsTyLLMZxG0i+1KgYG
j0PiQH6Ut+m5tPck4sLa8Lf4Z/MERFAJuPbLk0W2WgyudGWxOhICUJJ7mXUqnQd6gZaA9c6FPCch
+vY8gKfhqBjCAxTX/8lNGZFhClXDZQHkLGZOMT8D+CEo6qlzsrkfIY5v4CP/9gb4xUuCUbB5fyJt
hNfPSaMpRZ8emO5KFhDGuhN86g+yERJIo/SOGdg3vf20X0wcNPY3PxbwM3B1nERXFotj4W6iirjp
VD7w1S1UqvmZdzotk2AnbxEjzqcA5xOOw9OZcyevXXFwFWvYMySmePmCIWlNs3lsk4dkma6I4lFd
2Nrrh9zM8VCyNuAqg0Z4/BCZJbxtBQLy76//P1HGv0GA/2klvI4yRibFM4f/y4swY/tL38MMEnm/
AXgWgokEEvWm1oCl8z3O2H4LrUAczmgMYhfil38FGm70G9DxYMRA1QEYlo0I+R+rl+g3VD8QXeA/
hsgKAW7/J1HGy70JkDxI/imasehLguWAPPrlWQCFCBFpr9eFinzxocMB+9j0eq/gxggj1GB1L1ay
+u9gBDs+a6uju5ZYfcH8jlxM9aoeo7r3Lvu2V5cehdGIaT16j8OAdt+X/n/HClueuVT8+V/XT5P4
V6nYH0+yHdn/2h71+4g7vK0b+b9f/isCsx8j2Wb4xb/svtn3vFPP3Nw/C0XxV7/L1Wx/8v/2N39E
pg9mQmT6+6iY3H5ajWG9WDbbZfqXEPartXbVfn3mLx2FIBz110KLf0MWDRYaREAwqyh1Y838WGiu
+xvCAAS6+POeCx4L1uCPiDb5DcEO1KA2wAXIJRDX+mulBb/BzcbBUtuc5MHawNr4z7v/CEDeime/
13D/jgyQLkE6Bz9vO70QRuL0fbnUEkMD5Uqbc+HHI7juUSryniYRgRlnq2UmPQdOw97KFrA84wpM
xxkuAnc4D6cQ3i7AmpSJD8mDIaqqoayURfVDshqYTrT1hVMgqGngRWZ754rVTdxn0Rirexjs4vo2
TDR1marakpwA2w6tnLFtSjG1cBmkBHY5xZIsHFKIdUKedQV1DcjJ1MPl2PARjvbUrhfOqrSDoCSG
jJSiLpnAWl8mng8eSS9XNHc/UV+ST4OcG/cQTHX3kFR0eI5ge35MCIsVCn7Oblin7qBhN2F2KQuS
PJLStoWZqu49dyb2sLaTQMvUTdZH2VPvYumntsqiTk00G6t4+VK30CrAXW16ta9ggePsoO0Kat6E
tuuflfBRZItJGF6O8xpAKY0bm0HBvI0Qc3mCZzw0NUjcjkjex2JE06phGkUPMvj8HlbV/hODtM9R
pFEHWTxjxqdee8SCO0nJFfyEgAxuEPV90lS1bN8KmozgHcI1I/PjGgV61fnLZQ2xVMBnlKceO69e
L/uZsygnbpPYQi7xdGdhwcqAO7QQMrGx6vbdFK9JPglI93Thel9ZmVzWNpaPs+tPc94t8PLOBFqh
0F5NZDJnc2sjhkgs9K7DvnZv5hSqV3loUjNlgaH8NvJtExbQvJGXfu/2n2OPcVqEVMbjxYKXey+D
QZtslv7QZMpM9QDwO3WTzAsmoYtlFRrSfE0YZUkogudIp0/M+J2b1X0nITML7iC0JRmNbtcJEWNR
uVw86CS1fyyO0e/g8hOo/TCG6XDZ1pOc9igpwR8vqeHHAZSamwVDS32g31v2zODN/kdD5FpBRMqB
KkO1NEMhI9PdEhieIgg0HvzsRBdo7wCReP9QMYrSIwzmomvfwtzqiKYZ93aK1hEIoWtoPqXtEk5Z
MrWwBAd7mn0ySe2N0Fkmniy9xqsBsm04h2EGAoNB6mQsUbDmCLU1MY+uHZXNnbpHL653+HTje2O7
YsZGzLfD3BEUsWqCKQSYz2IXNjb5YhzhpDnWeb/uetTYl2vjLqi9sDZGgKlAp4YP+6zmpIh4TxvY
6Kzsgq0I1MsEhmPjLp5TS/MG1UedIx8En7b1lgaBdmcr9J0UeHjF3As0WaGBWT1o3xn+hJeu55fA
cpk5c2pFPkuZDsCN6RHo4VnI2M2kCr2xNGRNP48IioKsgVN6lDnu6mIdzuJ+5Ma95iyNHytPLjpj
aQporNNzosqqmuCSXs8OqvyWWkB1vIHcCbj6gk4EL8RcBnUo8olBvz8byehGBUj/ts7BSSRPXYM6
JpvBi8ePQ0kwtyGNrpM50Q0w24gHDlOPRkNuGhqHoHeog21WOxQ8iMapJKsdH1IT+eHOBGIC4o27
3Z+R4NVth5gCFdK5qkyeppo695DSbZ4SmGbIOYPyG1CBTeLYuIigGoUGxNK34h5GvWjqyzGZ1J1s
vADQIJzT75Kob3mecgMZ7hjnSgIwgKhKaYMRhcCYz5BfaSgKoXMi+OdhqPlFJFaDvTOy9RZcT+if
ccaB+iGQnc5smrRfK3jRPy46FdivCtOPWRvXoo90iM0Wrc7vyWJIvFu1Sef7FtamvOgax36kdHE+
Dx3F4bpUKh3fz5BAbiU2Wj91t+sqfXM7EElNSdeZtkXtxQCZyC52bSmohQWRljS95RWJuxA62/Uk
dqxOWPvOJ2M9ZqhktA36X3FHc7BfOnNlQ8iCZxoZwjXSuigBVVV7X8SIb1UQ2YXjRUyc6eNkGjbn
9RxOS+kTIMmzHqVp6JT7i3TrzFjuDrkXkoEUg4griAsJHTvHGDFSUI6cikLE0B88Tmk/PvK0cd5V
1LTOJWs1c4tGtBybtUq8B1jhRcOhw7l1bYyo7R2zycr36bj0+1rXDFJ+E8Od5ww9r0s+9vo+0lqL
jDmLp7fjfK2SSxckQn0bS1k5RyeGXMiSK8EmSK5YvpYNZQEAHkkv7ggmkubRgiPNTF1XFU0rlNoT
d/xhhf3fEcFNz+y95M/PEiHcy0Dt/8u4DfneW3Hb++WJfn3if/wc6n37K98zBB+FSNgTgqEC6Kuz
Ffz+E7eh2AiKh/Pdxwl6Hlvi/J+wzfkNiTRiPBSsInTcIsTtPxKEGHHbBl6FEewmd48O1T8J217W
kXCTR1AJQqq51bmjbYQvgzZCtLK9cNydicUK0maCcCImMPXNRj2kyZU7Q8KoVKIm4BG0DpVXZBnc
+NNPH+wX1Sz3ZZryfRgJBBaCZLOXQT3w5TBYFLoiNQOGwdumzyutg/QI30MLWgHkyb601npz1qEg
+VnNWPoZuF/w2+uiPjQHNUGUBKlWHByrGp8uD5paXEQ44KfMMfPS4S8GrL47M2YE1T+V4NAc8CBW
hxqOt0koh1BEeTnmrrOpy6LR3yXNAoFMn5l9W8XyZoyc6XKpvXAH4/TmHtJX3Y6oLjoOTgI+wRy4
l/USiYx31RxncVMhuDoztK2O9Hco/n1oGBsw3aiBQ81uG/pPvQvl4NO5xPV34eoOl7GBAmJq6g6C
lv5SCmnfddCDPzLhicIS1z20FtQR6qr5HCXnZWX5x0A2gzcI6SRbC/DlQPp1no07N8EugCVkj5io
Ys8GDrV34UzWsoIkDM1QJrQ4YM/2iU7X1DY/MEiKoJ2IXhF6Ui+fzavWukkVY34QKzqZXnQdZK2C
nma/JLpD7BRCm2aEXG7xzz9/tNl1uqjSwrHgtFcuFK+cNZngb1nX/m4gOp0zgtTsIJIu7jK5QujI
Ycmacdwe96sybmZQ9H8X9xXkc84MZtvBL9cCCp8wc4ZqytbrODWPjmzCQwto286biHTKNiYdLmPX
nwGudcbYK2rwDboL3nkGwXqk6RNsAlw/j6a5fjozltdTAp0poMBcMN2xf06FVtcgYrbqBUCPc2BA
iVrEXMZBWl3XqkeAvka0emzhmZbXSCA2Ay/zAbKL88MSOiWNmAOY0GKmRx5ocgWZrLAwaBscZiur
T2+P9PW6/XYuuikMxNElOoV4ybYL69aBkyZBl8DPNNro+Rzp6Ury+tqjFb0JVBC8N8grDm8/+aQv
hC2DKtKmnIbvhPbmqxrgONtq4bNoy8Q6Tul6iEzyUaUE0qdkch7bQXifXCSsf/Zpow96TJpLHei2
7JP4nByvt22RF2sHI0igRo9WNmRpktN6teqgPqtNrcu5bSn0HGYdYauicd9cSZ/aezakzFygZlnd
WoNG/zFdZqHgZINEqUA71L4TdPbbSzYTd/kEekIB26OQlILbbsqRg3BEW45xr0jo12Y3eoOWe4GE
mgIMRmkKdIKez3WpT2hl+MJBjEY1QFGb/iWqIieHUkfRJmpdMK6CUMrDolZ1cBkD0LKBnOoyj0g4
et+MGfO63/WykEPiahCb3p7nl/Xr74MAKALqyqi/bL94eTrhSK5beA2q0oOcgc2EnEeaLU7nXqcy
/sAGGuzffuAvJhOXK5qbW40SxcVTiVNfcegQmlSVOjDrI9DVYBlJGjx4DoVjGBJuhQR90lebl/EV
ajLOhQltcxHCeuEdG4c/hKfpx8VGAEAZr/s4jSB6xUt42bjQEISquRgOoUPrJWvCAe4wLZGoa/gk
/v3t9zihmGxfDu8BueCtf7LV4k8uN0TngUn6aimlgOwkkilHwntGic8BqefL0V3CQ5WqJmtJPUEE
vTbwMRjj96uY3pmAT2Xa1CqjlRfdB7j2dmEbwt+l95NbNKmWYsIJeuY++Cby+HIbARaBM287+8C+
/oZK+/k6TmVPjERgnsy8/dP3ttx+XNVtaKh51wCFc4BySXpEIjvcx2T9PWVjeuWNoitEDRm+HcTk
yVVS2eEBlsTy1gMyARpePqTldGXNJwsVoCywTMMrTX6Ia9IfF15dE7/r4mxFWp05kLS+0a7tz8RA
rxfxto2gvI62D3oRp+eDh0pN0jF3QbXOMVeiJwBB+st4i0jOHCs/6M6s4dfPg3Em4jiIXG4iA6cM
rlChyN5VoS49rdlnVOP+QNABhN7M169O3cpzwhy/eF6A3ipKkPDH2Obv5Sbl0zLIsFdr2Yow+JA0
Yf+M8nh8GaJ/mSXrfE7a4IT0sK1tQLJRloUOeQLNrFObl7jvWFI7tSknPoa5Qs0NHbRxeL+2AEjm
ZolvSIN7Z1aQWQjW2EUgDJJsn6Wj496pWNYPvgycXEodnbmXThOFbyMDhCsBCA9qxae7bpVTSkRb
6TKFhfe+Mqn7sa4alqU0UjdaQoVwAEHqWcplyHwP7Im3d/2vHp8An4CsJwHI6FTZFCJlgFyL0cA7
tNcfHDK5XyDYtifBAP96KaQP8W35RyLC6aLpSHzm5U+0IL/PCyYHs7OlXIheXi6EJJEMwGbIiYkR
MUuWqDR84AEql3QGcLTorHhIFxbfyTo+tk0aHLkTL7e+CVHl6hKA0YH7qgjKvFTuW8XqD//w64QO
pgZQimCTA8P/Xg4vQrEWLjWzX0YIBQ4c+oa3qIY0V9Sb589r6P+erMN832BXlYwK5/3bT38dsqAz
in9wpwKXC9nikySyFRBB81Phwyeae+SejGr8sEK8cr3pBHZVQfkYuXmto0nuRC+mLm/rkR8gQg0A
qe6EPAcR2y7PFwfuhtdC18PFTQdM8WlWW1dWoX7CApwTa9BBsokMEGMbJeAI/foYu/JKERYc3/4M
r5YoHordi4D/G/xw6xH+nHQNNqg0PEGCsq8FCjgdzIv/lGFo92aI4n2wrMPvccrcg0w6/LeReOf8
TU4wgFilG/EBPR7AltDOeYUL1s0aeQ3UBOHt6xvQVaS1Xd63a4v6sQf8GR+dbkAPT81N0eOPXDVk
Gdc7X7oLDNa7mW2Lt0Kp9u0P802+6mQ6gG3F5kGYg1Gd9urbCIJ0rgdljqqfqzazdIaEahor6FBJ
Z7HNLknCUecGH4YVkHYZ/H27CBHmSyujo0bly80lDEvMIXVHm5asN8ge/IU4cTGhhv++bdcO6uyw
kan2YvUGSJs0RK9nQrbXpwCwQwlqHwmOFsABTk07OYrO7uRK1EN6CJ0ctmoJzZJuRsmhWRroEVWs
DqK88YUEVjBNdAGbT0jIQcs27HfGSCP3a1sLEPLxN/PJif2p8I2BL/nbX/z1UgSnB1K5AHYB74TS
0sulGI+RpO2AD05Q/Cl6asKjVM6n2aMpRA0MPSSza74CjbI3kdeWbz/81aWJAAcBGhqL8GBEbr0N
7qdoJ+ANBO3bNi7T1Sf3PavhGtikzlUPXwaowlTzGUuUb+HTy+W1GaGgk4k2PCAUp6ozKDCIyG38
uGxipr5OxAfPFzlvQbrAuap8AiHhKgihwMjHJE/q1Nn1uh+PHsVBFBM53Iw27ouwbsSlP4TTfjDt
THaMohoy1Db53MRTkK0GDSOY98pz+fmrHAtteWcT891gpkAMn8xV0zgdcVTrlAwr/MbnafrgMh8a
+bVbfxw0cl6qSTPkVWvkVWpCaPXXIBdPeopRPfKhfD1HfX3O0s7droyXHxVWv4BBQn4e9x1wti9n
kaNkMk7Wt2W1qewWK+49dAS8avqAnmQ1ftJB44zH1bhTkwfeEo27AciUK2n9+EKGVbhkhBB0IoXq
+HUKXduqXAdi1ssVdshos3L0r64mbz0n3PTLgcMDFActkLsY/MnAsRI8BrMGU7qJhs3AnA4rvDJV
BFwQ8EKPoCFJA9F5ylA+9FXi7jrXXb+get7W21XtK9jJLbDvbgWYFGhU1/FBVXpErA3iMMmEq8J3
wB6BQfn2tvnF6Y3bagOHbQrLm0nVyy++ThLOby4aHe3sBCyrfVc+hX1y60KA7h1ztSwHNK+/BFyQ
d7XXiAf4j3f56mh206EpckbK6VfD2VJTQA0As4Iw4UmCKn10Twhi/jKKIYdZV/6SKU+3FyN0la8r
EU1wjWzii2Rc04uRSH1DXTtc4xfH2DP1GUuEXxy9gDdseHqYImCfnN7oho6dNwACWEbtuKc+ejq5
M0zrPQmaaitDeJd+3fNSgmR2Be1J9UH3mhYqEMvOKgPV3o7buzFAvzIVCz3DqPjFCYQMCBYtyQYt
3aDFL6fOY6yOwfG2Ja8WElyPKF9naVS10x3RHDxR6rdN/IkYIvehR1anTIjx9Zc2rREA0WEgY9no
eHSvUa5HLbkKoykq0C5yTE562wwXAO35YzHFs5yKOayasaS2RZjZIms596m3WPZk56chFLyQh0Dh
FR/85csk09r7Xb+4JWNQVm4bD0aAdZSUuqtJBXyBsNe+hzhiXeoHAKqTOx/iywc/rcS+p7jY394W
38DHp8OB4guCOChw4nVO1mGE2WsUMoOyiQZ77BzGbpjEbBRQGgZaVPruThpIPDAAZXeVNhIVJeHc
JYMGVWhenIOU64zmP84KZCZ1Cn+wxudO1vOQ5rYd0OanviIPcbigjzk03RcI5pVj3cmv7ai7RzrE
0ce33+kE57cFakhhPbwNwF8JFL5O0gne9Yb0PEpLDxvstnF7/zriNS9TRvunJUb3se7naec5rUFj
o0qf23r9iomAvK8wzb10eu9MxPDLISHBApgS3SDUrU+gqd2opNej31LWKBRdcbBNr1qsV6AjAltA
N9TsI0rV5xS30g3OBVNoBHEZ4W60s3iVW+uw4MyYXkfxKNMlMAxAdoMK2ekJtECwXIPGV5WjCaNP
pgMKA42i8Rox/bJryEg+BCIezqR6v1hvm64sGEhA3yWAxJ/MTR92ixoS5A7NXAd7FD69g2Q03oPq
ofduMwyX8FQYP7e86y4n4UR/rn7/1ISLhQYpC8d9n0h+TWgKAqDns8vQE9ENSdceUgIuRB6BPhD7
cVhg1toRerRsqh7GxesecNFcCWL5OTQwRIRPNjTgiQhcca+gswZjmdOqe0+5t12Jzg4sM0gm+toC
4C+9MH7oUs/oggDlBBFrdCTqAofw1Be+8tKjHqTwAbZBypnRXs42s4O/Th8ZWAJ14bHOwCFNLI53
YxxYRGeOs2j+RbtU7xa0I/aWGQ7llc4L6qJn0UPYN+ZzBZ8FtF5Y/3HUzpjVqlnyeQoZK8jswl1B
pRTRe+fPbMoqbBMo9CM+VojdgvWuVy60BEwTr20eNYH+ErJEgN3Uty6qmn1FL+B0X6+7ZdzkoaIB
ENkkmoktAleTtGA8HBEQRAGlxypw1pvYo4TnJvSrd/h0rZ93He+fOZwLupL0WiFzXep6uVwQ5VQH
bxErhIY9KQRekKj+iAihf4dCDv8TEIcVSBa8XDGsBgRWtAcAeJpdanftKOaboFkAhqYAcfn5qInQ
uVoB4cnmOJzdvIOCN3IFSA1cqkrOn6sKHoI5CPwRsiWyAqcxVhBhyZUacdkPhqdINUBTPYhwXo4A
Rkhe+gmccG1Vx3DPWrh/mwpDnAsXKIZ211vaREVTJ7NTNLDvrParhKXb3u8FvcfHw3HI++1DVX3t
5NiNPcDcYxT/Mcxs6M5lJ68K8FiQOM7BBUS4jpQ1PDlrpjnirMGRvhvc1r3oHEiskRgQN8+dW+Cd
BugGG02n0sUlfgF1sf6I/NE9k66/qrXhAWDobZ0WWCwg2D2Jt5yAW5EgY9yZbpJH2lf1BQMVc0fh
U1GrlR0hYv0+EaRFNbXml4Pm4cHEKdmjKZLuamkAHVOteH77bjjNnr6PCjFOAhdNcJRPsqdpxuk/
27oCJmxYn2mv4cOnYn4HHgP9HNb0nAXhq9gFJxwyNVywm7Q9nnqSf0z90rCIL/EuSXV61a1Vf8Gd
hj4my+LlbThjb9QBu7FqqI/CDi2DDceypVluq7Ood0O0LbrGfowMH+5h+d29D4dJrGDCRdfOoHBG
zL2Ns3SBJFPgCNc5c0vgSN6G+HOIECAwBOAFsQZ4AAi/TmYyDXQ4eYpWu8lVNtqNQcyT40zniOYJ
sMRBFpmmuQBYU4q9Q33oXmP9QcsDENO0XEN3vdZ1ItZ9v2owkdwFSW0egdX32EJRMs7ceDjKhvV+
7jLhPNU9TEvyhbWQg54TzsaidSb5kbPgklRhPeyreA2bi1kIzvIWGk36XTNArzwbPRWNmQVF8HMT
2RUHnxQT26N4B1/HenLa7iDWWord2OmK7ha1jPYIe0gmQdWtDM+7IQkvtvw6LTyHu+EOVKNxOfZ2
Gb5OU9dOZUe93kJyKm6+xmpm9KBF5/cFSDsIHCmIAiKL4K0SXABz5/EMuE4gpOA2NhZ9jflC0Y7/
gQOCygcUYfjXBrhOzKSqG6RTzeAOF8wyZtBLR1uvSAZ/0zTyJ2wEpwUoo1vs+hQ4ZvDKQHfdgCMt
gpOJirYGE5AurD6iN1frPELbNthR2UpAhOeUqmyCmAxYPdoC1LjQNlkP7tRC7jSmsBu47vig/IKt
dtqDA1ddA1AG9oMz2e1be/fVmCIgMsLnPWBlNPgdB1ByF4apmnLZwTHI1wxcJYscohycwT+gLja/
D3zJyKGCSgRoyV3Yh1mIQu3tCjqLzv2wF4CypU7QFQ2k8x+TlqTQJqjjLm9gcOXscBXBxKZiwj4w
svJ1Z2lI7wjsgTiC9mW51myVPG99vOO4RkwcqO7CLqvGmPBdpUikd1DkZV6J300hVtagMAx8bWDp
+xj+ZDeI8+PmQif1so9dXrP3LfEgQWs1FfODF7tK3MVwyVz2c4CLaWfGhvzRd8hdjzWAvfPOWBFE
u6hi8wcwttKlTGfGSD4OHhclquVUZ80SoEom25ZfjtNkxh014P8jn+8bACRGkbaQXIrSdb7zl5bC
5R1o0w9ph+rSFQClvVPEFdCjeeh0wMIi0ZdZy4NEwnYMSqxXy9K7+M2+V9AlRT26KjvSJl052one
w7a6XQqftaYIh6Vnd8KVAHJ3iYKZhaNdj4G+hKXrrSqurxkYM92usrq9Z2pog6xTSaWvPFAHp/fE
TmDLU+zN9djy2Hczz66G7DULkyULEhWjPab7obuyJoZIPDY4PBakP2m6tx6wqns3WpZiRUF/eO7D
ibaZA5eP4GKYANfNUR1N5kO6UNiNui1Rfu7BYg2UG1Q6gx0BPUflKwqy9hZLb+qyYQ1MC0A7BfiW
zLA/jhIOIJUA8f4wgLKMQx1ZC5K8Nf2yeoGAcY1baQDzYn6FiRTos/fwLVU9ISHQ0G36njO0ke9w
oCymYNLVdbHYrRWzogv6AJlqjtsrEaKoaxX3+f+h7Mx27ES2df1ESPQBtzCZbfbufYPssk0EfR8Q
T7+/ufa52OVaKutclFRKyZkzSQjG+NvV4b352DtB1SR+wSh7dPwxNwezS48Om8LXfpIPU49C0q2d
IFX+Hr9rpsV3rm2zB+/mSekfwbh0HG/d2sRpjLdkOrq6buS5yX1YNlpxvCkZRjOSmdHXQdqvNUE4
69Q7LT1OddckvE6pYppJhNEX2y0XKlL1qD5Weol+UqvhffSrEcUlKVi4W+0AWcANQyzy3aXRUZAV
e9syMi/r1Ka+8uIF/XlTfs87W8+ZIRmMeiarGE+IN7QBz7OMOayF5UenuhONzJy6mKsXyR0zp4vf
9vMrxXg+OMbcMjHiiFFTVtKAcRviqv6rdCKryea4C0qkDoHxX+25n6/az5n4at84GrZtnMJH6Zfy
q9VUqHjcRXFOdIFkWoFYH+eMuJ76fE9cnZKiXnjUQbJ1fCjW2Z6pVozmV3tY5g8Ghe+cTiuFn4/x
QAZ8NoMXuB9ib/J/cXWD9tawYLnZxJD00dp9C0m565sHrafpp+fhr0ilWaM68xCA2hfLMjVDsJJj
+FYEsZUfsHto97RtPPqnjYl4zcp6Kz4sY09kbgRr513CIt8uVlnWy6Vahu7dBA7gJF44N/vjpqwJ
kxtqrupYW45ek4L8nuqAM4IhLbInF+31znsmAEub03GV4ZiAIc0iaca79tkL8PyhfMZdqWaat3Fd
LNRO+S2qYLSwhY/U2W3aKypU7oC4Gbn2renn0+5iSUrC3nbfV6Kb1LvcUrzKl1rH47WTtMSf0Z/P
TGzz8r6P6/4G/Vy8UnvuUL0Wls5LJZvwM+1J3XYi72FfHvdu2t4Jb5IymxrXM88zZTxhSmiPi8Z3
8jlipW8wqfC7bCV8ntLiMFejZPYruxFJ1GCjzCidOb/KUDSad7RyP8llyfFEmFh5N+6DKc8oNZvf
9Cpyk+Lj0VGCCq8eOfQ3R2TO5vXRK9zB1h03p49/SlpEZRK5AxAl+HA/JZb2jUpL6fBdgrnrLxtt
bjezrtRdR/fTKxlNwVtwZiJw0TWOnkx0owDfyIMRR0wBg3Wo9ECxfUmKWHec+ZJ3rld/jRP6sZzr
SLxNl7Va1h/33qvLmwb33i9jJOo9rdxGN/gOw/Cq5ppZJ6r9NrjkVCG8ttZCv3C8tP6cCC7rE+HP
TpSKBtfAQTFi3XbRsaqtpVhQX9cmsNOxCZ1bF1oG6rOYtu2h7yO4WVOPy7FX0Q5AtgEwX/Nq40XY
woQwFSgAL28y4Ruyo3lNw6C24/dNLbX91ECbydtSLOF3tGtxD+XtkqqNxaEtwSKKsUlbd5i/ydmn
PTtYPH4aW775IqxG9Nm6xiOlZ52ZAhqT9TSnnmfqPVm3YX8r99DMWW2s7ceCqvubcOrXgqeFzzUs
zp5yugAwLV69nsK+qwjP72zvNd+Nu6R3lBtJHwyU80hdb6ASLHPWI81F4OU0VK8WPyO2m3O1Vs16
3PzOGhIV1eLQDOueJ/keRddZLJZ1xm3CtbGJ8/6AFZoXCUjcctY+1qbHCSeG4k5pyAZw+i4mvpWO
IHEBk9kuXVe48xs90bg5hBn8n6KVm3Nk5rPsV2ONokt53sP82NAt90oJ67xnazVxpzJSMB3RZM04
TNJMGbOpm6JLcWPFV96rPimmZd60hw0l7Hpu7VasR06NcMrGeg0xFMSxclOxAsmdc40HJc0Xz38d
Bk+PCZ/fOs+BHpZ04CBPthA7SBLUvd9jAe8j/yLanHoNZY0WhGA0W+dljMz8DeDTfuzCybKSHdKy
TorITN1L0YRLfrL7kL4/qjgrjAuB06zYhFTLWi0t6qg6azOnqFYzAMQ0yeCU937YZBa0aHnhFwzz
t24p3QsCtNw8DnrX8tmPKK9A1udY9qnaXecXoJOnr1tfE/Pn272VrbXfuJmYNwjKZorbj76yZ3Fu
lRM2PKPK+1axdSz0N6AhOMxbbUaCsnYmy673i+HsT9UYHfLBEd2Bh70TWReTrFAsBOI0nsJzJetv
hdOIDzVNb5pO2iW0E9evB/clbifOdHi0qUhCaxNfqtIvope+b8vx2NMVTGZpX8r1TI9UWHwmu9ku
zoFu5fO8NO5w4wQHhxHS3Z501MTV1dN+j7oNitCkYhsot65M4QRJXJhFP5Q+D+qDZ4A5sD75qr6o
plB55sI0vMhhYMKQ/Rhh+dnGDl5bRVI/yHjx5W1QkmrbCDOJPHXTEjJgTMo6DN3Omao8r3njlkfR
opDEorny721HQg1+dyR4vb45LovmYQ32UGS+6PUD/ZssEbyDHeex0Paag7540bdZdl2AK87uflAp
gOujjJr+krfOUFDJBoR+tu0qeBu8we3O0kcwlrGw5M5ZtrJpE+iVAs8cRVXY7GbNJ9lEWOl0b0rz
3VYVPd9ayeKK3jSe060vuYTWwCtbN0s0pzYKpyExXmsR7wsFnGlnV8w7czH8LPwV4mursdQ+lVaI
j8s1zXePXOIw23QfIZSau5KMLqsZfm4j89ulU7S4nQLZksu5DRvRe7rraOaxrLxojrFFlWjS0rjW
HSPcoYk/DZOfrlU+WW9E6pnlWpm7LjZo/PH9/WnQ6dAEy5yWuug/wlcO7xzuaHUIDF3ASV9u2uNs
jshoqAtWMZIYKdJKKsdXQVpO3nyau02pbJYoA7XjFL90NarqNixYs6AbPe8616IJM9vve3Ul6kjr
4yDqwD/4EQqQkJPLPdSC1eqB53l5KXQbRce5sdtvTjlV6tQr3y5vnL3zq2aVCLO5bIIfQ6sdqzjY
xrPfxauPqW4u2jM4d5synzgdBCRZVt/iwOBG2pi8CdIdt2NBV1v0Pp7R+h0i08NXTDarQgaiP3W/
wm0n+nSanHw8Kasv6gzXnnlPAEO/XmCU8oemD8cwLV1n9A8SGex0dJyBfXYsVB1luDLFmqjYiPKo
Cu6HQx618tsi+iFII2cc48NG1gRyUZdfuiH9AJkJ2dg/FLlBHxe/WUMY5H57B24n38ahs//irqiq
TDIhkY0U5L25MMrP8qnoh1YdaJqtf0yOnM7+LmqcfqHFfCB22e0HX2BZfM2ZLeyD63YzIulGNl0a
OIPjnrA8YK6tGODEgzStGz2IduDjdPu0xhjtYjCDUcCJpKGri7s6hTH1mSTkuE95HZABWkI+BocN
2O7NR9O1HcxqIs4JNeSDleD0ypsXpqDqAVertTxIDL7nmDnOfSTTSyxMz02s8Bu5s3voaHrcEle5
+g0rHYCB5xfTfqKlvRMfYHnaMYtRI2LMKKx4zrxiG7znvtqD01YuPb1OBOqpM09M/MVDB5rlyMl5
CTC0mEvsVgEIOqbcMB1yORYfZEHEFS2wRc+I2YirjPdxPxC5XPjpuE92njFeO93Vl6MShxEFCccT
RN45EpuJgIVBgbzaXv2nqTNdl5YKZVLalZ7RR59U75u9S/ubngUdQAuTzhXlka2v+9bVfgroQCgx
sBQ1s1o5e0bfRx2+xTsIf+2EGrVK73LqB6Kf5ltg52t3Mr0XPjNjERDuS4dGMRGaMfO7xamPsq3v
qC8qypDwEkp1RWoKP7IT5H50du1jFS1pWQM9T0lT7gOWs72K61vQxzYweUxjsupUnr+S9WVFx1zq
4DJqQTpHmefrV2nAF44DhP9+WGAChmfZxTU+xGGx4ievFrFCy1IKsHb017wl8SmPccvLihmLqQGf
tTi0cinYa4p6nZOlF3n7ElkMzJexbHP3Ina/pmR9b3mlDM4kh/Nm7kemVWMoZPpgX75E1RKMMgmb
yf64scru2ayZfLLV6Xtz7MvK0cnUV/m3sow4BreGdQrKAeH9waLb+B3vmDA8Qz27y5m7yiaOxgE1
u1EO4dnPXGTxXVptmKd4ycs9HYd+K5+dDcMHPk/j/EVH+YR4z97N+pr3xAhmbdBu7bmsVXASVeeV
F7Pp+444zfW19NvKSRx4EzqHjbN9VjrWY7p1G/5HPLkoB2LJzZr2joyJegM8wH2H/OWghD9+MqFU
+51kDEaMiANHA0Ew7K4Lwlp5HNHI8WoKtmV+momviVN0NWS3uJ2lHjexaodxUUbDRYxsw88t7dgf
N5obvnlrFdCuNJSyOLtlGK1pTaDhcFknhbdeTlp+hpqa09kLV358HO3vTYuBGHzfCrYri84Cgdct
edZunecdAKrkVcX9ah3UIqm6aIehzxNROFImhV2Wjzh18lspRtE/2M3I3p4Pa+9fA94bX2YIU5X0
UvvfYwA/ygbKvO0ffQ9Q5Oj2qthTabPhJ1RXG8A60MnthrfVN6/km6BKFy02lXQCkP+sG1GON25M
zXlshav44k00rTs7Huqk5RH1n5VVmiCl8nXRF6fousdKWk30cZzdEqFHKMcr6Vq9w1A4zE0arxNQ
YBgW68JfAITnhLMf68s2dfXPVYQCa5Qflb/Y67v21PeVyZ+CbYeCbTvtfV/bzR6RtTvRk4z5tgkf
zY1Ojhr5PMRR0EPiEvn0igLQH08gR4qE/ChnaNtqbT86xo72A38U5nDy0r3XFqzHYTou4p9o4RY3
K3RT2ueyL+EG11XUL7IPsFNvAMY1i6FemHfNErM+teuNwnQXuEtIyftsj/P5GJOvQ+EKv9GeLl1F
+V4+oA5LYL4xCtdKND8R2phLVC/Od7BBZCx1HmFBs41zsNi39qTspvbzbqrKZWvaVf5iZO9+Kcct
lIcQPWN/2JbJqtIlx0vOgo+3g1nLmqartCdfHfpw+gXUrcVr7KltPAaRtsY3j5dTmI3IQ9rjaAQF
YI7OvfoAJhH7V3sxbn0fdaMtja2okY9eqylQ0PVYWAdLseEk/K31Jch5fx3E3dicrbNhettY1t9N
O3jGNZqHrbn2crAfZ69T77RHNANZAnvJutPFezobyz2N7hhVB6EiJsw9qC2ww37d8oNfVGyRbDXy
pehF4xKzQAFAAowhHv0oVsP13tc8HaVnt/qpj0cxPpHwGgRJvewrK40zVPO3xaokxOTdyNtJlOJ1
b1tfm9DHxlsiMDgxIbZEdVV9/4g2dY8vObLUkonB2oNjvJZ1d5jqehx49OfVv2MWIkoB90xwGpBb
i2e7rXDhzKbbJf9q28NPYJh9kw1e1wC1qGYYzvzGZZ/sKBinLMdntV6H2gqsd2Xu2eY6u86izqqu
wvgiypVUsiKycyAINUXWg5rWsToGWusdQ3ddmNvaMqKSv7AyaeNUHZgkmsU9WXvn5oAVcVO7z/0g
7Qtz5QyaatzxWTM1OWfduAIBuxMzg8dAn9PXYUI586RrT9fXLej6z35Viu+ogWm9k+0s7VNYD877
3BuL1zXHj5Haoz2xMoxVud8wec7taSq8IB1H3unJQI7Gnu1DJ+2U5INlfwiY9j4ZO+TdpAuvdA9T
QJBBUoSG35Bjza+Ibx2nL7EZok+i3e4Sebz07HIshDuI5bRnFdPw965q5He7W4qv+VpO+zmyKLtP
rbBRP4D4louvF0ccRzvfuTXjwVSJjMvlHXahwkkY+EKVav4yQL7SjdBOFA3Zo3lhT2RrB+PFLR3x
aahs8wNL/jxepj7oNFoPYuaPPM99eCoUCPnBWWdvOw9VpcWti+/oJ8Cwlo/ORodvJvmtolO7jvZP
QFY//yyGsgu/wt3u+QPbo98kcekszrFqqzZ6I23C8lj0xLb+DN2diHdXFbF3cLSPcLXkTvRezGCa
Ma08BQ7OMDf5xzIU9eNUrfB/0MPVt45+oosKsMkf6s0Xp1ppKsml8UYvuVtDTlwMfszg5Kz4bjAC
JYx9jEGhzPdpxL3OhvskRai7o4GT/rpuOCtecAop2mnEWokbo+RyCHnnZKPfKutIr6+rAwJZ8jw8
B3JtfvTuFMiD5fft/GPv5gWBj272MjFjsdopcin2+r1tpoqaZquKHyXA1WveVmEPR4beI42hQT75
w6D2h1xjqjtvzFoHXlG8ETRIm/+94Yb9OOXO0me2V9bnuCR556qWGXrfU4XrAe36i3uoytGuf22B
KatUI8/sj0HQhuZWqlhKk4KP+0St2qM+qw6y7KCRvf9gmy7JHXRc6xdvY/ap3lqm+qBQK9rvWsPd
82Qw+ZU8xHF/VoqAs4d2pGUHDhXAPhU1QTZkTjd2T3rIPL2fWiJbkqZV4KhK9lGUdXPpxodS5W6Z
LnLri2QbK27hPPIabP+KC5A4+apxxaKWFpndDN7VaoqYb2CHrZVwYI+kspeed6L9FN2pjWpSHMoO
+jvN8bOWn/VopMvGWXj5B/i37hm1yBwkchnn6rasvWenDXpudarnKn7GNkYGD5VALrkdczEuGV+Y
khLX8F8RVqY4kWYjndcZrE964OCiM9JUmoxGYnpYu1wONbBlG38eio63QsI5J2AB3sWqddClGEe9
kPQDr3hSczOWx3WfZn3yoUS2ZM8dovymCK8dD1gEOueFZEZc8nVbl7T2d4DOKazQuehFLUh/SbcO
D2CHVglNhCT+0MEDLwcTjmBzq7MNTToGSrFpjE33itvRaciLMKv4tjnh9H7g6Ps8OuRwZDgIBxfC
aPYepRt0U1pHmyE6fYicK3pgWUEprF6JEtazrczrBe1sEenABMP0VeScA2W6v4AZuFa9nO+P01yt
zaF2Va9PTVNHp0nCzKV2PdbxaUbHzDpF4I9IiinfPk6N6P7Kp0DDp0JaitTLRX7W6IvHlCJo1pUh
EmN58HTk39ahNzCxFnhZUuDMZpATkwxPPO2Lf2NaxWc3rUH4k02I7P452ruAjaPW0RUDFhKSvCvh
28Q6dmDSZYEUZnOWMoNViu6wqOs81z23fIp6k4NShRKRwX0BerTRbttZr51CMqL2O9kVhOPQWxXK
16ZxVrJ9u7qSF4pn5IMt1CofAhWPP7fKb4ZkXWuKdJjcamAL7PjHipN4ObaNjMpzs4LfgKxBox6k
0bp9lsJGp9Txe4YngYTVP0Y1HCAcghofoA/BCds9d3+VReXxeUS9Be/q0cvVMQ9n5Aue35izoxbY
9MSiLp4ASmvP7UPIzuolao8AYpyw9tipSC3IhmXjijdbkF+nrbeLbBpC+6tqV/KuwB23/5fA8b9x
ZC//K3j4v5mg/0XKgWvZv7s/IsSOpEf8XblZVDY7m7PEWZeDKU1gKod5DZYrqcwr/sGu+FGQAwlT
7YjpCPDhHLeOPCHmMI9OMMqJSKdxr4sx4bki0yRt11l+IGp+ZIAvii+OXQeZTwxVkzR5PX34d+HL
74JzXjaY7PjgJGkhSfm9AKBudlrRYEuOHfbPpHZddZFCxNA6q3eppxoSpRUbuCnk3R8kJOJ3DT6G
4LvSkhA02GH+/zcBCSSVifyqM8c1cKfnJUCils++4yZtHdv1MeSNtaEOh/0uT1Me6fwwhuEenhqh
Pe+IuYEIB0UQ2XQe+9YOULpHQPts2Ujk9FT5HDsM2erGi654nXSj35fC1ebJUWVUJsyrumKI7xEw
b06+5PAZYVMw6AHRZX7dr+NRrnlEdhXkDwQLJE2QjfnW9E9FvctPKvDvHu3BqMtmrcjD92HWHxTm
bC9tzfzDQ85EovDUfkIEu7xAdIyZHZVbgaxlDdCeTLMgbQtp6dyzpXGp+SOF6pURxQzfZJmH0cGe
YeESXAzlN7MZt9sThm2r/QzojDN88gNLpDLoqh+NadGnO7tnvyz3FLYE+rZc32Qxrubk+MiuOKHz
7muwRTiOp05bX1GuoC63C+kvQNm+JoKKBxtA26ty59isw/ClDMm0+JPi/h+6ofuf/R7Tew+IuNsa
//68+GC9oO8Ce2dtzUfO2CipsCNdXC5/RpERNQP0gH8f4+rLGg7qp5834tgW5jH0BXRz46/PmrS2
P9yN/5Di3u/GgEoRVMJEi6DB//vHkmAmLtDhdkSE0j/xMrM/xrKcTz7hLO86qPvTwN2QgDCMBfm2
ufcxCHWeeoh2U9eVa5W4uvH+IJf7XYzLh+LR4BqRJGrbRIv8/UPNbj8sNib9o1X3xXWMu+W+KQzl
RXIoJpql8xKguPmTC+H+5P1N2kUAAyYO1Gm4YSPKg/7+Y0PC+Kbeh8yaekBtNU5MnpU/PqGlR06C
3xkGje35nUVa1HXw1098m/a5jlpzLkJhH0fLie9x9FNmxopZ6d/PrP/26Yj34KwN7+H7v99ADmLo
ChbUOXLCPuuKTqVEVc3w2Lv18qeSiH+4LJn2SLsP8XQRNUp2wW9CeAnJLL2l4NC2Zv/7Mg1+gft2
n7J5tdUPd2dWG8gAzJTf749tZ4OI172Anc5N9v/7awtii7B7opq0BTEVf/+jzOXca9+W2zFXen6r
WN2BmxR9oVTdlT/+/Wf987VAkjbkoo1ME/Px70cz4OSCukKaoyd6FnOBPDRpVw9OsMNYxcFTyc9L
xMa/MAz84Wf/Q4uJQj++X3GEkTj3f+8zmLYoh3Xinl+UL990AwEQuWvjJdFUTxlxyJb8ww3lur/f
73jpQbRdLFf3zM7fHzNnIWrP7Z08W5aSzmqy20hUq1a7ywgyZKb31LJeliK0V8R/1dClM2F9JwAs
VnxWIvvSRj4TSUvU5n8k3XPwQhdNNaXEaQNTVowD3DUwAV6WMysechLZ1oPy53G6IiOrrT+5SX6/
hiSUO3ASBO6j+eam+U3POlcbd9EgWeCROn9n3zFtQq1zQJaiaW9DEegvQzSgsmx2zrRGyBbFWAya
QXp3z0hoB8niraDBQ2E/Lovlfd1EUT78+0323z7kffDAr8h/aL1/u6HRhze0/LSnpeuEc9xrtewf
7M4SKrXnzZmumN+W+du//9B/PNBcGm5R12HmCd0IX/vffyryJXv0Sfw59d0yXEB+eiYzP3hjRssz
A2H+6IX5eh53yJNEt/eFUQuvOENG/8nu9x9z8v89Z0PiYfkMIYspPgHsFn//LIXlEtkO/XTKHRt5
XYc68NZNk3tP3zTioQ9Js78Zdr7qiScid0448EpxGdmd8BILWIwkxhXvUStox+sDgldIDDRko3Nb
e0rB0r2e+Io9ThzjVjXRyVXC5hxDelOHi3Y5zpKukLY8u1OfP8QKAUcSmgnYuN9cNT42iBzEtfI5
566lU7n5Q2AA2A6TBt9JjK/JR1Agcy48g2cVCQuoISRRs2M9IL6fPgdEyexfClPa5XM3tgC627Sb
W7+qOLx5/uh7T+6MkEkFpR0+FNxqdeovEj9eR6Q5Ko5lDT8IPN75QccN7UBI2yRJluGCM2LECHv6
w+3x+1EQ8rq174YNLP2MxL+fsns9t+CNGyWeKxwWGQNxrxJwT2xmhS1ItPIGvH/pENjRivFJehaC
wDrSaZyrpb7ZW0S68zjY4/qHUeD3tx7nsOsJYpjuURDI53+bT7B52oSvFfvJ1LM8zHPRY0yteFqL
u1P1DwcIL9LfjkTCN/CiEDDCasP8IX5773V7aTVTOBcnlGtiuAvAiCfNu6H61XhWv2fUtLRIuUrU
Ya9LPOmP8RKp6LoAEBbP+4oh5UR5V2B/LaKFfXsLEBu9gr/Jp7hBVpcWcbH6ZFxHu/Ols9p6ez9I
NdTZwJi8ZX0/jXYWRHAch0DbjPsT8fLrY96Bt2Nk+c8F7wgBeyJjvyCGkatfZmLTBS2Klbbcgn9G
3fvHhVbW/TxNfm0+EGeJqk4P5NsnPoEmzjmu4vbkW1jaDnd69HPs5NHPuctBUQpHEGRXgMox2LXz
bmXktDVf3aZwTrYT5uG1dnZUuJi0cjsdKnxLGO1JNGH296ZnJNwjQbkds9UJRqyRh0nuSwgfVSxT
tnjWmn+YIO1PFAix8wV70/1F9uraHtEgjRG65J5iidHFkDIM1vKr7xqR9CbW9V+8NUB8mthbms/Q
NO6QzlI57/dNlXnKOOSNn/oqKC4F6xOlZEuwvnldT3w93EiXXzyRbz88TlaO+A6LfOpVy/I+8tpY
XzTsoXeApZ4+319WcTKgMJVpQHvRmHS+jOokjGrvl1O7NlCsmvefLSrKd15djeJHVUXI0S05hC2N
S3lelTi7dVFQhu2UkBDcLA87gGSVtpPewkREeEsz5Db1gAArX46+oKEBNSONCSnkD1sM0p/FSt1I
2aSnVU2lcft0dGaS4m57vEa54vhXorI4hSysZOs6S/sl2sCBE9GsLnhW2OdfeUGa7j62Sas8dZsI
MrdEenMutnJ3P2KexXHsmnm9+s6oLmK1TJSh66MwG1EuBL9cyj4616QdNYdARtPPjUh3IEGnYI8c
SHOwEgRw8A4I12Z9G3gByeNWkLqVWOy/3RlcQrQ3ufTFTZOdOFzB2AWGLCWoMOo8qb7PZVv2WI01
GXCOo5omrUanuxeNGGFSzmz+DLINfKTE6966B+jL4sVViN/BdYKaamNPl1NmNcHep144Ne9spM5B
4rSbukVr5WMfGMLgpyldgH6cKVGf6i4n95V/Xh46jtXoGYwcIQxp3i9bJ8ZvbP9hfEemdu6AZvru
VyZwj4xR7DoCx3na+/5Wp7vfUK5ukcdI5NHqxKnbNoxPWhI2npWjp66hQ1Y0qe8rcjurad8Tg71f
WmQEP9CUDJewihS0sFtV/rH3yEu5tB5/QQJM6FYmejWkO8ZijzVp6Xd7lMAUeg/KDWLe0muLEHgO
ph6lDv5Yhm+yFa6rNciPwLHL+FjM/fZmO9SsJWvTOw9IOq2RnnAxtA8Al+RFCiNE/qZdI+NbuU5l
QHkHjA0mFuN+aR0bRG1SGAgTADUud4tsEU+ZU9BkODLGbllYbRvkFUl1I5x3Xr1YdS33874BbSFk
KynZjAuQDiw8+BSSOshnrkZgFEKjuOAUiu9yHpH700NLsrTOSL1UHki01b6i2h8++4BkgrzxIHhT
6xbSexoV3c3c3fOJzYjgUceBdiQZtkp/0sgBumsUUeHSYgX43DCTEkO70xF/aPuy2C5rGdWfwbTs
LQV98YvUQMrcc3bDkkynWGY8FUACuicEunRa9aUmZ3g9x82gvmBixEKTx4UeTtQg9h+LEl0goW1i
4+SDTWy5K2rubb599EErRRZ6Eeblp24kZoi8s2CrM4Py52jKrRky0VQDDjs3tvNjK0tlUFu65f46
+w0tOnkd+i9tX0BxtL7s3kjmDtzDaLd3eYhBK53euZw5aQilUeD3rv8X2c94LtfGiP7i+LP5rEPJ
GOJN3KmKNK/wU40gH7kJkqXyAISPK9GdLR7yVUPgd3u/F2lXee5xz4FCU2eLg8ziC10qeoEgV9rB
8FcoA2akrSMe/YBoXrxqut1M2so5/9o0cPXpQkQRx08UI3ScNQnOC4nbHwzJXk2y+aP7jrmtLdNw
BYm4kBR217PH+JVIsx67wyZhEYGvXMtNNtu32kS6tqhvcE3bx3KDLeUc3zb5FhRT9WPUxnmt7W6Q
57AlgZMDy6Kju9hyJ/jkwKuQgjySEnQlf8HCVxkWvI5g1z45VYtLf0XP12VQneHB3qF6itrZ+k9j
L12K7aMWVTrHFGyzTyYh+R577JuXobWLoxUjXEqNsZU67zOjUoKQ27GPVu81LKewAO6pXrH5aW+L
wqP0Zxkey86JhlTSFfQTx9uEIKbuuc5yQBOB3KYOIySJIsPCdN1H8hdwVy44w4yrtjuG3Q1//Q91
57Ekt5Jl23/p8UMbtBj0JBAInSLIlJzAKB1auUN+fS/wlvUjk/2SVsM3KbvGIhMZAML9+Dl7r+0z
hCXHFoDGGLprAtFhcK3Yfmikb03orfvBuJ/MxXcfY5dXD5Y3VUQGyoneVjDE7cZzEGBs4TKLD2aG
mQcH+DDtO6oHyUKOVWsTIGrjjihan17TL+K+YO53G0gEQFtubf/JmnMtLsim1gZvl7JK8G9GI4CB
J7Qi6rwJb6g+mRDOs6DtINCnWpGek9I2Ho1xDsojbXv8X7Tr1dccnVaF96KN9auvl3bk9YB9toiR
kg4JmJFVG6Npn5WT5naUVIjZdoaX4PaYfUBY6Fvz1eERlAzPCiE+5KzKX9F+Zyk30bLd/SjxcCDf
rdLdnE79k5fo8VfHWILpEPNIoyQvm885B8Vl16Zl/d0TPiK/jm9mGTYC/RWWhRogeIu3uGJxyumF
jWPq6ag92LvwYTgEUAwYO/vNOLbT2ePIwzTYWIbxoGkdWB7F4ZfTMECvW7MA1/MIrjdmdqtNrbdT
fe1+VHlWip1rZ6xjhWtJ/r0eFI/eMo+S7SdYLkOdw+cEBlQdC4JhYr54PU+NsApUrbXjXpoYlmSo
+xgedvFi45mcUh+rnz+ZSJ+1TGWgeRs1L1fMfA3QQdnZxXZIJxs4fF7OzNndIMuYbtf2t6kTpCfN
aWPa+2wC2M57LmnqL7qHtlP5vAeBaD4aJVkMyNF6+Tg0c7FQMTow5M21Q5TwPUtDQQpFgmhMTejO
aJ2tLPd2ane8KXyDBJkV5zJf5uHCOKf9TJAuzgNj0skU0hgqj6GfzsbtgqCOpWcxmmlbVUaaXCpV
9d3GLZb4kzMI53vLcuJshhG2+rmaB/MeMxwDHszPKnfPWmUR1Z417ZSd/BTU5zYvWayJTtaaZkWc
Zk3EfpDakTkadnzLl37x0c0NUxQoFq0bjRn8jdHMlXPuG4r5q10LDcNPAszz5Fc8pO16lEZGkhCB
Flo6yrKdmXXOhSp5mbdBrtvocLLaf9HElOgsTkggNhVgGP+QiDzBATyni0a5AQwomjXUvdXGY1wT
3CYx54itYRoLIPoxb5e73HGneuNb5EFEVNVqOVCgx7LfJnWP7x/0g7HNTNQNEXrJRtsOU0GhKHTM
Ki8NEhJnVwx1a7BtaZq1laatbkBKa+WppKH5edF7kzZw36YEwvOsQ9w1vbrUBjLZc0vypXsH8sgd
fkgnHoYoR8Y/HKtssa9altrOnopKsuqjcJt6Yotz2tqUNsGrkdjVYUpS3d/wU2w8ThLozX0qE58R
xGBWekRmIX870zTcbbaTKXFJbRFkHwp3TPSdy+o1HEe/EMmDhxlztUM2lojSPNPLu3RBT3JTQosl
A7tTYnwxBtFwHJezn1RooEH/eAXBunuGeLX4UIDHxh7QDpbRM/Rx5bxz3TLOkBhOhc9oNjGwXSLF
JCTEbVGpIOTXxnv4rB0trSKrr0JJZOwevLsxtEZmVxcx0i99thO7vqJ+xOu+kAuBI1VPyxediJRA
/qV192cPiUofHYvhe64VQNH4vYNSidRBHiD6PVK1+hYIxKcGA9+4YWasbxsCcP4CnVkbZ792bCCH
MCeAI+ID7IC49aYzTpaGKoD792SM5sOTtNI0ZCfIPoyJ6ndMK+I+DKrxBc5Mf0O9+zff+P92eRoA
wMVoHdGpfPNxe9+lw9wxldDTEflSX2sgLqRtd4+jncinwJDiR6FqlFN1Ki+apf14vz3y9vrrxIb+
CGJubgT92bV78gtljPbp3HWYpfa0a2p/g4OLLgz12BH5k4qgeLTR4tfDqsZDU09t2W7f/wXetiXW
LgjzGYodg640IXi//wIN1YQO5H0GF4aaHMm1OGlpoz8T/icvvtsPrw578V8673+gE9ar0goCF+Yy
rqTM//2qAmue2cUJqHktf2Jik54GooVDE61qutUzTA6C8JBzZgDXKJB9fwAtUf6l//PHrYeC5/yE
J3g2E6G3mWK+P2IW5snsE8rQ+uS4QN3OpCcNYwgAsV3OLeSo6kPS2t23MhD6HUgVJXfv3/6fjeNf
33+KKqAmoAuYwxI6pb+5E3BZqposrPSQzc5sc46KKb/1rhmXb53TjgOh1p7phR3tFGf1yKkfJpV4
uiuANakblREEf1PYo6nd51VQyx+jagpMwKnribOwvXw5UALMw2YIFAQYgtOKiLQYb2LxTtAj2YnL
gqt1cx/lLbKYUFNGoZ+XyUdQO7VJPe4aW3fjQwbMqnzEfmHXL+jEffPWz8iSp68S9+JAD7gBfOGC
pzoUXj/aIZGWfb/r68AusJDjONxMml3pI4Zhp35m8D4bUd+b5TesozqBhx3ywbABHPZA+51oZxtq
SnHOyyl2/tIl/2MwSSLhGqCKMgc2juNZb265joh2Jv4HZxlY5+2EMmYX12Q+Oa2ZPmUIQS5OUU+n
nrSfTU11fQdN3tnnzTo77+c0rPWmPrz/Ghh/vAcMwhjA+ZAvPbpskN9+/0aopakEKSfGLpA+nKcR
p5l2UlVmaE9qLuEC+PGAMxIdJfkuVrBUUe9RGd129Mv4jlSwQp8mEiq6I7K2Wd+j3jHajT3Q9PiG
t1o++djmxWGOaRhFY6W1rx4xD6g9p8l5aXrHd6ldvfZZk12RnaYMBXABKLfdiVJf4oNtYi3Y9K0J
CXYyK8QZcDJQvJTxTG0oaPtFRRo36Ab7fPDO2DWITaL74djX0cqmZlfY0GU/+soV7ZGyU+mMb+rE
3mF0H7WN0jL/ksM/tLdMUp1ns126AqFvO3U0y/u4em0Mj3iMWdk9J10AHt2uzmifbAKscByRB1pP
oaGUg+bCMFV2P1OoeieOPwy8AU8vWTRPWdffuWZX0UGs2u6DnTU6GyrynPnoAgJyn3oDbpbQMgvx
FPoM91HwoJ7GobY+S83pm7MkeiqNkgReGxJYM0521cJ4BYW0RJebmPWy7ArkZentqLqRA7Jc/Ad7
sGcnzBuxfJB8saqwBiJCIjK1QbIrY42umueUY8p5rg/wEGf4FBAzMAxjThgMt86QBfUWTAMdc/iQ
XcRTWOItHsM530nH7z83hbDJ6QC5cpoMgSi2TzK566c5c0OqOD5C0icuCqYRXicCAVtugpho2kiC
lU/vhgzEzanWS15zB0HREHqiqcev8E5R7294AWAzQ1tVoHkYhGnWRXTBen41pMa1hFvs0a/6832T
S73ZpJonXziSUQgjfUEJJ3Mzme6EDFr3g9HXxQkxk4Fy3HeLBNtO2u8RPdXGLjZykewrbTKcM05A
PnQKJC69BWgQv2B1h4Ee5L7dgWSARlV2RvydUGf8UMU8IhgboTaeZDF58jRrHVImza3GpzKXvbeh
E6z3f9nF3pZKAA6pe501/GYNT7HeaAkgnjd6ki4CuhZwPDEF3XXpSHmhnFmOFS/avznHXa9HnbBC
vXgehrduaL/UChSjfT+YXM8qNesj/OKvMz6XhPyz5EvidOOX99ekP4a4XM91gAoRHIFuAQbr79fz
tKApgMTghvMcjDNeN90lIiDMaR5fsxKyDFCroTj3wUBiVTrahJgF5rRn1u6/mq74nHt6xQHZtbfj
4oGYhR2d+WEVj2m8DVDKhdRD9SVvhuqSYIvGb5raz+9/hrdj9/Uj8AlM02f0YvikkP52yzifxUmf
Q90TE9gX3AbGzsMXtXW9hZ6rMAGi6bQBLz22hP37lzbXueevOzt6HIIZSD1i8h/AYnszja3rHl1k
H7tE22K5Qb6YA8iVIyl6+1h3+uC2Mgf8RMiNkbpKV6D10MZseZlU6/RbU0EBDykaITtJztgY9aze
PHDIxNsAfmv56hYu75q70JjA6ckhJsTfEyQ73+kRM4vW0G6a1AvA5tB/Gjbvf7o/3n2GANxbVCMs
QYb1tmzRqiEWVT00uJPnbOvS7/khMniuhoHRFCW6lv2lTrXWcdzvtxPSIBB7VGhUjNTMvz9KAWsQ
/JBo9+Os0/WOBXEzfl9CqcN5yUZgd2N69mhHlHtTdK5JGFttWFscQFYf6SrN59CudQwm0DkC5jpu
Vz5VsrAVCoQU0wDnMXzIXmJhMloYVj9pZT89CrNNxREpEc36tE7CglOxfsDNV3JmtTN1zNFwfG04
HUbjOj1m9ZVPP2/1v5VIdvde1hjKyq//kxh7k37takyh6v+DRDJjpd7+v5Nkj+pzMf8aR/bz7/8T
R2b4ZMVCAtR1aPGkWK40wPG7VP/1HwQP//zWeTZqF+JcV4HRv+LIbO8/wbRx1Fmx0g7nD1Y0CREy
+a//sJz/XKmCcN91uJYWmoZ/J45sPTT933fVY1zJQJmGPMdaQF5Ac35/V2unJMyHdWGTpIyvMlgM
8F2MsFAm0CYzk0gMjeRvGjPDWn/sr5ddQcGcI5iGrfsDi97vlzVtwvZsg9KqiZVcHpsRSfCxBO3j
bQOYAf2WfTNzL0ypmuYWS2Lt3S0jLe0NHc6qPWeV5nQnKzZB/lhD56OtkWQzhIO+pMtxhchEDff2
myFwtDM9FMxZ6y4JanhdlJyvfgFPAu8mNsWTLml8bh2LFMDIa4cJ1xCo9nOTlxLmQ2M2z1B+5m8a
pUcbLlInIzHXyZeKPTm8DDm7/260U5x0WKbG7j6DkvXRzbI8JvK0WdwTwdPYqhxZIKAvlsB+cTS6
ynvNd5OZX23Ca4aSA7FuJIHZT2HFqm+Sj+IOiI8cQ4M6Esz5mIVTPsNuMhY8tedkGBDIbxVTCWbU
XYdnS8WgKj5AkCJ8thZDsC+Nvr+CNzHuTIGKNdRdW38tS/1Oa6dEbrVFjCy7Ek9H5+Kbdq3Re2EY
JG2kHNKu7+PRq8tdwQFD+ygta7YiNVp9caHIBlDpkyqagec08teRVLbnCQtxVJkdMZpOUzavfuN3
uKj8EeGcncqNA1k53hIRxgetR1yPoYF2pPyi17IE9tNy/GVCnjBQ8jVW9JAEAVyaeq7x55BXgm2/
pt6vLIHc2yyzGAFfmNbHIc49Z2dVBTiT2BUqEiA0oqXH+8Tijq6pv0/neRg+SgZF618p21cdKmXo
tjNBrpa0GM6JyVtOWarq21wClACxXKYPnl0b6S4T7IPRDKnjq17SsKSv3DrwHTVMw/vJUsQVt8ti
U0vOZZV3+2VgNJaEi79Y8V0HHGz85lvdZFinAPQQFaYtFr05zXpfAoyxZV8yLgIIcF9C/37Vh4z/
zDWbZz/YrS13jCMxD20GL63rOy4Nuh7mMRabSPOCuLvPJViO+9bq1ZoRUk5NFZoT07S9Uhbvl+GU
urxObUc0DwOuuurH7YjoAzFN21fZY9mYCYdIXnveQqRv/O1NzbETmcS//tBfjHQ4TGAGOTXoyGL3
IJ488O34ol3ASIhTfeLksBlCZN2mIOf6o5NjsP5kC40yeIYhItmt3ER77tqEu7Ywblt1dUvzit3a
tSKtJZ+NkN2eTw2Inf9TwK65Vk2FsRILbitfZ2dCghXjZsCWbwE7Gn3YILgxBZDOCnxBt9Fww+j7
2puM/HEoOr4qesOxAkkR1O4nTyVdfj+6FOgPpJuTsduVKeuGkoguowyoSsoxJ5MPqY1f+Nhi7Zu3
7Yw65is1U0buK3ZMfV8xO/6uQFT+KDoj+KDMunFek8pf4KPVhmJCbpxyIGx09xf/ycrsfOUdSvtB
tKl3i99cv2lJA0jIXsOnz3zPNBl/4QohZg3GmuHtU+kds8FUn3pv7uCk9btFOI/MnIYDMMqLoyrw
K20hyGfovftA1MU9giR88iVKCQRc6bTGM8fkRvl9F+WmlnpXjowPlVX+aOt4VGg3JgcqozKO/TJg
1qlSpglzat0mLMZF2Ab2+JGIoWlLO6v+ZpYMa3Lm2VcgY4d8SrudJ5xnDnopLfzE3vaL8dT49feS
53wDL7vdJrZxgDci9/h5Y4gz/ZdKlXdUZn5kKvjzeqx9hGNBLSg9zknrgwnmlpO1T2LGHGxbbWJ8
DNRO6SSKJ5wbfEQUN4OMcb8Pw560vw1DAiNiQAb9p69vPcjZ9ovve80E/Ci9DbLkCVgiylyUAwWs
nggva4xkKW1e0BBbYZ4/wfg4I7vCnW0ILBj+3tWT9oQgDatBbh/J0d0VXXxZiH/Z2DZ7gdUvZ1HL
YldiQkPkEqQ7nbE7rgMSsWkNR3affWAHGyEerKNvuzyZDctotkAFQNf1zNHigQmCv1EIWw+MQfFz
m0t3tHXrKBSRNWm9XFZmQLNoOF2q1TLUQoAi4qpGQgPeNgi6DoSvte9Tl1mSv7UYZtIE/8ah6AgG
Dj6OaeGoLefXOO9UEnIm3VTQnPTNwAmnMbQL8pcHK4AJ6KAi74LVzDd1Cmm5X7Y09dKMNNBxSfod
2BX/2uoBTDxLtTe2cE+Cxt1tHztXvaH1mJS8TAR/PWOgvupZom16mV5U4BwGJsebIBe3ZhqzcE9B
SQhwthfNnEWgO+YjEbn3Dia+rSHNyHVtS5wCLXegqkg2Ki2v0qPWBF+QZACLsQkHhEk3uNDHMcXj
hRXLeCXsA0IAa0/kjMXV6BbqeKHwA3VKQrKa/LmCILEmXSIbI0S4gUgTpYQTgxZrhzZq3GLcD0bl
HMbKzR5nPYbG1YMl5VZTn+OicMVLMC9EEafrdFPDzdvQN+kxUsVT81Apz/gctKX4FDBHc0GQ4VqI
jLm5sHLMdx2gUaxsjv9CO9Q42UtefU5i2eGuSOZl25fZSlUDH9UzbdwyOcyRz+dxSUip1WQIzkz/
AQU+IYRJNiagmRebHsgYkKzBfnHD2KxgbRQLBJdpkK9ToowDM3XvE8LRNqox0V1zqke2CYaBOxcD
811vBJ91B52dj4fVIvAdn9ce4EztfkEArIxLoPhnnFQExCC81Lw0ns+5qXEHhrsKuhDyoOSuNcT0
I2hTcxvUdd6G9aylz47fLCEaUbo4LRHKYtsbjgT5HtOojOwYIALnxhisAdl3M4NaSrpnnWym2xLQ
eg9ILNH9XUWm91Vgdx+3YDr50OYYa1uOKdptuSQuJVfTeft+qKwN7umE3GpD7mNz9L4E+pAfFhiS
Jz/PcZ16woo6qdSWcRnNWncqZ7ZFmnu06Auy7qE2UGEEztVrHOZgM36sLfCrvL0htzcNi2TwWmxr
EpMpmu+PLYKOg8mfTiGmLuOop5O5bQwJmGAGV/3V8JlKEGFtvLRIb0lBWIoCRYiNlANDU58coObY
L5K5YZSXvTJ3YtAYhyGq0Z+8Mdi3AexCLOXqAM6gPOqlzkG5I/0LImjM0VqM9o2Rtd5JmGX9Eaf8
c1p0Oqb+gfmcPshD3jcV6Z0+LuvK3UvWxT2zsRy9jKUZD4BJzIgtFukqhAj4etO4DwzDuqaFnR5s
FtCDas3smFp1sYsp3FkOU2dDbrw8e63W7aveCih2iuGoOpCpVpq714FaG6NyzylVtO5ZOc6PSZ+K
Y1Osi3Drkza+KfqujjJ8kfDwsCHeZHmvn1zmy7cJ+rWSMXqW6pFAbPOVKHTJ9FMOzJMI9rpdpoCW
fBfDBukqAFgonvhqWyr3PigNO2wo3Czeo7FXWx8r5BfUzskLYmcm5Q7NoKNnkI9w8NCkbaGK+ZtA
Kwkf6Nz6LL1SBzI1Jt/ZUyUnc6ANe6bN3WmmNXWiSwOxfRxt9PHOeGXp6dECJlBKEr1B7OwnHany
+CT3aAV7P2xk2m2VheyJXvEE8zjXdhmKwkdlofQM4cPOB+YG2XnldexKc7ReAw469Xe7jmGdooAO
+vMADu8ul8H4RJ/XRgpXugijC1trhs1KUP3oD61/Y3WeQTlTDB84UeposDVv3INe4ZDmIzncyKJn
sZ4RPFabQpfTw6gbw8AX2k9+uKXOKw3J3PwkvFU81UHNC/U5wEFuM8PZob420nAY9WBPf9/vN+7k
+4RzlnnYWsP8pRnNJtsFOblLIT2L6c4dNd865cJPu4OrHLxq5FXU3lkuzrVQhERtpjyou303dBCC
DKt8sEiiDpOilKc+R61D5CZdptrPIkRjX5tWGe12UcZwcepA00Iu1V61aR5PmVPF9OCtIjJTNBS5
jvRmU6CX3C22jGEJgyDeQPljukDWEvSZPh6EHREsGos7LNkFysaGIPo545i+QaCZYyxty3Rv9iBJ
cGkaB5ySn+VQzx9SULv5bhwzsIWUYiq0mVLdjHGlHRUr9aWnPR32Q/oUw5g5s6obZ5+ezu2QdsYG
BKO9R9Zo7obeiW9sVvE7Z6xw9/nY69FEpo+w+arQa4ngqmczuSGHgCD7zLK/AkZvnpnsycsE6O+q
xXq+r2r/EdF+e9RnK784Tlk9dlMrd0szAQzThdwzqKphnpkk17MGNUDr1kjpUncbetbmeJMrk416
DrCz1GlKob/wNvfeyOLUTh8WFIV7B/8kOl0UZN0WL7DsSVDouighx3troWGmS86Wv59MwPc6RiB1
0ZNY263dDtQfLnBavjLaoS0BDVhdNaHN4PJcNKVCbIIGXRuCcefJlb4dxhXn7kzwre0dZbKJL7ip
RsvINzGYnX2uDHEfTwSqlUjTbwoC0p4E2McfWaB5K9xWX+5KvbvjACmDsOW3jQJ4myHuRfqGAPUZ
+cBAC85xRq2ouarWz76P1k7PMF0vOVOfLu2WD6pD6qkqKvt9MWr5vevVMDs12CT8VdWwgMF1FRZD
DSM5YcMkKw1d1xLB/oFKFxfpNwL45qjs7WY3g7ntMKBqidpVrWsNIT6p9YXkmHkevdHTNg1HywtI
Fu84yxKbqlsMYVPzlbeZt39x0WN/nAkxOBUSazzuYLmGsPf2HOlzZpobwQEDYV/nD4hqaz2HgWaJ
Z+J32lcH6u6mwkrxgd5hGzmziI+m76WnqsF/sulkUT70o0SZ6wLhmMMFnsEPh6XogXbp91JM7LqD
oAhOTDlYIU8+cFA+x+bzjBIM/mXWWF87yIvAitjgKAMKzp8TsOpwUHlzTsA5HyXRUjt4VAwDsUOI
qIX3F0KTScfV6FrvuHJCKp5R0iqOBe1PoKrMqOQzm1t5lGNn3fbLpA6dBrhwo/POmIh9quJjgC/8
prCK9KF05/zWxlCyQQWwcPf9s8djOcUZFJXWwvwexYxxga2zxrNR6Hn2DQuz3A3A3q2vc09kSFFq
JQ929r4gXp9OjdM0+6yq6qPeBSla4BXZygAoBx0FgHG8qi5mFlwkXjkd0RU6HxdvNIdDY6rqWQ08
9LBmHbuMuc7kidM0AlYWQPeczy0WZtQigb7t8zTfm23SohVReXrNzJVxFOem+wkZcQH0Fx9UsjWX
RgooFMRKHVD3LMauUNL7MjZEnl5yh6FEiBV1so6JTKrPJGm1n3WtXB4nnOT5Zqq1oONrRF3K3Uu0
7ma0K6SsQ56X+CzyedyVmZ88J25D8cMeqi+HjorzB8WZ5EWFVFmT5Qf9ypS66LeWw1dsskrjle4U
snCAouKMLDl+bkvvgf1bZ+cAdPRt7D09CZsqgM635LP8jNTJPI1JxXEc3BH9B6cY+G/wGdVX9oUh
OY6a5l19yxiaLatl95jmPaM6M7GANLa0XA5LwkA1VGkznDR/aaPE0MeHVGlelJbgvBjEGMlz3/hA
wgoD8WhHAsBn1dQ0FhwtNjgpQV+h1zCNwOuOmJqq5wEvlbNDQUd3TVMenYF8TiYRYcqX6LMJ1k62
yAX535ZFnTZFgh4kVGRlfJpsfAZh1wNN2UCioheFdM7EhISkuTnFMsC/XY9J95V/TdEPTdDnpFY0
ryrR4jPk6xXOomV5k0ec3fghjcMWtSU3WR92mEVtKvtZFpEtS+JuDYne32ZGxwjGggA+BPD9ySUr
M4KUfv45CTbrB117J2aK5dj3xUmISswAaFwTcmjsMBvd5CP2ERo6cdnrTVjSd0DsIM0pRxIghqa+
K0XGzTCNbNFncCDuUp4LAiM8cEzzSNsJ76e27LwSdMOmnkoh790loD0zB1PzWtkO96ph2jKFox/z
v0ZWmsT00OauH9csWtPn+GsVj50x8/jB4vrqoBL4zJGWFTO/4DS2Vn4jncBsv5SVRwuG6fLa/vnZ
ylnV4DOLRUYrqC+7tLgQMUv4fNV6cR0FhOJkB33UELG7Tp9N1ylum1cSzfkBppNx+/7p7cCl4rfS
tMSRu5Fxbx65jeDDudbE3wnqsc0j6QgD7IaztLS8xg5I4qHHfgFyQ1r8fMVzovPaNFV9R/QWz59G
m1Ge264t5StDOv5E4PetH3XyMKYry6WAWKAHdo5usuNZgYnkk5bzZGd48lCi5LcGS095Gfq8f6bw
l+qpcqe4ezSkvjS7sfbI8tax/Kl9r9teG3Z+w08r5cIv2o1Qr2+Ja+O3YgTVu0fagODKq5K5G1u6
JK2mI1Nri4MtmM6oF2vgNK5F285fhdIhes8VWOjWfMSpWIkLQIDGiQKpEwTlOjV7hl1eNHdWqLsm
+4lkeZNT6or3YDiZV95SPtjwbNzN/9FNIKoTTX7ciyCrQA7NMTAZupnNnY2fqD76tXRefxms3P8z
I/iVufH7OI9hGjNSnJs/FWjYs+11lvnLaDkbBYaBlNFXYlrtXTVZSLbVat7f4KDu0h2KxvJvkZHm
Hxfl3zKadR2DQhBUxptxBcU0sxmKp42LM+yV7h0upZi34XvH8W5r9gspIbNsySkeNJw/BfZFbUdm
O2snotVrAaKlgYmnO1GGImWDwanczVbrfGpHX40Yi0aOxu3SsNnPyqoqDi7Kf7RdbfjotUYCqqI1
TigcjG6LgaYr/zIiXX/9X6YxrJnk0Fgu2V/MnS1mQb/fU3BtjcH2MW84A6e823V3hLHXbqXlTPfd
aI83MBuqMGOm+fBvPk0mshYePp92wpp/t974X55my1dtAFe6QDI3KSzzwj3SNU6+J07DASJgApX9
Jd7ujaaKFwh/NA5gxDmUqIb+NoWoq1LZDyVtpK4s4tvFHnCsOVqAkGghCqUlRfaC/N2705yhOVU+
yU/076UI9d6X2k5TNcrqJLEgkb9/K1Yt1+8Pgbk4aAzetHUQ7725Fch8zJz4NU7NsTmRpldO91nS
US52ekZt8P7F1if69mKrusG0fIZvfzihgzl261qSqTEEJYerpGgs1KuTsI/vX+fthzIwoSP6M2iS
6jj7fcaYvz7fmZC2jO8Uqgsdhwb1rJZikagTWFC0Mtgb3r/c2xeZy5m8R6bFhJQ5QLBOO395narZ
wI9hs4g1PzeeFKqR3M0zTSC8rCumsQC5QhOKjYHOMoAWb/v+L2D8dK7/emeZdRKbCaPBYaSKCuzN
UpGOmFVy5kJ4tlTbPydkhWlRZtvKZQKpiTtqDsL0NCkapgWJzF/jpag1ejxtT0PP6/Cj9rqgY6IY
Kt5KkdQANyrPJ7QCmZfYkDqWknWsLDT19hST7Jor1o+wFWPKGWMxl8NkZdj7ay2ZaxrAlVdsIHeb
+qERjZZsYVWz9v8zlnEGxUbLIGGtQW2LEZNJbxp4HNVtFgINl598MdvpuaKQNW+ZRLi4KQp3ng9d
oXR1X4wTDzGQk1E/crZgQ2Vyw3SwzSY2XTgZ/GC/0rnzEmkcXFn8Qmy9IwDYDcziOo/yOiaIBFTR
VQQzf9pilXc23Wh5/cZmxTP2o449AS0YqHMstyW/fN2pdK8sxaNkXROfRTM1kMsIFTmVnaQRbMP3
v2R+HvzQLeC6Ifc4pQaIGTOcegWi9rkK4oLKJEmSp6VTy9XTZpKvNdPmV3CKmKmUSf+9uKQdsKB9
4ZHGc1E+qHvAsWjAvzuFTRUNo6/XPk6ZFavjTKggvbeeQBCcF1ZmbOvFT8tdjWOvuKAWz6rIXFrY
zHZASRXOXUIVlZN9LXf0adK9NmXcy5hpznKIpdDUUZUTGzTpcynzvJ/1iNPmQXqaalubdgQd0UqV
uHCJ3DRGvTxP3li6G5WSoUiS0twQEPPzJ0DT4CI9AxrsnnJsvc0E9jA4MNv7eRM8PrTHGByjr1bz
yy7U+ATdlkMi79UUNK9yyRTDm2aK6TRDWE6xkD+bVsdbk+nMOWZtbG9jpaoyioEIM9XX/M8ETdzI
DP80MY3ZfGu4NgfIQiJVPv1TpU1jNsDTyAZ7o7WQ1mw6mz+IejKvs4CPTgaBZztbKBFLceLYVP1t
23ujfQBCxFJBCRWw7EJweitkDQCDNxZGNUzKKTW9YKZ45TOyToH00EBdtskt8Ug8gvcXibeLL3gO
RKhog12L0GHzbTVhjpwPYVox7y4C1ndQELwINafb+/evsy6uvy1FAZIuNrvAwVqoo7j4fTWkr2oP
ikiVjY16+CkJjPJ7Rt5Ye0iywAFkXHkcXIsFj8U5Xoz6RfGl+PH+r/DHLQ4C23XZzKBcsKn93Ix/
WZAXcqi1qnQZ3Iz+dL+SBVJaTd4VfwWiCMuZv5Vi5h68f9W35RqfGHXMqgO0uNf+2w/ODC4JTNqm
cPx9jOjGGr+pFeu4u6i610Gkg/GXdf+PfY7PiX6CdDJUO6vg7PdbPfLdncqcMfCSpMHdNMdjsxWT
9R3PBEvJ+5/u7etjIqvkqLGyXQzXQEH0+7UqRCsByTktIUEcReDtNbl2rVWzVF/ev9D/9vAc7iRE
QfQnyEZ/vxDM8QpKB8prwB75F8eJU2TaScEfoKNsNh7M3m//CDrevy7ffH7yr2+uicAcOZTjw2Pg
nr619rDpQWGMEanReirudB3q8WzrsA5R2lfE9Nq1+y318umHk9bGN0dTYAvNzJefZWKlKtL8uf1m
1llnRmhVnHPOBHHeNnFQXL1ysB7RW5eXYKK7uUmRWjwFDKM/l6mpq20N9S0B64jCZEPbm0Ym7Eni
QcQwfCYlb5XspMH039SdWXPcWJKl/0rbvCMN+2I20w8AYiWDuySKLzCpRGHfd/z6+UBlVzPAqIhm
Pc10dVZJycXjbn79uh8/Z6+x+XJX7q3xh6J1MJsLkVBG13hnSkylnv/sG08oN5MkDzuwGZl5N9C3
GVBLROjgObfMFB2nQC3RyURiBL6FjfH2vm4JDASnoJCGRleXGt6uISfWvlrocSKW7CG5sO9p3DYo
p2WdsAVwg9dGJKtpIX8RwpxS9Zw/sFCe4hp/Sy4JCu+KQ8pb37xTu5Hf4Cfot9yIsF08QMIrUcad
+kZM9y0ts+aqNpsC9FCbprx55ZrWAjULcpmL05ruYKampY/9AlhlKrCUUF88lB0KF+twUnFkWR8J
tzX4gMfhLREED91kJ9Rsf0VzkwDZRUu8rbUUta8cmA4555EgwYrMYQNbvIr0VgauRwKmmSQKzdN6
3Plc/HA9IipucO6vay0iY60h6uYWVdGq2xx6YjKcguZ9C4MsQ5spnalmJ195rouw/6qZRBauKeha
sRdyRbtCxpHe9zGIkGrNLLPeoC2MZ4KyWd1SrjZ1J4TRkXRHpDYqPYB9V13V8QQ4regBfL/dCbBc
MsWIIwrx9Z+kUETfaf0dRvZ5qSyTmKDwQ+KxP99PJcj0r8RQM8zrsKlM9dogZfk8aDk9/KY+FDQy
TpbuxkktfKe3QX9SgdmQPVJFb3oBFhNfZZJA629XCCVZc8LcjTZacB+OVt+sEcvz4I6dkMk6RBkJ
6HWVNnW5AgWSpoewr0fo6gddlVwNgA8qO4rGZv4DfwFEykemIdMvNnpqkrFORq5O0t8F7ZoVZySl
AjcvblSF9LoXepVbVzkNGZu3k/8pAOlTnvL/S0zo/7/IUQ34779Gjh5+EKtmcDa+HsFH5x/6Ax8V
dPEvUxJ5RtFyBzj8zd//wY8KuvSXTLZDNN5etQY4kH8CSCX1LxjvkbFE9lcH8I+H/Rs/ylcgMOZL
Jo6VByBo8P/830yv/5rf/fHB9eLv79Mx5vGTi+uBDyRBN2aqFokZ3tTHl0RCNpjOI0iqgwxYoW1B
qEGDWEb7K6+E6YkYUsUDxsZ66JUJReS2/6ZPtfqa6oH3oxCMLXWOLnNJV8JyqlJl+iYpwiarQM50
qAw+qmzR6ymqrKdwBmAaPdSzLY7XHeIieykBZT1RDWpfYYO4932j1KGJETt3yDpgop0c3NYpdLCB
oAH5yytDseWxVm/MimeVkVqUE4fOlH7p6F08K2A47sZOCWowMfWjX8hkx4dmZjSZCLYfIyGD5AYW
3t9jQYeIXY5SAyIxU8WvklwqvyZK3ZAMkdO7rxDQIHFbNIktDypPNTlRYNzMNZj7ErpxKZV1tYkk
DvolnuJPz7AVQOgBLvWQk3J88VKCdKvqB80Gc2esUUEhxxvDvLWbpVd/JXlHMwfgsqgV70gyS1/Q
Oy1+Aaprvio8q4itfFGklpBZzjAVFYwqqOAijBaVOwv2XtFGfJr6XRcksLgMVPGDIA7/8W4n/71X
3u+N41t83hrwUs27FqzyTHI2f/1d8JfN+usZAD0XPn+LBhkDtotRMN3P+4z/Oej8tntFgLh6/Y/D
j6L+j3Wb/foB3C9bupvZY/0Tqc55+NuDuT+aH0d/gbmGYtF9+1qND691mzT/dXTm7/yffvE/Xt9+
y9NYvP6f//WPvM2a+bf5fKz3PmHOnfxrP7IJfmQ/lt/+NwD9L9o2dUUESyjCU6zNrSV/OxDlLxkG
YLpLubB5LIgz/PtvBLok/SXBOEnXL2ca9lGNn/rbg6h/GeqcgJVo7AE5DmHaZzwIfUFH0R7Ad8JZ
/qGtUOOTEvUd7xM4V7sksH4EBVgAm04llRdjrssOmaNQ+FKVsnCd1mRobeqOhQeDlNjRDUjRCWzW
iG5jiroTxMulMQvPUPf8LtOWHW0rKDfKPXjpSEBrSc9yG4YydNYbL8yVO06Y1u1r4Y3kLYV6QqIy
xhv9qo6GIb6GbQ35vwxFgO7KA9M7C260jUv7FITwrUU9wFayKBJ3CW+wbq/4Wu0M/JvmSaC95z4I
dKVx60Z8lfWi8K/JLrSS4+Eho41F28y3OFJaqMgsyWiu5CAvgC9FRa3RZjCNMJuVk1xsAcIIVDR9
4NQuCOIW5hpZ6n6bFVCOFdCZTtzlUVgr29ZjYpDrUAzLTrVEj3dVqyK5ZAU02FLXVDeF0XXtypyM
JrfRhKlqMClB5q+0JCmo+YBtK21iXP16CHuEZrXO014zCcaYmWT/jeFv1B1ggzSlGPTYfTGpV8n2
VFMEy/UysmyzoAluq80ZTHS0g/Jl0sP0BwRIROamWaKz4AmoKkCdkz5YUw+xaJhYQAZHpCK+kCyJ
XlHO9XNXyIvwUIhmem/AvlIgmCKq8FyJWlBdE9AJdHnCGP7azhpZDgyHwhfBa9BSRD2M+NDqxYp9
Q7MUcJ0cxiFHBCS94SKNpXXmWV650hu1+alGcHZSgo+MRxF+Mt9GTRuomefT/+tYOVmm1WQQfW+7
kZ54W0nNxtXUOkPW2Fernw06nMTMrAuN4AAXv49Tnr4UsJN2MxpUFADXjYrTCQPwxUwMAmiK/CpA
AjBDFToTJPgUBjocXQVar9YN40y4lbVqEhyU4Ii4JHYWbGEEj8C7wL/u4gJOZ1vvwCfaaMAwe1Ig
wA9Utmgd2HpTxwIF2CyFcsRsg7tpsqKfCEiH9c6Hgfu1M+HtcUZNbn7q3pg9V4reQhiGJjgCpKA5
4hVItf6qqKf8J2gtuFIaFA7uRZQxDHSltPC11Qv9RjErOhh5cw4F2VsVQqCxM6vOVSs//UVhNRid
bjRkcKxJOgDLoaHgC9RWMawuSVcDRo3NJr+CtEn6lmhGcpOrChQVjaRCqojcdhvbBN3xY1HVaPqF
gZ4XG6X1rvROq3/CMRED+ooR3yAd3usu/bmUDYYIoSOHDlblN69E2HJMMJCtjfgEnJoDb3VgWYjK
BSQRw+oXFEBQesJmj1ZaPSZeRYm8aQynI91WwCrU+r9BDkBD6YPLAWs8pSxoKNYlqFx08DY+3cyU
sMOYmnANuogl8S0UdrmRLW2Tg3R6RCupbQCJUQJde50KxrtEOALpARSOuMCt8FcSZTowTzUGLzNX
RhPo3tR+hVjdAN1o5wl7ieLZbw8JyG6Gwsq/PEOJ4scwMPrfhhH2v4MSrRY7iIWc0pGleqHTZqb0
bMaq8ay19AA7VSwhzRRWaMn0cEe9wCeS3xH+EKBNvRT9DoNIhmN/kq0fo94geAj7XtASvKnWAeFS
/xVl5GJ48AqZedHZkokjKNrMkSJO04pmesGmXKvVOzlucTZpVVAu7Ml8vkwI4NwDPbLGr36qms/V
mBCNTR2ifyk8XpFTT55O067hI4vYNFaAaIU1DOk2m5UBHxpF1sfvCV0d6ACRQtvhNQiMtNzodEfL
yaWSV8+Nb4Ynm8kNOWLRgB/bM3/HdcPgMqp0ow1CRDlIcSh0GzMOrZ+SjHLK2gePMD+M++pWKiwf
slQrgholoNHH5vMpkBwqAT4tw5iNFITKa30UmjvaGiEbgCEJNkhfa+CEiWlXzlyRhpZhW1cd6YF6
MPQnCFC9HFhM6d+GnQdaW6Gq+5AJyUjDSlVq0yoqeb85gEPV+yLKBguUD9kkJ2gmGksikKgo8JD2
KZwETTrOSy9DBhhlVfMUmUYM27MOtb091pJ/A5Nc/7bu+XWrm5AjVU1a/uIyMDI3lJDBYbbgJcDh
VnARyziaaa1JyFoCfMap2U1hgBzKSULrriXkHieaSmpNS3odGc+yKZR4SUMVmgMt/X2w89mfPfI5
aL9BHphGQOhLQ0dYKivVryWd4cWqjXo5vkKLvftmyAP1pKATE3Mdo+2XgEcson/ofejnEqB3jtt1
5w219HWAlA+0D6o0mt1AzzbdF5UXiaSpubzpQOiab/TEA1hNrXzq0WO1NGGwDVSCECkR/e4aFBRu
WUE+4iVKAxgbE6mQoafpx9+DGaOxowZpiR5KN5Xpix8l8laC6bG94S0t8frmYylP6NBOMbuCxJub
aUM7rnLfVF5L2I7gIdJ0aH2G6B5h5kmFGw/kkstZu06/ZVRhyINlUvtEJwNORWFLhNd0thmFayWQ
MKNqYHqWDX/Q8NuDJneALQJ0PZPtDbQZE2ZZO7OGhM2RMi/4BsNL8rOmB0pMAuHFAMN+VzWov23L
KKkevaAshGuhkGaXhzDmMzUfUnPQQvrkuF0J7F7/G+zp+B1SEI3Maoq2GpynkOuSKQXTnVkQY7Vo
00t/apeferf/y3bO96H0f56N1P8fjLoVwt5/HXXb1Y8pTN6H3fP3//1wl82/SJtSVafIoIvaWw/n
33G3ofxFYYokJ3USMtT0rf8z7tb+AnWoUQE2qV+KEm/Of8bdgqL8ZdBBBC0g7JvirDvymcB7EXZD
8a/QpGxIM6XMHP8vctZwNmcR/ccjJbcmgWUvaBokEtEcz/f+BAHV+t3MnHgNfjSnkm+gPErOgaKE
PGeb370GeepzuTfqTAZbj9ovaLmkCUpNLxTUR1+FMuJzr0+GN7e1GlT6JfLIlGSP7aGCGnP5lGDR
aSZ4aAxFfypDPfqTsTrKhxy9ccXFK5esCyV7BYkAmIkoIi1L3PwrPEkg3V/tbte3W3e9tu311WG9
dt31weHvB5f/dl3H3vIn93C13tk7vudw4K971+VrW3fP11Z7/sh3r3e7W3fLVw/88I5vdZwdv229
sfmV/Pr5W9Y5P797Wt/udvw2m19nr+Yvr3dr54Vv4SPYzvxv+DN/Wdm2s3W22OV7+Y13m1t+/ZXr
8qte+De7lb1a8Ruf3YO92z3Zu5XDz6xWK2flOM78bSt+nt83/zLnmj8cGAmf6GE2v9k6+6+r/fyt
q/3OXjk3jsufGfV2kzN4h0+3Xm2vHWe9O6znD8pn2/CTD84PfuuWb93fPG63j/M0MVHzT7uHQ2rP
Zh8d/vX5jbigO9CWK2Yt+vNTEFJQs0r3h/Xty279xKBWzg9nu3ceL1iS5uTXf9cxPlpaHLEGhhq5
YW+s3fvnn7e+fWuvvt84on3BzoJx4KMdnND7s0WHZBFACX+/Zomedw8PrLPDfLMk26uDe+U4FzjC
pfmDnxvYojTkSU0ZTRg8uC9P7BbW6fwa4ecuWJiP3Tt3UcvI3HYhFu6v1lfzhl4f3v7D/96+rDkb
t+zVw8th/XK4LW0OzuHlhbW0rzdsrN3DZrfZbFabzbV9ww7bO1dbtvP36+u37XhtOzdb1puTx7Fw
nfsrx+Z8rvb3ztUVu2+/3V4YzqXRzM7x3WhUses8WrHv3Wf3iXPDjF3a1QtBgY97YP4I70xMePJM
w8TV+uXWX3EsOe6384Fn2h74v5294U/zqfZtRrj/vYUG2v7tbrfb3719/3hpi2izgz23RxYOOG1M
hYiMTXm7e7pdO7+3u9Beb9bzpB/W+Dj38TC7SRaGhVjZ+EBn/qt7u35yn3YPB/c5x7dt7Oern2t+
AUO53dibp7uO6XPxIg+7DftutWefF/bq5kdk7x9ZateVbfeeDfFi2V9WN3iStWtv3dU9fmh/mB3M
+bXV5r1+bpyL9FWcCwO0cKztYXuwn/G5nc3n/r5Z2w9/PDPDw4leOe7Vmg+xwu+e/wTQsF34CPPX
36+9QfsApB7362fc+4FZOMx+7fDo3rrO1W6Ht96+cFpw1nh8bonNalXiXtdr5pyrZzvfAu4zi7N+
cXe3tzhs9s3tg2/b39hFa9aEW2K15xQ+47X39psv2212t7uH151vvz7Mv/Tn0+1LaD9N9k/f3uHs
8EO3D/z19ZXdiM/fOjeP+Fj+9377uHrc/nZw+dtH+4lbZLBt395wVL9d39x8u9lvV192++2vx3tu
Cuee68BZrR5d+8c1F9H2/sp95Ijaq/3+Gp+93zL1LrP6Ns2M/DfTzeWKRe6W7YF7+XDlbFc3HPW3
b/z6yL+encKje3X//MxGdH5dWJHz5x3SleMFMX3UCgyuGG7JK/5h724OLlceR9923P2fS865sA9I
lp7dB2Roj83GnWF0OWaxyXQcbjn/HLXZ6nx7lzanyP453/W4S87FzuYb8Q7rh/lWZqFZeP70wA/s
7BsCgjV/mn92t9vc8L/bRybN3Tv3b4EN07qeb01O1A0nd/cWLmz3ew7kvNXX8x68Xc/uNLC3bCGm
H2+9dvHHV/MyutvnA5GOu711+ZnzCzDfDv99JnVlLkeZEE+BPUELB6TE8URAGA8NYksXMuDlDqrC
AqIwBWKI81aOV/lvKwrhn0rYJ1OdO7aSe+D7kfmsAehFMJbP3Xc0QCUvcGWXZPUs4ea8vY+j0kSC
f9GkCRDQ5hKQkUiToVkD0nctpGbr0OwH1Bs7yf68FfgGqelBmzQTJB6PSkLMI0Jwt7IjNZC/iWGZ
7pqCZN95Kx/nDpkGS4PU0ITdBLzEsZWqTMSgITdNl6AaoGSHuCN5u0rTWhsN6bxGF7UPns7bPH6C
zOulAc7UZFME8EW4vgiTUOcri7QbgbmVGbLbQqmBk4+jA9Be/cLwTpji5fcGvlLmgHMxiXIBn0dK
J4Gdw4IOyjab1kWIJHodpcn+/KhOzCTII3hZQcOBdZrfku+dv1bomQnIqiKbVEe7Noz0LboOzbWa
K9ZtX+XG9ry9E7vwvT1j4dtGhD9zfW7rgZ5wKrap5BUgXDs9vGDn1BRqMoy3mszwqFcfj8tLzWkM
c0gB5kxK50QRiSAXCj7AEH5XXjB2ahKpRJlwdinQdpnz19/doBC1k0WLYKHwRzl2266SbwJqsg6K
gaNLK6x6wUGdHJwJgyawPBPw4RxUvLPXwRRpNqGMfGnS0pNqRcjINbJh+7D0XTjPp0zpM4iK04xE
2puI6TtTkgD1jjDAjDCioOw2cqLf1NEk2xY1iQsH7Djkeztg+ntTiwOGYAnJe2rhtjblt0FgICFE
N9xXmrHV616Ny6+V2T5/fje+N/lhIkOoRmKJiQxEJDdoB1uHdeNfOM6n9jxgbh2aQSBpcNkdL1dt
FQHlGTj5i9Bq7+K8iBzBzJQLDNMnrbDZOcxwchnm4mR5mqeWgTVTD9QpfCNoxa7DLr+kc3Vqq+vg
40lKSVTll8/fyjLCKizpkhQqi85P00rifQLD5++0qIMn+mmL5sLhOrkDoeBTiVhoM1EX44qEAD4e
HUKmhnwZshDtd8DzP+USrYfPbwaq2CIITFwu4NrjZdI1MfB7DZdBh7IBgLk2XTWRmgsHavH6nbc5
SR0wNIqlQygJJcSxmQB5oDbRwMmXCnWDOkOMQpuCCOx74W+yPoeCRdc2qCDFG0VresqBHV0/VDKD
C17k44Z5k3Ggsq8BJiboOf4gVpjysOy4ZaSsSfT7rIYJfBcobVpfWMFF18yfIdOgw50JIF37gAWl
AcYMpAEsMeXIeC8mcrcuy0J5yjt0dnQB7Q1qA6sqJr2vYN8ZRsp1rEEjNdauHYXyQij00dPMyGZO
JIymKnn5xbHvR+IjoaMfmFpxj5i4b4F8h13IV6ho+jJN61WnP9QtEPoLq/9xzrGMuhzdUpbyMTwa
ZQVsj8RNMSi56VRUWZxJabMLK3tyfO+sLLbYiMjURJNoafOsm4lrE9lBq11ALx3Qg/U9j/pL9Oon
x8UCM3E6cPElv7tJh5dCRFnaymhWDvouqtOp4KPOn9CPzofZm8EotBsCD/oAXs5lL66NBjJR39If
coC6MALV0UZsk+hnQ2/++ry9U/PIlp1hLJAnfPAIHipHKGVxI+lRjxIINBrClezRn46STH2Adctq
3MEnCrwwzkt2F/EEpeShLHO1tBP6aa6iPs93RdBOh6gVqqsW3lCHFvVLZPWnJneONqFwJYAHwXns
DoYCDqekop+NZnvtGSKEoV3JtO1u+syCoS7IhObb+en96NmtuSCB+IJKZG0tY8FW8ftMq33a8r06
c/WyrFy6lTtbyIbPh520tRLB0CUIIgl02fHgYqi84pm/bSaKS1ZiPLXrAdqRTwfTqP1KMzuMCMKJ
os2xFTSR8lyVx8IWjKLfKIjewxoGvVUZazacOxd254kzd2Rt3kXvQjN6WfV60PFWYphQlFPAtEOD
LVdwS5xfpzk+OX4PA7wEYDfvDroUZjbT94Y4x2ESBBPg9E6s94EppJs8S8V9nkLKBjlf9zTQmR/T
a4SOzuePAhhVqlXE1zzIl2B+YPrmFDfc/pPQWI9Jqcm3dKu0oNy1cpdXOmRqReBpF0Z8Ymda5F24
Ieg+Yd8sLgjeJHqjSD2hKALvdqFYCTCnKADO0Qmf99Uzgm6OriEH4no8nlyzqIGU+gUBVZB3V3pb
trtUabR9CBvCtvGgHqQnAAqxTy8pKQ7yDgQiiP2+VTne7R3oNmAZarCqtLpMz3EYmogp5PUeQHl7
M6g50mymVSNR3YUXTH/YtvOlS0sPcHhaetAKPR4w0IOsKEs8CtIXsHSJmbImF9NdoIn9sIJYIftg
zW8ywq2lb4HNQkHdjD07hQ3UPrSkIQEPYcVWAcp6QWnh1IjwLoSftEohKbOIUGPgQiGEzAUInQyW
sLIVppeOvizjwlY5OSYVOPaMukTXYeHEQkB+Zi+Ca9OkeHTrYlSvxKRNdyXskhd8yylTBvufftj5
ol1ysDdwFuV5mmKqRNuMtAcceEADglwcLwSHpyaPWIgjIGnQbyxVu8vUDCBEKwq7Au+0qgRiXRra
y9X5/X7CynzNcDUyeUDeF7nN2qepi8ZGXJg2wXOiI0Jc5qn5+QVS2NrsAWzMYuTHW3uUQH1HtZeD
ZuoILnFUq3wwo3uv9Kfv5wd0YoFgvGI83DjUkN/qCu8OsCGnZSD4cMipZeutG8DdTvxGYSFZF2ox
p6buvaX56+8sZTn6ctMYFbald19NI1Mg6vWKC/ttvhmPrhiY40lPzv4Pv0uJ/9iIhE5ymtOgAo4u
F69pAC4fIerIdxbKGpOd9//VLPIvS+9v/ZkfLEIebSmqKmF1cZimMomSHkgVoEyLCYQoAdg/ZHGe
BWDXDhBk2GYDnEkj7aqbTCzl3wK9p7WWFetA6eOH88t5apJZSLRaaM2TgFQcj9/PkrSdZXZt8MC0
GxZCRB9a9vp5I4amyyooabKn6uJW08sepS90L6EhrmQ4hfpIB2YsWhBQnjd0ajVB7JM2ki38BxDv
oy0DahOmrpHNmQFUAz6t6LQ6CWtJ67ZZgyrseWun5s4EKTErbM3dKosLpR1qKBrfegobzbuKu7Hc
FXhR99+wQsJDJQYijlwmto3EqBT63gs7qtPqOm+DdDVoaNR+2grTNjfY8OwgmbOYuTjLoZ0OYa8c
eyO4SXo476RQCz6bKgL/A5qfXJTC2wbyjuP1MadOaIR578ehks70MhBSepm5Oj+Wj5mO2Qz4II32
T8Q1pIXnoHM3h1AI/gbkIaAXGE1lLZXJPgfraetidwMa7qEQRG9VBoZ3Rb57r1tFceF+mVd/cc45
35BjkBOjFXUZCEyl2FpopxAI6J0srQB61tmdOmgiVIFtD4506K0k3FUdDUoXNuaJY8BrACwWRMB0
SixDOyEPNJi6rRx270iBhlLUR7cvwmtkO1UHnjb++/yMnzgJXD50h5sKLTMflFNa2RhSdM3xaUEQ
2n2tQLecwk563sq8B49nVGJJyZCxgzRk5RfPAXLO/lAZLCt8V76TmEa+G7PJgDkfCeDzpj7OIKYg
9Jpb3WlTWz6o8JWolWnMYB5roeCOeQLWVQQ78gVpVu1X0Ke9d2F0s99fjo6TN2cacV+ILxyfDZhr
tMEvFVhAMoh/VRpFvpZtP/0sWyNxJRr+f5IGGa6KQMm3yEDXL+dH/HG7wmhCYMBLh0gSr3ZsPs2g
v+t6kKhiArUv/SG/ksp40WiDt0sLEoNWvRRVftw0s0UerVTTyLLOzX7v7/e6h2tPltBGz1Bo2ihl
C0Op3mUXVnLeFItpVVXytxwENOgofBxbAREPCi6ngYSGmmpyzCwMn8tpTFW3Kjz1rkSvPLRjMyBn
ZCQQrVw4GSf2rDZLFMwxINmjJX6wmgoD9ikEfMB7l2sNlZXGsTwpeMrrSrnIEjQv0mKwPFfZO2T9
Z++3GKwiC7FKTzQHX6/v8Ivxk+QhUNOpVSK5ah1oj7GS8lQevL5u1rLneYYt1HX5JajUrLjw3jox
89RjwWias9waoNHFzCd1U01lj7MvA45r1zY/e514PhPBkCejB5Oa+VUq/eDTVxn1IsroZM7Aa6IT
cmxXTK1EKwt2sjaqCUwdvqdMG6uTwvrfWFseXmBQFZ6TMPQcG0qzLPJAnubwRbbel26MFGM1SpZ3
1YRqa2zOn89TG8kibUUGElHHD2qKDcyigdDEORqVurgvpLy9gaMVpVg975/Omzrh/FBpwQwFRShs
llU+yVO1EW56YsLI8Oh/l8YvZmN0mzhLki0FzeDbeXsnhkaOHtSxRkaAruHFMxbC4DBtxxy/nhum
KwQUMKvKp6LOz3x+yUxKzlyJDI1s8WJvhHpa+DXsIoiT0P9D5y6N55T9MmUnQQCYuecHdsKnmsRU
MwsF1BckHI83SERfVuK3aKFLaQqdTx5AJSPAY02wb9byr2asOnFTctdceDmdsku6EZPKG5hkcfLa
ppcSmZ4K9C3QRbYHmHRu5JFCIzRiwZc+V/NremiFC8HdiWUEoEAIAI8zabulZFVnwILYCD6uriFL
4M2dIkVcokJv1PoF13Jih5r4OQ1gNlljQOnHEzspcHh2PRwPXj1LJbSTvBn1ztyisRC5PUKPFxIt
p4bGs3oun5Av5rF4bK/sDb8cTCujxKnqO1mYZDf1tfwBqqTkwg6dd+DChZtEUdQaDOD0XJDHplS9
lBt/9DJb9MPkBkKryY1ULVif35knrXDvajJMKYRSCytiSv+QruFNaNEoV+i4m1eBEPSfzoW96f4S
iZLERadJPh5LHVB608dibt7UBsMBiZ6MW9RShdIdNVMsL7jIU7uCDNX8jiGoQHT32Bw0y3rVohXO
BmweO+ix0pzOT32mYDLKqLywUKeskeObIVSkiXnXHVsrMqSelILDXY2lv8/CSlnXsW/sxGEorugV
bS+M7sSS4ZHJRP9hdZy5Ft6HS7EhF/1AUwDddkVBXTYQ5c6lMcm7FEWc2OyYmBNj5GhViAePDQ2F
KgUNLU9wDHRG6qZgB1wjzk04kEKvejy/EU/MIpNIaRKQApLHS2PeIA0QeJgQpliBlrl8nPIfMENr
0MchqITYaKcGn/eO3NhkS4lJQHAvr+0pN1NasuXMjrrQc2LBd1WZbj040NC796rBHgapd88P89Sc
ElTPSpawY5PcPJ5TlD2FIoX2HMKyZC9TTVwlqeKjCyZfSrBfsjTfDe+yZnoBLAxUUGYXbRN2O1x1
k6wyRAPgBIoLlvL8wE5cNZYxF0bn2IQ7ZTEw5AHhEK6lzG6GqdlMoybcTTryKaUGi4swWOPeQGP8
279hFIqsNwgSr6WF0SpF7C00lQy1RyYxBAryJR31L3TLVzC8lwq8uYF6weaJ5xmOn6gafCqwhaWO
d21OOYz3VUY/WinN5OZ7qxiSb6MXRP/IUyV9QYWqcjVBrHYy9IIXnM3HWHquCuFCiajpu1oeflFF
IQpGcfrgoK69b2X4+JKg8n8IXtkeJhMRs9or64NQ1Bduvo9eZ96unBTiaBIKy+soa1QrbMhP0v4I
cIiSBmTuSiTfn1/Qj16AVyfSeqBeufsIz443bWcgVxFCKGATUAcvPlpbgdugwpitVW/IX5oWtuzz
Fj9O6PzOJaWGtqFMWXbh5IIG5nuxIoJImzDt6XzPtDsLWnLfriirrDVaT2mR9MUO+RYvuoRaOGX9
LYpH3daY4+zFeIVcDCWVMFQsiiBxoeeFZaBH4K2HDCCBGzhEb7p3Cxo94y3JYun1/Og/OglIFdjI
3JLkGsiUHtvXqUgQJuMkINdWdvzzg179fiMHprn+tCVSpGSGKOW8JdiPLfF2kK0p4ZaEx4Am32wy
e1i/oQ5o1nTIj8EFd/TxlM6siABmZ7gbjmExsXUkxNHQII4DrThkashdo0EYu1LskYFrsnzjp2P5
vegNSPRHRf16frAfDwvWSaWbBN+QaJuLeAexoZnNH+sgx6IrqdDRo4PV6tNHcrZiUuin2gPEdBEI
cEJMUNo9EWIPAXA0qjedOQi7f2MopjyfetCekCQdr1sN1k8AlcZE9lNxBygdHoBQFJFROW/nxMk3
2RmkKiEQJrheRFHUT1HmzpDn8eE8dhGwhmlESv0deL9hb5qN8OmQFMAZIhLUyegk/YAIq315zMt5
iQRUyFdJRz++Rt5rhaiEend+aKf2IshLtKvnhCW49OMpTFEJ4r01cucbfb0To1J1SCYgJzH2CA7V
lbiHdUO716oIcm4jKC4chRM+hjCOKSXrBCB+iQ3WoLgD+kHw7Q1wddolGcU71UwM8phITT/JMlTR
tqaG5ZMa+mN1YfAf4wIiLFpYKfaQAdeXiKlcmApZI/1iS1MufmcxQt3O5FkQtA18ROOg74gffGHQ
/g2Hg2HwBSwybmeZ+2+gDyn9jkfAKJW1I/AJd505Bc+SAUnH+QVeHHdOngWiRzJ4AODDieyOF9jr
YAq01DF0kZXQXMlM6o2Ud9EFD7qsZvxtxsSfiTCf8ag/NgMLUwp1vILSIzWKxoK6vfNhZ85FGIJK
vRZvqCdm+1gR0KDxhnVJtfPea5tPbucPH2PhEdRC7BuC29ANK6jcB82oNgSGPdqVqeLG1rTKIQ+y
Oc0k3gAzrs7P9eLGerMOwA/EyszvRAbneBLQJszDyGhD10TXdq+VOjIzftut87C7VGY4tazvTc3n
+n0EPSnGqKVd6Lboa67Q2TBdeajzC8u6cHxvA7LmxPDMbcXDZ/76OytCF8RagG4h4rKV0e9FULCe
U49FXO2UMbLER6NovE9Gc7NRkPScRnrMRcLZ+dS+M6qMalmhU+W7vRf4Bw14kztnrj7n09+skM+T
aYOgH8dYhsotzSIwKRPCWcNopletlCjxtlFSQ0YnpanpAYIk6RJEc+Fw/hgl1KB+gW0eI8dDyz0D
1UhIv910ECOPAnDRhpNjTHUvVSiBGoPlNCYarhu/Lam2n9+dH7YM9Xz2PmgFwPb42sWVXHUNpCNe
hohw2fhbsfJGRwf4esHKwqOrcD0DEieMokyrUAteWGmTkAaWXJYcPxz9zhmVJL+NysFaCfqAzOLI
bZ0iP7tW5Mm/4M4/HD9MmxSfwcPJlFOWWgsWAk5eHKWKI4l5IN3JWtGVX8OmkQXVBuNSNxeqUafs
cS6484nlgKsvzuBM2wm1FYpKY6x2dtJPpgvtQ+Jo7VS559fuhCly96hKygCcOIcLL17Q0VXBhATP
Ga+OlVdmkztwL+PSyurCAi4ignkBQUFQYucfQ+NyOt6jUayXEqyFjKoW86sAWcON4E2pIwuG/9B0
1PgR3omcKB0QaIId7sIifnA5s3lKIwR1M4P4MjiWBcsiBg5kh01qbhAhlG1Vr0hMiwLCmmou3p+f
2Y+nQiHCYlrZPMSLb/2/77xN4Q8xima4NTmJ1W2cZN0Klt/mwqR+HNWRFXlxKtALRUomVjyHir4B
k5iewxgL8k4KrPuuUzT7/KBOmSM7O4OzaaRgfMdriO5cWoSm7rs4MTGL1oVaQdOLfiOKX61tos8r
o7zdJKG6Pm/41GyinE4agNCfxPfySJBqBMMvC45i5vp3eC+fy7z+JByIRYLtBFA0GR0qQJz449El
+ZgEOhSszshwviOMlLlUMYoLGbiPQ6EBYuZnBOOOGN3yGoqgFfB72KtdWabqo5khCkthKO0+O2FY
mXNElERJTC1TU3WuIEFroqtQqDKRGS2va1jRLu2Hj+5DxyXyxKVFk4qrPn/93SYnVe+NSmlGrtCN
OXykItcbZGXbwaNYf35AH664GdFETKXweKFZaHnFVfncZRuGsVvSKvaPKW7TJw0FjnUZaYNbm7mw
90miXtjvp8YHEkKhfgssgNbX4/FVExPsl8wiClUlJWOg7DUc/PYAH+CFk3zKFCeK+4X3CnmR5dFC
qjak9YsKzqQ0t0UA61gOze13FYDhpw/T3L0HBomM+pzWW+xzcYLqsGjN2C36Kd9YdfIbdsFL0IOP
68V+oBwB7n++Npf+tkYgslHpbGUDGuOXNp8mdxLU4Jq+1/ogBih0ZpNQXaqNfTxcx1YXfsLTx5yW
LS90kaubth0qjpu87uTt+b34MRahqEkGjWuTFnTqm8fbQhvGEOFKHiWC2YZ3adzCbWrAiJiqhXwl
Bf+Xs/NYkhvXtugXIYLeTElmZlmVd5owSqUSvSdIAF//Vt7Re90dtyPeTANlZZIEgWP22auGCV3t
uXvhlWv++d+/+p8ukEOMzBZmATWQv1ygMsso8KgkHwoClQXSaW4amOvZ/+NbKGrT3afay8DaXy6w
liiecr/KQgcUtTsODRoy+9/qun9f8uQ0bITu2TmLXtxfkqohtLreXss6A4mYy9Owj4tzxDe66UCT
Ouv6L1vieVn/r+Yil8HXMZCCgRZZFNnk/72oDTTCNBmvznIzeSdM6MxD71ctBunnWlUst/hflsk/
vAJU/eKzGoWI42/Pqlw9T2y4X2dRSLSxrjY9q1AM0QWJynrc0JXfbOGZofzfH94/3Fb2Y0Q3fCv4
M+svD2+FqmfZ0wZbncPn6Pe1ucwrSUl3IJn/t6H5f7ipBP8B04y8eGRVf7mpMQC5MC6mOlvWtcBK
EZ2Dm6I+OPvxB/FSXjTeUP0bBeYfrpA0jjIWBxw2Yf8xOP9fx44X7vuySNllPc3QlNpS/hzsq3th
3GH7+u838x/eNxpXvOYUipkh/auCapUhXYAS0g06elxH7c1PWxP//v98CZVo6hyMgv01HbbssUDP
t3YZAuj9UPaWBZIhNv9ygv7trlE+4Rij70fN5ix0/b/rX5G80Vysh4zZcgB3lN0za5n3U6nt4O2/
X9DfNkjWu39uiBElMs7zV3VbP0NrQFw9ZfXgu885yqz8sjKaIVdoHbMVZ5zce1Sm3j5Ozc96l7Gb
/PdfQAv1b4+O/AmpJAHyWQnyNyIJ6VzD0GczHbRvNcyBC+O2Tnu/tWaBox10ADyhA1adaeOE+cml
xrk3gsPcpDatO3yH48oCV/pkOleXn1WDFsO73NtoFK9l2FOheMt1U/f1RSi2Rfzuu1rkERBdKxeg
4Zutb+qDtRdW7kJWxtveytaNdi9cqLie3edNjbh4pkFZ7uf/X5rJ/ZjCslv/2Ks17m9gwQL3x9yF
c/d7ApwBfk3qyj7UYqimOqnttQb/MdbVlRXWQU1zrN70OwCPlQZ5L4u5Do+wsXqZarvZ9jihwxbN
t1Z7dkuo3bKNXinvON51wCyl9TtemH16aUgI3foMIhvsHtvTuAuzrRW17PnxmKVejXMNq5HObb8/
2VoEjEsOa53nWUeTvElrvcbzi/Lcub6bB1+4F20c5xQIuZbB/5hasL4mc6ddhf7FPJnCYFy81Uqs
aWu1sRdiAb6I/bR2SK2ShZhflQdbQ3p10i6e4A1oPeZ4jZa5qx8Haez+dzvidw1cDKfAt2khnd2y
dh5G8QO97JD/WKvYIHaW9lKRqGwLPzVAWfJuy8JiqNU1fW+exmBE0xoXWEcc1GJNaypDv60flrMP
DdR7F0L1m5/rcPk5yrktZUqRqZdPy1BTdE22HrNPLEJFHtsXgAZX9RhUam3IIgojJ/qVtSU8UFrO
LM1boMK2eKl8CPEgxnnlt/aylVhwP4SlHLctYWwm8h72PRxAtK9g03WdnruyxNiVDtTwNuP2Dsa3
7MEKvRrt7mCEq8034iFa3KL98jixnQIaHPySJTP7XIN3rTfLl09DUFr+t2MM5GyK0stUWmlZbCEw
3yraZntJtZygtWUFtNWCr+dFjp/rXIMk6eQYROakC7/vPyK/seAAo5coNWdLK8P9J3vl5ljJKvFO
vp9k5FAVFkusFxgOmOL6RdoUqytxEo+Mk38vcw9WjL4nJrmMb2ptW++Rp83CzDpe1fOWFjB6NHyW
2NhX0Ow98+L1syye3Dhf+2emW1Wb+XEu9pSxCBPiJb3mfbYNlbZuOyydGPinGG9eW4F6BFSQDPjy
GZzajdZ14L2ugF7MMcoHdiAMreVSWhmjRHYBHV23dF4TzHK1hp8L/KI8dpbGpiEJwTEjEemhS8zW
tTs73Rin5xY4+OhyFeWyHawyogyYwNqmF3AtBZOccWpvnTS//VLQxcryckEFlNgDpD/viESoj5iY
w9ZW20ltmX7/QGEp4JEyVZ73N45TCFSq+PwgS070EBXNpz/NCj56WGC5/hiUI+YJTO3oPK4TsyKR
Ace3j7786mpdl2UinCKeZXrWQ0BnCu128tYfDdDzdr6ccfId5WlWjAYv6UZSEAbwgoPcv+ndGtYG
3kWAespLCL+yRiNtxyt2vnjY+KnjCTE2aSX3aHQujQs7en/JW19L+dg3LsyLw9LH4W6/zPlA7kN0
F/lufe5JivBWrUaBvUU0tDiHsTDeDo9DS/uwLBpbIKyO93q+7+pJTxcTfh5VjaJwHZo6wSt8j39H
nUPP47jWOvizgg4Kr22rWayfYeUsw3MXMpGP6g+xEsJDBkmH35DYrTxxNqKFdFfVtl1bAc6Fz5oE
Wb6CWJrbU9sWgXO9RPhRpWxf1q9w7TA4qqQeL2fQhKfdz21MIvapsHEU34vbIAdcEjN5cHTauLmj
rzbS7+nCePGfo8rv8BMP5lnh3E9uV94F4wbFniHXyRPvjkvt+4trqtz3NagXygJSiPjEz6LlYJeN
1Ck6hNY9Ibe22utF97mfBTthetrUsTO9uxL/ZysRXTeNN8Jv4vbRaap2urE5gfP7yauUvmG/G9+N
Z+vytQAAnn+FpsK1v25EFD6s+ITH72iBpuG4DKIKs9IeN30iVsUofFM9otHDJLr8e4gXe75Htgop
ESihin+xZAfWXG4jd3mYA6fvf8e5VwcMFs7ch8NwNuv+hklEdToRw3ym7LJGLPXgux3tKdFDcnyC
KTsZsC+1x2g/nMy2ec2LaLX6C29fgiU8Wv5cKPtCkSjkKjV7VM9/tkjv1vfWeFMPEAVjeinSZRWe
88uZlZIuE/S9giXHhMa2wE1Zh6JQSYyJuc+sxlCeValz6YJhTgPdT/13KDvLgrAeTQvTsmXhrPHn
5NXW+BpWXgcwPhhY6GWCMswAvGgGfSZeyTPCuGcjjdR8iqKtZQadvsd0Wwl/dxOEMlgGRYNiP0d6
sMiPDl3onDBDVUm2RlgHaYMOBI2lPQgaSWqokBVZTeVFr6qgcfqa76L7XfRjHVGtbLeGavBov9qC
ilnqshbxO5+KuftapIkeEXhxYsedVaqHoN/VRcH7ld80pVv2KbvP9B7ZNH45YLfmY0HU89jqof4d
VP7aXYyDch/GfQ8eGDwt1v8cCx9FZM9n+vgSXPX7VMonIgV88P3Sj7vTZDC3OGFokq8HC3yASt0h
nv0Ls1jIWpD7dq+DHfKwtBGX86wtO6M2WlqQQ3A8SBHiYUfgT21bH+vAz2/IbnSXjF1rPivB+X05
rs7kHcZy2ZFgr2uH9b7dHINI297Rs/riRPKBa8iom9FC1JZPsM67frCwdm+GbKZ7IU87x9uHixaz
TaecMyb1m42HUukWZ6ANVesK33PHG3+pthDi5xahHcMtLi5wEAInllVaLOqqwPZCJ3XdhxdYla/g
1Ls9sjNLcAwl9vmrUjk4DZoPWwLvnu0hEJmrHAVGTRblI9ud87a4Q78ljo6XF68Oixe/UPmfks7O
g40pvOKOCGEdy2qgjwQi2+J9GOp4B526EKxiHDMGN2MOseFhGEy/nBw4neOlGpjROUp3ddRLw6T5
lHnTmReJTf1OG2hgaQZL3HmHXEcWZBI+c3d+DlTCdTNs6ZrnWNsTowxh5hliEXSJYNnwPwfBBxFU
Op/x7nfXhTsYlaFsrrgGS63uqRJmYqrcVPXPgUdTpdXeiqPL5LfPr+2RFPn+2CP76xonJdnpjrXX
8k/KsMTgRRPBM4AoUrzOTV3nF16Bj34SEqkgwaijeEhjux3vQE1H5TF0znzMeJHBenSHxaKlH5sG
w3azDBoDe5S9ifDt0uPV78B3G9mNj3sIU+qpa4raTvdAQIroVDguSVNOSt36IZjdbIQVUaR9sYdw
YHme44/JWM7FUNSdfzm4rcr5kPCILkNpm8RlMmhL1nBlM1tM5bXHvtuAgiCtGn6BRNWJiNgzkylQ
soCiNfFn3SaMm8MWb0R8QVj5BUrxPryO2zr0TsS4kYAlHffNd2NctX8HGK+8d+3IeVKXVYXT/RLH
83E1hcW12EufEi3BWul35B5XuZr9V8fXS3TV58wBpKW7FY8mLHorGVHeX6stJ7jc9p0gbzNj7GTB
4BUqxXgqxnaxVNW9nhzn5+LF5U3VDp2XrJZbwByIQNekPeTiNtkhRL3MjqV/wqzCJ19sXmU/OnLF
ssBH4tC9N/O0URtrllX2P3gtYX6gh+fkg5dlifuSuPbZSIG1C4jj6nqwfRmnA87fBPzN0BRZUZSR
e8Gj8rejkeW+sFT7+HFj3KQ+5KpaAbDSoy4vql1MwbFBqtMkG2NM4TGHaq8oNOZdmZSDst+9XZwF
UUxz1keKkMshdjfUoLkq85NxNgsfIr8ouhPIvnJ8K2t3T0bADVW6FJK9i85GCGxiZ0Syu5iZd72n
9ua0Gf2jzb6cwtVmQkyQs/B+BWd6BQbnqr4AYjqP18QqZG0Nj6XG3i/m71i19BfQEx7j8AywlG+0
9btvxzbFb1BK+2/sX8rPvWjamx7aYnV0ydLvTS2b5z4XrcosFtS7dHtrOVmN2z/PjbDYMzvbuMdQ
BS1BgZXHIvMJKNxTYCu7uXTbbnmmz+4XJiXfJ3sza+8+zszY6QMTSGNW5nXAWSA4tVJkvPhj5a0X
VQSDPQnq1rrBPV15zCkMw0zxEY2+NR9FOIfqpQbF2FyuXkM4vG5WeDDtxjkEMbJ318OIX10FLFOU
H3XB5HyCaM3qnmup9yXbuil3T2zFwy0iCtgQtWsCxm5kHCSegXWUIKSABj076o+1ivjP4vlktlud
TzqVlvRpWkYQkVIEdm1FHtI5h9wnPUf3cjaMVHY3fe77zqRLUbpdkyyxcb9olpADrbHdECKL+SXK
QwA6vRbulct0+gnsVVSllLPnCS8OqsBHJleaMa39HO1JWU726zbkG68LWI2fQT/uPwLj5Z/xqsWD
dB35EIt4b04jEQ/yydVnqjjsaDodqrqejrvXLdUhtlUEwV1W+nafWmUdW29Xv0IsSRu49nr9Aps3
dDi99G6Q5coJT601bxaFm8J8LpYHQIjmTq8uYOO4v/bdk5Dn4Gp9jmwe5hDKqL51asf648hu/7EJ
6uBHd1qCz61o6+fSxyWDkcZ2uZJBQYjk00zZEo3GZ7sAwxTqbNqr7o+aLPGrX1QNGtNo/VQNK7Ys
y2Da8q6uJo+2abf133a7zDrdddw0By28tkW52cprAXJoJkHQ058i8PKf2h2LB8kRfh+05fpRrmeu
3sZd+wqndb5W3WQT6/c88wQPFmWnbSOIA9u2PI/tAnJqSPF0C4ugLOUPYKkkcrVqVrIqXZ7ThMiv
7m2nU/1xhNhJRd7G0ei4AdGUSQ1XKjzRubQ/IPv4Af4ki7jzZp/X3WHsMqRQRQ6fKcbaYS+HKiQr
RUkQ0W0SOj7srmKEo1FquDL0fL3j7pDYH5xppe0JnWo9hTX3OonX7gyNl44sErmELDKAQt5dPkXl
K8qL9nl3JHUgEj+5JO4YT1aS48AQJF0QqcemLfzvbYjb232pluJKlcL1DnFEEHOcFUArMDbnjoqV
28WlPYXtelQqjp8504cq2/yqv66Z8F4v56ENfg6bK25VLYx/tKOyfCsIWOVVWMzxYxnnWjH7eCZ2
U2Pxc7iqE9xRW4XNxQQBsE4Lb/R+R5OrEAH1eXvtmdm8ersEnzX7gGyxPIIgnmiezKmjFbkft600
7+C4tLpht/C7Y+w0zgGg0ArpHskE4exYkNzlXDx3R8f6naTbffYbt3hqZgZ9k2qdfCcpIMHlmdNo
609b1d01437nLZzqVXCct2oMU6Zo1vtw1RvmvXg7cAPMHqSGsaw7fN1clZajCUAngo+dDgVhu58K
4O+X/rZzmTFDEHhBdnsIkYmr/aLDl79Yo7e8ecjpf9Im0NdFK2sI9mUbv0XgmX5TCWzvZzl2v2rf
uJcDlzmndMlJfxVdItwy0Pyjg9vj/NLtlzbie6VmRcE62w+55W5OYnv5xJ1lz6AO4vjLY4u5B8m+
gyqC3TOc7uHENnuCkW9tX49a+D83vfi3YVDPkIwb780NaaEli9euv5oF56lEtdQ/06Ubgo5tD1RO
MssFjnuxEyTLMi5ujD+pOdHcxFtgHsCtrELJm1EWBCmWLe1M52E7MNY1CTic5B0fAmnWR1QFEK5y
Z2QkBOHGcPLGOm8Svc2KFIixUpJ/Uw3TKe/EfptHZzBIQCt2TabSCYt0KYdIHoiadJ96sOjfkenn
944M9i3pyI9M2hXnqG3ytuGiD/AkTLYxCIe0cBnYv4pmPX86m/aeAxN77N3C9A9Dv0ZvfuHa+jJu
iuZ5XOvha0VifYt9xKCPVQDnORlwwXi3FIXUxOEEZvi/muzHdus5AvIS60y22CB8UL0Vvkl3JJVD
Rey9ltvG0bEPmqmfYG5Ue7VatXvdLiTJxL7uIEG/2eK9igas6cgZchLSyMPMaSFquelMvy7J6LXT
lvCKB7+E2NviAKMN86OajDhti6a5613yCepA9JRP7ZTXN7PBKOEEMssGKtSE30Xn9Vfo14li2o0Q
w14j9UxlOZwyZMj5nqpIRICR/REBfUtBDLtM5uZvK5pNX3u7xsFxXQfn6AcbEX2/1qZKnXlePqxp
j+8DxH1o7XssSZLG79o5jfF/vKaVOfgJjbfqqeiadUzHtXdaTFk3Yq8I4yg3Wd2ie5KxCPe020eA
wqtnqxsvKgBTRcNaPUY48YYJeL0qPLrQlo8849EQuTHq3DnwkREXMe7O0LuzZH7rLzct03H7RUOX
6Bk41Fxe4RzJ4VgSVpcJe5G4iEtLbSerGMMwm/2IKXW/YJPxKJZd5XZr7pa1neKDUWVzrXs9+yRg
vnaTWOjlrtoDTrU+LGhjtnLuL6qQRtHBoDx89/PRfE6xsqaMZ9jcSLU6dhbvC4u7bfLubRXN+Cvu
WpDT4PeGL5oM+rYO97XMyJn7H6vSor0H9FesxWM8UgTO1OCukHlyWc0ftqs7wo5KevKHlzsF7Ls+
mvSvxghrSfpm5S0Q0cpTsAjVyQwXt3FPZwEAI87VHH8FfjX3h2lezP6x59J+gvA8XOjNKnlxzCbf
h26Pvzo5tOUxsvv+FfN0700Oop7T3RXdh1Vx6sIj1+bFiDrGeCmIh6M9Ax5M4gCI90EsMo4OSuZj
dTFT614Sp/dsc1MAecS3g7T4KfBgcdMNcXAGcClgt1k1gstKsCsd1CGK6qGhzOF2T43COAH7dNOL
RM2l+li9mjDUCe0+PHQtPyYbtomvVtEULplltLoleJ7IZXWrp7SjolcdmM7vOmpq4/Qp9BZExVdr
ziUFbU3TQ1SLKDo42PUQbOyT3lNT+T2VqVCuFsRDqFocKuM8pgM97T+ODi2sf3kOlXPhx/v4c8rl
GWQWyslNqTGT1ujQlVR6BNTCq8VzRItNp+tSHcJcjyrxPJZd2hvj34NJa242S+x9ptadVKgwyPbS
Us0YyZfzOu5HxyHGQAFTIAPuALk3NGhU/1jP0rH479vww3Zr4jZdG6s7Gqq+Xhr0VfDQtagGEqXl
SMWt6cIf2NK5YbKOgfzNQDxQZooh1pgFPOYx62YBamwGhne/aYxxEgoljXXaUO0CFlQ4dFKHjqOZ
peN4t22eL480VTpyez309nn7bj8r5cE7nPBw4+MV0XQicnt7dowX342dWtUJuX59v/SF7WQ+HhEP
a4yBI57eK67vfbBDaKzsUhIJWItjiyNs1UG9dmVdoPGoi81Oh6GvzG3jNaRqPsdgl0Sr9NVhNALz
TtGavb2u5si+mMdx3ZKR/v9zyapaUda0UUmtwhvO0LqKF6pCK1MkCrkXiWjgFydZuJHJMCceaWXm
9VokEcbjeRrIXH16fbtap5Is9ZKaqns3hHvwp4SuLdm3ilWnCwsoTICoGuvYmKIx2Zw72/Pui04k
tl3pBW8Mrw1pwlRhlwIMRfCt8cZSEaIL1+yUedHDNj92PNT8lD7tPhHt79EtTaL5JUciZ9HwpxSC
n+1+ps/ZK42Aap+MSHW+oB+1K86m1vbaX6KsDEVJL26eczr046ELRaxTQX5wH6uayInporlMAGUa
6sy6bS5z12Gud1W0ZRIfZ4Y+C4lc51TS4+t4kmYgAVCeP6d+PXpP8WyTV9sMXT7S8rEpYUy2JBCS
oDvXJqInpcN1vJcVIW+GJ3dz2TUlMcZWiG3Ktr3cfjm5BiaZO/t4Uzdda186ay6eZ+O5D2h/TZf4
ax5TYbX6eT50dPtuzeBTACtBL778p8mQxFs8fjtyVneiz9dXkQ9Te4jnqf723YbjdNyU+bVrMd+5
ui+/pwELD5IDN78bdR+wBeWD87q1Hp69G9Wni9AZnK9csuVxqawx+qJGZlL1888QVqtIjAHYncio
bBlJxsoFv7baP3DOeXd00JZHUlUzpiCA9TsiafGzpzPBQRaXAD1baYv6FsdS+knFOm1Po45Kjd7f
gD4YnXD+ni08W4jWg2+BkaOVkoxGPxxnr6n0zmp5Eaojsi5Xad229XmnUWWZP/Qcn2u6rzZ44tZn
+hYhcwiVs1rs4Fb5xgtozXTtg7I18S5f2d85SgRYG26cd1G4sVnNYWA9TlFfT9dLDrKRBlO3+VkR
tpQpsdGOnAs5eVhl+Tis+Nlq9zAVvfW8WRFqNulIOfXV3kuKpY0k20p8j7JHgTWJf8EhaFPX7nIa
4Y7phofm7DRwjHtH37DtuT3pB+F9EkRi+JOLzvPSHggtqfDmDo+1ipc9pV9eLcfY6zF9cVRlP8yE
IFYaoPK5Xwj/Z7YDSKtXIeMjksl4Zc0E2YXCAT7vxi1p2OsYT9qqUF96TAR+R35de0lnS69LWST6
fZO1eC7seq5oBc/zZ9/kVGs3YHJNItU23gfYk37NnDx3VJrtezx7B+d+QgufU7LrGvAb5w6xqnt7
fsup/Fmn2tXyvrPspbvOg9WYZOL1Co4MI9L/q8XZ9PjsN3zoloVY3o2quELNs4gqRWJb/uobarMM
Uc4ktGJuGtpEY1PeO0zDysO8bvOhyBda/AopH/dXOwQVc2sFD43dNDCcDRRl7D6c4ZfV0Jg+9Atb
caprxYqNBiv8s7qWfoQDui3XYxRw5Ghmbuw03Hz1SR089NIFEfIpwPq2vKw85PHnYw5PzHEcXMK/
oaBuhw2Nk6eUdc17rTb7QzdtZCcb3O1rht6H7yDcKTxj9Izhak0L+E224RYCAe3o4ftFOF12i+Av
d/M2EdJ6YeunUxP5f+h7+HQ7UBGcm8UdM1e9t5BmYRxvfVE7oSzes6ltaUP70LnRc2e9tMKbnIOA
WVilOxzocx05pxkfltR/M7zkhsdmd/UvhZLrgwuC0kKy0faHkOmQIPWmbVlPO/7pVxR8rD0ZWEJP
REt9mxVuLqx0iIxwT9pe3Q/L76tXVKrlT0lt9gM7T7s80afuXqe68r9nM5QqIeixqPnTm/s1DpN3
q+Jo2ueDv8X2F8Lx0SROXmMCAI3Cay6tpt3fevBd/pVT9vmcrahBWMgMdv7hfVQT1cOJPnG1tZoQ
D+UNEOtGlONhmSvvesFtgnaT6r3v3O2oBNhDlGflvAf7MawMasJK+has7GIQS3Fb+HXHNdMZADbN
etXHQUq3TTue3VVvDxa9ZAYyv5txXx/G3hDUinzJ/VRTrnYPPnjUOh2t1rWuTd7OeYIxkf8hHEVH
qC8iZz3WJLCPYSPsMY19IfRlNZfOM3JYnAEsuyQ2COHHplCgqc4U5zggKfJ8vGt7d2zZ3Pf+Scy0
xzilIX4kxh7DB2sJtuK4i7X7GY5ER2nVU6xOWlH4nGdOOz6vk/J/M3NBfaZvJATfee0Zvnj3cDK0
b12tHXPTzF4lYLTmVJu2wg/v0OqOTRZxDhta7dHEpiR8yXjdhjvEsQDg0p7yFq78tcP2QeW5nFb7
AKuyeq6bQlPu8XdRHQZ0SR7lPIey8rgGJnW0RD1sN6Z5Za4L2nOHn0XBx2eTBb1jQEtXih6H5KT5
XjDR9TI6PvZVsHd5g4dlHFwFTSQUBf1dPZXcytfRGIaMVR1XA1Bo9r50K50Sy+F+mMYjJaHifinP
/hztHtivwirlG/MevH69zBGg6G5US1Z60eKlhRiRYnh55FwuNe/fJzoBNkgv7Gl0OS6bbUOYxcvZ
OzNU7IoSA+YmiCPxTVxIYqtgWmEDdbZ7ald83zgNwvzgKZKIxGt0fOy3VdQ3vt7zIImUpaqk2HAm
OlONo/Ei0oH/PfpT+dazpZTchFBeDjYhURahgfIeTdPKG+1ZQ3VDdBbc7KMV9id/67cq9f0OUQ2R
A9Ua297sOes2R1CAMQWLp/T94WPTkguZ3Kp46Ei63hQ5ASM+YsDgwERj/tJExaiZpjRhmFL4pw1A
q3e+HkfClGNHTb1J21HPkvFZd/5hy334Eq3wq2vlBP4F09fyK9ha/2A5pZx+ULqn57UyFKnZlKbg
T7x11W9Nb/W7pfr66o0B0ol8xNEndZuC6G2dCM2zahu9uxW5BwoxerD4KG1a0XLYvCbVDjbkmG7u
82dYD2yCsqRazkmyhnNaN9XCo9hDlv4ajcCP+3LxXmOkR59la6tXawojmXROrz57TKLtrC438UA8
YVCoTPz4MOpePE/Or40arDhhr7ZrZqDQnaAc82aCFl2MFZZHQW/I3cyyJhUGMJQacJCnzDWGc5TY
Unmfvr16L2C65YMnSFCTJdqWL8cqeuIRkqAxy2lrXnZcICFdLt3ripA0SME6LwOaFXyrMft0Mabd
RkQWvPrdeOIsLH+F3u6v2Etr4+LzNFVB5gk/rLKcG2inyHJD3tWcdZBWcKuRLeMZRv98RLCVnPdk
hlZ4wF4yg5W66SPKnXTkmvEVg6n2d6O2eUCFb9q7viXyPABQHmlr0d7tsrjePHVUNW3tSQXdlOqw
8biynCnRgwG63dIbj9TPsbGaTxIC5rirTphnx9YWUyti2p+9QtePjt4Ajzj2TheO42MYU/QadKbb
aB3utjWffnSe477MPZn+A2Un10snlFc/NZN1H8Wgu6claAixUYDXaMKq3H0tfT0wga8r94egzV1e
DH0xfZbbcFYgkoM0yY6N23qSVt+IZJMx54XQsqadRDPxOQgQtdQlNpfJPvXr98bAxc+AFLQg3nB5
P12CBKIJelzxYYDVvabTYooXe7URE410dM5UjZJ2hT/s3Oeqw346kdKxH5S7q4cOONlI6dKrP1HU
kYTodfutUBZ3SbmcV/GyeNVwYcamfx9oCLOg41ZVqaAwYCX0Dso4oehEKcoETXlbrmMfprPnzJzD
Ox86TqUnS/AeJcXx1hK6vfC6HOHQUqj1oVhyJBb1WWifeN5eavRoUryTm7d3rk+pmztfi7txXot7
xmkwz83t3rt0bEjo6XyWKPHC+T4Gkc0goyykqPZKUXH8sIrd8Q+h1VKX3ebK/oFmsgdhz0iOwWNi
Cv6HszPtjRvJ0vVfKfR3zuW+DKYbGJK5SNZuWbb8hZBlFfd956+/D1V9Z5TMRPKqUI1GGS47FMGI
EyfOeRe60pFkjA5xFvAGqVd2P7ZYxLhCqfDBg4ZWsssRgOXhg9j7IQRKMbhKMIr7XqD9Tgz3hxez
0LxHjSyGddKF9pekTHT5IcSH2MxI2shDXeiDJ8kLNe8SSdb+NitRjNlyFAhsQPO4K3MNL2Q6sF3p
k7krFfWmtNC5Ksa8uhJUYottNH4Tu02ilpMt6KN3C9+ie+hks/nVqY1a7SU0Q75gPy8OZG65R1tS
1V6o4/WEP6Py97kCw55abJjvxL4E2TOoQvGFqdZAGww5CJwRytVbyP5hBDTct7WY6n8WapDoG6Hq
spc5PPBKo+eBljeZxIXhDSmyhvRLn0uzl+A7BIqfcUMJJuUZahQ3SQW5AHiM7t1MRoKj30QhDixC
MOWda3m5X5ASqeHlpGVUsAsPnDoFDNAf21IY45vYyrk80zLtZbZPpVzGGj0nNG/EPOENpccPYjNE
r30+GT8D8OAAMgNF/F5PJY8iLUF1Rx0C0Da+LMIx9FvRIy3XO+U7uzC6Aor/Onh1UjpKVpDtGSH5
uTGZMoqQWSLuI7kAzzRMNDkJ2FEZbCKTlN3uBF6idkS7DrCR1csXgHICc4PSHd5MeiYoLxlgOKKV
wjUcZZ24D+qSI0Hh37qr5UK5K6hAZ67XK/1zKXNrsvnU/pecYTdkR3Gkf+lqsF92ZuXhUz/SLqMm
1WvXcLB7djjgymDTAuyr0IYqVF7zRkwXQ68k8ZIPV4HViAfhMbYGHyDbDEDMNRyHdl3ZhQRcL3uu
IJH+6JU6v8nEcFD2UVKI20wYGnVHcC1jx2jyJlBBTVASxA6IekLSXcYZ/U9p7iSCqTNtA0Zptx8s
LaXfkIZ6TQSSKfZilALRAa182tudEnOe+AheBY6p0XQaH515Hfchjma1Qnn8GlIZ1YNsiHUDb5kK
fC5lCaoV3BtBs+kKI1G2OAVR0o5apfqRR3L/1mfcQShy0XF2o2YsvxqWJCRXAH3DLxHRInWMfn5V
0WPmhwAuE/q2Qe71Ax1S4QusRdrYxtRHL2qg9m/0+Bi1iuvYcqlbJeZtpaYUhHE4nHgPoH9L1zUz
teo7PLhC+xJoefgN0EHTkHB1RQtkJhTAjAxQWWKnKkBg7X1KavUVdNr6ugNo3jom5a5pj0NiEQa3
9FoH+RGExfSLxKsDDz8Yqlc/NX4MFWRTIcFlXAi08l9Q+e5/DL4ytDt68mbuWryKwVi0AuqQvK8p
bvvGJDxbSKIh22Xq1k3QxlYAGiwwSa7z/GtNGx9glRiKvwTgEZk7hbHmbQCHWECjeJqmrlqDEaLT
PR8AtR0RK5QzsysdkztFJ8M2QJrR6bMem7w076dW6UWalRPThKFc7kDa9tdTV0+U3yYig0tjpH3w
AU239IekuKSmacZPIfIIitvmeYXqDyhAksw4HakV1xohp5JiHv0mwBAJyFjTNOBShCCmxSCwbejf
IuMYF5Ph7UtqyyEiRSS4Ti7KtAxpwWX6FtmxAm0mpNTMLZX7mLtJkWnNqcDI0YyrJp7LWdXJNK0U
wf9K8th3mwAF1UvEZCQqLGImCDyOa7ZvP4ioKpRROnp2PBLe6SNS8LlAFZzHNIATA2zXFEkvWizH
8IczZDRRW+3iwU2VTv0dTBkxUAhxo7EFJaVGa0VggO2WYP1QJWXyDWCiUmx41Q9PnR+kwYVA4k1v
IyyUe8OXUdgapIId2ehZI9E1lKTrnuTmpYw68ytywRbgI9yKvE1iTVA6J0VubiozlH8GuWxobhQN
4sWk+XlxW1l5dd+PmSaC3TBBsOdzap96Slw5qtiCCiMjF2BeZ3r9PQsS3rkRsqAEeUCcnktlXL0n
HNBDgmMGJFfJEkEA/Ca0d4SpqXOUKAbjWEQoGvXl+z2gNlZn52LeXBMa6RODI/J+wMRI9iPKqoML
4IH2IDCf8nmEH1e7JYC38hLfFPFPf8hMZScK1PgcygQSV4mo4yBJcBHMjdQrPD9RP29+p75c9yTU
sf+Exm53PwZVxw1T6P5L2Yzjn74BzG4bV1b8y+KSrjY6B4tORBmZJRI0kQEudCTldNjxNLvVQODc
wGIg8ePpHb9So89e8sIIe1tCGv6JLi41mr5uxus8760XtF9A89Ax1kq6AFMEZFkRzN9JlE6/Qt5W
zEpKwLS1qdGpThRGWjO387TOEUMj+Rmi7YpxjzRBt1ep1NH1DGdOR91ZgEWzfEoBn4giH9+nbXdZ
96Pc2KIh9xrnQBUCUEaRX23MwgJ2zd2CpZLpq5Pv0JAtb3AeE0fXEHXxSvMzzAZCqU/yHflj/L3M
icokcUCPWrkg9AN4TF+Bm0Z38FobcIahnAobEOHeXUN8ChzSfIlnWpi3X2Ww4t8KejePmk4fQeV2
vErzRHmIEkXN7suob5HascJu3MtmN3ytg7pGBnWqFGSAiqTxdmOuRA9todRUnvoR0sooTlQbyV0Q
TZ1kMzY3vJIEfROqOc/FoS71ypUbTs3Gb8KB+Gj1VXaRqYPcQsftVdOitqoRHzSl4bcD6DyvRTgV
goPWWo6iQSSN0S8zBzixQyKj86473jgAunCqfxjAzb2pPA341NIs5pL51No9NQBONoKAAd7QiMmv
vhq8R49M/zeiUHOZdRx6lUBADriBiqM8wwcB6ZFCD3ouw4GLvGoka1cmfUyXFYZQuh/Adz7wVikw
No7kGvi8Bjmol6ZScuoEJqIdy3KSgDChSOJ6HjQZ8kjDuKM2TbapwQr4ElXA79wQi0mT5kHL9QS4
RnmSxzL8NZgge50kMchyYf9VpVOKpneXRSo4IzJ/klzarkG8zZVU/yqkMkCeFtGQu1qQmskpTa/t
behvoJkKQ8wfYyMcf5qtLn3VaWiJG8mbRMENLIvmBN5QfujEVUpqmghKdi+ZjfmAe2P+LAq1BmAp
z33ZIR5SPsQdLruCkiZk8Jor5QU9eQCfwHHTiwriVbeR0H1vHH4e8dGD83w5TX0ORoQC6u86Dv1n
mWoaiNpySEM6sWwxW1ZSYQQp2M24SwBugAOAwH/3sjFQXRBJE214wyx2IOz5kwrYupx7j+4byTGQ
fLtV0Enb+FVj3DSRJgyE6kTSqP1F0Y+qiMNHy4utO9qGVFx6z5uEucA15LapC1BbhlAl3R+JbC8k
DTw1ZFCWdpNDdrAhVnm/9IBSxba2ykh1R7AQFjivZrxUJz1F60Kcb5hILJNwo3YBZdkERIeykVLT
uJ3fnRpBpZ0u6rz2K8drO2p76DfJV3U3qd/8mChmI3AZ4kDEs2RrVgXpDOLN1Z89hL+rsEwb2e0q
kX55aMIqYKXZkI7WlH5id9Mo/ICAyDceRiTRzXCSHpXBQKqlBHcpUxojRbP7OJch3sSZdd/E3qTZ
PNYDkgZPkjgQoix860Nl+uaFXSsBCJ/rzIjBtS9qVCulM/XUYZwJBwpv1hUcabhRM7pLx8IXgM/y
rLZHxZCuoYtVN6blAzg2pJTM3leNBrMoq+gHIj3tebkeafVOQ9x7W4Ciqr9PpNq6F7IAFQ3LomP/
Rel6uhm0w2vXI+zXUCy46y/kSLUEu27wUm6ySuAt2tB23/BYzSJoiFGe38ujBCwAzFgNicYT6XfB
kWs35RCMhVuJg6Q65gQF2hnEtn3plF7oN31bSdHWCqyYMxVYOpkWANQJ+JzvR65ESTD8PfgUZjbt
JEidk+YQ4EnMxhjIhVXK4SX6Y1Z63XeheaeFcVK6Sjcl0LRyMHa3UH5oarfwFFiMUkl/S3Em1dsx
mLzBHQdKVls/IDF2JVaxcieCOLlFRJeKhU0KQaIqJHsPYWmQS5RYXwgAPTuSkJGz+pZkA4bqIbyP
h7wZUXiZbQCuMURofoCZVWlC5rV+XWr0nR1lGgugxWYRocWoehLIWyKXLdBIuZE8CcjLQCUVJF4P
LNtN4A/9zr1i/JYnUnSrgkoXZ8AgtWOqsQYP0bz40/Q6Hn/UdakVUj0k44o0GjaNkYg/yfj6xuGJ
kpGCdpV5KxVKKe081Zx++kIvXkMx7cQvkMmU370mKXNxJgGeiZeQf0FhOJjoj4rZLeQCRQLDr7QB
bXYMDhxAQJwoY4jE+wDTg9jJVZEP1omi9tjWFW3lstVp78ZibV2Mgt/0u57v/XXiBh/2KtWMi4jq
yX2jdNSQ0DhrrwBEcEvmoE9uyA64LhKxzjt7qili7MywrChgybAJvlKTTEhB8k4GL5XF5r2e5oBh
uW782zIBSWx3rPJ3EOrd7fzQA4ojJvDBBCGv7+BJeq9xQQXZ6ZSBF4Y6mAkwESxVnq1g5DD7RTAa
4LMSyhVphLDuBjU89TWh2IYyrFwEj4GaNbx8Rat8RmdITyiyZcmrL5UVKAgvpqQEmzspwKRnxaOU
gwAgyIK/UDU0j+2wxpTc5RSPP61RnzryeAUsSE+pVgOFQ9oITlpNHtQQLoNDF0r/pZmVcc8dVCvb
3PPpc7N1q43Y+BUpflUohTNH53ErRxR3NtHQUMbWzAlgZGCmtzMGdXSDoRyuyVyyWt/7dLTHTaBK
Zom0XClc1x235j7Oc+XCpCYi2yYC8zzh86GQbmvIgL8rT5xuddiijd0DrGj3zUT97Q7umYe2qWDk
rE2gavkGF6/GuJoaPSmeeBcIT4JFYZQ2UCGCz9cjstymL6TnJJtUkRyQ59Gr5UedYPP8AqPoSZCm
dkUJavy7gWuoRcvFyjSChEJpDJytTxEeAFA4fgNd2uG3YUFd2ioFXB47b0e8aM/znWfdh4/iBpgH
IP2JXIOIyBlVyAW5O5FGzSoB/tAQVuWfQpt7dhuX7c6I++FOEBLEXgXP59M1rZvErbQ7P/yS8D0P
j1crdHwTGVu6YIfccjisVQNsJbWhXvEcSoAyt3sRlKACu7O4pUdh2ZOm+l+qIQEWfH7wpasYBnOM
LosiXUdFn/VTDkfHJ0zXaN1lduxx5W4qyeMgpdgCbmJeFSGwJqpoPsxs+uchLyo4ops4A21CEkPB
u9SbHys/0ZJ7vvyJFhIrAJ69skr5HH6uEodpYbqRb8kOqdJTSSpM4KEXXsFG2yRNr6HvZY67LKMC
IPc+0PCRkgN4EmtlpZYSAO8/FiaGs+qtpBwpi5UDEbpVeRJnqU+5Fe6cD7AjoRoZ17meu+dXYakN
MY82K3wYs7opmJiFTErRqxk27yBBgAObv9TQUIDHQZciLRy04RdGv/KKiM6pbYjknqRr8x6UtIX0
BQDJOo9r+vDQAeU7HZgJaa4EFrcRhwvQc9auyOBu54r+OfuH2eJQB2mszzuQ8aXFDjRzGIjgX2j3
IYQH5Yryb1h8S1XuggsqQbS2zy/t8UQPx1vsr1EXIKYUBcTDTOx50fbj9ci4X8BjKGDFy8YtzbJ8
sLTE354f+XhnMzLiMxqixgZ+VPNP9kF7ox61XApVdjYOSeKlD7aVi7fIP6nV8r6emASybWBkUMQ5
HIWhQ8UqOdFKLzWX2gx9M1PpkqZ8/9UAb72yb47PBerbhA+6xzQE+ZqHw5mq5VmpwE6tGm6zhtKw
Q8XxO+QaaX9++Y7PhIrOhoEbOe0e9H3n5f2wfFC5qmoIuRu8Ui4vyGDgYkEfDh0AnrCSK8q5K7br
J0dUEGKCAQ81YaleKPHCLtOWM18EQv/qjRS6rCaaK4lVEN+h1miu6Iyc2iFYJ5gQIUzkn5bq4j2O
ECqdW6Jx1fJesaaiLtzCqLvsb2xFLIjQhJdUla+2WMsQMDkZBWs5lUYJ1rmxwBwN5coop9YPuXIJ
8BQuKGDiD79Yb4DTjQNGaUAI6FALrWkfBXK1Gaix0sGnFnZ+i5zajJZogR4gLSOaLU6YnleaP5rz
FpE6677PEAZxBt83hE2bkNSsRJKlSNF80izFEFlFFdWIpU1JbrUJOTDM40ry05eQhh740BjoylRc
mXU2WxILTfd0foonwhcXAyJkErESp2f5cE0nz5wUDZCojaYAjE7J8Hb1SL1VSaNtmXgmVQhF3akK
gMeV6Z74mojA0m1Gk4ngoi4SlU4O88AsOem115rPMsTriLtY6vaYlbVbH3705vxUT5yGOSHDmkWR
uJKWoaXurQaMXUIvC3ioq6FsuW0FZc2V/MRXNGQU3XQJlSKknxfTQq7Gj7L5zHlyLA2g3uM62il1
LYlbKRNBI4eRON5K4H+DlYB2cmQuAihsmAWil374KT1w/0ODG5gdmS3vaMgwnuvVnA2KJLX0i9gO
2LWHyumtDHzimDCeSHaB2DX4tvkH+xBJKyjvBgxTFjYuhss6E7sNSrDCvUUFZSWinZgj8n8KBiYc
ldku/HCoMhHlqddS2Plw/1yhAlo2aBXE25AG0n0BTPlHLFlresUnJmjN2vD4B2lUUMTFN4UwjQZz
xyEJJQR0xAo4EtQWb+eLsBQ+vUktMB8WLhvY3iCCeTjBCNI59SQm6CEI5FoNOKa+1Nb03o6Pwuy4
IGKyqqH4pi8lAcXOxMWjxAdGQEDgNu5j8HxB1K2kYidGmbXx+IfoiYT+Iny28FXSTLNoRhtgRAsp
00DrBPqnjzVZNEdORkNRFlE/O1yxQQy6gfQdkAWgkfS2Qlwnd/NKaNbO14npEJgl1OxFLjl2wuFA
dJRUP6N+ak89yqRhKlcOgMUVxeHjqPhuKYpeFhbxpD+L2cgkLP2QUeRkuvElwTMcN2EN/qMYYP1v
YFgX4/NntxxivJg1AlHXZmuVRdwIgXVTPyBjVpSCJ1tgFttiHAb3/CgnJmaYxEVV5HLTeecdrl6P
fqtfxSVPcaukZZgExhVmMvXWNNrAKQZ/zZzn9Hg8ATAyJb9bquJ3stgaBnUdIAhCTf8PO1G6q54P
0yYSo/y+HSrl9fwUT2wQpoiNGbcMmv9HT2/08WGtsJBjkIUwd3O6C3kzfX6/o8lDYUxT5qhrLYSG
rVqH4w7pwG4T0bszBwhPdRSPK+6Vx3kBpSiNq8TgroQSvzi7nh4gNzXLZypY24HURpUF1kz/Fci+
tbN6Ew5u7A+08Oom3Z1fxhNfjnQLvUANr0KJWsrhTulCMSxLDEvsXFf9H1CAtB9Q89R6m+TIdth6
DKRoe37I42sFYwqWcu7kcHsuL+2glzOrx0Xb9pRs2mmgsn4mAh3JK0HmeX7nweCV7LwMqOeeH/jE
ljGR9TQ5gCbnb6k1i+8lCSx6g3aHWtVNpKmpXRdF/+k8lulZ6F7KEK6Q/F7cX3kxwOU3AX5ZiZnt
4DV6iLwJmcFRSJJUW9mgp7YOVzPVwHlFAc0dfr9WwRILnCrvUnMId2h7ga1LQgFVes+IrtEjHK81
inY7heT68fPLabCMuI2YbB9t3lofMhEjpHbt6xrof8BMdxKaT5scTcWVN+qpDWrIvInJITWeqouc
Gc2nQkFxHmSyHht2DWDhpzKg6gn+ttzDE6n3f2NWPKURuuXZQ6g+nNWEnEoORZDdqeZF6MJyL3Rg
XohkrezGkxPjlT8nH/y/uXjro0wFLBSFBhRcPDgEOAPTMKlza0j2caqJ9cME82etEnZi0NkkhXcP
i8kVvrgYJhmYcjHBsxlxbKNHBYVrBAefo2vjp6l7fimPMzk2By9UjXcqt4KyiC1pH8OyRVYHSlQD
ucgJp6FMfsD9MsoBhvjYy2uvundflMN68GyZwsvKZF3JHhZfb0itwNdpTdgWxy7dhF0jXvcDCmJW
2GR7z6R1JIVlvQtARuIBKNCesv3RoCGYopG3snVPxBsL4RNCuqIT25fpZdCDzMQdKgdbU/kbjHSB
8PkoxZ9f5dNz/jDM/Bk+nMNIb5JO9HC/8aZp0O2qncW1sIpUNSdVrOZWSwPhQuzpr5kJirVFQisa
4XITV55IXPGpOrW/+OJ/GSsQGRanNUdMzjNUpuyDHXdU0KpvSlXGQMJE/7KreaOdn/ypJab4zV3C
zTmbuh3OXdUnvCmQZbQNTSnRXYNBZIxpvzKrUxvZwEhcQhxf4VvOs/6wwiCD1WRoeScgoVc+e5FP
H7GU/ReMt9dSgZMT4s01K5SD7RUXC4g6MgABiYSjwkTc9SoQgTRqgpWE4+QokEoIPNQ+iN+HE4LX
5BUytqnYBPuhuUWmSG1dXlowoM9/n1Mrh30PVyuFd4oPizS+Irk3IbUykNCIWwFkumvknXFfwBj+
+neGQvjZmhNrPMAP55TWQ91YAh+pGJri1vSagA6nCYwXNFEfffsbg+F2RQmOFFtavsKRswlQhybh
7WjAbNu2wfgShLjbNUm6PT/UqW9FisYFiBwzN/xiXmCYVL1OKd0oipbeI2Vh3uhmZ67EqvlvWQZO
RJKNuTzEDbHUYs6STh/DiX2X1eAm7Ras6AXBsX8KqFBtixa2z/lpndoZFPuAKIJWooe1uP6UBtJ4
qtM6Q08rc6IJelwVYRJGXh+sfKzjuVEtUdkUXHxUMpZz61XJSmow1TObutoFXnmfm9UlUDl9L1Zh
tzKxE6OZ6C5jn4Dnyww3O9yHfasIuI3TXtd6Qb/0U0t4xNoJ6o7UTndI9Hkr+ebx/qCyLmGcQx4h
w3RdnOVQ1AHsCzmkdnrsz4U0jdTc5P7h/Oc6OQouhxxjShn0PA9nJQidPkyoM4FoQ4FV7fzqBgjn
mqfSibWbcyEaLTwOKDrPv/8h0FKuhx1lgqvPurG7kyRvhkzA+r1U017/Lpde8uenp8UWpMgko1ZP
h2cxLUVPqtAPeBKgMEaynsq/w8z4pEc1hQXeAyphiYDO5bFMKWUBsYls6nje5QoqujXaMVSX1cwB
igFBTeSbrZzm469FXNew3+RNSYq5bAiWXQEDp7PA8yVle2VMkXcttr3Sfzq6Q6kQDZzLDaK7bC6i
u5mC9wEAEqOM0eSbNE7fphlqVunRmg3W0YR0ReIFbog8kWXcyxeHCqXfSmhFiIhSOYbPaS4Um7gJ
Pl2fZxSepqQTs1kCEzrcfgBBQXsbyA1X0HBLO85MpHD6sY+V664tgO1FtQWIDp48hx+ly3K1T3Zq
nnPY4EVOBKHjePgTJLx0ZsIv6KUqASsTVkpwpYZa+tn7n+tk9tjiYuZmJjQeDiMiD9+qcxkPWpjp
Wkr/lgEy3p8/W3OufXClUPGc7ULmXrg1/+9wkCrM6qqp9Z8tHOEiF+71cJ+KxjaXZBvHGxIcSF/4
NazsyaPqwjwqZCPKuuosGLT4hmAJUesd9J9De2kF5lXabeTccxI9cqfpx/kJLoeidizSfcAkh4or
DOhF8AjRlZiAhsIK1gf/BrUTz2n7tPsioLe+EXV4alT2gs35QZc75H1Qevz0NGVSjGVpL0J1SOvz
IbDR74jv4Qckm8kcTff8KMvb+a9RTHJeRZmN9RbnjSa0jxwwUwugOfWASoS5FIuKkgOvfA0wcWKw
2SwEHhodbywyFlG/ynNsyrQZjRh4jNUX5gMXGjfm0Hif3PjM62CoxcbXdM8zppKh4Cb2kBhSb4e4
ymdTtnkUKj94Y1BXI5Is4mLbSgHIe9QZCTLarqdrTLNtMrbnv9HxTqA7CwuCOEW1ifrI4fmCcTBF
mg450QuLgldsHaCwmHw28tL5ORhlcYp5kKAJMPB4RBDUs9HNehZj6fn8TI43AOUIpFkx55i7Tcbi
qwyJ0Mj+hJQapkX6b2lAzyGBoDvrShhrVknvW/djWCLBYDBKBHRL6C8tHep6NBLUsaOLRRcdFRly
RgGytlFfVUJa3gC+zbeN3rZ7xF9lZwgj+QKV3GQlNh59O97IeJ5IoLfMmcO5mHFaorCeBsYPK4QB
UCKz6Ax6vJZNnRwEhAdrSsdGF5eDIPuCjLD/HI9lam2UUtEuM7zqrN2nvt6MiFF5CNFCYSD8Txax
ok2SwQr0obcxwwtALhfmN3RToJCqUbDyxlvM6K+hyHKxaqWHjZ3h4ZZXPCOMM5JbW08hf9dM0G0T
QfpckHgfhdbP+2SwwFwiEaY8R0YqC2DaBDIKbDCirxRxWmvYLeF7fw1Dd2E23+O5qi3WDd2cjv6Z
AIy+06p9NJTjFSpy7Y3W+tou4MEMs2vQIGLC3+pjTFQgSrf+hYZui8MnXTvoi0P4/uPotALmI0hC
fFSPNDMZCT2kIvJxSOxajZMvA3IG2xBu24oh9zsu7MMZfB8LmJzMxqF5T258+B1VNUX6eeQ7BlH1
2ELuQTpL2U1evEeyeK/l1c827H+2EvY5qvc109ofAx3okayvbOILdOnX6hRzrFz8QFzkJhe6NXvl
LtFCUCxg5ZpI5ItSZSlvKfqv8WVW0+W8Qzszi7dxOKXyA5pw4esUoka9glY6sfizja0IVAnABOJ7
hwviVZPcIv/Z2UDD0PDV89wFP1y4ZRAl7vnjeuIMHQw1/ygf3lilNMrBOG+7oNGFi5gNcUUy2n7+
pDKKxRkFyTbfhYejVNBavSzhDLWTH2xlaxC2hYzW1N+YC88qiRYgTQh9sY8sXBYSpNfYR3kU/YQV
Xd8InaA/nB/l1OYA6sGRoD5C73YRdQBc+EWXwqqOQynaYdkaGDBCJH/jq35zJRaoOshtUVwqXdR9
+/zQ3FGgysB6HB8UqNWZ1KdQCxWKc9eDpPUv+CIIF1C9tbsUVTmk03T9jti/hg083iYA53lvAVci
mSYkHH5Aoae1I1QR+h2mWl5HcZbvA6te67YcL61JB5BPJ5oiD7xlvT4Qy04Xi3S0oeU9iLr20qnm
ozfplx0KLmi2NntDrT4HayH4UJGUUQugzCoD0V1ci/CPep7d2QjzFLGCH1aBMPi+kJRQd5CYLQI0
G2ufJgwSndHT+c8575TDMGNK3FvgGWi/AKlZDA14BjJZzNCmDiBbGbxokxdBucHrCLJDU61VHua/
73g8lVYImGTAq4udO0qTp/oyejh1j9yBPKTR98T3vS046whyo1Hs0SJe8/87jmVzOxCIErBSds6y
Wh7gNQgxGn1FBI0EJxZzwY3V2toW6GutxLKTQ/FmhwSKliE39uEmRahtwq8RkRmUA3uZC0SMxY1n
hVm6laJJ0j+XteEyY3JXA6hgy869+sWNLQxwp00NBoY2oN0hVOhbFTHGaZ/cJDNSnSGInqAUeVke
TsryAJxNaFAhlJea9WbsgyhzEz3QfsMNM9FCK6I1n+GjdVwMuVzHBAKgiaOBA9WzcCU1fosMqXHT
MulWJncUVt5h+EAcyK7oW+uLeyGYxkBEEgkt0bFsL9AqSR24QdnKvjgehboGXXganVypaLcfLiGq
ol1klLCUrbjWNmXQTSg26dPu/Idani5yF04V54pdLpsokR6OAjNLwvMJpEvreeLDYHWYJvntxagY
nY0B0fDQ5WvtoaMhWTEeLjNse0ZtL998iWQog1JDpAjrSnIH9Ms1x8ob4U5CWenWMptZr25sNucn
On/+j2GEophMmjbDDhkUsOXhRJOhbzsxxgiq2YZ26/SbfKdcy+5aaWPZySRoHI6zuHPIFlu9TBin
cH8+ZS7eG/bvy7uX85N5f4+cm41yOJtBrwOYf4wi7wAU2Hh5bKQbZF5c/E8cbUPrzf5S2ZfI59vj
9/NjLx+fRzOcN+6H5Ivnc6JWs6WWsFed3gEEb78a18blZ+/V5UrOB/7DOEOSoQeRMY567+1KaPVP
AJovvZV9sby9l6Msrhfo+FEizLOZtniDOAgHOplTrJzlo3fScpT5THyYixJWkhrN3+u63PyKncc3
bffy9HXNOfPd3PfctliEXYDMySiFDFNugJ066A/YT4ht3k6O8Q39zouVnTDv5XPDLUKuhWMl4YPh
eucXoq/2a2Zf/ul8XUk4pBMB4+PRXT7O0zqrDaRA51mhgOVQLHLwDHJMV3dfds+1+w2toLUPthIu
lgSoxlQKK5jH7FwedhywcPN9sl+/3QT2Xe2+8CawEdtcuVjWvt8SXK8g0iEn8/cbnV/TVtzhiLWp
t8FNeOHZya61V77ffNef+X7yIorEKhxK6IXzJAMn5R/VRvHTQZxtZTmXd/Ni+y8hO6qAFVFA59Ke
Ee1250GFyKv2souNtTmt7ZVF0DCNqDaz+aCZ2o/W24doJRcyZmdZjBTJWsP5vc52bgEXwSMyBVlD
cOyvBUxu8WlwjS0ecM630A3dPyHdE4hF+8+1Wb7nn+cGXsST3k/xEigZWPkqX9ZP+U15qfzy7ig3
IrtdvIyP2WV4q9xpjys7Zm15FwHGb4ZQz+cdo7BnUF5gf3Z7sjzHsw2n2GQb3zUd01mDbB8VW5Yb
aBFpRjmLk3o+GDQgt+Fech9TZ7LfPLtgefOtbK/e46cCAA1BQPwzWw4c92HErmMzzcR5y2JCvJE4
H4prkTmojvUldbDwu6/vULTeVTv1yrpYWeVTcfXj2ItVRk9mTGiQkKu4/UZ/SrbBtt+ObrytL+T9
Ws3s1Celn0DTAlAdTfHFgyBCqDoaq6K2K9TfRQn2LfJU6vjWZpUbTffnp7YMBKT91D0pdigKIH9A
C4erqjeh7AWJOjmC0ihb9JFQVZaqEI+1cVqJOeoiuDEUyE4a/XCQTANdrMOhElPWB7nDOcuDpf4l
t7IMPLCSrMTQ5erNo6h0sHgNzGzZZV1FxaUaP0jkjhpYubeIThqXVZfUjjjK6W1UpOk3qEzS3adX
kQoOzyqSdpqg+rx/PmQTOUIJVV3g1YjhZLFBl5WYqjbpPXL1ydpenEPYx0jDBHnDUbgBiK9Bv1qc
A9x4qskyhNExsi6zHLQv6m+Iv6GhVGm5Ej8mUtcg+JoaRW9T2a4FG23E9C6JRu9Ja7ImR0Cg67qL
MtXle9AkJR5DVViYdiHim3R+XY6Sb3qu9MZ0iVITuDB6V4cLo2KikTWGgYml1HV4jgiJPxIN0awN
3KHG5xUZaK0boi0Op91LRefx1a8t33QluoPTNioUfY3hvswv5x9JYX/Q3kLqFR+jwx9JQKQpxCV+
cLBYiBEaVmQbM4r0mcI/YgR90ZmXYyFz7YbdsJLaHh82hY8GPI16MBV6ZXE7oeQq9CPsEKdqzJ8l
4I1vDeJDtyhurqFET4w0M2l02vBUFcDyHE7Sr2fLO0uekNOLdKAUcJ3cfIxQC6VP9Xb+Ix+fa0qY
1LyQDYCrIS5b8r4hDmmOlJVjIIWzaaoBg6fSX2mfHD1y+GywKhUgmTSQuQLmGX84Yj7NCSWa2s7x
hMCzBxxF7Sj1FZsNlV6G7ZRvjMRLNrIYqdd085M3LR2llQh2fPT4GcDdzGwlYGbLSts4db2fl5wu
Ey1nfePnnvBVjUUwgVaDFs4F8sVIuXx6dec4BsEHqI9Epf5w3qkWpEqeeBDt6xwFnFGNt2lqKPvP
jwK4eW4WgDmAKXs4it939KbGqEPmBT9PlJBQGcZM+9Prp4oKE5GorNGrfP/GH75hPCqx0QAMccK+
yK4TtZbcUEB9pkc91E3bwdt+dlYzZgNEJR0Qdo662DPyKNYJXrTow0+hfxnlwnTh4cmy8kg4Diim
rMHZZFK03I5Ah7B+aemNZu3gD5u5ooj+TYJI+140NWFjplqPMuxQdxeeUP8bkvV/Xof/9N/yu7/C
fv2v/+LXrzliTzNsbPHLf12HrxXf/s/mv+Y/9j//2eEf+tdt91Y1bfX2x/VLUf+xbbPfL02YZ8s/
c/BXMNK/fxL3pXk5+MUma8JmvG/fqvHhrW6T5n04fub5v/z//c0/3t7/lsexePvnP17zNmvmv83n
x/rHv3/r4vc//0GB9MNXn//+f//mzUvKn/vvrHmpXpvwlYrNX3/f//yht5e6+ec/3iuq/dv8r8L7
v2d51QT8Qhf/Q0NHbq4a6hCoQfj/4w/O0Pvvmdp/UGSmHzynE7CJ+L3/N8ODr/K/X+mPrE3v8hBn
MoYEcTJfKx+ube5piYMFYZMoScV3SfoqRjGWMZyGSxm0IzaP8v/l6Lx25Ma1KPpFBJTDa0kVO3e7
nV4Ee2yLyokSKX79XXXnYYDBGO5QEsM5+6zV3RoGXSuCiZAfyN1QbV6Cw6jhBm3q34gRWDmvBYkr
Qk5iqpt4ggE1dzMJk6kBnn2E++gv4smnumr2rE14DqcbUgcUms/waAPDvacsZIgaex8QCxP+soH5
WNgaa3G0YkLxccOK2XfyuUycnY5X0M97cpgDDmjZDC4veBmUcc3TCPsvONjUkS7z+vM+/3EWiKdH
QFDp/h8CiATzcKn27lhvdh6Pa1fO3hl3JeqTWw9zuh7Buy4C610xJolz2ZmTIre/B0UK93OMas1I
oSHx5+Tb3uGjXtPQPrblNjXPo1qX6rbQMgbHJCKk6v8txu/UNztAAuTDS/NBt2ss89rVnnyCW5Lq
b9RouSYkJQMZUiOq27CrTUcZi3F8S7dw/OQr9L9SRhmfjZAJAJnax1EVeUU0XJhz2m8LJljGhNkN
5LkA8PqnTf1JPeygOF/pRYTkVuHU450LrKjOjU+A+rtK2+nKKdE92iUKfjUKCLXGkgMjf7/3gkTn
DOnZlGg1VgBEXzmIzYyHxoGzg+FudLlf+GUhpzQKxlPvtFpmzTZjttFbsNyUnIdvupN7rtZdEOW3
Xfxg0tUgZcRGspz00hX52Aw9qlWI4Ee3DIv9grRa2TMCC07OHzNZ5eYrM4Gi/resSSmh9gnBORz/
fPwiWmnKHFspFIiZ8KR3jap6rfmk/TJ9mBNvan47CGTOCdzn3Km67sLVqHzYvGDKShOlH9vq4NWu
5Q41nSnKOKcLLl5WDSNu8ZIuW/Y4hpYDjwfqc/Nqdz2jaWxk9zOZNnkyA8i5zC0lmFXEVWOGPfo+
C994kEB9A/+qLURxauLdvxpcdN+8ZRr6zEb7rACBOPKT/oZ+ZXwGbnw42uqLnc22ZgL0ufnXu+Oo
jqE/6O2th5qWWW/Qy8u0g1DojgIA5FBAZtWFPKIV2C/LXnpJrnzTZa3rK/fRhUR0lLabqye6t5gi
I6ZxnIe+4a9AwxXP0TECiCUMuouFYb1Dg4SLO0FXrXyXBMOHr9zX++1X50JkdqRjL4XeQ3lbhSSx
23u68P7yBnfHsjfFreOjE4+yGILlgmgNACq+4iI5GK+ev3ZxF8lXhH0mn+bCPy6xv5yo41sSDWOw
/dXcB76ltuouFEUEtp+1KcBDWnhW2za0T8qz7Qcj/tzIWJzxyKerPA3WWXg4V28u8xgm7ksjSc08
zLIPdOahYWf0YR0VytMpDuscYW6YHtNVr1OOdJfbnS1rIG49LLPjSiftYrXmSkSZgnd/BWT9FIxu
6bw5ZIdR/4DeKf+jQTB/a3342Q8JYVlzQZi1NKddxARjV1n5MpdW2gtDnoObmUJ4xaMJqvZpS5Lq
nQP18I2pweFTkf74tuPgyO+GDCdnkSgzH8cENqhykHfNwxAk3bEfwvkIKLm42c0EZ3j75evWwro4
l+sSlRn5pgEu/ahFhiEpeWT8EgkwuC7QenU6A09LN1SmA/9wYVCNymO5NcS+Opj4QHbj5xjt+kaa
MjKnYd3iJ/Ct0HLhYffDefP8CWToHhfZtlqOP8k6JxjB2/I5cZCC5RjbvJMaRe/9nAO7pcdwn0ip
YKcZ0mxbxPiybVZhKupjeySXaiOQ34R5DiF7aQ4zto5xIW/h14JcpwFCDVQ6r3HAAEOevOUJqxfN
f2MKE/5gkq5+tWOZrsgqIq7NIaZvOJWt2opHMOjdxxAxRVvPhfkYEK6f2kUYP3fa0H2XGAleelEW
X/uim8Q/26nk7m8ZInyAU1dGPevtbo+cjtoCvVxTeAgX9xAK69BVd5M76G1bfF06v5oyMmTO9Dpx
lwFHWM/LcNLaU/qNGEgdXbxeb+elqsKfFnkC4+eR0sjCUGymp6irp0svDc2WvuTjI94g8yTc7mn4
hlIntWIP1ypKBBwa75Ey4sH6Y9/8KFifYL13QIOh6HNLHZ1ieIvCce8yhkdVvjm7w1wHbbqsXcPg
jXs3K3ky7uWPOOz1J9ZtD/pPP7WIbBY3/C5ZlyDrewaPIBDaM6dBlIVNmnSnhdezgX0vveQQKh6S
Q62W+mUM4eRhYq/lU7kGK2jIaNPpccNkMeY6tL1/SWlfOZdliBVgWRQU+BDVoobfU7Tcv4Tq2H3B
Z5cXr5lH97JsdzD14K+YqVP+3+gC4g9lckCGUrO9L2GwAEAkB1Z16ZeU0DaWjXID6jczkga3QOFM
6JfEw7M6OnPRnYFFD/bGJUW/JBUugbxg9ng8YRiAHJ3AoETrMyoJtRVjH8RZALoydyUFJc5J9rQq
lgiPxuoJezf8pCxmfN89QbDcbsmyGI/flYjKK2YBifrcU53zWw+uA/G87+6sgaKVxX5ij3dfTefc
3ZJLiQGCM9PO8le3Z20Vv62yrTjz1Myo/iJPEyRnCR2QG++9ljAcDJqKi9+TIM8YYuB3A4kV5VHV
o0n8TNsuNcdJ4JLOlC7AWN+1BScupc2zAH/I6X7cp4gfqu/mbC5IDF5Rk5TOgePjos9sufqKBWLo
MlcEwZE9iY8pveci7uLyZEBSzND/bYqKVF3H0JJXn0IT/Ne7FqtEGSPhRnmDMuSd+oRun8jQNK99
yrJ38L1+NBdwJXhlh6T13jw5jmEWrikrNxKP+pvHew78OGCn/SxwPX9xRsu3tsJu/XRmy9Mbt23/
LmWV/NRbK37UfpWOT8VGRvBFslRlbUC48jCCeEfQY21THWkYb6+Tth2bMYMLMVAtSMbfmlKWv7uq
QLBXQIyZMwaOy+BxFd7aPyAKA/y4zXPIPjU5EZ7LUvh/+JvuxEJT9e/JEE7mjHmLUwkJ5OD7oGfH
ubvq1H2K1NF9eyQMak2eKH+/wpoNe+gZdm8yeQ+/HKoUnu1BkFL2Dz673M9xRReezUhQxEk72ALf
Nx+0J2HOxOgP6836jwUd+X13UcUyAmTUesLNaFEZtMz7MjGQRm8b3prwvEjKQp9USQrkYqFNeXxH
W6enwi+j9lTrOX3kI1YQaEUTXWZeqjcrRu+XicaxYCyYyBVaP24fWZA0E98ftaYWTFGfCAZog6ni
wY9Zwqsg2KJjIqEKc86t4/E2Qy4Ao9gl6fAwO7Anp7NvLZW+w5rqYji3o6eXPK4j/QVLePNnwW8A
lpuMc74sy4berJeJzZI7jxvqt0o+Nk8RYe3BT1V5A9F1OIGEhXBOEMDxn3fkZZCvF4lnNV2S+Wlo
S/IFfbphnFRuMPxa5ybiDMKPj9HE9crfWzOX6jWEGFzcVDg65x0I+fvM0xOeh5Bq4y/g8wz7cY9P
+qNAYz69m2i101trI8siCX1YuBmqlSmNDkXjh5+T1UuZebDTHhamR5Nsi9q9O/upMbjckWFgj4kT
/bvoRejeTOqhTRynngmPddjST0XsSZw2t/ceQ45c/oHQHkO7kb3H/F3MREsu6imaUJzoMjlEbEnN
qSzDoDnuxqkwALepubXVqs+FH44xXMuCkciMYLp9h4Bu7rgum1yn3sUGw6Ge7H0YMch4grsztXwc
W/hYtLUb8lh4ujkhBhn/VW2DJAoge/hluO+okGHH8rleV7/6EQnr+gcv6D2Mv+EovVcKnnFwKhM9
yVvce8nvTrWAFtHIF7e47ergMAEDLY/syqg7A8qmP/2+1+KBbdcf76aPeHlNKsf/O3NFBLjh1evT
ZLgnXONJxeuDY0X5y5AHe7DbHL1hvxbVqR8CucEo19UT186JQRrDlg2iAH/iYUfQWF1bAqnBo6eT
3n3AOTtinFgG8WdE+uXfkrV0mt934sz2BzBpR6phpALO5E+lOXGifPu913o/y2lrH7bZr25RKyUH
tbL8HTch0QG1dOE33yQqgOUi5FcR22jjbxm6twg1x1d+ZvqSMNQxs1ZjSu5r7BbmBYKuid3DVAzq
c3OUVzy1oUrjI6tStWJ2mzv/yU1FuOP+M+30VfvRUn1pVn+TecSoWfNukPzOt86JqiEfh5I7H1ri
pGmvptTO/8f6q/VIuaZEIVbg/ThEbGbffRrP5ZkM1/4lQAroHEdXaHWI5qTenj0TFT9Xj1/ycduk
p+pDt9q9PNvKwzwuhrg2f7WjxvCTOL63nDtrkJKpcDtX4P3emeFwvlL19D67LVqvjKra8WswCWS6
kad++OxPyVs993Y9bEmoeaajxMnXGr0eVLtkqgGhQs06D9otk2sZ+xODgAnpZ8YTuxcTlc0lnvvk
XIViQ1ci4/MMi/zJNYTBnKJxseV1HU8llsPxEPfTwqKDHvNQbxzh8jDuIBhHXN9eIxu5/XGurK9o
5ga+PU8VmupjE2GsPkwN0/jHqI7TJ8666w+OobI8rFE7XJxpJ4WuOAUd+r4LkbbDZ2FmaxgqN5tg
sMe0hJQkWMViLE59Gg7tN8mz0D+NIUKmzDDWsF/SznK4SKKw/tIVBJJOKNs9LsI6wp0RBPW5IGB9
7UTS/Ddw5gf9j2bdIAV3nmvyOce4SqMXo93pKXBVzwXCdDEX8t3xDySjuuJX4rbcXLy+XF7wf7mZ
XCEH3sIhMM/aHcz6Y/D38hbWyXQj/hjLhyRZtoe1Xewf67dxfFS72z23ZbCdTVqOddbWJE7v0vc6
yW3c2PeePPBGSLqC/R+BXUf2zSjMwavH2jtsvQXiygjz8seGEv0xka/ohtFCBhkalklzfYzTT5om
5ccK4wOfHrcX9LwBKo9CzCs656Dff4Vidz+EDtyvFRxupFtW2GM7SHUeEm+rDkZLzdF28jiUebV9
XkzPJ2qTu9DZa1C71ioKOK+1JafgOdJ4lSZTb2do8foFu1VyThGBpXlcKXHiCy7JlSyBf0wttYPH
1VtD9HdzgJOWtH4jMy4RblbV8+Znqwv72xmXBao5loPme1gLPjgnGeckbyrO/m8uKqf5lUt1Uvzt
8RJ8L3XIndPwlN5oECDHRXCguZJPY59zDlT9y+CWO3JZ06be0VOOc7Md3oYzZ4HxPyZMgvi7YtI4
yusVks+jAEx9v6p6Tw23VvPOjhb+pLfgXJN982koq6r7jjMq2W8zndDMq8L0jTrz3OOFnpuPxHpT
dGx2M4SXchE6Rp6u14dwLyS/bA3y6FrE/fDdkvsmADZXxWtpVwOot0VW0adsJHcVZmQuNt2Yakl5
uY6LDvb2oZGx2q79Hos4rz2x/QpN6D/5kSju0G7/Oaj09p8NgrE9Y3WWoHjT8gwyp/xWjgUG8tXT
+13TUJrHcnPDi2IKzmat2cMP3F9I5ePSkE1bq3F55kiMj3grUpdhtdJC/gPWcjcHQ/eewsDMb2TQ
9ZTbdRbVR4uACyWiEjokQwFGib15isL1KpdevciVasJKK01+VG46Zi6PmP+LWvb8UAHoJ9oKoT6+
IVBOPnyHsw9vS31GkdBcA6gRbyE6+lc6B6XOzbB20UU4DZa20E1vKRgpnDqrN5wM+PFPYWV36bp1
lAdbcuk9rToGhcxwz/SzKwC7f1VRrL2HEdwmfgceGFgsvlbXlaUKXSL+KD1mY50mfKk5Lc7slemH
rNEAHBwCYeTxkVW/AXqof4oiZL29lxueGLzj8p8GQ6tOQqU1fzgS20U0UGcPk07ED45UfXdleqH/
M7KZ5W2/juiOvJnbuhDzTQb09Xc8yymFkjoditvUk0CmUSvdJ8mUBpHScBh1ewjQ3cyfsWpHwH5W
GPsPT455TdiV9ufa7lTDIubJM935/bOlHbZ9q2tn3LNRajwZsSOAlpDlb5hO7ZA4HOXMGvUc175q
84k66tOoADB++rIKMK0hxeqrA4tUtHMkJgycjZWIqPl60fwXparzU6ZzIk/j7HTmJGnaLNuhbRov
fUMFVdSw0NMgfh3GANkUoid1KvFjeYfAyvDrXkXxM62ZkNHccHPGQ1SJHh8CqqBH5HyJzFy9FplP
lfJPTZUFHW3M/ReVjnUQ+tVp+sghf7ygyuz3U0WV+oVXef/sikK/qwK2CIuilpjhx3jLK0fu7ckd
h+C89wnmtUg2FdAlJEhHkJ7BdxNHyDKr9b4KRstqMnfnATnqFLPWBWrXWh7g+tTm6lW8ankldft9
Kr2uOWwiUa++t6tPTHhOk6UW7dA18fcxzaagqL50cpsX+nPrluazdbEzzXMXbY+V7GmobY7zs0XC
EhxVf8e578u+6c/dTdaf25h03/XgqKyTd4tg0DocVmd/vwkHk3kWTXr9lLtizWRY3dmZuUuSSxUF
TZ8PxZLuZ5bTfngrGpEuTGzKuHkL2pTymyhTFm+TIuWpJeWWw4D4p2QVaMcXD8PxuYvG/qed+vJR
RN2OKFWsRwTNftZEMqW+tEUolKiBhJdKuqbMdmrhDTemuPmzTp13opgmz209iXPiK/EIBd5ctn4N
r0j0wpdtSJ2fzay3R36u8UVC3Lps0oYP9dB78bmXrkDHtovwb58wno6FT+2XdY/G8+4X5d9qSYJP
dD69fIKmaDbGDfbiW921/VvZi/pSKNVzuU7n5eYuftFkpSc0SrTUwvUaFh3PHN8rCgp+SwvwMBuZ
/OfjO/09NWK5InZbrvjHOGxXe1Wf/GavvwLUtL2H1XJT9cmN7PDToxjPaxQP7ttchLK6UdIcglsF
lrNmlH+NzTHtKzfJO1UvF5Vs7pSnWEqczJNITU/KI+x2boON7FChvMXPWyEDNv9h2Dnbu4FMH4rd
j771UQFfzQRWU/rzavG41v4U/6XQ2BEAN0lKjB6v93bqmpXS88xqxnySTs/acOb1hRmfy6kNgwPl
2FKfpj1S1BOEb2kdBGQ8DruYeOXWqHzb6pXJWNaQTR+tHSPESgggKLeTPX8d9nX9Xuxe+aUC9Fmx
bEkaEeGskygPmfJaXwO51nkCucMxmR2DjupaK6vqdXN1/BZK9ovngJhNeJgXYvn/WPeK7xat9HCL
4jp52urJe6XCzkeAfOgyA/WHQQjYWGICCbwbrPd6/BHLNvm1hnH7VLRDfAzREDJTMzZLZtOEE6oV
W3Jx/U7X+czBszvReKds6Sxa9xcWGvG4NwvYHkaXFYMqSjYvkU3atxYpTX8TU9IFKCzH5JfP6+0e
29Av2GVGx+TVWDQn5oqTnEaTZQNfRBBnkLFdEslqigwaqiZhb+mDIckYbVyQJvHHzYeKy+bceUl4
26d2+WVRB2e8pf6KODMSEBGk8C9hKtItx39UPbSmQLhLD2P5KVWSD5M+bvtenrbFI4bfBKq+Jqnd
vQNrOLScxBd/V3+nnLL1LKQWjEPMIdJhVrvvFE4Kzvv774RDzmPl4KLiyDSaFxfe23+ltyKencT6
zroCjjZou+JUbKJ4DEnioDuheSPPS42I+WBJFdXHcFzrrGn3sX63uq/jI9qexTtN6JAQtLRI0E3i
YN9biyXvFj/959TKeS+HcGAWyMpTXWMf+lYpF/PYgLuhORISIaJHPpP8EYawf3MQ7U+Uzv3h5m8e
5+6o35VhNWyD4TKlJW5jLjoWi/pO5e2N0oghMF3L8jUeZbM8tHu6mAe5bFJeOcuoFz8VXvKlJwkw
vYbuqAr2/VREr0GSpGjMycmc9yqeuNoPoX5QzBwjfUyKuDwn5QYsCDk6Q5Irivd8pu2Ca1LNRXlW
CS8Li3BBuytqwvDkbGvi/5CpmeJj63UuHlbrob4YXOEHhwYrhJtT8VSrn1GqiB7myulsRoVvaTHc
yEJxxNzHMHjSnJH/K2wyVQheNz1cA0jdTs59GEFl3PMgsuQ18lsaTAsNGLGtH/5Yby6KN4FORqGh
RykkBp5vRs+zaGvqD9lI7eaTaFzOvHWy5ZE/b0fuhGqTh5CaHDMr3RBSkxZ+TdyJ1n4RVLmJ9jo9
hCLVFdGxlupuFskJgw9v/4clqKgOkq+/Hfatn+csVqLkSW6839BtgX7PcmLqXFfr+91sczWgMs/0
ltZfhC+8b0667F+S+t6mwq+Hfa8hfLxm3ujbgBOSMf2tjibbfm11qsUjrBQ5veE3oevpVasX0aiL
hi+MHkRv0Txs/a2pA4bsgSrGj/s2BVz842IY3/o0EfFlLLxFnItu3IqDrsZ4/VEshTf8DMrFgpJZ
jN1ZiGKu/4Fb1ViVUVy2bz5AVJ1ZmbrkhGWj9J+5T5E82WINkqM2ax1lhg4e3cyQVke2F2nxH3Uq
ymUcWPSvUTGveoHx2B7gYemnIoQk87zrSGSarYaq1Iq6LOv8pXePCYKZ9ke0TNEvT+1czlLUa5dB
FPNvxNcqOQT1OkK8VUNDqGimTM6Adtz5t7WGr5aFjOXjSfXmOjeNip/aqDekxfc1XLhNb8ML/QbH
PfsjVZEvbDTxTJUnituMb7LiiEJVY/0keVDYm4P69AzUx0TPeEZT2pS1F0JK8q0atycs0VF6dakw
Avlt4JBToHHFZ4UIhiBqua3/zOhZ4s5bP8gbH2rwQLMBm9HUAdbJl0ZZANht2LlfTLQN5qZRKt53
5X34ATURV13w/4L7/Tu1hAC8VZ0M+mH90Q+ddySzsX8fu4aL0V75i7y1rBbb1UyVdq8MCctrhN44
oltHncJPIEP+prgO2T8dPZOnw+gF52gdmicb+pW5D4PqvFkV1nt/4S4/U7R9EG3qvu9RK7KkkbzV
5AW3i9dOAWZgNCc4vnaE1IYrQjFO8fIljHE84A7oK/E0C1yQVzdCexeazT3q1nUe6MiO33bVxLy9
ZttT1NfN5D65enbfife7Wz5wfeAcvO/o/YQ0S+7MgW4yx/TtpzKOcJDOD0WYt3SHGjabsGROvZke
OIrTODMB47Mtx92o/fSS3f5yVml5f0gsfGXfKySQSlIi1aPBz2XdC4cbRzuHKKAW/b1sO1mdutaf
ohfL7YqbfYyd+1ST/a8+uKnG3mGMOfpdipKaTneIUixTP5cFw8Ce0y4aq8dyNd165BxRp9FxKSS3
uMdu9RJdH4N53MRysm4/R+m5HqK0+BHHaO3zUDSLCn6beRD+gQMLNRhFtXN7A/3NqGxerktXXk0z
VDKmWqlGewtmN1hY/csgXB/k1qpkOA6lG3j9VfJm6u9NWJXe6wD4r/oeVcXeEgJYuIJiBpxrZKmD
9Rzx7HncrPMlmjaFMRNe7aGr6sY5W5cpYbh06KZ+eMvKuFtG0IErb7Z7zqiPYk0XEizVEqe0cSlM
n3SwjkRwajMvHxMNmIb+bkMP6IvrN2WBPrpZqNnfBjmKhiBwGAZqz7cRhjR+YAs+V+befVR3OqcU
pdGqDaGrL+EuOOE997UfD797nhpO+bshzVhxRCAwS1eaWhKPSxDqx7bgtECDiWYZVwRq2NNrZ0Jp
XrdG1h2iSnwPZS41sZy7mNwJNszBS1vW+LdHymwXwd11OLi7067NucTVyCHZUJx3s6Tb1XqRlKxN
tgZbUz00HrjkF1YOxXma1i7twE41tTtmTbcMOsz4NWLMLYU7Dd7B07pdxlPaKz00t6I14wCbtUKa
93cI4jn+dJPKLx+5yE7dUfeYHfOmBrCHRm+O7cNUQPyQB6dIXMX7R335K9HhTh2TxW/7I81+Frc+
JDpyRQztNs/3wXpzStWs9dXKBB8qIck0/TsT2umWnAQTTowLkKXBz4M93NMQuWx4jwMNmP+Qi9G8
0vEtMmBxcbhpQU2QNnEJ2tSXJuGmTpi1rv2LjCu5PBAgUzAUIi7FHJ3Jj1R/ZvCC9z69h2lq4PBc
dF54boHZh/p9aZCT2Y/Umf3wTJSGXjwnJRU4Zzjcu89pnIjJfAep++hEY2gGTjbEPflLlQRqfTBQ
/UEVFcS34ivdCzVcYqRn+1lFg+MfGfhDJT3NZUM5alDtnpxhDkIHOrM2aGe5YF0cVL6IiXZw2+xC
/6UFAz/95Cc41078fOF8Ra7sLG9aV8b5VyeFoLbNWzH+nkpBY+VfWDHPTmMQugtNLA7LNs0wQVdD
fef1OSU7kROyg4oMU8Qs/s5mWoY80X7fnPHzDvNJyN1hXKKmFExTjrreYSz3dn3225DvWHoIqG8b
nGmw2cveDJlBcp2+Mjves43KsRHhmC2w34aPKa6H9J9Yomq/yHl0hse2wsMDj1phJldeJb1fddQ5
NLsiqlnuQ0nu3aOVGs7xv6WLd6B1ldN3R4/i8tLkjfW8FemhadanbQj6L47HZTmbB6COv1E+q+G0
qz0JmwU9NcUTOLjEbEp3uFpDEuHL6quuULD8RVg/w4wW3mmbaBQc15hw+VkMw5geyYat5ffhnkC9
YkU24ue9RxBdFzbs+AfL46iyRDMl/bUQ8T4/L9MY44LqFre8J4zH0j6kHa76npK0N4yntWKtY7dY
a7PdLxOJd0psWY0D6sJE2lO6lE6Qt3O7C7ZKK82vJFpK74eiGBo+Uoji8IzymS3gow0i0Z57Lg/C
nF13XGxIRnapbcuKFdNIpiuYpnRRHfI+Lcbw1QFYvUZd186ECZxE9acYoiwu4ZVjb3qjljOoq+V8
bL+PAffa2ySKVThkqeYpzUf8jOZKTsebgN4FYfKPf+9ctJxAD+qZ6QGWhSulES5nZnBrfey8nSeS
qw9SlKuuu16cKmphxYlwYtO+O4OD63PtuSWwJuLWptQnzMatwm91wiUGK0753NO+Sr9F/TDtabZG
277cdFz63W0hulCcPZe1+tVE/MflPvMdoLV1lr1mwHUaEs5YqSRB8KomNszMBnM5U9TZvbm4RuTA
u1Or3bb7GPux999ZPwhVnOmz2+69bjrZ5vtWKZbzpe26/RGX5OZw9t6qbs/Amvfr16BVYvi7ddIp
/0bjtDbvrMgDnagxWIp8Zq3xwEepKThRqGzUV65gSXmxJRWmX/FccFQ5YTrumhcecj19wkhK2xMy
0WA27yti1+CxdbVSR46Y9M8QT1aYlSMXlPH3vQKqzA5U76W92XWswlOgsN38C2IzwgRyVPIW0gmI
RnosL3G5eQsRkzrkm3yp964Ilowz62T6K1Lu1ZwipZy5P1IOnLZf2+gqImacYdaC52nFv07jdN9l
/UAZRG4TCS58BajOEj6nu+6T9/c/XNp2217Qo5r2P6+IuRRShqoGFWVgZOfBf3STJjScXqhaZfgF
1jnzGqfGKr7GkTg2W7nSi7pbiMQReTiCeFRBdvTO+t6evwu3k/EiV3ZSsjimbT156NO5r39Emy3G
8ZhUmrQm8mgG+82pcejzmIxf7+Q/laG7Bs/corp2IitDcON1INfnEvsgutVciJ+MLepQKtjfCw+D
XHMcVbeXtPS3JeKwum1xYk5LsPJFUwJ1b/W2yojxHM+hxxKRrDPT1H0yn7W7h9ku/h+p5fxjq5bg
rRMyAoMlhXpcpzEKcjhkS5/1s1Onz8KXPoHdLmBhJxWhbHcuGCSwxzmB1zrA2NOrOkbO7AwT7YtN
vheeP7untFCANdVG2e+FLJenf3ir9lL2H4RjuFyXmHseurEi6s5EJlceWtu4LsPzuxPsj66Zg2em
PqrTXEzQnWolCHVWDYE5xy027pV3y+dBuMH82i9FCiR9ooc+w+++IGqfnw25MICsrlIZ5cMhV+jn
y0Nba/se1OX/ODqPLTmVLYh+EWvhkoRpUb69k7o1Yem2JLzJTCCBr3+73lTXqLsKkydiR5zwqWBn
M7utgUK+dF1Fp3IOoqsIojJEz9TBxROO8xVFIf955qDwRFuW/ximhF3NUeH+5rgZnkwtvDuPbyN1
50Gs6cKb6Dj1mH5RJ8KrZtfu3tmqDV/HlMFzN7fzU1E4jr9rtsklwV9n7O/l8PCYL7rb+8EWPCRr
zm6aAQ360sdz++Yui59GSydffb9wWAud9E2KVOsrhu4VwI8nxI+OyfggCa98SjDitGdl3Um2Q74f
VMwa2Myaq0M54wjOpoc3hiY2ETBcFJiyNM7ft55yknTwB5kiODafVdVhK8tu+efKPFqfsHZooN90
E56LOmPXt7HNmAqu8dvTsvC/iffpNSVTlp9UtI76yL8P3JkXkrtClI8xa7x/tfkE2eJpIz4AZuEy
wjXidDBPwUVHXZy2WZHd39pvwp2TA6b4LHXnG9ahl/J8HYAt+wmEJmNFLdCkNvtiqNrDJBr/XP2f
zUVWTxD+l8Zn2bp2H4OFsZMOskw+F3RCy7SvrX53RwG3yw9cPAT1Yv1dUnIh5rppH2p2L1cXD5ok
jYOsCzBF5Tbs/N7xbRprve0TZ10fo3GGlJCiPfm5Wxy8bgTF4aXic2moJdgV7FNNAX3i8NxZFZ3q
NWahqC/BuRODnogrjNRdNfjyaRHUJZP6Ag4vClqEdguiyUlHRfiFlFUfA1MtpyDe4iMuGWLhRKdd
utiqvCwwGU+r7LrryvaAGDc9Yv23C8U63vsbtynDXfvWOJj2KAbxJvZUizR341oy7aou3hUFI2Nq
bytzuaRbGK+oJibWb5Rr4ehsCyBB7HTbMfPRjVKR+2zlZpVl94giScGsH+JS1KuKiVkPsbNnmG/2
0ITBpQxqc6Z6Qxc4F35GJEapyzTq4Sy3erwUFDLjXrXTXckffgLPdm/lxHBKxWGwn0dUYWaGuDiX
bWCflK3L+ywukgd3yyzYF1VEj95s0aDdKJKvRZuAlAXCCc8s/HKumVzC/1wUnprHSySH8LL6feUe
WbqzfZCnat7deuw//G5Nrv6i/UNjPIxRb93yM6dWXI1sZnP3/TjFP2RjOWRubLrOR2+7H5BO7idb
mR77xvPubVkMDyU4yyfrO6V/0G0dHLqWypX0FnCIz5RdarJxDWuaiA9wF3pTy/qpZgQoinnJ0MYe
CBate8W9BmcpjyNb0/fLHE/TlbY4nXLwo+4+1sv4WOPofXYBMP8iRX9mMO6Oet16DNTEV35K+PGL
67m+KzOTr2nFaeOgnaR+GJrstnR8rKLHkZcTbCc+J28JPKlzFJPVQBgds3ek6O1+YkL/HN2wueJq
60MPTJrT/4w6mPvQxEXWzM/JEG/7pgpEapBpjyKo5GPIEfU+abZxH25Um6Wlx8H52dhRaSIEqnrr
ZWyfJd9Dylvbz48ez5y/KyzrcPA3ZisFKveb81eynju/c/d9lTuvHcGOcxxLhttdG5kq3dRS/qx4
z36VzVoWvG+cgXOTi9uWyMQyVDfRrc7ejjNWfiS+B51lb8WgQ7QSDi4oLUYl/jnA9WCJ+mAIYCKF
hBRq4m09MzhRbjKI9sPACt8FQ5C8T7E/igu1cNtpkpvtnzYwF29nk3D5yLPOfcyJuWBQDMmLh4Z0
cRdtLz1GAmXI1sTecc3c8JSjN/8FwBTieaHw/w0F0jjHvFRTsqf1h82+Oy9HvtzWKszZyNfMe03P
51/hbfOloNLsyvu/0u+6aoNkz/oj1V8qA6h7GOQQv0s4TH/XN4vHGMGSRv7WWfj+zc6LHlkSZwK4
Lc/8N4eJ93EjImKCMVtx6bOCbSN53bUnV7Gq/JT77OT+bMdBVmiSC//9mQ++CfboZ+H0J18KH1ut
KfEBcfahfdzFJxlSSbe8jCus9MEJaa23+B19yGGQ7rWqexoz1kIhUCZV/ZK5eA+3Cd/LIrkT08oY
mbl5EtzxurMhT2PZAhpk60SK1XfgVQxwd1Pu3XDwwZBbgnaTn/YJ+DsnxmVEMwtWUd5Tg1iAIuAT
Wgxj/u2fgOQtp5V6UtMdJ7CE6oApoiFhyab+xUmakNUOMtbxpUfiChkgeRZeeQvSaiomCJBMEiPY
qzxOOD05doFfpuPSTdkprpsfheNlBWAd+Pxx5KGz7epxmijPZf6DRUwS8xWWkkEx7tki6VTlMP6Z
GQrTJunUeOXZ5fx2OWqo/SomfnuHTb2pAfzk5lI8RHa1musJiJNFL4SXQ1mcs8VuV8T+8iVvb4GR
rXLH8GsYlVI/46KEaNisk7RpoR0fcdSJMWR5T3EEloi05d0En1ntsiq8kYeLnyl1V+bWSLbP8zGc
hL8l6l87z7UDOsDnz1lV8dg/J6NR8hdarT0iZgC9tlImBa+Soal/GMral1NicWn37AMTxxzGV32T
qRlG3tZr5L0OGpHwHvNl6lAZFiO9fbv0sr+sY0Go6eBOI0m3VKxaiAsqpH5nKPXpBZ7q7kpNd13A
prueeS6Wbky83ZDZHqRK8f7/MVZkVffDSlLhW3gaubKWLV/IhoO+oqDlIZFk7ZfJmTOIM3CCMjyh
9q7tS5Ri6Wchi98kemRHviIj70ZF+xLY7Al31DmKUdffOsgbcHXXbX/Tls3MurEMD7+iFpkmR9W9
yrlb0nWsmihlTaJJzgWNPMdpcuvl3kF8ZVNwUTflgbCZsd+JEEuTZixOuxuWsJIvGfjNXwBkdldE
Y3tbMtTwgr7F4whf9Hn+3ZrQ8MttNTLe4kZn+gGqv5Vj7BVzLYrOY+Ku99C/f10jYx5UFfuYu69t
0WTokL9Ea48RnOpAt+0m+ZklrhcPPuUU7iOIVV+kBR9g/q22UJjT5EgTTHtb4cxCEa6tOQdrkUVN
qnrBxoaUkS5xz2wmd8m9km1wj20bZuzRzv15YQ4mQgWaVcdJUz53Fr/51Cbb2H7SXLDiwimdbPVx
XmS5/irJsstdzbF9SFljMJPW8pXiupP9+HeTiaLuqu3ChdSfBchBO98AdorV4fETTGgxizCGaU/r
7ntwvWK5g4uW5DuSfBTOB1mPxG85zNg5+TNgPm4PQz3emvJtCcOygoDVD0XHvuC9O+d1hWS5Ue5y
ckNUmAOp94wVwrlpEnxoyPvlXOo2ScZ0NaL7T20jYt7VLjCZ2d5GfmuuwmmTbEtN5fbSBQzY6rAV
byTIp3W9i6SjUVE4dk2bv1cZyjdwim265bEwpLX6FIMwVLR0rmMYEuBBB++mVHjQwCidbrOPym39
GRkzmLdgypvqEFEayWXM6SUqB3yPWTeXuh7D741PihIRiNN8OQgVO/qr02AHO7Fh0WuQ/wCoSct4
BVwqZDDooyEyPR6K2aHKfOe04do9eX1o+WsnX1TewzgNi/PC4iLWtX0gVlXRwY11kZzKEHGdCYkm
SOhoVo5rlcYFgbL7HEp5zPYNCdL231gXnv/tJQU+5qFTAL/uLPBV4NlfVEPS/srg64nUlwg7L74Z
4FF7P3Dt3VLy8bxpxPDlEEK+Trssq8OLqEGgdm5/06eUXVieqxFIoeNZ0sdTiTXnDpmrO55JeRrP
eFNXOH0owiGfv2+dqPsaFinY+xyYyDTZ6iopcnePOunCY6Ckd9+DtdMZMYw8gw4mqDJ9FMVkveS4
hKHhJUoqTdyEj7WwFzbqCCf1+flqchFO9GerKMs4bHRW/pLOOJ5mu63lyQ9aKZCKEDK4SFe89UYX
0S2p6nge9YLxzJ5aOx2Hhp4D1B6+gIMIp/FBN8QeeSj03QsIbHb1B9G/raCx9EQxTz2yQkZ9jgZr
YN/7fbibp5wkL0btYJ9YZgwlu+rIA3+CgJ0u8BbbXR0EhEpgcZuCoBivSSRiFIJ5N7dJX52UqzV/
VG/jRTdF9VQnhiFspEz4GXU/6u/CPpu58l1bvgiRsIVJSHd98BVMCkM0tmmAJTqniH/GfeomjNSb
9QmxXjMFvw5s4SDs2ugg3WDy/F3exGx0pI+wdi9B0fvxoSUYo45dhD+fyqy4LSb3y5+BV7GSLJli
jxmmxklrgM2dx2hrzKmZoNgOYZn17j5ZIOBBYJImLWO0lp2JTT4cu9ArpofNhExxRN3MBq5QY0UR
JFr4dTm7JV9L4QzvsmjjPJ1I5/AcVJnZLm0gZu/Ey8T+XnuyBmRwoHRYsVF8+Mnq9qk7Oh1UGRkk
fTdDcBEE3ZK9qmf29QzNEl4Qe4PimLEfMA2cArutwgb/EdnSjQkXT+vfQpDYvVMymV/bwgpzkWKb
3z0bSUQWZ6pOYsiK/kghtOyPrRzDs6HsfWF89trwyaCkPHd1qa4qtEo8Kjnqa9WQFBQFp2oWBy8X
d2uSi2XFxUVEjfhmK69FnyiQx8OwHp6Zjvm60jKbWn2ISHZ8yymvzi1pzDO3SnFgWrEcwAyi27Vc
me0u7CP0CWrWekseBg0keFYsEyqObrByfmOPGz6pA9kKLpNZjHXW3YmTVIU+uCXnVF6as/o75guj
LTN8hPK32W3vqXK4q9Dlb/suR+crKbBt3rwW1mmfzQbBg6b2B/IbBbYx72mfoaEbT8MoS7u3s8Hq
HfOBU9Nc+9XBFyAEqAXJdOknT9SsD6mcN51UqDqBYoED9+XE8XJoWdeCQ5c89dZkHK8JWu7mMohe
Vq8ixrcsa3doutxdd/3kTM+ZU1XHrXba6zpn+mDDGe5ootmgJfyYOjqHMuxmPT6yHZ1cC7cdvbmm
kXbvzRUrxhUHD/xiqWi3pT9Icc2lAQLnnh3TZX3VDRu6PbheB87fgd2MEM0LDOMx+Jh4MNE2PMrw
VMQOeFNZztHNfs8nFOCggSpC6Ondi47HytlHjkrACtjqc9qwv64OaA5n74kA8BEaBsB5kxW3b1n3
fdoSSSS6VPlAgYU74if7UyTWcwkgTt7aTjGnDD9M9h4Ownl0rXesgxqdrPAy5w9B8eKUUP76S2iY
3B0Nt8HFnwxADMV+vdzRiw3+EgTZr5Bc0Y+wbieKGKGmriTM+mMhJnVwwy6pvkYKmN+EL8oNQgCX
4odyvOViVOgFxw63iMmw9JNxx9VBLYAoi+aPM03Rs8o21h+0RIDdtAscYOChtt+tIjcYEnp86dah
3rfQzF1asIMtVYPTDqnCob0ozNxn1uXq53EMmuy1xBV9Gib8F3CGiFmqBjhCyO+CYudTukz5JuMf
a2888Fnj9gyA1P0E35Ht1ux31/XZPW4Cd1nXBWyQGaY8IoyNxHUeK6i1djeCnT5NbT9WhN5BIZx1
wTLkaVC9F8rtqvOUudHBwxPi8DP5e8zkBbkMOLpyZfYWCo8BeCSaBQjWLuU/q83o7pwCrX/XBOya
Jw8wOft4ImRYqGB1jz7cwBtLI4BrEdTckzY6znls9i1DDkGL79jZiIOxBDxVnjJPbuWVtzoaHhup
qpwOFYQjxwMJ40HvUTCzx4Wzyw+rWLu0i0ZR8AFldgSXRuHyO84bemxEaqN6fmXoLeIHOY75pe11
cB/7eqmuCVmK5Kh6vPtdNA+kk9yw9dVPbJKKAyounb4sgV6o9CJvDsaLvRpXe7BVYAUSAe5DxvWh
zpAH0284gubOyFXc8iDzRLY7EXLvZ3M/HyNVSnSCKnyE9WjyXREq1LR86c3ZjlX3uw/a2u6QzdcL
/zh4DPoOZpZv0fGvtF1Z72EgrvZoE6+4OoFpz84oh09m1268X1WyrBc7zAKFe+AtSppEhpa0FkvO
UMnpd7iOt2G17RVZr964c3Uxix1Rnt36X2k6pothEfrfBqEa7iBlWL5OwIukFs1Ws3/NPI4V71aO
LgeFMMn76NAOWUkuoMbZamcFCwE6WZ2bWNfPTtiH+altb2lLFuIQo/JI1qkPU6wb6/LWsY2gy6gx
EsMfQlPqjoYPw5oGCbe9N8aN6EIAWW0OMNycRlx/HtWJBNsgd1QO1BwG28mc8e8SMjWUhex5a9sn
Dq9af5IZIXkOoBb0l5izU3ze2L923VZn+RUZ5OJ1cFsooST7bFYSPy83Edl+KhmtpNFweft0YlfQ
V7WiX7Dxqdw+PIgarmg8XujFjHns0S9az93XxBmA5KKgPOtW+vEx7Mf5jl+R9gUmBP0vjuPsw988
g56sIP6qpvRDjB6PTgIgzHpLw9of5UniiWQN1QJDTk4DdCYnhghfNGc3XK2w2xcPxxIPh6k8yLEm
SM9iuON4nvOFxPQpEZkt9kE3A9/Fm0vbhGnCwIR7NRGEOG1+qf/zo2l4GWESNvachYiOXAo4/w2Q
6Usde9Fr15gsJSg47cdu9Q7OMA8Hni/VfvVjWN0Rkmx5FzM4htiq8QRLl6jXuHPz4q6QRTGcAl4A
dEUt9bpdrKDC45DTWWf32Ev+vWlxqWi4ci59QJH9LpT9iuhrcW8S5N/A8IvRLjE9ZaB21xxh/Nuh
QuZTFxQR8NJiXdSwxlA2LVmjozu7t8dmQZcDA0fY4/iUzjEywkTnpQrnA2kpnjrW8XW7X9eNOAkV
MORj2Nc4wf1OfHY9cYmV/y/3veCX7rEX9lM+xW2zy+KFXYsLL5rYITvPiekEr7H+lpmxZ61mSgU4
ztJvE95yUD3Qw19uxK4gvZ+Pj4yVfrCb2Fz/msBF/rHeIrieEFp3mtWRp62fxweIFsxdY7PtQCJg
eNrQYC5i9eeTWrYGMHfqEfhyH/PywOfivI2jIDNdbNCqVYzjj7TDGrl5jPhc2T1lDy7phE835978
t7qDcX+xM9jb++MG6M0CJ07l5JLb/Sxn9UToKL4Yz0VEqucxYYrKKafclXlioGO3Bc2ms+kIy/2m
mWnOhlZwppmiq04lijAwv1iBQgetHefcSI9zhRLk9Y8OMbhxz+7DuSdeHfHNChMLjk/1xlXGH5Nu
MZaPr0naR9aNmoeML/weboiAWZN5gutOEygu1pZwmsqJmsh4bK+Mm+GBSEj8x0yCRKo2YZBC4ejs
YI2LS0rhRkIK0FgATpIG76IVwfCjGooQSymWdlejrDRnIQeCuHVhGp4LMUF5zOIuot9fBmV+HLyQ
AgHGGlvvJAZA8+7pUcQYqnx7WPG4DOc5kCY+eLLzmnQagyI5t0jJ/aGhngX0ReKqk4Wdo0R54Ny2
IB/k06SC2Sya/DQ4yvWeyZlO88NEnuSJtZDMvbFF5H92pYHgB5IMoRrw1U6ek5eIfXzzzi4mvqro
/6Dmq6qq7SlfrOF/ERHkIVD9c8Ese+ecCcwYhkXU3oE1l/bendYaQM9OfnVqhzGOj30sHHNfekPi
3evNjULcSh/oPht7dRaINz+BVatfS1LPA2xhDBzLu2j40A5zlMu7u4Tjg8szJ9s5Bc0HnjiRkUV8
FDikZF+HBTDRr+5q1qB+lbaRf4I4jF6aPBH+w+a1trxjHgBk5O2+tPsCLQHhFe35saNr5jsOmvLJ
8HW+gLCPhLxlU8V4Yv6yzmk0sUbuQvWLH7xIWOTgEPijpp8BTXykZYYQQxpZmBfMiwZbyGUiU7uZ
o7cvd9gNM4RhztF00ZnDYT1Zjhn/w79NS38NrrmT5AeZlxOzgPaIMlbFmMTHteTER+oFxOSHXMDV
T3EG8HJgQUdyWacqPgVhMTz1k7qtkq4oF9nz04xEioDzLqazq07tuk0/bb0N/yIWhPX7Zo2IMncR
JzR2hU3rU94DFaSLu1GXwEal/F5GyE6PS75ZPp2ghziVvcZRjguJkJ1lIOwPW5w3L44cGvngbAEk
i+CilSfHFubqb856uK2YvzZBnH27C7ADT+HIyDvRg6w90HnVbvvVdZXcg+82/bVoRvepKaljxbLM
Xvp+Me81SLHZiQzk667nfBHTmLSFWHQ1qF+0afJSadI6Ewvv6hbdLEfTZhnRxAfU3IKc7I9thXLb
My68fcqrLJtIArX9Yc3r4SymrnroF98907q0+p+Y9TFcdc3JoajgkjnUjWp8pdXZhClTfxxf1kps
Z1ytlRScmsO3NZyy5Ak4golu6In50pLYOhtSvxPs25k8glkSvHDfg6y7WscNj5XjA1WlTkZz61fj
LUH1rjvTLfiiHQVExLESn/Nxz++LW06lLUEuVXjvpHl4MIA4+P6dNyXxY53Ny96UZqKjFG2FHzfs
ozcQ/2R6gc6XDOlewWMgRsXDqaD/TL2wFGxTd+RF6zlkxiEcwLei638uR7vwI2gHJ4HHi4RNduPs
xnfW5vT79EUPUUEkfzQ8aeOMEbGkgOGPF87mKOPGFQ+OGqFUyEIZQUZgajdsrB0aEXV9O5qkfHCr
JHDZIimn9YEbheZ2YegoYiHZvvET8PfSnabT5qAo7loV0iLUBUmdHaE1xLVaOY/f1sTctwQ7CFWs
Qf5CbneAL/A4JETMnQ9N5ke/bVypLuS8QE7l2XcIlZwpjCIxQPUBQeB+N4H1N4Qp276ZH2qZdP5B
koPS+xmdncoHb7Xl/cQEUZzaYETyrmbkr11fB+V8CnqHPHA1Knlf6961v4jJiOBDkb/6rQQ/aKHb
rmIHMw9BQtCGhjVlvdsLR0YHaPdJHtFx3e0SohftVm9sxitlxaQdLZ1091OQg1dStBPic3TLKn5N
i428cz5KBm5YJxyOgn5XRaiym9Y/a1wPbxqDa6U+yhpgwrRraoT7tatr+a8Zu776iQHBvlDIhqr9
v/ENK6KiJQTUF5U+xkPAtFuLIQz3ppnaGHtdqkvIiQJH2h9Mux01QBe3fkiyJXZtm9wxBG8zv2u8
/Y4YZe/7qdQ/M1yp8llaIR8Rh7Z6r2cda/p4cL+GlDyG87e1WnvwOVJfMTF5kuENOveN3JYDiGdD
YFRCOHvVeNamjvaUCfV0fwCw055Z9qH/4Uwt7NcctvI3BQW3wc1WVV59mcRbMCVX2LZpWThQR9wa
edbj49AvwyPE98kx/4CphfyipotH85HeJyhRhXwrD4lrt+m8CJ8eqQZh+WdQd8gqCIs1ApGwGYhT
u93XKD/Ueikoqj2/fE8ON0vQZSaKPTn+c/MRuXitk6o8mTlvKe3m3UeC1LNOf5kNv+dOqHxO6MEh
kvo0das/vjiezIAko6iEGjX8K+wbuoEvo3nhVl5e6GLyrtXcNs/CWrntejcT3yj88QOs+LhvlphF
LSxImoAQFvDuW5WXiT59Nd0UkfLmgxYbkbUrunD5FQyJZFHd6gWPg8AvRzpZ2lr8h8EPJJXhre2q
PqyfgraXhFb8cPlFC0nykNfwk4eNuIlLStNdT0vIqeG0tE4WUtIyKHFo1sr9YeDpERTDkMY+dq3W
45kbTVIONxRlC5sENNFeN2HNvaqa+V3H4MMkSnLbnOjAsfVeVG2rdzQ3da8b83IqbNE8aozvZZew
0SfNAEOoi4BNk0CDpxFY5+Aw6v/l9icV5Rif05dHGpTCqinOLsMyLfF5qhUuO8Gv7WOgb3Y5RW3o
hK+1rvDucuDVJo0SOlx20FwRcnxMjcIX8XI2gQJNRcmLqVCxUgbz4WfMD75QduHyhGs5UlyjiC0l
p7VwEEDDxXhzOsdm+wKqH38zJNQ7V40r7XDZQoOUFEiIObjacWMAfPOKekMvwFhwjyMBs+rQYqPe
mo3AybMjba/AcZUHVIqxUsCM8+IUx5EH1PDCPpsS8syNqmMXd4qdY7z+Xogwzf4D60XDa9iGrcs0
jld2AXXXwZ3jRfQt0eTr/6poqYhZTMPxikiCI9rhWEgVF48NnHT1mQR9dFEC8JMGq8lIGhhKz77O
o0fXd8+Zr0ny6YCvUw93bBzbqr2M6LFZKZcK3Z+26Jf/MpY/nxfT+6yatOv62jhCjpjN1K6KG3ab
2kZr/5lgQdAcOZQ6MIGNpOEpLMpiPeSZM9w3nGUeaE7AM0iC0Ch0QhDJS9xO2UFmCFbNkRmUI9cY
23Y46ZFhEiB/C1FrncR9abztls5dg2aAo7JLePaIel5bKPs9/WVDyfCxbJc5Y+XfMYNIBJNqudZh
dJOpv+TdkpyDPimfhYA9opbL6957kOzvJMji1Id9ui8Ho/8uog48WNuZjo3cdR94kc7Ylyr56RK1
XHaFAkfi6grtwwy4fu1RLFMqRwwBzh7F+RmvhoSgZ/HkrqzkEOadNecldJNP70n7a90c95gtJCI5
omcuf7VLpdKh8AfsDeYhgE4O7ay/XHKX3tLSku9RaBz+IY6S7WdTT+2ferXO1WU1BctFVMgCmJ4O
913i5GuAE2OTtxJz4n7oh/qjnCcAYj58Ws4EN8QcZa7et3QxyffKOJigg40C8ooClPGWvwAcGEd5
6XCj1YuCloeTlbr5QzcCcYkiXBBDA1feHpQr7hhtdcN/W6L7l61ct/+KWYYfDpuL5T1djZ3zgGxS
crPgBgbIHl1gD8KFsfmwZRjzckJbudWizcsdxr0cCPTwUry0pZwvOQpgdFwrtTn7hkTGiRdrkfOE
r6YnXsUKJztP2mPctN66qwe2BMqpmapjpSr3Xsw17weHcxCVjlxRDhWLSfcfEjGNownBC0AIc9PA
itGcty1BSnRn2iPIWzYXbswRbixQFw3tGe6aZM38Q9YBJFFdpXkV0m9GVCZvxj7aG5o2CnyZoPp2
XVscQO7lXQAHwDk6TGB7tZ/Dw+kx2vetIhzHxSAxy7KEUHdMUep16BJJnQ1lRx2BW0I1HNzw0rCJ
PJJSR9IiS9qFMeqlXcr5repUQYptIJ3z0hQjR/NsXaujO5FyjyZ38p+oYdj8k6dbU1w21sjCdSZR
8T6gRlON42lVPHDWyB/mglALdaQcInjcb+4uHJKke8Yy3vQT/YqQVzTimfh+0RJ/r1tbFVx7XHWu
XaoXQbicXK2HcJx7dbeta1vC4zgd2bYgITCf4XWtaR4FJKlHRfEteSrIwj3s8BikVGZASCZu7nf/
1BZ3jxGvr19BZeLXxQnnc8g6xIkMASCz5/pLh/nbY9OHgP2PVd+o4QgsEz+Nwut+bKKq7WGYlX1D
T5TFKzvKeaambVe681e+eUlPuVic4D1EnkLZGCci63OI7vAvLvM2/BUyavyzzUosVVeL/JK9z740
AJKYSLqW2EvNFLwEndCC39ou2zvn5OD2xkKxafZ5ZDZ5bhiwho9oznr9p5njvPyPCaMk3mC2vL7G
myZ0jjHEm1fi922Ask0cHps476gLkW38b7Ai+SHyggINnG5e+9AWXBe4rGZ+RwzkzjyMpCAehTN7
2RPIISDirnVXTOO1jMXPKG7Cl8Xx6v48q2a9BGEHAOGv/VtYzoBVbpgQXzSW9iiVZMO4c0u9XqtB
xL8GRQHVd0cS479O8xjFzIw6/W1FmwyPGZxFcKHLUHSQZTGzgCEMisrRwZgPvxjr1PqHCFVf74kl
+38V2zTaZ3lr+XDxAgJ4yC4bu5OGFiIiHjNQ7gKZxdeKJ++DsKuJ6AGR/u/Zn6NzkARAJnLo4kOQ
RVzlZhpY8yOl9SA3An2gYIABrF8SQjOUYGyXCipq+VRTGKkv+jb8inPOms+/jK+s5a1cRj9hDax5
5Urx9A9KBBXdEUsyjnG6oAIS4O7rZ54RFMBoW4B+GCR7Fen8YGSS3LGOlno8mXkUYhF3m8JzWy9t
cSkqP/8H0i7ZnIYd88zBdbom/caeoATW4r9atcPnUC2ELqo8V2cSHuOroSjgNMR6+D1T+vSo4CbM
W+zmJfSK4ycP0egvtL4X7GHY1fCQlFVx6qn+Q4u3XnacKkAVgrQB24OJ4K3igDsqMmpbQf741oJW
2D/ZVgaUFvdggtM+qajX/uLJzV+5cWDK0H6y8FEVTE4rJyf/qkNMFeCnzcV1sa5XuntB3/SPmo4P
lseYiuoKwiZsPOVj9L447EmaWIqGzS9HSaSYK3pxpmIvqRS2xyqHU/kkxFABATpzOL+4rebq3/kk
a4b7iRDgsO/MSieNGAtzSio5I5j1MEN74odlSVuXIYgVxnPnPYv/kXRmy60i2xb9IiIggQReJdRa
buXt7oWwvWsDSZs0SfP1Z+je1xN1qmQJMlcz55i5KSnIByaCTefTNqx5GVp4bPvOB9zak3F7st21
9tG+tvPfoaYcv6gsZABsOpVeZnwQ33nErp30WFZ3aNRswQ7VBWc6A59IAKcBws+e6dNRQvVdwTas
n+fnxAWeTaa2A16UASoblBorwHcTdul6zWuvgvuKruPgalZP7PA4eCC5JXY8Cb3oY8ali3CZJ7oa
vuqilvcKK0rN0rDJ/f+MVpXNhZoUtG2ISnlmblBInTxjwmrKP1UOxXHXUaWp/SKKdFcK+MT7NGkX
tas7FdUgKIqk+rUx7znvrlwdJAwehMI/I76F4j1Eg8BaFM1skp1hVoorSz/FtCWH31jYQdRuGo6u
necl7CWcNmsOtcth29LTV5dgmrFY5yhdnyunD6D3T5b/xPQ7yXeFA8P2dxDZyAMCSVQOB0ob/CYQ
F2l6jTiRzRiKmLUTir1w7jIrdqMRmwJqI4yXfh5sbFyeh7qs2xNVpbUeVxFa1ms9gPE+hGOW5red
vZNeVtcCsedWs6fv+on5/v3A06MPRd9H1IEe49k4TfPhwvO7vgHa6kvuoBYxsh5QnDTSdliJOLn+
yeaOcC3t1qrAxpEpXovQc82BFBnEwsvoTDDQ1IK5wqVTh1xUL6dmttUMp0yUuwjhN8MzTB0nx/Uh
pgfhyC6lElgoN6WTNLvObdILSxF1rfwWRYhyveotKoGY0OE02TfbrPQHqqcNhWQySLPRcPLbwiLZ
oop0gUxZflpVaNhWv+y/inaR5qhmuv1CMvvcBeB29ik7CzywJSmem8gH7/d2w5wpamfe5l1HrRNt
XJddKM9UI7odslAT4/mCQobPAu4SA6bbMh5iJJCvpl43jpFh/cggHoN/TnDHFn4DKqBF+nbOFEXg
zqqZFfgYP2Frbtxi1XgcesNEJZGL3e9WwdyS56pbnCQO1TqFny0HEtjWllnGFaKglb/InOHFlUUi
FUHkgGc/UnUs2Z+VczDdiTTDGEXTdKrYJ0KfSczBzxp26YW3nJHiA36DMnpc8Py2G7LIWWoQ5BNg
nLm9ybYNrf7AZZj79oZ8akczeO9gsiAcmaefkO9wuTCEXUG2OQ6ONtT2dc+WdeBpuK48tsVpQI+A
C27ALYteVoZ/wjKfvuGjuO27haECM0PNx0gZ6pxrGQQXxYTmH51lgkqx60v28UPtvqlEJO6R6ba6
ZLTK9KeF26VPiFMESollYjmdTuk98yL2ZSplsevjA9swvvYY8BnPex5qC1Sk78y4jTzm4jtOLP8D
xYz10hQCZajXe5B2wY7czyPkkwycKzvyqW2+GxBdd33d9XvaLtxKnl2Jo0Hf8JploPHvQ/zNMegI
y4ZO5uXeFo1L+ZjpjiQcwwHK8tSZWP2z+3J3bHmXZscfaK4Lze0rQnhpHySWR76mqWgZi88F6H8/
KM69rwNr37RJ8CjNELDUXFI0iMgLxPCWRVXzOzlMoPEYdw3yPFsmd3mwgFNh/SD+uCzS69NcrVN3
o/j0+RHiQXKf9lx+uOFu87PNEOEiur1tvfPRBJANv6lCvehxQDLaXed0LIK7EF7l+hpGXd5/diBD
93UbAaWNnKbwYrFSVz2uTHzj0OmWDyHwdt6WX/9gHCJMsjVg2loisUrGrv3yqoU6o63H3t/mrSou
UJLl+EwSLBOThuIG5JVvo6m0/e6IsTYVp66j1BhDn725bvgHN6W1dF+ttc4floXxHKSVxo00mANQ
EV/yNOj6ZCxRM87z+Yhs4ZZQPwShQW+z6lLdOyEUmhdIGOQtaUeKI3fGWqUIXtGw7Bg4yE8bpMUz
fs0C2EkTMUpae0G/iMQ6rqgX4OZY+XgAV0BfD+65+C+LrJmVsinSh2moq/lbqxCR3SzlEkC6GfsD
ibCl2RuSObF+Icp3t9S71aeWAsZq2+AYn0o/dDfM6rxHbojgWtK9IjxxMzwfdVj8AKjV9wC95x73
du8+QTFWcZVzTu+oJNarF0RFvHSBVR9c3Py72kswlSZkk+ExgcTCwWQfbIrtP9mEXX2TSuN9Dgv+
bxphfqaZvj52LPo9ekcrf7NJJrjibGifcMN8o0mdfqDZZ8cZ2gzD+6I8l0hlji4wQUbwXqsYHk/+
KQgCQD/5zcK8Ce3B7rbw1qc7p88jdzdYRcCop0rtZ88L5XevOaxR/mTdsazqAPjFKN4FwwSGRKMW
HA9DIo9SEIDsezeMDzIFPiWj4uzfmnvFKy7V5QfMpAXdwk9cdnyYV4SNnBrNZB49zpNdX3s+9ifs
2u6JCpVSzAMXhCvNzp9LM/nfSgliy6zARPeRbeRyl7qZDA4YbbGtzNYsD1NO74dCCU5WgCvnwXNq
mi8qhZ2XoaXf2hr8LsxVlKNmWe8FknsqTYjPrNKRmJkoq1hb2ekae7ZrZIymKH9vMp29lXT9HPJ9
9JC1ZX9t2xxsFvVM8T4Gw0felT5fV4Ggoe/d+t5JEu+zAeTyJ3NnHJDBoPKjnNnpr97yt83C6UDA
mP9ctp0qjiEv3s7l1hs2nS+CR113yG4kprvLaNOI76ZBjji3pD6Rc8W3GrTDB/XHsutwxuxFk0bz
j99VttxbMFf2DcwAtUl1znoU2TcqWQuRXM+vRZBJZJKjNdeRiK3BvoaRNz3YtyYL3QjPbzaBoURg
HN2JSiUvNpOEDZdUGXtsvdhtkGBy7ls3PzGl3xE3Ne2rLKDOwmLeKVZ9bXg2Ro8gTbxnM2cA4Lyl
OVtjnr4tRl6xWll7AZ/v3kb1fKxrJ3wKMJMf1rJZzMkhyijmLCJvTiGVrmOC0sQ55/eBYMT2wNl4
7uSxiRkdygyvrN8WjuEzuDt+WzZNGTueLg/fG/aY69FDpvHscVkdVZbY78gfiK5A9MxSNQD7QVLe
WMST64Ue3ePwjTSzf41UgxSolOodIaY41T4M4nIUxkWFDxoSiXf2y6Yo2+XkFW1yMJkb2fO56hmW
lRoddNM0VXHjulCwimCSAHgnxsHCt4tHjA1jbLIweslYNtHSmzxFFmZJNvbKKzNyeqB3Iaio7COa
rOmvmdv521VORTk7fKE3nHeinGa0qlUSvVlhglottZ7X21+KCLJZiMLgHbkRYLBdVIFksQCCG1Av
HeyIHmDozLEgYmcLrk7cIaegEQ2DebztPJW9KecmPwcYbfioK7TcKkfGYQtKHbCn294w0fYAU28c
EjSeWFABi2buo2YKpk4ULsdh2pGI0Lcn0Ac9OS/j0D9F6Xq8pRLuWr0iBwws1n9Yar8F0oC4c4x1
nvPpjKWaaWUrB/UvJFl8Yw2Cy6/nW12hKxfXdYnCMB7lRO4JxIMeK5Pe0n6WXGgAuT5S+t1bwTZ2
3W0lRHmISuqJHI3w0+r9+8zX5g5cQCrOUepwqDogrB/sERn/APVpizsegimqmnuKpfLen2/mc4nU
4idpHb5vv8SBFBWh3JMU0jnQN3iiLcf6T2nwYCJfAC3iM9gzdzGsHJGCldoN6i0AUS7iMKiuRRMU
cC6LUpxCps2fYaCbuzkYsaBTDv9Qude/VdU8ljeHJa9uEvB/JuxoYzuW8zW15NX2Ov0I4ZhvBjai
j0koqz1kdEI5pxSs61b5kSEMOGm41HPvp7ac8pkLaz77VFrtZgLLsxk7sn2O2qV+priFJOcG4EKI
3bldoSU31pub2gB0meXyDUbDkSmFzQCSj7lqZhd6yZczyh7U1pnCvYAoRMdZGTA9oLbdUNJH73pO
sRKMTXBEBgSAQ5VYbFWpX/uyp9kkEKhHfOTfkKnrlO8a6eccMv//RlSm/MtyKqp33pKSkW7WlATG
ipnRkA7Q5rULm2vK6x+IK4O74fG7CV71kP0pkkQ8kOOiXjzW5nHZzyHkcer/eatRhwQ7t18zFZfV
mNGypiSoVjAbNmz4u1tlkf3OiRiu9PqfbeImh16BPcZRT4XAipQIgkp/sYifcgq/Vt+ZXoXeNmOL
DRuAAd3XAmUn20q/rc2d3dPy67H7y3Q4ifvQnYBZzWP7kks7hDoV5TfheYUCKFA3tOgI8h13uHj1
3YmQHb9ryy+tnOywor7fqs5jsA3brDkskMye0s60L3QpnCXStOYviR5m044rUgJTV4xaWt/PtpwL
AXE7AH52/SqzYX+TK2zpKqetsYAFNYtOYquy0HfMKVZEUdD7oGWt2WZI+ywSZrsdZq0YMXG/a0yu
MTRUWFVtZbqtnEcSIVQT6mGXry2lbIO6ikSuNh4BVnKcLG/A5tA/upM1bPspwto6vbdZ6rPHv4E6
UDvBvkk/zISvFIpehMkXpXI2zwaeOXt2yXGGp8KxXsXC2sZ1TXGxA1d8MKPJPk1gt6doiKQ5OGVx
gBB5kx8V/D7Yw0X2lNQMw/aBgL/YaZw7W9LGkMYkHTk8EwZslesTWDfrlLN4bA7WwHjQM4G8lriy
r4HrZ3GE/41crggGWtCL91L39ocFrs06lLmtfkbjIbnh1qp+C7+f7nPUWBFwd2K6toJ5/80vTrFP
AkfFyTHmD/UgyztvCrutNiGjfrgPGDqA7ySDpF1usAvlaOO9m44dUmk+tsdchRgFclZdVZASbL7O
/6UzwijckmdlYyxvqI5RVKkPBi/8x8bouRrYnEZFdcYkEG3acOrfFTR6PCrzwmh9LdL+jymW1zS5
1QiKN+0woeVGCOz58QJTaCeHsDxhPEufNCuHT5W4t9SNKmCsfds1iDnj+MTjRMkFdP3AkoGpRmhX
5OvY7UMXQv5US6FfJ/gU26IwbrdFmODcdIrZ603r94blgVjOhKEH1VSaNQQCgXi9rGDUdwSh9D8Y
sCPDMiutOeCiHCWYH7gLvZuw3F07zPNvoxW7y5G/4tefcp6svEq2VusA+nfw6ny1ppjuKqYz7oES
KATPzSYcLxoPOILbvLKY6KIrgcv9C31ifmd+Yh/CMvI1QVe9+zyGTZedCod19r5fPQ8jD0Y4s3Gw
af0TjsdVNCMmjcfMHv7y+Dr1oWJj/0eofKq/bGPqx7Vb26cA5sPThOyE3k5HDs7+cCpumH4QNifU
bB6pUpENrFfB4pziHho7Vh4pOlm90Dh6HdOOlhsckasSx8CtbxS9pJruzDzN0ddInxcglOpxb6Ba
sq4rstvlr855BdYggDTLtAmZyLhmgA1Xo+q7fAm5efkBlaqeg2k0QDjWtjjnIshg5jX5zyIyh1sV
bbW/B0jjl094AMS0m8CJvZNGR61lMMDtM1nXR7pDNNJqrINHZwK9Fw6eorEt1/CapYUPUM4g9rva
jH5zjg14NlQTo2vGHbKHepcMjhVdUMAIuR3Kyt/lyrd3k6bvRi8Iv7DIifzb07hmjOqQyLhRC2XT
l0SoeVyHqPCb6LJmdW0fBjN7/7E3bc6FO+R0gAR7OCioxXThLbwhjwkh2EMt6X9z5JqPTHHI8qki
z0MvnLhoMyE6sIAMMRaZ2HSGCZANq4CxDjb/7egxVN/7YbB+ornxzSbwVvnH9OVSx6ldS/04DZhH
CanrUOMOm3LwwQX6Xa5uZDhBp5fFWF01aYULHtR7FzBe/coiy1pQ59zcv182TWzzkXmoC5AYtCxT
8FXQ9/OPtwLbqT9bFSUXCU79VvRMpYj/JpBgOdEr8DExR6krNBPmUVt2HQ6fjn0oLq/MKyQcKVCr
W/w+dfLspkWWqhhxVTZrSlsG0PmRo8FKHSakbuq+RGgqsAyjj8z+wFFUyVtSjSb6nDDJD2czIefH
v9JYBqG2gUbXTNxG5BSKA+qAYTpmvKuqYseTGQs4R5PY+b1IEtcGTg3XCZpbSAZEcSrSPJhJtFpX
eyBjSXdzRWTWkJeUcPxPCtW5dLCzU26kCTYw2hCT/2Mbacv/phIOygRoIVdei56jlJN+ycpEJ+gr
6I8LHxwe7Jduz2gZDDgXz/qCLCS6+VdIwnyJlG31R52ADiJEhetkQxPmYLlr7SiupCYVKUXnsMEo
y1wsm1MGyIik+88inW97qVKYezrcBKQ65AsqMBwm3mbofF0cx2pah72JvOqTMA27OlkFSQUOfqAx
Fsou1JFumuxEuUyreoBzp4LDogM3PM1w1hIknTU1J0AZcTbuSI8CpYfFk0/3egXNA/lxY3ntMNxV
Q8IEB21+U8PYCvP5BV8TyuHaSFpowc0+PhTDHPjHqqujaR9a+aox2DXmU4gRPu+Ggmn2LnQv07HH
HYkcv+yC7trdaB2Nc4tqRPPq0DjflMAELyY5JnlUDeSme1U67B1YXl9NPiIO8cBbc9dUvngKMn+5
MbMG5E29JEnnhDgsXE5d68ps74iprC78J6UmUlQjyOU4kESaWsNbZy3BMwIoM72SUdQ/ysB4/FHE
0AAqcV19qPvKBWoXMZFxhKbh95GXUdCWNunBiNL/UCzU4+8I8+eXgDrcUILleIidDAP/PRKF7r0t
sxa0LcP259oah3+Rhz/kiOcVSWuJpPSBOaKrHj0tKHzccN7x2GXfuCuC/mQxXd3INlWPiuOgPJip
zIp9TfTdj5Tk5MQ5HkRiLhhdpscCrluGDTTnc8Ifru4AhkmiqiyRe/FatGL5xzx+fOlS3YyHaOnC
H4hxNp5qEhQZM7oDNbQErmHHWSqbU+Op5m8PXIS5km2RTdevk31ns2X7wk86vyxza73x2pL+hFqI
hLNwVGNw6v3EeZjoWrx97ZjiLhtg/1KdtRz1/PLK23u6YEPcMTDAsoHtnwWGVtF9CYnNilNsGbSK
nEDO3VSuzRsOHcnQn0YJVbUjchwtc+DQtwnp0iSR0NY9kISgAiKcWoQjpRT6OyGE4+L7MjmPPlZy
LuypgHvjNNgJZc/eMg5qS76uKbYO/h24QIgKTRvwSqMTXMhTwCslLciBN4dOZhjhlbKKUbf5xVsF
F306VuNY/VjljDhtZDbLM5vPDvYhAEU/nsKjio/eSYJXGObFlV+0ZifQlf2Z2I/gw/Hp4Y4MAQUa
pN4gPs7rcNx3detb+5AeuDms5MDbMc4Uuk/X9rx53yGBM/hcbQx+PZ7vz3ydkvau9KEDnxHBZunf
rssqtbOGaUh31qR1eUqAM+aQYglhw2oxO1dA57C3Jbu+W54nhdqICfA56EbNQMRJnGJblpSEm4kv
E1RoC2acW24anhX6rTsb4mZ+cLgVv4lQpGdmfytfqEoAmpry9omH0WZeUVs1cTi+KnHFT2PE9iK0
qRzcUs1oiyuHc9usrQgO+FwgN3NS4i7uOXmfcRJUH07jk3nL04uhIDUwkmKSwiCxcSUSD6E5iE4m
zfP0tVsYPe9G8FnjlvGB+5QDDmtizd/wmhroXPHseukWdKxzbw25jTclXYtLM9SUXj1D1+qz862u
+8M4tb5Ywzql+LemNj/T9nk7jVNjODBZ49ljHVbPIEDhRHrI8S9M5Oyzk3JqOFlivp0qLDHSlCuz
TwcPHdugBf7l7ZlL65NmX4h6hngzBwkl7l4V15Po/gAMk8tfkVQEgmwqhxHet3INMgVKT1ceKQiN
3PSd7aCZhsWcvQxFzbdRLM5E+pEn5wgaT8QkaZ6bqN8tE47+jQP1dNqWVmWWgz1ZiTqYnDj7w2Ax
DhOaZ2fTTnr4CR3223tZttPFQZTTfrfMkwsEDWk3nJiOW+mlJVBUHlyjpKSCKoHITAwXXsrZDVE3
dZTcWEsVVD6Ja4hgE7ZusE6YyTp81dKkk31kLTDkX2x4R33vSfzmRyG8xn9RDJvtjd2N7Xosm56M
MbeZav+42J0KT9wWEwPx/AY1HVL6YVg0gn2pa4NU39ptG7zW2CLJmwIKlX4PZqzbc8rt/4+gFvY0
/Njd1epQb8Y9lJD1wUtr+x/K5PlxTCeg0m0O2QXjg2M/LRqaQTxPUGPOXSOCf+gY2NJJz86DbYDs
MTyTNrIGXxp6aDyGSKAGKIZUD1WZPwSdZ+yd4Sa26IswwznIerdLmQXnNYzIQqa0YgKnugyoH8z3
uCJeksOAiGRnr2z2nVcX4NqpBIlD+TDVv3OAKHpjugENifHhOe+ctGY0MHgjgMS61MNjBzeEirIy
lMS5zv1X/qbkOvs2WDju7MgGM5cQ5qTCsBmfc6SCJ7Wy5b9B1OwH7O/ZpdHOh61Z9cYD/MbHdZrh
rpCFpzc+EJedbuwVO77lnkMggykHtUTpXoeJ844fdVDPy2j7AKqYg28F5y5rEEs8BtCFbJzPlWQQ
1lhPDhr0i2KeWmwrBn371lIEEt5yH7oa0dauZEx+Qi6RQRqZq+iAbIy9vhup6mOtDP7WyiUy6jCZ
2Sou3eIiVDIOxLBBR3wXJklWZwctTbfsuZK1LFDGrtiRGiX+KzSeqKyauZGapr5VU+HnjRXzwGfQ
DyDa2KW6bFpbpE5lITb51MAyq6vlS7pVB3h3xaliY045e8J9TRl175IqvFGrjHNGOQW1oamiD/gx
f2EdeWBYzfSE3pD3X40rLwFzW/9xpol6ARs8c+AxUd0jekzfBmvwDkXIY1hMS0bORZU7MPQz2gC/
dct7KAZonZZo+K/1h+Jct7Zk7Vog1dxFeVFdIpEUx75U8q0JS+5AFtn4jjpIwZtJ4xhHLRhmasOd
EOxyH1ky4KEk2ughEkDTMBAdspFEapTg+OaGtSMGvJia4D538DiD1EC8ZjDLsEmBUuJ6685PPG5S
YAYPeZHJxwzh2yV0iBpiOg29KGBkitay1T8j1cYYU7ctr2Z1wSBRiUfed8N41aXk5Q/bzq5gNNVw
WTAoaw8lj4C9R7meNHx7mrtj6TUEnrot5m43iDGfT6xz7SQ2ZTUAnqWywAfDu3HltSZukdFy0e5N
kI12HHi6Lb6LxbBH8K2ZI1cB3gIoUBFR+JqjjEJv0xrYZGijZQa8g8A3EASox05Aen2G1LPdeHrv
OLx+Mc1HtXz0dpvVW2ftw+5xttJhujBrwdghcex5PPsRyoZNmmBJPaTWjXPJSQC1qmWQ4m5LMaEI
YOgTIaO0vejgtaa8MWxJ+eF6Sf0H6BS3NdqQ/RelOMpgB7TLLQCIE4QURETzYD9EQhrJnvU5Qbfo
JSpAZRE5aPTcI0eyW9uGtDyGZqTZ9RUaGbPIgD/eofu8zZGRK23zrNILt1HljIyvIJ6hMEcwHdci
Da7QtNik8Z9X77puOM6WMGq/3IQ13xbuUcQNgoe3fenx2fLzzkRz7ma0u/i9sCNjS8UvCzokDPpx
j9zSu0Iji1jNodxI0fmpNj9kBSXPjjObFaUasiiEmJugrA+4j3jNyWOG6pmZCRZjBjoo9mrhLUe8
QZPZdvU8uAc8qiI6uCCOTk0E4AVhR2YMoxOt1QV3hNaHoWDHsnP6ljSKSPYtmJTQ6h+98ZaPEZI+
/1ZZLUq+AdvIi/YK2LIgBZEFKxPmCydJa9sHYmSYJPIkkTmbk0js3nVkKwqsXHWX/YLqAMNch0vy
ZYMxQ24y6FzHKipLtk9u0r3ahBL+rksPQJtcJ+57BLsNDX7gObfPZsLgbU0HvD9UnSWOug4K7lkv
fU6KIAF87r5ZVvKCaEU8OiZB5cbrSh7dHtDksMYoYmkRkSdTBpLua9YYbreAz+eqaT62gC3+CX7Y
r5qxb3hfL8qa7zg0sUeTCudhuKPBeub1xs8azF3Izioi7oWKIMotgmrkjQ+AcuE5QusMfS5hr8Pz
ZBenSYPD2pp+iT6tRFhiG6ibZwgla+3DNl06waqhbz+RlwJqo0Kw9yMtBUE4AjUC0dZdNOw9NE4I
Pt1waVBgjH3IvIl+Zjc0HrwmUYKK2oxhCUPDaJEVdz3DEZ/Bd+PnRzZuln3yhUTBZ5K2AmpoTBju
5nbgEYJHIsctK67GZW9T9S++QiJ/c49ONrA8Dj/OFBdRca1q2luHGj+MWWdx4pSOQ4hOis9Rwp8m
D3fH99AUkGmS1jshXnHTqxcirXtk1d4TsOE3/vzpO26j98A+xXgoylBEW8Qj0mcvixyL8K2w/864
SPoYVEBwG7kStLfN0B1f57wkGBIP3+AfUmlN/o4ivHP/5OD57VeHlsuCEB3kEeYFns8YIUpZXEZk
gOCQKITPhbS639kdbijzaq4PFILpdQwwjOzaxsFXDplmDi+2dPKwgkltSjgNvqmXnZwbeLMBekCW
88NNpUpFKv/BHGaZR+Xgh+elEsm/2R8VmVSlm/8umdNeKsKrGaVAeeF3X70yIT8UOSWSoAgtUMdW
lSULnLFPZHhNzxhXwDzC6opcLUstC1JGkH8zMzCGSW2LTinR8lylSLMwVLTLlf8teI4Q3ra71UVJ
t88YRIstpvr+h0XsbMWUKtqPRyvrx0fGtkXGJn2ogbA6k0832aNKuhdpWPkfVoKJ57QUigGP1xkC
3qFBjsV2TtR4MRMO/3hBdlLvGDG1epvi9HtBE0H3qzoIfVbme2/l4i93HRr9HoxsGzxBaiaahuwN
PZwWalMO2o5lCygtZIVQJ8fsSFpB/88eG/Vj9Tm18NQjozwJDMbO0ee2fl1AV/4DU5Top1pglN20
olofRoqYx65X/kOdtqwjEg5TYDZTYz2nS9tYl6rX5XdGMvx/3pASAKZbxLEMBlpiGcj/9GL4/RJJ
nukJlIw6C6qasd2fm3iQ19XK1YNkofgXrpHzi0a9fgrTBXGawux3QO0EtdZOXRLEWFhBguvIGsH7
l9/AWlEgR9ZobkG95jkOxSwuUPed4JZBbSmdvedSAzjfFbVEsdZaHqvNrgXxdYWdKdq4Q2z409r0
5QRR2O2bQ+hYsCUcI+/3XdizzFEdU6Cb5ix6wYdNWpfvqBSrOH5VKCQ52jrMwsYO4mDJMtaquBGG
toq+E513zFDgKq3uQkmn+YSaVc0+b6V8kFbv/YGR+VI0yysgxqcyV/OTNS+EN3Szc0FbBuuny9JH
/LLLQ8cjlYO2notTiRD3JIVBcoFaOTv1ppd7bpniiBhbX0n4WV7Y5q87OjxiKufA+kLAaN8R0sv5
LEa5a3syuxTgqb0T9st7KofXqfYmdAtKbd3MDe5mrEP3su7RPRehda7D2Y7t3v9ceVB2iT9cNcCa
uAa8hzaBZDuUPDXLWSaP7GM1JpooyMwHRoV3Fvbhb4nV6dkaIBVQ3+fHDCUluc9l9NVKUEmpY1ic
tQxvN0lTlpyqY79fIk9++UCV3q2svtGrRlE91U5g37tTlmyRc30lIeE04CKDFslqCwGCUYi+YHd6
XbnxNwPuAOhaVhdj1lCkGs75b2NDl1uW0ToXxKU8VwpCg112yxPiQdIxOotEoTDs7tBhV3dFMaqf
tk2Bf6hKHTsyAR8tM67vkpcypo0NcAj56xct+3Li/sTakIEdfZ9znIvM9f3/gtYe7mAq3WCXXfKr
qOTjNFy7u0iH+iJwI2GY7+sjIq7xbUQixmK314+RDuiuO2iRlh0Mrx1RcWA0cJyA1ln4u+oflQXR
dugq8cdGNLkNfSlOMLjdo2cG9y1RqfxvxON26ATpQEgQnCfh9MUf31f6w/VD+nvR4D4WLLHbziqv
5ITpw6ptDA24pHcWSBTZanVwqvY/wlfqHRgJhnglI4k7Y+CCJw3KaN+4HtNeJFyHBG4C9hevJ56H
eKPDUiKOpVRBG+YiQ4tNUTj3pTb5G0ygErE0hSOaknE/OnI4+rKe7kG6wvQdJQMAsogYJEZMF3H3
sbtgbHKCfrAgfFFTyIpnDjeUy9ETN4us4FovwcPkhdcRZ8l9ka1acir300nYVvmNHvcF/0j76Y74
cKJsRCbbzCfymZK3poj2FkO0T5926G7pK3FoEERgMGVai3+uP/IAPeEW/sh7LmentMZ/2ADxrNIz
lt7cP3HGfQb1mr8XvjfFwGkZRQkYUDURi1Cae6brzLje5hxyfVbj/qH69w/C05wLEAZxq7p94G4T
0pNeSjBSBpBGtXOaqDyCDtZPZI/hBK2m4LTiDdqXznDCbGejGmkjFZP6TdM29P6fBU3IJz/FROKC
dW2x5n1aBS0D4on6QjAcKTUemhogfiNmopqo52MrMu/og2Ij3htSIUvmmrFNOq2/lZMtSP8Hs18d
jY1qGt8dy0Y1TpqsZBubQkZIppE5JY0A19uUL1dJNDgRuFb6LjudbBci+14LkxEIuvo6+IGCMj0W
LlvITd2tWBTwxDGRRycqftK+92MJz8nZ+O2goP2nbvu1ttVz1vpgBXp50cBGkdpUJGTw7yjwjGl7
S0Dr8K6y2lz5TeSG+zo4OLjeGTD75q/t2dFHMCGEzGZo91r7lbdbU8T8KRQxuL+IZuJ6TZ1Xd9GY
OHyByVPUxJ4ShP3iqAYVtoIhtyLkDNQfepD2EIpqjsu1hI2H0Lw9yRRgedmiVvAaJrASFYMGjvlY
+jbr0L5ZP+2ZHJA5QZDPslDcsZ4ddt5EKqEjEFwE0NZPOok+Jh+o/0D39JKnYf6PoSf6iTan/7eL
Ru2DXAYxDgO8HtSECTPXdvgRAUNrKl7ybZjMk+CjA1B/jYvUqKdQxRzgYBQlXwgRRLvC79X6HGbo
bgoZ0fsx+d52SaSP6VT9X0OKJ4Oe6D0fbfOBzY/anYVVc+Y0zr7KVIq7rjP/2QZ1Any0r9xz3Dst
iMaeCAbYJ0Dnts4gDISPOv0fR2e23CqyBdEvIoJi5lUSaLJkW579Qtg+NvMMRcHX96Jf+nbEjT7t
lkWxK3fmyisrLKKgJjvzHW4tcv2FPof6MFRXsirgJ/KORUqfkBetM6dqiUqzmgOv134NWWZdMk9G
98JWGRZBLdnqo/0KCjZ+RYBhBY3j7V7TivRjQlp4VKIjSVjCiG9hUV6oHbintcB8KKQr9t2s0gdT
E/LNKDDjDrkYVizpinrVGu/celm3932gvQyCJnkvkBJXgiUkf51RbtF46ufa0nHD5lMb1H5kbOE6
yRC9zXlIeSaYlhNqELFsk55b3P4vj4CAYfOZzBvbmYgguRSHFmFwZxRDdFsKD1RDTDsePsXoIl3q
hblO046E0cv8IgNGrEapnjHRGjmtSGeeoaxAvcGloV5BqdXxzvG5cW5snVXbEJvW3TynzYX0Irt8
ERu7BdH9qsWNuIMy2Z+V8toTWYr2ze24QDrCbQOU4Pmzi5NHIJE4aWPvATzup27ZDT5UxLpNaRDR
cZLKuEVgL8LBnvuzaTS8fXgNho4zmkcxF7c1HBxQZAWhPjc0difDtJ99PpDJLcZ220wxNzPP7v2N
xAF2nxKnPEn8DU+uPYiXYegcqPE6iMMgIu05bCqHC/DZyWzn4PWVfmR0Fwc1dy09GVzvj9yZdMaO
2vhwFjM65iT9T+3C1cdnzbDrIkcGI4YOgU256x7nuhwOVarUG4n96uANFVA3PlgXwiAL0SfVNsvF
71ip60pLzp1fm8+Z4fHTen3mIyvxC16BGuO91uXaNteSZ5XCOqQ2ADCoAy/J2k46BRFSwphVBLaw
vXoxS30LKRI0q5V8tX1U78QURe9SH67gw+xHI105ZqUbRWezd5L7oh7LF1Jr2GALYKb+SP8sK9ux
/qwyRBq2jfpPblCuUg31uOvctoAIXdNzoY3RjUoPNopQj7+p3ba+ILrsJy6upHjgbdwJUc77Ck4J
F0Us0hXa42ju+pkat1PWs6dakfu7NErNZMf+iOpGrJoYGLV6xoYdGVbKFrpcAr0Y4n2kEEL55mTb
KhPmjO+St0rUMheYi1P/JIkc9rYa3NdByfQHezD+CpBeO5sg+d9cCWwAnBndZqAueJ+65tswEW7d
+LM9TTvS5sUNmSSHF27r2pNBEuVjrKTEIWFrUejUdnRNJyfB5801IaDc+DUZ2oHKDMd6wN8EeYwT
PGfiUxUtARZZjIyKDWI5bGjeI4oUnrmS4oUzh3iHO9ELu9LW9nEpxJ+fTWA+VuA6TQAJs3lkP1vU
uxMCMton7MsddMFoBmhBI3daqoE2YDp6WBsWI5Pr1N0IyyyPwNQ0bvezi7JXFPKYQh5ioptduhwa
b0ezYISDMx6/bLPUw9psqludOn7KG0RPdrEQLH5jj7qDOqoZD7o0gcrsO0dqrv1rmw3d18Cr6G4q
XPeFCNa4m+OBpQAXb5uGJ5MvQtstub9BTK63Eer1V97QHs8qSt0JxORDSr7kliV0JO5MU68+Mtaq
P6Qqk5ACTNZsuT489A0YBiNP0p/GMHFBaeNanhVZZ+x62XXxFaWVs2a9Vnhfd/VQjmHsC3e1/zXe
G4aO7oXVZHQ0zTJ6ndvxWtfLcBoyIP4VpTffMRfngKQHx8bcG5sEaMYKShGgdjxaoEWuDSeskf2v
28sx5J+LnjVP5zrc2tTOjbD1TzCW7dDgrk+6y53vnEioYxXz3p5K1jZIkMZwTZmLGspjVxqXLP9N
czVeKwh+F9smPYbZE6q6rogYFmX2w8af0z1NtJWjK9uvUVEii6B3UsCyNiCf41+UrPyea0DzMStJ
M00rRfWySOOVMB3qRU/34LYZGLb9xh3vfWjH+ZoMrxCHLPtNavjsCOW7E1ULtnPqFrRNGfGercYy
vhmNbK9ZO0gA9aotN/SvTY8gFGXII6pTvKB5J5R1f9i7KE2YGf7Ps7XG0t+UF8vTAHKkP9GSOB7o
lykvHRzQjTNxzdoAxh2gkBWVxrmbxh+5PVKITBDN2RSxKsJ0irlhIgm/2n1XEaDN2NNCab3loDv3
VI55kKF0+kcJhSjMp3CPJHELMiMbA/Tc/90TJDlMSQ8u1lbyZEwOXMrxD5VJFB1wGfrqRt/J6Nxh
Icp3tEpET1A2BJM+xKQaDP/aS9ZtC6DSYeeYHbUQ3lrI4mX0QQuj/weEM72nJ8tOP+Xs8XVT3BN4
/l96I+VH6szhnXVIviv4sIqttXhOkNm8FmNk5jcPsCkFoSquN5PmMOoO2LqRlSarQVMQ5kE5VbNX
vui/E17q/+9OvE88ghYF6sAjOULGYCHkUh4Xre1S1FqfpRX7GeofmW+aPOjYNz5GJI1+og4Wat5G
Dky80vqL7bFDkEESv+PU8bWNzZNDYqVvjy4ZeyfslPsJthTSfD2blA2BlDmY1OvxjUoY29g1EI5r
Zl1bQKtCmnSAIf8CT2nEJWsIT2wBAHXnha6cp2kAC0HeLDn7qWp/k67rb5Ff5URy2+4j5VQ6kaaV
u5ii1ifqP7KjT6j3jhXqsNcc5qG0tDFizpZWBZ4xpIdC77oy8K2muwnNWV61MnbOc67ZHsY8nIOY
G0rceUgpDr+SXg/hxCe7QdnpyTRK/GVKDTdcofrRR4l+z9vMCAjT5SjbVW9fi0wbMHYymTkPjam1
7ymLSg4tJJQmsmbiJEuTHhTWy48+judvxyiWh9Yb8vu5WWzOBHotvFYX96J36ImWZfVmUae6GyLr
H3yrnl4KkKZ92Wtf2kT5jTJlenBhia2m/eqjVwb6/dpREZWJg3RlJ985xg82AZVxdih03EzSTMni
kziD1xG7IM3AVzxECY6pDdhI5xhLxwTnU2WPK4BrIxNqpZyJb3YmGvAaxKx6Zk2j8B7ITw/PxJW7
S8Udjz7PPGwmbLyjeQALY+4XvA6IRtZ8oYFSfi19psGOWFD7M18SucBvWlU9oxQiY0zQXHnVUedl
Rt7fjxLzMjZYonTEf2ychfMquTX5G3Bqb4QiSFNrpE0+oqiRV/LK0+OSxMOx4tVWkYalNMRySJWb
sDRw+IJ1YOkyeQH9DEs4lk6xT/1oegGiMpwpvS5vYu0fAcVhYXllucsmEZAUmlov/Jtm4+6A24w1
MSMlcLNL0spUzHDzJm4tsyGk8tT+ZJCaVFiNA12B+JHF2cHvLUJDY90O34BRumORtx8bKMm8s613
pNqMAHQqJ5Cg3kzphGV4d/OkXEAaKrVR3/t0/AGgIQysYU7C544XL+jqFBePrxwKMNYMSWjhknqr
Vtr9I4KzcALwcMYJvxk7IGTo0qb2z7Z1P0gZkZ7ZNaI8DaXL9i/NKGv7JrQ4PaKAxyJM6qltthPu
E3U2kx5PL5V1cfaA88agQYn7zY/pCN3clgWLlAue/74GPJxkHyiReJ4oI02WDXEfDM0iV3a5LRs+
DAQ3p3iQaUfkYs5Kk9BaPsFDRBjHgs9zjC+ZiiF8yj6Xw2FR2kUWK14GlywGs443Gz1Mbv6U+9aA
miXSkt1MLrOETp4EH0Ppd/HjhBvpBkMJg0SSa0Sh4bMEkAMZ+l3TrA4N1g4mlKLyevx5omO954NJ
OpaaWPmZrr/8ElwgN+Qtw3Tq5CKWEyzL5hkQM0C4jmU18IR6ncQyV0TeA5BXNr+kqHhbWgmsISBl
ucZv257IT/rcrtC+KrKMZ4OgKw9DOpRUGHnxUBwkUDDw9wooGAnQBuwbhHZ9Pzk9AZWsyt8nTKqM
hYTmnNWTTCecrBv/vKQdv5VUNxYgfXB/t5D4DKQztvc4aLkCu6XPzlNaCaSPVoNtEajZ03/zXqMK
hayUfk5BAnDXrBvglPxHkrTp01nAxytt+zRNo+teSeo0PPeNoEhZ11ztPAtZRoHhiKrcdaBRmnMp
fPdAJZveHqe8gILnqlR8rXRTpl/Z1X+mPblh6VCFscnYLzyzeu0XqmigJoQtFWrTORW69afLkatL
kXjNBQiEdU9Hi/sWc5hzhUUHfe4jLkmBwHpMrS+wsr1d1sBsfN6ukDu1D2Cn+hE+rURoNcraCzFd
Ci9wSxaqO2QvHBn0HO2ntpieDPTWH23IX6gJBt8S+2ipZNlJNFiQU+T8BVr4hOkWT3aUGzO22lY9
QVrxzlxpGDxiruZvmOcpcKAeFVUNzHyUy8AHxrkpDPONmyMCgyy1PZO2/5p26m82szSkO4XLnjOi
rVulf2ix2TNKEHNA/R6SR3wXVK/iQEh+zRFfBw8D4Grne+a4fgPqdLKJkW4UVdu1OT3Q6LCtbBLi
wOEeCEnevDWu6DNEkrt9c3ob76KaOjrN4eIGJT6rnRgdYnswD6lbjI0QBxUhV6fJDkbfF1hCvHFv
UIoIltJpr2Ra3IdmQILfRrRygS6Yp5CcyTsGx+mCbq2fs7hxj7rtiXdrGKITnDwarjzNrz+WpvUv
uVy9UpH1XIwY20fdT//NXOz3OhlrcrWgRmoMNoXPQtqSGyP37jxlqIuAOLgtat2BHEqCDU9D8tyy
MLM31oA/FAbiDXlZvCIIehf0uvonjoR88Op1SIkuYIcAWOLg8M5uIZp7JgCvW0ep5TCsTv2cqVQZ
wntMoL+CiYKbUAoX60rXlMTqFwtaRQHsCkj0W+l1fz579RCwTfQ5g1H6jeji5mYsrQcbqGGYR43a
mJ52YBuG7F16vLB1wjl3oyOInDk9L560ql9izX4cGTGPArZK2NETeQXqkLNO5Yhiz3WIc1IlvR9p
YWUkzSZDsO52Cqj8pZJ2eeYyiwbn3dgRpngrWucMJTgiDJvoCXPh9CSWYrY2Xge/uJgoMq04cQIU
ZXYOOPX2GEy4LrK7Qu8YcSTO9kdHKmIzjOarx24pYK1Tboiv37uNH101ZVwyQnObkcx1CCiJj6ov
ht28uDKcld/sUIKrYNHgiI5233yD8BtC7KxD2FvWWzITh6SUfcscD1gSfDETLIsFX3e9O7ylzsmW
2I87QYVWF+G3kx2pZ0P6z0UMM44aYYgwzvdC/BGoo6zMs4uR+lglifPGSvxsLxjFRZemNCTbaKqj
+Jhn+c9o80sPA6FvpWEioert2YzKbG+6zhG3qrVzPLtG04mSA9bkIoi7BBWxtuewHjrjAcnfO9vp
fAaqh9YcTc8AdSxmoSWQiTWf8Vl+JmJ0id10wLFxK4d4nr6AQLJgi+mTxMYJLoKSr9VeGBMMXYx4
ehh1tJSCyndOCf1EGweuHtW4u05ZgoydOVvtxk2q9kPgOQ6ntoYO3E64hs/UdLrOVrq8G3gygLIK
sVEeFl4WPPYeJpLx2K7eBsZXxtm5sIJeAp6YVk4exxMu6q52ri3eT/zoItnp9OEiq9FTzrS6E6Sg
ccMbw4GwGNa0SchNIovf0uTrM3iLduuYAk+e3vUHYC7TtvPS+i4yhxef3eNT3JlITRkWR0nvaB+Z
+8Y11bfQba4TlnfnooBxBwMZBOKiC2GuAdUirHeAepRfe6gx+2bQviXw4g21WgMmYbIWnuP0NGVw
FB3ctHO/qRfEJZIXU00VPbFXXbJ/KnwhrxjILgSW6Rm3dbY43lzVgWnN0bFwNW67TM7pKalG5A0A
AfvJ1QUrDEIMJSUAkCOzlv5amgoscrZUZ2eCukPN+SDVPQwY0wobnoYrRi7j2DE3sL0GAqQivbYQ
h0LAUu2u9Zv0JRHaN7D2cTp5qQY6k3T0H3ZjHZwM3Oo9nv8a33RKybdWKTtcOsprEU4ndWSu5j1Y
m+MZmo12yNyxeaCLJfvgQo8/Km0tPkv0trSZ6weqINw7w5ShP/9YdWqhEXXkY1fAGCCKhexhTUzR
cQznKH10i0wf8wevMO2N7xnajdcNxpXpq8V4k+0VAuGHZQ7OPzl6eGdEPM9bmcW9cWT9y7U+/Rh7
K7p3eCud0RVDzATehZTDnW26dK1mlRWPO3YGb5XEiM8bFjzVwDUhpfOnVAU27HokQsp3nyXZv7R3
cZT7bb7jb/yTnizNfBZLFb+lGr3VXmS4WwQ6j14g52s25992kvKxTagxt4CRIBkU37oX4ftIljuP
BoP7tsHrpcflXVu2HVtRI8e8nOtBSV3PdsH5UWxs22vCeRq9F9bCpDmKkSvlSIPJPjM63kqt6995
65J9TFEfaVcCyhHHujg3quMF2NjlM/sVOmd5rJWl13A7kvyF6xUHEhs3omwc/1aNHJDZ7JjAjjql
e88O/z5ex0bwcMUlX8b2ZFaDEWLKr5+o5o4ouqaWaWfolLc7MQHLknHtEz8VbeXj8NJpmOLKynPo
9qvhJTUus5TOlrn1V9oI2+ebEvKkj+rNa+PQH7BYVYRrFmUquOtVwxbaKP/F5tw0dHtoEFdcRkJU
7MuQZu5rvlDcoubsXrcdXlltZ5+qKQqLLv/utQLEDZR/H5SgM/PLJGVGsCn+12vLeCbRA3dp4ryG
6yKvlu+byPRpt5+TYf0Z+vjeMZL15eeY9p3mxf0+Fmn/zKt0DvSpBgRilUPx7jqO86Mrkf3gL4Oo
kqR1QEdd/Re50UOaEoYJxnF4783lXjoZ4oJii7UdKAZIFqe/OUazHwe4JW73HeNF3rKqyghMKf0w
2ZW8Yzm2FkivQJecdc2UyMDGyrjlFfLNBHcCSaqO9cJBYxHLPhrdTGZEDXG66TtK2EbZlAESbLW3
R90jRzau+47mhS3Qk9PlEYmQuD/nepW/9At7mNGVFHiikko2h3X+Upucq64WE3WF/HsYPX8Pjv0X
rXsBZd0HBcyxc5rjr0yBex95TKxLrSV7NZP+mswqynY9IviuqwyI1uk4aayB2WvYzUuHF2fD3hys
imDoVXoJpNOmtye31i71YrGvJOwmnWszVOio//AbeQDDUbJdKWtQM/5DnhHHciMcGIR56OVy5/RI
c152ZvyK9wrTxJ2s3rHyYMMenzWqyhzoIg2pIywKqOgLbJN97NYeg3fVS5raIIxqEPf244TdsJry
g963Imxdq3yU5AWDOl21wqykAaovGIZL5z62soMgwEe0VPVf+PfbvWlpc0jbH8O34cLqG8fmIpfk
5kGnYSSB6FzCc25WGdwQdv1NRjn96fP+iQdI0NpZqOfKwvDOltX+4ZpOQ4NJrPqWN0V3Mcgi0jKK
dGx442dn24RdNlKkt2QycFE7fryqmwxROcBN6NoINU7a3PmDvMdD+NgITM8zrYUbmCXfvqzqMxia
OhjmhGlRrq3jOYvjc6c17XFwUn+nYhKIbsXclsbfc9nxcrSUFWLUeE5Edd80Ha9SpFEFhCN2DxPj
0G1km0lOSOFCZg9VTKm376WrPRF3XMVb9tQGBt312Rev5oqny3zGHCyaxUGzk8eF9Q5OnLzexXin
H7VoeChyKLsMFXqAVqMHjddm/3R8BBwzPLiD7ed7hYAVcIJ0EJuwKAXUXNo00GvjYzqOkpofUhsb
TL9ZjJNoLe1LnfS9scmsUOG1lnq353hmlQkGIJT8nE1juSGBEm56MRheLsDAt3ddalWHLksgOEUw
ZhzvL+qTOwsvNeRT9jO598V1wDku0Ef2xmTaF5ejfa9lJIAV34sq4uUIwUQEeHa50iKWDlPYRN70
7NlxvUttL3um++DUss25mG5r/pKrYVU3ZtG7SVR3Re3BgGtGL2Cn9hp7+kjKlkuRR/ZmVrh16gVF
3Z/mifUXbuCdvg4dOy1iaiWYT5V27McnEMRXX7MmVHZYMLlJVcJpIRd9KeDnn9wFdCLf3Mb99Eu3
v3WaeW2gGbDiQpo/4vjHn5j4Q3pOPIj8BgPHBk97dr/k7E3GkVaBjKfjJerKdKsa0b8vrOiQPyjg
hkqTntIxjp1jaeNSrdFDmOXRxMBHA+qD3cN10ygSc0+yqtjxrNV7QAcdiRa4fhZVc+CZXczKzJ00
JgEh5UNRSruHYccnYxfaO1MoMHyiY1tskteVGskm1ihPDZ5I0iUzr8az4aryyVLx8CJbu73WeayH
fbJMz4I2APQ75KJT76BT2OV8LiSFOrVRMhvSD/wHxNpnnJzWTJVLsdMOWyAArDJOxyKkZ6m5tk1v
hmMvvnK/OtneMP1I7nBnAoCCs5fwi2LbZfZ/CR90sc9Ly8FX2LZwAdJsiYY97Q4T29UoesC+PZ5j
GTvZrUCsscLJRg06OqLn2G+4MhPwRIXYJE3fC1Yztfvakp4ILOqiH9wUQVpbBpzeGB4ri3dA3j+6
rvcjxjRBq+rMfQFPK1DOjCc5N3wbLrOjAourV7gwSOxrj+emHF0ISooQUUz3D/71dt3X6QoYDqlb
DOtWvvyTQ9p+zaX7b656Z1/ILg/Yfyc5PsKSZxm17bCAjnnM7FL79Jo6okJqza9jHyZi6hn08UI7
brmYFuMGuOw/2L3kKw3eNitdbZvTwLnn4jRs24EyGX54aBjJeq/nLl+f+jpuyNYTLLdiOtqwUA/G
dvGzo12lmOXaTmKJnds7jkxYBLjFsWLr4/zWj0YNYIgUFYclNZfF82iyqjy505Rh2+gqvqbQrTAr
Dgk7QQQG+mFSPpEQw47j7iEH9MeiwiK0dTCQ7XGudaw107J7pRWGaC9MGcs+lZAP6unqYs9i56uN
MlnnMYwTkshrnWLE08e7Bfsy4BXHtYOljD6YtpebRY5a3xBSNw5IVPI4gld4JrTsAhfBFPjauhJO
P1bE8qbLadrniY/lcuAf1/U+/oM/OQY+VZgnIvGfJDeqw4KBfTXT0Qhbrr3s2gxNNISg0laB6dbW
jel9OOcK8hjmKwQ8X4r4PnI6J0h9vpdY3TFoNBNarZG90xPTnxLJAp8Lbge21GUdRsh+POnwRlmm
o0Oy+Ge9wKY8wYZIHR9tGaywv8mQkZU1E8/YgJqiLovuRo8UC+IaiskGzSHfs3gws6AQGDcw8yfi
xcjlazZXyJDzDOOG2L+Jac9u//qkBPMJpBTV3Qgmd77P6dndjAk2I56fnapG74rXxrl0OHWBGANp
bC0Wv7NNpxLvg3+pOYowKueEDdj0GhsmKFc4c5BkuMMd22UZsYA0eYQqJ93pRDf9skkXWay0HyHO
o564l55B+EA0xKSbBzIpuHqqdFoAYJjXppMSKTktlkFBQTH7YtYLKsJBb9kCVH6SHAavJW2dQvi2
it7fdegw2Ew5eT+ZrjCzR4P1EiXGG5/qqoDjzd3EWna3RO7yVlnwC+t+wtLWGdRpLmn1IHJdBp6c
8VNn7Y0eUpb2EVjntfFC/MXoH7AA13UO+p4gGA+Jgn/JumBANOdNBdQTJovL6cu3Z+52XoeFp9Fr
JqWMvjIa33za+drqTAvJSCll5LFY6vMgWyfRCFoh1RjKQ2nBZr8jGbupzYwp0p9ojYIUft9k7t+8
eL8DQX4CNZBJBo3OKxxKBW7LwcIEulDPHgy2a3B3svF+wieExZlmdWh41eqcWSr+wMV+IYNGjbvj
OukHL5JHQp70KwhC7MDKGfgp9VrYY9A+Hd1mmCAkFuZBXXn/to+KZOZ8JHJuEqXif2Y8BjOnBhrg
QGWM9ZAZ4jTgfD0gqpaHLBuoCDEo6WOD5+/YD9SsOQVWXSPOzgp7xs3z1S6BK7x3dZP1d6F/L7G2
l21Hi2UBZbGdCvStxPAf54leBVdROlLMzdFr6KLCBKa9x5T5gnzs9IinyVkgB7bis+rHpAlpFwUb
MkEKrRx72DOEdqdywepFNWZz73WzcejSaaU4UBbnG5IYgemz48myM9sp/yHztdtkGvXOgoKLP1ZD
wy0mQ1EA1GJz76YefMxAo6a34lbnz4beNZD7FNifhxLayhqJ8D5rU9pzoLJ5Kc86zPMnF6m2PmEW
QK+QXX+UZT0BM+286CoHHtt7Frp1Eag6h/SQzOU4hbazEIvdsferemI3pXFW3Xp4t7J9Urm6ZYZu
74xWfhMqUs12lrgt0YeY/JqFHkig54RiuxjmDh6pGCObDXpgp7gZHsrU5xeodPufGvzmFKHTYWtE
+uu84kXTSB7GMzq6jh0sAZ2+6Qi8x0RyFRttpWK0yQJzT67n2C30AjZRRBwYtaYTxdlb6He152K6
y60C6ptw43ZbNF7J2zabdGOLWYEy7nkyXjnW61+mgOWt4XKpgm5x1RNaq3yyFujjGTHsg0CRPBWa
/roSsgPqJfog1g3/GfvzQNQnmTCHm0PPilJvTo7eekeGCZAXuXID7OYIdgYlLQ8QFeaCTHKbkYeO
ozubt1J+r5lSTGd2wPMJsoqDdctrhgM2i8ln1YGBKeOeenDlFF2EWKBKD27+PpeF89VQJnSzlsJ8
pdmVrUBbSm9jgIbmKZJUB21ZVsVkRCJ6sEskAR/AAbDJxupeMv7gt7aom3CUVoBaQVviQlA35Ec0
GMukTQiaUzxaTo4bpbcUGNtl8oCYoYlB0gIRmakwnRWBlXKy8+3syv6fV7OV790W+YmTKvQcLtk1
312tTOckADcB+L0lj3YAYdfyHeSKR28tjmZqZbN0BzwKK3TqzTudmMghLX33Wi/5B3TxOFiIExON
c9tT4nTXsl+ea1BVhmRlBJSJehpt6X6HGPXQd2u82M4E7duxXPaLZaFtHKdsQUIk9rj+u56jKi1+
Sqwggd+OLT6s1F8IsWp5OHaRddDhO+PZLOq3xcn2Vlo+OEn6lzscAgTwSWMPGeEE1hC8v5qpXWsx
bJeK8FTLtnECMykbwe7G8ECDqkdAI+DXl69ycHJ2ZeC30WE5YDu8TKHGtf+oSzO/LJK0fY/6jHLD
oqiJ/EOPheyQc0twSbjNTyNt7w/UJtd8aWZU4LGVYeoP9hn5hquzW477mjTzXQxg6DeFKQBMGOgT
crLP9aMw6nt3nv0DW2kDBxYh9EW1bti73q9L4feZEiBGDgjre44cCK12xofAYxy6ihkBR+tCCsyp
3xs2CR41pAv1M4O0t3Y3ikPtGS/CV0VNpqVoPxT2HPK7kKSSsEhd4xFn+SMlDuapX3EJkeFdvUaz
r3gE2WayWKanVuRA65PoMWFLuaPY0nB3OOkHmkBG0w9gQc4v7TiI79jBBGx45KPGrBb3zSiYb1qo
zvqh8jtnZ3d1eV/6mdqZJJtuAA1tP5z5v6tNb5oSTjYmpzNLzubVtN22C6VMpqdcFsZ1ySK+rmaa
HUhGFidmQTYkjkFAHHjluldnuGV1RL/zpOFJcNpikLfJtZuvoYutD+aY4ZTHs7ZvpMjOfjIMDnqH
Zu2BbIkfRPzkV58FhndE8mLuq4uristkyfuaRRJRep/I+FSkxW2pxjykz2PtWiH0tPUnx4TFq1Fe
TVnVseTGy1+sCuw0TdJsFSjmqNvfNAUHZHQc6wixvPCIy7MlrJBzNktVAYmdxK1rFX8Izyzt7cW7
yPo2nLitZFtdp+vettwonFRFjRgNHrA5fJoN2XwekxYWKOpVvcywjFhIHyol4ohIx2BqR43TnAxY
3U633mg1hQYjoru2rYzxkA38Lp4WwEVgOXOHm7EFcJrCHkozJayNHd2jOFQil427BU1mbwOP3Is+
wra72JwL7QS/zKaUDFVckgylNdgRPwlby3sACZR9N3wUf4m7FMexmFyN3Q7HXaXTDxJMJOHuPVxk
Z2hVfsg3sHiYS/ufJPUXRAIWcmKDMSRV0G0mnrZsIjw9O5JGdfATxa9vEyYjM8IafkBD+suaGEF8
EMW0723tYNhlQXyvejS5W+CEJ9KAoENhQ9wkeF5AhbESECxBhKMZe7Np+VBITj2BWiezS2cQ6mij
QFGx2Ayx7AHSUBUOb0c66rKQ10ULau0IARfJD1Miiqnp+ZCyKqc+xDXrA3zTpr8820OfOEHXuf2n
bPSyoKuhnNNdpDDBbknE8dBhjhjlKzAlzDZWPep3Li3aJz/LNf+JNjYncEULjrUCnxLQF238CcLA
j44VR3KjsC7tJMaC96SHubfJE8u8tNE80LyG6TvM/HSJ9jjcqw4NqJRr5yBb+lwN6CfK6If0iQug
MgOwmMjZVeuVu15T2budGHlocotwPrmPT+NRk82UhZbeU0UKTwuHmsOpfTbmtH2sO/BU0I8j9xP+
vVs+JAiY1lNvW+yVgDzUyaPkZVAHfuQ31T2wbZtrHz3SY3OShD9VKO1Ms1cRLbnrU6ocmynNzCf2
mkRbTD32+g0kFDoIt9xD4jCNCCwj01AkjTBmUBDdLMUdOVGTMutK85jxlT3LCTGDgl82VQgYx9Jy
cxQPXJHYe2sJRSulk9lrLEkku+AOtnGbRXXn2TFE8aRAt2j7IXUnPdoI2dboIbi06MlavrqSdrqz
Bbzoi4iqERaVHS/3+C6zLuiiPp5fGNUI8KOzp9WPZ/X2I0Nf6e4Ly4uINo4ISH1p91et0HNB03s+
Oe/kmuvm3myEvexZB+Bu2SwCbXA7J7BWmg1i0wj5MAf9GWkRYbDUsHjj1bSANVtNWYXi8RuQqrlu
6cxeGHZ92s1r80hU0f6yrIxac2xs9o5XBL2vUSbGa8oisbiLwdXipMEYdlyyrrSuogbHe6Erobpx
+cvtAxegiWM3V+SGIwFmdJMk/Oyb3INbBTlmhP048bqYkRN4W/p+WfC0WgY1A6NbN2LHqZO+Mx6a
VCrqTfkyd/nYvgG4czN+g9jjwRLIfRdlLN5bymejEx1iujiWyRCrOxbts03fL9etLXD95K0uu9rd
TdFIhEXywd+VqW1NJzxnVQ9JzvQOWMB64z/OzmNHcizbsr9SqHETzSuoGv3ewLSZa3MZMSFCUmvN
r+/F6km4RcAD+YBEZqFS0EheXnHO3mu/YO8l01QTHbq32Rt/i0noeKEZUlnfolFH14PVskO16KFu
gbckJxg27V06iPxgLmaSwiSNamWUlNgpaNiLtB9IzgsVtYQgytwJ/M8FO9bhwUZ9zBxGurTKDE2U
S9Hky3E36/Aw2Y0fDT9HDM/FJrdCp9ohwBnbr6nRe8HXmJTz4WTKQSbXaet0x96mYkqSUJ0uXvSh
RpNsBP6pRHFknpFmj2cMicAA66YnH9vOZqD2BOGEnH5uES9J5G8R08WoIuRfs6W76DrHAxffmpkk
vzGYZHxSSMZL6DShpkvGWblPKSCS4XDIzRihr6iCBJWMCs5B75FMYKU1fvsuS0mJbOPp2kDE3dJw
tqJXY86ptOucdOS7SvkGAlgFRMsm7du5icfZfe06tMMrYyQ03qcE/1KVpbXJR988u0WZH63Ibr8E
0rMd+CbSEogr8YVdeTOU2SiCbwv1burzjkRXKh7Ui+Mi2lMUI55v6AMz3EuFwYGJHbsBMw7JLm3t
o9lGz1x8VnbQKXYKcY/pb6RXfywDc/hGQFT3NidUNEMsb2k3biGHUw+tA7g3i+xC+OXRbyqJpCtt
ZhThZmUWpxgsB4DVJOgothH0ko20XWBKgwzCKq9mOX8VndUOL6RPBM0uHot4kXmEERke1Ri58b4e
TH1TcxSfz0ogg0sgHDn5Ct+Nhe+fXB6ijfqyug8nshjQkRHatxKdQfJPnlME2vb0aqnBUttvrxqj
7TQFzcBxb02o/D5giUh+KjjMQFqEZyf2Iclap4qa9ojGVBrPQNVgERDW0bnwXheecriuBe1qjnGN
BCJ7chNE+hUlpJhA7TQOkBWYfrGEW4scDp6CGYxMgaV7bOvqKangK1iLwPel7Grl/ewxB3d3+E0L
ePJWj9nFoLmJFOZWTI1JObMwndQ6uWS57gof1eS67qBXXUdDJ3syFVQeHkuXHcKho8+/RbHYPqs6
AoxWBgWH10Voc3Q0xAYUuwB+CLJyvrH9b7ZkvyEqCoBr3nuS1uVVKZDunVt7URi2UyHhkta0NtH2
kQR024nUxXMd4QAnLYuoKTIExkyqAvdd76FeTvPq2ItFGGguSppdXHrhTxIyhHtLudLObpFbalSg
nnArzMCCyjulyNhyMHPFA0uPE5qt2Cl6ns6d8oKQzgrtio2aYa1u2KQm0/XYssDem0VN1QuhUXXl
ZEPxgr9jZKuUG81raspqm0RZKd7Yt2XHiN0JnWcrsIG+INZunkus5SGNF2VvzJqO5F4GPhQuO3SP
cVb73x1Q/dTQu/IKTLZ/IrR5uHYikUHK4RdoEo0bVSPvbLF9xPT3IIVayAkaDmI0u/gLUDwVpvAC
nB55PEfHcIeYvhk3OrQAA6Kh0sjHlKYBi1sx3AYCo/BVnnnhknjRdrN7ZWsJg2vo8K60jAXMb4XV
pfsG+gBNotwxn918ATcDwaK0KOco2yZ0KbO1V03g8nFcco5LmVXWcV85KWl1tVqH7J1fos7x7rhN
+nood7tFZjqFdw7NLbmSnWrDPRvvBhExoRvWXY1O92i4NGYxmo9oDkGeonULKsukZaGmFyW0/SLD
XjwkXULbfFgSCW7cWtXtjUnWSX7TUoLxv2V0+Jg5pMN8Co+OYKsDR0wqjtSaSGkKnCg1oo2HjTJI
WSYYvwdjiBRLDqKUp2DMnGvHaQcjXhFeY6Q3k8mZBzpVCBh+ZN4vV01mOG/sTIXxYJq0Sd9MiKJ7
pE7pS4ehbviGKBfyGeu5Ct+clu3JHh17OZzzeAqJfxkdtDz2VE6buiQMhNRbR+PRcYoHBah2wlnN
2XVjk6DDayuwV1zNWdyj/1qYra+dUcdbDsXlmTHh99c49eQT2SMkkJscGo4R3VWHnrYVvGGbaqcN
CjmPT4tX7l/5cCRxcpbVFgxIRzDSYDhr1Yy5psskrdC+tXoOSCcwjJk1r8CpTOihqiBaABIK7/8z
hY0AubaiHj/5HgZYM8y+28LlPysRQW7pZw0KzRdb6IM/Se8I+r6lxc9nsjWnrgqu1Mh5ep2gs8/u
4sqG/UApi71vOlQ2uMNW0saTZgLno3DsxkDhZVkOnjpX4sF1GjS50C89e0uOgz1+9sCT3hqCtyc3
VI6Hly5vDZVvSL5q3mBlkxlelWxEFJ6K5ipoK+dEgSCM1yghlmKBrRlwOtY1jkQBc9JdCVfL6Ghp
W3jHPI6cZC0NVowVNVjkiKFjD1vsXfM1JeD5LWiEWe+7qbIpvdQTYUDdTJQV3rRhjXhPX+cA8+D8
WWEebxJyQ2cMvH5jvKD29I+uUztMhmCr1LmQeTU+RPg9i3idQifCJ5ZUgWvtRCvK+iELp4HWBSRU
TAQWElQGQdWDIVH9kXpsf40gSxKZPMEWMSzr2oH/4m2QKlsQKuKiEZ8r0PL2pqvZNa9j2CQTchUR
eSkIKicfTsJbelRFKK2y2hTQRTyO0c5gTd0mHhiTdL/InU5J4eZz4Py1wxQYbIKxs77GuO5vXEbp
gWBupyXYby7GszZM6sHV4ANCb3GgABROY429vqYgbytvrDfWBFcurSs0taiqh680icLwm1uSN3yD
SzrFeCpJB9xJCpk+Ksy4SdqHUHc001Xr5uke9o+wztTIodcPjsr3YeUb1AQqP8MaR4Rd2WOWP9gm
7tJtXMTFFQKCdNtXpnMIRmSnm6yg/tSNFswpJw+dhTkZ8Jjn+oYgYvbSgTU0zRZhndpRSh/QXNEJ
rODixF321I5uklwnpjsUCNxn87sXVuI7hRqIvoWhPMG/Dnzwc8UHY23mGpBNMLbgwleRndFablP9
jJNTb7BMdODEcuPKxPDMpo7aYGFsytQVOUy4NIUE4oNcQMcjc//LPDbDtofS0WlwZMEMubPNDXmq
Am0uPkX62x12tGc7NUr7i9mE9Q2C8BnoUlnskSeQfkIbKVbofqZuB2VspNlfdNRtoAXqkOcRy24L
YrDmVFM27c6qkKhTtXSHMzu4uHiG3YbqgFW2d/AOtuxqSmtiFah613bXuUa7ORUjunKI/8G6ID0T
DXNpTMkDwdGzu+87tmrHptW+dXCLQJRP6eIsovQOQubL2E8jTMAc0lS8KKfL8jSDKMMO7piy40ww
B9EDqvBaPwDQGvCD6d7lMO6FBqwaAq3LYTjBVQxr0vlytj1PsOM4R22kvYAwC8+wtpYddfRaZ1bH
hmNNGYf3bksI4arr0RImSKyTAt+cSQuKqBAiKZtt6QztD50uffCY8sypdlw4NxxJib2SbfVcRIG3
jyyhql0gRegi5LL0UzY23mPbJe2TqL3wxwhUwfxsAWdYUO+u+I7scEBlnlj9PZv2ECRJOCJISKxq
YCEPwfvU/Fcar6BwarRB+GR0k/GJItF09oJY+wRNuPBtwfZB/rr24ck9+BzWf1SmR7GIucB+AodN
GlKaDN10lwJGvym9lpsHmqBIXNV9Fmx1WWlJFmpF/lNnh0W9zQTG0LUW6XRlxLQXSSEV/dMY1uEX
DwWW2KFxD7N7tzQxlPgerqwttWNmNXNkHxGgPn4CT2lYp0m73ci+JwXMDdfKKnJQ3wkBKXQ+6NWZ
nefd4HUpS4JdK0KDMptS2VWGBDclWpWYTVwnoRbbjtyOK1nSgAbgRsY2vTzWvS1yQH+8xxTkveEE
SZ9pSQ/9tqZ7fXQyG8Y/QKDzLGm9nDiS2tkpoPP5NTTr/sU1e/cGR4MxUcJwJ7KwJZBQLxBD+5lU
y2oor+aKmlCBiIq16jbq6fyRFmyU/SdCbhCoIOKZaZmBGfSxXHom4jEwtzMFMqZ1COcughhdGNXV
SHpusaYxTyso7JqBviBBVcT5Wq5dQxtGnzfe9sLr7/qqdW5lVGSPNixD/84YE/Jppd+PpCaXTuuJ
TS7Khn2fX3rFVkK9DEHtV9Eh6krrJdRk1R1p0jvNU8PuBdN5KkOx8ciQcThKl9BzV/ggBxAzBqh+
QbTgwa919NUKRfVs6RrATdyb39I49U7IYKqfbWS213Hk6qsyDYJ0L72egCQPcwTluiGLvmdTs2Bb
1Rz0BO4Y9q3j09y6bUI/9DgbsiW+miyzltdonpvqoHruGMUWZCMvzDFpFaMbVdCQpa0+6741jpjs
m+EFT5pnUnbnQArEvcZ1/KNwWfzvMp1R66UrMRfed0s3Or5Jhy6mwiTBexEkwJKC0M5XI+uLYO3f
5MQHi5UHeOzQ93PU33DsQE2NP54jwhjHIAwJMi1ngoNndppH247RxA5T6ZFzPvXBucZo1m27SSSg
xOdQqTvELkaHJJUt/2kkMoNrTDFmGV+5w23P8vAgnXm6Iz7YLu/JG0o/5XlASXXwAhviQ1RGGNCW
dwegFqVSjpN502B/Mc5aArzIDyIgOAS0+1R75YOhPTDIRmwBzlv1zDmyWGKBY/DzVuiB9HB8q0CV
6gycElY0TgcDekdpjbC9+L0nH9Ip8Q1W2WX9q0FHMFRrqy2xh1GOisbgQK0ZXLRU89L51YScXpsV
sw8SRgpylJGm8CUAKlfiLi/mekNfHQ84pZTRedZEokEERzoSX2uvcdoIXiDQmXLFkuXV1xYtp1fb
H0F5tDAiUiolRcAhP5uISY1hOoCNGHWBxxkAPCdLy0pIC2mxY4rXLKtbsC1THwbmDcfIFuleiluT
JroqdIJHAuMIUjlXzwbVeJyx9K2oDR3Z7448vKawD5nIcWoE9WgQiOdaR2U7SQM+hF0JNFjAJ/bj
Yjsuf4DKzfbBYJV7VXHk/uFYyyDpCOg4Op6kM9mXUfZtjJWMOdyLedMTde5syPFmNA5dRaE17Ihf
+zoPOFgPacHx4zYynLK4k9Loql2NNCxYiz7X6dFoRtPGfq1z6yYJEgSTpPFhPCGz5zAy/sFiqsE2
f2gk+ekeJxvTZszR/soeAii6UZJWd2CrWcr9pBxvCjoGpreq26Cyn1IMl/oR90KWBivET8YWaRsy
whKSFYI/b3ilEwiLIfJMZPJUjAK0HKUhb1K23s+CPUj2MMd59GhTseXsRt34G0EdbO1cHdQPoqnj
YkO2gnuV811/wu44w0zGv7vlQEaxiF6mGJOVxdFjhKReZPZVVAT8DSj3sAVJXXABdTZGXd7SXotg
n4azquwXWzjTATSBxi2bE1JIMU+tOieG8Jsn1bFRZWLcNZyBkHAIZY13BfMpHVFaCtm8GRsnsFG9
eOopAgWIIiry8vQU0TtfewiTu3IzZLGsb1DTRtmnPEQ9+1nbdt8RYojofW37TTusk8g0/PvQwCBE
Z12zQ8APW0j7rQDp4RirAP6YfMUERJMMUZeXHBEflTdy1EBt6DVYXzwS4nwsSSQfE/LDbGTvjZni
RcYph+L9jSH8xP/hFdStYJUxKYPV/VzyRu0Dn1XdklyQmaK6UQ1JyC+9RQF8F3eyFJgwTcfZ0o7C
ORe0w7zFhUD2sEMfCtxLq2fn2p0gH4CnmJ2bnIwVhzbQROnD26bUc+jfALZ8ot4Vol+jD8omxMWS
jxNKcYgqMEE4SXeKXSRDRya02T4T510FwFEMv2HPXNJHTIntU3fprPJ16QskjWwYw9x9bqhScVIv
M2f8TvkcGSsnzwnVAuXGMqEMSSTW2P9QHne4FjqiRuGNXfOUpGGu1xnVoLeJuZh2qGGHGTuwaXxq
2Fzfp3Nv8GWF1SscHX2oStHN15XVcyyNwL3ubLALwbMW5kgxYxaJ/Z0zhsa8RntLPqZh5b7OREQE
wU7KGYjHyOwP9sMRCVws7cdPeVEE/l2HR39HZAbA9CaZHzsBfW/JaO6D7lmPqQi3Xj/BTiWyrMrb
B5adGMFzluXFq6wCPk9cMOEnphj3rZkGh4JLOhNFSw65vheG5ZmYEaq+p6KWzggmMq0fJs4H5rEl
GuNz4XZu9IrACILZaNUJCdKur8594Ut8QlXCkSgc9JskqP6EDxlPLftVK3hq4XW5D4STctriy/G+
TP3Y7z0lMCmPZXZVi0VyT5E0fWUDOx0o/+KidJXdbglrBpUI2L+FBIZsYLrJrKl+xSgRjY+Jmw5T
vSp6yT+5VEgpOrK1/dbSy16U+zapVzBqICd1Jca6PKud7cyJGcNLwFlwPbeein74ACevx4mkxpOI
vYJeXdLa5V52MxtQqHzlPoy6mKZMXcF3kWxasdHS9SLHd7T1Oh8a95Z4aLbcOEDo7CZF5n6i5Vw+
dFr2EDasrG/6LY/fMK9zzxnqTwK+j/E8YBI31jOOr3XJJK2PwhE1/K/CMXryGFQffnfYn6bHuocX
IcnDcK4pZvf1QWFQ7jdA5jK0UV6TlHeu5w644ThpGdZP6k8Wxm4D0kJ5TtFMF1vhOPgRwWJCyMZe
PNBetYw0uFcGdDczGsl62BpzU7nnIK6xlLKH8de0OAF/gO4CWxXhmTO2/D6nvCkHs0B/7DIzk6cA
nbDwOdZv/Nlyv820lIhq5it4DsBuoLNI4C7jpzAIzmRXKNN1M2eDt+FMJNVXL8fAu4adTJcY7o85
sRlGm0+vCYIBcCGcgJQLaJE9qtYgpqKiCwr30aZNOchsa4Hp6ugpOZwDgHGhOZHhwqh1zBYrCpXd
YDcoTNo9AFO1VnTjntDIm8kuZneydMjNyf2SA5wFaxXKKt/RlPYxsBIFexqHIn/O2rqm4RF3U4Cy
csF2crpF0bcL2aDi8O2AqoDUC9LPHTPYeOcmnkyuRNxFbbMzp9IxXkuwW86nsvPgMrYB684J6hbq
vErwvyniUT59gnCQsjFm83wnx85M5pVWyLh+mKYd89yYWDyAxHDZ5gNy/tYFxMIrfisBYM+vuAXs
AJJOnIXdY0Fq4CO92zEgQsENfgLY7pKHqnI1eG+UCvvU4BmyK3bQOxHmaXmfyXsSZBCoaPoyteQb
h2lAlxVbqFq5U4AG2zEDjhA0KBZuUhDEN2UXFD9S3/UoAAiLP2M3sHe221NrWtrf0wl5t1W/1tHo
/6CF5xZfBhYKQiPRdbM9Mvy6fspBM0COpwZ49q2K0kACIIj1Q7rzl8QIS0xxbOww9pFJTmZNyaRj
dchSb+zRHA7pbJZXdTj47RNin1GdF0hAvW9lC7JgU3bVRJpI5zOP6BDH/CNxRVn4SItJck0zwXOq
DNJq9oRV2D9IJuIgGrttSGsp7naV5zp3le6To3SSaluJ2PzqYOvDS48yHzkauTbVtT1LcqooiyHQ
mvkkd/gUTBMRVTTvRZFzCOr4NtxRGZR3tE9JhYITQA3Tmh9qA5nVRmfW8JYH2ejtE4IrJ9hNvkdm
goqpRqxBsudEETJ5gGeA4u/LcX7LaYIhFBX5HE/YIFjb1/Sk7AV+yQ5j1UvLLZ9o0LnzMcAAmnDo
mVyQa8yL1SG0+prW0VTe0I7Mayw5Vq6+daFdPrtGJzTgnmmwZoQ3Bv9im0/9vZ3X3TUiHudAYo6B
dyeRCC7yARTB5DneUvLPQbx6eT+/qraMgFiZ4/Bq4oe2qDBhDzX7jCEc8Vz1gc1SQChh7j3SYOIZ
Z4YbG0xknoW9k1wuC09uFoviMfDKjMA9pjikkl3B/tqHjXJCgUp1MYCQnW7Zbs3oMDxdqnWCCjff
Fx1d0AANsoaPjr7wkNmjlfDd97X1CXVlEbdUG+KKusA8I5xUB43dgCvEkxm6Dyhgo5u5ydICsIHb
G/f97A4EmlWebd6NlWjNE3MZJkJOYfXnmuyb+8Q0Sv/FKTvDWpATsj6GvpS7CiPGiYjd6VbriZ6s
Edk3E0er5q236cGuqcTJ71RZiuiZNIb5uTIcdm2cBZ114fJYH0hHjJ4bujhrdLCl9Z3ew1yeyM70
rrKOXJ01zFOPPlRMEBFWYpINrkDuJ/esC1iTOBIoYxs5lUf3Os7wNe6azJmxsAwRn+h4qkDmAQHW
VH5JviMTlSRpYRPuAArVG+K1SNk9SIQuPQ7KQ9KathNvAr5PtrqZ1TmP8cDJctN088DpXk3GfelO
Bj7jbCloX8/IyYP9EOPUIUbJs/rPAuxi8jQ1YxKAoDMbyhLW4GGTwWhFNTmANTXujJ6sTXOtiDPI
jFWnS/owlUsWCDD7UvpTf8YMEMzVT8esux7bYl9O2CixRbUjdcsC3Vo+bfoqzFvzEV5uTP63b9Da
b54iBSrvpXWLfrxBqGOUwXePzXbs7+if8YGh+R6Ry+/dDr0xCWsZlt5bznozMRzaMb0gBWQBCOJA
ngjWB2vi9HlLTd+dN10hi89RLYp+H2ujooEkKqW7fcxC1mHXGzEI5WsnQ8KpDrSLwvBT2GtmrMNE
duhU7kSOPs5qf/77X//7v//vt/H/BD+K+yKdiDL6F/ire0QgbfNf/xbi3/9iWl/+7+P3//o3xxAo
lZYD0YVdm2dR4eLvf/tyjsh445/+XyoJshb3VfnFt9uq2nDyGfapmYpXW3KewO2HTxvjPKHcjelN
nF5ql879mNDXipAnffxrnPc/RjoUucmK8PB02t7SQX3/Y+jeTfbAuv8pEcg9NkKX3pvA09JuZZ9N
2Z4gFezAVRKypfiHV8aUb1nSdJStoPYr/f7KUtMDMkJjeGWvmOzrbCKWxUYc5zh2cI058pvwAVx9
fE3hvb9dBXBOuUJTM4cB5xDu/v6iyKYoJTnovQkAGZobV3U24MhWW9mKfiytp9XAZ8PUXDaWuLck
vlNA+JaXsjorh7JQSTd1Q+prYR5syrQxRay6Y1NAwOaiTzSIu07GuOwfB9H57inIONhcf3wTF69M
mZ4CKexanpYapZXnvr8HyQOaraA3z5MjeuRJ5fgZel6/baQJqkuxqXmbpAyOH191+a/+MmqVkKYg
YIUqJgPFEnoZ1b+M2mJuktDy7eIR1CMhFmXuZtd9grMQG/HcrikHO/SXSZw9hi7pHH8ZptYfrq60
oxmtkr+Y8v3VO7SyddOYxaNfDO05yZT1GDSLTBc+4l8utYz4yxtVriUVwjzb03oZQr/caCOVQUNA
F49Ny8kyR/ixxkxU77rEG3e1Y7rPHz/Yy9cppGZAojd0LcalNC9epwWwpxqxP5xJncS3EHpLm4U6
BmC5KD9Q8KdvZLM9/viqvz9QrmpRwNdCsgm3zPd3SY2DG6X5di4Stuir2bC/hg0VbLpmxvztH1+L
YUplzLUE3NPLOYaxWZmU2PwzrXP1zEYRbgl2tGipRuGm+/hif3icWmnhuFJoGq3OxUjRmMBtStdL
MNBi54de92Va3DiggCT+NQ7rxEqmkZi2H19X/D5uNBd2bd4i86inlh/2y7ixDMSj0kv9M+qrU2mo
Ot3VChZvQK2FiO0GRH00zPWXzBavesnoWSdNS86AD7GiZra1MT4MnOc8+C/3IEuePK/Xf/mI//Ab
bQ6cVKFtio6mefEbq7AMhgZ4xXnSJJOswsymLIdfWl/lDbmPUVpUrx8/lssJl9HtSOYpxhmPhCnk
/VMJOS3Pbmjos+TbRhiIf6ClKIA+2obgrKBIHbRt0L3HftLuIgJy1x//gD8MdOZLwe+guiVsdTHQ
k15gE+kC52x3ozymuqGSVKY+Yty++8ulLld25ki9SIKYZxG0gctQ7282iEe/c7PSPgO08zYlvtod
8nvOhLTz93lcXpXs/Fb4X9VGCB/KRlEgDqjn7PDxPf8+V1ue8Cx+jMmdm9bFKtcS5oKOf7TOxuBJ
eLejK45lmr7hpmenX4Bi7VNz2uCRjf5y5d9fN8uSy0VdlyWdx/D+CXjzUHtWqfUZyQcdUMManc1I
/Wnnzol1TVPqLkVrtPM7exGHuOXVxzf++8u2WJ5YGoVgS4Ha4v3lWaFcPAONOMuYnayIh2IE+hTO
GxU1/dePr/X7t2Q7jklQnZZ89rTa3l+LwGlyNxrXP5vIGXdm4y0HutDaI5Fu17k5xvuPryd+e6sO
2krlMMngSDZBSb2/YIbionfNjC5fYIjyinDDWB16Op6UhiPfqnd2O5jHjJgbIFJTQMydM9vqOBFq
N983ICe/Fojt1SrXjbq25mR4iyxWcZBGNcbzsgzjWy+0vLuPf/bFY7JtRO18EI5t8mclvIux2DdT
BzVW5FdyzucD0LD6UBiZ2NCRS89BaP7tI/z9esqUNu8Fdq9H2fbieia6IzLRk4oWpUdMbT7gXock
6gP7p2sBYtzdfXyD/5nCftkwcIeIlkzXAenlMgV4F5Nqj2iiQMVUXdFMbp89bWR7rWW+tkNzPEZq
Vm/GoBPC4EY0IWXWJvuZ9vXG5BCztaQc/7KyX85C///3OGwbGJXADb2Lb1CkQFU6CVMJ0UyehQR7
1ur7EJd++NMv6cMd63BcQD9mGu9zVDOQhsGjPmpSityTIvL0+S8P6OLA858fhA7JVYo5kdbKxVdJ
v06gmWx5JUGW9muo0CgVNGFNjFArNu/IkERJTHUWohFxjZPaWZ1h/kxLGYWbPtO0Gz/+RX8YI8Lx
PM9yTekuw+X9l+SZxsDOf2xRBNjpzovF9AhgatpTfFA/TEHV6OPrXXy5ywNgURCebSN3lqa8GJNJ
RwZOR63jqgIbDTsYlNNwIxObDnelEOYf3Kq2x9ua8vYTEZt9/ZchKpep4WKIspll6ef5CzZiF5v3
pkuJjWnC5ioc0+nYklMHHdQcX7yovmXHr2FphXdLeO33bGnYcAZWLE4VNXOb9NQDeUkQxmnujCsH
IRRkYOH+DHooS4E9xCs/tKPHSTnOIVIpcpCMMiO62S8fP8TLl+ZybuaFQYTUrDHUV9+/tEYDNOTo
nh5LfjqRN7YFwcaJ7lgDnbUgs+D88fUu1hLbdW3tWfijTUlH3BMXn3Uo69ABCG4cXdfrTZyeVKBH
mo1VgOFtlWYTK/hfxuXyn/z1NbkuR1LWbcV9ClPYF1+ujUGBgr/bnnRrlgeHsje5HxPQolY3a9uq
xi3AxeIvg+NiyeY+XcfiMCBsaS04x4vBSWTelKH5JJTAdVzahxkWNevOTumZHCqzrKcd1C/DOI6N
KFu69ogb1nFH++cvN69+/yGeCXdEsqBaLluHixecm+h7aoxfJ+J9zOGaZlvYnjM05RnLt901b7oT
Nt7ejqrfRgWQejJga+04PTl9ZDXXLV1X84XyrkWVBJSwGX0a1BKZg6IX7OZtjNIvOVdgOfyNSXPN
+9Zo6JtbgW6fiSfsavNcQm4NOcZW6OWgWkCyRxvdhmzTyikiLToaSmEeG/hApPtkeqRxOsWFsRxE
IzM6DV3W9YQ4Rkjs15iljOBJDdCZn2ME9uk9+2uYhOMwjp1cESIBm/vjMfvbN8IB3bOUglfDmU7a
yyP+5Qwi0eyRiYBOyW5yOqSJP9grWowgceRcfqew4v7lpS2D4/2I5YJ8IYI/XN7cMvH8csGkwb9N
Hll2MoexfQCYWz4SjBr85Sq/LWl8YlyGs7Xko2ClvbivEoRLjOg8OyHYIMuZyuGx1oq0Ft0rIp9L
eTQyQIuEgId4n8gsScusWTvhlPxlg3k5k/NDOFdaaGQEJRhPX0wKY6KAXhIRcAo8PTzrKo12OdnU
p5w0vh7K/MKBjIryxJG3+stD+MPnISlN2ZQLHA4Xl49aQOcrykiQG4K9cG3neXSXwTLaDssoHDF2
HNH8OIRFEkKcUpK5/3ho/eFNc6hRjCu29Vr9Z4n55U2HWSPnKUNNGeQC2Sua0Oy7EWXRPx/BEmGb
yTKJjte0L/YK/VB0DmnkvOkZeyJ409G+Ua4/WbsgHoJX5PwkAHx8Z3/4aHijDqxE9kzAYy4GV9yE
YxlmYXhqNLE4um+ucBAiq+9Ql1mSTIyPL/enwQyDWZiowPmD4fz+m6nNZGppiYWnwU5ZRsekZn7z
mTzGMdmBeiAqJS3hbExxeR34tAgmtxV3Zl19+/iH/LYrYDBTIqfu5NhLGfhyW9LrEQVBHWQnMKqS
fPXRGd0TZp0xedMEls6ritwq9XlsUO6tOUHJaGMXVIxXs2sZwffEGc3yzu8kyFVwLfVsGyvaG5ba
1MILpFoV7CXjUxzNQ3k7I0vq7yrhYPf3TEBHzTrzO08dilzXqHCQ1QLo/PgGf1vBWUwVpXa2nmyF
lb44+kOKJERaUo1xUaz/WIix+7bvQbwiHiIA8OOLXdZ/WEd5mvxhoSOmsnJ58EDZkLsRiwTkvFTl
uxC20Dd8nqCyE3eyD0xqDkdSQjjnnUQ7UC3pXP1TSSRPes2/mj9KBDH+2nGb6IbUbFHuCPKV32L2
sOIvQ/API54zGXV3hy/Mpgx4MQKnwsTY20QneJizQqxNXq0OnObZmqVb3LR0Nn5+/HT+MG/aPBUe
C0dAJS/H/GjHknq7kZyGyes3ZAtZyGKd6BQzje1KJZvrRgVkHZZB/PzxlX8bBISCK1iqTNssUHRe
3t9rkwqSmaqIcWgTNYuVRwYZ6s8uusqQet98fLE/TJJs8C0OX9j8FOXV9xdTFo4AUVZE6Sl3PLaY
LNdiSv4HixDzFO0jR0ubg9XFbn4g5aGPcD2fmjmhpInKGQGpKQyCPAErQVPoSB2aEMP5abb9+Ab/
9B7Zmpm2yXy5VKzf3+CMOMdrdRGfSBRKqeHJYt/CHd6ELpfPGpyreKT0OpDzsP/4yr/vjek7LPM0
A5b1QVx8zAjZ1dB5SXJqXV04d6FBDWhLMkr4KANJZ3ckrpF8i2L0//nQXfZSy3rPKR/zzvtbrkut
ptrw41NJxss2GUpjNSFpvx7H2P4xkkNHHEZQYGyh4Fr+Zc3/bfAu1XIq9CbdQqpqankdvyy66MeD
yO1mebJx0q0L/qmHWfrwAGMz+8vx6rfnywmHlqSgF8hN8om+v5SFsCOnSCRPZDpLbHgEOznozleB
3YzbCf4efV8z+6cTEQ91uSqrECJ/9q3vL1qnaPYnUzmnFIDHFccsUFYEA63yuY32LQ2QvzzP39de
lgQOOrZLEc20WRreX1A6GQE6SWax5OEfwB5Jgngc/6xssgiIMJlWeZRx92UOwT3E7oHdUe6KEXDN
PxzNy9IkHGoPdAoYVheDSttxov3A16emrbx90yLvhE2Rb3TtqBVyXfMpx6T2l7v/7eNdLso6tXw/
XNK7eNqRDxdzNH11SpvYDlHwdjOKmYH9+sr7f5ydR5PbRreGfxGqkMOWmeDMWJIVLG1QsiQjp0bG
r79Pz90MQRZR89kLL6ZcTQDdp094A6m7j8ohktSOlTsnAX71vZkdqzOvJNPQSX+Ixdev3lQ1QXRP
LGSXmMZ/Ew4OAkiAlOULwKwUoYywgXDw/tfMEMgmRjLJoz93veas4OOYhz3JHNZhsFLqZB8opfeX
i+PJMZR6b6Bi82RlV985tZ7MJBl3mbrG112sqjHlGMLW9Cc1N1QkqZoGdacwoCOrRYBpHz+j3CpX
JZh8r2hCcoS4zLl+rlfLM6dLFKUwfbMiMrSRU2yZ3GuHOJp+Giga+o+Xu/dw1AGkiyQeXOiLndtB
Z4tRgDJQjZjybavHmOWpgFoKJApWSo57+1X2Vg2ddJlMeZGY11o9zCZTFj/rsIpQjc47KUh2Hwqn
MM4tuPcvbaxpO9qXqCM+fkrt7mO6RCdqLgrO5SBDoH+AiGzk+Qbq67kLxHmuyi3yOKPY1HBLgr0X
g0Xb47ehYrCLga+JVUToTR79r9awEeoPoO1v+H8ThDLR2pvUw1wgPPEFiEWgr2AC7m0CBzEFohs9
VsL49SYI2iAIRQwjeHZBIvYgQJHLcPJTkVDSTFGqrLyfm0SHTSfhE2w4yibPWdQwM0j8qp5CFMbz
tv2NqaM4wkrNXx5/hXsfwbVVzbXBKrITFlvbbN2xVlVh+m1Zt3/jspRf2haJp7iZzZXYeLsU3QvN
oElJCk+Cs3gg7AksBWkKhwS1V7dB1Or7rjYRfI57YyUQym17fWBlo0SFeuxq9i3wJQ2tRkAJdMDv
u2CuQrSQHT1uv4IS7w8BGfgeOH2wm4wKkoyKMsvjl3p70bO8w4Ac7BHQ5Ned/yanMFBcQnii8Pwp
cuenrDKf0wq1W1psAXb0YA/1CBmBx2venmTWBF7ksEfJjN1F2ogiI6aAkxStoFX3SZ1HtMycwcCk
0SlerBKv5WboYWGXyq/HC9/uU5k7sXPkRFKCja7PReMOVV0DCfLtJLfN58psUElHM7lOvz5e6N7+
kdW8LKpoIyzxFL1i9fVkEC8iRCJ8/Lurp9iOvgiVV/t4pXvbh9doyq4tH3BZZ6ZRq8aTHrp+FQkF
GJvdYkkZi+SiDQO6cWlR9x/TzMm/D52a/LG4Gz8+/gH33qlMImjQ2DpFwOIGoHatFCWfbB/5qPmv
AI1A3Iyo998fY6jXSA9dTgrTmiXiqE8cU3EQTvCtKEl65E3b2j2mtBffHWVYh/sTTB5NZ4Yk13uE
9u3szpWDuyVY0x+OORcX+ESCGk79/fjN3TkGJLuurYP+k//ITfTm6DlmZAKi9ix/rCZlH6hafqDH
PW77vsZhGwAaOTbWyxaj0pVvdm9lUj9Cju0YfDz59zcrM+eRGHFiDrzx/Du6ScnOK1qoHtyn6NYm
Tn5E26/bASxbGz7dORn0Jhl/MZAEgbE8GWXcQyqNOsePvAIulsJ0a2qzdNcNbnx8/H5vb0HSLQ+m
J8FGpaGyuC+iROlfyZc+BGLGWMEUD6fcpKlCnxjBFQW7wMcL3omlPJbLgIh7l3+Xr1VBmaqqEsKL
FiKo3FvnzvIQOIkNbBSHUuwctD8eL3nvGR2CjMZWZRdZxvWXpG4YasTZDN/rEdoOQdFeTB0Cg+qU
JkIzqbcSbu59PnAOtCltalAwNNfrIYs9q5NRG75h6kAM+EUokc24kgzu+2M1U1mKXYOO1G1bI26n
sa7U3vDn0vK+aX3U71xrLFdO+72TgN6HRVOIkOIsZ2x6o6EEiASLX9VIKNdernzFEKDYhX0Jwt1q
9GaLHOOP2AneidsksNCHMBzXBexnAvdb5Gho2Ke49JGoa4B/iw1cWPtrU3rfdA2gtTlCjhCyLHv3
dtFJB9HMlEWCYctg/vbgl60TVX1KD5SG1bEN03BnemXwuUOZZFdD0IxXMsM7+1NHEpHOvceHBHx0
vSASBbC4B4rMvm1MTK7j/qwXenDGnYhRu9V8efx8N+gL+VZRe6WgRA0YyN/iPKiJmKzY6wwfZZ92
a4UJOjfgDXfxMMBNGMkNNn1soLrRmw6lQi+eS8n0GZj9ou8QNcPKC79zPes0GBgScXlxPBdfecRt
cSrtwfDxtW2YmrsYvG/ApMBTtTGHPInBqw4NZIZTDRzrk2sn2eHxK7lzYqk5JRIF8RxQdfILvfnk
ZjC7QdwJHT+cITjGTNP9sRbNPqrLcOVh78Q/QwO9ysjRBfiiL65ONAQNVEo73U9yV73ANEEWtevs
r2Uyx38mJ5meW6NXV6L8nTcMchwAABWBjLqLoNt6ltM7o2X6hYqaL7LiXjdjDoGQyyarsZXd9OgK
voQt2jdbBNqdi2MOUbfy5PLcLJJ47lNwPBbzMM7y4jOjP5mg3EcBNGG5+D1uhuDj3Ef6/P7TBG7G
ot0qx/QozVx/yzIbkOErNcPXAoe5S4eoaVk1OvR8aHlGwaT3/XvHI/qCVOFrEqqu18OmeMBBlumX
ULT896iYto+JvPJSwj9YuTvvbFM56NdldU8quUSGIuEXKsLMTF+lc7tF8XXEvbJFRDnUIwTMHz/X
nahE8gEER5YgIOjl53xzJrw0mXuj4tbMQat/9nqqug0kQKyWDIwc8Hr13GBlyTvPx+akxuIQcqct
tym0mITrzNV9CFzqkyitimZfg4Sfjcbp46e7cyJoZVp0p/9/9LDYJU2Ms1uQBHg9aRKjYyG/MWxC
rMF30OfgeRv9+F0xBvswIGxAiTlZnx7/gDtxAKKcy7CN0wAEcxGEpzhzijio4FdGw6zAkTck9A3l
G7Q39FFDpAjkTrqFneXWKyfkTkuXaAvPCeQ1RREV7fWnhchcN3UZZaRBljPBFQxQm1NtLJhmDLRx
8FJcRPriKH0ZdC3Z9i5+3u4cuX/M1rH3j9/DnajAKJUSF6gzG/uVfvJmm6WjolJVq+llVlLtDzsj
31ZZYr0/mX+7yrKT2iNH1CGRn14sNQl2ujeaeH8gDd26efnVsbxPc1wJv4uLNTD3vc/MxeJwkphw
wQW5ftVmAZDTg7l+GeCFmZdJoOXw2Qst7W+GltmPdlTRAnS0zBlXkrY7Z0kOf2iXUMgjuLW4Z5JW
0W3UKZMLOhDi5BaNfkwSDeOKMF67v18HSYvI7rqvma7rwBFaJjDtwN8M7C4ujshMHFVAtWLdE+c5
Jhdd1bXVGQu/LjiEeEVi7jsWYL1PdQ3reMY/GlrRynV+G7rATTL9kT17nTC5uM5JetI5mPL8kpD3
1/iEiinequR8H6fKGv7q2mKN6nP7tiV0m2AJW0Pi2RfhBGpUaKlKgi9tNObHIlPjfW3lzc7RzbVc
5XZHGZZHe0aSscBRe4sPi09ri9UQ3LbErpufkRYXyHlyRJH1KVqI55Ge79TJQzrx8UG984gSSMgN
Dp4H+swiaPR21SWYyQb+iCqd4CYV+XMXR0W5rdKUkf3j1W5rDjo1jIPZuxrs2uVqBsRVvEdA16Ju
675k6KHtg6rDMAanbyR0p65rt3olweq0u4Nfjxe/3T+M8yQjged16C4sYnMJvcMZMKH0rTinw5d1
00ZYVQ/R3vY2WRjXKynEbQyU1Q2TflqM3AY39EYjR8MOZx6/DWqaqFamHwdQLPvHT3X7AblabRrD
Mg+EwbQ4FYOjo+OLkbk/kVR/KBt3flEgkvtZW3hrJc29tbjWVNo2tLrJ7K/DnhM7WQXeafIRGpLA
jhwtaiTAISuna83ZO0tROEnIPIcJrNci/0qws28HRMX9qXPinxhuZR+KRMl2yjwnK5vy/lJI6jEJ
BHe6jHPYclQqilc9PIxy/ICsSHHSS7PYoy2+hn++swXhSUjICUmsHHpev0C36THs8/LB75H8OroC
Ce08HsB8lKgEzkPbrTzaKxXiOoZbjM0lIMdhaI/04/WC0InVaLCD3sdUMMdx07Xi8xSNwd+lWVvf
VRFoxzCa+mQjclondsg9tqtyfTjpGY4zhPIKP1qcdx/v2dtgZxFwqFwAI9GDW3bCcoFBnJ5ge4Xg
AdIa+hTunS5I/QhBGdQ4xiMCoe9kfNF0gEAIeplGsQzny4S+y82hyFDn9A1UfP9RQDR/HesI+Uwk
IQ5ag2Pd42e8s6tkagCAAK6XTdhZvHlvRF8njzu/QSzaLxBFPtPjn0+O02jH/2EpCDEAF6i1mdJd
LxVr3dhHmdb6iHVllNthcDaU0DxEFGYr47V7T0WYMWUbRfYWF/sJG+4O9auk9cc+bj64iuYdSXi1
zzQ63JUXeGeTODSiaZxQEznWcugZo7RRqbXT+mo9IjuvCO80ONiqOlEyPIt6QrBqLt9fUtNw42uR
Q4NyoeK8fpWh1wjXyVXhl8MM3GSH5kkAFC3DuzHHozpCcRkXtDE6MrpHEKv0jCz4jTpL1ayMfO9E
CnIv7mUNUCKdiUU+0HUZXseiBAOOyu/0scXzIDoXokaRjiJHQQi1M4Ns++6N5BoEJglqYt3l9ew0
E42G2Wx8x8jH44T31iFGCeZkKqgnPV7q3vPJV0wZ6pFdeotrC2uuMcU8iuxcqu4Eqve7mONgD+5u
QsdA6Q+Pl7tNPCymXtyODKWYoC/RtHrXUzZGlvA9Tj6S/NDcJ0wzTlVRfsRkKD410q8LjZ9m5Wze
fU7SAApgmgg3wAsUC4tJwaHXHxsr/oy8R/bPYFvhDgkGqa1Yif3jB71TBdKhlqeGzBdIwPKKSUgz
qrqtet+ChQUALUlxK8+wFNtOQ4vWTCOwKQmn2EVfMp9HCqY8/DcVSvpj1NLm/PjX3IYLzhLUItlv
Bam2DBfRhKo5mjQzfbd6CHc4sc0vXp/W01FttHJtT91+ZHlyUXGQ9Fq5t64Pbx+JZDKzWvW1usTP
LEkRg99hV2d8mRAS/+zZ6G5jPZWkO9Gl1Qri8TZcMRZ4nWYTF7lvFwcWqJE2oa+k+sxI6q3TJNUP
bRDxn7JQkJbxpF+w1Sbuz3e/YKDoJNS0VuBTLXGWCYKtpjVgzRtqKMuZSev+VeR6s3PDJl/ZyXe+
JQ1OgEu0qsgAlxAit7HqyLRoTg1lavwonHE6o5yCAqGKAt/jp5Lv6jprga8uOVom/XOVj3n9IUPu
SCmsP/khiOkDY1UL/ebCOmWg/04Y3wIMaBQwMEk1IjVRFStn6M6TOsDf+ZzcBVQLi0vARZM3l8xS
n5SpPDaUIpsBc5IN0nJrCdqdpUAPMQ0BIAUNbzlUalTFIPdMa78CDL/XvCn7O8cjCRtUEa+EwDsb
lKYQc0GaU5QMy3mZoP2DPfTIUyGPCrx/VBofzHuOhT1S0d/yioN8ERyX8t1XGfNWpBU06kvI7a58
B296QeBj4ymKcIA08AgBvhQ6k0Ny7czzrkUw71fliSF7J9kWrDN4GdswSeklkWqxZosxoYotduHn
3lDlx7lWvfxQRynSjrnd4YRS0vVdCXb3XjD4LDl0lfoOSwwnfcGqh9Sd+3OKZ2pQWz9jNKM3bgcf
ULer34XirUEgbm8XHhM1CeAP8iZdTtK0UVoQeUHui9ponu25qQ7tqOeQsOr8OCjNmobAcj3gxrKr
J1lVNPXcZVaidWjq2qNrnictK0Mk6g2sLDG5jcLuJWnVrCs2ckSlruygZTyQyzJakGNzKRi0rHHV
siwi+NLGGbOrpj9VE2q129wQNorYHdqxRahBhMstdxcxwN8P7jjsH0ekm2uVzY/YIw0osCaEhCUq
WNRY8c55qJ8xEGpp5tZjMXwWFvilgzfHtfphxLbTPgSKFwSHCu0Q/LOyKg2fh4oe+z5CoT5eycVv
GnT8Jho2hoTPwoWCLnl9sKLQDgGxVtM5q2prU4ahuIxMVrcWtBmgFBFuNzBcty6+UvTw0vBY4bP2
3pJW/giuWpnCwVQCo3L9IzRueCWGTXIegOnsHZcFcRQffcdpf6k4Gq+kqMs7Xi5HY53SQ/LpSVOv
l4vMCZOjXO/PkT2M4kOaexnspGjCDvzQsE0SZ4OCbYp7M9Zv8cTIE2uEle0oH+nt9cRvADZGa4JD
roL8W1xPyNbHOGmY/RmfPP0/e56yr5mIshfRRP3K4y57SCxFA5KdB8qBBueSkzpj96c2g9WhlFc4
OE7Uzd6mAFu5Gm6PNa0W5ocyjyCALXNGL7cKJvFDf+77anoWGbRe9CqwpslGdeMicbd5fJrufESp
vcIlK0tx+p7XH9FL4GcW2tydDb7e8LlPS/LxLjemMcfyMLczH4qbHmCTiHvxJsxaU12ZHCxjNSN5
siVSGYjNgOHUxTayq9RBejxszmyyBKOCxCym7AC9DjJJWjvIXxVK3OFDmRsYea8pK90QzuTyPDpX
FO0ZEh35gt5ciV3h9Q7O7PMZN65Q9069oLBPNy4mUNkBTW3hXlxmf+qXwkQvj3a621besBWz2rvf
O+xWtJdhdl3jmNl6rHxXUNmrDkaPBvpeUZEvODYQzEKxDUfaBb+iQCTZB61LHAw6SkmE+uF62DF/
avAvR0wzjpDifO8XBlXCNaExn+GYLFMoM/Zi8L4hs6+4/lxEHX7QLc42jZLBpuj74tI5enswtFhZ
yVJvD4wBHlfC8YgQsoq/frOpgXP1aE/BWVVBkibUXtvInvKv7348VmEybFLUsXsW309gHVzqZhec
Ma7Tk03YdFIwyuwHuoadVblH1wYcvnfGVDfBkubh3+9dH0AJ/A3SDHCzeKBcP2XklMUIxco7z04A
N5RIJTZdz8xpjtLgJx6B4S4Ns85DsMtu1/jpt9ECWRvKGVp3UAlJJ68XR5avQt5m9s5jr2ESpFr5
U1K7+YdeQ/Wxdln18cPeWY9GDKJ8kvcDe0H+/c1h8VC67aNkdM5NWmNsXBpGj+OpgFzWVAoFQBPW
K9njnZsV0RwSDsoQiWlYXmq2HZCA14VzDudWUkGwPJ9Lyg91Ykbu1IGBhGUdlQwyANPEMcnzFMNW
HbQof04bLytWjtO9VwC2nAY1p1NqK12/ApGhB8CQnleAD4WvhONnJMPrfdCr6XNeKfFKtnNnOSYk
NsQxgK2ScnC93FAkTosFlHUOxwRZnBZiSBlO9l4LtXEzqUwXHn/h2/wOoBtNC8p3XXYXF/fBaPIu
saYJ/a7Ez2AzVzqepNDgtZ92GRRPdW/ZGH1NZv8FGXisiTw8S4rT499weyNwG7A+hEVULm4CR24z
SA6MBnzWqJWnrsGyPY2jDKcGmiRFiMxhRrh75ziXHirjXNQf+a8sN2U0e7O1c4ZcNAmG0EdSz9vl
zEyPXukUB4j9a+oWt0kLS8nyRNYnzMAW39RQ6TtjHBP6OIor+gElyrDcWyo8zX2fNd57wa48GX1L
WcCjOCLnONdPplVphaGRjkGzozRnDC+VTZHb6Xe8jdcaE/dOK6Ag2kv0u9ix1uJ0VIGBiajW4dtm
WfPBSHHxLGz8yioNDXExDOY2GZFHRVMOU3OYSNjwetHh8fa583q5cSirKRAkDHbxvEGmhGrVe965
7bryMAzWR3eak6cABMr7YwEZA8kLgZ+3u2z5xJlnzRYyNuee93F080KtNsLAIGFb9JnYZmEev1N0
kqiDbg+XKt1finiqzeuPGc8mAv2DgnbaqOnPIB4smPlafYJR1q7oStz5mLKBR5uJGbg8jIt9qodD
roWYKZznqqFPUNeN+ieoau0fu0/xR6nhTfvm1I4YPU+d+jybSvINO0BzJSTdhsBXChmbGGgW5Y0M
WW9OZlXOrQFtuT6PleLSqG3RzRJp+uyWQpw1Kvzj4/3zqvJ6XVRAWSNloZBiVEyVfb1g2eJ0iI9J
dfawr0GyxM5ypfQRJnfszzOeFDywEeSolEttmmPrmbXyacQVpX6yBjWt/wtqZbJ8O54U+9OAQyoG
NqLJjZ9O0tkh9jyDEcVbM+ji/DzqU9UdPG0oUGmOBWZGm0TXMfPEfRB3383IOFeNN1MYesa3yHNw
8Dlqom6ig2WmPXh9uBT6dxXbuF9obOGz6KIV7uyzIQnTD25R5t0mDkSh7B+/otsIjYwxu4KrAsIF
6eX1GyqMUudF8PvjpgqO3jh/YmI6nhiM5IdmAs+rjsG4knvcHmtSdanhR89TTqEWayqKidu1naLl
ipvjLhZ4OKuFZeNxRRPyvY8HXIq0CuIFlR7D78XjJVNeREqencd60r+aWFiEuzZ1m3EbOHo3Hqt+
BKM8C+Lpysq35RgzfQg7TCo52+BXr1fOvTAXAueMs40C0AhnPVRBnyghLi40Q9KDa8aYR9Y9Bq4z
MW4lct5+VipAqAo0dmic0QW9Xh3WVy24tsaz1ecG8txwCekkjPuezs5zkbnzx0ISsR+/7Dvf1WMk
wWSN5iuM0cWV0QGVZuaOGbWjj1F96gtogydVLyMUspv334VIrDkG6pty6s286/oJ4xALiElr+rNa
q9bebjANJ8HxNnNirPWpbl7mKyhMRxvAoSxg2HW9lINy8zSWUXuuwFpip5nVe8z+hpcxVDW/SLIU
S9V0DVN68zIl9oTeD9MtUGKM9ReLUleaQxk35zYI0b6nHWa9OPXkVeinVeGXx19OboerOInCEhk5
aCUApXy+xRPGU4LvJu4s564ZvP3IfOslHypvEyJRtp9gLu6mlOzR7Qrp1F2bK7fv7f0kCy+JpJAt
e9wDFvdTGgOLwvOoPpcGhHVk8b2jWQwZqtOziP5C1TjbTsydTH4BruI7DIlrHW+Rd4PbSc7B/9HN
Z37ATl5q1qReiY2yq4lzPhuoULSdhf0BbuCbDEnbz4/f+c1lKNeS6iEGk2F6boso2Fk6Gpso8Z6t
yQDJWuCcmWyKFiXTAxHFOphRHWgrJ/TemmDKyXQYqiE+vQwLJgobwg7qc91YVXSqci0av9hCwdW6
pC30yYE2/97Bj3ynJqNKIpEcFS9VUwMnG5W0s2oae135x4ZDtbXn0P4ydWh8PH6ltw1l1iK5YCOT
W5F5L95plcSBbeWdOCt84aRjOlsVWbjNRNvQslWCSTuREHj53q0q7wuJemXtozTWm08KLqZBsmmM
umxXYvGdl05iCeQK1Lvssi5+FKoibYu1dX5OMHf7BiSx/0F9HykbYHv9kb5U2Lz/M9PEptCUukTy
XF/HjqqYLUcpjfzcZXndMJ0etXgX4dA2/wjM1PxqtFhHruSYujyj1zEEtgvtR0gTBlt6WZyo6WDE
Fm2y8wywI3c2MwcnrrYWroUTIiayTaZHWTVFvmHgV/TRtotkONS4tFkvU60jZtNa01D+0nDaMbaV
pbXhq9tigsNPZ9MF8eJQ9br9EHkemnP4gA3WJqqwLfusOuMoTvVsV+3x8Y668+2kIC45hGsDOlpO
KKLSaJxirDNQuWV8KhRLP6WKGPd6ZX2p3ChZmT7I0nTxDmkXU7JKrW8KykUcrPK81Ko4ac4q8z0/
HdvmUjjTWh/xVRJ1sQz0PsATXGnc1Mteu4g8FLbmejhjvdI7ZyrcAikWFYuRQ+06DLkDBSy/vRsV
nBI+1+ilan5IroactJEV6fd0xm7kA07RQ/CV9owX/ZWYeMBNO8srDH2PoWCI319Kpix9W8cKYzbM
M+2zNYzEdPigLsrwU50ZeytOg/YIyj5WTlBG6bgVoqhhAgI50E9xZfYaZtCVY23SOZucj8jaqijk
BJk3/2hLnGpxwsTa699C0dRonwe6Wb1EnhbH+wzBjmEbNzgD7TK3nsevmWki+RLrev8fHhT59DIX
WttdsilSDGRqjWjWyM+jolB84dXIDW00HVmNdAOuw/JekDwMXPqRE1ZEjzfZ7VXP4INcUWovQ5he
AjrAsvAbKALOLWK646mp9BGn7jCKsy2UmebP49VuElNAwkAOyIVRh2MbLBILGOTh5DG0Po925tTR
Dk1xs/6AX73jHItpjNM/bR0mnbZzMS5z9vGIwcqnxz/hzgMDy4bwCVOZzsIyPimDyIAjTzW9hbH4
ZkCp+CYwnsH6FHuV/2EpeZKY+MDkWN54XpE7kx0X4twiC619myFMDN+VlAz1vxGdLvPj4+VuU0Ve
LdxEWoqv+oKLHvbQ1UkFEMA+YwnXPOcCRzgYrudME90zxqvZBvSgtRJ576wpG8eU9cRdyFyLoGEm
YFRxpsIaVkxFt9O7VhdbWzHzL33YKFvEabq/Iw/rm8ePevMRJXUM7IOk5GAdsyzmSWtsBseODZCt
MJ8dTK/9mGk1ppbt2r1+E4Vfl0JHEGKt5OYttqxIoqBBQMM+NZFS/zQbbxZ7vDbTDzpiKOfcmPuV
E3l3QYK+FHqnGb+ESRpl1NCnV+yTbc7/BqhdPw9Ydu00d/6d62r85fGbvE1/kRAk4MMI4RsCBZDX
wpu+CO40Mx6TjnkqVSX9qHWW+t3sSCb2SVrYEfLJRYlZcjK0wVlXnFbbqAGiUTv8Z/X9459yUwgY
jHdotQEPhYTDVX79S1Q3aEK3cfTT0OO2+0eZoqlx9rnrDkn7VI1WEko9skx9mRNALlu7BvR3SFIj
H749/iG3u8ujaEZVQ866HHg/1z/E6xoGmDGeq8PchJvQiNSjbjXFsQdLc373UpSP0rmH7ayCjr1e
Cv9bvOwr7EBxvXVL2jZRZth/6yK0x2+kaa73+fF6NwEYFSUp/QNCk/kLe+x6vYSZ8TSqSne0E3vY
N7kd/Tu1OErR+hHHyKyga7tteDHNKt49Xvl2RMoRwk8AqAVKItrNyCMrZlcgcdMeI6fBvA1RkU8x
lr8XxQiqPa+o2sFxReFHc1qAzpqDZGI5PzWNGp/trsRNzkQ/FGBCvkOfDjGvvCrPGcrOFGZejeVp
31kfrWoIz+qA02EWCP3F1BJnJeDdnE75FNhbQQCH7c4o9PoFxsBVQhPTwyPvyb5EdV2fs1JNtgk2
EAdszdZUY28A/yRAYEIQVaUWB5qwDHUkA3YxVAmgLtOMqgNq7hEjdCPoMuQm57nWw79HlEY7XzhB
Gv7VgbTPyBSA8zy52HSon70xcpUj5pq02jYKYkrmWmX3mole5XT8RsIHUgqUWUCNFzFSQSPYasdO
HBs8GnytmfSNEJHYNHVcbqNBif+1c93Yq/NgPI9lQJGJzsOurRP8baskOWqd6u40M8SRKoqSj9hw
m4fGsupdM5fpGTX/9AkPQqxA0Ur+4rWVfvBEbG0zguO5ihp7Y2GuegAyopwwDZ5Wdu5NXJJPx/Xt
gllCcG0pQ4bQHwJCpSKOeegUO+hV2dOra3hZCX0XpF37PKIZtVPbrn1iGBa9N0TI5Wk3Ib4jB/DL
CygVGrLEY9Qc83ICclrH7jES9bztbWOtjrqNDoBLmQoYpCyUAkvCqQbHb6xsIznXueqJfqeliRMc
BkuMycGYy6B8cXU7MX4EYVTMP2dB+09dedk3CQUsJE6XweyHRAaM1uJ8WemgZqLgJ6TZeInCstni
Hto8W0Ne+43NQVfaeT49jk13F+WBIXXJgL8UFx8QcBWuHaZnT+htH29Fi9I4yuJ26ZxUPEbmX6mu
50m6LVJTNGtK4zfXDUJA7C45HgH1S654/cjTICq91NTgpAxogXWWA767d9I9faZ05e3eLkUnkRke
TRybgLKUCIkoZuw4n7xT2djZiRai/hEFDWc7Y8e7cpvfBEouGRrfFHqyv08v+vqpwgkXZNUJvNOY
xuFBzRGJc3vdvsAH+CpSPX3veIfl6DUzQyM5kvPQ6+XSscRsCR/eUwZRfq+ipr7NEFM7KRFWWUqF
QPHjLWMsXiUzdBAFZLyv4wvqk0W2TR9TDUxjUJ5MYCI56NCyHp5yDGfSQ9T1bk37MHcQ5KWdFoqN
cNSq+AfP30E9prhE2hd3MFXUZfEnQWgWxqJ6II/u5u8VRel/lJRYtSazBWZ5pnxN9qad2tPRAhow
NzuMp9KncUhV+6CNVRptPJT/623QjuOE69UcjMqLB3v5A6okZndKJviKW4S4mXiYAciGk5NU1rib
qzoIj3EbODkleK7NxhrSYxFQYNiC75CWBxK5I8v966/SW1jP0/kJn9TMCI5CiK99a9mfjWB0to7Z
2bukd8DzTP1a32txolmYApP8DVoqmYZpLhbWqGJf+8pIlYUIaajaTzg2yr5OW/2sReZwkmIeh8db
4s6aCHISow258RFvuX5YDJPjyprd+mkMXfsUxugVFF3lXkRiToiMh+kO+N0azfg1K35z9yIBjtAq
S0rAJuKVywI+7LneLWHNFxo4prrve3fWseVps5IZmjZFv0sRDP/UqWJgqlw2mbl10SP/FGJxjIBD
As9+W9d202wm9EJfzLouxCHII8d5DqvQ/WrNQg+/lUmuZC2RGDAf8t5ZZGBTnkdTjZ0br6LaeCH2
yi/oZLXJrp9ax/2s1ppb7Gq1bKuPhlvN2lcxlH3+5GAbltJSCaa03BYZGOocUVyvYydKwfgQeUCB
awXGDgOo00909tDr2Kq1XQHRcSpvrHda2BRi1+E3dGkauGsH7pH0W18hU7dhbj6ckaGf1X3MtfnX
CJXud4q53R8PgqK7abDEfl+k4wswm3mVcWPkRqhbXFmlFw3ejKT1Jfc0gc6Y9nOagvjFhJ1zmuLE
WMlAb7YZy5EUkgygRERJulhOgIMLRiCNCEZayaUJepPhLL7gAW2rw9xZvwsvfCfXUj4icAyOEph3
QANLZT6PeVAzwrW9VJ2YPlnVXP7T6p242AbzWk+K9T0+SjfBFQ1AaZQAThz/Fqqx66NkITwah6SG
L3VkTUeE1ZKneY7KI6Dn+fjOpbjvCRSYG2KKI9kw10vNaVAXkIODp5p6+29VjNMG+6L2ezaOa4SN
V32it2cVOAtfDTWRV4EfwHbXa6W5W2uUls2FWFlSgxlmm/uWPig/DCUxqw0QT3DwQ2J4n8BXDd1W
QYzHOwo8WT+5GP9K9h4+KKfWpZMNAwrRj3rqtG/t1GpruOzF/S3jilRZInhLPCTJyfVvncOSxnbd
G5e6NKfvBdScXyQWxqdJL34qiahWemXy0d++GvpHUElIdC1IbvSGF8GzSBs7HwpzvgDH6S8DPsXP
Q2vXKyH69qFkmcKpkV6WMIHk2XrT7Ci7Cp/KtBouQCtSrBkmNX7RKqv9MMYTZuBcKSsb+e6CJCYM
iWkecR9dL5hMPeiQWe8v5jBPKIhUmrftU9c6IpgbHgpR2mv6vrfhgTcJaY5CjBAB1OV6xXEq5lIp
yJ2dqFbVbWWgdB4HRpxvx7yd/lJDTIf6yUtX3uzNicXmWCbQBCU5pl5GJUVDqh6KmnZprLnfKalt
byip/mtnb00V+s5KjEPkUWUED0lucYhaaJdpkXXtxQqQPtpMPSQcy6RG3Gh2JFaiwytUYrEvZfRj
XMlHZCS+eJ0qBCu7zcL2EiRKsOt07vetIkCn/dMZTis2Oh6X7cYdpuh735p9uWm9zvQQZdUDYyMz
Be1zyCCsP9Vd29c7s7NSTDt05Rv3oFfu89bq/NlrsS2ztThEUE0IzXxysE5nZMVAINk7ed/9axa2
mm6R4Ck/IoCqpwfVnKYKJeROMDFxmnHtPN6+ZVj81CT4MgLoh+FzvY3g8I2WVgv1YuHddswREt30
TtC/MLsYVlLp2zNCMKNDjn4Pmg0IwlwvJZpesya6/5fS6f8raor9YOAGk+T6ZGNVavnrnRGfYh6E
CBpGUneG0Ha9XgCsb7CjAU3JTDf/G/Ee2vetXo+HyQmnNanXRfNA7h0uMGkbCgCTILeIOM5kBLEo
PfNiofS8qwoT1QCO/cUqQwcN/n5KDnh7CrDGejYfjSpaEy25fbu0LJg4v6pucMnJD/0m5OVMpcsJ
096LGbqjL7rOrLZeqs+/XVtYf5mFiIOV73m7dbg3GKwAFkW5ED7E9YpemicZ9u72Jai7eR9hhnMO
u8Hdh2M8r0Sd22CHXxXytjp5t6Oi3Hu9VGj1rhlqVFNGkGp7Fc3QU2eO3IoVshcqZjg/XAVL2sf7
59Uf721MkNc4fVRIgRwO0gf5yt+80kSUQeh6QXUhY84SEIzOkG97dJ7nvTCUuXpC8c35B4ZYoIL+
Der5WKmhbm6R+s7LXTyZVboRc+n+H2Xn1R03dqXtv+Lle3iQw6yxLwBUJIssUlIr3GCpFZBzxq//
HlD9TatQXIWhL9qW2eLByfvs/QblIQp6Y1uIsPFt0nmGvI3KLBR3iSdX3eb2Vy/XwfzRUMuwKwUL
McM/Lz9aTlEg0EcYZSHxYfSUtbEpuTX0sT+LICiKc+/32htrJ7OlKwlB+H08ymf8+eIQmcxB6zp9
LO/CuEv+JOYxU1eomuJkRVFbby2vG7+8tZfcQTMAg1w6bI4lmMiAA5uMg1ffVV2Zn+R6EvckwauP
kS+2CDgqa/IZywcuPQT2wZmFVC5I/qViNPPZyXmK36YPzt3nBS6FjeubSuod8gonLFtHIfSDPhWC
08vt9PHNvQVgiAoBKo2kPJZiMKaWkZ3qpfIu6Qdd3XRqoZmO1RZWcBr6XNxEicaHvLnNmeEE7I1S
DbmUxYE2m16nnqFhJTYm+R/hIJdocjemaGtSnT6FplA/325weZxwR841mDkFS0B89ayuVZ1rURbG
u5kSu0+ovm8rCyhlm9Rrb4HrPcJDADgUJwk5gytcX+FZco1WyHDXF5KyKVU1d/LREnd+5n+byEqu
vORe6xkhDK0Bsptpv5dbcsZ39Arc9LsM0cvAqaDEt24fqM0XrQjfKriJK/ocbsxA7LnChhPnZWud
NYaqCfB6lwxTvzHk9GMPs8ztkNS7j7tWXSljvqi3/X5K0h6cJgIc6qYz7WYROZmECz2Q03KXS30A
jZhXTfrQtKbV2KCvEmhUcljshgJHSdvPMuUFhuaHAJsb/WcbiGivo0IBTquvh/xsSrH5sRSqWrY9
RE/fibUlZE6WCgP1ZliNpoNddLLxI+Q9wUkL7cbP4IuTYKqywBl9NPWcwCjSD7cX5/J6f+nknCmf
wROw/xYnHCEdnq1dWe36Vqge/DoKgC+L5ZYCWEZNCNudQSezK2VqsjMsb1y5ai+bR01m1oVEMZvU
GgUYDvbLOc2kpJFN6k/bcdDjvSen8nEU+mijkGtp3F4QCjTYwgxshVZ89mNxTSV8AXr79QGARiBr
cNRDf1wsYUMrLT8G77dVauxUMxmyciRN4nMA4tfFBnk6DbKpPTZy2h0qqfY3JShPN9KFYuVSvjyI
f30I5jvkwWYKHV9zORJpGbSCNZkiVuEeGAASVkhH+gjntmXdHj2I0ueyNfwtrA51d3sNzL/674XO
UTEnNwk/Zp7trKG2GIMJ922AFoG8iw3dfx97k3dfE7+vTPXlYfHSCoVALjfy9iR/ltnFJMwnsVUn
ZWeqPMoxqpSepVGuXCvy1vIUl8fgX01RgCcop07MU+tyLD2AVLkRqMouNFr5MRQaLq9KGj57/mBu
p8lbC6iuukbGnocGalcU19DYWgygKXSNVZGA2oVZBwFGhO6C/6iw7UkZOLfnanEq0TdUPrksCQ+Y
LRj2ix2j+dziGATKu0prmvPUtp4rCaZpwzCVdmITfY/ToDjwPh4+4Hs42b4WmCfRDOP3eobREtFd
vWMdAoxQctMdCbeOo47duWxE4UMYpMLzpMcgl3pUnCvYhbvON1PYz7O3JDIGm0xvy6fbfVqUiP/q
06yMwUE0P4oXfZK0eiTH3Mq7Ep3Ud9zOERIBxrRXYqUi+wx4WlSzbi93leAEyWTsk0yvqMEK1cZU
RrQMTERVb3/T1RJimGfwIhWt+Q2wHGaxCCSlo7y0M5VYe0R4+akZ63FfZSi65vn083Zry80/Tyrx
AZcaGVEGYbH5c30aqJwqyg42jvU+ttAvYw2QqBZrcVdMqmSXkMY+RwVH45tbpu5EAIgQHTng5TM5
DojP4JMou4KteQwksDKREni2YRTjO1EJhbugnuSDJ9RrBajrPsN1IBECxZHzjmrH5SZVNK8iRzr6
+4Q0sSs1bbdVIhz8cjXhYWlW+SZJUux6W2VNk/l6bomt6e6soq3xqFiMdldoWQWwLd5PFrSmIjfy
Ta4pwSk2ic/Q5FqjCS3ao5I22ybMcQvPCE6/RXvJoCI24xcQg5QC2vy2jwVispSHnWmhdzxMqJyS
We32t6f2ulkSWhDXuNdZVJAALwe4MkJElfVK2qeeImD+iFEXnunf1bIftuHkr8G+Flc5vZwz3SaT
qsFXJVt42Rwch9ZXUZTe40JWubVltJs475SPShYGXzTBavbxYOouIy3aKbO9EtYvltNL80jFmb98
yvkfl83reEO1IxoN+4T7/NgCUrSbUOh3ZRE9hmkjbpIw/gx7UdneHuXLFzzZHpIEYFuITLkBOJ0X
7fqZGFq1r0r7pPTCjyaukI4a9/4ZyTN5NylEd1R905XY9NVGSY2CuZpdfpankxwihGdaqbwfKk3Z
CqluosTAganWAeR7HnJu2UhrBqOvTDCKM2wX3qeQIK40sID66lOqyvsAVNkOV0LPjiSp3CkRchQ6
zyrH8tp67+W55kLMkX/eHujr5UxiXVJ4GkMJQ6FqcUn0SL3K4WRoe7Sfh03SaqkjG320MwMtsicx
eJtV4DyxfCS0QQJ/sodX6PUxlJW4L2N9H1G5cPTcNB8CMBywPEv0Jleu9dc6h3gRtzpegfND/HL1
InuRCVPX6vuYNbzHzrl6kPsZNNmr/R8pG2cl5FsQDn71DmYf3ApOXhLei91a5tOAFEpo7CdIBXYZ
KdN90ffpOzn35pywpOyqQM92cqJi7AZWcjdyB9oRb9ZdlzbTfeTJ3XMdYarOGyE/K0WWnhsDikgh
SYEDFCgFhSISEvWe36dvCyXnqeFlxpOM/wabscQ3klztlNyLcG6W+vSstanmKBJ6vGXVrsndXB8r
HNuzeYmI1gFRunw5MVPnSVltdPq+zM1ob8kQYiRQKOe+1kEewIh18iQ0t2GJWOPt9b4IKl86CYeN
Kwqg4+xQe9myXnNDBiYAHoxTtE+TxQfYpVKiuZNJ0vvbbb2y/NTf21rsrQKxVtzGG2Nv+BJO4QYs
9dFo9aMOhcCp1M7Y325vYQ3D8puZ6UDBQIaxv0hVXHYunIpW96i877ma2meh6M6Z1MauXAfN+76y
gu+lFd3JbaEdOkRDbJTZhi2Bysw/FUr39sdcDTR4czDgxO3cligSLPae0WEILcKp3g+GoDsIO2tH
aJqnwKqVd29tiSB3Vo4Fho0f3VKBF+SZaghEt4TnyBsI0SRs+sKQD2Es6288UCic0QTUCgaX0s+y
U63ZTHmZWdJB1sv0LmuCr4JZfA+TIX2WUnHcvK1jc5mOEHYmIZItvdJWwN+nNPxEUeEc6apT1VZ0
b2WYNSZdumYktrz6aIpHAlfeDAKjSri4b7tqrLCYYWGEYj3axdjo85qYnLTxpE0wKn9WqWqsPFCW
2+OlTV5Cs3kghDBxsUK0MaIiqdbaIUB/fyvXueTiKZo5oV6Fm2Yiy3Z7OJeHztzezGQiJwIAiMPy
cnfUCRL/Ga+SA3Dy0m2lQnHEAeygO5Im/dYJqNGLQ2pNcPM6turtxudf/ls2AK2DuXHaBuvMFbAs
MYteZrTdoGlgKEvxs1IUott6Fa5Yt5t5bR7JOvDogNzHfxZHTp4WWmuZvXbAqE3Y6uP4QRFg7kQG
stRoqvin0jfKlVvvtXmk7kGyBxWoa+qMjvJt0cShfogU079DPL57inQr5ggfc0dOe/HP231cnizz
UP7W3jIPoWaFrMdkkg75kH8Qq767R6Vw/NGFhrmGdnitKZ4ZdG4+wVg2l0uGnBJEu6qHx1KSqUqa
PH0wuKjcmYyxcoq9NopQ1cGJgVacFVwum4rEPvNMIAAH0+viyPZ033TKMImJGxC3sjs9y1bC3dc6
x10P2Y5E1SyOdtli6teqkoiBfsAMotpx0AinVva0Qwwu9c1Noec0111MDmmJV/FlU+OotFpUBcZB
CtPvSaKMD2KEdVbhFcPKMF53iprAHFdQiOO59MJr+a0I13a9WedGaxyoHgSP0OQVrEr6WZixfBuk
gjcuxFlqO2AK50wnL+7LTsVtlI+erxgHRW6PejK7JZt9A0DNBKxmQMtXAn36cHvtX68S6jpQJKHB
zDiOpd/O2E6YEpqTd2j8SrZ16KxHsZJm8n+t7gBvvk1m7aWPswgNCTjIDRieLe6F1OuGoSZCOHKX
6u6YVf7ZUGNlJS30oppzeTpac+2I0JnqKSmbRTOK5CfaqA4+ToFWujOSpHbqKemeQ2Ec7T5Ku4ei
pGRgRF7wXKph5BCi9oGDenm4ifiHXdedvIeI01K7lDtj5VR9wepdfR+xI/VK1HiuDGLUbkCZK5GE
Q6R3vl0DEPiO/VN3X7X9H0mO8JGQ6MoWUrXiKk1hOFqaWTtNy2p39AL52PVDs8+GWN3LUa3MsjLn
cphAhJaJj7i+qTjUJqtPGm6FDiZ6HNwJInqCoPsbXYv073HU6yfEsuJNoar9SVB745AN6bDvitpy
tQoQdR8Z/sp9+cpWolgPEHnOKLFtF5s219OaQL0VDiBFh2MSIJY4Rpl2bHglrgzw603NKHeKApS+
FldzHle1quWjcNC4oB/gnyM3DZbn6HdZtdLU1Q2pz6gHipRUBACGW4ulliD0FqOBEh6Nrg7cMBLk
gxXUom0EtXBQTGh8qop+1O1te9U/GgWURLGNBmerocujAl4gx4gyREeUx+pd2Gr1TjHDbpep0dpt
/FpTpDxnrWCKeqS0L5syBPguge5FR6HJMaIZ9OHUy0PjDHWarVDDrw4jevV7U4vbsU06bdQGM0LV
zGztKpCyzRgogcv4/+n7FDBvD+ICJ8lhNLdnzogrrhHixcWCtEboskaJHmDX5pqTCXnu+nFQbORh
wuLHyPz7XgPloWWGsR0FpQX0L0zghpFPkCMpe7TQ2nk/+l2BDgwPk7xI/LeGtHyhgfUdsBNWF5Nw
OfiekRVSpKC+wvGfPkat9nGQJf9zQptbS03yt+kX/hoRqhXAIymqssCUy/YwePF7pPBjDFa6bBtl
U/UQZS0aJZkh2OgXlILdy0HpTIRumT2odXSn4wS3EgAuyKIvnwE5B5AWVBXwfkuUn2yWYpbVYny0
lAnhRkFEH3cohkl9mOQ4xHQpqayvet2FDRmfdPpWyx4FFgvuffnWM2uGGb4IgZP9hmKyWJLA6dF5
Lcz42IrgDScfeSvI++lWY3evNLVM3LEaKTQTRkDp4PW5RFlUTd5FOTZ8xyJO5Ac/TQxbA3a+CSSj
Pw1eqTsmbgjnQA/EO8/H5+v2bnhl872QsTRgeC8W15dTPyAomDdIiB0zqRu2Zi0GxzwS600x5uM7
jaLmSnuvTjIJIq4EkOaziv2iwX7ypiLtkmOnDwoLPO7BrkxNafeWHlCOtwLNmeAA+M6UtLKTD8jm
sCnX7A9fG3Zw0HONgxBIW4bkXlFZHVqEydEYjOHdAAhs6+OadlST9g9+0n9UBCtx9LEOHb3BmGfl
+njleJ2jSrALPJh578zT8lt82UylP3rFlBzVNvFIGtXmQ60X4RHwxJox3/UMs4R5+ZMpBUVLHuWy
qaKDuN8NVnoUymC0897oSQ9bwle0Ot/LbRivqTVfpY9m/Dkga3CJBGNwNhenF2QzULOSVR+H3DAd
MUJksUZEGMpSkNtCliGgksICFFsr2XSK0u6QpjGfKD9qH41OXavJXi04Qg/ykSy5WSYP4PJiqMus
0ZNRGIZ9bCSNZZdARPYJRXWHpVagDTKlDyHjcBiLTv1Mmb/chaHw7W27jFTonKdEE4LhgK8kX86B
WUVa3ucQxlrFGsCEd4mtGXlwhxTHcDcY5Vp6fBmdkBrn8iBDwOXBs2wZKGBkTLCVadLRUjPNVUG/
u4pctTa+RDJaHHLixH6mr5zfc8jzW3QLRGWWfAQESvTFRbKUQ1JLr8kBvgv35pgrx2wwgrPQiB0S
/y1l2abT9kOOSUeaZWsJ+ldbnnUwZp4wSn+L43oYfNJDI2w5KdbEY+5b5g6HwPrQ5UhHV8gk2o0o
BTxscO67PbGLfAx9RpCJBB5ZvPkEXSa7I/REgo5qzqkGF+XGneRto756Y41yboVNBQ6Q5yjPxKWs
u1YbdWNlU3oaBqndB2Kj2H4zBKeqFicnlibhcLtXi9PppT3yFQrPwxkAuwxuU/A+va+N6SkxjcjV
tcrfV0ODDfgkr5V7X2kKNTJyInD5AOItMUbwz8MuTcz0xCuXeSpyzzDstEev1Cojc+2BOEetl0vU
umhtsQ8BSE9CneJZSSFEMZywggPb9npCGT9/RyCvnLmhy/eFWlknBMUUGydnaSX+XJzH8+DOeQUu
Fw4mcE2L47HHsCVOAiM95ZWa+m6KYJUDT1N5VynqnSqkyGHens3lgfyrxRnIQW52Tmcs3ipjQ5eN
kTHW/Gm8i7XxhM+U9TNrhfLY4p/3ZEpEuUVkfWwswxMdXyPTgRBuxscVa9zJBb6Zk2nuP0903oPo
nXBFXJ6FbVDXNZbH2SmeNIHKb5XoTlfWKvzrGEBbEzEbqezv5N5IHcFLGt+WoJiegBTXGy1QEZdW
yBL6han/0eaITBqIAyiul47SZmXgXlsuEnkmdh2bgUm7/NSmlyibC2J26joMLGOItCj/+7pjeKp4
HwpEKg34uC+lWasf6jxSNr7Zmd3K9C3O8pfxmp+YqLLPKS9xETAlc7RsRnp2wi9rAhHRax3Fc73Y
aWUX217UCLYhx2+sJ/9qFRa3MUtp8VRarFJPSI3OTJklP1aMB4Crn7JBzgG5jNOmA0nq5GrwIy9F
88NUddPKPn3tUOCq/N/GF1d275UD6hJ1dioo5D00CPi5UPP0YygXn29P8WubkfBLZnNAEEOy5HKG
zULwgrwYs9NYetkXAMnxxojbnhwQF7Wd8hLa3m7w+qpCBACkHTUtJD6uqhWVHhUtiZ/sVIVl8VgF
2Jx5od7u+rE5o1MeImZqDu87ZnrlTH9tGYF1oaYn8riiQnPZU1Hpx1qMrOwkYC2zC8UydLUekqyU
GsGdaKCUP/mgQm739tVGASAbCDNSy16SV1FApgYy+vkpCNvpXaQbxb3i40NoVKm29VS/egoLfU0b
eQkbfVm7vC9mmUTAYdybl13NE9Hz46Fg+QSJ+nVEh3/PzTVu6jKqn2tJ+4mrqv5g1sLHEgr7CeOO
iiSyrqyxp1/rPboeEBQIjOYa3OV3eIMUIeNSZqc0saStOurtdzGwqEz3SfhlsDTvfmzbfmWeXyZy
ccfNKSmgnCSJUCJeTDSgBDMeR9L8coV8O37qwruy1eD1m9HwQRlFsXH8Upy+pmqibQEeBTsjtEam
JM8PnpcXW4q9wT0Tt5bneWU40Kom/ctFz0tkGYgXOoXVVk+DE7UcBJZac3QNrVI2RoUq4iiZ3m4c
k373xhU4XzKEo2w3kCJXxU9PKPw0xoHnVHeBj9EVkGpbbHNMGggG0oeub5GP0Sp9ZRau+kqzhN38
A+QRMf9iEgpfFTQI4cEpaSTpZ4KD9AG4SnxMsv5TOB9qyjCuxaKLNoEhQP4le8Jio7SCVMXlciuG
Olb6pMweC6xdwl3lmb2Z2KBqcy13KOcZzVn0mjbZWnIz6m9LWdH4nNtFYQTcE0zdpdt6NAUpCSuj
fczLKb/jHfcHGS7YS0Mt2WibDCuX4uLcBgrJ45IiELiPmQumLNKTbdHpWq5qDUzmZle18CN7LUbu
HYObPdhF5Xx7FVkM3W97iuaA4gPEnHk4BPrW4jasckPNLKVXn0Xs0pxB5gWTRogA6Ci0ESiOw6YX
KxzXgyS7j/NeeHe7+cWl8VfzLCle8vM1tVhNYAjgciuh+lwrU7SxuqE7CGklAoccLTca5Pdab+oO
FO7Kvd3w/Iuv+/13w4t+K7WvNIFfqM9mFOdujfTVUyTL5vvbrSwX7q/RhRPDRkG8cZl+9DF5UMui
Vp8jKxY+VR1URoGX5nY0DX+fl4l1l1ZKt9K16xXElKJ7RIYC8SNQtpe7pbLq2Bf9SX2emrzfYhen
u3oDohkLNM1OLW8N87G8lV4m8UXXGx0NdupSQyYJjTDTJ119LruidTJJLx3cz5ChV/LRhS7kb/Wo
irYJoh7vcxRtHTkQq6cS3ZaVFNwiupo/5MWZQSGinG0T5kn/LfcU1+YoxWGkPQe6n220tgyPcg2P
e8rzNYWWVwYZ4yz4K7CegI4vxa10PylBg/Xa89C159LopKPia9qXpItBShlDuUb2fWUlUfghjcqr
FcTrEreQybXlTVWrPY+wqvdZ2lo/uQAEt0eYY+Opo4UNoLrGnXhldypI0EB/nD3eOPsuxxPTOiWK
5VZ/xj4PQKkVNQdraCEc5Y16mjz4FHGeP6viMK75OS7v+nkqydYTRs5JpRltd9m012P91WaS9lyM
UGATvaSEq6Kp7oGY3I6eiHFl7IcbzcBuiFJ5u83BANkB0rSPXhPpmyArxH3tV2vA9ct5ADfCRU/o
NUPWeeHxMLn8LimKg4Bcjf59JkpYdyQ7E/nOC8WqtFxPUQD8dlkTdX+kbe5rbxPrf2mcZmFFg3uC
ZrKErwW9QnYV97LvQ2GE2xgXhiODGLixbqzRny/vhV9NUaeAfIqnogFm7rKfakTEYiqD+X0EprZL
DKna9nIy7i29RXpBMGD2W7EofjBxALMjfEvfdOuSEqVx4Gpzsg1sCQypy/a1RBpa0tvRj3yAMLK3
UFcUz3UZdPrHuAyk3rMFVAOmlaNzkVCYmyW5iDIdWVtufUSkL5uVwzIbG7WUf0x1KsCQswI93iBE
pZcHI6mKrnYBEIntOwW6oXkGBipGD2OdBrWtyh6QdwQkvE3j8YJeCbsuzxu+aPY1RqWbdDcVPvSh
Lj+MiAvInh6KP0BJQq9R41jaRl7WdK5Wp+UnMyu6NQr+5WlKHhvuO+RRsvkz7voKLGkKqPd1hhb8
JN1R45Q99B9wIxxsKU2D72+5J/9qag5EZssbgtnFwR00LRsOJ/ufkPVC5T6yWrBu0JvM5L0kR8Z5
7AIsCNlrhrYy48txZaUDoockQYIOEY6lzgC5bbymrCHy7bgz2rvQzJTdiKq/YoeGLuyRHMjWlN6v
xhVYL1pA5D2wfuRkXUxl5+EGlVoBtrGCQZld8BvNKXxO9VbM/d3tgb08wRlYxGjmo5tcB1U/NtXl
shE4wwyhKSvfjjTd2+dZSl0/yXt7LKTwsZ8M9RHJtNgOjCnd3276qptAbOe0HIt2VsJYNl1NHXlC
dCFxGlfN8cG3Rm+T8mZ5lEuKgG9sa4bnWxC5YE+BxFkWvutQaAG1ZB7dbL3oC3KHhW6DFmvv06m2
6pUQ/apn6B6RLYUYRbqPfy7OxliKSJpPcR9QMAZmCMooTu06SizL7rmkVlq7mkJeP9R2cJ3iaEJh
ctGaOKn+5MuJHtiir4o9raEWalda4KnUPxItnsG8sBIsbcxPyqian26P7aLMxBpiZH8pN5AtpKa7
2Jw9mdtE6RQvsKmCyCJiwko0ukWfmskxHyx8varcjzDtFivze2Ai8m/HjSV+apq6eZvnF98y+/zO
2v6UGGcn5MW3BETLk2H1RmC3hhLuWjlp7pq86JhyI8ORaFqTYrgafaqLZLMwboO4xfmw2EBy1/oD
iUnIClnf1M9UUtst4lKCrSaJdwjivH3ydaV3NYKQlQ20DDXQN56Nedi9dJv86HxF/xbNYmtiVGba
0fSgROnnMS2eMV9WPuSZSPXYkMdDjNz8yoHxIgP098OIShMxF9EeMqKkR8HtLW7Azgu5hHJFDGyV
GL5+J5bwyN1qSMfM4c/qe0UPhnw/JIP8WW/S8ElJ5Tb7qidSd1+jx9jbWh6PHzQxCyV7MNKxuA+j
TP0EaE87SUY9nKs2gLQe+lov7GoIl8MXTsP+vhGhHDsNwVt1NmQ/bn89Dv7r2/Df/o/8/KsP9X/+
hz9/I7FZhX7QLP74n1P4rcrr/GfzP/Nf+99/7fIv/eex+1E1bfXjH6evRf2PbZt9/9qEebb8Oxe/
gpb++hL3a/P14g+brAmb8an9gcTbj7pNmpfm+Ob53/y//vAfP15+y/ux+PHvf37L26yZf5vPZ/3z
rx8dvv/7n6TRf9vc8+//64cPX1P+3vFr8fX63//xtW74q5ryr5lkNcM0+h8v/48s/4vnN9k2SC88
X/lBlldN8O9/qtq/kKTmVJqfBrApZrv1Om/nH8nivwhUOC6Iw2elPVRs/n93L6bo7yn7R9am5zzM
mvrf/+QUZ5H/vRwhqEKUBBVG5VME2AmL4XITZGPdtWMXZ2cOSfnOFHLYX7Gn2oRCwzYfpMkxhiaz
26b/YFr9QxTa3rirPqth7iaafgj7/L4VWZ2lLRrtj2Joe9sCjFHrxzgNt9spmR4GJfuCR7bthU+W
7O370ehdoISJMw1C6hZ1Ori+qHnoonLs4GCS2YYWfVUh40MQwXK096vUnlMANlKS2ozLDHkrBQip
OsBakk/TGExuFsnf/XHE1tmsdNv0H2si6DDKvzVTJW5T7CTsSTH8jV+8k0X2QRuondNUluJavfzR
zMdvWA+qeys2gge8g5NNnXfJxzrKqC/WlE6jqtnF5+hM8LhvLP9+Su99tXLNWDxY010X+89CMpk7
oydLmFVS4orxIJAY9z+VojTZTTGYdvrNygPb6I8KogvyYVQtx1K20QyPsmxzVL+1cVZs00BTbby4
h82gcCZoWWZ73sb3D30mCK5gRJrdh7k99JAuS8HR5W+R5USdw4muwGLjLLPDAWxGCZ9hjxKD0tpG
o/wshKp69KfWdD0kNz8JlfCVF63npEasbtRalJzUn6KdpaTfI8psdo3h8KaplNwe1YmamojbjOp1
s/ljIWy9Kf/WtYMJwim3NiX2LMca8xJ34CFpVyoUN4ps3KjQKEna1v2mR8vQtaRKdryuLt83SRU9
tqjq7yCsDW4sdMF92FWobTfxJ58j0TWE5M8uEbnrIiRDm84LHLmL2i3P4uQTMHaJnS+lD3nNsm2L
kszA6KE7lkWuVDbjvdIPaPR7+Z+c/pLTjsZnTI+Isn0zdxCHkDeRkg2O0bTBVk60d0xe6OBm7B8b
tQPdW+rDnpD5aURf30kKHL9KNRcd8Ib5Oy82/N0Q45WkiPFWTZvc8SJZsv02U12z7+vj1IfeWWw8
c1sHo3qHt7b/mVyGsWmyaXBLiF6NU2nW5GIvE37FNtHYjN28yNsY9a8yw/YvgXimZGK0af0xP0bg
6Q51Sv1D7mrdEUpTQcQ89Z0W9N09XiE4Rw7VYAeyWNhhgQVM3ceFnWM6Ywu+0W1CBJzwaazK7qdn
hd0p5U4N7WYy5E3ce/lGqol8TGMbSttt1/fYvMST58p41j0KTOQmRAjGNQWBMD40Ayee8siVLcHY
1sih2ahP1HZi6JlTI9G6VeEH7xMP5mijEvtKVVx+SgKptC3Q1ZDfm3on89q7k+qh2uiRib5TOLay
y9mI51ZexVvGQbTJeQHzwaLJiTTcvM0waQ+BLNeOKISDPaDMumn8XDkMVpU5QldIzoi+Eeoaispj
I/Jdw+8+ZDjtOGGn/KELxJONZI1H1eQUqwYeuo0s7YZcopxvhD8NFUXehrS+02t0R2jHxwzpG0cV
yINY0I8eAoOdrGZ+7/o+YvblZEUbQCWSHYa6uRtzwXS7Ki9PSZ4oh8oiiNPagd0oDelGhnG4gSPa
2oGHjVGWg0urDCiUle9PmxHcAoog7F/EHNAOhD9v62n4tRc0y45jI8dqiOAbm6Vxa4pVtpe9pDuk
yDKTVkfQRbXIBnZT4CI7EzOjle+Sbc83VVEb+47gdltGcvCmwPnX1UE1fpY2wIeT5Pbl1SFkRVz2
SpWdCfHQmG1dpOQcsTBdS0g/QB9p8E9bU3laJBBoFOAtoEeeXeBNZ23hy0bjvojFEjDLWcV6YSoj
pK0SjojvTc/ISL2dElEpG9N4UthPIENWnrNz/HtxXfL2mQtCVGZQzgMbtGi+QHhR8jzxHGWdDXGW
hfhbwPDXDf37jXx1H88xoU5oCLyQSsUSXThi88eqM5RzFUdfhDD6VCpqC7ZBWYlDL9/ljCO8UDTi
4JnPCQ+U3i87ghtZZIhlop2zaieNndtjuZu4QbASY1+NF+8JEhyzgyG1zCvENCxbLy+N0jp3qH2M
1jcxWEEgvzJevzew5BCNqZXz3qWBWjlF9UOkPkXp19tTcvlOeBkqwnYW+pwypYyyGKqeR5vQhKSj
2t5wAiRTp56H6ZOo/iyCb7ebemW4AD7OhGS46TO06XJWGK5EzEPJOpfKsc8ot60giK5/Pzk9nOZJ
i9AZko+Xv1/2yiqto1I4I0aVTS6Bxu3vvx4qMug82ee8MjidZQK1gJkuCVOcPymSmzZbzK/FAPFI
p18D2FxP+/xsRvwCtjhMA3X++W9vt4j9M7V+Fz2Bydx2Qv3OCsfPVW/+ebs/17uEpyH75EUXmYzl
4rFmWG0YpvgZP8nNszL94fuNLbXfAtQCbrezHDd1ri8DgZ+hB6SSlhUeXyGe6qsxOQfFKUkeu3Zr
DDi6ObXwJh4cOC5ovLMWD5hxyp+8ei/HbdSEWhpNPzwbCToLyVchfBeviXIvEhovjfCghjU8S1+C
PVpMTqeils4a9M9Z1FEyh7XDeWk9hck91nrH1GgdU8OZxvvj9iAuFze4gPm1xAHK1lHl5ZoIsKMZ
Yl2NzgjseD8yYe2+e8Gc/H740wDACBHJZFJFrOTF4IUmSfspiKLzQLLWboB2nSolRtZtwCwAo912
wyNetesOiUOcYhunA6n0RW45wBsh/ySLvWLnHSV1uYy0pzSD0TmK+o/B18JzmFupY1gNfnNoe26k
Tisw5ySEqIMJ7Bg3rW+bIQHypFcxjmmmsqnBgTyandTYnVpPWz31tH0ua/2KAvZyq/3qNXWOGcoG
3n2xBxDEh2JeGuE5F/dWebTyByk+v3nmGFj2LLK3xuyQcLkqk9yqlF73o3N2r/GiWRN7WO5iegB1
DtlN6u8sjKWwblFaKUwGBjmPToHyU2h/Nvg8jI28souvFyBCYWCWyOUj5H1Vu6rTaAisvmzPfT7Z
5nsjX6sYrDWwOL4pIAqJNDcwiHYFS75xb8/DnPdiqC/XOLfCrBsFdRsSl07m4eJgxWUHudrSeDQo
TDpJhnM70Dak3eVo2OdDUbsJMf0naISB03DH7HqSUiIuppbH8u0NO5P8+MSz2u/KbjNEnWdPnRVu
izD4ptWKfrY8qz0GSeR5W72XP4tiFDrtQLDllmGoHqq88+4N3qqkFv4fZeexJDeSpesnghm02EKF
yMxIQTIpNjAmBRzSHcKhnn6+6LuZWz02bbOoWpSxqiIQgOOcX672zazqLZk0QtcxXIe0nLzwoRzq
gKxGPUn74pntmvVclNsi5+6ziIhuxE1PnIdwyr/bsHUkmqt6vQZEGGejt7DiE/ySj6s271X1TVoa
45djQ2wWT91U9vHCLO8nkTzWa3O4be5MHQYv/PipH6rvCvHVaVFIORTvQPQcW3Sr6IVPm3KssJz4
GCVMDtm4oZjuqyNoN6yjnTCdwBVPE5x27DuLfA43Y3gLGlNm2JbCH36jJ3RUqhCPfngMX9xhG56E
2/lXkvvGTE99lDZ0P+eVLdyPil/1SsaqTv11aU4eUuvfUzGvOOwCMy3VatJWPXbJHlplhmnKvIQh
C4mBIS4fw/1XV2HvnvrleyAkEDdFUVnUklRB4eZwGisdxnYp3kxbfaNOqYmdafPzWiFcWdGBPZQT
rPiMgNRLMRQu8MItV6pw1RO5xn02+8uAnmQBaSwhjOdORE+ydY/bQKlaPnuUZWgEKGk57sN5KJU6
6SqY2U+pGQDo0We5NCKzFD2lop9pmR4M2JRoNoOnAfXzZUABmUZhG74SNM//AA1LfT76+d2azTEZ
jLrJJ6caYtswh7gcwvlidXX0YLXafbTG1Xwc/ZWWj9Y7rox0eGQLUeX+0irQKMq+yNYw6tyYVOj+
wT33xGq5Yzox67g1G/kGU+dyy2j3T8DC6pJQN+o/U3d860PQ6i0c1+vuOe7jUeD+aZfoeJNONDzo
rl//ljr8WDprTAhV9fMp4rx3hNpyLrTxPM/78dqgRErC0hfkckZNFkLNPoe0/PKbBs4z8AoJB8Hk
5EL6rB7BwI5YDk7ae/xrUVe+R1u55PvE+SnR+JP1GXR/cYPasfJWZEc6WDNRbP4D61N4OayxvTam
cJMSDPlCfRs/cH3g6Z5dL59qd7n03L5vFJWQ+SPcyXkdl8VPTB0eiWVAiPjFQkdLV6qsPTyGvSA0
4raZgnjaPQ2Wbf8cXRyZJKhWAAFqgn/bR/65YbMh1t0JpK/8EywtMWmSslkv7PYYCW2R0uv+M6T+
L+s985UQvT4llXy+iFLLm7Etw6VxBZW55e6dMX5GF7bQ/XE8LLZcZeFu9vuSP+ybqSXnIz1GvyJG
UdMk7h57m/YO6nDGk/UhGoIx3i1d51Y5mrEcMZFJBX6hZJfUfmeBD+3VFYW5T1bGfi0MYMafnf8F
xOTGSkCuclHJR5+B6rFxFFCV28u85BeMw3rCm/WZIIw06nwixqkB0MNaYVtqfjMefZodn/jKIJLu
D7vcxjSYli8r3edx3xfWxRWyzYl4qJ+PShTnqsOBQ33ddPWawMj8tRaXEdz23MlCndp9mJ/0rsgN
IbY3XVv0aLFB6wGVZO3yOir9C+Nqla4k87yAAAFSuSMpqA6+DBSFzhMep/rizNKMXUfXZ90aUba2
paRSMxBJ2NO41pL5AU9SbSrzut1722RjxN2un3aCKy/jzElmzYb50/BJYCZfGxsgxyxhU/OQMN2i
2RE7z+kSiYskyuJfGYC53ZUyN0HY4lA1ErYfWK6rnPbc+72Pch77F0WGv49aRY8RNUlXpzJBGKqo
iaUlo6uWxTftRT/21vy+Ui+R+JUKY6utqtxb4EX7rf9lkx+XHLaLaWsOOSybtvmgjGo6b30nXy2S
Gf4QMtZg5deunZi+Xj4vNPo8cCwOl3kqmlugLPVcSnaltUH/vEfVm6UDleHB2xKGo0/eai3nviyD
XGqvuoAXmcl0h261oCRFHHrLjF5WuXb2+naMFZZYg+uqByP6XpFokMm67MgO2tXZ9bfyu4VhJvNl
s8aFreuX1TfCrFL0aDn7RlqnV+rbvi6ICZVb7fFgCyMpVT3EPXVin1fl0+0ui4m0sftrsOC8S7xw
BV43uvkbXLRnx6Rhrxz3vB/ifd5+OT5XrDVH/2xqp/kUyRr1p9fuFXBgYV6PYTNvc/sigaJq0Nxg
/UWOrPm5oR0pHevBPQH6vtGodOSOvS85PVZHbIn1Dw2ta7z2fXQd604mGwj1k6tpyywZyRL0mSDw
tfijiIo9Vz5NDl7RmzSj9XbaGd2S8CKtXrbA+ZDVVP62l9VInamYnrEWyY96OgiII8y+QvJHzURQ
OzbHt9eeOmeZLruwrcSw1vphC00unWaOoK3zl97czsnGCRIu7fypeRUhQfCQj3V5ahbS4WLe5MO9
NLE6dXZdvuzR4i4x5uIjl8wYN8mokCHcapNpDod4iMbg1GLhoEpO/ALL22N3G+xrbbhf11FaT1KW
HyZfIu30BJq9g2b3cV2MmHWifuINWTjyk+sCbxO2wju8V3JIvMKfXwnsEfE4e+aN8Pb2ITRLkaEx
3SmLOrooNl2tLOpGZ/dqiKBMJ3KuXmThdzH3/PS6tXqMy2JQt6nnvR6GDX1jLuUuE+mjieMUXRbI
pfq2smVcujuUK0fBf9qzf5g7Vasm0XjJAOWQVYW0covdJ14WsabDosdsmeq/tVuMP4Vn/Vnvf63e
mHLjzFeB40wnIx2xuIbWn7UPJWSJQMct7kGSDYf2D+SWxVxBvC1I2y+3Fj8ldVo/EcPYuXZDnRmN
aX8mvzZMtEeXSAyogLGcPKi0L5Y1bSOnPC9uR/HWHFJoHgkzWSs1JVW4GwkBHDKbzKVNQwobYz0t
+4tuzZ+llPUai3L8sJzjj+v1xgUwb5xj19j2xCyD6mFr+wppLizH6i8fThvwnc2Vw2MWBvsyEugr
VMV689vSi52dl+9uL1ufGkqGp2jxn9dyvznwSLPpZqP7PpbfwjKi8Qtvj7EGZbwu7vbs7uCShVZ/
je74MxoGMROaQl8ENH7C47w+MHnIvEMox/bs2/EuV2JFGnNJlB9MMQUZS+JG84A6rzaeSB/jxt+H
/sxc3DxJTp4bdBpu+x08djm8lthps5CJsfvDdzgFk9HKo1ZXj+V6WqKiSlkIsJPVxZ7ryC4viISs
xGvMH73VtOe91k2iK3+4kturT4bqouswI1LbrZLLRmNx7FR7mLebd5zco2jirRUL/gD/l1PPOnFg
qnkfav9BFqt3srxBfDGIEYuVwwDfzI2+NGMFqg8RFvv08jwKI7iNUXsksj+M97Ld3UxD47xXVgvP
2MNnDrxqwc7rvhZXTUQEdAWRxobaNoIIrCEZBjd820NgfJv4KSCVrcR2NP/ql6l4XMmwearwd/gW
41fVWVscdgdDQjWW8lyFrUb8sEpqCF2Vopxqsq3X3rns/Plj3/riRnT48Ch2tRIupay30WWotTj7
eemKS73JV+44NzWnKHyu0e+9tBNzrE9W1CZGbpuJ4Jy1NsZLPzpfVTi7WSG6LRuL/vfOsJT5UcVt
CvR0ImLUoqNxEjqVnbs/t4MPN4UoJTZVRaTQWuwXS9LBmrRisN+JUzpIebDYZeB4RtAjWTwIuxFo
yhx6LRpnGdN1GYsX4l3Wp4U2uycOuv28kGp9LghIyt0BgzGTocwtVWnu37bSnPrF/FTdRU7OqHxa
7AY7ii0SF4LYnaPhbSLT8FfXNzX6Ixe1ZK/0Z3o1Xd6aw3LqgrssmXslCwlzpD/PU5of0SY+ayL4
3WBluiJn8U7TxGM4WO58pQjhd2+Xfjb0EL6ytAWvGCHSbXHKnCnBy/rNMwjcJ7jGdavobi89I99t
k6qSbgYPQZWH5/DE+jpb9unW2nNCEM4C9TdU+TbsHw1ITlxjSjuXsvzjdeHxRPp2eZmliC6i8sRt
37yG9ua+i4ORWdJxFyMX+LrirbHLxFYTJbtHiDUE8u/4tFXV8FwUCyzXsUdrumjXPOshKn85xzbn
KFfVaTgEfK4q6nO7W8tH1WMB8NGkZTYhu+eBGLOX0BH7e91X9nU4FsTdBlVDBDkPT0ZheJcRtfuD
wiP/DcFu/cUwrKXiCNzWVBhGc7JZvk7Q7sR8R84bEn9ZQshua3wUXvPmWOo8MqIrECsPDCBmDZMn
RjdxRaXSvdfmwIg39cW3BSos5/zsT55DKn4/4bIh7heMa6U4IDr0EM9iL3JlHp9Yx3wI791DvCT2
CnY3Eue9gKk8Kmv92U+9n2mnnJ4PRM2xY+31pbLYl02r/FUO0SfYXSPewm6Ki5VQ1tapvacFW/ub
z7108YuhPJF+i7N+8usbMsPtNhyem1vO9r2aIA57pstMaHs/Rf6osuMAD1gsIZJuhellse7i2Wv9
61rpKa18BlNzD5yncbb+YqjrLiuP8cmnRipdK6vLR87MlGX9tbLK9SJCUZEdslIoaG5NvkwWqgex
2I8BcoCETVjcJJHlr73dOler770Mp1af2NK30nZq+/Oo+P2GeptdpNPLAaWpD1iroGrQzEfflaj+
GNKcYqk879wZRO82RvRjppcraS33q49s4TzsvRWbTTQ92E4lWD6jd9Yt+P2FSWqZRZTZE12L0TFY
abH0hIAVjpvZmCtTcj69S20bKnFtzSGB4Di2Kq5L71ZWijXFRilhmdA+PtKE47NR2cxlHu/qcjzW
pzpaACEnL7ouned/cat1OXml450qquMSd5DrudC+Supmik4bPZZxcRgqC7Xhfdnmzk578qiTdbV+
IzloEoWh4JEOpo+98MbL0uxL4lAJ+zwP5XYym/WPDnR0oxNqSGtIBs5IuV3KrndiMXLYC8ITH6QT
ROfOHlf0soxM0x6oU1jU7FPohYnlCdxv6+4E6VbZ3nc70uFlb4rujQtXcsm35tewGffbovuBu2Dj
vHJuPCf+o2zv3WWGOWf27Hlx6zgq1tJ3kN6xnwol3UT3dpdqOc25DlnkBkQB7KXVTElXUyTlols4
Y44Ye2WJ3mYD5jg4JoK19BL7y/ynkPh8GgJS08nkfnDDMswmHemHYtXlObL6OdWlXxNCsDZ5WNWp
C81gSGu6mENvn3kwkmp1L2gEvGenabrPRnj4iZrVexONRUYqYUmeHfVskajqfLB7voHVAsATIJEF
xuReVG19c0UJYsAIl0cmdaeHapa87QQeoMZcn0j3oh9vs781I1EEZt1N0M3OegLlt3PwazD1QNrb
CTgsil3ZCy4q2/JlNZv7AWv0J8dqFtRCaEcWm9POau+TqnCb+6A6ZM4xIS1YTe9WTbiPC2mbwIM9
k79dGpdA6r/O5FH5OhIaO7bBlE2UdsRN2PkkJLjNmyRkLA6GqT+JdR8uBs7U0yTX/ny3A5z9YQnz
xY3GrIuW+Ymv0GfD5rZPrlitx63Y5p91bX1HKTATjUN5sedSyk6OsZlTU8DUIAL3VA9kv9VFuZ9B
sdjeKwGDf5TdYzQJ9RkhpnyGG/4rLZYna0BF55OyG88repbIrfsznxOvSGMzqAChZssqyXxWuie2
I5peyJZoHlZXf6DSJiLwjqAQf908s8fsKGvC8lbtR8NAZOykrjaNzHtjjc6NmuRDSXBYvM4oqUTB
5W4xpV6pywm+RaVp/5wPZ8/GjYy0Y9rJoxucAGM+D2YtVMCBHQzGY1EWZaI2D1SNgzl21fIltGo7
odxuSadxts/ltHeXgKv0DFnBcxDW48msB+tVzSFKmWMyGTCL6rT6tcwMYmrystBRjpIchX7g8G0G
V53wi+gzFp4lpxX+++Da873pxXlBgb5ldEI7+WZz726ob55rjxgyieP1VFr3VxW7XR5Uo0WKUxix
7foU8gz+t2Uc5dlGfxN37C5J1+/ilXh2eXHQpzyhsJmwh6zD5dhsH6nI0ubhvCFbEsgeClU1lwKP
YVLT8Zvq3XZRcFR0IbvwOLLTKuOe5FTEwZWrHdihp3niN2Zy8ckIxj5FqG/HUNm8SKs7iMy6uNK2
6OSHAOJYT4LaGF5mVTJNvD5059ANpN2zdFqbCqN2SPrAAgRQlBGj9+j7h47wtLzU1rdGDKQm1EVI
zfGs42o9ZAy0UsRCaDBsOyKCHb3HI8np2zUQDqWKrEKZCqR6tMN5iqPW7U9yGpqYeBX5dLQ4d+bA
b5LBb6wXgdzpvJa81w+j/3OUTXfhoMXM0wPYHZ3erzUpDtxZlJFjOWlP/JDFeSnvu6JHsp8iaOGb
0y5h2gUGQ6njb1cETvJaTYb9eRCczYdRIoIKBQmA3fQBeG6CwBxGXAYrK0KnDvTpdu3hk+PVRA6d
dSI4ok7mNUCEY7cKYHh8N1t0Wzv7VLZvNdYTSOxL6UTW27qP8WS56OnJk40bJqjYctWedCHGY9bI
GYyP9Z3wxvBrd9jbo3KMz9SgkEB2z6NQJb3mYYG2qDSDjjljApg6hl8YmOsY2jjAfTlYcV8f48sd
40+iKeQ1bQf7n1XMHfCTCYWJza5OKt2U56bTbTq4g/G1YGN4pGSzT6umZWRguY+dzXTzEazurW5e
zP6hqV3jI+y2Bi/NFGVUsHNtLeXfADIFEBY/rusY+5OwmiY3lrA+TRHBoVsX6M/Iz5EmVqZ+2Cqa
gSannPNi65ekGYeRb97eyYd5j0nxUyn2kiFZpoC7w9fVwyoDI106B7W+64/fqgYNGuGR4yc99GHH
QhxuiWob/SQ920jtpnESw5D2OzTMgi2DQRAH2lBCLxAB1DtdlRUdCqRIojtv2xe67L6Oy50FWI8h
aYRc+IXX8THADJ/24Tr+blS0PBdWPTzbknWWYtD1FB7Ve30U8wNKvjGWVL0ozrFNgtJXdZAGgLhZ
bzPquLqUX1y3t/+6hRnO3ClRGW+FgS4rBHabPWne+i36uVuHfxrq1QKYahkLzXFKvW0PH6z1OFKb
A+9U2/WSryz2CbCrGU/G3uRO2NNRX9u/hN86CFU9Z6erVXRo5I4W940flaQr6L78rhtp3LTHlDVv
B1HNxXjEPDjFi8PKyKbcWq9T7SsK0gLwMkCEMi3FIpPQ3bwHcjbWG7KpKUcwfXyduHWfZ1N1giUx
DJEnqq/D0iPTskb12YXMcxEWUAflw1fwssGm0/6kBZ1W+EKszz4DV0yX5HIuxGFgSaqsHxRFmH9Z
E797TbHe4N/MH9F21O+1L7XBK2uh7bUMq9i2A/FGl7RzMlbzs0ubazw47AgqCMlen5wbN967M8nw
Xkugu8+mVip2hWpPkz6Ojtn06E7tAMeayr1VYXYotTPqcK90tQTWHgPvmS3zNweifi6cykr6bX6D
QxTnljcB4C5jw2LDjGMo2yHACCHaSRVNo3k0YhqCanbizkqHw28e28n+ba5V+8B6CbszFMvzaFbs
pIMC7ZuAEQvhFjFprB/IT/Ahep04aWoCVKzIR32kzcdLaWPZ0ok75aVegRGWyVvYpcEALLdipqpH
55Gw9OWndfBebtzS+wj8woR96JbtuRp9I1MOiW54YQA4WgNprAFmPQGMjkmHRyK3aN/7e3SrlQi6
A97spq0/VYMYvmC1nJ+cpjtOTBVLak3R/H2Gq7eDKmt/GNZ2nI16Xi7CHJwuXsm2jSsyZXk7Vfpj
tlr3Asa8vrRmyG0Zrk505UQicysYxdeoatTVOfT8sPJ+TIb6kGktQuNJ7jDCkzWfbf+o0hC+K2MZ
GwGnjJqmWtnviVS286AWSqJUWM+0L5st838TnLp+rBNd2vuWRu26f9EkxtgQZwC0Y0DjFNJx1Mvh
bJ2QmIex1M6cHnIM/xj7Mue+LO7vaHYu+/63vpLGKaok39eBN1ON+lE4s3XGY/Z7o7XqCkP4bYuO
97CWvwPDBKrWInR0Qg6tRBk5evJLqKNPUm7mfOJWbU+GgTKZ9NppS0zggvfBsNzf9WDvVTqXdvhY
NMJhfAC/kpXf8dJvyseplc7r3h4d/NYQXEM/3lf9VIW2OpnqMJ74TEc8bORknuxuaBIjIMrCaZBL
T0exshNxv6C5qEtsFEez7aeZn+jkF+XyXdRO/bgParg1ExRNbyHjrDq/TZ27UxGU41BZQ0Rvn4Ww
kGkTyQ7OLjK+St8IqAKc3AQ8bkjsUo55BYWcL3TwZUKYR+oWs8hCQ4iHAhHg1RRleRYFCIrW4cBG
E5BovtLjANLCHQkf8uoeYjmrgRCBzu2aNxYyRK/4pvMt8tezd69ecAs7ymrMhzlJ+mUuu+WAmucM
0O2hUjog4eZ2eZw7DEiIl22m/tJtk6UMaQVvHCfWTeGnC87YfHPCKQl+F91rbXwnDWPnTY5XN3aG
mnU7Gv9WNN2puC5dG4TbNuHs7/Oa05dtzK/x0x1G8zcgtznz39vHTzQghpnG/5M0sp1z0cy04s2d
GW+mGJ/mooWA2lc7xZrZ58EUeA8BiYuJ68828x8o+TZVv9m17XQ9alSv9yFtiroxrUqgCweOJjEV
rJM57z9DS7Bmd8fG1MEJX4UxHWR9Muv9Y7XsCWW06QP2lJ9477nvxd1IAP7afOWqW7+igSrtbhxQ
LDROxb5WNxCaAFAc7b9aP2heHFimrNvIo2oiq33bdeR9a+Zuezcmbx5S0ptbYJzWTqdlUnGHzzUe
ZiDkoPG/eRPlXEHP9hz5pUgHe7Efjt5o4rYyyJINA8hIFqIFoCdgSq9VZSYmhM5PCloGkdNhENjp
bDZ9ujXbj7XgAY+PWmIln/ylY1RtCCNjCLlph+johsFB2RYIokXXmk1e+NkojpkPoJdzV67lFWm9
m/h9YH/bW8sz41q4DCtRsD7rQXmp4+/iwS8d84fRukxM3lTI3Os3O+Gec9KNLPJLwP7yOWB9SkTZ
hQ+79lAchJb8Go3cybW37+nuu2jgC5OaOxM2W4u1vnamsiEekd4f0LXJbDhBPruOlRkkjZ74NNtp
N3SY01xpfiVVFXjcLNxrTXHxpxYv2+eyE0z7NQ56vyxL1uX5o9gmjRul75IG7W6KTHl5EGoiq9aa
O9T1lbgah8vvUdsMTQHMtYwrPXpzGqi9/Wzsbf0bZjD8wA5YMwNsy1+lKpmzyK+nbrOaT/VeRGeL
VKSPrWlA8Uf2GQC3lSWym7ODwLLPuLT0GyQjlOpiYCSII2nZDSJ185nAe94D5oIa3zmq/RU8HKrW
nLQd6+JeYwY6wI05Yn7RQceUuIfkeqshj7RjZpgBa51ZhrM/AA0e6SLwrVfa3XPPaW8OIuXnzVCE
jY3O7y7oTSZF8OvV6ecH5+jqywGyCw0l7+Ibw/tl6g54UwUmsKD3QbScmQVipcdMdeYfwdwfr7tR
Jo4tgzzoJPVMfSwWqqkqz4+XzhZsq4Q3onYD/JFlUX8S3DhvTbvWv0HmtM49dVQvkIrI9HlcTouW
6GUIIU9bbnGRYMwmaNQZxa2F1AOGP8wL2b3OV0u20ZmrPb32w2J3cajtl8p0ICiV/7ww9rx6LG4D
Cpx2ORWaR/WwEYowBJsZXrzhIpt2zKzxbBveQ1nhMWrWnQdFdGpPfQf/9dHOHeBoYA3YVuAsHqve
5sQeRHd1dCF/uwEw+kaq84Mvbf+7WAh63st2Yuy4T28MKTlEAIRdUJoZBHF0na3ZTReoJuGPxt3c
sQ+JGjlOVKQABUuR9OgUq5JH3ZWO/Qw3YX/vWLu8dDwY3qcNAAWeA+lA61Uubvlw3d+VmqcznkZA
B9+silMnHCD70TJuTaURYgVizIx58mCw8NlQ2sW1KJx9Pnnj3P5dLLf4Vkz28VrXlf8eNQWoVV0a
4I4K5qEN3landqeE0fM/uXr/B1koRoB7nqpjuRAX/xQSDqZbmrNXDi9VYD8FsMKa8Hxanh68YX92
nf7LXBY/TFQI+E2z/13Y9u/CubvkmTxmXJ5IN/9ZYrdExFZVHG4vIjnGU7T+H1XuSKqxeWDWQ+sK
S+f+QzQnKgsu31uKZ4vjRwMC/4dUu3//+PSqQnqEfAG0p/+mj9x6c9WtXTybW/vUREs6G0v+v1+h
fwWc/Hfh3100+y8jAMXoiNyjf3yHRu+7V/rjcCMv3AJXIvufw2deH9pxxndDFj+uH/fISjdYYxvW
/1aYZpOqnn3ZqKf2j17Cg5V1EeZ1KbWXRdtWnTd3ho82S/0ikar8YCCABQgkE8x/0F7efR//9vEj
Mnn4fUkcuDsm/7tusbXNUeGGHej1YNnon6eVlljJ5Ppu8qBKm8dJTP9BLvn/Lsr//39F7o5lG107
aQ7OP3MVTKMsPZDe+Vb6E0lwUQBg2ljMU0gsjvWD8AMRt66rkr6G+bJrcb9CiM9ihg5gt4MJ/lDR
9hnkyTtXQPP39+f6XjgBnjWF1UnbdxwZs8YnAYCSG/RUnE3P82A16rm7oCbxc4tO7sedhS/xZuY3
+FGdHp0FvxRNl5YtOSUQIUpgnt8XrMQpLlCV8l0N1BdjcJbGDmrZAYMYJVB/P/Zfio0ciGXFcSlL
Qdeta6E/YhDkAMQbeCr6A82c6gvq+sRM4c4s8yromtvMA/KJZLrxFqzcpf0xfG62Yn6uLHN66B3E
VuHFUgXSpq0c4gJNz1mpzUi3Vf1imohibQ/Te7AaaM/KbU5HpBtpbTbhxQ7HK0Myc7uo5Ho13PYP
92r4KpYQ/t5fjqcg7MgQsSJS0uAjwKAXnxD+3VLcjWyDu8u8Hi815jJiwf7urUdGt28S8GOT3jf1
IEmDN02f5N33us1LfaM6bXlVqmy8fOua40JBFdZOrF2Zs/ndNYr2UkGIWtVnDJJe5mpjS5gAf9n+
4F+Ou8hpx8l77QrLn+OtD3B5FpsTN/yZJ9HunK9sMQwB1eZxbdv2Yhh7/TZJRdd6YC2ZI/HF42cq
/oR+K7J1fLYGNwsrbE2leNgrG+Kl6rBcmqt82UEY/9hUAbNLQa2puPEBgYsDwek0+cEFqc7+WNr2
kLd928fKiACRjMilxOAOwYQM6Q9Ez/zG7eC8RnWgLlNwMNpbRn2zDtleDlJssHRQjsLWzjSyNxMW
xMKkgpkIqNd6kntmTgOUeDjsaGMWr3DznV73Kra8Tj/M4JapNRN/GuOt9NuYED94BP+g94p/1nP/
kZKxNjAjAbHLuT4kE7FQlYIbEPob+nDensHRnOZmlw9eP/+APKm+lHIB52kQOeGtKG/DbNKtXo/V
0xB4oP/GYqbHOuOmIaxTxl7tmHGIx+ZVGd/36eucVLZ9nJCTYgQchfgSOurFGOVjxfqzdEX3VB0a
aaBoU5R88r0Xk/NjrMvmUzlMw+mISnFRVrdeNcmHt2hV4SOzA+Aen+CAEGm9jSUh8B+qfVaZCx/+
VaJJ/NITW0hyxnm01hH2j+q/rMJTAFkUbK9mAJ1X9sX3cd9+FZOjPowxJOrdupOJQJXhzUBUgozU
c2D9SoATuOIE20B7ASter2ZAX1oKhLUnU6+PE0L18DQOurBie0prm+Dc1K8X+2u4oC3tXOaCmDEF
XwLNvfDbkeFBUkaFk0Pr2E9iIQyy9I3fiszwE07UPyUCo3RqEbbwEYq/CGlUvv0XaefZGzlzbttf
RIChmL52s7NSK42kL4QiM1nM4defxTn34h31DKYxODZg2LAtNsmqYtXz7L22EnTo2qp2qY/4s0e7
/Bo7jp5WaFPgDmZNaqra21RK1+tMvd/rfGF41ZGFOE7T7x2dg3hvDa8Wu7cPrQr0fZDYEZbhXFwq
oVsdFGvMV5Mhygu/gDIs6969KOqUw71b1oseJOli1JWE4j+GzkxI6sXNFAdnIkdOPsUQVwz8ecQt
mXQacX6deFu0ujDbHKTdkdFU2ivey9+/w+f+/qnEX5dFTaGnOKbp0aXYJc/4/mYrxS9fLDgb2DXt
2V7IV4Kd2Ml3MnL92o/ZyNyYk3+A0LcxRbtPO3tuXeSLip5mzjL/93v60zWB5cHv1LFEs//6/m2e
qt6vAqvRbvQwtIcVerTpmjy66C4Q0n5rHKt+qBxEnTka/3+MS9Cg886EHhCB7Ild0Cbfr60qfkIU
Myr9MoeeulLTdZOc2VzOP/+/R4oDjZh4h2gmFpg5jOOnbegXLxr4BV8bm869wsU/fFST59crUq//
/gzPXWQeN79cZMrSQvgGFxEjPTaP9r0RLc1z9P9zVzkZ3dSP0jjJeveKo8/UX/n6UkcQ2f6TC/Gn
ZQ8XpeCJkWRl6KfkdgRr0yi6MOJjG7XrYOjLq3jszqGZTu8Ffi7JcsDosaCyPTt983Wi1VJVy+mG
JnPgtdOYbCC65WsVecRe0dPkzCj/vgN1gKPP2RWQNH7OLbah39+Q1gemQ7sjOxbhD1ToU/9EkIVj
3ej1kx8BREfM+S9DgiQ7sE9oAAHV8a/EkZwM7aSZQg1cr06jO1whQWtUT40QJJ7LmTlZkn67zok7
q8clRO2h0C/F1DnX0eSMK6VI/Jf/292cPL4WHDrCae5GArwIqeS9K6jY2/HMQzu5GVd3TNRMhD2w
KBAWeeqAHSKDJIsqrO8iM8UtXy61yjkzvL8PPL4K8Co1PPH8cx7cpxBprDi+Eaqpf0efncowxdHR
poR8ZtWZp+J/q858kmY5hSbEsRDGui3mX/HLgpCLUPHVEjxko3uzEoWMhXMm2xNXKpcwiMTAJmoh
w+Utn6wG+KqFQYuuvPXZlUWG9PxwXw3bmH/Xm+ci7k5fDBcj2m72iuMZnb393+/HKNtUOLItbvUX
muvVw99H1x/+OosAhlROACo4upPPntIbjTv5anabqTuOSOq/FQB4UvhdVeA+eGrmQLL58r+8DNMc
BEwKU7ntencRHfFwnBm2v79tW2emQ03kbSCGPJnrJeDvTviaebsek0c1NFDc5P/mpKdHDIp0xryx
oMy7hJNpHtI/MWD9VEe7GxG1rDr8bRxD/vE96AwpvCLGfCdUS06GVBlnQnRpVB+djRWvqNr/3/78
yaSo3UT4yvznjW5tb0J9/fc/fzqzAU5Qh+FdswEkp/f0EQ1lBolU7+VRNftVgwasU3EbPGZo7v9+
oZ9W4m+zW58lVRjcGbGUq06ZcLkESJtMiXG00trgkKLtKxPTo9mgSS3a7HqWGdJGONQ13r9pYOvR
P+KK+re6E0MCVCSESlYa1kpwcN+HdSKFmdXl0N0GW1/Z5Mq/zpr5z7N6MR1nLMFpQVAjVgrdlNnd
6kDlTWk+QUL6+3P8bdpzBQKBWefZ+QE8OLmBVKvLoNOd9jaxh+2zQmfh739/nhPfXtPP+c4XkrEs
5r3m9wc09APyZZatu1RCnm6SA80zDzvREvDOrk6KVaDQavv7NU/qqL9tNE6RFyiG47DX8wyaVgUi
QMQXlWstyjH8SPoa6aGkW4Vgba8U9SGT7fHM5edn9t89///L44N3mASga0+m8GhEDQLIgC5gWe35
Ojy1EyJ/dDag4yOv63yL2gtGtlESNN/G9wqNpTM/4U9brZmeSunN5pMhTvYKUVIZWkMT66grxtWg
NJddCmAUTdmXU0xP7FZmsOzrMFSXxWB6ZhXFC9qvqGHi11ixtlU8i1S15ZA5S02vDgiCz6xDf/yB
EBRZMNjmqqdUtbYL8I3iJDimGVN4GpBcAK9sBIqqHBOTBbe7spp3/Bpn9h5/HBw/Mbu8G40wyJO3
U8taS0ScZscE+1Y90hnIOZVQaM/MB2aY0b049YUynFkoTtar/x0Uv172ZOEd6e2EFfDRoy8Gakrb
snsb+pcxOJqh60XDk+/joK2vUergQw3PzPKfMUSnQ/LXq598HUGmFFjcsuyoJPRSscceUrs0ae7g
pLKyt87CtNsEOVWCEO8E2oR3mrufaWfdmam95Hi3Lif7QmLiYhXaEUoSLQZN4pco3/uwUhApqDcm
1bm11uYr2XONaspunFnCQTVzA4xuyRcVbnbXfhUZRikzD+AL4MWkFKvlWIMUaxXnONBnH1M4AFyb
pidMLwcnQXLk9BJPJ+jjIlyPTe4ZBgMmYBUhN3Xb+pJKsZE+pH5wb+XqjZ/IJU71YYHxCPnS6Gky
3zulthJjeddb7totUJUMuTMt+gy6suxCCFj05gQ24qVvZhTvNPIVCGetLP2zK8UrXi+sr32zqjJj
WVFei9ClInxBdB0E92VUt8u41n9oNenqzmdCk59i7aMlZjFv2xGBxXTvEV4ug15Db0UeeiHuB6W/
yONyBdNULDs83rIObs8sBN8/yP9v2M3B6GCloeWczjPWAWqTVBOPquXc0EIGaeYOEh2Tsh8CfROO
eKQy/E3WtDHi6aAN/kMY9UsNWQLNtldyrI44XM6tkPOq/304InWl2/RztwYt5GR5Mgoa0pEo5DEp
P0wOgLwngX5F0R7KeE0+gKeMr013b7RUrKrNmUfy/ZM0PxJkTzTXyNEjJpN/9/2TpKKm66wxYY9C
2NJhQgy2NhS9WkWNmBCqDupXhRTqbXIbzB92Ja+bdHpDXBHuJ01VV0pqWPu2d5vrqhwxrUVBsxf0
HtZqn7Qff/+tP0G+pw+KrHRwR4jQBGq477/VwY+BQtMsjpW7i7qPqPgB9vfSdWP0BjcCpUrcXgbq
C9rVRVFeGbb6VkE/NKf8ohqufYgoGG48w3nNExR++dcwMDCVirmLjTqltwhaIjAuBjWiKJ7cuPE/
kVH+91HPqHDYtZhVf6sFRnEgaamN8jiJ5uCPyU0SlREUAyU5s8D9YVVnn0S2MNekgcpJ4PuDgveo
VTqawWOeItKmWRN+oNxJt40Cq54g7uvIFcNlbKEDQJKOzSAaxJm97x/GFZnVM2uLnRRlrpOfYNlR
1vttLY9R+TiSy5BnEyqccoHM3E3fhZqe+cj//gnllvl+Urgxaaw5J5NIUYNCNRMebpC71rvopxTN
DUDAwG7CrVkM+kOWVDmaWw3HQ4O04e9j84+3S0QjQcoqvbhTIpOitqgGy1xyklBxctPbXARFfhs1
WbboRnUngtxr3XNBmN/3qz9HlENC9wyhZ0YY+slNk6Hr0yeZH3II3LSmQmEP/75D4MH+d42fk/KX
s2pk+1KZukYehb5xkVI0o1hK8xEZM4a6wevcVa6RadrmZwbQvPM4mexUSQm0grJN4ep03ygNDde1
7/BENfe+czTUZt3DhAbv7y9O+/06bMctyvQ0Sak3n9b9ygh1tZ7b1bHWzOvazx+UgjBorMcBVR98
Ph6Ap3t4G7tGVOuin9hBVyu0bd3ChQDdJ9qZkTQvuN/v+/vvmUfaL8877WU2To5TsSO7NmtWJ0YO
cuuFUhP5kNz//e5//yDOFyOUhpIgm+NTBtYAlWjCF4clLYp2aoG+vW12k5Nt0dufOYf84VIagB8K
j3MZUj0te0cj6x/Jt/WxjeI7MpXcY6JJdx3E+lfgj/aZp/iHt8rVbJd/GMYM+/3+FGEGt1rcNfPV
2GzJeq3a+SrTzyw6v896jqLU7YDKES1KGer7VaA3RVCYh/oozWpVZ+2rDUDANBxWgWQVN/UFFpUz
0+L3KT9fEtDSPOmpVZ9MeWWs7HTQuGQy9TokDU05qKXS//j7uPjjVcAXcmhSAY+fTj4iCZUMyzCF
EZkf807cGUZ45tmdxhSx85gj5ynwIE4mEOG3GhUxU9jAJmo72VelF8uyHxESfwwOR0CJzmHwRH6c
sIzFbnhmdPzp9n699MkcM7DqBI4zv7dabkutQW3Y4R76+zP8wxCcKyF8/UD4kOZ1MjhyiY8Kibt5
Y3ddCYDJsC5xq2eHKQJy/fdL/T632LnBsYOmSEHxt9elxJ1bj1YcHVvTnhh4yLpDA2rSSBvbk2Uy
nVk0T9YoFHDkczhz9o6qUyo5XTaSgHp2W3TjsdPAySp5JjdTq8IGTke5cpHvcKiojTOt1N8uirqY
thlGbBgBM1rv+2TzUz3F89TaR8ev27WvuRx4wjE5dGZvrwee7z7pleTcKJ3/6i/LMVBVQqzmrokF
Gohm/PyWf1mOjZLSSTqoylFH671TKy1ZNw0oCBJRAAvVgXat2FH/gwMl3CS2ynsnqJNsWZHD8zTZ
CbZMPZzipdsSyRNJQBkZloWbKYjYqQxFuC+QEvx9MJwMbh3FHBUmtskg5AFMneYUDHHkVoGZ8fdB
DFnhptPv/n6Bk9F2cgF2+d8ficB87HQWe53Akgs9Q44Y0XkWFaSuc4DQkzn0v5dCXkbRj9IZ7+D7
pfjUotgpteJYTBgY3uN0kQ3nWr5/vJ3/rnFa9OvqBDwLauMjph0hfoBiQDdDdtSZ5YDi+G8jeH4z
/13pdI9qq4M1+plRHFUtK9Bbu85VGmetRzyZuyA2Ens5w+0qwRh/qIX+SmVaWWk2gh+zrGJPwtyi
KMX/AXyes6tKDYlxVs+K4JQq9lYYJBgLKZQFblUBqyfIna9Iy61t0dvP0B/oA8vpM1EU+xgj3vPi
sSxNrw1tisKRYTbgRnSXMLMUJGEVJKsQ79G66kETsYTMovxQW2iDZi8Cs28WFfYwLIcPKSKOEayf
h+NWbhAqvztNFeIb1QryP6MXhDkfPd6CVTyUzSqLahBYNYycaOqtTyRwHNb0BPIAxe1NlgC2MznS
QO6Jw+M0jHvSyLd93ahLB0CBggUBdoBV686yCHOx7MtW3rcqWvlLcAQRDKsKeRD2FDAMkSDWQocG
oifEsbtamXu2CZWB9doFBwOlJtEHf2uZsbzRi/TdyAKxwgJgP9sYUuHQJsUmL8P2mmRmlMA6kix6
Kljl1Kb3aifTV3XEqqMmCYSUiP6EYjUmyYldfVAlBs68ZQcAKUfuEiD4C8KsxFbT/OLZboJ6Y/Zt
ubJ1XJNugWzeCQ17TyCq601pqqwqjKieTVSS51fdSz1nQedmq335AuiEXpn9w1haOkbocWgBaIGQ
GkXFV3OaNeWVJPsKRGKyiro28ggpI/qD2PpygejM3AQlYCPXzZuHorGEl2S5D0wPWNdF2of6hR5k
X6WmQu+YCmfXtV2xQG1traspBqOY42XHu6IDlGT295EzvESdCzoII/RKdXxrNeaRsZUCLyDC8+oy
Shxnn/VVszXdkVYtrU5epaUdwqB8Y1zY61QfjedgsrDC6BCOiHixdyXqVqLnx3QVV+OH3h96eOZd
Pt6Xtg9FKqRoJsOwu/J96W/M2I+JeJjM7dCOH0jIFRy0Du/DyUvPgtMAqTqFsiaRM25sTYtXTp03
u9pCZNVLZLjRRZfso3IBFR4TSZuRIZRo+gYZNdl+dS+2ftHC8wJqgcI+NfBf9SJZGkn7VfXKSzma
HPkq29/4dqVf1SKj6ldLElui0X6CJTNaizrN8AVH9KqToZo2dVrZyMZrDd9sAJYhCpWbvC+cA3qe
Zt2Y8bDIdfwLbRsNhx7ADfpJIHlNWAaXtS0+FVdF7u6QVKWV+LO6FPO1SOyXOQh4SaE5X+aov9cp
Pd+F32jDTouygc+lEV1WSdjtal/zb/2A7OdaFoD/h7K4dkestO4EHRPbIkBGsqleFR17vRAQWBL8
iqssJUSmJg35KmpCkgNw1Wyc0Hy3IGfi0UMEl5TOG+zEGSAvxNJJdDwsmc/5opDVAbs5Hz01uOxB
XOxy36HeihOUEkh446jd4IWFkz8GmWUvDP7j2hCt6Q1A69ZdPNkYx4qJ8qSCVy/28VEpvb6Ws9fW
lLn0ylYlF8DFkh3ps11xwB6UpTPHLqMwhco2uCAUJ1pGNUyksC0iUGuVfA8UnLiAv8ArCluhONGW
47IxbVT4Vr4I6jl8wHFC0iOCdGk0To6SNhmQ/5OsQyoyeQldUHhho1p4b5r6YPmRWKAB7JZ9ULZ3
AQWydTM7b1s5FfuQ5NRNl4N9sIqpxHU/UdlPSn/B/8K/0SZIPmoon+M2MpbJGACQqCPBT644/xnA
tGBVNEDk0I2HISiZ2CXqgwgBd1VEaPgmCGPrTElKyqy5eMv8QV2W+KeWUWm/VJhAlyJKPvq8/pQY
fOgtxB+dqfwwZAt/cTDecz/zwc5xox3tQwK7ynfTpGZj675cam0LstWIY2+Cco22U4Z3nCoJhreh
yuSNcl8lAz+ztFK0hyEyw0ydkKuC7grIJcITUuHjnPPcLCgSi75k49AJEdBzgXmUdyOKLjAG9QP/
Q2ZiGg14e6OKcwErxkNk13iHzDJ9tLPsgXQp80fbKtmhx7K3H6ciOASQ5UtssaCl2lnnas+cBWxp
yrsIHNfLciyMWA0RfroB+k5Xwc7Ecd/TQtfa54H9KRy0WBMu3ovadiGP9bWyYBOsUgOvBzzmHPGC
qqO7asl4o/dCrLo4g5fBPFlDSrBu41brNwiM6kvgZ82VlCLeVxlr77yhvWCnnHjJEPbYWs0vFiHp
dSR5sNyRatNZDQLnxInXsnPHDWiXYR3SKGJo9y3FI5xiGMewcwpjXPKtnfZ61/beVNf6nYxDq0Oq
3LaQs8FWbiKE2XiE3PhR+DVfdb0w83dFAjVZAPrC1CUqHqbaB8d4mLG8eodjz6XJ5RbOqxvnzQIu
JgwQd0K0nxYESkaEdSx0vJSgQUVyAb3/ya7NZ7NtH0cTKkxlpNEtbMsELwN7QLNjy2CRwr2AsVMd
0lYJbswI5oCLwXfZ1AZH8iHB+9L7w4zkqTKsSJEmjK2fxryEMTCrfS4FvRfkORjAguBa563RawAR
byc5WTdscddNivUon+k9cPDTBecsf5HSVVradgsBJczTRUqEyn6wxbDWKyPe1XjzrrpE0GoMBERa
X3xmJd2uGlPiXm2aZtVrqfPkQ56Cr5cV29SkG4JPwFg7EBc8mu/6Uw1MDfIRWjI8N5N5P40OvudW
xPhnAq27zeATMebV/FITGBd6Jf2SEwtkGCNXrFWrgreqRNdTgeQ6M7tkS2dkupb06fmvSUK+EFaP
WBsL6GGcy6bwpwKPL55/R4Cb2ARmLTaNCgIsxaCOG6mVj3lJwarNSmfJT9XWCkK3TZPjoFwWSlMB
Z+7ca7zojOOxdN+dCquDUymaB6fNvYGj66yIskMwPTTM1pTNE9DmEKOrfNRzpXm1cB/izUrGDObi
lJlYLicWez1pIRiIXj1qZenf+20Aa6Qth02Sa74XuPm4sgKaam4+sSr7DmEuppK1m6kZg3sVjslt
NaAc7A3pMCvpIYWZb+9k0PkrjpPyXswWTdDlzqpRWIEAM9EVHIyY/OLO2UQOsd9x2eH3dalvx61z
Z+U11CmfPWTYO31BHlT5aeAigsKZ9uhj8d2nmvWpClpg5RxOV1d0+VS+wcGCqODiDUqruaaTpS5Q
gop1FE8kTo1Tda02HfpjgjBV0ExpkR3iSGvuS3d8tWq1ZgvUfowDfLRxMKrLrtJVL1G1j8Gc39xA
fc2SOva53iHjBsQFQI8x3A4DnR4aUjgpHNZ2SY7qVUhDZqHkrKhOE01rWZl0CPDJrsWoDXf+MMql
EjIjwzR96NHAg9yIGy8vNWulo1jN1u9SDe9V5LKgjjmb40cZN31JCFAPh2KhDn27QYmN0yYeE1o4
lrYG1DasQMGlmAT8dIV0DOtYHUCkcdj8HkZT49wQp80+itLy1iyzeFsOlrEERNVfwq5uXnnY40bv
CILF8DdSgLB/npLLmtse0gPxSTEu58S/x1qO0x2L4ibnCAtD0QFMy95Dw1EQVgc91tofTeGAdUXT
7Lkydy7Rsgdrc2LPZEiruYGQxSFABW//UsccONZJNfZHCbyiYpfalc8EBV0Mg/lixH1vfMTC6LV7
s2wig76+UaTbCESbvzbVqnjBZTsPxqSDTFAbBt52s1uVVjMH6uSmu0zbAVipcIZueKzBIl1aPZ/l
zhL2IsPavzMbTKOZ7YY3SS6slevIYptMkbUwNeU5rZtkkZWRu57KzHhNSo1zi5OFEXZIXLTLIMpn
f2Cssoty1WiBPadZ+CnM/mXaGMmOWsG46rI4vNEk4USYAyr7Loxc4JaVuOsISKflS+eLtd65sSIM
OL4NI7SsSpxXkMPt5hmpIXpIeh3OXrLz2xmdEq1LyBK7OKXtrrCl9lKjll7U9R/ASMzlGNbo+esE
oJcAPkpRKwP3zJ5HtRIXh6s0drG0f5BPySxxKu6+r/DXspot8tB/Tv0mX4pE6MBi9dhL+nkdxE+6
kFYccmJyAEgNY3iZNTYETt32s6sMRlXsuQDn2NU7Cr9US9nDACxhuTTj8RIEDNg2LTanS0eTN0mZ
Prcw3La9hRdz0Rq4LJXUreAnQN+xB7XyQjgEK9SD2RqMJZ8GSLsYIhmd2GjDR7YBFI4Ak35YYTC8
26rf3Yz06rf8gQFaThNewWZE0hZMpgb42e58FgSteGoynKp67hjwjgZ7q0+hsVB8aF9sObqdHrX2
deJXTPJ8Bi52xC6A9iozr6pHADyO715Tt4KdZtbPgW1/KikFR50TyH4gqO0HQlRlU41K8UouK5AH
ulge3gK5DBvwF0oWNlggfYW2p4FxlAVhaSqlssUgR+2LZt9CBUbvlX5QXVg91gjVIPLLQamykBzq
9UVcsMcDX6hsRN8Ty2WBdLtR68FZwOzRV5oPV8gM4mmRJRAPCVqjzGXY0xJSj+a5Yf7pBoBEZAE6
XMsDscjZuXmRwK8Sh9HohVh9MEQpwivcdrrRzVHfTRHAR3B942VgJBZnDFdSOquqjTBlcFHVJqb7
zHQA/0XtdZKZLWFyevsCKN05WEOsXPX4GHlTUbfOwPw/hSwzB/AEiRcPCZBYhpN+w6YW+kYRwr1z
i/YO0ttn11fVLmw6d0FHbLrQw7s2XRPzFy85+vAq9ER7ZvPasb6w55GK2Sz7tqZH3Eh7FXI9Tw90
c6E1kiMfRtnEi8Iw8dTRcZ9EYWFNN2ErvE2+/Yqrqn8I9LzYNaZCGICajUW0o6UBp8gsNWj1TthY
X2FiDrukGgzPH+J0lap0mKX00UtoOFxX2VgXV3Wjf1iGoezB7A2LdOp0LBY4+phXEayCjnk/EeAA
X8J6yS272RppQYHEFhpbvwqDeWHQYcxjmnM4kx9ddfxhY0ZiXzUC+6sluzslVTZ2S4Zfkg3g8nJ2
q+iwQCKRGr+sSCpg3gFXwfhbg0iYjpQuOhRqSEVoNVvXRofjLrJp9MUlmQFRpobbSPjB1inz6jbU
HfuOmzIWls2wjBxUQ3X/ApIMv57Apq2ygVpQwwUU0nTtqk8y8aONZLQam9R4aUJdv3JJt48WZR04
X1OTkq7GanroBJqbtKlBB6n+D8xjqCNChZQ9llGvETDX8rTSt7XbBR5227epSroV6Bvc3I7BuonU
cR27to8jTr4NcMEeKC2BsiEzbU2BHlqb4BWP4yhuczt8mOKefElFhdFkOAWu9DHzqDkauAbbz54c
uqXUErkN20qw8PD21LDVd8Vo1rdmlysHmCT2AY5yeGWLdFpniZOsJujH1Gslt6HNJ37l2S2M4hqR
IbvUJq8o6gnKFoHPtDTf+ap8EtUC/QoRxFKMmOYbZcBw1puuZ81SoSCKbD6eUOVLqy+u7UjByphD
Zcjhh/D7rJD8DL1cBar7SuO4XCttPnAwNOvXqaP6iFqUbVXdr3VRZFfsCLsfQw45y6gIFebAWMAy
NKuNn7XJjCfhQDBJK3kmPi1Y53mnefpoZiuOMoQWqCOWdtmk8bYpYKwHtv4F6gN1nZympSxNQHbC
+ZJSLeEup8metda8RDuUe6LpEUQFgVHdllk7cHZPGxx8lYB5i7Fk7WALXioAvNcSV+OCzN031K8h
07b6CAdoMyAONGNvkQmO/U97n239i1CV1OYASbOVJv/hM/HxqRW1qV1n2PpXILQpxInO8NpmhonG
zoU9AQUmXzfZuw6LAhWtlrSjxIFPAdiC7jdALyVUHtOxVo+doYXHqjbySzdx7CdsklSmOJEueLhQ
3ydAByBjzK2w63H2zBormPDZSliQHVWdnZoStDpcrKLOnpvG8g/QCKttSNjh1tfq8AZYY+3lxB5u
Bl7Lso17/WB0vJrACljE1dJcFT1grcyPp00RE/ilgz+A46fhLTVAwJNGV2x+ZolUQb2e8ulVCVub
gqscrF3Ti3CN5QT6FDu2tVZDaKil0m/pwsHVckJeR9qTXBIJa9cPYuvI6L60gDWERd2uUtFwGFPD
eEdbvLxywaHvdUqzhwnwKZ+UShNfXWrLZ8tpnnyZhgcNGtgmqSEiDVH8EdRDz8+n4CumObvQb1q8
slHtw5CxBo+mJyWqUgKrthP1GvA889uEdjAGrrrKCqPZMjmNNWEnAhOgLvdKNeR3uh/bT8PkvNn5
wHhRWW9wkTbrwgYDNSi5sxNmWbCWlPl9rTi1pws2FGpO3pKWKNFzp9sNkch1ujQjBUgym76lMpG7
GcsUP2KmyIcpaohcoCIBPN5qfP+Ol6Fx4kulSwgodAZbkwCZLaR/Wm2Zz+NkdnuTBQNm4aDDg67U
/oFPnZgruvoOsYV6HUqKEmyBuu3Y2TPGkU8kbGm6nQICTCbZ95vU2j9ilC36gnocm+swAL+St2n2
RckVQZhTsSKP7WBdOqQ53bIDrzzDTKzHQaCSjsGYkPLok1JCTO0aZxvgB8HIvq4GJfUCeyioWzTV
0vHHgciOpjMvW4sq3KSDNCQo9QlXKqqAofzEbNlvyfmBsjL0DfIIFbvgmsYE+J9e5mtDM8JLvSp6
eLE2ZGQX1HqFHeSHNYonmmcqGzX5YiZhDZKg5MwPw6bZiRKhp0Jwre777YeRuVpAFRcXLB1M2ewd
FzBVjscBp1JTPemZDhmnymqvw4ut508z0q+v7/RC8GlocvPLYdG/sLP+GcWm3JPlA4afGhOly+co
Q3Q8BMT7UDJoluT3cJIkKmYFE5n1l33vc2xDytIz3M1tY8d3nVZUtAZKygpVbq/9OA+3vdRI+g7R
ghDQku1riwYrU84MET+2VgE6rXUP0tXksznJyoe8XuvrUUQPrRtyPDH651DOFHDB81vyBRB3DlUC
GMptGnnI8Sfo11kmwD9nhr9QY/9Whn1/GZJdGq+oQ5f1Q4SSul3HTdU8GLpol2oduRCVatIPytBQ
9zBMnd0ACvaHX6m1x7SlA2nV/i4YKRbrbvhIB0Fd5k5AGArZchsfYsCWg42/wyOgeWYckNxckA5E
Xl6zVII63cRtT+XO7YoZe2t6pSPfMjV/S4pMW4IgxZBv2lTWDh0HyWqV+u1N6kCjbB241+S4xJyW
Qn1Vgn2irJu8tRrLYiezdE5ppomitrb/o1THgk304JZb4i1WbvxC3azwL/K8tY1LGNY92tGuiaJN
RQv4asLdi+BJRBskdcQ7g90hCrWiwJVpJAdYivUxJUCAc4w8uP+Ldz8N5mrkY/Ujiw9Wudbu5htA
8ewVxdqyDgJ8Gux/KFtigJPAV2QRT+ZdWYKwKHxiYDSj1DaWBhu3oYkEggpod5ZLmAaCZWKUbbO3
kbJPQacsxjh5wAAwF9oqbR2njnlLbNXbqGuHMUnuJyb8RkXMSMoJtfgUvDxpbpeiHzWiiWrSQNTo
E1Azlg37YHc3Gd5DE8AlRU49s9iyZ6n/NLEbu9Qz+jtLe1TCLyn69j62nPpFA0jnuSNwBdzf2sT3
3YnFKs6a7mirxrR39OjFMerHQKpw4lOQE43WUf2yFejvQ1HxgvNo6UJ7vTcK6BMLAa/uupVqfxAF
1DZKwv2iiBRMZAqF6DyiHNHmRUDVt6mIp+ZQCoqJ9ogBy9Po4OEDhegXaU6eUKpR0adOlNLZYBUe
eVpL0cOY6qTeEYvQRmsAXWiU64w8ljEPwbdSoSF5hK+asNv7eqCPUkahfUjj8Zn1XN/YtDqWLHvq
NVj22PMRxyxzNMgWEx9zOOdrekwhZ/JXgZmPBqE+13349izSrKs/M4wmCyNxilVRs1cDv0AWVR98
DvYQrkjkmvIV7Y2nkvVnSWMFopU/vBLQAIWQyhBNGJUtCWDota4IjoSRHNQPTanrg2wAYsQk8CwC
ajeLqiP5l8ITrHcKBUdjLJrbOApRe3eqZtzaepazNZ5kuRzz/sVgmfJSiONL2Eiv5KzTb9WtcqRG
2wrA27F41QNHu6RfU1yaLCX8EPOt4Ch8iANrhDRrChomLpLsWgsxaWt0ZDM/4WSePqtBUALxj909
Jee3Jmwp9jrO3KH0cYjEWu2PXtp0zV0J9BlETVLBOYNmGaVESJt2EN53Mmiv86x6BYSvr0TpIj2M
+VSzjyNeF6ptB7fXrkaaL+0PkRGWAIwzu1TaKpOHTE+yS5UOko2yvBnA/HbxOulI9FKgFfBpD/OL
zh/8o6SGD8wvZ6+ots1Dj5veM2JlgFcv5xQJ/bEQlPRGHX9/a5rxfrLdZG+p83a74l3QSOXsrAfl
ugyS0KvcpllXnV1tadSQplXm4Zo9BySNwtVZ+XJ14VJW9/zYfCJZ9RF5l8OkrsPVFPn6lpQvc+sO
Ovs3vxmcNS3K8bYzUHg1dm/sAGgMq/5/ODqP5caRLYh+ESJgqgrAliDorbx6g9DIwHuPr3+Hbzcx
0dNDiUDVNZl52jY/lVND/GfrLGtENDMppaS5pVboAktTCGCFms7a4jpHO+S/gJP8r2zJXZxSgz2A
bsKcbxvwMJDbPfpezkwSdO+R0UTNWg9U464aPQ3PDRHr7GRsc8UanUzuNrhxmAgoWYFxUEaW7oZO
xLtHBjDNDUxII3FpECCR+OlEgjVaeDirMxMswqSQcUoEBij1GzaAgLFkVH8KwyhW8YMxNTHF3XQh
M/EhISvepU5ZDWmVH0wKI7YbYepNRt0eJxwuR13G5lcKDYs/glx9bEg1I5i13Dk4+e4G9dk2TPp7
Co11m6ga+oXIjHOXPETbwhrW5KwuR+TT4qCUrPZCw+lQOgFAsyZu/kVxXPlM5zJPUIl6i5ubXC/c
A6AwUuA4+vBsDSxkCJRpj1AOGuJ8u9aXxcJZEhnIug0JBq5aOn7SGXaUmy7LznVD5Q+DiLZjNrJi
Xt6Xemh2cEpK3x5E/8RhPbMuwt+YYDzdWUYQnyqzqY4ExpAnaQ31vZKJw1Zr7inyFraxdZhc22Z8
FhSeO22yGIp1mgAv+NhOC/1Luk17ngXWisLu1L6dzfm5GnqmTRQYnk1RU5CKZkVJfm0ixWvhjj8x
wSUf4VioaDU/4i1UyrlQjeFPPsxqkzpxQPc8piy1df6D4RGGWIziTkMRfnXSKrYA7qAudSlL3RAY
dprYwwXtMOH+eq1znwU1Gq7QPYC0cg9cyeY+TJMKvW9OTk+VAkPgWl7adN6CoWvW1Pg15OlqPBdG
nu44RPpHmah5kIIolXtt3hlaVSBpUNTHc0mi9jhHK5XI16zq3S0rnuZQqfZBlqt1ut8BE4bqyA0N
XBJlysDT4nG6VFNYEvz9SB633BJUkfsH2PK7oSdhP/0tLQBOytGy99ES6X2Y59HTm7D3LS7hK1BZ
4acDq11ThsUhcVN5IHAu3iZ5+poIO6MRNfRjK82JX0BHFk2REirDxoZ1E5o2NSKpY3s1700ZhO9p
OP8UXf2JpSbyDCoALy9bJmYDpQA7QVo/rZGweGWDosXWr2GAZNm103ZTysVcgcMx1zEn0bnI2miV
zjMLcjW9DmXWbjU3gr3D7vQyqiAnjdvQ3mBZ7VFiXubSiDdsAi7QNZ3NMsh/g9lFazlz0zoGjziR
d9HJ5Vvd0qcZF5ckwzva1dQTEylSoIndTdBnzg8Fm0GuqV2yL0qJUNKcZj+3pO1Ys/xHRlK1Q1+K
nMQNCJnuJ2tV0BtvIoiovArWPwdLLlvApibK9tGb1frHIsb45BZBf6CpwdHAMjxeYScZUaAxHYjR
3HuGKHhcqsS6g4tLz0ZFkOgSYRBaoqj2jbiCGVk2xtV8rA7cgu5QoI5bSQVpEStzflehcshiGN9r
SvY1sZQNooAHjMlo5W4JXNbvShN/Af7Yx4uA0MRO3khkHbzF1n6k0m1iNatPdyLhJhr7/pxycu8S
jZ8mtBgAVa14Q0cQPTxJy24B1uupJb8749K9Kz7ZmuEUX7huBkcNCOQ67aJPFDyEQQv5Yg6xvTbC
aHxxStvmhyDBWKbMlgij6vZVZy+blugipxveyoBdYjKChzKaPiZIx3XXrD0Cz2mG3Hcjo9ubfdbd
ej3otm0aFy9EpFlr6DqmZ4QS6iKxgYUX1KP6J0293Q3ObH2EJIq8apUTEvVZglRka+JgB8sktS1S
qZbWynciZoVz/aiIGkU2faX6e2MVy9MwDPiLmEUBXnik6hrp2VJ1+wUdrTgxlhKs+O3ghcwoXt16
JDYzLLyRloHdJlswms9G/05bh44H59R/SxfUH5nhLLspSuyNFVlMF9k8lprwShdxFtEq1Ou/XTm+
R1r4AoIMRsdDnzNljAPJLnLQoKnxzQn5PxDQWPp1ywKR9qhfC6y7V5mMzX96Vw9vhk7nk9DtrrJy
IiRSJ2DK6LhlW0fTLzSLIZiA3vb6dCQcl6iStWv3hh+6iA+moAgJLFPmi9Fbv7p0E+T9AJUn00o8
w6iDu4vradXK0gASjy2yUyww4EgA8jGpetCeEu/MumJnWBXLfG1IrlYw8sAlVCdt3iT9aiDx/QMZ
lLmJB/vVaZX5ZInK3NF5oc5Rac0BX3GzODI4BUm9bOYxT2DGBM8xqaVHVoX5ayeRVRSzk50MdUAV
BVcp1ZJ3+CC2V5U2eNOS7kc4iMlYUOhPVvoPpSzjnDtRapQDXsPLqjN8jklnSln6j29JvjGQE7E/
PNfF92Akl2CZCUO+wdzG0a+bR8Y0sKepW8Ifwui5Khn9ZiTlPXb6zrmfXxEybqRqdkK9QLiBVsZL
KZ8r4yjlyS6uYXRw4h0h0jErJJ2QXdfZyZoq7wRCIwBq4uYF7Y9Y5fGHAARlafx6d0u2U/mPa99p
u1axTufQnhhEGgutkH7sGH0WvR83XCpkPPFtfRX2vdRfLXqq4hrF29amiJX7uQQPlP3m4y5jCNVq
ntmyoCpPM1OleG9Mt44hU8+GMRs6liLM47jamu6PEDFqhN9WWxMX3vSnKf/p8UCawWUJv428AYsF
UMdFrRI1m7B8CcWHVp+MKtlLFtVK3O3a3XDrncrgoa4p/YrfPAnRa6CkR73fTO3PzPxCpsgY6av0
8W1mMtWG/jggL6AxIvKuYLKdjTsjOYj56ETsWkW2lmKnZ/eieil4dRoa7bPTMegnIHTosnVlAUp3
PKdz1uXw8/jWVPRHkwl9FGfzAoHDl861bN51zsuwSg+puR2NI1SgfZ4RlUoTzcnQ699JBGsSEapB
bvNMAuD4HIRYl3oCgqcfTqBVTtJjzyxOVIdm5N4hfj/FsK4Xb6XaKyYRkDNXcTCuausQoTTiieEe
WfOp02hTGzcNnq74DMtbZuy76OeRLY+5yBslv8CzZgKWOrv5Y/v1yYxltO8uMTWtBAH/LYyXeXrD
ArVizdGKc+BsK9ZYyNs1xDjdNkE/k0u/M34yVIo5typB5/GiQTY7l8ElFjC00GqlZ4d7XMGwEq1e
b0raXfL30X7lpdawwR3EazTIYs9098tMzfRCxqZvL3RX6XmEF+0A56P46poJKZS4OeDHcwt6cwbC
l0OHNHV1Csz6GJFyaWS7zC5WI2A2cukgOcD1IUwIcS7LpTxd29PZAjclOPLc16Hm5HXZq2UMUoOV
GF5JKl+TSOTVVINJuo3ZK4+4ylCx7uYwxsb4PMH/ys8KtM5Egy/bj4TccCJX2O861jklIclNyXTr
rnJ61d2nOtgmCDCX6o/55FZr3vTlyXRfw2a7ZH8jBAoWWGVtPGznO31IUKNtH2wTU5JaP3/G9WsM
5XHQd0E47dWoeynSjbrEMesS0s/QnmKBDcJ+RnUjkL+5sAua4rk13lqL8lLbUdvuS/MB1AAeEv+K
3mVjnwMJwJUHK7QailWu/ptIP8yT08K31cdoQRjpzIEni4x5knZDVLQm8HKS+dp1f4D1cf3ebPWD
+M8LI9L3bfIDGbgv5rYn+SrhuJ3Zye8fKkh2k3l0dmeDioQDkWeApmmtZYUft9rbgPyMGN+VE9xT
eZuidJda/0xE7XNBDDHD17D6Vw4h+qwXohUfV+H0GAEIa51pKAGqlQuIJsmoSHMDacoLbFqdThGK
RTGfBVxJC2vEFLxLF2VGFBwCwpXtYNXFP7YGUMXyteRYgw9zHlmdw80goXBo2ISzMKJk5dyv12Di
jw0krRk0YiTXofVWlADR+Y1MNDwIAkpFbtCGpSdf2IsKW9yOF0KKBdbd0PnXmQ8Z6nRJ526da8F/
7VCt04glQ3FW817L3/vxW+q7Od8aCbmTRHu6X6W8YQT2YjKFU4t4VHVo6BMLuS0gRY3QulID9++d
ezUmaVF62ah5k/29cOaO9XeTvtjyRHuxktVn2H8iJfMlqgEUDEguL0uChn03amdn2uEs7xzeh1sP
myv/0MpPplbrStDj2l9a+xzypnTxJs+3ZvLWDt92UW1nJLaIDdC3PQsSdGr0hYXWwzxOOLIJp8u/
RHizW9JUyz37Gdz8z231PjvHHLTD/93K0H1o//iLUTEO/1Xy9qAoutpOqqds+mP5UbY/6Gt3ZJbT
P+cr3fzJZ5CR7nauT0nN5ckp3hGJbSNTtJLtkr/0zFHi5arkjdttQz3tkW0Q/NWMTP4INIY5/NuR
jRK+JcNdnz9yVCJGd9QoskLb7XYPYTHyjJgTSZHEnCBc8iFedYcMctOWb78jXbWEA2+p6Fhb2W3E
HcUXH22oXzw13ocR5WDPjDC/GC4TyAQv2ls8AgSV3/b02yJAScgVlxNR0Ev4YEb5PAzenPxq7B0c
wE4d2uoxEmsUpLPUtgwX4ZS8IynzVbBcYA9tl0ldAyjd7LV9I8WjjsopU/3nbFibNtznzgf7Alrp
bJPL9yj4VZeObEI937Vfzr7urqriXxzplVdDvu3YyC1DuB+jvQKjUBHoHC2nh55nmF8tTtU058x4
HBDiJ+eegkhOsNTNzvGGgZsrnxywHVXKl/zJIeZCHCTsrkiztQLfzNniGLhvls9QPrf9KXF/wSxk
wyGcTqALV6o7P940NtK8RHuXitu8xNVTYLKQl7YPgo2/7bfM/Jkqj1nJ2P7nMhFjicLV03hNSBJ2
/JWk5wrtAbEHi/J7512TF9O8zsa+aWll9Z2Y7M3AtWE5B0NjH9FuRHJR7EjG5Y44FV36ZW6e5vHL
NnhiPrP4nxYBnXcQ1AMMqrRzX6/Z/vskiXr68Dnax6W8kbBZshisotMYA978YvajFdOO7NW8ftEt
VJdfun1U4ikYX0EYleF+kZsmOuaEWi1bYgE8kV9cBrPleM2Sm0BpG3f/srjjIThK53WQ24lbLA4x
qrxK8yVMbv1w0kOI9aikuo9EHYiE6BeHesWPMajyhBIj++SaAE+Ju9yoQfI+fizG1e19Grm17L65
j9h1k0UINi74nRR8neLkQEiWGaAFPfMbAmPp80V3j1JCTk3yjxOxMvSNqrHIoIsKuJz1B5DsnAPj
Cst9bz8l+ngazH9hH2wz02VUDbWsudDReMpu6HuK1cAGY9K3mAohNVY+ZToFM7NrOgBN6bCYaUui
C2yTlc0F7BRPOJ4Rn76C4Oa0Sw4TYflZ+x2jms4LgtyLfW78RoO9qs33hAPA1BP8n4nHTDqngJ/Y
Jobjbz9Hay2esfDO16TNSQFhistQLefHN9o3Mt7aatz37g1DBSVBuFngtM1UHJPt2yThVurZVNkm
HtunPgQasAhOmXDdBJ+TRLQ/vgbVOQukp9VQwBhVLfJvaPP1Ej2P1VcQkVCCpDPhPCgZYTbaOtav
rStvi5ueugoyquDGCvMVEVjYN0xvBETsmugSFSdeb77WGU9zmZFnH34Li41V8lsPBbsIJPvIabgR
4dD3hwFTG6ttzlyi/hk4F/yVBdqWAA6wzfAoaZ6H4QPMm+quBOMjvuDEDjZN8WOxYCdDlpXnX+n4
qhdbIwhIk07oxOt9ZPebwfip64boZ+iEj5yePm/2FSNQHV8OqeLoebUPLZn2ZdHvkZowXZ3CvybY
Os7OQN2mwTOaJy6y6GU2yRMuG5/B36nDfry1F4mc/q9yQHk2b52y3sy0/lp0tcoAXgvrp87/Imkf
JaSMkOiNPPsYm5gOHb0bW0B2zcsAQvBWaVy80Vvsvkam4fcNmt7lvwldSPBSzH9uDYYMt43x2ROV
2/OJo51Y9g+S90yXmKl/IVDXZp0s+m6wh1OvXsZ6o2JqFeJnEm1lsBKm49GbH3CWff0lrXsNEZx1
WzQd63KTGdfeJhh5L20DtMUaF4aPesLrqBFVEW97mJwjqj5Tv3fNsRfHhrW4in5yS3oTI+RO25ts
SisGuYnxatvnQTO2CD9XOr0UCROERvPN41ZBGeDFj46MwU3/NllAM3oIrdl9cn5Ajv23wNcQuSBK
91JaLwhVV3E5Mff55YwXwaXRjoa9z5Ntn8IM5bOxNpfLkyv/eqDPbAGyZpNH76MdkCTKaYQN6aDx
FLExAHtyYv9syd8irFCKvrAuidG5YVwhqCXJ/vTprNcvEq1qcTISHk58gqF+URWyr13zgKc4x6ql
95GnIf+zlFqHQE4a5lXxi+rZNsGXqOpboF7TUXrDfOnqgHU/Zdm7gfJrJhfEZtBO08cD0AZnm5Tp
snjOhzetfnaap3HeDs0dLqXH9JcZ+kFm/IHq1rSfJh2McI9trO9LphnpTAWEzzDP3gD0Xqf4UmlH
HIEg2p8y+5irj4T4+WXuPFuBfwXlFRHQDE9vMdjLY7+zGK7mtNQRdZ2e/A3gNap+F1bnBHBmXNLm
cnsXxY8LZgOA+jY2tmAVLRNcPMnc4byuE+COYbXr47cBmAbONpbX3/H45Xb8hKgONOujMP+rm2Eb
WfPa0vcQI9B08RwvTn/vNcjDpLCqEsEGMeNdU2ATHDYLKCFV478QALPS8T+BsG/WUxKW+hOurgPj
hmCFle8N5Ii3cFKjpU4PgctsX3MuGAa9JS1OWTmzL8flyLwHGEw8++bQHlqiu/h92IgbnPQB4Gpu
FmEvvaFhh6v9PMDZXwsvDfU/p0GSZE4+GeGfboh5iFlsAV5+yIstwoqD3c27Dj6N/tA1ARhDG9+R
UJ+aOiLp5dsIzGuDDp1cdFowd2u1HTD2B0lkWNeF2NUzL7s9j3unDD/6qfwQQtu5y+A7Sj+VJRzW
avEYh63UnN2YZ/rWMB2Y8X9KCkTlDofRSu4QFNfjOG/iCoC5aZcEOymCofV952inPA2PkaVtCrb/
K7YZv42mNn0+PYWzziKfhdVoeots9y1vTeyim8+tT5Qv1BKQbriNm1Wcah5pPc/CRgEWqX1h1f+m
1EEgXpIY4GbuAeI3aNXM03trVWuWvxDt7hGIjb3vb87vXfusxECJvBQr0310c9kH66HbGKcbY8Iq
YM+HZQl3qOFumat5seVui8ZgUwk6x2jPRc56r2BJ3ze7KQhuZjyQuULiWr+0l37Jj4U2QP0u1oEO
i4nhMtjko8MBvQqX4Iai8DwR5FOE8t2sutXApdmlJk4/dDlmeMSetO7n5NUgFmsyl9d2aX2XP6Oj
juzn0HOnxBccHDU8x2VeEOjA6Qld9BXLVpPGqS3zndXyniKpHAHZNo7ts7r8rDVnl5bjuTEmr8Rf
2cLHY6sJwhk+9xtq/p1qpifGke/j0B9EGqxhq4GXBBRMPgptz6OvHUtqu5axPFggZy6R8Iqr3v/0
gSQ7RdvF3CeRLn3JyhkYHrMifYOi/a5JrmDF29vNyzHKqN5TPHCdMm6WPvjq/xwnIvtEu0Zd5kVR
s6vbDm5Vt+31CW4RMDs2fDBu97ZZrhX2Pyt9vD98di5m9My/LhC80bAPrbGsSWq6qJKKbTDH54Eh
UmdXm1BjJqcz+ZnktM4YwjOa+tVn9ykmsciTAzh1arjfpuT7dnK/klxRSGxrE9GZRQkJyRmmtwhm
n3BTxDVoP8Yu2adjtnabbK/rBe7OZFtPxSdb5QwWehTy02ibpmEV89AcmgXIAZg9a3ucSAIMNqyN
hd/juo+SkMj/EmpawG2g6EtNFR9TZwRIFG6DYYJ87mqIimo/m6pjGXKWO8urQPk6dBTENfgCOHes
v4YH79hlGqjrzRF90T6diXfFyhe4EQ0JuPty2aMc6mnr4PAq6xmS3hpc1RVUVEZM/7LNm/C95uGF
FUHyTX8vLJuYPpFX0DaSZ6t7Swe6vBZLvKFwBvLr5Mioq2fZpZ/JrNACQq2XxW7KQ5gZVFZ9RVmH
IRQBZIHoLF9PLJUCIzs1bMOqjiOZ6ofHI+H+qPvqOqOabCNeCqPwHFQQCFgxbSMBXzjlgxjYGW9C
VVNg0ODIJjoUQbdKgmpdlOy2cTdApkMSWXlNyUVEtBmya4bzlR81zs5kwEpco58Mk5929spMrS2o
jLUpiwtl5gGXL50WRXGneSG5WY6Jdb1ReIVwWtqYIOOCeZgAMsqCALFBUnoyw5DV1QcXNGr56Nki
UMi50e4EVW/T539wNKDUWcuHMbJuG+bzQGe4MJatbFTPDumyKI2djlDughNT4R0q+pTJnonLj4j4
s+k66GxrpivlsaUhbMvMM7Rxw8mwfyjP57ZZm2jz3DF7q/rk0E+J7qGXvS5RANNN5E+lRKaIioLO
EOdaIoqP1hCoQjDQBBaa2MTQz/XAsNzhg8KO4Y90rGcpyR6Q7WiLLcsfEza/C98ig1GsSesgmDyi
xzZWYK965aAmgMuYKSxkwH9HpOE2I/m0spiZ4Efl+5yROMVjMq4QevHlPFDuS+BXxHNly5h7SpPM
NZJ8rXAmV43OtYtpKHLWKLa8cHr067VnFcVJd3AZG5wsZVsgVjIBfKsfC2uJN6fCiwQCAN1BOc1V
qkMGzBRm/bb9LSnEKz6vtox8odVxUo0fLLpvMd6rDOtsMPqvgaivwoHU0LAxj4VYXqzE2qHu3gKf
eSbP885WGCo4juRJbXvNn9ySmWgy7iL41GGnthil1vjI/MBN7npHqcoe0sEZSAjH3c61z2pEI+qw
+TP0hYYDG4aK2By7a1C8nqCGi3rtybVo38Zi31Gxw8OERSknqAQQ7NsGq7Npb93pP8HtNUBbbTFH
tmh0oYcP+bpTmB34twZIr7ijFBbhgvZdfM+EdCG4/+LZ44DFOyxQH3d295GhdLSy5DoyoOsm6K1z
gbcrPMZNvcXHz4qn89SUXoUo90aPHa4ctqZKnvB+Mw9lO8vifq8rc28I969WMdzfFPNNVDyXZIs+
VuyW7jKT4aWY3G7fsy7PA3ErjW6NfZ5P2eYAS1EbWhxI0v6YNQbxXWtfqD0+R6SEIEYHhjyIstLH
X1iYLJbc97QKTkuPM23sUFVG4YtbTOcu63EOIv6XFfSGfuZXZA3llhEza40YmyAA2zhhxcDlIDAm
Irx+LFQ0Px5wOE5jCU92/jQT0NjOgKhH2sTn4dw2vTjrKaE7/QDyhFVAUJHEINFzN2xY/aibYIoh
XAtoUk132T2km7PdngFWbwkvOtr93O9Ysf04k7WRcXKamDLmwvSrUL3r4bDpg0ZcxrFkfOgQYlG6
9DTO2manHCjYRwOJmHbtrMNH65jP9PJ4UnXaCdW0lzoL6MCNk1XFf6Xl/LrOcm5I+Kyg4gnRUhcW
h7Eh7cKxvMmMDhJm0kMNQ827nh0EaY8hEDMlxSDGMBtmJtOysmQItJQBfKlxYzsMchlQho/LUMNt
E9OuimZGfARyu04jSjmwfIkiKSOvQx9Rw2Yy4X9XgCdZ22+GjMVri5m8mJpyLyLhmaQp1JOk6BaM
V4hLWCxm4t2wtbMCjWWP5DwpRO73JMA8aTPe/AQ33aWsFGmi8EZok/S7ywtaZXkDA9d5rIkG8244
ZeVsYJ122zyOsHMOmfOdtM5/eqO7F13W7CAMIsjeFos1lilPbZvYzWuJ7uOdrJxsO87cBqPskUYr
1EIWqaa7wIbHs6rL9CsBknotFTIw8gtIm90GUVicRE8UIE4GjW5HfvSDqI/Qc76XtO23WAxjDOOF
wg3XpLANo+BKejLWznCJJt6gyESQxyDPJKlCd96qqjE/jDl0bqaY89Trp8bcCmbanuZAXTUKJg7p
ECSHwZSHyiUNQzSYqRdzNP5PyNzhc8nPNTkg23YReNywXe7YxHZ+ndpollpEe5PCUtxhiUQ8hIcJ
c1p7zs1fsuJR2SZwcizHNr/AjqLaGtDEh1XHri8Jg0Mb09TnaT9hQ3VNVk+YqJ9QpkX7pMFjwIwk
rpnG1slLn/bNPW8lYn7ktdM1dpkfE69PhIuJXeeeEMPhEF8Sjrexiu1vlUtSSuaesacDrjYdoCgb
UgQgmVoNLfY4P7P634QhzE17tol4aGE2deBHmEoNY/7tGMuy6RO+PT0jvgN30lc/aWOINqpluDMQ
NoCNcp3AIGKtOM0tx+cc3e2lK//SpaPHjcuCLlSYykWIbRM0gl/YnF9SxBL+2OvP+TT+VHqTHApp
nHOZEcwR2dSDSZESdP+4bzsHk7EkXOXmxpW9lUaHPbIZjQ/Wz+4LCuXpjZQXcsvhRfBSzMOxaZth
E0J4Ouqu6l+71mQV7ObLnj4SXw+yrDvPirgVpBD4pW7WPzqCyW29TMOuYHVKLKKKeVeSgPVOE1qU
6KOl/diqyPZGigm3j+krsBX8/7EvyKPgWEuTGtNyrfP/q8bvVCcLxZ1IKbZm6zl2apPsFhQk1C5V
qh0Qq+gMp1sG1jLMOaQMhsLMA7M3PLQP8edSyA2SufiELMZcwzHqD1VBeApr0W7aD2aO7EP1/esw
DTgzXIcZoO6Wr5ANKU8HjTM6xdqir7JE4J1LML2jZGwFkhDZbcvHmqcaXfs/N24y/2EAIwtgqHEk
pmSfqpayLKvkxCAjpKKOI8cjcH9kYMvxU5Ba9cz/guPJZANe6nl/MQnT4QCdHrtoFeKyY7CwbYf4
l/DpGHnzyFioSF3MCjX7r6jO+aelAiaZlXwaw2od8l8hp2b5zJXbkvQwR6huHcahSdLPVw3YW8wA
/dDHI6C35pEeRd52YlNZ2G61q8r02wqWlzyd8LGch1jdnIgQOCyZxHG404zSD2nNLmxKjnKzek6o
o0A3RRyluSPGqwxkcU8ny+FCIhefjlQEe7Cpj0wJQ75qU89UE5jpRgb8ptPAxRvSqvnW2TkUs3Jw
EO0yYlhPJtRilxa2p/79SGejxGhpDvvxlfSAaNjw0Zt93C41rz/zVyrCvlznoNBA1Gbhj+WG/6hP
lrMxFeVHxmBIzK9hVjHwDlYRoRoBeQY4y0MPyykHXB4Efw1o0ye9d4LfblZGyFI8iPd24FwD7sDn
cRTNUWjICnMNohoBby7nyeO8yBbDn2TstcF2tihphYMDNWvaYS8Rca76EGT5mqonkZ4eja5B3nKv
er9tMnIMMLtWOwtDkUcWLiPWOZzZkCS13uDAZdSaTCZaRwZX8AfDaMPXGu414OWAs7iYrcTgAVw0
Qx5H4hyQPdEpnLLmI28+NvhH1mNQROdaoCU2qc8WJ2BBOxC8TLi+vko7jaJZ1cuHtrDuFqNm8UzI
f/PE09KZsT8QoYQylqaFsOaAUb7GDG2cKPRI42ZdXLZe3Yhg22qNYPCT1Jt+bgkOqZ2AcmM0cspu
NFddbOBcyTPKOvwTFOh4+0gW18mrigKFDxe1D2+9nm7Qx/L+9DlOIvbcq8aMuYgg66KKBhzdhzo9
TE6FHGr214LrYZ3pPSzxFM4CFRxlauoKpoVd0HpVPJNPpGOvCFzMt+jsaq+NmhDhgrqHuEZCL6rQ
S/RNh1UkLZIS3FQQNOthqc7V2P3qxPIOT4qKDAlCkNya0cr2bSNYEuFUEkzRowsCN0E/oZnjX841
TtKXZf4H0vGHEZbrV2NOa0Wln3puwNbPDYfDYP8HsQxtQV6bFTEHpoaylghibvP8vailecff0H/g
ONK9kaQEVAfmv64rE8uPs9Gg6OsIHAvJMtuzMOj2zoLaRhDOeqsfosfEZEBl09f4dpfmmyzkBsaY
hUFZtO6tzkwEjK1xzNKpveISqJBWxjUDG6XhsamyD2fJyORxqi+61h5NUphWvPZUJTa5IcJzs5bT
2Emi9ExOAfWHniFxkGK+Vov6C/r4UdfK6Rtt7081I36aavvqKm06B1GAoddw6ZJsvR46nxw7ERLH
oFqejQffyU0Y6k+TemzLXU3fWWVifKFDBwmpQoKjZze/4aGUp7wnr2E1umPE/tOc5FuOBtaXxmMA
BgRZO5sRukdnhLxNkhDrYdwSXqITV3AqlUrcexy67KoFBMg5VAz4NXYkijyWcHI/6w65JtkUiLBl
fA2Zate94YXmR9DRRjBkCcqI1cDkmr+QQZ+IAnuqRc9wsBpu1qidiiat34JAJkgeagYC/WC9WCiu
2YC0w09utjo7Y/E6drCvCzt/gy4QnUUU9q+S/oMefmJQa2FOh1N9nyuAQYV8yRz8UwLPJNc3p+hq
qev3LpnUJU+o/ITSiDGKSdRJRTl+1haq1G/sOC8LFsH8qlfZWx0+bGKzzTqrGDXDRvcO6IiIpNyr
+4XFgMNN4TCZWOVD95cVOSEdScEwCnmQkqygawKoeFeSsB+8ytLIYNB5TIOtEUPQBVQrEPRDH1qN
HfbpgXrUq2ut2Kq4/ydJK9mSn+Ee5y58oBRcxAsiIbCtiRgcznRHHildRKa1lrnrrRL5fjy4pbGe
ktwy2LEKg8j8pP2DMJ77WTqQ0bAguM4W+ztmErcpyvizqgocJTONT5Vpyyohm8XrZ7tmeLCw63BI
vPCLOcq/q1zPv8hHe4i4U6aSvmjYmNmhjQxf/Y+0c9mNW8m27a9cVPsSYDCCwWDjdPItZUpWSpZk
u0PIssz3+82vvyPrAge2ypBxzq5GoVC7KqlMkhEr1ppzTFWxXjsz00fZe9W9cBLBqd6O6gW4WvKZ
dgYnTnYv5AgtibtxGQ31wRp9d971TaqIPzWTuCIhcuTtDwQqw2YOAOmECMSfOHvoq6aqAEt0As3g
VE7FVugh2qOntWE4Eth7J8Kxf814tdOtZazncdbf85RJL9C4YgdNG1SUN7hvg8z6cl0446dxaIcn
V/ionnWLPiqOLhQBCKscD9vPjG8/23gkCZ2yPAxJTrerM8b4lNwRJgf7SUZEkRwQjigCUM3bYNgc
OOh42yHn5LyrgTFdSXfBAZyZOf/UzvTeas9v+R+5nJwkc3GyCZObKG3PS4O9jxrOoSBLa3XOQQQy
bp1t5qTUTKu06AEAYMhg/MQ9Iaoy38Rt59E/qR9nPZqzRfzIboiG/Bjo3tlS0NT0OUHHGxdI/spT
kb+rA795Sy9QNmQnFIqDZ9318KR+AMaaTp1Sw1E6bXM19R7d4MAU37Va1MbK7Y4jiN2feLvKdaZ4
zMBhjQeNHulm8HV9FZvYXGUNobNGJRhXx66kWyYU842p+NSMrCr5QF+NDqW89IqxGzWQSOjiWeg6
L2sGeKfhC/wavU693r0tC6f+mtpte103fnpupyS4ceSQPNse2b3OaPXrMY3n3TCnjJtAWV17jDGo
B3sV4T5p5mvl2q8L4jQL6tvKLgGn54lvXQ1YzQ8qdPqtS1NsnXiyOtAZQafg2Kzkhj8tiKRzPRax
funtWqxnNx43DpiDjW0lj+n/V3ShDMS0gG+PsIt+O8UWrTVfBDsxiLel777oGcO9ndjzN0PH5ign
nNsM4Mtr4Pbpw2IjpbOzaTqh4NbdGicK4+Y2/7y4ccdqQmtSWajHLJ18r1RDYUSttWr9Tv30OpfX
kep5TR76fI+By1lPzKdWmMzEihk+rdX8OvbnCzHIqtZTSnJygraSdX8Zo23bs+SSzNGQVItvqA0r
sTOTLza2zUS1b+cKNgKtKxc5S+52W158IB9B5R0bTzg/Rwdzczv1HIe62Fp2MWX3jxQG093s2wjV
opqqH2rPqZ/EXWarNyBl7aqJOgZTlLY+9UKqQaxdWDaTFyqmD7X1UHmpu0n1hDsmkAUpU6OjzYvu
q+iJGsP/grnwWwwPH331KMfnJlfJvsRAg8sPGzH9n7p8juquZUCXpusWDumuH4T+Get7VaaHQLvj
uc4ARe7ykKFg5YfsEs7cXNfSSoAC2BaGS2psSGrZFzXWQCJKvBK0Fef4mXSemWMHRkjSrXsS7Re6
Nxda6lFbBT2UCFUTVTZHbPok14VVfAWsl26IC/6ctdaz8MlSQUQ9nOBTNY9onttbBtAS62FIx0qk
wdHHyodhsA5fadkQaG9jSTFV0LzWMwwRh0DqVc9h8WtZLjYNq5G+ytK4Jx6vCqSFfMvqxl1Tq+WH
KFeLc3SdsOx+TJ6l422ZmPbUe6Ggu+7ExwbB1jUUkHGfD3pEw5QUn/MOE6mXEcvbJDP9JXt2Bmpc
bEvB2udoLQ8F3FwM3nmKeoOuypDtmpz1deuqydyGbTLSiBbyWCssj3MezIcFBfyDYkKK0L7NduQb
EdKCzeAk0oUhZqLLjeNbgnwDH8ppFkfbbKmszeJ5o0c/yUbk3syVXHlGQ2VKbRd57Wyeu5jOe+rI
MN0UcnmSi2RgBDNK0h4NQnSeM/KjKqjSQyfESxqxMc3VzKShreeFQWdSNV+WNO6RzzslUoF8ikj+
rHqQTZ6Qd0Y0A012R91G5CefAxv40jQgiZl6Zm8AvJZtHrXNPhnDyxX8R6/Luu+OoL/WttgAHDRm
GwYE+brrlb/NlzT7Qb5wc0qrJIAXF2SjXreSuV/jafFpUZXBzN24u6pLzDbjuHadV1HHpI8BVKsL
KoNIuLck5Pjn2nb7ja87KPcW/bkRcd4cAz2dlmx5hLJbHpZyFHdCWnrtm6S7w5td7CpnyddzKwgz
5PC5rrQKvmcD1QZ9SWqFRdp7vK+INVqW+DiJoW0V6OMCyIX7zJQCtjmddDzj6LOITSOkx6Vga8eX
MWmrT0mRu6+AA4C1ubTuc6COC38yk71lqq191HrRWlMubPDtDxs9ifxmqWaECjLlcYJfSHz3AFIm
BVO/K2YRY14Pg03n6fBRJkzf2DQs+WQ3Vo5xvbNOxlD5j2wNe1p05X5q7XwXT4W44y24TJvoYuYR
HVBAZ+QPDLkPKaj/1teBWVk4zfa0b7OtsOPoefJm+zq3++Zz3vOEoLDIkVNqYsUti5lopmwLtWZU
ATyFbmzAmkCVZQCWFs03EcX1j3HOpwd67z1x9uSh1WFe3RbD9GprHd5SReQ8VyiY/aauMUUtxcHX
1Xi3VIU+4gQGkMfIcaM7F7SMDAvcghjiBsOyXjXMN8qhJvM6ZBbnx/S44o7066xscePUAH+R8C0j
+mPYyHCHSX8u5tUMymEXtrxsghb9RjQ2JWUaXh5gFrJ5pnfRYapZvqRhrx7biEKNyCdvXQydhu5o
/F3mqvxg06haJfH8TNlJ/5uDMCwObdOnIBNl4ymnepymlJ2JMoXhD+QXDPTTXgFJ/BkhG8POMgYH
O8c56uZo7ga4HjT9Oc+IGEy+0ulIs9uPd0zC5L4fIwpMbuWny7q18vBYrgq2221BPALG4xI0Vd98
m22UuLEb3AYaG3swF8mmASyFUiX6GVOqrrSYvswDYuKmCeQhGrNHqqRubWzrIZMUbKt8VPVzrzMk
PmIUpz5t3hTJGjASsNffeA4GWTNb+a0jMX12JFx+8iDTf6mrjK60kojiKsFoK4rf8sUwECYa7qli
B9k4xF5c2bOyrsJAcXRm2rptbAUoz/Pya/h8iEaiJXQu+xobljsZ+ztHV7pH0kKZMnXS2Vo8H+tI
U7DVSui9KTkAj1IMT2FSBLem7ZtTGRfDlgMRKr4xjx8YZOAcb1ADx0CKo9WCC2q1NPF3P4/L41A2
2REZBn866CSO/CGy6LLvxClLK9oqpoMcJUNwhZQEKnuAOCYP/VKIM5Mf9NxtgfpswJiAQudyH0KR
UH0sndvSXq3lN3e0i1ueOVALUfQGOwOhWizB+QQSKURcEk8Xx53ctJJWKU0O4HodRhq3spyVUQWV
OezowORyO2HA3g81mVFh3TBX9Uqa6U5RMxm6xIP1rYTD6DjHxUZRIyO0xug1kX51JRYL5EirCXjW
3lm6+4z2Cd2Q/GHq1V3Wh9XWLsNxD9TTfvEuAnLwXv7l7aFuVG6DINe1b/RgfRfZ2OziVk01UNeq
2SaJGK7BjoyQ75MXDNbBOs9tlLuOwbUb1vbO9+v5GC2KtsIAqwi23LCre8fmtAUK1+ujF6g2+S5E
TgHcLJ1OZVFysOh8BEwWpf8mUhV1vI1ywtdOvo+X1tuGc9Z0O2RoDKMXf1pLbXFodNBrmWZidDl1
Rx9H7HwycwHIK1B+dFn607uIHv/30F0eaVBh92qpnI5VWToE42Ud2HLGpYj5IQK2BweI2Ztou+gc
a2PuggjlcEOA0idS0C5IKjz07EdpQlc8mcsSmToaXdxGuGiii5C8Q9vxgymxexsUU/RJGByABf1j
ICYguJwqe7MjJqo0q7HwMcdmJB5iqswX9VQT5naIIJbsMcLi6tehDW+E4NWxAn2qw4UzFJX53nJw
/7SCVi1aWb1RMnwZOaMf1FCN5wg80iZp8EFYfR2vR1bldTr5+jgUpEB5U/EcEiK6C31svelcjjiD
IrPtxCw/NyWZ5d1IcSWsLts583iRXnJbc1V+TUKDCNhYPM8Dr5QU7Q9OswxRFwcPTbJgJ4VQ8uAM
nc+7bV9MCOjueT/gFI3tgGeDssdVNIuzALhp3skOlIfb+lcuPXRUorkHyylkDvJZ4okftu0Sz1/w
cbRrv8XWDEdxWAX6QikXM7VeY9BQyIoiZ8xSasduTK59Oc1rVfQPRU3Dqc+oWL3RYvILJ+rgeIM5
jQoPwEqVNbO3umx5aJLQmRhoN7aej3nsgIgdpuRzUOU/WIChlxf6MgYqk/t+DqYHN+9LVqUEu6bx
UITryPkyA1w7qWlOKezR9vhU6zAmo/ixqBP4+wvajcCbol1k07xXOrDRdCyy3KM9oLI3/lvo5S8d
p0t+FBHvFwIRjtVUE1I4etR5VQNINoJ6x9YXIwagx2g/hoAokKoh6bUBZdMqXcKNnLQwq4SZwias
l5gesiU7Gqh1Lta25CfrFs95wMgp7mWeIPSQfE4Sf6NX4HOKzodNNgZUBOCFUK+WwWHBQoDGF8Xc
VNGxswLmG8nACNcOWLCz2DrkfRN9yyzNlIDu2MGxpubaz7xyg74C3XQBxPE6y0XHtmp1E7eGkhZg
YXoiphNFytC6O34kcg5d/43sVITfdegfM9lwxuadgRheLRy5Y4umrZ81bPsBLPAwwJhK53qYj9lQ
g86Py3AvOHjt5nmgXTmFFwbIRLhToJMaFnfYbpVsy31iEvdhlDp7mOMQmIJXJRdGhVy5LcbKcGSy
01OheA4n+6hxvg4k4X2awceCzRY4jAPFviXVblRXgfM20qXe2EOvoe3pUDyEU9Q+CZOiwMTAQ6+8
7WgZtXyr1kLyYHd9c90oK/msDDWy00lNh6Tvt02BnMySSfYWWEl6LrsQVCf794uJMaimA0dD6ODT
ms44tizVOuBzZ1jWBllfMWi5p/dPYdxAjQTqMzHrS6YzqGhxbWm3ewlq170gxabmbhCwQCyTtmuR
VT9oLci3oRcs50zbttpJODMbQA2LlSLXwCuA80XpVVBzOBZ9lL/oLJXbfpy6L0XPoQIACTX2aF4F
ZEdiMQO5o4RA0WLchrZ8O/XnqPbiY9nTJRVI0yY5XCwscoxYdUT61TDA58CONqGba+uujkz+KTO6
Pjs0sOigXjrAQuHo0Quqy2nWiOHTmLAFSPnYPkav2BnJ4Y9RW09QxehtIttZbn2XUgJ3IP2dELxJ
qVit+ho2A4Cr3qG7l0xvqMmLg7E6b4d5eN4DHmwOQ012gI0a6yVzxnFBaK3aQ8mKsVFLy3qqpvQ0
j2g+ZlsQtZvAoQ9qUrWyjN6lRM1xw2kZSv2I4wYiFatfKd4ofSjS3OyyDTfNdWtRUCyEx23BRJKP
KaBQ3CdFyNnOq6I7ga0cBj+YtqteJmbfe2OOXV3X+6BeOnAb3vzSkAKxwxPPegEHkOUf6yrTge4p
i2bQWSrXdP8vXhLKg4NgrPR56pCK26O93Ex1R/wnead7IK8ggG2231E41q1j1LDj6OUcxqaLvlfB
0h5c0efrpZy+Dy6xel2Zxz8LOHvoG6d2J5Kx2o3Ey+5cOlzwq0K5Ewvi3FxR4OaA/3eK7A1UqGjQ
olK0ap/NtBeT2NlPELhXs8SNPYQuiIUk6LaLbD30pIRjlN2gvzTVSGvustjOePiuBmkF12ai572K
p+ZbainzTc0Nk8NSV+UVrN9mox2X+wEpIAy/5v0FnlzrYsvYITh4CR6bgDiUbUFeMjQIzzqkUZhs
47C3WFzDYitnZMi1Y352ygIAdUF/0d0B1xOlUEtEws6+1PQIoWvwH2ktMNlsrfvQLtXxku5779R5
tIW4nq4wmqBL6F1xFaTM60btmDOTHBJ0jP5KZeGc4P5bRw1KkCIFptRaAlLeYAx+Yxp3kUtpz1vH
tgdrqS1J6UjTHuZj6idXmYtaO4OZpv0jQkuMbVmSffEKC/RiGVSEeeG0iYC8HK20qp7dHsyMxmC2
7XmcPklKoOsEz/+60ShQsiQJbzwmUKeRR59NqhvROaD+L9Jlkw8lqMDI/c48SN5hMn9F3Ec/jvji
/TDqblOHUu99jn/XpE2Io3Hmdsf+W+2zhcUvaQoff2c+IlJW8S5OW/8r07dpxTnSXtU5Ml9fE1BR
zEm7jhtaJjyAa2hl9EtytJMVfJAVI5fkO81WGEiI/m8oEdM1p3FcZqRZr6eyRGNpDTTyTaEulZz3
GRAATgg4QaDmIB5iYokuJvQ52kd6JKsxKcp1oq1XNvlYgRNjYRqTRe2SwAtPqFrR/S30RlmNEdKK
Uu0cO3+m4RVuaxqJ63lwLApOKz7SuYu2s+VRMOWV/XOJ/McGi8ujzixeqQDA9NnrJ/sGL3Gz87OY
mgprG8Z5SeoukOLV4qHfI1zMbJoFEU2UT+4hdJCShIATGkgeHvPWWwku4VmEcKI5lQxHx+bpWMql
2kTJAsUrwh1Y2OE93JHDQioeDq2a+RwZoNRgc0bzC7+iYxXZPs1xUlMa4AloLXvbZtB/I88e16Vd
2Fc0eIFQZHF1tD3WobV/ydWR4+x9smwUQB0dIcBfGHbS0tuPUytuAVuaVZhHb3mVwf1hbneCt72s
Y0GfwNdxefAZYRzQ1wI0ENQ1u9yBEDDFxVNbMB9n5Y2uJPxED2X/TPVcQbRcTabzNiOZNFtZ1PGz
KmaSP+gaItSkh39tLFc+o2tyd+2lvBiGodp3Dt1nWmLquOAfPySAuHb5hHg2jgc4GyOK4Unl5VMa
e8W95WK05ew8I9Si+51m1Wd/npwdywUMOCYvhy61vXMWWeUO+Yb3hJITgEdmmEShSGDUWQr8qgxo
pqyHIg92eWenEDxWE3PSjblMhfTiywWIa4pmuRA10o7Wp+lsOjYJFKSXvELbelRpDqQii5pHK59A
YzEjvAUQzW/dVfkZfDswDgU+sl2qdhO4YwUA3Kb/njbZKciq5XNJJXYib/puBFKxSYr+jdWFs7If
9hSGYOEDkkwAiVDuush7VpqKkYQM2syw12hOkJTRZcNVBSHwFOS0b5qa5iQ/JkrjSQrkw529B6n9
JTLsD6uijwAdI/wKsqGyN56b/gT4WZ7iyvTUQ2mzb1tUu+A4xHkKxxfcJN9asBZX4xLNTx3N8g3z
2GE3h4Dr4qLzKQ0ifcNErdy3wcAZBXs0JAXycUJSj/6txMIWDZDNp3mxhiXjr9KUoWJe6XItW13D
GGYvaohtfyU2Oz/VJmZ2OFDY2vYS3XC4qzmmIHa7r0ya783gq00w0ycaBYyPapDJA/K+cT2yvlE1
o/IZSjOB5aSf2RYxEvAy8E6TU2GQTU9LfW5tMCcQ++2vbtW732Pnws7y8AJpOCvrBNTpjQhGb637
dN4VS6B3xvab52Rs6Sl4HJEJYoYH70bTCYW5eGUVwGTa2hMzwmL6CjRd3QBuZEN1whZrDuPnrPDz
E3rRnOqqpAKpK+uVpZiqC/QIrgzb35PJ7R0Z8KVbZ5LQkpoQXlRARyVJg3gn6nggdvECukwHFNCI
3aBZS1paQ9U/xci5nm0KN3S3mEu9ga7Vyg8IH0qqPnpkFhxQmmfp/UiKyNkHQY+yfu6+IOt2duDW
OJhohcyGf0ueRk+qg4si4qruaVquUzo2SN+zDP1rnDX1qU6Lmr5JnV+xZC2Pjqysa4e5/T6re9YZ
KhbRUz4hhOGImHgY7QL7BTbNM5qAcw+7HYQ/TabMf6zGx9KjuSfo5HyqJ88cQwTm675DPMfUNeJR
KcvXREzZNg3Tkihk7+IYJ9jv3l9K+8rJe7ITaNjupZPGn52LBcz2RHSiaZa+5ZIhtI1o7NYuEZc2
op+2fjdlRw4c5d0y5WpnkW62A8hCHoFOn2JL1uW6PSQlQS5w4nx6tYYWOykoGzeEnHzIzVYicFRX
UX6DXxUQSR8wGqk6B09HQjPCQPi5IFG6p3i4YDUMaNNmzFGToO1kFIB0b5LxAlW/KbesJPG2K5BP
4tNwdzwLZEGSqrkrGtmgrS+D5TUoM8UjcBF0FHF9HbZhgrTVgsxu899BRlZnd1kkQ9mp3Piq8/dG
crt0A4HADkB5wfV5osdsv5Bi5B50Ut4H09LsLCXkv/VymLOJE1+JySfUKJ2+mtFUN/iaole2uOkG
KQhCHWCgOb1KLFQ9yQAbUmzyOxrD8/NQshYwfS0PY+Y91vXUrBqPDxlE8CoX4dQk3HDGgzeNeEDN
zzNn8ZUrp/hsMZfZL9IBW5B1PC28aMek52cAB0/CCsaTntdDATG8RKrQiqqOIfr5Vayps/wu2vYQ
iQu8shTt0eW/gLDjR+O68+6GNKofSwV+BxZvFB79KVXXiPeqjZ5nxp62nG/qJDds4J25FQW9MvL6
sn3Y+zwwg+ejAmLuziyQnI3Zb041nec7hhoxONjiOz6VcAsrOrzTUS0O0wAvLmF6iJTIya9NGOK3
zZ1yP0hockHfhJ+mWr9CpC+uRTlg5pWjAawfLKuZo9stcVIsy+jHWS84sYupDO61RhIZehWdlQKY
Y8oYk15Iw/SIc8/d5OEniAX9BzkCHeqSytw2Q8v26atLnYbPI5nslM4hd222MSylKdEJPOzWlkTI
+BAb1FQc35wL4rk49LyO4G1ZrMbOJ5M0xnkCK6O9d2dD0hSb5Y0VkrWEdtHCegMlk4NrzE5qqu/h
pYIu6np4M87Qv+a6D3cZ8V7A5KCvRFYw7GlgFg/2MIekv6iOARes2SRBmuNJe6ZlDWowQFxy7Dw8
1gSGkiPhABNQM1/Sabpj6+ENcH01P7Ve7dBgDNQ1Mhy84Fp8NfAjkoSWE4DDzgXXRo44FE1/7yKV
uAXZFWPCQsNBlt24IbSrR3VR0U7L0A5buKdFgKHMZBVBCkUwwXmC2tP5mU0MolDXFQr8nZaDf1Xn
S7W3BOKZfrGaAy8eVXVLs71LvHgTOrk5ZghgN5R3rEZd/6VCRXhoEczc12ZpebbIRoSakOzoR49X
MD55Xb2Wun22zWMg7Hsvc8dNUs7qtHjuF2dwIchn7KpdwZACgaW57zHQndIuR7vd8XzULmrszOqj
A9OVBEgDyRizT/x1U1fw3fKal4SuKTWXJUHWMne6Id0q2oypxG0DY5uzDQ7sdm5n1vu2PAofZ4Ds
8YcC0uzBPRTFAYaWjdK7TxiLuvULhStVDuJT+C9p1rMEKru7gqnFgwsPyEKqxBk2/65Uw0x1yIdd
5TfVLc+VvCKQbQEctXgYB6OWLL6y+EEJhCPW66qvXjrgFB6s3lsJTqgoFB2sJQ3SD/p6nNI9KVgr
kRhNaYP/KMUoY6E3v5e8XCyBQm30gktlUA22qjhon5umac92S4ZjWJt0H84T4eSRcjcIcl+Y/DMW
hLN5Ktl3troLAa1XLbQFHNlr9DzeIUsAB8jeZ7GfnW/95NWnltE9piJGQK1AqZyh4F4NhBNtRjG+
kI9m73HXm53JVf9GMJG+Fn7C9Mi3X71B5rsG1Oq9P/ovkWcQszV0EBig/UDPK7ZMbzioxhkR2BZM
N1ONaEFUT2TWoOn92eXeVZCjBL5vwDRusPNmHICKpK6NCi188j7pW+XklLzxlcwPvSXDO8ft8nvF
uRGReDfRuKdFfc1D9Vp3zCmqvOQAYSI2omCwt6NjoyBthb3yPKvYTJh2V2ou4BFSvq2nBRMmSsBy
24fsfF3AxIk0vgg7XDztJytyMP3QkKGbM3dEYwE99F2vu06IudhwKziKR/a8NVnx0yEucQPTKfve
zTS6Xa+3XmoCvWg2yA7HobqvKSxvGbDBnLKD6RvV3lfUZZqmKxYYkk2nTdPTOBoHtApJUv7gy/FK
lxO2jkvGSJkwjTJV1F5PmVKrtqmbc8Syc4gqoJjo/JhQMFd1CizrSHBIUWGQ4WB/S93k1iX4eSNy
DLMq5gTlTSSlrJxgDq4cAk0osLwZFTF7mr2AmulJ+kAkhZKp9Zrl2vcH+MaRSZ+7gM61cRg6tClb
g2uPpLACTFxncYKymTYwBN2mRZczfiVbktZymnnARGzQ/bhGpqk8MKax1mmK3XEQct4inTbYRzBO
2CP5QkuBU9In4WnTDZ3cO2mLG72ZCURg1njEa/IpSVPziAwoWddF7e3RtoByguKxpt0fYRPo2frR
1WOQsdEXe1Z7cjtdM3RAYMOYQHG+6Ocq3JrB+xn6/RAyIZ2my3HfAluFOwrHjLspx1nR/A1QJoPB
hTGX6Lm/1ujSQwpAt+8a8qxCVrm1NtSTjEfFM3Kj5/pETCR9KUloTwsOHNmC7w6MWl2Yi9al4xf7
bfp17DuQoNqCbw6wEK1a6F63VUhHBcHGDz1O/c9QQylUsH2trHozNGb3aG+Iup7NfPnr8p+tyNVm
kAzzI4e3GygE5MALp9RmAV7HBmh3HsH4sT/XgDJXZcOE0mRq3NTaTvcNMtwrRVFFGiJV26plu8Xj
5qWHhmgnEKYAzWKDR6X3HYDAqW5ODLGWJ00WwgP/W8IKusja5n1sbVUfzdj2ECChQLR/WD3KSxpy
9Y9Uy5hTQkqGwFTz08gL60ANuPa1NOzzimkg3vn0uSWXNmFbDy9q4RbzyhUn0wFvQdJepT39HlDy
ZuswvwMWIj3IIIl77Yg0Jgt02skaD3LFqBRe/TBYzhPzbDyRyqFDqT19rQIqS7YLDE2Uh9sqn5sb
6OHutlnyGjIE8QBeE+NnY83LJwkSyOVDgqatifi8gD/oVqNBi+O1anqYNdpFxxm61t6IId4jpWGi
gMedyY8cvrZK9Z8d+FzQVGkznWuJwqwkbGi9VAHIZcmz2MQzcoG4eTJMxXde8MnHxECNd4kksRck
rrWFnAYOMrM7Al+2IbYwVJ+XsWnRq28htcKXumA6tgyZfRqjwr2LcjqzFlr7e7uqcKdNvo+1Hkkr
YsiG5rzLgJchOJ4rBN+eK8RRj1glgZR/XfqLXNKBQ2vH2Mg5SPbbrou/KrbFVTbQrKDHrvY8/HTm
1Kgg0CBYi+GA7wHZoZawYbFdeKyWRQ2S2D5zV4HfiFrOv3GJIEEbMzVPnILFfsATjgvaBMF1LQTv
TULaXCCS6eCwgaGEtaZbjza3fZhqNMhEjKVedS4n7LsBmirWI5pljkN3x2QZ1IfKcNtygnti3wWA
7xb5M3ryJ6/TLDlDToxxTISw9hELAOlF+cTpt4Ueq9PNks+gxAggXvk1jtg5YjW3JvhkHX/oOqkt
935BIIUoL26eiYZx9qbKxoc0cjW7Co9d6zBQZZK2MFMGIWNiRx0dBzU7e7dAtSJ7Rqu0tNQFhhC3
RblfOmley6QjWhNm7yoMUE59HI/+x/x1aYzCaKo8/vWv//NrYjzaN+KSYzjFUNHgE+rn/+nHu9KR
vuNKpkCuY4vfP77nheXEPZdn7M+fw6Val2L+9vEl/jMRnUu4PrW6dLSr7Hep6/TZvD6ph/IsltNs
nvDG6RRvMpbH/+F1+Ils4ytlHPrVaLV+/yqVnTnMo0oLktdLOm+ICGcElc7Hf3YV5/erqNpd0ot9
6zz65oE3s3zQEU1edHTWiVJe7j6+3J9uPzceULFjfKmU/P1yqc1ZX8ZefWbjYQufg7/kyP/t8y//
/PXlPuYU9V//Ev8XUkAuatuvz/U3JjUE+vyzP9/9/eMr2pT4sPnz1bz1sn0ZbD7+fHH5/iVwzbK4
+vFf/zKO7XK7f/l9Lg/fL38/bmIPh1lQQ9e9M0++OIcDBDM0hFhW10DMwGK06HafF+v+4yv/7Yd7
9152qCzZSVR9tlwYsJuq/8s3+9vnm9+/WFXlY6RtlxuD1hJjefQPb/y7t3IGZmLZC3emWPB+32OD
+Ue/j2v//vd7PgVR2fH5IdNmofDq7j++wOXR+c877xHSBThD0Nr8/QIto+eq11Z9NuahRnYI7qt9
/fgSl3v4wSXEu+9Ap50AqjIExqSmLRqMVd9TUplnC8FjwQnm46v95QuJd+uXQZqECJ9XEXMMcvix
vWrUXx6qv13C+f03K2Xmy/nytiOoKLCFI7pb/nKJPz+3/31b/v3C/vJCAswKBULB+oxqshxWDCU+
/pX+9vmXf/7L5wdQywukTfV5pLDFsf7w8cf/7Re6/PNfPl5YHJnShVsO0CjumUoik/uH3+DdkkVU
YabjzNTnhqqS1ekvN+Dyf/+Ph9Yo1/Mp8Iyr3n18xWbPuLNtzlNOBgCVeZKsB84uwXz++Kf64534
5ULvVkDTWjkavqY5+4ztSLeH4fTxBf54Lwy55Oj2FYeNd3tf7jGsFW0CQfzCN8YfrOtPuXfzzy7y
7nkyAb4zTWj4WcfgeBcXB7PHDLC4/vgyf1xKfGUMknVHavfdy93ny0D2omS12iNZRHF+J2cQmncf
X+WP9943XEHAALHFu1viDq1lyC9iu4XeFxwlwZcb/eXja/zptkvHkZ7yOXG7/rtrkJvWdYEcmrMF
3c/sKqyO/+wC73Y+zai1WTQX8Nt1X3+L6+YvF/jTr6RsoWxHOoKv8P4bMLPiF1yqc/7SEiE47ekU
V+Xp42/xp4dXCeMaR+CxMe9/piDrAji0XXXW/cnKvkzNbSf+Uopefoj3b7pyXIXtWhqh5bu1yviZ
CYc8RYUxERrh1yfLNrcuMOs0DK+xbyxkbU3FX368P93+Xy/6bnmhMz3UNPIq+mGvK8f//vGv9sdb
88tXendrZuZqYz5k1Zmmug6vgpju3KbrP/0vrqIoG5RNhpDy3i0sRWgSKtOwPtOtij+Z6FWlXxbn
LzvJH38ozWDIJ3xcavPujXdsuusVAvWzTq/x6eu/3Pw/Pl+/fLzz+0a1mHbAIWVz8xnAJ86ZzQpI
08e/0x8fMK315SmmN6DelVhLXpWJo6bqHDJeZBpHewTS4mVondLIO7jyf/WT/ff13teMSE91Nqdc
L6MsyZeHGanFx9/o3yXbf7wzPnfd0+qyRr57Z7wuB3rdB+W58ZCZ7CPkwGYHwY2xNWbO/DucpI+v
+Mf79MsF370vcVTmOm+4IEBMIj0iAEvl4eNL/PGl8ZmN+i77i3x/8HXdhmTugkuQjCkmMLD1j9r1
Vt7Vx5f5f6SdV2/cXHtFfxEBtsNyO12jRkmWZPmGsC2LvXf++iw6CF6JImYgBwi+JHAyRyRPfc7e
ay/2hnfNzHocw16MZkIzMBjIgduD+i9UEBHhpuWmzKPh0+1NY33+qYSsyLoQfCdTnfW+Ah4Dtk4/
v6tSJ3IRGWwj86qAkN+eeX9LI/VdQ9psm8+1HZ4ci4astyC70vSb08+x1AOETFlCEVRfZXt6r++2
lDL6MoXEQX5eIyAODTMRQWeeYH4M1mxDt9hcGIphAZvQtdmMJpfUuZFF+rdVLVHm7ZXiPigBGbYY
toCFG83NkCtEXRA+yrWMYREO0u1y8svlvH0l0jA60+tnXVKzTS5FBUOMnYjGAjgbZloox2WcxMFd
R575RQ4M9NpUEKXFDQXMMTDsM9urxfYsWadFrIW86o/v2KbCCUkxC+8AS+J5L407XDmU2k9/yVlH
+d+netfKbASEaj6MaETDO0V5nSChxESdbmDWVT41MPuMFJ57pEA0ULp4uMxHpb0v2+3pNv6eI9+N
q7+NaJqi2rLKFlHTZ98mI8GxBN/m3eH9uoyC7EaXoDJKGA7zprntNZU0H3fjBthmFG6lUuvx9B+w
9JAaqy7X3jZ/zHxbX9dWAGEIjU3sNxsv0MjZuc2H76cbWeoQ7xuZPuW7QWeGaMqVRPHuVEA/VYBK
YoB8Ld1J7bfTDS0+jcmDYG5k5M33eY3o7HgECX5XFuYvGKmvhkG92G7PHLamSeLTR7MMCqjTeQjO
1sfnUVJweUGq+XdhAICq8VHqNfoFrosHStjXAIreCthMpx9tqU02l+xfVNOigjtrk8+TmYYd+ne2
8csWhzD4lgRHvQTcCPygI4n1dHNLb1KHrUGQOYuYbEz//u6TVZkGs64r/DuyG5TyW1iCBT+zaVoa
wNQL2fHJBkYkbba9jJSu4N7K8u7ccmcpD2l45vy18PumriES4se5cZGnXvnuEVLFhzyGzdoh256i
1ze1ObOWLDXAQk+mkM61tDHvbTEBxpJa6TD+u628M8/NDUs/b+NwoD9z5FbF1CPe/f2KlZsDBRbb
idubq1b8wx9vK5ZG/7VV9dPei5jqlMBO03bIs8vEc5ecGSMLY96SVe4xpgWA/fWsv6KzDrUBcf1d
BdYm/K0ZUPPINzuz1Cy8ow+tTP/+7h0BDQvSzmuZvmCEIQr6aZbRmZrEchNcYxB0xM5Bnq0zrexy
0VUzQ6IDQyfnXpbFsDk92Jbf1X9NzN4VBaI6H3ua8NSjJuGg4dZ/X9tfOwRPS40luLiCYGjQa+35
sqy1edEKm/40pVhq925xUTycfpCFd2Wb0+yr0F9pZTbkFAJZx9Kmy9Zk2ZTAI3enf3/hRdnTkm9Q
7rD4+dnmMJEDCxykzIgDYI32RSbOFEJpJ5/Z7X6e/ehVnLEUbq54UdZs6PXEentq6dnO+LuObuOn
pv3y6KOBqRzB0ss3mVcLPGGlpfCwmKbeFbfxxpf7rMWI03hVOEwF/9PHYaFIlciDWLUcU9oN1yI8
s/X69HosWZZtFgVdNxRKaLPDAOQmC11joTpNdqn/UbtLxdqe/tCfOhItKIbNQd1iqTPt6d/fjetS
6t1SGirdyWF06xUpYeOZssNSC6qq8F90J2bY2SuSjNaCg6DoRLCjggNSdaarfj4F8IUZZhpYD01w
EJgtb6L1WmKI8tHxY0rXpECHwKQRA0nBMQWCHVk3wfDQyaQXbUv34BZnusDnneXUPnxszVbYqKjz
XXgrRrRgSTA6irjXS3WD7gboxOUI1MPe27cluY1vpER9+btpsklFlSOiYFs7m2PwNBum6qq9g/kK
hENUn5lgFnoev2rJgk7NDKDPJuMmDiV9wlE4E2a+udaro+R/ddvA0GFRVNB8s4FU52VbF7wW3lyZ
1BL1FYPeRpH+nH5HyvRHftg+/m1BQEWYRr6wpod817nJ1DZ6r+h6OjdM8bpbJ+Su4EWqb6XR0X4b
LwK1lyC5Zai+WMXXmD0xqxpkkNqGwa3ErNdjysuQ9ua9g0bxCewm8EvjQUNCfvoRFwYXKgNuCgwO
2exWZ30/GchWEYo5OFUht3yooLyIozg6M8RmNYm/DzOJGGykRoZGHf/jewzsRKpaYGyORcqKXDMX
yX9kuOJChjw33P/DI71rbFqa3n00eP+xnuYew7mamJqbJDpX4JuXw/73eUzOFCw9Jpcss+dBGs14
Rp/qyPaDhW4cpem+KV5yBWo7/P+E3MQEqWd1Zh+++BonmYauCPFZdQJgu4tUrB2O31A6MlrjW591
NxFOG1c00F3kczMTNYD5CDD/dzOiGMzylGFm3bDN1UETxPM50kjyX+VGw9ugJ6a3im0FV3BE+i70
i00S9PEN4THFRgrjeJMJG6qroWBSMnBp9DmWHKhG4zZvAdlbXqYjcERe3Cjs2FZxXhWHlikEfAxU
AK/RekqZOH2DBGiB11X6jT50yp3WN8gh49a6znqrPcSK96TlVfecINl9jQQBxsILpKdo0F8lE7CU
2pbhveFHybbqC52rMFTJigAjl1jpr7xREkIz5JGshyZrQBtEfYKZHkjUTkIPc1EEvXHw9LJd1Y0x
AmXqkks7GIYt9KLs0SQVeq0XRH4GsMvuNHyBSNTxf3TtoB0yP8+vCbK196NqgOqIG/PotlV/UDKM
8SghUSLbIWXHRO62ZjGx99taUneqKylcL3vDvQnA6L6Ty+AWZTxANN17yyxkaKYoYzwRSMQyClJY
HKQAsWAGJI/suOtEi3RkfZGNDQW5ecFN/Bay6c9Qw+KrC3T7pTUoG+ZUssr8xL0yPUO+SdRUvq8S
/cqj9JMj2xzS/qjbJHgGdmTAyS29C8Orh4PGll1jMdl5hknZI7ReuTYZN0FI3pZpmeQPhgHSekp3
m4bYrK3dVNH31Dezq17ArPPgLyPJMHpTuaqD4F5oMsELRu/ehaH9S8uIlxqiNm959ZWNeJr6wEFC
U7kCNPJiDxDgQdLm33FUoK+usykboCzHl6EMobmkCq50WIkd+US2+gs8PHTmzlLtH4HlyS/wQirg
NKUUrqXBNB/VQU1/4ZRSvtlWlV0h0k6JUbH/lHJaP48aYC9ezQMdg5SEpP6TSL30gE14vEqwQf6w
kky3LjSUehv0zWQh6iKwVvRFNTtQh3ojeda476quXgMZ7TaJNXiHNDVagidbY08Zx7/Hg2NBBikw
8tpSVf0KyJdfy5JP3aVUu59uZSd3bWdKG5ezvQfbz5cg1sTmtVZ0D6bU+5cleQDpba433j7IgV0O
PQV53yTFsU+SkgTFWt8qNbOsP3WSgfSjTd8NTk42Au85+B2Rq/eDS53m1udWb8KQKo9YsDTjAldS
sus0ku8Gl3e/MlTfuzPR995ISup9i4v8h2rmyXOVqy8RQDpSM4inafWR8OhOqnYRX2mUerHjI/W3
vFv7WRvIa0utSNkEOo5lLRmyXVQkhCVHGPVGSZADN+GasgDdMnti/gNjFXlntf2kK6RiYHJPN7Kn
VVuzl6sfHiMTA6yZeNd6UTc8KAYsyOabfvhlhr9aZmEPM1mr/fFiMRK1EEUbpaOIDG+X/0PRkOVS
mcDeseSvrc6Gimy42UZAttnVgw52w1Zb4MSBsuPStrggHBdnmOebj5Ueysd2MtHEHklHcNsRgk40
wG6Ei5Z70B/GoiIIOTABSTRksYaxQXTraABfK4MuAJSvFc9Vq0u/jBrvy6iHwQbIBb7qIMZv7gcd
YcDEiyVlqhNcQJJNIEIYXFUDTQgFavVgxlo1YeytfRITGVk2Zv/Wsjm4LDnE/GqyIL4gbUysSKCC
/KtGCYmGpTccmHhk+GZElsRyqzyFWlpB5Yq75ioBJv0LtS+JRwHHqbU2pezYpdEetbAQ+7yTzG0X
K+0zBL+mhoeSKxupbWuMF511yAVRpbBJ2wcREHsaRmX0TU1qNMHwaFet0fqX8MDEXe82OdO41B+A
CZNqpzTyTQMifRdLUnWfGMZwF8bEQjW1RVBcOhqbxooyp5XIvJVg9BzqRhq3Xm5E3ysP5EJI/s+6
rwSOhVg2L4cgy45G5RI0DNR6WDXFmP2ptHgKZozDjSTXdwIS+DoEqutJigsnpXqFc8M9Vgf2BlD9
MzVeMtc9qQfFgXu+BWKEZQN7vmSj+Io6GCmShcczwhOF2H0MrqvCIqnb1lsQ4L25yrAmrwBFpZi3
M+Jz/IrkyrIAqeTyR12Bomp2AQTJ61Gt7L2cWeST5QBti5iIadIZso0vBv3gebKyc1PP3vbEOa4L
HLs/WH3JQPXDYIu7EdyXRGYRtM5wm0f06TbTDaRPRL71BuL2TkJh4PeKTWZOE+MYTG0E5fpbjMD/
obS88j4P8TLh0B7WZgO3j/AzFMBe1D+lE92+6OpxZRmWfOP6hFtrTShfRLZbA86uYMIw6x3tGrpZ
DHtxV6Ka31VM/BdlBDFPKiPjgoS18AGGd7eWKrgUVK6LDZa3GqSlqW5NvzVQHjfKXkJZBaovB16J
M9bbIFCzEWvX+lU8WNJBjfgPQbgFiIeAlNuMCE/g4fLLIEXl0bB7ZRsWZBtUoe3ttarI78sszi+S
cmwei5J0H2XARFlWBI6ykMVbSAT1z2iiu/XWUKxsOOirEM/WPm1UrH0hL4v7eUgTIiZ8Icrt9CJW
gTKaWlZc5lPiJQjq4AAFEJ+cEdQPOjbP36HRcJ9Xmi3ybZyWuLWJOxib10xoMO1MzpTwvAIM3Zly
yZB11xQM1R1+I3+P9565u7bGQ9y6DDLXmjwaNTEoSUHEyRjrFxijWhQKigHu0rCHDia8G+5wVz9E
oZcf+7YpwHHgB4bA4sP4BeKZN7JxzL0J55VwqWm1KrxCDXGZgctpI5G1dIl43eJDktCm9TlbSC99
iVJ5hMc16lN+j7srdNPadRaxKLJMHtqQEgISiybHgyQgG/fYDEE4/bbG9je2UPOlbV2FrejE2W5U
GUNAho/DILZyCKB71CUBEjjmvetK8oO9FjXY/UcgLCo2EuDHKUFYxGVArAD3Tm6MCcEoA7LlQkhg
V0AfBBu06hufuLastcmwqe5wK4E8VkyVmKuiFPvABZyLPx0G8zAtNmHd8k0HAFIc6PX7Xie1E+co
eYuKPeIBaok9KdS2A0EU9Vu3qoJDCgrIGcPYPWRVU90kMKA2UlkbN4yjYduHkxGriuSbMs0wQUGa
2IXwwfag48j9LEL4yklMcArlDICmUe0SiNeYzcOgen9i0FmxJm4L9pdbXDrds4EbflhneA5/aOZQ
OUrRRAC76ui7PRqkgoT2uOlk/3ekRJA/pI70KpfkyrSwtXU1EZFV1VQPmYCmUJeuvFUt4KtFW5kb
MVr9toaFvHZBCG/bXPd2oYSvbyw6/WArTb2NJYVOx5GNMIDsZchsWFS9ndxa+hhuNKhQq1xHtu9h
LiC3V9W2HhTUra8MwdYQHlfynZKrYg/+YWx3ZYcXEmiki+bWewaChkMFRdIL2wgMJjrXjI6vh+2V
KIowPmJbygE5C13ac8nZbEI4zEcBHfrG9sxXgoA6pEV0et3N/V3f4L1vOs+C4d+x7CQsgyRdGNsh
bOsLU1abB2yr/s5E/vyiqbF5xVVG/c2spfhYVdnoGJIXGCQ+j7ggS28UsB4mZnRYVaOy9uMivK3w
Pa98dezXGGWAEFdFuEVTUW+zWEROpSjmPTsz4HNuHu8IpDWu0r61HuFRuMCOu7w59r0HHqN25a6A
J+EGf+I2bRxdMpOH2DOjy7po8R6FE0Wus3BX1b6Rrwt2eHs3q6WdPeHDiI/ADThqJI2qSneIwboe
MrurNnpk/qjpC9duntfXISyEJ7wV4VULr3cVJVO9aGiDRz8E1t9r0LvIoCQ5rSjkb5aaB47qScE6
EoHPcaho9tqA10z12uyxjUnaEmOSAseNpk1PA4ab0vPRB8S5zbz8WaqwsaWhkVxNwOBLNSCtmxOP
x5qvFbcCG/CDia3sAkYBXWUKhy5E+Mb/F+TSTmtIIGJsCn9o93bKXMpxq3AwsLKzL4lBwgLeuVs/
8loHN4W0kjpML1h9cQvqHDES3+uIHxfqziiFfGszsL/VspFtfd9NNmnY+cQpIzbN+qK9lCOC0wYD
kHSgJ/W9HuHh0UYo52nXVLsS0KcFzjut+qfI1aVNA+Maoj85FGGStjdqz1mpYjpcy5B/d6oa6zsc
s2KtVXK39wX8GrdO/7hRSX6f0RbHrAzgq6gWkR1ytekNGevX2LVrTgL1lab49c84JQFEDgoNygXc
7thMlU3UkQnYZn109GUwOV7t55tolPe+Iq0sm8QqaVTHY8eFH7bNsDhKNo5rTQB880avJnSNIjrF
XnXT12VyCXcG1imhR7j8cZ0reQhOKbTtHblgLOtlVn2Dmv8aBrV1K2tMc4YN9K7uColLXXIsBi+w
fqqlknCh7TYbtS7JhU9S/RItMjmtjfzHMDMm6KZEGNlrPbi2kPgG6DO7UbjtzuemZW2nNU7AMhu2
BtbPKebK2Ep9r+w9QUY4kt3wTcfYvu40T7otMMofMScmu8jr5DX3gWC8YfusmMKlbQWVdB+IKt13
cs0m1I7Vo2VbJUFsYjxIoOlXfoSrS57iVSPbjy9a0AqXPSoUbFE5MLfAy1/qIhy2cue6F6PagsaS
Y6yb6hD9lP0R2kep9FfkHb0NYRQ/6prEuxTRU2dX0i5r3N9NVSUPpRbmTh27/UrtVdXJoBISnMuM
3KpGumcjDrdLUdQN9RFc3X6mrRS+zwUmQNJkjUI6Nl6AsYnKiXwjU6UEetHVJHqmNz7M1gtXxvDk
2YN0q9cUJYxQzy6pQGfXrR52d0kg9Y+iVh7GOjFB7siJ/YBD6lZrIdIQGaTA1Y+x/Reh7Tt+1L3Y
vt9fZxo8+1B330AHN5emwOimtgX2OpasdeDjns2MstXWo9XFd6maVOjME/ZmOLVlk7A4r9tEIZ7X
YgrvgrwA7rrC6OYGIr/UCkXet6lsrYvcaomIdqM1ARNPiKatA47a9C1qBwIpBoI/Ws2H5yHI6uiH
srg1aqI1avLmBIhbZbw3iAa6MBoF22pcy3vIsm9lHNmHVgWl2BM0uILQAn5bHc1dIilXPvEpa8vL
ZQe00/QKzeGiJip3E2jRT+A8wT7m8EXKTdxQVID6FisUoNJUYsfNCUwc0TT0j1lvkH43YpwjnY4g
IUkqn90+MI4GY2PPnV6xygq7vZXYT5HdS2q5VRSUt9pEIc3FHW9YUoGqBolxVwQRZ53Ecsk+tdRt
kvfSQa/NGBaGClOKqZpIBYKR2AYQvRdggIe6xibTa4o/VtDgJGSIHyTqTFto1bjj+1Lajnmek5fE
OJBQJK0KHFEErkC/VOGvXltNH4OeKoOnL1ZKp+KeDZMYcLFio4H7WCkt+84QI0l8TqNcGOrVmJ0p
+y4VDy3uMvllhf2BNrt9AjZXGUhmRqdubvrwwlfP3DGc+X19dsnYuaZkKQG/b9/G0C+79enXM1Vx
P1T/eT029066ye0c9c9ZbRxgDWtc745OB6Zag50g74YwP3OBufQM7xuZXWBWIhGd0dJI5MPiWYX/
z5+ffQIb0VgFYGF0TEqO2V3hvZx+R4t//nTBg8+O8KW5MJRolcGIqD45SfXDqbSfX/51HEoyyhYg
vgpJeh87qFt2tVS2huxIpfpDnUAZffzV20UTNC9lfC5ZbHrq/PItYxcd5VUuHFdObrkCoq4+aG+n
H2OhI9EGmgTuVziLzAXB3CDYGmpB4Sj2rVI5ZUql4tvpJqZLjVlftWXk96ZOyAv3E9O/v7v0aPSM
LB05E07DGlmp5oMgXie24x8mQStn+tRngROvDDEKDRoqxbfZtDFQaCyAvwsWyP4QJe1xdJs73Va+
qZX3Wx4aypH9GUXEQjejSWMSn9OmMGZNyrnUWyEmUifziLU++t7r6dc3DYP56+N6nDGOTAi5wuw2
NCYjTrjEFzpq+jpCsAqA/65Yihj4skIV6JyN8PMNEt2OC20UNzSLJ2TWoAAYHae+bDhpayrbQnXJ
7SZxQ7iUhzMfKDt28CH91mvStktz98zMtvQ6p3nN4qWi/5hf2lPVrSWcQ4aDRGM9dMeQQN7TL/Rc
C7MbspY13e9AZjkeqiUyNCvz2+kGljq8of+VyhgqLuzZxJaxWbaoJtEjADRwx9Lp3OAACoYU+tWX
NWkosO7oSD8FkvTZ0BoU9v2d2WhORQkNwINEHff0sywpEGQZCR/qsUnIN+9+4aiWcl2UqgNTiyeA
oOakJQSl/DiSjyuS6lmqk++yq+8rO9371PP0/s/pv+HTB+O+mWkc9R0SV03M9wKRDGs7b+zBgT0O
+iO5gvR65jpxsQkboQOXpqaMlvDjHJVzFqOWoA1OV+VvcukezcTan36KT71ieop3TcyWbJRGoReX
6uBE9U8lJUMove1TMibE7nQ75x5ltmpz/rCszKWdid9lT7QH/cwku9QC22cmOzSFKvu0jy+LrBSA
NDDYnL+lQHAtQAybc5auz9MQwqPJHm/j6IFCMdfWyEOhFwUUYKesTC9Fa/Y38bi0OPHbVQUZ3C8g
JWXxJfjN4DEzAmundemv0y9zepQPk+/0R6B0IO4L0Z4pZpN7InlpaDYxUgdqIKYRTnn2K1UPV5pC
SgOZWP/QHK3g/tKwSMy3LGFFbbMxtM4RqbrVsu99UwHOqdZV86xnZ1SPn9aV6dEQj1nCxF74aWCb
pUYyNuQip+/lJ1V4u9IAkS24qGKbAYJVdOkmMOLfymidmVMWW7bZa2jT7vWTLLjTIV27itI5hB6s
usaEL6sQYHPhaldKe1fBK3Kl4syk/2ljwNNiopgERbbMVDZb1PxWGFwrWZ2jq9m4SYfkxkjytZ+B
iLagnQxMZttEBUJ++oMuNStM3WCWVnCLGLOlQK+qRrJLu3cEa0Bi7MEAkfyncq5VNvyvWX7moy4M
TdR0KMXQWrD9me+1YrvnJE1QoKN53EVQFTynqZsWx/mAQOXPZRtbUpkb9Y9jnwsrkULXZexzqLYm
eDARdDgjz7y3xefgno31H/2vPt+WMgSQW6hV74y6uelHoqwJ0z39aZabYP5CNM4RYX6E8geJO46y
7Z0oz5q7waKSzHnEezjdylIHMDkdmBNCETXObK4kq6kUQsp6hy7JFehB4HAv4mNO4GsjIDi+nG5u
YZHR3zc3m/xJRG0HAqt7GJmTc+yPpX4bbGM3hr9Pt7M0hE0swzQ2yR7n++xGzm0f237vUNq6F27O
JDy8hLn+ZIK5V6Ew2a15k6CpPtMvFlcFxpPGDl8mFGc+oLK4jWPfCgeHZMsVCEUqQcVWiIpK3Wth
P2bsTT3tl37OJ7TU7SHQsNWCA/1ZBylJtqirQEGSOD4qnFpE+ZZLr6ff6dJWS8C+wPhLZ0GcPJss
DII4qrwbe8cD5cYMrFbBWopvG9dYB2a1UsY7Iz1o8rWvvkndxde9UEzFzMr8p87KA67/49DWO/KM
tEBWnYKcq4Sirxf4h9OPuDDmPjQxveZ3R0GrLqa69ag6VgKqOyGH5u50Awvr9YcGZvu4EnxWI3ye
QQm5OtJ2fnPR5UhUwpdGPbM1WHwWTTFYPbnHkZXZ15JHXSVxI9UcE8Sq+/OcLvHMz6uzAlIf2SMZ
RDE/v8pVooHAwp5+VQtd2sQuy7TE/McxYrYiBq3ONVagUKEizetQDI3yWKASOkadIs6sSsr0W7NV
w5StaQ8/eefVv//+7rsPWZWOSiaPSPptcJ0vunY1SsHOz550/9Uapzuz4mAhbNPPlFAWpt8PDasf
O1woIs3rRTM6BCo8ICve+tqz2zm1Wm3G4NDEZ44RS9MT7WFfoGOgCJ878XIp1dinVqOTq94vI5J/
5Wq+5SaLqwcfrmCY7uXA/D26xZXWonc5/UUXuozJdR8VI5xEAMZmPbKxc2ElDRpMFbcMmX8v/6+f
t2c9sk0JgvVVfp6qASXpbW29/UMDbPk5b6LI5bD58WN5VVCFVtcMTuJJT0QfsOOebOqnG5l+ZN4V
MUz8XyNza3DdEudpdwVCVXInVwiZ79NIPFK1f+19rjtk+UWyx3CVWv3+dMNL400hP2ny9OKUnJ9i
y5LLA8UNkdJX38HsG/Wey9TTTSys/ub7JqYO8m6Y6ZVh9G2VjE5gbvSfpbJNykMlzvTxxV5mAIDT
BaV5dpkfG6kUYKkVwU6ONm7EsE7Pvaflh/jv92dD1h1AIAgPywPpMK2995RdVx/Uc1W75a/xXyva
7Clqa2jSlla0YisTk/wdtO7pj7HYwt8NLMdY5VNlNTOGOiKpZTrvI1+PLWKu1OpGKcX2/9XOHLFg
+X6lj8UwOIJzXK/WNx732CvhV2csDcvPw5kNqbXJcXG2k3XTCn0fDFpHZNcpwunKQaBy+lEWuxZQ
vP9rYrZ7tb3S9ArYxo6H0qkiUE+EZz7KYudi24ihXrUxLM86r4TwIavgxDoR28cUDHlP/J2bHztC
nb7+LEzElFJVASFAnf6Sd2MxwhMN8p289IjyKdK7Mz+/9DXe//zsa8QcWu0EWSt6e3Oj/mkR5J5D
iy29K/a7TFZYL1nOpj/h3RMMlUSyVJjJjl9sgnztXSBBITTjH14TVwMUMgndxP/6sRGTQJmQnC9Q
fyMaJbkG/2mJx9NtLD4IO9uJOkFpb34Gs2LXDTzFkx2LkDI7hKEOFDSwQV+Hu9MtLXVgVn528dSt
bI5HH58G9SwFCGngSqu02r0Sq8nGo9741RsHi9+XBXZeQtiROc46sWxKwpACdlNdtZMArZ/5JEuv
i2+hCBzV3L3OSQ9GgjjCHcXoDBrCUa9Yx+ZE8z0Y9Zlt4dSB5ksxRRk4whwj4aHOvr1apUL3O7d3
uNJftdHPFIVPmpw5cpxpZD49oj+utAaqr5NmhP4Wz61OUeRcuWKxEY5NkxtL543NRiN79bRlq9Lz
Rcp1Ir3R1qqoH77euXhRGPGm0usn2xUMMjPEqdc7FiLhYzXm6t71mrfTjUx/6adv8q6RWQ92C5Pc
CHJ+nSnxOC5eUkQHufbCl7Gzf2mK+1NdVbg/+3QA6XSCo0cT2X/Yk4OjyuUlUeV3bTZe56HxWKKB
Pv1oS4MTj71C3QrNszafavK41Muo0HFGCbLCFA6G2plJeXHk/NeCOdshR1QBK8z4g2Ob+5CY9fh6
Egae24Api72N2h68MzYw7PQ/zjJum+Y52HFqcP5QsbO47oxhFcfVs1fG9aXbFChpuDChcpxY3yF9
k1WFBAKCag9sG4A7sPQNoPrmzNq6dNYSXNqhR6A2A5Hh45/VZrESSQ3XAnlS/kqU4FoQAbSWTILO
a67DVnYit/siTX59/bO+b3bWYwcv71DZ+INTCrLICn971rWnLPUcMdks6TfICf6e+t6thCYBUjaZ
LHgtE7ej4olQjWCqZMdm27iUB6W6lNrAvkH5jtUCsPkKmnCyDZMIczzg6r2nZgWZH3r4cvrRlzrC
5JLlVn06x88vYsToZn6q88bD7tL/TkCh7G//oQXIDkBKTMgy80uYwMfSFkCVcRREqJFVIvR9zKpz
apalcWNAtqTuhZkPr/PHnkNMSay3NnN0TFJGOtZHir1Vjd/CPHP4O9fQrK94FjmfbUhD7oBwQ842
aKNu+wSkHv6D59Ovbmk4gBhgq0zFAyHdbDLoAm9kvuZKMZWka7UbtpktEeCO0AUc6SruyM2Sgx+n
21x6vuk7YWPFmfCpbO4Vre9aJZbI2L3N9DsrlgknXEtnq7DTGWy+SrxrZ76oyvYQquXAri3q002G
EalCkWb3EjlOT2Z8qWVUWBjw4RH2/UVeq5vTj7n0at83P9sAJQOhD4joRgfVajWsy/E5q46K2JD8
LpuH020tjX3WQ14mazve1lnfDKKe8NpG5aBYwh7J9XrFyTE4s3AsPhA3cSAfEfqgV/o4ACyCYMnU
5Ltx9mr3miSNV2QQuKTZE3Lcks+xDfUueqgS/xw1ZLFlNi5s9aDvW/NNvhbjsiOjnQJZdSjVel1y
bzCq3wJF39mGo5hntq4L2wt2+uZEt2RvybHi44OWEyiqcdF8CemOw30y7PLykvdqfBm+YclsjNmJ
4UeewDqz0afXRk/IYig7uB7WY/mKDaL2n77cNbBZ0y1ACaAZmHN5K5kY8QElspON39xxJ7qLf/h9
/O/TVp+T5Nzin2deorR9oTgVieDDqrDOzIYLXZvf/u/3p9nk3bImT7GhjRYrjkpSSwQytfiygnD6
CgaQAiqisDnn+2KZ+kcSD5rsyITaqpvR/iKTfHK7W/DhIGNMkQefJrzcqrok0UzFsa6HUCPdoj/z
jqaRN5vp6KrTT7P2o7acluB374jSTVy5eqs6ehyZm8ZOLlxCrqWuudSIWy1FHa3Lzh7xQkbfT3/9
hbkc7tFEQueGjSvr2ZzQpJGcSpM8kqy/rlsbT5K9bdP7f2kEXZkJ0hbV1zRe3z0eme5KSLK87MQy
MZ/xMFw0LgEw5P8+GlpyZoO4+EQQeqfQC1Cd896gd8QHyijLnKYy7psmfJichCsSem8JzDnzYAvz
Gpfg/7U1/fu7B5MqnK1qH3Hmb3/E8Q9lokFv0IlArEhgnZ1+iwv7MIurUGSHiLBsdIAfG9PM1DJL
E6VpS2AoW7VVrXOgJeftdDNL45WrOdSsAOM0iGcfm1HxhpikarPsafXahqWcfr20S1EBIChykGk+
m3X20tPxwucG9WO8AuIy7JszL2r5Cf5rYDbjaASl2WatjY5e7IzuWP85/YKWvgMHO2YaXpEJL+zj
C+rLzqwHlyut8GWQj5bmuNW/fAKogAp9mCvoefHbNjt/DMnl4gLzNU9XIj43oX1eIIG5aPQjKuz8
9/mcr6jEcYMUMm9JZNuk3tGzvwdYuTW/3/RfZtshMqIxmMk6vJ1Ps3NGNjJZtYNxmynH4DJwv9yb
Pv78bAgGHZSNMeXn0ysLK/e5PdPCdTkaKWb9SWjJZdt8OrHzwcD1XYtb7D1+CT9ivG08ksOKC0Vc
5Kq8MepXZfJOS5cKxlKl//bV3vax/dnz2cOQYZ/rxK1kPxZ4m8vg2CTKmRHzuUvTyATIogyLfmku
tGjtLi3GiIdUgntCbgtkPZF5d/pB/mo4Py5yk6oSbxZ6LHYac41nNiK2CNkC31KbL3ZlmxiEBHqa
ePCbIHzmLWN/zZJ7e6jqpyZXNTaieeCvJNJ912OcY8Sv7eqSJO7yBmEtt4+jGwbPjdRY+1rvm0s9
8D2HWKzkYgy9ZC+8MtrnGhI3Esa1AKO4Wh/YilTDRqRDf+zZOx6IMUaaix7iYmjr+GdbBN4dN089
d/mW8hyNvfTsDQJi4uDnTuuDzGzKMV65RoxZwRujVRoq0dpMBuLAo0ZJ9yw8Lfa2Mb8J8ToiZda1
xz60H+qsfgs6SV1JvhzjmBuDetxRB/MvymHwXrLBGi9Jt2suLKMI0Dq1hfHWoyX7E6uDtDn9JZa+
9rQS/2Upwv+drflmittKTgRfu7iNcY1i5v4yEJJB/66J+dFNq9wy9XOasHdNhF1qd/oJluYv6hHw
xXHuaJ82FFnGm+wbz7iV5W4XSIex+JMn9Up3jx4uxNNtfV5Npkf5r63ZAOyLWo+9kraG1tp7YJsM
9cvTPZJ+3EHMkiy7+KL/h7Tr6pEbZ7a/SIAypVd1nBzkHocXYb22JVGRovKvv4defGs1W7eJmTX8
NoCqiywWixXOOb9QjCouQdZkkycDdKI7MDFfV+AyIEJUDC8vRCB8kFEhSVwjXRgb3pMxhh2eQMwR
XT5HW5XFWVkoYGiJrKfpwV3KCUNO05hpRu89pfq3/q70vrxfDeiB6WNEyuixlINIMB/WSey7Twbw
Xl9GbwZ8h8O0T3NuDY9Or+cKrCnTxLKf+ysbqNAClQ79o2jnlI5J1HVxD5bfEl1SDLQx9XRjeJiQ
3jVpNgO9yNOB3lR+9fQ62w1zxh9JCwwlWgLkPGoBU6aDxP6We9wPK7gosMK5OdtPjV1i8T2ysWoz
+8tBQ9+LgD7YVFrVvfvmEB4dMFnoQhBVFun3x7nR9loxF08ADdCdPkCJImjeXVyxXeSG0dwr4IUv
yrUJYm0bA530iehsM6NRjoOzlzoKh3VpWUIKcjGIh1bClbJJKpN2hD5pPUh8QYMyv98lQgIiRhTu
MIJwMdEDcvpptPUye7IKPXAIBv/1LhjGX9dNeE0PkOXhIWTgoY335PlBH6vJQfGuyp8msHS+TCrc
ZbGhksHigPz5vBC/eI1Qox2SwcHnI+frnO609h5gGi+sBbXowWDvdou2K2YYMEeLjNXFzqOaAs7T
EdZllvkDwXA3gNjeu1rAsCXIN6NsC6B6uZkaUJsELNQVf6rNLdcOlYr+QDju8+XC9/EE8dGK6GII
VDofqa0nqW9R/mSYnD70upd80rU+uc0ct7m3o364sTSdBGMyqObHLu1ASBblepDtXGIOJnZt8rxl
/Kn90ecBPX1g3RZfly4sfcqAzkEb/sRounHbm/4D+RCUQjBnggKhD0hSeYDAz3JgWMDlPY3AKwBd
sKWKR9cWCC4Lu4JsIVZKOihWbNilYWPrp+ZRi+510JUq1ki8YqXNN8FPgvyA7xkwYxEjLc6K0ZnA
XPBi86mFrF1cDs4maoDGtNHzgvjHeO7ST3jnVRvM79qbWsMrY+O3PcOrO5pSE77B0f6qIr/ZtHrU
bHCyT7AYAyypca9jbMTt9hrqqC9Zb3rg30y8PfNzDWAQU75FxYFuRssM46F1Hr3I0Y40KdG5B6z2
+TT6LrhGjcqMjxxzITWQ5AigFCs63w0mG04FGE2DwU0HtJZwjWgb3ujTtmxqFcPV5SYIp+vCq+MW
BI+kFJaYOAtuWSTmU2JumQXseNUeXGzB+ffF/bvYgrSpB85dsQVTWNifbeev63t8GSSef18yorY3
aFnYmvE05Kn+PDQtfzDQMQHQRb23MKyemOkjgMXZu90WDMrBwUCqG5DostvSWWJ2Uzux526+IfST
xxRX7uW2nH9fWjbmNV1Ud/h+j3FdsIqDMff6uq20l0ICjjViGJFtkrMDPInHYQQCN9qbX3N0Zzgj
gPMA45AD8U17YEm+HdjXqSy21+VK+wVKTpDJGqCfE+wfwISWArw0aWZnKvzypaZPtfa3XcdboCtu
uvQrq1VzX9JVeSFL8pHNGKEHXY/Kl2lE88Ev3wJtOks3RgQC8+KB8ztDBWIvReG/JaKHG+UIJFqh
oNjWhbXbHSjFgahZvsDdtOmurR4t0BRbijMl3WlCCvrmEMdglg0lQdlxdkbdTICfKl9soAlhYi7d
8S+Tf8zNIxt+XN8uOTNyIUvSKG6dHPEaZFUDAwoaA1n8i23zgJKfM8PgiVZvE/uuHH74fjjiETiq
EqJCwMKH//MDBOeAaPZGvVws+WJJ46gq/K4qQHF8S3RMCSvOwcqO2ZhJ/ffzkj36Vs0ba8qqF72+
T1mg04MW39bu8/VllB7jF0pIlghwFzQtDZDCits42QJ5rLMVjnBFEZS8YXziPYPqnxTo5CPrEgy3
li/f8+pbHzdB6QNNZ3tdDxkqWijiYKADvGiCd/Eiq0BjZ7K5hSOV/UWCnz1gFMmzB/wpGnTarQ38
C+Bw+m/Xha64jKVMOc0QubNV9KVXvpC4203e56z2d7Fpb/IKeDGK9+DKRp3Jkq5DdEOZs5XAPXks
D4aMBPbENoaKf2ZVIzT2I+jxRY+XZA7lTGzk4XCoTP+NF9t5AMikjyEuEwBH368v3u8wTTo/DrwR
ksCwDQzbSTEQpyURKEPlS0uO5C5/yfbW3v0FSNd884nZnxwr2vXdKXFuRozqpCPiE4D95gChegDh
ehrd5fFTPj3REXC1++s/7eJkI02BKhjmfoFvLv6fn+wxZ62m4XH5CmbKL415skr313+TIDmv9l8J
VvVS+s//8evSyvYNMD0Sit/fGO1uyLaa7++u/35X9n3SCom/L3xfE7kGZhcgAVDCgPcEqFru3KnY
uIxVKaIwKdqRUPGQrLE3WOxSnluvQFDxgsIpj2bU79zeOpbd8LdmAtk55i/miNIX7fajw0I/GZ5j
mh9cr00AG6EjGRKp2qsvrQN8ZTAQdAuJzLxMZpNV0Wjoep2EgNV13RN9X4CFD59/XlLaRiI8G0x8
vnF3brF/Z3VKfB6jSVhPlF3xfpLDapalNeosTvTqzsduPNBRYRkrq4PvYzoI5XAUduWCRQqw6h4o
2tFrSoIycN9Zzv/98/FuFVk4jCgCMf/c8MySocyhc/La8IfmrkoUXnbt19uABRF8TmgXlN9lmW3R
2JjG6LWLb6d9M75/b383tQLnV2BnyFehUVdOTbU8Dl3g8Js4OO8++HgNo7UGDbqYer8AfLISm485
HmWvKdqh4uoT095X7vq9/AsBMuITBgmMqWw87TXGuzs+lJXi9SI809mdAOtEMsfA0A3KXZeQTzFa
9a22ikO/A0VjAOT1STVKsrbFLkEvLmIFeHh5ArTWazrTmmuvPP7hP5itqrh56bTQvySAeUS4jQl1
6aJ2NGC7oOaYhvBAUwyQbYAgHn3z/YZ6JkU6B4Y2NW1jWWmYljsgCLN38+WK8ZSFFtIVmE9xDmgm
fL9tbtr0BgxC1y+QlV04+774++ICwS9HaJvaaTi9Aa/NY4frn1/ZBFwXPvLmaJdBGC050dQR/Eqj
lYdVuTXdAN16gk5mc13IRbAEE0WhAYkoTMFe9uVw1qDtx4IQHY2/kXeKyvtUA8DpHjA41yWtHAuc
COTTRRZagD+dr1YBUHZCaMfDwnvEOxE4ZbavGCK9eJJiLGUpQqzoYkNYlVB4dcZD0FnE+7Hkxd6L
J/agp7P+7GddyLmTfnLtHj1OUWGr4FbWxON9ALAFdMei/1jSsCVu0mSl2YS5FRM0OwJVHaixzmNt
kvaJ1qDX0OeUHkHa4NxwRN2Klr0Vc0Tn0x/xkvYom846cjVNuGcj0Am/XN8+YW2SV8PXUXkWkyZo
2JEOk8NGZzJbqwlH462ZQwY0eKMLeH/je91Oi2+uS1szFkBLoa9KUH9dYMqArCluzd5rwg6NG2bi
bZnz06oLhUmuGL+ArsAdL8Ig9ACf20velhUgeJwmjJr7qE+3Y/FzAPSu3+1Idryu0NrmOKjxCMQP
EFDJpbcyZYx5w9iEQwJ0cTe+HRxLca+trRlaENBuZAJ4ARnHc22aEiiGHm2aEB2q/WvkJ+ZzZrSo
J1FNV1xxa8aA8WWogxbRy9HSWKe1Tq2qDXtLqwJifdEi8zi4ADtvCzB4EONpBHj99RWUm/vFvQ2G
JpR5IVA4RGm3LDQetLYGoYVRdkE9uICOvTXyX7OZ7GPI77v+80C752Hep4D2Nur0WPj2nrXk9fov
WVvoxQ+RpwxaNjRJPuOHtGkHBp2XqQJ6MPt8XciaM1kKka5g1tUcUGRNG3btdtaesunWIQfNsIJI
D2lyy1Xne81A8WjGecM8HCZWhNIL35lmmZPVE5TS8yRo0NMfqWavVBIk/0TKqDfsomzDhhlgInac
LBgjxTGTE6//GAlCX7C+I+90UVNDl78+2M7EQ649z9FdNZub1Hj22VfDKo92dORpHRi8UjiS1c1a
SBXnZbF4EeFFCQRzHuYAPhv6m9J+i4Zbfb7JADxrYUaWxXx73T5kqIZ/NEV3IQID0d4kP/Aj9J/5
PE3asMz5VjduiuFrEj3X0YHFuyK56VNUkbWfHODe1wWvbuNCrvj7QtcY07JGHYO0oEzsJzPjn6NS
lVpePWCYL8H8FxqGL9oGkqrlg1ZHPLTwfnEfClDpmfvrWlymXoU3EYuHeRlA+shp3sgrtQx4mjjE
Rb+pRn9D/ReXP5vdveGTjcF/VeS7EaNcfkrqR2X3zdoiotwPrlTUTS2UAqVFLIBdwCychWnc6t2m
fWdp+bdxLL8vnTXg7mCsxcb3LbAjlRu7UzwC1y6A5ffFzbowgqyvQPBmUHinCZnriGbVltkxCxgx
2g3m10Abkk9JqM2gm7q+caqVk44a5lCB/e9Bs2qe4UT6oKhurksQayNHOtgYvHuQFceMnHTPGJOH
41zUsAz36LtvHkeI85IaP65LudSDoKcEvT6AdVmZDaQYCwd3Enh4jL1mAXYAGODXBVweIiEABTTU
mcUlLZnYTGI7BqQ9BIyf2+iAsU2M7io2Y1WGSGphqA3hmi2UXJiBPeRjBl4nHg7lgWW73DwMhuKB
crkbUAOPFASdot1Zvpf8eIx6W4OIykOfKNibcBvusnfS/uK8nEuRzkthjlbT2VqDKuoXaj35xe76
ZlxeEPg++rkQav5eKWkzuhFDCHhQ44JgX1ClQ/RyGE0QkeT3BT9O7NEzVOHS2taIyIwApWqlNQPl
kGJGizoPp6HeataegAmL94rNUQiRkWaM3hr5lBMeJvXT7BzAgMWN1+srd+lp8FwU+USktFYaPSJK
2diDyyZMkcdvd06z6d3ApltB26AC5VtX548sybfo4ADIm6ZAhNIeCKZg7D1VIb9cPjnO1ZGcCwad
xtkFan1YTu2GtnXQERSSHDMwAbjUNKon6UqUcCZP5lAe096MZxPLl8SvEbxlqt3qdRxwY9t6RwJL
1PI7Jjp5FY+RtWO72Da5U5kC2g7/EE5axn2fPZnx1vYPIGm5bhwqKea5/+kdtBITB1IQ7Y30a0zv
k+YVd9F1KQqzcKWHFcYiMVYcQ0qi3fr+1vI2YBa7LkI4yvM753ybJEc6uuhLZxPMwrP3AC7lqkFM
1feFigtH3XRjO0ccSAfJ+HkEPYmuKMGufl80HgAEHbkBeburCu3Q+YCTM7AZYJ2PM//xgQXCQBLe
fShM6HLBQqOJBVYcC9kj+jnZ0/rtA58XUGC4MIETL2c3mlGnHXqPOJi4QHmzMRVObHV5Fp8Xf18s
v42ypzeP+LxuajtkIkFdcv33rx4EB/4cQ4Io+8njLmlkgtjKiJqQ0Oq2nN8a5J6QbQBxpyo2X3Vg
IkOPtzie4vJ93IFAVMM8IsKKge50N94bLgDOGxMExm1X4vU4H6+rtvKkw9kQ4MKCO/2yiThrKdLd
rt2Efe7cTPawoVO/jf2DRW4z8jAUWNFeA5OdQu7qkqK8gVSDeIrIHXqkAz1jFyGbN2RA2zW8wO4f
y+Kr5yjCzTXvIkqDSMKi5emiFBcPFJM9ZYGkZYaXvh3t0sy8yUZbIWbNBMHjhd4W0VhwUTPTPKfT
SmK1oUtmH3RNwyFPZ1/hxtaMYylE8se1DWI8LbfbkCEp2JlgUsoCzr5WaMpXwTatPOAQTC0Ukrxy
QxgAUCiBrBIQcZ8G8CQ56X4CAaGmhzq5R/oHbMMTJuv7OdqmheKCW19PtKihUiVgF6QXkNmjttqj
Nh06erKZOdjJIxVG7JoI8HejvxUTPwgdJadt8crILF50IdJ6wXMEEtXrJ2vNwpffF39feKVkSCOb
g2A9JFYCDl3wxrBH0u1K63BdzpqFoxcNjwQEwBiKlHYqZ6B9NYuqC20T5K5gEgIf3ibvhv11Mavq
YAIbQMRIY+EBd66OPnHPoRrIn/GOAOHc3p82phlw5Oiuy1mJSOGHUJcRqJzoUJTU6YfRisFcN4aV
XaM5eNjNgKhhNyR9NEE8qIpJV4xAsDsAeskD1KvnSwGjRscBHJvo73TjH5j6L/+6rszKogGF4jeu
gHiOXlx8gFjrnYSMcNzbftjPxU07H+BOr0v5PZ4sxTcQg5SLgOXFMIXkGAq9I7nWz1gzcLla8YnW
47Z0XrXsxSaPZrx3qmSDrjvwQRM0AlfoxdU3drx1+aNrb61GVYFf1dq2RbYcEQswus5NpbL1ymVt
OoFb9FDNOzAFRtEt/XZd6dWdWwiR7TGze2MAQz0cVBGcKky6Xf/+yrES+Jj/KiGtadoj7eLE5RRS
fjMAMqsIrFxxclXrJJn6VKNDsQfPcsjo34Ae8O41Z5P2qmqzaqHE3xd+iI4AYmMgmwsTfhyRr+Uv
1xdKpYXkR+12NOLWzbFQ3W1SbaP+YfbvfbL7b1LEr1ho4U7AlKNpNoUgk3NBtO30AHb3b21V7WV9
tRDmIWQAsKd8K1RmD0ycpJpC7m0NAr7n/XU9VN+X9EBPgwFudJiVMYMH8khzxVNh3Wz//H7p4owA
doWmg2YK43kXGXtQINe1QoVVEegcx4Q5krwYgDnfCsuLizzpojEE3JZV74Y0cA3Fbq+u0kKEtErM
asaCg8c9BEs6hnBn9vqBXVh8X1qlpLEyUGxDBb/bkH6Lc3f9+2tLJFBsMIKP0QRD7hTXR9QK+9ac
Q8d9pfrfU90HlCr6O8RvlJ0+yKosNDHglkQj1fk2TJMzlmNa6yGaWgMNsxqY66P0SMht2o+KLV/b
D2DI4HZByA6NJE9l8DopqqHV8Sy54zomOnrVEOvaOwQPRPDJClg/IMxLN3Gjz2MV440SgsL2MOGU
l5mBSTewLFOSPhE6AyWdf+9S53amqoa6tZgDemHSBsOhwK6QLLp1nDZm6G4IfS66tD16a8a3YBf1
o50ZKe6VtaUE0DgiQ+BwIraVZBVAEZuRcTXDzta3HXoVQcN63fjExsuGsZQgGQaf2z6qCSQMwzZ+
pPvxV1x8wL5R08esIywPdi7Zw4DZitmtbCPUiy34WMvsSFVDwWvrBFYK5KUxaYFQUFonEkU2CC+S
OaxMsMxmqH0ThRKrEmDLKHc7QH2QLU6jGNedi2oOgVEbJC0NflzfhzUngOqTg8QBwiBoIR1QI7cA
gILY0mnpzigeIqrttF7xjl5TYilE/H1xL6aRyFK39RTOURBZgflOljCRukf17o8S0ja0+TRT5kMJ
Kz6AiWxUTc6uGevy+5Kx5hN41WiJ+8rH88ioxwDzxq1T7GpL4S7XFwoNXwLhC0BSUrxomVHEBnCg
gpB93lGT42Rvr+/3iipIzqFvENOmaJ+WxzURY41ksIYBaahsD5j/B6sdgnx0dmhNUTyP157nmNAR
VD7ARLpMnxRFYuVgdx7CMeLlVvdHIwDmgB3YpafvQB2bbkBDzDcEtOjgiK/9l46P7BOYcbXjiHz4
Zur1sVd4tlX9F79J2kqgUKAXpsVvYiWgLosfvfbKzEdPV7yp1m6KM92lyzsdtYLpRjOEVlEGY/ai
01Ocgpq7fmbeSw82vvZku6pmpsvpEULA3YiuB/SDIjSU7wjHQO61AQt2mFl2QHyUFJtgbreE7erx
QOI8ACDORi8/AYu6sVQAYit3Pfin4UaAioeqvYwpqvn54Gse6ULD/wt4HgG67sAPXlZ3kYqjYnUT
BcuXh3l8DFVKTouPgMJyrLIPZ/MXKLcC0RNTTySg9bv76YDkYmOyWVQeBaPdueOiYIfoHKPrw6HZ
a0WQqOCbV7wvGmxxPQl6psu0CLGY5lXjOIRd023w0jvMRrNpLFU5e00MaEPxVAAcEtpfJP+oW1NR
MZuNYVpsi/TI7VfDCq/7FZUI6Vw1gHPA9BBEjH6Q6hvNuAXv+n8TIR0pi5oTwMchwtL2U3qHQThD
ZcIr/hfwivCKIuFrocZwvt9JMVcTkHPG0D5Qfeu9kwJS3FPLz/92Got7MDFJWesWPj+8efZjm73/
WXX2een2sN22GCP4UNzlO6rdlUDoHhQ3+drJWyzQbwe00ECv4h4Dn9iD+K1pA6DddV1QqgZmFLsg
H+95bkufJw1wVoAHRMGnQ39etySVAPH3hRapkfCeiPNgj9+076Ad/8DnRdM8Unbo75F/f9LWtsfB
1hdqZZCDFZBGH0iXYADjjwRJAdNmsc5LSADWv3ljZbuPKCDeGYJ5AUnH8/UpJtMu54QPYQ26Hz0t
Nqpa1dpVgU7Y/wkg0jljHqCK7Qi3o0ce8xxT/KjmzMUWiJCVp2gI/73a0ksDDC44eVgxTDvJOeEK
bOj+3E5dmDeh4ezi/saiJ78+9OZ9S6xdax7ilGFGejdg+JaSt+tLufJqEwEQnC8AVNGkJ2lax1ZZ
NWbKQjOfAr/HwHzebYSbTJKgjpE1UO3dytIiowkP5qHv5xLUyZ1oiz/4dWgUVcAjABQ9aM0YNAyY
0K5qUFr8emltz4QJ7RcHiXlWFBeWV4c23vVVedsDr4G/xPmPLDmRzArcUQXbvraeS/Wk9cwR4nRJ
GtVhVOZfeAsHlJj7lk+3lg2+e20KzHlQXG0r3gL5I9HND/h7PCQlt5pyn/mjbtRhaQbTj0rx9RWP
evZ16axZvWaCSwFf75/y8W0iN0Z28MvTdStc6wE5kyJHTAPwNxoLUqbpOGQ0sNPPPE6BkfqrQQ+1
7wfaeIgAtGQrIULWLGSxeJKncprRK9wRgmvMsiPV94Er9UwxEZcsLFDjnBUzhulCNB20BUiP3x90
ANsNcS2iArhDORMSJUUPCIyoCh3va8ruTe+2yb5f35w1+8IUICJnIBqBt1CqRORtT1Iryeswv9dA
0zRu/tvnJfPVCcWQ0lTUITDd+v5L36mKEKu/H4BJiMdBJQAkm/Mt6AYgTmmaVYWT/ejz56hxFXuw
5tIAVuYjuEES5AILpJy41Tt4yoRpVd2NKd23lAcZiCFi7u3MelA8wtdOpOg1AJAV8KIv+seRmy7b
NsGcRu+9alUEOMV82+mhCl5bWKbkOx3Bl4p6GF4WF6NCearVwJQrWZj+ApgA/xujXdc3fsVVYuob
F4Fro2viAqkfGbZZa+echTnNsqDR7NtqyHa06/aDDwTOusUA1rvBJAS02EKmdNwzgTQYeQULWfEz
0rRtEn8gNXkmQTrwhUGi0hygVT1FAXgdMkDRXF+3FXM7kyDZczF4VUcZdMgaHiTpvusDvTlgYIC4
n69LWjMBZFfFRBCu6wvaMe5pZByimIXOGHrtA4uCzjlcF7GWiAAg4r8yZHCHUevZQG1cmA2/aXmy
cbRTDl4RAMbb0VPRP1P27JiqW3rFJQCFBq9mgHMBBUfOMulV72YzMREXeNvIO1jt9rpWiu/LTadp
a8KhNfg+CFVsa8tVLPYrLmD5+33JZyZ92hhubNdh0ooCFcCnsuwei3VdC5UU89xxxklfDXFqQUqx
4cmNbW6jdhO5ij591VpJV39maizvPOjS9+0XZlX3UU2P1xVRiRB/X1zCqN6yf5arTnYc5WEVgZpq
oaQzn2outysLCzVz1I12GruNtWBWnUaVFtK5j6Ko1ZkOKSQ+FPnGrLf/bZWE31msUld1pl7GIhTC
0xMThnF3P+Ime7suZdV7/Tl6vhSSN7ye3b6AFhnb9Pq9iSF6fU/pM1W19MjURiKbcXZIpFC8Auic
ZRU4hD6qQ2lMD8Oc5yBraremldq7zIvq3ZyB+ErPbjytC0yffwaG2JFp1f3Qx+amT8jX68pfNxR0
iZ4vMa0M4GSUWOKq2IEhtOX32VeMP14XspZlXSgOgPdzKTMrUj3PcKKizjC2CH4AZVzH3Tbj6RAk
dT4HCPdeQQkQ79JkbgIv9cag8x0WACtvUjj4datF2dMG4hdmIySrMhLXZwPDey9q9lm111T91Wvv
Z2j7R4BkUH5dA2m1cOuQWs0rydpdamsHD7AYjBs726RHzfb3/ejcDtDSTPw9cpiHhukv11d9fWv/
/AzJ2mY9m1FNxj1WdfekT4KiBnVTO+MBTRT7u36C/pUk98uXiTW4TgNJs/02J3cgVSyTYxXfKSe0
Vq//PysrPyx9EjVd12Nle3MLfAUOOnQVKPL69b+QId0xWZQNZVTihc6qCS0QJ7d6ZMVjqj/Y9X2j
H4b4+5RMu+tbpdJLug5i02trJHhw+/v3Fn8sPDzOP3R1/tkj6UYgLXPNRojQLGNnNN2L48Y3oK7e
NwPZX9fm/znuf2QJy1z47TkGQuvIHFzTyWNr/ijsEyFvQ9QEegu8u/rv3jz507fcOQBKRmGKCqN3
pcNNeNznvQUL4caBt3vdP5XRLusUGq7uF0ioDADAISsnN2louVXPZTtjvwjfpC94IWwUV584nPJb
BzmwfyVIegCc06RFjKvCaW787mhXG6f+lGl7MMDFxt3EFZXHVZ+4ECe5LKtv/M4lA+5AN5jqAFm3
6yah+r7ki+o8i+vUxYKx7PC5VXl0xWLJ+QA0X2TgqcNiJcYWSa3mOY1/RuDXru7jzUc6PdAf8e/O
WNJdlpO0N0D1gZ0xE8yixUGi8NsK47IkB8Ryw+ZuN+Gk5vsuRqv009jf/KftkHsYsrwfE9phwapm
Cl57Oiq2e10FGxlEQIcAdFqKoGuzAE6zj/veao5R3wegSohnVW/Ruk39ESL+vvAyQAf1rbwVMW5z
nOjz4HwkRgfn6f+UkDxmbxS8Kyt8f3L2TnpTfGBIE4b05/uSl+SYNsQdjUUy+Eum3ZLkqxkfSDH/
x72QPAnxUSvwMrFM8Y46h9JFTKUQsXr/AzDbA4QLeLBcyWIj1NEAAYKUvTeCPOpXVh4cinkg8q1C
2H7dclf9+0KUZFk9KrPp4CABENPjZH9u+y8dhvU5UTwB1w34j0aSbZXESAZSIKLh8Re32mjuXZYp
7hDVoknmZXYlzUoXYejQ3jNvh9b+wE5uI+4B+vlDHuWPNpKlTawE5NbvrIkP1luUbTZKWKfVfQGe
uWODzAVlf8nKiqHWRjxv4OBZto2te698qNiD2ykwVNbOPAYeHBQV0OtzMZAzkqKqOzrC+SY7gNjp
qn1fjf6WAiRTJv7s5zTCRdg191nxvasOOemCtH9tyYvD/yZ9vq16hVJra7eUKdk0A5v7mHp9HbrO
viyDKNubZFc0n6+fnDV7W0qRTBpVniQzOmhmap/ZdKAFerr3qbGdVSgRKnUkwwZOOEDgc45Xux+F
RTvcMtbscyOxg6ycFFGtiEvkMGmplGTZhHROUbVQyqmCJNtE2e087sxxO4AazTxdX0CVXpKJG2OM
ZooeehnmdkrRwHycx4dsVDTQrHmepUZSJFZ2OremHBaO0SxSb60JSdTNRxQBSLMY2gaMkxSMGUwf
/czDjdC57r1T16+GNxxSRJbAlvpA95gD0rX/yZLzjlUXxaMhoqXmJj7q6GimwaSoPqz7hD8ipIBM
A4aMWXRIYXjFwWgfPfsDccBSBckldHGazxMVKRKA/OjsL96oGGdVGkgOYB7bsaMJJJDQmgPj6/Xt
Vn1dOvgduqTQ+YB4sqgOLt+VH7mSl+sjnfeuiLPYjYU56Uete3Oz56b+niaKroT1c/Fnl6WT7iRu
R0FBUodxBfb2Nz191d5JHvU7PbdURDrg6UQIWlZx9MZpH1sbVVV8Nf23/L50tB09ysADjW3usmwL
koxtnL0laHEs6zuteLbHYo+O3cAj3+3xtjcfEv+nZe0LR/VEVtmDdPwrDvgLEuNIduioaOO93oTX
DW7dUf5vq9AUdh6Yx3XdWbF4wJjGy2gfU1CJJ08Gfbsu5boa6Fc/lxIhPJurAlIsvPSsozUpQkDV
96Vjb4DpIm9qvJFMhsGIm1zVKblq0BY6i9HHSDxXzmVhUsn18rrBM6/o0exqBd7YfI9qUxEwr6qx
ECOpAfpqc3It3Fq8eW7SzxHQ+T+wDwsBkvNKJ5OCmgF6gKkqIO1Pt/ry3wQIDRfvvNlrh7YfoUEx
bo0ZqO4fuQ4BfaaDItrAeLTkv0DXgWYoAL6g/2dDmyB3D4a2ywdFDL56KBZSJP9lah5y3VxchBhL
GI3d4HytEPLnRFVJVAmSvJjflyl40rFccTwGPP5kl596oHZOw0fOH8IHG/QZ+C/P2E5Dm5GZwu3P
GvqIbdgv2qeu7/zqEflXBJolzne+yvQ8jWb4fN1Hage8i58bVbJ+9XgsREhepCB9BORFnHLn7xlg
DD+vK6D6unT4IqJ54zjhid/Gr2iVyxSOVvV56eg1WmMzs8QWaORQWsBIV6z/qiktFkc6eVFrmU1K
YLOle/D21dcXS1UZUu2wdPbiui+YK8rSTr6Z6COquZXqNlpfJIB5gc8L3X1yclCfWrQQOVAClels
2GTKgsGqDoIezgfRLJDxpGudIQAt8owhT1TQAFQrgTvcpe7jkBh7I/UDK+23RvVK2u+zc5tF9zXm
+qh/j95HxW6pfod0r1tDy3Le1/gd0fPU7l0wsKgMYm0tPQCJCgR8E/x+0mkpadSWTj8UaPQxjn5e
bm3+8/qJWVNiKUE6MVU0F6Pf9UU4W7/i6tFmNxbAKd4pw0PSDX3lJgEdGvB3pGPj5JE59BOvTlmt
pcekit07ZHvIDSh3fcXdYojNP3ug/pYFwmNIBPaffMuPGSDO8mquTgU3Qe6KoZ5xA9ySbVccO37f
5VZQadmGT/WmarNX0FqkeX000vLezuogIuaGpxm603XFElwkA/CzXEQd6C6yBMCEtARN3s2TVvfs
FHMSWG670+inCo29Bv3ZeooX7YUXkWRJXiTvG4+RYmQnz/uc+FmQW9UmoWaQzqlCqwvjkSSJvy8i
hUl3M8ZQ2z25cbSbEhrAVHeDcmhodfE8DM/hPYwORHnmAS69cLqKsZNe/tTHelMYTymomSewQ5aV
it/m4shBJ4xjw0zBSCdAss91YgRkw8Apqk+A535z2vSuz97JvA6olHMR0pkDZLFrayj+nKK2+p5p
3rGLIkWeZkULgL44wJV3LMzI/n4aLXbGnnrmaEVZn9pM39SfvVJFXb5iZGcCxN8XAlBwMA2NVvXJ
pFGQDbfwGvtx8HeO6s69LG4CLGWpihRfxSg6YHInw4bM4EFLgHzaggsNkVzDt3N1AxqJPW3brZUn
h86nQda8t1QHUBMPHDUOcE3wX56wYk5F+ioZqpM1lzcJlO10xctnxb5Fwzv4SJHL94GNfb6WpKgN
Z2qS+jSO0aGn5hhEwxz0YMYJCu5EQcUzhcQV8xDD7oaNPBE6PWSgb0/z4oRGkFhqJm7o76Mq+l4T
AOIHC6i1YvhYnuciPQox1HGqU9d+mxK2630VItWKAfqAvAIsioeUmisvWpv1bYXh5urk4LmrvwRb
I327fm2J+1u6SiDBB5YEiNYu4cpyBxD8Y6VXpxTsdDYbAjf9u3T4XZuPG2NwN4a3G1W0UOta/ZEp
uYZsbK0cg1+4KkcMf9qvrf4pNcqNMx6u67YqRyBPwOIIQinx98XxLfq6A7JCB6NG69Mwzs0upmiN
G2rSbwqAWb7/ogALKprsLfQRg49cuigS3uU5kAOz0zwwlFvy3YCOJKa/G6AQoGGIOXFWgcV5yTyv
dVmp+ZFPBZfVtK1UQ4prRr38vLQ5ZpzMHUD66akWbNGNY9e3xFWm9y4v1d9N16CWEc38FwhRzVSY
Grr9kxNYfvdaUu7AgLJrDBUq6mWghHFRF3O4NnD+gVwnbUljjRXIf8b2hPmvLbWOU/aNJLeOc6f7
+zL/ft3cLlcOzsBBs62AvgAsheTDuVt0sxsjApymeNOh5/rdDCEeuJyAH4y8iIducnkIoidV14Et
ukafi713hrcqv6c2sIbmb2R4b3pXEiUdnXFI67apSX0q3MAvAqaa51hZKwN9iaDWQ881oLuk2yC2
cuCpoRv2RItoCDzt/0i7suW2cW37RaziPLyS1GA7tmVJjpO8oJJOhwQJDuAMfP1ddJ97jwSpxFLf
t1S5wi0AGxt7XMtlYduUC37y5f2H1gBSBabZh4OgwoNBrTLR6V3/Du4cvV67DebZI38J/u7KUjCm
MHu9mOyFV6NESC1aCw06yvSdkNF8aaayWDk+rRcy1ZdSPKSS0MwNZweAAWo3nIMgTDaEk2PSdE4M
ToWmteN79fdchOIU+nqqjQbAeo5Oui+mQ7v9/31eMSxEywXvgON4rD+1luV3zzghfsS4SDBXcOeK
sXLZ7dIphqnj/pEMfCVektZe3b2CMwHKpXAtIJM2SeMfpQ919UEheG/NVlmBYkEa8F3aiDb841S1
Mbp1wr+CAn6SvBtGF76eOccaYJAxXIyknz+MNB91UdZ+8V6KJ1GmeWgJ5LvN+3X2XIyiUAIM0AJ4
R8W7ueHpFNv6EiDI5aVAlxzGdpBgRcCJTMn5Oixh6rIZg/wdw7+hvx308e4nfRYwZyJxw+HoqSfu
EJJbvZa/O+wVQ1uZ8YP2h9tKdWmk8F4AUnumT8eQhhrLl61RFbk/5DiLDuOvUWVHXbqqg3zBGF7Z
qzM5yvXLDMIE2Gjyd+IEYf2TZkuIo0sClMPwc6+tWwEB9YQ4ebIjg95bkwWUpI2cx8xcZcEdVk4j
T7gljMEdj0ASQ6gc+3IJS+zCLYEER59nxecH44KGqPCDavLZOB3tPu6SOPFWY7PglF5s07kI9e4h
0spKN4MIA4W512AJfOBCnZTPK3cu64iX+CM+T4zH/g/JMAlQP1Z3z1DMUmBh4YkC4/iCWI85eeGC
2GI60kdNB4EspuvvvBUQMIehqGzCUl1M5U26bFtqyeEo3gb3YSDvRHz0S/SMl+O4eClgojBXOo98
XsxHlRBPXH80AUCAF2N0noqBR6Cs3cm+W7nAN9Y0sraF/afCqJauLT24l7XbT/kO8mXAHZlxpc7t
V8llkvm8MIHWwcLaMWLL2jIhIpTwotF+rNPnQXyhXQJm3g0BJudEt26375fs9KXOzNuA3XY+mRHU
wIXxFAFgNpgHr0qiDpDOLVjRPczblUts7JfKD0kGAk4w9WK71RZRjpkEPeXCPDgf+rDVnXuzGPN+
nnx+Fn8S8MnRAA9Gjc9b47RCW33aLTEBXlcZ6AuQ9HSke9WWNIdrre9zBysYEeCNVVhhjJvQlR1g
NmGFVuHaXZejF9aL8xCXtgmLO5GsVASIHHOLSds8tPpjI5/H5Mmnb7dv3dXjQZyM5ZkzdJ+ijxi2
5H2VmuaBtuHgRbmMb3//iqKZOq40XjuAECKOPT8fgJaQpIbLjqLGquNb9tRyMB8sPHRX9mlOPgKt
Gb4NRi6VRdhEs1JqlfZBa8YHqg1fqDU9cy7Xt9dykTiZEfYxZ+0jtgA3kur2502qd4be2GgS+97b
D471p8M4DAleW3PNOBqS9KVB4iung54nA3PKuKaYMlIWxjtZlkFpOYeKplFjvk18IZ965XiQyzJh
ChBnooKhaJhsvGbiJHUPbfo2DjKsfjRo6ayd4+2du7IO2NsZ6dgGiqJhK+twLOl5FdOcwxCsTS2y
Flax9HllFbkZcCRt8flWf3OQfcnlQunhmgBQjKNADTQRoKcqT2zDA9rohDgHt6nC316+1PtwRYHn
jJ8OxvS5mKKecx6QoSl75h7y6b2hBHgNRhx4d/tSIA4woMLgPcZEv0oeEBQSdapqcg86OumDKmLJ
77tP2YN3AIXSwX0MrM7zuy7MkhrTyL2Dbaz7NLaXAJGvnAJyINh9PZipAdR6SWnqo5UilXcoMIuD
suIqW927ACB9Y1YIRgRCcBrnC3D7gLMJCKAHi8RtGXF292N19v0LR5DgoWJIJxx046n7m1UL9uny
MoMzC80n8z0Gn6yl7H8ZjK3XuQY5jAUNeSBfgql98YYf3hKxzaW6ngua/37y6NqNnw5AZyeHLFlV
j9q0WqKrvbaSGdzdBNirdYm4OpleOiScoekkKCMj++7a78kQGq2+8HBcahRSUZCBEAPgFqZ67zoM
TxuZXSdHaUcleUrtw90Khe+j4maClQW4kspGsXoyedt3yRGJwXzYZkugYNd+P7wqJHGQB8HFVhTW
H7FJlUWTozaWe6ebHnMASy745QsyVKUtgZGTtCC0OwrM0476OvCW9PZSAjrTEc/7noNbDbf4XJ2C
Igu0MjD8Qxej97pb0tbZ+p/VO5AlOP38rGwn2mqZtEyRFPEPIl+N5hRZhR5Z/UtneRGxjCi5P9yD
PHgj4FCHv3vBXdIltOaDSQNALvtrtwvWC3b88vadf19ZjxtI1pY1wXok6HJi0j/r97935yLU91qw
wjJyiDDdtdaFtflw+17M/189khmWegYis9yL95TIqU2kl2sHU06gHIDfWW39ZDuSl4Akd3u4yBOd
yFKyIBPNWTMJyPLbPbLCQbnULXBFfdHBYqKMj+ARZUfFOSDe4AW15pCD/zUDPL+e3o2NCJ/zM1pD
K+cVeE89scF34nXk0D5WdrCS1ri6fRxXbsiZgHmFJzekQVNF25CWHIws3yS99wjOGKeIGzN2zW5L
LH99W94VDT6Tp1x4V5sYc3MsiDn67zTvtzQttoKxv2+LuXYwNnoOjJmYG/hzykXpJ142tMCyMvYG
9A13IXV79fPgIUFcA02+AIjOCpuiV6AmYE74XmL4vry77IdzR3MRkJdAVgqvSlGskRotd/2SHJoB
jVJrbt7t1YJRHESbqGMAduci9UXtXvRuGzgHq4kHI2Isvr3/144ZkdKccAbW/UWec6jQd5DUrn1g
SfmS2+yLafWbhAf3Fv3nkOxEjHrB06Yae4SHwNmJ9b/0paHEWUsUW3X2eSXJ6QBkHAiHgX0oAcnI
aR5JL4sSBw/VEoDg1f0CYgCslY8CqVrs64AWlVVZ5mAmUf7S8+C5xWBQl2Wb28dyTW9R60PQjUgW
XRmKcR/qrveAde0ejKGL2mo9Mu/fHHyADNdcmJnbw87tCXAraA14JSiWlCDl4cASXYklI3J1GSdC
lGXYesHscYAQ4DGjNPNW0Hvrb7NenQhQoso6K/08SSCgFwWmKbLwXzgKZwIU701vKwxvzNsEJLE4
ePaC++OZGX8MuNRzdRpZW8XO6hXL7JR41sGq5MNItZWsFyLvKyp7JkE5adMeejITKB2I9iHaVcO2
96sSjKsFKwWYPgNtRIoqVaw29Y66h4RMDxrIBKqJh+awvvtKgG3BxhAF+hiBraPoktnSGdObuIc6
/WK/gmvu/s8jAwpKByByodqgFN8KtyXTYJbuYcy++q+a9fEvPo8WQuRx5uZh9Z1IK6Mqxx56hHSx
9YOKX7c/f8UAegZaO8HYjdDyosczsYKCyVrTDu4P1xkig7lR7YioCpbK6pdDs2gSMw081zMEP/q3
lH2qDI9J6fTaQadypY+rsnzS+QudNtTII8+KdSTE/Wrh+biiwp+o6cgiByAQ8RSh0mx0jecyOIzJ
B3edlV3XW5bcHQiiYQy+2/8KUZ7yxNJBvTYLKZ3Xas3ubo0FVjA2Dh2RMyb7hf4KS9dSCbTdg5eD
C69vnvNUX7VD8QxA14WQeb4KynOI3ge08qDFxsOYtnJV8rHJJe1JcJCYl/eCX667J+zB+poZSw3x
Vw5mVmcgKxkOqnNqqUR3adfgcYHjPohNgzjKaDDG1pqb2+p9+Y4g9WaA3RqdKegcVLNKk+Y4shqK
7lhav4uNU/91/+dnblCYX9BoA5X63ID1YK2ZptJvj8G089PIqP6f31cMJKllZTUtvp/4kfd+NzVr
4ILIBfyH8+9HbKPY9zGQk5xIkLwL/aFx1u3dTyww8bH1CM/nRlF174OCoOPIo81x2HpusQqaJUCk
y8P9dJ/hRdsGsp5qqV0zBUE6uuBHdMAH6Uond2f0zr+v+J6dnrjEdhgHpE7+XIS05AsCLi8Bdh6A
B0inIftsquUzPzcS6ZddfayC+mfXiygY5l5++8dtLb208TC4swFBDRYlDrXrNEWXv14OrD224/fc
tiKBHl2Cgn7BlwpClyfyadpdD+htATq05r+fxJpB06SjU3fdMR02PAj5EmLh0vfnDT35Pm0HjVod
vm8l8eSF9PftjVr6vHIhJscHmeLYdkcNNVrnB1i2wrsFoKHQRjTmIJV+waXljm3Nia93xwLA3s2D
Aeb4+wXgccXgzeeNUGsZVTnYVIqWHbPiW7cq7+ZNhYeA24ZSKWYMZlrd8/2Xri/coq6zY+/HLdgQ
Fqz1lftw9nll/2miQX6Fz8fM+cEfyv773btz9n3leWNFaxFtxPdNALX8rP10ffv7136/E8ARcGfS
KiSHz7dHCMOUUsuzI0tXttgYZDWZC/nBy2wOesoM9CbO3a+I85QXoQ8KP5F6lqGl7OjTKuqaNOoy
4BD7Hpp0ynBcGny9cifQ14k2aFgpMLaocas9VKyRfpod9VEPy/ShGY63N+1SQAAwGFR2EUqgeKh2
dY4twfSo5mAANX8jod3dHcScf34Wf2IyBM0zJGLweZlNa2cSYWV0oFJxF45+aRXKzcCNbysE/uWR
h1UWgxzo9ibNmn/umJ2vQrkZEniDCDTweWaL0LG/aivRf0Mv7t3mA1lOVMARy8BbRq3yfLPQmweI
CcqmY1PVocdo2Cw8RVe2aa7BYcQSGbvLPqCKgQWwN6f+6EZ2/8bMuz3xmWEGJUowz8LjV2PiVgMb
/FDo49GgX6oiiNKkvP+cZ2cfHRX6TFio+q2oNjRCtIE4UvqYbNLg7qzd7Oz/9/OKQ5lmU5ImAz5v
uh99cXRXt9Xo0kDBDwMABmYoQHoHj/j8fJtacM1xK/0IcHntsdKNIkQqykeXUNcs4nCqZ40iKziJ
EfG5DozhBeuPzRAXFdySR2487Jixvb0U9UZ8fh3uHQi8kVWDd3O+FNcQo8xqLo9+IfxXAMvXe0Nj
7cblOkiWWU54dFvg5XKwFB84KHP9G4h1yt71vicxR0HHffqt8lcJX4hUL9dz/nnl7UjR2Z5lDT5v
CVA9dd9MGwPB63SpOLO0CmXbcj1tjMSBmMGOaj+UwYKGLX1//vuJuUXAkQQtxffLAGVq8dSyhahC
VWF4lmitxd1DlzCm29SqqEEQ/Q7TOOwNfjSC2Ndxyd/uPulTEWqmIrFSLW+QftwbZtjwKF3wcq5s
0czqgHGYYL6G6qxEFlg9z61i2Pf6xi+/BEsl0WvfR58BigpzIR9dl+dH0GuNUXU0HfbIQALJLQvv
3x50UHzO4Fm4DYbigpiAOvItgPjv56E/ilnd4q/b+z+7YaePHY4YZRcE63j4bTRIKTra0aGlDtob
9k79oBFMaYbEf8Bbl2vH24Ku7BSm/GacOHizM5/Q+U6hcZfhRpNuT92QJLGx4HosfX7++8ldyD0f
rGc1Pj+yD238Yd8LWvC5Tyc/f74qp98XdCjHEd/X9e9Gs8/2t3fnikVC+wFypshQz9PFiresuU7r
i7zs9wBW+cHrdu2NWqj13hocAQt+x5VLfSZKefYKq7CQ7C/6PeVrY/jN2KrqkwUZS8tR1LZyhsp1
JyzHSGOSxRpbBTzU6MLlVv3zzzP576aptgMsGrTBIHu/n5oxpJUWAlUnlE4bZfSPwR86urSsa5cF
jt58UJg6uJi8E24NMsWkyfZ14pEfhj+BsDGtc/shZUQ8TRkXj8wY2RI8wkWvMxY6w1mgae4fhDhl
O7U6Q39E7WX7psntV7COuwSvSekB2GIE74oX/Bm7tF8T5vIvNbY+DUutE204+e641poePHckkyWI
Rtpi3ThesvBOXB43dBbdw948koiRkvnvp5djsCjtOPYl4Nt2WnXDs+tkcVMtsehcHjjkICuLkZLZ
iqjhS9NJ38nbLNu73ZdsSh9KrY5HQFtS4CQUe/TmLqjxVXkYgMWoKOqimCU+X1c7YIJzsmi250Ua
opf90cs/zGmnuStSP5hjuiDu0obhkE3Ef7DHyCGpy8tEXjiTTHHM2ZqE+hLF8OXFh3UBGSiyXyj/
IDNyvprE0IdiGli2B/FIXPpPbfkml4KCa5oQ4JnVUQ5HdKAGNW1b202Katm+9rqoBi4fGY4wblGe
a/Fti6lsFpYC1xDE7wid5nmKQFmNBIousf2C7gbjzzS2oRi+3RYwX6qTl/FCgHL4fqo5WdBUdKdZ
bphqWhN2vhEPtNuVbvrUav5LjwB67N2FJ1/FM/iPYKQ24HNhfaoaTE2VaQXT0h1mfDe5kYbSKDbt
MERjWUWyXufmIwPxWVesM+vJHxeiIsXG/SMdTUtoF8T8L4YCzrVEGkbrTAWju0B/mUjskhx9RQdX
O4rEWND366Lgl+Emw9NXYS9LTJQPmDOnu9F9qs2oq+IKYZ4bO3fe4/+s6f8EqZiXtkf1KaM13RHr
yTO+1tUQSr0Ki+SLaf/xqv1txVGrbxfilC3kTpHlTgnNEcGBlWKlA4fLLt/d+lG3frfec5FtxztD
mguZ5vmxJZVr+pXe4thMb8P9LyZ3wrZ7doL7KrAXchQ3TlipnlolpzvwUI7+Vz79vr15ism9+P58
7U+eEmBCeD5HGXnXTM2qr0005nkrbwhiEWgPjVnFaVMvtYUphvFCpuLbJSLwy9Lr6M5xt+m41llU
WAvWalEnFHNVcrsHCyn2zZHytfQBNVk6b61FH726jYsi29W6vnHwA4xJLMi+asjm8SS4r2ghUV+x
kleVnue4ZhpAXrzyS+Kt/XKXpweSDWuf/KrEggm5up/IE6D6YaIOrbr6yJ6ZKS0o3fmAXkFq6OdY
ZAiwyd+3VWVWhQsDDaQwIC4EPoyVovJT1tmDX8JSsQwjX8HP+s4+/3/04kSAouu1UQ0AJcjprtOK
j2l0w8JNft1ew1V1PxGhqLuvZWNblBDhOALAZHtfApgfZA9V9wZ8TozWhbflKe/zxZIUVc+AEAiU
BewZN99KckwRZYzBum/vBLn8Rw7KXy7a4dA0c9FJQYYOnUsD3WV9pFWIKTe313FVxU6+r5y9pneZ
CHR8v/ejZNzvnHrJ17+mXfBlZwdjnoi/8GTSAmonPKyAuquKxLXeLtzLa2s4laCsoRdan+bCx6vE
+yjAQmyr3pTD/vZOXXtkEXjrKBMiPeGoXp/sETd0pYZHFrBtZtNjVvO7lrShRHEybx9uC7u+af8V
Nv+YE+sNwBBQnLcQ5hb+uqGvmt+v/oUEjN4D2Q9zY6Z6LB2vg4b5Ltw+DGEXfai5S/Hx1TWcSFCO
paasK/jk0N0xkO+LZMrXLqAFBBqk0wC3gK618x1Cj3OdJp2kuxY4c1sxRp4TLbKJXLMqcyMtOh/n
iEItQkt7cNGpXaY7WvxdFzCOlEZ1lYQ5bnyZhFa2kHy5qmM+Mt0zRScggxSHJ+DJSL0R8gQUi/Af
tWFHmf+tMuyNcL//CwXwkbBC9RtwgZ9Dpqcq1o+WM5VTuuPGt+6pF79vf/7q+SA/hfIboEIuUt2c
WBpjOT7vjs5K66ZY2l7UExrxcUHStUOakTZQ6/PQzaS6+Zjkbcxeh0dgDk7UjlmUac9l9VQ3Y5To
9ksKaInbS7um2DYmB+eBLNNDWvRc9XrhD5wjZ7KryngI2dIIkHl1QZjqQ++Ui4yr2v8VVIyQosry
XSZ6PRacmSuWSCOEiR1W1jTKuAbFXjjq2YdhyerHUOpFmDqErxjmc+GNDzIanc7YjG02rrTKD8LS
QEZHq8X4St16DGUCdh8SGL/tSlQxGIzqWMunNmy1YFoDMkePmdb734eayAUNV2z156wcerR0HeVZ
D6g4ivvGR6sjWtGPLz2nUam/NPYPG13Mtw9oPoATh+afgbxPQDQMUCFUnw/wRLX9zKl7llXiJWu0
Gi8bkClFozegHfDM8THtKu0jt+1kb7kFf7K1etERvqohgMZEs+6MbqKW9Oqs60FCRvOdlqZbMD1W
SDChU/D2KpWt/HQNMLz6f0KUrawmpnGJDu0d7B/HALgv0nC0Hm4LWVqJ8hAJr6E5QRi200LMDk1L
6GhXP494cu4OmFssFYNnlUE/1WmT73pUih917tThJLVsof/gmi2aO+bneWx0IqhvnS0aO5nKJN9x
PXvUmRYWQ7kyiQhlvVTHuHoovgfgXeBtuxfzb57fJqOTOtlOt2uxnVxWgX+CeKHu1XR7+2iCa5vn
WRj+xSAwrJChuNUWBjdzptlsl3aTFTsS97yYPOvVscsJhJr+6Ie+BdS0YiT9qpWkDY2p9b9hq78D
O7iM9MGu4rbgw4OnDTZ0B+PWulNbYaoHzQve3CZGG2cbB10zfmO0yp9o04hHQM81oUxpvrZLhHiB
X6UbIvQBfRBjY79y1n3XB5E+BdNQxEjx2CufUT/U7d5/9pHsi2TqezvAWraRK6pvGMea9o1eyo1j
9d+QivopdJHvjSRPVxl4kp+E7+arjtgxCAMQ5on8ly54sulkNmwNe6jDmSYjdM3pMKRNth2s3vwy
eUBz7HTqhJLZLyNP3O1YeU7YjRWsAMM0ajew7zq4+tBolkY0KeU6zb8W09GXb9UO6DSdtxkGKtZ5
00eVLGWYkmyMRzt09TBvhzAd0HCcOBGpbMAUGP6mDooi5m3LN1Zl2TGz0S1VWayKWrPzH/0O9o7X
5rjO6or/G1MQfOJZAIgUfanKLe0rJvt8QPArs9k3LSJpf1TDgum+5pycCpmfrROrWvXMbBnQLHeJ
qUdA/f9qMox+FSIuR1AtDGLBvKnJ+k/7NtcCUVVD5zVg2s7lsQ5r7VgHulqzAwwIJeMuSLXqoXID
8lRBvSMjFdPK08zgyej19NBy4JtEtT6Nz4RRd23xjD1OSBZsuoRZC6Xvaxd9HiNCTIYc38VFd61k
CkTAs90UyIjpVUx1b5Pk7wt3/Pwl+2cPkEHEOPDc6H4xrluCoBnDzXRHbRflkKIej3AS/2K+rMKm
s93XpOiHDQiX6RfXLZ2Fd1RZ4/yOAlscfujcXoMStuLo4PK1PhmT7qV3y23viUMTeNHokzsbAD9X
6cGGYZ1I1iIcPD/pmvm53XUu2xniQ4tysrCJ1/ypk8+rOOkzQZMjU3xe0Ec+PRJn7TnroV5ZQBml
/0It0MqICTlkiWy8zedLaQFj2rOhYDvmkl3iJc+uAJ8XcxYux7UXDRNZc618RrFRU1F9ViVGH3Rs
ZzlJ6Ja/ys6O08oB5e/CI/M5cH7iS32ezakk5Ra6OsARnbGHJDd5zXr00/Wa+UDGJnIEjcD5C6pj
FgbtuLU8uRqD7iU1rQ83xVSzqLcdK2JtNONxXHrTFd38z+9C3xF62DHXrOIFpabekpGMbNd4f9n2
j6D/26n/vn35rhk83/mvCMXBKi1D8DoTbFeIn117SIJXs16TfJ+wYOE4lxajbDJLbJqaHItx0CkX
FA/d9N4G/cJtvq4z2LDZB5prS4pqSlpJVrZspyOBjvGfyEOuh3oPlbc0NjMr+aXO/FfS7LicvBSa
qwMypIKksbf1KGhlg0qytB5NIH6viYX3iVagGE1qvI666JcAV6+cG5oz4RkDUhipU3WhBSE1AHKL
fNc6Ro3RLPeLJNkDKZ0tz9yP0tZWt/Xks3nkfL2Yo0BeGLiYGCC96FAjVkBlMCTTC03MsMynJzf9
0DygZbcvQDXRSLFq0288aEKP/xmB6EX1x7r5y7cOiB1CbCOAmugrquALWnVp9+ATYh4FQfEcF6sV
KMxZainGBcVLaXwMeb1y+TdBLWDv/y1bAHsF+9vbcLnt2O45svPwIqL0qpi+ibu5ptm6eKnpfix+
8eI7C/BkGXmsGz9vi7pUsDNRjn6uYKj6oiYupHjJCxIGdI05xbyeRyLf+2THRTzx9W2Bl672jOP0
mWsCbhRw488FGkwz0wxzty+Ftc6GOF14Na5+Ho4uIJxQwbvIM9VMWCA0Z/KlScDCaPyxyOH271ch
w2AusQCAq6PygUf9oq+RVQ5HdlYTL/30aoOr2jMfNPHR+C95t27tXWH/DV4g4dw5MK6K/azmnFiC
WtqVU+eZfKkmoFHvUwxx3F7YpVEDAcWMR+WgZ+JyzmygDkvrrMhe864BdPgTBVaRbW205uttOeiV
vDBq55IUG+26okfMk2WvBFRqIcAoOOCP9V8WsFjfC7T1AuOpcr81GMt9KFhtP+S2W8e9paU/SiKb
X57Hedg4+Hn65LVrUElmuw7Hvi709itiRufF1A1Q2NPcXeUZ9d4TkvzOe3QeR1Q65C8Z6CJKnald
+4z33yzqHbO+MqO6dctNAgT1Y2FM2QR08YC+NpVp/qFjMrRbF+HAUyk1/q4N6AusezdY+yPxv9Ci
ntCPUTTIC2ndW+prX1MvD94mU8PcE6v0DRMzCXRS5unLmLjNBrVfB037rW2tgKRf+9EAbs+Hoc29
yHNTDcFmX6chM8EYMQCgfGMNufuQ95oN6gDbWtct6Z8K9Lw+ZIbThAkf5KPtjsmDXeEdyGSXbjQo
TAg4eHfVAnxgPTBuxklnkp0Brx4FlqJ4MG0Br7dr28gEzEwQ9oDS/DaWhfaaZo3goTM6w6/RH9mj
Ltd+A/jJoPlppzTEtPEWrE6xR6tin2Zu89Tqw1uqdfamnHj/kLnVtEqrwg67lOqI5LiIhtruIq8h
zisZ6ualR1nwu2NS7XfljdOaTtkAXntNe5IBl5GwOu8Hd+dCDe2KV6cRzSZ3RYYTNqQAfKKT/mh6
w3+r8D6+5A79LR2HrFuJDCJQpiha1Hi7MoPUW0vqVFHgkfER9Z8RdfyCbMc0qBHEUg9AU+MIuCwA
xxhGnj2YLHPxlXGImskEr6tfPllEyFg6PsBF2rGLtDLuvehdp0aUa1O+1zvg4cqq8fe5WWXPqUAu
u0Lt6an0EuMVvFH+hpKmQEdI36xqI6k/eNH3G+EzL2KurDYeI86zYQFDiKJfKjR0ZBmE2dZRr8s8
YqgBh4bDvEfmlNZPXVjaH6ODHxVkhYwBTWQ/NEXer4ZKLze017HZY6GFmY+hfCTrtJUvqm7tacYQ
m07bP7ikMh41q282XsKqkBJE45owgH3QkiEys8zcuDaHU1H4zoLdXzIvypsGHL/aQ69Y9grwgrUZ
fON0EyRTTIK/bpsX75p1QRIbHdqY/cQLOnuIJ4YSabZkysuJvk5W6v7kjpdhdm9y2kdiuT3uABJW
vU38lad3couHxA3laAYAeuTNo2fkQTgV6Axqhx/INkZOF2jPU5MVkdl/r22MwHCvW/WUynCUndyl
mDb45bfQGNOl67YbMcAHLoGI66P9WiJS2vgdIutsdMco68HpwxtWPXdgzUJvGOUbzZRkPRCbxxPI
d3e017S4btmHCNpmSx1kRjQ78+KhH8bYDXoXlLx1/6vvWLku3OAvwD63uP7IunqSBhjbJtaz4EhP
NYG/Np2+3etCjiuMlnMeWbk7HLiVsy0asdxVk3d/MBEVPNmNYyHE0PvN4BYNvAANQ0UFg0JgIs5B
x4OOSIRYQ+i1tPvTUcMO9WwYN6TV622as2wFTin6Whh9HZVtyt/GUixl8hXt+Sd+RpfdPCE0zyIp
h6ph/V4g+u6FB4DgAZ33E3zBdWlyEeqNtzCXqWjQp7CZ+QF5x89BLsW9D7IceHqo5b94hRNPjvbc
jOUOFLVFRHw/D5EaXeul/9us7hy2mt943FkduXM0qqH8ovpGdMZRHAwQYUpRAWxIrMEbtlRFvuJc
giUIsRi8I1R51FynCczOvBIyfTXH2Bp2ubOSWYxSf3Ynbd4/qzkRpMQuhGaahPWEoOGV2KAwLRZ8
12uuGHJ0aLT47PPEP86vOqC/RJW2WvqKMZOXVKTghRiHbZqNfyQd30jqIHdrPvNE/9Km4981n95v
2xp79o6VcAVJFuwkZjrRfKuqpTcNmd1nlLx4shI0TN0i2LRAyXx3zMIKeZUmsdu1bDtkjohbQLN8
aQrWgrJkbHfDxLPvJE2NZ/SXkhUzRRZJt07eAZVQxMEADcCsxrQmRA+2DfHlGg/EH3S68mcesPYh
6ZK6Qc+Owda5w4d9yaT7ltYdiYyWiS9jajaA+HL12KXeFCO5jVStDPLpu8CpvBExeG/AjE/+kMav
jokOT+r25qj9Rf9cI8QvNqa9EDqquajcIE4nzKB9sQGKqG3hsYW0KWMwB8SijFPtoxkTmJyF3KoS
qv0jFTNmyCSaGHm+KCnmnAEyW29fCqOO4XQMCI4bFpUa0jvMCTaVV6SbiaQLYcG1WzWnVjHGiFrF
BR5SW/iAZOCUvjLLe65IWoYaMb8Kjz8GJdskKXlb2N25nqOonmvPAFWQifhcneXKJ16Upe7BVtQe
8K9oN33hyHCtRgzYrWTpZI/YBX2ArTSDV6tzg6deptojCsxkCdFxvma3fop5fg3z3pEdgNzT14mC
oq5oH9EZvpfWdHftCUVcTJShxA4LeYFtZPRO5g25k75i6CzCSxW27jsXKMGOC+H3lRjyTJASn/Cc
a6Iw7PS1Dz4yyUOGptPbp3dNAngF0Z0AFijY/PlwT3wUwYParfweqQpjCjVHD0F8f1uCcg0+je/c
JgR8ByDrXKALBzKo2kyHPkpg/Bm+DAu7DBsNAwk+LILLInNaaLG7JnFGkgATBaqQumoLC4GsNG1r
HA+map4Q+HtfpKPLlVHy4CWtXbycOmvTg+zMJeKIaw8BwESA3wtkRnPOVJ3vJwNPge4Tab2YBheb
bLTM9wKjC3vPlMVDgJn7jYt6y1MK+7pOMjypKadAK5ZG8uf2tl85WBRf0VOEhHKA6pH6gvvCGkFr
bb3UjD3SonpcyiJfEwAYIxMjrpYOjIX57yeaY/Iyz5P/Ie3KdtzWle0XCdBATa8abPeQ7lidpJO8
CJ1JEqmJmqWvv4t97j2xacGCc7GB7ABGWCJZLBarVq2aE/upfNTM5zK/GUsLH+RkeOlGLUZlylpD
sZ664T7PD8h+Xl+fFVNxNr7w804+vxpIrgHvZz8h/lsOvxT3T8vD6yL0lUsZSAVoPQ4YLJ4rzQEg
PKLNBbqr1jbqQNEBTbFb9FztS+5n1mjz0E6M6ijij/OeZ4B4IzNb3ytoM4OmRUnkaIkHMg1jx9Ch
6UgVTQ0HJMLeGC/nbzyDY+XB7UTAXjO3oJDS5v7n7sLpQc2VrYI9Rfpy5tJlVDjurgF8rClY3ADK
+HF9deQshI7CHTi2KhAC8DHRi0EyPW7Oi5ymBYt4V3M8P3OkUK1Os+7rcjTCWS8WFBWQBqTnU3/g
DtrI5ZqW7DQ7/oZ4m/p7yBe2dxHo+FCCysKjucvALl7w39e/U0z15E65+EzpTtHgmsQcrVSidk5R
1VD+Voge6IN9d12MtOJCjC0Oq40sK0yHI4mhtEPuUUf1nH60tZDf6NC/Dy8cVLR2QyQXd+u5ui9Z
Z1pTozdRt1PiT24d3f71YPsD8hD9Li7dz1TXCk5a3kT54Jt5YI4bp3VtdUROCKwM+NNyJGtWjIOt
8oG1Ecke6KEv/mHxT4eX7tmYtmZltBh+Nj+ZxSvf8BdWvl50CQbQFO0JgPsVz7wTWwMToHSZorZR
YwQODZOtZ+LG+DK4jLdKmaUxxh9ZQGJvPF7f3JUTcPr5tqQ7JdDK1YgWxBFp27u8N8PE7fx5sQ/X
xUgva6GiqKJGcRRensC+yHFlypu5q1SziZDUQbDMW5ooMxvfpRuG5539RDrRaLIBxwplz3jIy4/b
0ogtnmhdGeFrDN/pHMPXSov5AOnpu1RB+KJGG/Ewh+V6SN2yCawcaG0PnRfpL3RnaF7sdPqGcFzx
Z5kz+ox86fip4mm214bEeebUnnYtRaWlmkyF7k2NYW8VPa7sCLJTolMjjgPIDSQvY1QKoiaA90dD
P96RfNYPPM+WoImNr9f3ZE0Q0G7vsEg4EjIOkxRVYbtZm0dtXQ4f0SdCfbCZOh8Xrd7qe7Gy/dh1
8HMTuKGXDUMNZ8oRvlbKiE2Hnt0l9eOQHef6tqyMUDJIQTttYKuAv5DdIrBc1clY2GVUZ4+as2Nb
zejWFux0fMmS8EGBelcYn3Jc7B84fXLYxnFcOe1nU5CsicH7CV3VIELV9vOz1QTXt1x6P2KF0OUE
JWeirlPg9yTHyC16Pe0sY4oy4unkGxjxUGyZpD+WX9flXE5DdFOB5wiwA0oVL4rrl6ywTbQijip6
yELWbFiTleHx9kXnRJAyo+LSlDai1XnmtKRdoqn/kx6aW7tQYJWEy4KLFNz+0CXpQpoGE45+4g4R
4FOe8VrezPf9HwHoP40UInhLLvyBYYDbZOZjNLa/dPtXfvOFis4NwnVH1zMgneThm3kBX50yg0Qk
iX22N8iNOCOhRvhHIqUr6mqRsT+/80abJaAs51NkMtNLmshRX+JiC2Oxssl4hwtuWLQmwL0q5Yxz
9P2hNs/MCGi8Bvav+35dRy9tElLeQByANgZPVxClnU9i6fMUcdDCiszHVv3i1HnI3Co0tdfrYuQA
lVgsBIrgIYCGEtAfQ7phl5jEHR6CdtSkkfbTKfYK2TV/hvkXuksfkmqjIn1t1UCzCgAemCYuuShR
iwBynxnS+nT27Kgq/2FbMBmUICAYiUtWJuZYEuBH1ansolyzvA8ut73r67UyAYwPNjBR6S4wdOfb
Mph62qRp10Xgyvf1EEm1jdMhjMO5hyDI5aBUDhD7qNGSnHEAvuwMsbsustIRbNzPXfbcVg/OZ+VL
zZbwHyZzIkvSMWQ5U7ePIQulYA0ApQp3NpZrRYvBEIUSJ0BPEP+UMSNkUog1t0sXmepT3xoHhw3e
ZGt4Y/a72+eCgAsQDygKE22yzjdmavICT5gGjC9vnbVP7P0/DG8J5qP3/IRc1JiAyEFJKBPMGV5v
h1Z7s58OstmT8aWtqLQUvMAx7aNyeVCon9sbMY01tYJ7i04weAlcEu7UtaEY2sCGiJLf1fytTX/V
zY9c/V5Mf0xt6wn/jqWVlRgQinewGwKR8hveHJRxAdNBH7kTikVIqNJDe5xR6Naprwi7ufldmd/X
P5CPq2d/jANavKD9G95v6AJ2fd/kqJiwbzDTfz9F0ouqct1eR7Y3mu3a48rToHyfs+9UeWL5riw9
s4tEcib7dF3spS+G4iFA40SRJdxKW3IBEqMGLI2lMENf2+9g6QSX5nUBa/vpgOAeTzoQBYF3Q1L3
WjWQFBV2CKlYnh0at7kbAIzTyaEAgqlyvl2XtzohU7Q6AAACvEfSdac6PMtbzW2j2DSfGyUOpnr+
PNzc0VXsFp4XiEYIxN1FK8JxoiXXazy/0JxSqffKFmG8MM+yYqLaEp4ZPEwEOyTXgCzoeKkkcROp
DdJhVjDOqOd5tOrnjncbBmltxRCPdRHehuMP1urzHSprEveJruNhn3IjBHJJ99J55OHCbHdDGcRm
S7MCFgvve2B6EDOTn0pmbFZWNo19NKIH+VcgBttQS1+reDQCnSfV1+uqsLKG7yFuEMChRg5Ow/nE
rLGmdoHG8JHCQcOdAcB77+iHFGjd219MWDuow3vzEVyH0ilKqZ2SYRFEQkmYd50/OFvA55XrHKkB
vIvAvYKXhwz7bbU4K9LZ7qK4inExgcUg27gBhUbJe4PcFPQACk0uQ400p1OllGPUJcVuzgGVo9OT
OqCwZHafmV19sAwgudREvV398JTVAbNBWAOxH8lR0dVkXqZuGaIpNjy7/zoCXZPMW1QhK+sn3iAI
HQKSgHCAOAQn4aVm6uLBqBHby75oP5a364p2OTgQeILvBDllwFjkai7RTcupwaEXDQNqhezkAYGs
jWvx8pCei5C8rb5CRUILgxl16ugvlXNwFPsD8kYbaSE5HI9bSIAJEctA7S9enTJNd88nMhsAiER5
3FaHmUxgOolj4ttL/2S71R3Rvia8DVo9CZ3GSh55zOa3JKPlD6du6p3LrNGb0Ap231gkQftKbfCq
qiRBXzrJzs3JFovv5fWC4glsJygr4bZdBOETPR/JvCRZlNFin5DGd7R9ucx3gzPdWXB7N4GXcnnO
+woRWEkB+RCBOEmT+oHn7tQZNGK5qiGvwLxKf/SCrnYDqtZjaOfJ6OmKawTUscBgmxg/G04m3OFs
CMcu24K3rzgOWALRvBzoKRwgOXK6tBxJBLTCiSj9POcgFFNDzh6q+N4ZP6Sd4eXIiXTND9faKnS/
tK8gF4KxQJYXocKLUqB00ceF24xFgPOhpHB6ZWAN89LRaTzWGcfS2CI8WHHXROgLwS8LQfpLd03X
67qgpUYjhxne3D4sNfNT9zCkZkCm197ZEeVD0k6BAYYjq0D171fX5b5lBqBYy2ZfLzZumJWDL6rO
0FUXxfigLpNsFyvQSnSJBxbZbNcmB8AyrxuWlVN/Nr50r/BSkFSwnkUdP7K29Nqee4xv4eW3ZiH5
GjUzXYbGgijwyMyw5m9at9W5cGMe78icE+s7FbOVmHPLotnxm+pu0vf2Funy6iQcpIfg8iGvLdvg
xMBrrWhQQDn8os7O1TaePaszOBlesr8tnE1XVJlHeBMOYO52Ubuwsdkyb5ewLIIYECx4UClYNWkf
RhNpb0shLMrm+9Gtvc7cFcMj/rTJoSxYwErf7o9k+TqBU+u6oq0cZUBtEcnEPYYwkWzUSlOfzMap
WaS7jybbZUvh23CV1Gd0nNi471dFiStYPAcQy5bsJ9EHJAMIx0bVQRIHPfPi+IDMbz1sAAPXNAJl
Bf8VJJzRE6XrdZOXpIYgoh2d+sONVCXvu4XkL4gTwYiAp5v00JjGZuB6l7+f/Z7txg2FW10mC0wf
YKYXDwDJtDRjB/i/2bBIMfzc3CtPxptCvdLa2Pg1vcbbD0FO7Z1wT9I5KyO8zgkuj3kKbBc5Ww8d
B/9Bt/6KuMhZVVqBWiSLRgmwvOK2PDqZPwBDt+nCih09d2ENoDn+O5n3m/Jkx2k8x2NquTRCeVFH
d/mwE0WI/YYrtqpXJ1IkU9DULXfKwaFRB3D96FVbiavVWeCZhAcFiIdRsHaut8DGjIpqpSyKF99A
BGoCFvPO3CKZW914UMUizAJE0wWZI8q5KuQXTewKnTwr+WJPd2jZfn3n11YK/eaRTUdkBQ2E5KOu
sd6YzbqMbGQPs92wxV+9tlKn44vfT/a7bABnXLS2jBb3szl3QYagXYKuAcxVtmyzeCtKqoUacERn
EJcCl5PMglQXRZzZTlJFNE9bzx7Jtzx1PqMVmK/W6CPQVwcL/LHMSPdl3XkdJ15r0LC1b21zgzsC
7ZF0wVmJhwY6GZ1POcsJcyyKxJYehw142Ojt9kAgoeDQwLPFs0wan7Gp5+AfLCI9r5/qOP7J3O6u
mLLbzxAuG1gd8LzAj5af5nrRgtucthCT/nwzt7LXK3p3Nrr4/UQvsqVp0CupQbmL/pHZ0RYx/9bw
klobE6AKDcJmkbu8uqGVf75+alZO5hkZrvT1YEJakrlraWT2cDU+KeanW3tJCSU6pduVJrCgmYre
ciGBhAUJx9dbJ4CsGfp0AKeAGA/QNOfLP5DGhUsJ06KzZq+Xn3tdC9IbsXu4fs+FSPfjbDVdOc24
VcAT7efGJ1JthQwu9+FcguR8x1OstGSChHwYPTAIua5vVfXN5+1ciGTsrbYtrTLB/Ws0h7S+W6oH
tQ7+YTuQHgXI0wToUsaQaXOyoL8ltsNWdgvolAQjj6vf/BLCPE6ESJfilLg1In4QMtLXLP3VxBuB
idXNQCkJIl8gIIareq5TCyUmRwEhjRSd+U3B0X1QMEFs3b0rj2kxj//KkSts4TP2urrAhei+0t4j
LCj5fup2zm60/fY1yzx9q8JjJbF5LlJKbJr6sGQosKZRVrYeBZlRzu+G4lGhro/sUKXt8rHCg/rl
ulaIQ3h+oZ1LlTZM0Gl14wSpg2hcHoC0x849cnuyCyAJsByhmzwQ1BcELXPT2Qlop7CcY+JN8ZOW
/rw+jUtbTNA+Bs0ZgJ2GDDl4rZCmQnmqksNNTj0t/hinG6dnVQDY9gCzBYIBrrikePEIIjnKi0gB
eYCrBE7Z769PQVgqeSeQlzdR3YNAKNpunkuY7FlfTBSfRX0H9pzcd+hj3d0vNPPd7PbJiPgkeJrw
LEJUUnqzFAW45a16TKJEq0IjfbAXa2MyK8t1JkGajJssc94pkFA9NUZY27vra7UyPCL5qBdHSh7Z
czmMq1BO53pQ06hs7yq/Zjc7rAR4eBFDAzkg8n7SxViSJdPUNK8jPr7lO6X7cf3rV4zY2fDSxYg6
wjptawzPMj/G8aYW6gTbjRvl8mCD5x/PUrTJFcSAcicIBEmHGOUt1YtKgqqsUb2TBiY9dPrNLty5
HOl6JBOYB1DpV73YzctY44L8dX2xLrcawQikiFwEpAWXonTBu1aRA2bFspfup2U9IDN/ffiVZYKi
AnuBw4DyZTle1FN7BP2r6QJa5Xyz1HlHQVrX7JHk+HZd0OWmI4SHt48DrI8A+hjnxzvhzJmzoo+j
VvlY9rtk2VlbTvvKUllgsBddosD8f0GfqVeGCzY5JXlJprD+UW1Rg28NL10VpCQcZUkYXuGvzo+6
24DaXNo/JEgAskGeE1A0ZAbPF6hs2hJMlm3+4tLPhvGSFl/d/MXKgvh24wGOErxqBOQNZ4NI8zCB
YLbBD1m81ErhmZbi2XZ4fa9XVgqlqKhvxIWBmLwpHfCBGJnVE6d8eUZtqDfNW8n0rfGlM1G7A1Hy
Oi5fyBKS8VCOG1uxNb50poHwHhF+x/fr04FNO2djeVaOArLZuHYMNHwDT43kxHENPIS8qPIX6rxx
9EMwKQDFGQlu3oRTKXJgri2nskE5Yf6iuF7103r9/40uaSsjrVMVVpm/oKvmMoUtufkKQn032jkL
CC4CMDL4duAj9tfN8pcFLbloAD6D69+/ugcn40tbbGhxx3IzzV9sEjYDHgR+sRVM3hIhbTOILJHm
cmn+Au4ANw0yZ69lt19yp6skozzokE+VDeDhC3Ps4ddMiRERPs++2dZxCBdrOVxfNbEq5z4adsUx
BOMKUqMXlJMTml4qC4pnXsxpAs06DZJpX5m/W/CClMbXZtnqKHB5EJHQRHgcGChcHRecVUwH92gM
V+GlUd6ydtzutLklQPx+EiLp+zQ39JpDzZqjxe/4uLu+YFvjCx05Gd80p6SaJxz1eDks5d0mzO1S
x84XSLK0VUL50rtYoKQIaiMY3Kf8xop4bDTY7N7xmaYB31zmPipB/waeBceMEIQFAKsqNnR4ZYnA
locoL54teCDJlHl2mlRFUiRWpDdP9cHa6r13ea0KMr7/Di/7+ktdN6RkihlVTf3kEOW3a9N79FoI
ENLYOwMNrm/4pT+FNxjK61Fgj3c+7Pv5huc87yetj+coD9IfdbobSn92N2SsrBiqUURNB/J8eO5J
F3iRsdxtzUGNWP1xmkJjC560Nb7kqvEms/VcwfipEdXdR93Y2HGxBudWBIzteLfYwA8gHEOE/NND
QcWTLLdQ/V8dDTVp7qaseWpd8zcqxv7wqblHQ6D03t2qdr/YGvBeoXBZh0aDCOuiyD7VBgXEDnoP
/hsKvhvPbFJPtb8kw68bVUDIARYO0RlVRQhFml5j9JPiqGjalqFZWzsEBQ9qUnvH61IuTj6koJIe
BOQO0A4XjDHxBGKGglZ9xMo9UoipHRj1rcYLIkQPvXf+EkArpDsSlXp9qk28jZjiLH7WB3Pqzhu6
cKFrQgZC+YI8D6XllvQUp4OTW85IALyM90V3+HJ9kVZGR4WhgaIRAJJEOP9c05wWfb9RFj9HaCg3
7JKtqt2N4WVmUWUYhjYHBW40Oo/avqe3uqGoQDr5ehnqT0uQ/zQDhu+UXRKa5PbtxfACsg4KCDwG
pKXP8xpYckufo+FRqw5Dcnd97VcU9Gx4yUPMdSseYhvDzyx0nA+EfshurlQV8FNwzyBQ4aIuSKZS
sZQMRXUVV6Osjb3ifna30Mgrc4AA0NLiNOMgyEDNrpr0epxTFXWGsZcoBmiWuD+MW7GKFT0CAQEu
C8D/QDwiR+9MFwEEnGc1KqygngJnqwhibRqn4wv5JwZ3GlS3TieM36rP6PRWVmAY2/AMXXHpnBl1
7IXghcA+IJV1UQtWUeqgsNRYIpb0y52i1vVOb/U8iNshSWFr22PaOnvi9F9xt4y/uC64qqtR5cxj
TNeiTMlKnxCmkbBK7BSV3uBecNuW3tE0yX1gFsuntE2zX3i1upPHiDoqO310F3Cbjda9s9jDDsQ5
5R6xPUE+W+XfUcScP2flWE9A8i5gRppccKArduIzZzQjZuhtd1+YdeDaPOiMmZu+pY5OEdjl3O7A
FDWHoF1QjngrG7sePMJ706xydLAZ09QzAEXZpUmW/NCnFLw9k/ldaYfJMwF886g69EtYt4ISV098
VZvyw+I2C/UMnWqPqCtUvK5ZutpvFGK/plWahyCpSx/ANdb5TZq3xxp0R7/AmzeA6xq1uqxYet/J
tNR3lFbdNXFT+8BA8pfCoYkPfq7Wcwpt2NGCtF6H0oqf6mij7WllkWgy6mX00EI59ue5sp4td9F+
MseZqA/qSX6E+6cmgD2YgwkCmNj9ONKJ7rid/OjAObYFsL1URlz6AK0hKgeFx2PiXBkbMLJ39ZCR
yCDorxnvSBbG1s/rtufyQJ3LkBV+7HnTANQRaVkAHo8b6UBxQjG8CDIhyOEQEGecT8ExaqOqJtuI
rEm5b/0KOMN/+H5goETRMcggZMOmkKopuwRbl8BxcPSopxu237o4rZjBiQDx+4lFGFDok2iTSaLF
/I3OyF5DE48z1HtshYJWBSF2iXJdwUYrI6oGorU8jzmJmPMyTnsj/jzPXx39Rjaf9x3RkGEBOBxm
9CKRbg05SBHx/kWFWuulzT0F4JM2n6/vysVTQrSqRQwTcAqkQS743DhLWd80kxEt6Lew2IVXTU+c
3Gn9Z8p+Xxe1psCA8AHcCTwlcA7S3dxW6tip/ahFBv80KR+H/fXh35Mp59YapE8YF3FfWOyLhFSu
T5mmxYMW9fnkufMfxsc9ckh+yu5dkMS195Q/jmriK60d1vXD1H1GqYLHrQYsTZFWPo3dU8l/Gsue
pxtOz5p5+PtlloyDX9reMRIXM8/oR754MxB4w4brvLa4oqARRZq4bkGffq78uTWBMXZsdFRFH9T5
Yfl4fXFlPuh3ZYS7gANmgWgbYe/z8VW1V3VcadB5Q/XtyvFKPfcntH6nhzwHcemcB1z5YDu7VE+C
YdzltbPTst8x2ASS6ntVHvTmoGy5Y5eTRg9BvEscIJRXqkBsa3GsFo+xo0ob32POFun35UE/H18y
ubU2ZLSlGH8GybVhh0Tvwjm/c7oteu+tici7h9ZSpB4hyMDVNOg+A63l9Q1cnQrWCXAwwDdUef9S
kd9PUKR2JKT6iGbUL11d3428+95MW7iHNVGi3AzWEYR5F5xaPR5fcdZXFthoxierS/ZtgwRu64Lq
Sk8+X5/W5ckSnTT+ypLCBk2VdG6eQ1avvBo4zWPywLfS6Wubg4gtYHOGQNbImUPmjiOJs9g8cnvw
3K7zboZQg2kV/QqRRccBQuZNunrLlBY5ShXNY0omT4WVr+MxxOG5vlSr0wDykIBnBE6tDP9SlGle
GDHNowtWURXN8W5GtItpiGvE0nAYEZ06NxEWJS2IBhdMo8/DdlADRttPvbLFXHWJ45DkSI8wW0dn
zwaG6pg5sV8IOHOhhQZ/6VGBmIfD0PszGvi2xVfD+XLzEor6VdEoFYTNF08nV6Mpql4s9cjBIa14
rra7Pv6KNp+NL9kbNP+bLD5hfKX3DTcgzM9er0tYOZtnEsQXnPhIdsbcLOkgYWx2mvMtA6jyJ90C
1K9oGogVEP4AORogPTIqaYitSnX6UT3a9nOePt9cVYZ4rYHydCRcUdsKb/V8Dkpi8bQ3BvXoGuBL
HkIaOyBaDq8v1EVWQBIiRVniEQTiaow5ZItgkPyRz5VvWx81vqPZoeUb27K28SdTko9O09iDplYT
tiXjz3ZpvTloAu006cakLsW8E42BNB8JaxRUSZc4amwSrrJ4Abw5zMa7BMyoxQYyf1UE8im4aYDi
c+TUfmqWKdH4sgDxtMcrcWCHrL/5KkPmBEVsINu0RZcw8QknOpyg/r42mLkA4mj5WrNjypOJjrXT
jUT/cHnO5YizdCKngRovjFlLpIEC6dfSbkzj8pSACwtRPBt3MjJBMqI9q6iRZUoDAgruL3mAmqbr
Grw1vnQ18snpECFp7YgVoWmCiCkn/nUJ73wG5x63cAeRFkevzXcE4vkKTV2qgxyPxtGkLclby+L4
WDj2W45a99diSJnPjEoHxwbAoujHqiw7UUnruVR/AC/r3YCeWwNXfjem8qLPzqfrHyd0+fzbzqyE
K90Sc2MBbD/jAC8DuOP3GRi4sw9goge6cCvUtSoKSDgUIwOBBd7L82VYdEVLjI6pR4v9mYvXRS+C
cRr2WRKVdb4Rk1oz4HhyvhcPoJZXvsVRDteCiK9Uj6jLD0r1LRYuOLyrrXYk63LgWQNTgSpAVzKy
dgGmKNXq1GOe7DU78ysapuTFoL+u79KlucAuCQf+f8VIZnYms97rXase+wRU50rWeqWJttNa8na7
HKAJwW6B6wgIMHFYTs4ybilqJTzTjrZzSPSgXjx3Q9/WZnIqQbJKJippNcTytGNnA4NbHlq0hZ43
ZiG+UtbpUxmSRSpLdymLBTIY8ew5KLYIQFbnALOHBAminRcv9GRGRFWLc+24kDeSP8Jjd4cN/V2d
AogMhc1DnEnOvxTJWLlDWmrHOh+84eAgsnd9p7cESBqllyozi67VjqP52u+6doMS6bKKGo4Bil7+
bwLvv59oEsmthus9xz635QNH/rjrcc8Z9vjV5sPBclCTupT7eOpei94OqIJ+FcQOVZCK1Oj5iKZw
mcdK10/pFKQGQrRtFuSs3oBUry4CwgGCLANrLOef53HJGrN2teOQhk4SFFstajbGl/0VtJbkc8ws
7Zhpe5rd8S2Lujo+MDJoFIzQ+0WOC1mJPBliHd9vfXa6T5+vq8iabSMOLi7R2OoyVmItbj43ZaIL
B/JumVx/tvb9mIbjOATXJa15kShpFt0EwIoBGoRzs6P3rWkkrQprPdM72y3AwWzezcTxR03pvXlC
Qa6zRTi9OrsTmdJtZIIAPZsZZCJB5inu3VI+6Ab37Ob39bmtGosTOZJ/QWOrmHO+qMe5/AJOBNP8
niT/ELUAEdXf9ZNexoPWdlA0yED06UM/zh96DUmxGjmXeAs//Z6QujCuJ7KETp4cbHRvscHFP6tH
dcqC0nyu2CMoijPLDZy5Dpeq9tAwKCibr9X0pVbxBni5vp5r+2aiuAbpb2AMwU92Lr9Du1gDLC1Y
TxPO0rMLlm7HG+j+upQ1jTQ1PNF1JPHxP0kKqVoTWSnMckw/oAdM031Qhk9t+gkEIaHavl4Xdslx
DGN5Kk0yxpQb8TSNkIYqwntzccMMhCMT4T58mFBT6ztuDocqqwOnaXzVWb5PUx50PDmohhb0xfIN
naj8jvMN83hZl3H+XbIRn+ukSw2x1zarPNf9bcR3zEaUrwczOjqpuJ6q0TDeqvtd3eG/ay/7iamj
o5UXx8lEw6egTskXa0STmaxFgytnwzXfEiUdzg6AWCtnODjdvCvHj/UYVPxgbJVOrl6GJ/srk1ii
v8zCDQdPcfSS+EA19Miwcq8uqkcN7WvmBBWuaCfMsjkyy3yHXjkf28m6nzkYFWixo0lzaFAKQVMW
GEnuUTo1Pi+Sw4YSCoMnH2x0CgTL43tLbpnRc8xqt6WuUPn8vqoOtqXsNHLXN49zg6rrIn5MOXzP
knsTUqDXZa/dY6eixcvhxKY4rAfR+Ywdb9qQ3dOtLo2rhxlkVe9ReaBmJFNvIV+r4DkAk5X/ceGk
F0XvZRQZ/e67Mb2l6RY2ZEUeML64kuBJo3OcvJKMDW6ruBRBkThk1U79U0/72diZ2qdkC2QoLIO0
aXhMCc4+A8Ri4K86X7k0Z6proanTsbHmPw3aJqC7Gdq1Z5ETq6jUQhtuQDV3kzLvru/Yyq0GuZge
LATyuDJJDipo0iYuUvU4JHsL7XhSdGsKr4tYUYozEdLZROB0MHuCqSlj6Wv8Fci629XuTIJ0bWbq
0NiswD7ZYKkBywh4eob/pwjptsxLZRzRKAcnn7207X12M0pW01E6IKCZqAoEbYak2mi4l+QFzfGm
pnowLCEwMcH1bVjbaTB7AQAqipUv8tHdYKY9c43lWHLynY15AHTg73ITobcqRkOtP7IUyE/KwX3a
pLQrmL0cFffetfZcQfMfFP1dn8uKuQer118h0m4oJawwkqLL0bFrT6k6L868SXtk2Ybqbk1G/H5i
z/JyLKnLCCZDwrT13QI1jBsiVoIpSLSoyHkDIS3y3uciJiRgqo64yzHR7ubpHi7X8GU0b45Sgr0Y
cE3kKQRg4yJK2XRWag/qcpy1fdPsm3IPaM/1LVnzJ0GPDKJtG1DGyzYsVDVa1MXM85Hq+iFW0ZeY
9Whk08Kns9EnEHhzTd8Xbf+nM9oHmxJ/QBPhztjashVrg88ATgFxKbARy9AU1R0Uh3BjPlo+zZlP
lup2V+NMgKR7qUYGQI7t+UiAQc7Dmvxoc9UrmluZy6HewA6itAQFm4BeSKoXt0k9IBMH7nVw8Hku
27AGa1klsDXjzQkaCDCsytXBSCR3IJlT0JBLGUB9Sg/cKPzKfmCGskOpqzdrT1ace435UbV/XleV
ldMLMwSGL0CHxL0qqXwf6wxBC9U4ttauc37a6DjKi52xkcJfOVjIziG/iJ41SJnKrDMDkIsLZ5px
pPlj0TVBgz5p7fSnrFwfWdN/mJGgzbKAgUWUR/L7dfDgGnNvkKMzPi/xm9U/5xrQYXQLIrO2ckB5
AvcDVMlKnKDRSZrnE+TQNiTmfVt5Ru+hmGNDx9cO0YkcGRTbznpuDyigOo7Ok51xr7+Z1B7afSpA
uu6QbAI+yoAAld2jwjbfgvBfElAJASC1E6hhAiyR5IlmYwpCt0olx0rPVbTG6xuv1vrMQ8a7eDQS
xInipeV7blVvejtqHp6Otd8CS+C56bCVwVm5RnCM0dsYDCGIihDJuSvM2KhSZTSPVffI0bwBLZS6
jSfeugjcuSJpj9JuySr1XZcAdVCbR6ut33KSPDpuBYJac+O2WlUMYGn/T4xklUaWpEunQkxGwHfq
jMH0D/FMrNVfCeIInFy5ReZ0mWVV5jGnn6Zw0l+un9QVlx6Ue4IbDIlt1BZLw2fakmZlrZGj1QVm
/EAyOCk7yh4cNPDdgtOs7smJLEkH53bCVYFL6lj2Onoq+w6aSdtbIaPVHTkRIulW3zczbd+FdP5v
9XZ0No4RKj3Q0wr0wBeOg0WR3B6yFAYHe21UyqNuz3fXd2TVpp2IkCZgj2h3q6C91bFKK+cBtbWt
bymgIm5LpfZqUk672+XZCPmj5ziuVbD8nysY8Fqt1asl5HUkcNrCM0jvs7IP2tux/1gwzdDAXg5B
oJY8l2TP9aS4dU2OCj/U9HC4Po+1jX9vxyaycGCIlo4iM6y8KLQEJjT3lLdiiz5kTXlPh5cOSln1
1pyJbRlIaDK/ax4dsgETXHnzwllECcz/zkA6H05SxGjghRkk5R54+Qq9OY1Did7RP+rKm6yNN8PW
hCQ9Q1+HAg05Ic1A2/PZehrRzNGu9tc3RQwiPeMBAlMNG1xnSBXLvIegoSJdaVByzNjLoDCvQGlw
Yv7QjS+185HBDFwXt3Z2BPQEVWTwPJC3PNcw1Ps3Lki7CJAnOiD4X6xBCbKRetMWPEQMdDmvv4Kk
xYvB741G7hA0oxbvvqXTc5+CmYyl+ZcC0YzA4caWr7Oq36AAAFOlJv6TzmmFtuc1mxg5TtNHJw2z
fsNnWx+f4I2K4AeKvKTTWbEJjrG5kKOZ7uvcc8fw+t6s6Ruo72AB0BEWZV7i95OLDMlz7uR1rR+N
cdeXO6QkWL7xrFvb/lMR0hnN03HMUQKkH1PQ+C/BpN9XKeoiNpRsbaHA+KCB08DBPst4wH5JQI+s
6/qRdbzxMs1YfLfjW6DANQ0TRG3gjYHfhvfb+XKpWW0YU5uBUVEzwmyx7tzcDYxZwRsxbXaGzf3r
2yPNSvQpPWvWKK0drjU8DxdmPdlAjNw1zW2UIiAkAhZMbDtqJAEWkZ9vTkmSKSa99tSzKaho+6hk
3ev1GUgKJkSgphrlRlAvwOXlSMtsVNrszoX9BAq0HkBNJf2ipvGIhvBDvyFKWiwhCllbUS+BMNUl
NRE42BC7y5fhiZmJW3h5SvofmbJspfJWZiTY+wURs7gSZLzWoNdoR1W0w1OPiqKiyvx+eE2121u6
iygYQmzoCIa/yQcz47OTm+U8PsWTEebGZ9KnoaU+dv2NUar3VcPrg4j+DQKILKmY1nQA1IGa6knT
+vKurmclTBuLHVon/QYEzY0Bvgtx4oSdGBxe2d2iWxDHOfWQ0w+mJcEj8dd1rZMu7f8h7cuWG8eV
bb+IEQRnvlKUZMmWbNrlofzCcFW7OE8gAIL8+rPoPve0RPGK4e6ovfvFEUxhSiQyV671txVgoJDZ
G3vKp0pYGi9t0Io53VF0jWck1tbpj4bRoZrx0SId7xr0UFbZ5rrRuY0B0VAw7SGvA9rsyfUDnuQe
TBgSRiX1pPYATIKXLCUM5jb53/gBnClk5LTz+cMxQ2YKCfGjkdje8BK2S7f13ChODUxcnIV6m4E9
3h3Vl1imnrExSL7gqyde9Gt1Tk2MYzzZA6Gd93k+wARKiimij79WQxh51a/ryzFu3JNo4G8r4PT4
yoO56PQ+t1KqzAkrDiuDQMV9Kz1mbax/NVs4OiNeCtwF+mTNAd7nbRdnAh2D7kbvew8wMM+wPq8P
ZVoa/RoLvBq6l+ETgOGdnBqLORRZokIcyxYHc5PoHWA6Y3Ognd9m5la6L320vW5zbqOdmpyMLFHq
otajShz7g16tu/Lmv31+sjqdwdNGg+jTsY0CNtxn3yzyfc0Y4gCEnGiQAe59ck5qsO2SmBf8WDug
yMebVl/KAcwdFHBRI3mHuAIUsePfT3YxtRwRSTPhxzh91iLLz8V7kb99f5bQY4C0OFKsSBhPDiMU
YXqAwjJ+bD3Ihq+MeunpPDsIpBogpWKBq2B6zbAOIhfglxDHQtuHYpe5G1b+i400ZjP+n4nJBcOp
ZZOUE3Fk7V70N2whRLocwdjYj+QZ/iGlNM3Tgpwuc1Jq8aPLqn3N2oPVQirr22MAhSsopmAIsMuL
O1+WSkJKJuURRIFpsnGWdEbH83vuq/B9QJ9AePiVZJisM+n6jEPGWR4NEfrC+sOTv4Z42IeGWIOh
cCFpP2vMRg8Q0PqI+6d1Fic2lESNCnl0Sbkr+gMoMtCckaDJxfTU9l/MHGTn0Q8EAiodycXzU1Jz
Wbtw9f0x+qih8uYs3LkznvGLxIyYoLnCMZlqRmqDXuYZVeSRm+qDrnHmtU69Qi//o4ggiJJS99nI
sidFRHumd8/Xj+fM3kPmBLQVAL0joT5lfZACL3Wug/CcE+0lr9UftZ1+6m24MMhLV4w8+j9mpolu
w6KDwuOOHyES+0ft6eugLlWOLy9LmABiARwH0DTBI/18mTLSCJaCi/UYDe9MdzZ94/pQV/Y7ZYkt
bNYSsHejrCQkTKa1/Kh1WoU4NT9men8LdCbaEcxmFVOEgrlsFxLOU6wTrgEE0FDhROVyzKZNXzih
G9aNbsv2CLXoagNL3UotGhoAzGzfup0m19xSV0Z2XzQi9ahTRvvUMuudZtDsqS+oXMdaAu2J2hrW
SDYZXigE213fRTPn8ew3jjN2cpGg+EfyUoj2SHN1ncX64OVduR/q+MEg5Wtf1Ovr9uZWAGQcLriH
IEKAnMy5PXNgjjBp3x6jRqvAr6vcaGjYkZ11YLnlX7f19SKeeLaRhxidFAhfxkTjuTHKzVJtqro9
Eu1z6D4T5c3Wn0X/QOgtB5+MtVczZWfSUWbyL6kvvG/nZvbU+CTQpJqiuDFv2mNbtvpK17qPxu6e
JVAsq6G0bnQRfi4Md3Rnl8OFI0LyFnzr03yNzAYnp3rbHnMV/eFlYxOULBPTz7Ue3RaSp7d1rqf3
EB5E6Zma0cqlkQbSCsJXuHuWCiFz/slGcEpcIBgvn0GsyYtcoBZypOAW8dpauc9E/injpRrC3I46
tTOJFWWCvDyO4tiqfSA89ZVcQV07XrGyXNhPc64Qw4G7B3R3pLA8305OhBbmMKTsyEG/+atHzgIZ
xTT+6/oyzs4biARQWwa3knsB4RLtIK2esCNzm4e+BFVzLddJu9SBPpW2+vJOaMpCR5ML4WRA2M9H
01Kmx7mmt0djAJrG7cphHRITQBEGBpgSUb8fjTqykV7nP0SZF+vesAdAYihZDSijeY0GNawaAgj7
gqtLOlcziwo0GWilkBOAEt70SiDoe2V9krXHEmnbKgQRSbRXtL0wX69P9sySosqBlw3RATFBHmoy
CWbfhImAHaG+yuKT0KUiwVyMcGZhEoP0ademXV60R1du6rrz7ApE/wl6ntonSiRodl7wdvcsbVgI
TWfcz5ndie8rCmEV0EOE+6lfGiNaOa1vhTdQZUrDl+tzOGcJ9Gw6XqCI6y5deogulHZ0dGb2Ual+
LI+i/Gzxhh8erxuaW6wTQ1OuT66Fhp73HHeVdhcmd8nmv31+shdctY1TI8Q4QJzgGa5Yo0DsXTcx
uxtOhzDZDUkLbRFdGS+F+tjjbrercNVBg6lgL4NW+tgpq4ykm95emLoZpwIYC44TaM2R2JtmqDUz
VLjpxO1Rr4t+zSsD8qxam9xFerjU7D9nCqqLo54IegEvYqyklrlbERUb3gVePjZu4vCOmguX65KR
yTyWRaeVTdS1x5ANXlS8tvZHQr4peTd6SGAj/hnJ5AhZdgtgpoPYKHZ2UV95qnVjaM+m/sNY4jqc
O0Knlia+uOlNweocwxnAoGqv8NJuzVXUHtIl+uW5I3RqaJzXk3BP6IOixerQHouwv1UjE1p2+q/r
e3zOdZ+aGP9+YkLmZhHqCmbNwlsoKn8lOllpdJv1C+H17FBsG/kPpPhhcJzTEzsaa+y4yXGUsrQ3
9xGwg75Uhmp9fTRzK4P03UiEA6J1wA/PrRSZExZWMsareeE+CkCkVjRTq60Cf+izpGz2DALHr9eN
zk3hqdHJ7o67NJZhiSNE8ru0+xPrPyL1Timfr1uZGRo40UfSdXASangjnw+NxpkTocLMj0lfDYE2
NPJGzStn55gp3l9Oz4LU5ebCtTSFHY2HykZcY4EjHWmlC/SrgAJs1RNsj0EBEueD2tYtTbo1L0AG
wgTgRgIQ60MYp4cwlD4dFt47M47DGYu0KoTscVlNd03F3TIcUgYmTh3CfpEBCakXTV8wMjOzMIL/
jV31QOpMHEcbErUpmoIeY+Luk7GPtaZ3XKqegL44BAWvr+MUqDhOKaCrJhAoSOQgMJ2YM5IOeOIo
pUdapIGZh6qnpXSLbusPs41yv8qyxIuE8VwI6lErXoHeb4lpa+YwjjkItCqh9gUY7WQviTwOaV+4
zbHO03e3+Zl0QJJdH+YYx09eN6cmpnBMPFCiymrt5piRG+RVD2lveWnzBIY9r7bYo7HEzT23U6CM
PC4hKCUuSF70XK/0yDCaI9BQwCvKZ8HbJ0UifLs+rpnDjrOH7yMM/8LAnR9DLk0NHHlWcySpgVfa
oeA/OAus5Od1M3MrhOwKwlxQyiBjPHHLwqVJaEe0OYYBMw/ONwvtX3sQGcQx/IMkwcWW70veYSUa
zJay7ppbIT5a2zO/iRgYrbhIG6A3HEBSC3jw87nSS7dW+yLH9ZUD2qm0q4Gz7ZDJ9fW5mtlqeBQ5
sISIdmyaPTeTl3ZWNnmkopgmP9GW9TNk7l8MkuxFoaCLCXkdj+BPC67x0upYpkbRCBqTgIdP3yKJ
zdwe+vVonBz61B/44PiNpkCuz0g9LYtW0Dv0O9IvZd8uN8ZoFgl45GQIuHomHam5HLpGKXP1WBPf
eBZke30uvybr/Nyef39yg+Jhifu7xvfRHJp7ljLUqz4Omc9lfowqJJ0KA7227LeWVG940XxAzm1T
K0jSkKFcKTm65gdibmTvHAcOhp1YC1rdeEhD/SZ1ZAAIOM6K1h7yoRG+qvNntat/yChaaVG9rRyx
JlrzlIG6wIuFunIhmhEiD8c0sGdy64VW9h5v7QS1dPZSUusm60CPCRVOwshtJsQWN+dCBnzaIodN
DGZI0LyDpnnUUZ7WVdzSclIr6zDhdZzdD5nD913VaodSEnETxSNLaGiAh4dKrboHedNvBQp0T32U
uZZn8W1oHYb3LuY1+lMSJzu4oVX6Vu38pjVFzpTxfuE0XG6Qr5+JSMFEA9QFe5di8Mo28sI69M4b
dd4i//oGQUx94dnBvIHu/7G9A8Le9nidnkRydpP1cY821EPpWMWqSZy1mfZvLR8VMbv1oFSJR5rI
b0LUUEt9YxnF3qR6grZQUIYk7KNHG2MrGXqzaBgotrOTRnpTlnSHz/kV1F7UrFo5eYLQrWfairnD
c4lGPL+XeIBTJ7pXGQMjYDKYnpkbn2AeuY0qDRVujT7wOrorcjdoKhrdyooeeFwha5w0a6tq11qa
bFPg2v9EelOvyjBtfcqTyqvB2APWz24ra+e1TFm6Six5jGXZeRlp1wrJb7Ux+Ej0Rve62Mg87g7t
rkl67hWdoXkgjO7W0k10yFxmvmYrf5w6XUmDbBwQyKZo2YiZghZuoQKdaVlgEOgTtgmRL268MM5/
Sse6EyV7heaN35XODtK49yZpD2aa+roePzIW72So7gzm3oaJuQKr3R6ct6/A7O1iw7rhSL2D5N0f
2sFHJ9QG/F6HQrY34CH+YYd0N5jR3RDnmwq5qYH9rCrid625FrZyiBPgU4fOXZtd/VBG/U3V2z+I
FT7msUDd2KWgARusu4iODTCQXjJK9RVAdx/50qNVaOumc1cJy49l1sW7QhG+Dnn3tRZjJzjaOk7M
XyEZ9mrE+Kp0wQpbDi7Uxvo83lQkAtGGkhwHfSRA6SCyJltfZ8YvpTTtjZH1tS9TFkPItXzXI5vu
myTdWjz0W+SzrLpauXrvZzw3tmZU7Ay7UPx2UDHXjlL6oRN+pAlYN3PqEt9uVCBI7M4Hc6oBnl6E
VTyq3yUrnI0Vmt9D4sFloBXAscG2j6ZVFHwm4VVRVqRrM2EeDMV9J1X1GouFQ/5VLjp302cmvjIX
J4cQL5mctZKbB9Vt1WNoaNGmwiv7tVeqsl/ZGXg/IlP3iboJkcDu/XtBtZ2apOqaFn901dmWuc+B
5wzlZwMSC2yqQ8VbVEX1xjoWKpV+aPml3ot1VTSDTwsxvGQpae+yvsgW7pzLkAqJTYhBQ/gMadQL
MEwSxiqgEUQeLAstC/LYJiiv1E9O9E36LKzLuaHJukAoybSZPiBoG24q5ROVsfj7mY5TE4BJnTtH
bnZCwRNaHiBpP6Q/6mbTsG8nU85NTG7ouswRd4zTBV6oQWwr5V1dCg+/NFouthdS5ugTBpsBinzn
w0gqKBmh69I8WNRGY3U+QCzU4U9l26xJrEMYyAW/Hc/8QR06CLon2karB+ZTVfmttf261rkfZnGx
jrjpDULknu1a4+W4A4b4UbHKNy6pn4RlB/qOPIeHjeK7lGXDqpesAUe1Ya2zoXmWVafvLCVd0VD5
qTZ1APXle3RpPBaDHih9+dBHxl3SddlBoqPYs+v+0XLLteDGVsMFwGvjLczyd7eIX/OoML20qMmK
UIqgwZUfZSreTTSuaGp96A3iJ6I+2Hm9i7phlcWu7jlJv+lZ8o7iDUIZ07xLUNzb9FFUoftBu2Mx
8bLW+KH2Ju6yZmUIfaVSujFigUQXsGOxILc4mjdJOjyRXDe9LnXvkJh9un4lX75f4QtMYP9QpEMF
Ypp9j3OHdmUirIPJRITLrEGbAe8fuZY8VqrihdYS8vwy9MWT3EKNDkpIuGK0ScIj67OqENlADqAz
yksvjp1w34O/7anLoC4RgSQBJyvu2aFs+2pzfbDW+PHzrQkfDRooYJkhM3SBr3A0lC9sHnYHdFe4
d41Om2e7YMWOs0YHXV3abwUX8TNqmspD0ynWrxzAqz0APqCYi1R9n4Q63ZtK67zklWre0YRlGwfp
PGhv2LG7bWWDXmjL5clTX+ZynUXmr4pq0RPvqzpbaXUbPchUFY944ZtrM4+02EMJRn3Ral393YZF
jX3AcA3jHDwQcwAiE5jwn6Fqso1b2e6zE2pwQL1SIs3WdHf20IZ3RluL28aJk4OiJI2PFDO76UmD
NlMesrXVkOSWt7IGUjCzH1oR9j/C0OqeRVnDYyMO/iRa224YduYqMcFk5TWxBaCxW1nRKg0FXVeA
hm4zs1zKuY5+YLIYcBDIC8F3Q6N+Cp7MUgOiZEA3HfSWvVEtXjemWAE775fwEoXZbIYufEwKfSEI
ndmAFl4/eLiqBO2e04el09qKk2hJd6gA4uHJnyp5jtkuj1FGdFS/Mj8W9tzlKPFExn5DRhEP2mkl
Ee8VRzi873FvQLL+XhS7VL81lvz6ZeCOUjA8LkB7o+edgsRATtvUkVP2h7QBJc/99+GHgLyYAA2B
xWhkuZuknTqRAO4O0v9D4XYFeNUNxSM8elVBWPrtFAksAeaC6xyoQBAnnV8eeqoVtox0eSDyydE2
2HTSvu2W4GgzUcOZlYkTwq4gdTeeJVtPPKXNtrn+k41pf/P5+upfvnfOhzOZOKWJs75SYUit/uAB
UUIGWn39bybGrXESzUnNkWamwUQGtm15aI2V0i20VlxeEuMo8IQdQe8jNPTcBMuMkECCAdPVwr1l
Po8/GrZqgTRIttcHM7MwX83QSMVB1wjQsXNLNZF8YBURh8yE/ltSqMM2C63kHsQm2hrcfsDb/xuD
yPjjuTvehJOh5VVFDV5b4hDlkd+CsdTAsEogF0JQg103NTOLAI8Btw1+ZAdEKuPYTxZKRXtNX+Cm
O4jW0nYDT4ZtWdfNX0XsyiedqenKBl3SUi51xjOYSKIhWweIEpzsZIDgYMp4o+TiYBq0WVPw0WyE
3SsL6zazz0cyUOIAHjl2sk+OralTDuXaWhxIR/uHRvYZ8jkRWaMPfAma8YUbmtwbqDiiUDNWFkYq
wfN5zFQSOU6fiUM8iPQoCqPyiJUp99xq2oe4HvTfWc+GA4i2oiMdBuUDHEPJjSGsDnCzovzJBifZ
h7i113UYD6tWkyHYFJ3o0RUunuMVCZFIAm+KXg6DZxWmxlcRK/J1Dmp8EKnGxU6TzN3wpmo2UuSO
39EhusOFz1e1y1QPF2d3E8v2N6sNAbQjOjctXjVryOZtpSrx2hR1ver0kvo67mmvt+QaCinuunOg
HywyGXnA+63q1Iw2hjRRu8htd5foDJ4Xcl++1ijmjpcQ+wLrdv6qFfonkcz8dOVgrdqasTUzCN9r
pAvXScyabVo22T30u8LC46iVfAIFrxxyh2m5p5MUDYAWbbuApSEoaa5v+bltgS0BwQeIYdkX+aS6
iLRBRXfJwQCf8qGrqvY9C0uKju+qX8i1zUQTSKsjxTaqTCCPO9nnAw1rPRZZd2gVNJgN6K26z8B6
cN8oWb/WbUVfh6zK7yAEF37iGfpNYaXxeYgrHiDAsQaEvq2Jo8/aTAHylnYHh/S/KS90LA59KaJ8
CXA+40XOHryTcXKSx7rZ4CqOQy9MPRA8OiLo03tRLgTLE8cBwhCQdOooaqGxAU+56TOuwyaxkGbR
ArNYxa9iiXNj4un/9/Pw8HizI80xjf40St2hJ5kW2H0UvtgF2o9oRYvEM3tDWblmZ95c34uz40GH
89jm5BgX2lodkovIibca+E3v7PpoLrVoTvb63wMaCfAtuEAw303uYQpJqpIVqhbkpPCbGIr1nyRd
ej3NztqIaR05JbE0k21G0W6klJ2FWUMaSx0sXw9VZLvu9SVE65wh0GDh2gegdbw5zp1sKyy3dxKs
PhcEQBUze9Y6rfU0Ar51PSNL6PrJrv6avFNz4+Se3I0MFc+04KM582fsPOfFJsw3pXjW3bfru2Bu
lUBNgiOKeg+YAiYXFQExRIYGPpCL8je7ew+HDU0WcizzU/ePiUlw2Wgg2x4ETNh0l7jretgZ7Y4s
RUoTf/e/M/aPlclOIGXrpEWFGUM6ZZCb6Dauvc7eJqGn/wlD//qszRrDpnYR+gO4PT2sda1oTFdw
WIuG9TvVys2nVG1tkEYUZGdKF2mepuksH1xXqeqhmm8v/IDZOR3rZSqge1i8yf5oHCcLY6fQAhLx
Q0OzX7INwdkHJidPhEubcXaPnBgbf8zJZowaPLV6JYfno2v6V5neVEt1/PH0nIQwfy8eqiDoBgcx
GLI/5xYKMx8qd/StwnxMkqNV7a6v1/wI/vn+ZAR5phVVoaZagKZZr9X+ouVN/y84r8eE0f+NYXIR
FX06tK6AjTYc5Eqawyt2vuYllXj9b4MZH/QnyyF4xFNi4Tyhd2EL6i7PQKUgURZ22NKSjEfgxEqD
JkRZG7AC/554tLVvwtJZwDHN7mKEQ6CowH8uHhuF6PVaQCMLG8uPDoq6oge5pG48u/QnNiazhYpN
DTS6CQdnvcdyw8gNF3/+xYIgyQCS8PHftLUid8soIxWmSsv3ZfizMtDT04ULD7PZcZwYmXjRGtEp
YXqIcZj3KnW9VK7RYLsQn84u+omRiRNNeYP8kgkjyPeNKspLeYbL7yOPgfZZvGlBdKROW3WhuChS
2Zl60FZgD/vo0IZ6fSnmDCB3hr5qpH2I7o5/P9m1g6qB6lUheiBvhxp1SJQfv28AXJ+o10IGAFrW
k2MRkl5SJTNBDIHyjyOzVTwsEJ9cHgpwfCJmRwANjBr5KiecDKGRcqBMgpxKr/voLurIM5qHwMed
V48AsiwEgZdxBmiwQJmKYg3iW6han89XFHaZlfHCCBrmD9lPOsCRrNToHfLZ3583nGTYAKM+CJwm
Hr6lkBZOKDOC8ADW27BccPBz6z4msBGcI0YnU7oDybRWmCn4OtTsFsWLpH36Fz8fsDa0DEDwCEyJ
5/NESxGaSmIZQduvcrFlWnD9+5enG/OCZimQ7Y3CmVOsZWzn0knd2AwaGx0cN4kFXvzvH42x2RFZ
VxBcge96snPNCgooDTKaASkk+VEnbveuSGCUrw/kC3F3fpWDOwEKiiOiAeqZ0/ZvtySOw1hPAkW6
kAOgnqrqH1LaiEteGtPwHFlsabJv5X0/gP2z/ivnCwdoZi+AvGFEeuPVAXa/yUCJUOrINBQ12ISG
uq0SbXt9iDMH9PT7UzTeUA0RV7WYgC+z30Rtu5Zl7GlUWYfh92rfCIuQIEd+GR0qkAUBxPB815n1
QFGCxt1loA4I3oslsNfMTGloMcH1q5sqXtGTO4UYZVolXYbyn/NTBHyJxH328zj02NIgXL0QLoDe
cUFQA9ADB3oP3Yvx/YgLgL5/vj/tzwTAs7Qt6uigb//TV3dgbfdcubDYc2PAhYLMO17JI9/A+RJQ
s0xik3R6kOFMJu8opi4cy8uTjwQJOquQXIBfuWjDUZnUGatTESj5pgA5ceIlSzCjyzHABDja0E6E
+uIFK0cUh7moDWgY5+kz0MWrli0EQJcnAgYwQzaog4E9mHpHm5toWrIVEeh5tcEltWoqv1U2ubNw
HpbsjH8/uRpraJmQTMJOhDCeKoDz1JvQvCkWZfVmFwXCOGhrB/8TcrjnhhjRilxWmggMpGspU38L
bgNsFP++7kmWzIwLdzIeDQxWvZkSEZTM2Og02+V19cvR84/rZuamDQpnSENDyEa9qCGREm//oeY8
SNNgLPBUVeGlZu+39PsSH3gKIjhCOA93dSF4BsFDZjFbZ4FpbUvzQbg3VsQ8J/vRRR99+nZ9WHOz
hy4bvBbBpqZfkOC2JsuQeFRY0Aw3sR3k2Y3eLlwlsyZQrRwzJOiImdb50OGs5aAb4gHao7xafRyJ
W52lvuB5I2DNAS4SeVN14oVboOYyQJ9YgMSSIX2DeKbjf3+qrDF5iWQfrvgpiEqNFRErBvZzXv9g
oE8s1XtjidBwbpcBpwWXbKGv4iI/mlKkYgFw7OCNs71dG0e3Mje1oH5tOgvR3mXUigjSNvFvzBdc
5EqTzK6Rmsll4Azcs4tdl6xRZfL17kdKlwjO5lbn1Nbk/RhSl3Xg3peB0T07DlCz0NFOflxfnvmp
GzcZEr8ovY2/4cQPoB0FNRe0SAeRfCfJRqb7elihNfK/WZl4T5NEJUkZrBiK3JJIgFCx8W3tqLYL
5Mpz9w1ILsDZAbwCos1x+U6G00XcjdGMLQMwwXkD8lJ5v3Arzy7KiYXJopggt8hSl8qA6r9ltQ9T
aKcs8czMRLIGWJt19FchKgcMcTJfZciokwOKE1D5GvcvYGoBI9zacHOIeaQeL95Y8RZVAGpre3Rl
Ut4sDHLa3ILwDz9gZLvFixxx+7SIiBalOBW21oEKu34Ttr5PS/KUAc46OPpaR3Grb/Rbc8wwWlAb
GSz68/qG+f/8AAdtZqDDcy6SwzV4WUSnYcc49LHU/hAhAF7cNMpO5a9Ouub1DSN3hv7trNA47H+s
Tvxh2bO+LSxY7c3aaxAYNX6f/IrMBScyd+hOzUzu+CbNObDWVhc0zptV/qyrTQ26aXtzfQ7nzsKp
lfHvJ2dB6yszVkcrrp2CDynx4vfrBuZ8ITpNrZFbH6Tf01Q0LYYqSvsOm4Sm9UoF6jca8q3iOmuQ
zfxU7Oj1ur3xaJ2/77A6eNyN9whg8VNfpcNPoYdh6IIQNHxasyNF5XG5Ix0KsdAKype6EGcnED0a
xAJnDkovk93gFnoKvfgI7Q5vafhsWAsh2PgYvBjOyecnuyBPQs0RFT6vArHNY9+O/Bh99ygpeQx4
DheNFcoCeuRy442KVnhw4XiP6NPJiHQaJ0jfRlVgVM+gQvGMdJ1E+qpOXq6v1OXMjekQYAuRpwLP
pD7ZegoXJRegMgkqz+rBeIH/XzdwufXwcdTCQO+JyOKimo3aeynToS+DGLDVtfXH7VEPW+cLbvDS
149WvjQY0bl40V8H9bt4SASsZKjwe3oTe0sI3ZmJOrUwfdBXIOcwndECcTY5uIuWGj9nvw+NZqRD
vui4JgsRt3rLwcaEeUofi5UeLeSOZpcB9yzALGB7uejTHQpz6GK9w+ftHggk4GjFT0XxietXeCNd
X/K5xRj76EbFEFDvTk+/BPRCN+OshFzPk43XRLkGN/N1E5cOBo1nKKOA5xNl6Qs4CxWmncWiqwI1
yXzgNtrhzbRrPCL4Oik3iroEgp2bvhN70yxCaoEqS+ZtFTSa8EjuepWZPBmFSzy1Lm6islgKLObm
EBqrY8MqvAAkX8+vBGalrlkaahmkavKqyRRhUrrqc/fbNw9ycMiAjaoCI53IxM0YaekUPLFx/CHa
vRv5Ea+v0+ww8J5AFI5KKProzoehiL5wik4pA0BoQJBsf5IyLT0ZdksCTjOBGEai4zVO0GF52SSl
Sw0uIE4rXHG5x+qd0uzKoQcngVzryo1l7drix8AJfgRoleR9Xq6vj3Ruh5zan0abRsJ5OcC+ldUf
1CB3RZgyD9CHTUTLB6N0F6A7czOLyjJwY6jKkwtgnJaGqdP2URvE+aq0KYKs/ua7bcsILhExnBgZ
B30SmAw8420iYaRUfbRThY/X52zG52FPgIIKORQHt8PE57W9zlGILmhgegkqVUt+aPbz+Lg2JrVA
AjdO4cmvj92cDmHZ1+C3j7xWvFYLoe/s90cpLJQSAI2a0lhSJUxlSvH9sH4ptmr6fH12ZlZ4bGca
RdXGjTXFXIchsSNepHXg8nhjqXSdWfdiybHNjQEXwsjjMV7SUy2DvKvbBsmyOkijDyYSj8mFQGbJ
wPj3k0VQRWsKRE91oFmvjfHHJU/XZ2kmUBpvtP8bwGSR01bEncm6OuiL0BOgWw1917xV67frZmaO
tw1iBhe0BSMN0jTZV3WFqNhgVgFataAURo3G08o4QHnxNRTOmxKxhbMxu/ojFQOafuDSpoBNaARV
OXNIFZiigiSdRKmnAS2e4tJswUfPrRAqrkhcgSwVbR4Tz4UuiyYtpdYECVo+f6AF8/rMzX3e0LG1
0AuGhMs07+uiH6hwLJySqCb1XvaFfKx4/H2JQBRCT6yM2+Rkm5VxL0IH/UQBGnD2WWccar6ED5kZ
CLRWUApBFIsODHXiDA0rJLGINBao77Ldy/LbCRHUDk4+P1mGoYGDiRN8nlt+/DCo228vwxdjMDSM
R278adEb1EdI6zT4fPRu8J+6sgSxnNmvuMMRikG7DUi7qTMEIha4/T7ngQrBChU1+7zy7SX81twS
gJcEfBNwiaiAT5r97ERVRNMVPCjMepWtw2RJRnvGm6B+i1w+MgtjbnqyCFWVFDE3Qxb01q2s94m8
BSgbKi/X12JuroC7QTaXgBIC1YPzzeqytolSBXPVD4UXgQxM+9TQGnrdyNxcnRhxJhGkAKClsgTm
qjXfmhUvFy6/mTGAiwFPbkg6jOd6NH9y4CT0qChXSRso4TbVVnRYeLAsfX/8+8n3Sa06RYWW7AAE
eor7o9NXQ73gYmd8Oh71Fnh9R8HUi2XQYsTv0slY0GKFKel9Q3try0dZPkb89duLAaDzF1W0hr6C
abZTbUEiKcuaBm/EDfJ+Ya4ulxpgAwvPOtcBLuAiBcdb12RaohoBZC7am5AthJozn0d4hisIonFg
+7pQIRg0s45LqcODA2UPCWBr/d3ZQT4bVwO6ZUy8sqYVFK4qtkStCQCT6HMvlggj537+KNQECAuq
zCgyn++kXDSMkFSYQX8AM0pYLwQgM58fcUojCSM+7kzDNFDu2V0DiHHg5toG7Q8vkLVfqDBdeiVw
xuC1i3ZTjOOilJGWZpsYJQFqkKKBekVdP6Q3Jl+I1C5P3KjkiMov8ImAmUwblnq0PagF70jgsGid
W+vUVjfg4lhdX+u5saBHCfpvDohHgcY5X43GaKQTKo0GEEvnVfZOQfNyH6jGQsZz1gzenOigsNGz
+PVcPHEfVWTZvRsNWlCR8gZdRL03RPkROVYIbTrfVwxFZvWrRxYvMTwHJreGg8b5XAlbJbC9kr7G
SwSSMwszNu64Yy5AH3Hl51MGJUKnIU3tBIlgzzwLYUT3XKI8X1+ZmY18ZkabmMlNtFrZjRMUYB4m
gyfkwprMGLBQJUEOEKWKy+YIbjE3yQkOokF/az+0bOH3j7N8nqXFCQGoD83z4PyHhOH57w/RBmmV
lWYGRf47Ypv6Ta3upLZRh00i/3x7qrDeozwxWLnti6oyFObaJGt0ILHWKkipu5vvfx5qvvC5kM0b
1cDORzKYOrq0VMUKSs1LUT9ZypbOLcTp9ycbyknUtFdJYgfkiYYZ2mG+ydmF2cePR2cgkBEjKkaf
LAVEz93SriISlFnldVBXzuLUa+oC/W3fn6qRHQx0UNbYnPpFJnRyztNMKdq+btSg3afiIfwmieLX
QE4/P5kpoTVpomStGmSeHYKwfsEZzizE2a+fHLlaT6gK2hjIw5t+Gq+SdgELM87z5EhAxBqgATBK
AHwzDTualJtDGqVDUPBHbj0Y2btMX67v1VkTY1YZkf+Y5J8sda/UolEqCshx6nign1vZ/d74H9K+
bDdSnov2iZAMZrwFakhSnaEqQ3duUJJOgzEGAzYGnv4sPh3pJJVSSvnPRa4i4fK8vfcaxjPVvpON
4E2BaNMGDOo4YC5cAkmcqrTvlJPHfLwbewptn/v/oSdgfOL+A1gERZHPu07SUFtll5E7KW5m7z0b
6sQ7Bzs82REULhE0o2D8RVRalz1ShB5ggZDNyrmKvfnGOOpM5H/i7lvyFAipUArBxjjqCOQLszLj
cJon9b8GUsDFRWYBcfXw/XCdWLufWll+xYedR6bA7Zq2IHfUe2/ILT9nrHDiOIdryOLdEqAdJPk/
f7+oSoDDq5oARL13y0erv4jEBZ3mWHltXJ/jH53qjYvAB1BHPCu/lNEN1MMCKBuRu2zwVoGJniZ9
bhGfqJQvyVQA2yF8tPhhHAWi2YDyLlQvyZ1DptfOOBD19ApgH+S2QhG78NptOLrQzfJXDthpHW6z
MwvjxOoDiQH4voVKDZWIo9OsNVNJrMUpvrMePFgHFRfVcPHzVYFqAtL9IIotc/d51hTLpFWDwHrn
l8GODuo6i4Yzb6lTyxsg6CWfhCfDF5i1ndl+3lVLE+0reLyxjMD2nTyUSH8edqMjKCYiOYLI+/jU
UZgFT7YGhz9pZki5B24MF7HUZ5QlUo4/P0gBf0UFGxA8VOiPCSLQLcMro/Vxk8G2zoPhRcUOGSvS
7+fn65sXAcWHVo5unLBhlteBa38nLO+XgFinqjVae4G54MYnZ46Ir+vtv9B70XkFAg9WLEeLoevy
jo3FfFdqiUo5lIBcsXKs39936WQrEFlYvFFwz33ZVoWPIlYVTHd2BuOGqJhvZwN5OavJz9xCx+rk
iAbQn//X0pcaMGGTBFsPLdlOLMQhC54i8c9j9z1MgIkGnw8iLGfTFF/XO2geFCBoHOlwszm+YTVI
0m5lnOnOVLBRX7WwyOPxfK7+fGoUF+7CctTijXH8yM8cfwT3bcSuYh2wWBMe+rdR+fb9VH09ZdGV
D40cnQ6ebnvZiWm+szS5nDuz82h/ZoGf7MdyuSKhA9jE8WqAd62e/d6b7oJoI+Yba7rRw+bHvUAt
AHpzwE0szlNHN9/MwbLqy77Z34SdG+MhcuaYPjFKcMpEnhnbZnldHI1S1FvAG0dFs/eyOg7hIvFz
fhKKyjaQpIvcPXCLRxeR03mlwCu43usqnep18fDz8fnw+eMsLc9anKYBPl84D/m89ov7/+H7IDfD
qGi5BY7lbtjYMbsMbbGflYkd1HSbM2HzqQkAQPk//hbSacHx+OSi6qZciD2P++x30/z4HQyA9SIC
jdwjEnbHRXGIO8ggHEm7hx1yAn44VCbObIKvsRNagI8WJFqwiKBk8vngrd0R+qyN3e49nRQQ14iu
SjsmYleXgMGeuSW/DhbaAu5vKe1AKeX43qIDM7IhqgPueSenq3Y+J3l1qgFAulCeAhYK3LCjQNAp
APUrZq/dFxNPYdkRF+cQ3MtwfH4mgZeAsAwcF6DHkPz6PFxaWfVMxNzu0z6CLUOqdeLH9jmVppP9
wI6GmA3kNr6IyggSsD43kdy7gqTZHCW4NH66MdCPDy0sy+JDSD6GFao8I1qodJ0YRlJzDm769S5C
CyC42EARIoZ0lj5+aCESgccbGIbvW34pGkDStr2+VOdkrE+MFMoKSBEi34yiHjk6YPMJWNYZ23zf
K7m2w7j2zj0uTrUAVhDOWEBTMPFHGyQo4CAQ5WG7p+yhbm77H0fBi70tDmmIIyFxfnyCW1kz29DT
Ffspg3ZdAgWrH080ymzgr2G6kXL8+lRVKoiqrNqrok0zj0IQb/t9CycmGqYRyKsAvbnMxNGmsz0Y
aE/Kr/bahdo0VCkvI55W5yy0T7SyYFc87LsFJxYtl/mH5ZT5dlWFZqj3MILv3t959Hbu8DjZAizH
kZ6AZABOw88t+Fo2LZEjZoJeyvClYPfg+INyeGa4Thy4S/5jQQiGwB8dI1k4stCjB7uLveVxWFJ4
qWUgEAzBo5GAhB23/e/vp+fE+v3U3tHAVUULkcES7Q3FtPLhVkPOEQG+xlFA8GGjI7OGLCRYp58H
biDlPPIxqPdZuw5hMOWGcetuft6LhYgb2ADzLYfv5zbyxi7qOrObvZ6eHVjQnSN6n+oDkDlQEEQ6
ZClUfv6+vQhRVqFT74MDVXHUXbHq7vsenGwBRyEynQhpvrgGVKWZx95tEeqA+xNCQTvymnguz9Vy
T63i5cT9v83Qo4FqOdhUnYdmGrFy61urPIAAZCff9+XUmkLtHtV11PGReD5qxCWhDIXi9b6N3sVB
n2Ninfw8ymN4o2HP45b6PBldNQTAOBAsqAgRiYE0WHnOu/rEAw0IBPDtsXSXZ/tx5otA5SvsS7ve
h5BhtfXWC7M0l+9lWa6ENcUFqj8GSvdy/KGpE16GQCQgnYcz4JROUlgVddfPntjL+Z1GD3b76Ez/
vp+eE0EKznsEc4ANAOV4zF53C6ZzYRD1+iJK7IY+BznfzF79N2ydOMp/rucS0mVfErK4gSPQ/jxd
rsIDp4e66n4Am5XKJrZae0XPyfud2j8LHWxJFyGFfBw8NmUxVLCYE/t22IXBZhhT5xw/+tTeCRBt
ew5QelgXR8HdmFdWCStTPHbEFZAdK9aKGO5rvTkHTjkxQcgT4Y0OScXFM+hoxIzj1kA7ThCPF+Pv
obZThIIxyeFQoRYHz+Dpx+sBaUQAPxcl7wUn9nmColbRqed1tY/EHcF6Kx+kQ+MJfyS7/76pE1sX
GGTYOuJsgL7ol9ttFAiQBw/BQPDkx4Pz88sMVBFogIFDhCjgeBFk0wzTSEzLvrpnGjLxZ6LiE3lX
ZAqxuIDbCxcS+7IIP0QZeTNjZjqExaX/mgeJGMtNqETCh7UimzxaZ325auprSJueafnE0vvU8PL/
Dw13ftDPARzk9iPURZVv0mCku0ZkF5BoOXN4H/tGLScQ2gogOocEL0Lbo4CNNEUFCSZE5hQ6Y3l5
HTq/3OFXKf8IHa388MWP7imTEJlXiT63xU5EP0jFEqwNnOsEp9PnfoLRmdsd7Mz20v2ruquI7kDD
WAXTJmu3i7b396vxv7Th0XMN8cJyYuBpDpOso2u9a6NR5qPBM2e+RREikeGIxCzM1LhIKu/dz7du
u+rBc3Ag7yXb24iumujPmR9xYrcjj4oDf0mmw2n+6Ecw2QbcdUy3H2brxs6walGhSrOCrZ2c3lPh
rHVPf6M0Bv6piAUlq8Hq1zkeBGKCKOXivmozKPd1tHn5/qd9+WV4Ii+M52U2wEo+NkjNRQhb2Yy0
BzPewDAmnux1163cYgM/uzML/MvBgAZwJ8ELCPsX+arl/x8WOB2l0V2n5YEKkWxkzs9M9amu4I2z
lLGQ1/2iGeBP1uQU0Ao/UDtunCkdIf/Zv/XtS9G8fj9op3oC9jvemss1jk597knFS0XH2u0OfjKP
K1Gsv//8lx2C5xp0NjEt2KZL7e/z573amey584eDR//x+sDGDek2xtpnHvSH3DM3w4m+QCASypoI
hBZV6GVUP8yKoy3TUb/pDnW3tcilfft9X059Hg9nN8SzGTCO4ypSLyAR6lZFd+jov3xF638//zxK
R8BUoU4VIY/7+dcvufuQ+053AFn7TZ0LOE79+I9fPxobqYWvA0a7QyteEp+eyex9CWeQT/j49aMY
1y1VPrghfvtzOe2tZ6Mffz42yB/hwHGh+PKlsmv1phpQqGoPFRR56z7RtvvjhbrQmPEKQGIVSeLj
s7WBnIxlw8XlUES/xhFhs78z7l8aXE3zFprfZ86PZS4/neSIknApAw+GVybSJEfbwnJxMYZN2R1M
gYSbUImo117wkJ1jU36ddbQD6ByAEFDUBXb485oC1iVqhlx3B5utGrYyP03HLN348Pml+Q8bbiSk
6qFk3B10D8eKh+rHAlzL931w5SGbsTjhHS9aNyqLPMP3CVynxya/aVuR2LZISFgnnIb336+yr6sY
oB1EEEhPo1FkTT53p4p6FeTzaA7ANca2ec+DR9+c0fs8MSOLKCZC/wgPDGBwP7dh5pzzUZTjwcAj
yGu61Hn6vhMnG0AwjiHD97/wJ/KsrwqfaYOFHPfFr8L6+fdRFoaQ4/JsgVjGUQcwdO0UEu4d1LqP
4HcHkYnvO3Bib+BVD0ANImLI+h8zTmbBq8kJCu8Q8WevPDCxpmR9jtNwYqqx97DR8SYHQ+o4cgPU
fUJ8w9xDv6d0TFUvVsWP9QLhDPCxDefzVA8qUFhtaIMxJ2XmsaXn8t5fb1e0AEAhqnJLTvf4iec2
WoPSihZkkQp6jYtlXdXvZLqw3BUn5yAOJ8YMry0QjsAsW3Tqlv9/2O1EDw1gKdQ5hDPZcpJCocxS
+eb72UewdmIFL+CwhU4BwbovipFtp+fMZD49wLvNPcBKpdqOzC1zINGcPciFzU1WQnzcyQK66ZwJ
eqgGRK44msUIJ5KRTE5SRn67GT1R7VqlXvsweCUcODbpVZFa2SIPXma7YA+z34C0ERQoeyUuzbIL
19A33wXFBVgietHyOoBxWDSWadlZcmV0bW2izh/3xajHvTVF/ouLx2Mb6yqw1sqWNhgg+T/ZFmsd
lBCrYoAztBAVx9ftLhnyAEmyaLQvWFa+lhYv1lL5XRy5vFpTu2jf+Wjr3Qg5wKs6VEg8dg57LmAw
AIefaXKwRhXOwip313MHYnPSFt5zJ5SH0lDAfnet8nkM7vwBxkWPcI1u0jmY+ZOIgibVzB7W6D5d
S9gKJIOdzVtWcRKH2ubQtrdwzSn+AOGQfNdPFllRbb3Okxt2MUxmYD0T5KH4Z01jEWt/YCuXS/9a
TvZDZgh/6CD6u7Vl5yShp4MqyavZt9MChB660nFpt0+aq+i3QRWrX4WiJBtb6hfeDk92VI+x3UzO
VRhh0OM6InnSKTn+KWUTYHIabwYBU4iHSTZ47zhWlF1MlPaJcEr3NmAGiv5hV4sqrWsa3rnaMagK
FCLJWgFkAre7/DagzfTGyPAuu7xft7J/rmfkwuKCWrkdu6RAJaEawkcjq8exD5+ceZ4KeMcJcqcC
LmMg8CBrbU15SuY6lLEYcuj3wdmp6RJtWfVfPwQOp8ozOAD2Wb1nyMts3ai7B7b82bPHu7wuocVv
+nHFevKu4HsQZ40/3kT9bFTah9prIEXf6I3p6n+VcYNsDfA+KP394N37bGh1kkkwv1NbUYin5kPY
h0k4TuwAfMTv2lc17hLLH5EGMXvesWe7DaDzrmQfW2X929jybSxaC2YshZtk0QgmH4xZE9hJBjGT
Rbjupd9dRJb26YoxWa8qWRYiJeCWXam5gHmgpC30JXIqYwLTpZXvw6CkKec8HjwlU1gqyH+Sj/KC
c/EA27A8Jg13V3WTP+neoo9+7TQX09T/bX3VD7Ev8/pSVpOVaOU965zOQWoFtA+3gs3238GDMjXQ
p2OC802tHOj4dndEwfCgbSHQJIw2EEfkDWIaxtIqxwMUNZtHYQP4voX+aV6A0s21e5MRoAjmvpvj
1lNNOmaUJ+MQ+WlQsX9+2dZp0JdarZrQq2JP6aZah+MwYyl5TuwYsisnSurYndy2vegn4caQc7MT
vzRtUuctVMKqBgLxNuS1CEgiCdJIKiUTv3MKCIAod3yFZGy78SuRJyZzvSRyWuqsTYHaVtJP4V/4
rvdiZ3j3i0PP/ldt6tLB0ugeHCF2U2ndVUEjrc08yFokvUsGKEWy+2ys/tgwC21jwzx3Tj1mfkso
MZnLLmTlzhs6HGu65oMdW5I+9nBzYgnyMe6NpASMIh5x81ATkZsL5Vn51ngyP0xQSLBAB9IwQ2xg
JMGtnG5C2D9ctErUbFVaMMPaYKXe8I5sYOTHYu3w3wEBpx3XYJf6+AFJH8AuseCW1nGeO+wXDGeK
227MeGqGYYCvhWeuDGmx+WomiUzrcQzfHFyU67HIyFvWrXW1HoDOXpHMYP2DhX0zlq6TAZfj59Cs
JeF1xxzBUt543VPY0ekexcBXqD6TK6GG27rCZFjwov4NYFJoYpv1RRLxoIVhmQuub1H0dTybakwq
YH92uRdW68oj44tWXbaBp6R4INb4MNflH5Bn5EXotN7OqXy6C1ssD+xmKxm8IYuByFJxaRGWIjua
gchdT+sZIKmdxTOrvqL+MIxxJeZXKAWV1oYiie38bfsghHCech3YZ44GZrfdFFeF68PL03ZT7bct
IEjKm0lS+U0UG7hexTSs3oaWmqSyBpytNRgeF6MsbPGLL5oaOy0Ax5lQo4bLaGW5DSTIvSKCnyJk
DZRDcA85vsFdPUIMDpZjWdZvqZ7+NBPsSHwB8rN0ZnGVz92uN4WK1VABhGdXr1FY4IyUxY0KZift
h46uPA+C+8TgYIX/oBv3rrT+4N74N7mMkUQ1jU5DZ+owwgOCvLjWREp0PWP2JsD1Bx+/qhr5Zppq
gWVawN/OnRWFm5ZmVVzUEfiHXvNAplbKOAiRTKMKbu/AjGzLwErmChxXu66hAomfSKjAqqoMhTMh
DH9Y4YQJ02H5i45cxJWuNtKD7YWNeVEDfhhuan0AEJncwrKvTkDOxR51hxb6GSV0mWMYXdaPEBSt
1jBbdlYe4xkWbdYf/HGE0GEm2zuD0veWQv17B4xkvoFHchGHyvybMJQJLlyZhCiC3fog+G+WzGEq
ImpW+VBm2I+W+tPKimM2MvOnraBlRuzyFmiVbFVbpfqD89D8qfg0pTiqm8smLPp9KEWDQyJw2yQL
DL9WTmavIOOm+wSCiLVqtqyoGvrL0rZ5hlSxE89dRxNgKhcnWDv703Xize59b+3jpIgJZ04yjE6W
SEvzC7/HIEWB/utStSfGhrWc2wILYoUH2MrSdagLv0vYiPo3RbECGRs/29oUdsKZLJoEQpMscbPI
2U2FX8a5X/cXOJvruC7DZsVZF9zjgmuvDeX60uNQ2uAO9ox2mqBMBN5hG8NdGBc73FxFUZbHYTHC
ypUTNcd1WLe/wDx2/9ChfFJOWDwaVTaxN4btFbzwGLzsS/C0ekRTMmixn0aEeLfh3EZyZQ0jjfOS
1n97RYIUvxW3fN9XIp4y8jevUOxLB0nuXTX249byB65uBtcu3noH8c0A274ucu6UK9iunacKJjy6
5Dy24dTQJXPT7QgL9tw3HAvchne11/3JQ3Ury7bZWpFgicOLDYK40BshkDmuyyLbdL0eLrgP/1zb
Gv0LaKepBKjkNu7I4Axr1kC2rLPnBaiEe5xOok+cGsRx7YnrfKb5KnOLbjVaNgygSZ9G+UvXByKB
XVO3wnqB/osPU2Apy3iMwnmDO/gfnexXI80aego1QOSoAPBo45awD8+8vzmtSTzzDFh8MPnioGOg
epQCiTpWxFFp0AlfqgRZNowypEsT1+Y4Qk3xDiZktR4l71ER6Z8ob1lSOf6fefLYJVfejaEOpKJC
+U80dXhd5kT/BVWF7FiY6fs5zLKNXdXg91umfKhz1axERqZtLn14A09uRcpf0PBvY0tE+RVpoxlS
qWAlh4FpotTptKdi2liIyjiYAKvITICghrjpvFo3z6hyMrg1u0L8lhOuwZi0tDi4EJKdEhge0hdt
gu6Pw/tnKLK+mNzPEjEXPSK6ElYi5j6bmnHfdgoBYYGjZ0d6Nci04n5FkrI0Y5eEuKz+juEcbiBK
PbwgmuhSZHO8WLgMhZRSwTiryK125WXVtIq4U16B397dOMKQ2175bN360sNU+JwnZd6LKJZsyh64
kkD0ZU5fBTulg8aJc3eY5zQPLGdtOeRfVqjhpnLqh873xQpHMt4ShLVbu/YzSKE0wAsNlshfWF/D
ynjs/A6j00fFpsFRlRiAAp5dq2uu8J6AhtdsFaPZ1a5onftK+nW9hZonk2sfQS9EvLNyzauWp5wV
9yi4/W04wr/GKxPq6QlnocZDI5r/RdGgcLx7OHEC/HqO6V8JHvInALLC3SydcjWWwEFP2NMH5c8I
7ZtWPTPHU/eWa9203QCUUxQovI0mnRBPYyuUGZ4+si7se8xmqDb2VLIyi5t6yK0rB65oBeTxByvS
iFpRTVC6bRFLzvU6NwT0GG35fwZM0J+sirwcVqVINQcAoG0JGxv3Qg72NSqZA3QJB9okwtVkW5Ue
1asi7JD3yScUUADgdq9bn4VgJ1VvDsy14gHSe9d2xAwULk1xOeQA2MQ2ElSPlm5yOG5luUmlA80K
q/ahkwQyQHMZtQKHDg794mn08zC2ggrjAGAOpLRkAxaCTZsV6D8vvjdzAjw6YmN3DG+l6mXcd0UL
mOTMEp6X98SeWFJ29UEQ9dCgPnHpRhKhXz4r3P2w1s4KIW4aIupkRF3xqfbr21kWCNKIDhJfE+zq
oikubAeCk8yW4QaSDg42Mw1TgJPrS8gZkm4PbosTh27W1r9yU7TiGpoVe+WTZ/gH9XqX5coN7zJC
IDY0E13FWVu9CU/fE1o9OG3nYb26w1NBPPkQVr0tY8uZ5ifp6vF6aLtdKHI/xSXKseqj8Hlg85Mb
vtZFrfEOscg29z3ruaxLEkN3BnBvFrROsWaBEfsMqjBPfo5f7zZN8DrMGtegS+8g2uytpkk+NqVm
SQ0PdDBd+/d+CHPssubJNWOd2DOeicXYNnEAQ7RN61d10lNQXvQYkXvExA9F6LInKJcHL9DwKi5n
z25xjfZBFVdj1lxnjTPqpKnwuK1AxFhVqN/vNLSXyNqe82zfhHVUpzAnqOV2dvW+r31udowvqpSV
j/deEYHCpU32bg/TO1f6amhLCEH74mUK5kPjO9C3Hjw5CDjJh280q91YtIBTrtpC41IyxNaQqgsB
sQlhlIywA8pPKN+qBhMO1XXnIlJNAPKM2154DXklo/fqRrpM4NItYk+QV6cHJ9HBURTPDIOB6pNA
HXgsMGZtph5nQFSSKbQz7KBq+Ne6sxVXXpAnUxfMFVIRRb5T9aAvJbU0jbmRu2zOLXD34B2/Kp3B
s1Oe+0+jBIzeZtPtWPlBilc/XoGGlThYovuOZE+WZFYcePBSn1klk2mm1XY2IVzay0zjp7H2zjf1
gOe9XMgGWdk9g4SuUjYj+q65xIFdTM31GFL0wYB7x+dquLfMXL1wmGr9BvevHrZIE3U3JdDGsYOr
Z0hM4B5mKEc9tPDJ2gamY2XiFITvIC3mPUieM+xwv1NArMGwKEYsSf9IwN0uZmc0sJhurKBd143w
4fnbrj0Jb3q8lU0qgIG6HqCWuepF0wN5T+2XqlF62g45CMt4VwHhl+OkwC0YxTD8a5M+jOaNHMPf
GPosRlQC+kSIIHaayX1TuWbLGRIDwbDFI3EdMRVdki4wMD7ImL5WinfuLmo0/GE95lyyPuwSlJq7
1DXqEVlTuvUt509UwGt1bKKHYkDHKIeLfeHtspIcTKYQnPP8De6cfxCYBau5oNGF6fA2jFCpHwNu
DjIvYAzYdaRKOmK6KrEIqdOWZiztQrx11JS9BpCwSjyrgmafW21F5Wyd1ofZ+SS6BOFzGwf+vGoR
XkV+taXd75Buld/H9uS9O2PerftW2le0KIBKRDb23UNS5KUIFJ7mNcl16leLlGxV3+AZ+uj0OV/x
YRCIO/tybaKgj7nuqx1MgQ9sasmfyWLySoggEKnJ5EtUK3ppV0MPr8TZh2u9a+5Ml2d4bkJlhgTl
vVDzW5k33maAbPUU97TAu5kgzTMUMsLK773xPqyih9oicOWztY9sXMWGlGNfJFzZ0UVbWSItoVLU
wNu+cd8y3CIPgGIM9nYuyzeJEOEqHyn5xXK/TUczwt4Rh8zVHErnRtnCRR5HWCQe3AwataH1O3LM
rTvP9qarXbNqSsV2xoGYbgYaVsx0/S8srPfOa9w4CstDwCHuJREwp6A1v2ZZDXnRDDiibGbBRe4J
378cId716M7Ihdnain6PuoMd65B3YZh4ua1u3K6cIQ/gScQBkVUgoyqCWNuDhFZ4KR9YnaOpInga
ImdI4V1p742h8p3pFi4iGU5OcOXn+bfEdbBRFM/d9Yjn4V3nO3hT+r6Ubz3lkAvt231nKwcivBDs
TVRZGJXYTn1fc3+8xC2Lgt4UVeNuqFiwHgf5OuYch5E/GH2ne6f9DdWYGRqHHWzeOyu6LuqW4KwB
iaMEsTCIu0yMSB9Gz0gOlIv9Zv80A9l1448OfKrDMJvRLYQql77TMgLzkCxYm2wyCdElpOWd8HHq
O/YeIRN6CzmlJyCP/O3sTDRBZnjG4VFM7mrO/CcbqbxqxqHqQ8kdknoFf9Odo/Dry75CemEoWZr3
mj7bTeY/ThOSSCwzOACjnD4rPEKvrDls/2Z6mXHi3uJ39+nYZZNKWiTOUifSwwqwoPY+i/DAtYdo
7wxFlgxuE8QObbARa2HiymVuMuLAWSu3yV9KYB72EDBQe7vv57UzwzTWN/QWSLZSx8Zhy/PC4i5W
Eh1HHLF4HbdDZ29qNiMXAtQuUAYSiarLmfrjxiViugVdLvzlGhhnTcKrN8tBsVediea0JHUYV5EF
43UCh5zYVrOFFwZ3/aS1KT9Tlj1Vc4DCiL1UN8DoOAZ7SenaiKsmegiGpxku5XTbmJ8XtKBeAmgC
VDVBHHGPyjQ8CBFZCE5RkUvtcpufYyWfKmcAKPIfDMv+iln3kMuiyDnRg7BWvZfY54RmT3x/KSED
xAE8/2Ko+7ksIzjJIt5H4UF5rzhCsRC/r8icmIKP3z8GRPp9YJCAw/crOSB3tHXrixyZuO8bOdMJ
eoSkQpJ+CpH+CVGo3uEaOec4fOrzQFRAQh5wOxDAlv9/KF05yPrASsQPAB++fM/PKe5//Trk7oDm
BtAF7qTQhvr89XCKqEWZpgdgwKyLUGy/H5uvBdHPnz8aGzzfXKcv8Hkid1FwMcwXZtoEyEd838y5
XhztA2QqUf6wFD3U89s83rPX/7/PHxXXHdnLHMViepBqi0Q3PVM3PDlIKE+CAIlSKBhsn+cAgl+1
z6SHX0/WIY8nGbvvzTnt0VNDBIA4nGhg3gvg/lEFNJN2wWWJ2rcYcTPCAh5Wlj8fpUWxYpG/BNb5
mGLJyr4WDBK4Bxe5SeauRPNT1hrIah8bOC7fl81cSuhmHTQdYhOmGTkHoD41SEDSw3qCgrOLtj7P
hNUOFLkmxz08Sngj+rAd/vkQQddjsbBasO7HRW8TwfiaSu0fDO5DROyBsc60sIzBZ3QOYAFAnQCX
Cyj9F9V4zV2UU10VHAZzPecp5BfMpttH9c93xKdmjkBTlih5HoVoRqKEkOZV8v04ndgRDvCJcLde
QPNfbE3aBumOomgCBMjeLz6mnti4qBzDfvxMQ18vCGhmAaYIfDRYuyAifJ5w5dt0EDLC28Kd2W7y
6gNqFd6N1IN7pqUTXQL7C3QjkE4WHaKjlvICtWuHh+Rg2++oaSVmzFDOY+A46J+3BLzZAixegNNf
lMcMgyIFFt90UJOD50BruuEKgAPnmRuGLGQRZj8GFyKhAeEIAHux7CBI/3kQUWebgH5T7qHoV/2w
Uud0tf+jyhwtagBJHQBfwR1egDWfG+hogFdKgzDEjpCkyy2vSgSrQkCGu/7XLOZ8BLNfwo0aRZ88
tUbbAA3hBrGa7fZqtkN+gRIk29tAGcQ53s8bJJmCa4Su046KiVibyff1jY0q7TUdn+E4BtEuf8tt
T60rkptV3YElxIgM6jjzyv6GzEG+Gj1ivfYVt/dlidDzxxsAhFMQb+AYDsD0sQxyBCsG4s8dPYQ4
S6PqfnKceJw3SON9385XCPrCbEVTqPghBsC6+Ty0IwcXSzOXHlC3jqm51ZBjQFZr6pGgQiU8H3da
bxxxgWcg8sxnDquv3B9g1rBIfVxMIGDgcP/cOl0ST3VIsoN90wce1HlzDPCbdB8i1iSWxNsPqbYz
ihBfz3gsVaBzQGBBw84xwSzTfhMGo8wORZ5vMsta330/pCe+D1o1uAuLJResII5GNJiIqfxMsvu2
Mde1LS6pfUb071wLy1HzISJshIp6yDuye41yq1pZ/o+hkRB2BLZswZhBmjI8mhXuwRZJU87uyxJR
QnKW4nfy90Pv3ceKg0T2MWkt0lKTCpp4B9sBSEZsIHD7P0zBhwaODqQ+G105tWhAknV/T5wzB+zX
348HC4pHwNv+Zxl/9HkyqIw2yI4dwOzjEsLCP45z8H3MACRzl6fjMRmA27mlGpNZBxFc1fbGhGe2
3ddL7/+Qdma9UiPLFv5FljwPrzXuAXZ5w4YGXiyguz3Ps3/9/Uyfe7oqyyqrOA90IyE5KjMjMyMj
VqwFIPXXtpu5YK9iBFVq0IBQjPjNnh4z5y0yD9n4dO8KXJoQ4oNsKA0ZeEz8Zkg7upvSNVqXhSX4
1YJKmxsx7dUm8yEujo0M/Tldfkyfcv/uHeAoJlBRcK40UV1dOF0fJH06SdFb9jMA4Nzd70C0mQN8
5IDg7LOE2YnLVE3L0YnfNJLj6ib/4/7JP/+88KpWu8psrI7Pp9mz3b6vrJWfP+//y+t47pL/788X
hYx1qohxp/N9pd0WFnAFdUN6npr5NrTXuAIXfJXMCfhvMJV0NIu45iEyzSBx0uzNMj/lbbcZUDhb
a066Ds1mltl/bczOdnaelmkNrwrh2Zu0L/pw0+2VOXO5v3tRLowI14JtZvT+exjJNbTToucpu/te
YxTQUNGrS8scoaYwitLwhjrKsjcO9P2kj09e0h5/YwxnJoSDr689M/O8JHv7XI/vh+juaw3hKRiA
ILgxuHxEeHmcdNXgU+D9mMY/mnyrqSuxzsKZQQca8GyHiaKFXVjmJAcbNJDc/DjIu/ARlMzdk3Px
eWGBY4lmVhD/5scuHA7wgOXxuLLvFgcAWypMJMQtxPeXK5yooTl1U88EVUAfLfRs+hUL828UdjZI
Iu41hKVIJ4rv08irFRKytvWxrw4A3sz44HWH29O0sNnQ9eCNTdrv166+HEQOlEfNKXB+hNd2q0cv
ufRc+NU2uVvCAEZIMpYIeULcODdXXtopeCCEsEPaH/2oePae0tUoaeEUvDAgHOKBGgTVSLH+Y/w3
oKLAORjh1kpoF13ZdGKQTMsFYBCoq8gPzY8fsUG+U3SvLgZLemss4jF1nyfqk9R+tuheaNvHyRl3
4L4oSgQPt1fqVyPBmTfMvSS8IXkcQIfFq1Xswc2aUFN8b9DexgFoCZ2Zsb7xwT98cqZRO4ZoTFO+
yD+HjdH/5aVq+1efm85zVvTe36ljpk+ZJ38u0MQ4pKrnbCRtUqnmdiDTNImnRVPWUFSMSWB/CJoS
GbNWDU6Q9PaovMO2v02fOm1Lo0lf+sAQhk+SnQFPKOo9cvPOERBEcVRaDWwagMTHGqwK6h7xAHI9
deLkHcjT4EPvGG90dsq72xMjuPA/86KRMKXNET4XkafaV50uDaxOewuN5y/HPHsXf7ltQNjo/xjQ
4RpFsGIh/EjqunFkudXe5M7fgbuvOnVlCGsWhMuiRm9Z1QOGgK6EdPR+YwAqFLak64hfZ5r1y80X
ZKTR8lrh87p0DKPgYSU+0xaWgLY9ejN1eiXlq9ZPrQ/Jo9ml9oaMF9yfXhy/+JZSfFKa3HdlA6Yj
yZhQrsm9aOfBHLQ14sJ4T0HaNzZdb9UHS2uNp0KNzQ9pnTdHUgbq32bfv/eAzD3Iam+TnJGiXRlJ
xaMz1coxMiTaBKyWcFCpQdLZdXHoGkBVHV0IR0UPhu0Y0hm3pdhfb4q4lf8sISLetB7tFdM4aM8g
k9boSReWkeOBSVBIJ+Iq4p0T0UoamIP+pql/O9997fNtPxSug9kPWUCIBWmagipDvA6KxrOd1Pa0
N3KKGx3YwTA8ARC/beQX07pwzMxNOXT4QE9FpUwYRDpZzRA7vv5mjdYuT45e/cU5dmRv9G+A8UCD
a/ku/msGvpu7dPzTVF5N61tHolzqVkIokXXgnwHDoAQXhEVEKL68VKf2oFHM9Te1zd9XZbLv9cBV
0OztfPSJgulF80A6QXig5cpezfOVXbng1TMh23/NC7sSZFHbRiHmuxooZUyjgysVz74+rTwAr8ZJ
6nnuqFShPZrpgsRG+KluHcNj976QKzxJkIWYBYd5X8QHLSmjfR/Fp9IOvwzSXqljV9bDlYGqc0nj
fM2hZ/2Hb4OUIZlK8YCIe403Orm1k9pS8s1bR9mqkgxiMC/e0lJO3qN7lD8GUazP6Tz1Ed9pQGqy
A2My2ob80NqJv/U75++pieDhTv0CwOAAa0LV9Q9A3tdiL3FpZrVjBL0osuKiM5fa5YmWRWPpdwCC
TobWjbtGK7UXVQ/Ho0zp7x0tVaW2skbi1v5lkP0HPz7k1mTBLw1OTihNJXW7k5rs4FDf6bG0v73x
lizovxRIMDNzNl9aiHlF+P5UAp4JtFdlbD5MUrYST147GtMGxIlGuDmhpIsir91kNl4JIvUUFMa0
SWR9+Anoyzj2ERS2StcYzwZZ6YcgKNWvsU6TkEH73M63jTXWMnWerwuPI9NIayyvbfonFtJ+sT1q
iVPVbthJ8BJkG3NAncuL9sHwR+U9T/5R8b505jcPFLJMWwloDCX6aHefJhCpCmjlpLa2vf73kAwA
xSs4KuDqWEmkCyGlxprTKjFnZJHgJCUrXptQkiWFbyinkeYszFZOu8v9fe3sdPn+xcfUnH6bI7yr
BHNd6Vo9abpy0sBzm6/KWvh9darzSTp4yfuDTeBdJ2awo7TJgyKrlFMlx+mTHOlAz9que4XMRNl3
ZqKNNAKk8NYaQy4/1F1vPkVA+A517qOcK43GO2NymkMVKdrLkI7VHgp2/803rfBQlA2U4rc3w+zs
N9zDEWqwtZ2T8m+b2iXALKRdbj00a3JnayaEKkaQaGlhDl3ttskfeehqZbSp72RvZiEvvFxU9LLG
CqS9xjCM7FXNv6VaA/j3cHuq5ofN9VRR8oE1SYfbSnj4SOMYASSMaldOg/4FzLV0Ar2qAVPqky0Q
Vm1H6PRppDF15UFyPYGgRCBfnblySBCI28Orx1qrPE076cZhKp7G6TCGK2NbOhN5XUMqAnve9RN7
CtkySQ3+KuqOebCjk/L23In1lnmn2VCOUQO2Z/lGsfpQJv1YFYrVnQJamQ4VqtuftKQBFe7kRfxB
iwP1bSrMn+Po5YcuHZRjUEDIHplpyqnleGt90UsHtIOUJ8cAZaZrhI/cWFJfl1J/ivS43c2J+X1m
d3TOVvlgP1ajPILsqgIqa077Ec1badM3tbHxPQss5u25WVjei58yX8FnaTgj9lO1lOPhNFWPknPw
tXf0SNw2sbC8nK08pzXEkrgOhAM2gpR27CtMjNmLNtID3v24bWAhTDg3IFLSxCh3KHKGAeOjA9ZU
f7CmrXOn1MzsQxdGhINENSCLGaBiOEkO8iabVebCpYU4myVLvVwIc2SJ1TgbTrb8LQ1dMzhm+Yfb
8zRP9OUZQnqHdaBmPO8ER4huAq+ZHKWXm1NF45i+iYsUbGDayhlNto7/06yB/lZIa28Hukkm3h6j
cre3UfswCefg96HQIhI6a0hrB2GjtaehV9ut4/snZa4JT17+vxkSYYDjNE1G7KntSVJ2SrEb6T9a
Y2u4jhuIAEmPz5nfBdAHLUOD3iOKd6KdtYu3tNv2BfjK13YND7hwXFxaEs7+op+afNLC5uSon5Vp
bwTP9fBJhQAmONpxvSvNY9g8JekaWcT1vr00K+xbaTTbtDYwG2nG9JgGpvE0piS/bjvlghUIR3ka
8dLl2Ssm2mRoFfROKduTR4/BFP2R+rvbBq5PB/SVzgwIJ1zqV8NUJXV7GmOp3MaF1G3DLks/SWnc
H2JPW8u1Xu8ywvtZfoeNNiuFCweFbUtKTF8TA/rkfYJ6xh6P0DlkWy07Vv192XsOJZh6eE/a1IZ+
JX0uD42Z4F2arFg95c27qDwGzv1zBxOQRnTMZQVMTjgxij5Oc0sHft7X76LoQPJYqQ/jj9sLdH3y
QZo58/jrSA7CkyX6WU4XfsY9eRplhLmfU3VnRSsx/ooJ8YaofTmvDZpDT3HCO2MbqrRm3n/inI/C
EpZ9JLuXOSkmtOE5/tZFj1W8shgLgyDfpCJuQuaGaEZYDDvJJMpY2XSK5VrfZUn8mKl0VdFM+unu
BZlRKRR5yYZy6c0n31lMgGqD5ETxOKHaUNDPoj53Pvx70bgqs7NwhGIICLINuRG7RhhRa9R+5kEH
e6KDZW9Pn2rZ26ph9l6njZy0wu1RXUfQPLoMnqEUJwhoxUA28IK6zzUnd00QFr72t+G9Ds0Xs30M
c29rlXfW+9maF+ZEfGnXkpJMS8y10zczeczzbrNKlH/tEZc2BJ+bxmxIDFXK3Ux6n2QPOhxO2h+3
Z+36eL40oV76wkCDRhYEXu5KxmNv0/cyrOz+NQOCD0SmUjaqEhQ0UkTHujl4crZyw1xfAJxgc/KB
tCovY9GdJ7UzIz3l8WcNvbwZjeDB97V+4xfWwdPptrx7wi6sCZe1Dv1A3VVl6IZmv7fs6CUwnDXw
+4Ir/+LrmslsUYkUXblruzD0Qytwx3SX225XI/21bWV60V5H/+7DwAIMQy4JMe9Z1lY4DNqsrtuS
VLRL1YQWracKaVtoGe6ftPkI0Lmpwd6IOW+9C9par7rQbbTHj4b3cPvrC9tkZk/779cFH5ZJp8J1
zddRSHkd7fFFyaUXT/bWsNhLywLFJwgu7jKQMkI6IwvHOh96JXSV4DhEz37ySGMqtCjPFR3Q1kra
fM2YsPcDUNOtVcu8FPSvgGdlui/px6bzV97qaPLBYfI7k/jv4IRJLHKnhzCIwcWdufPgXohIz4V3
QozmU5OlIqqmdwchV9Hb0tqKfEKe0E3MKv4EP0L1ZEFVseLTC2cOZV0YySjowUcuFj/Cgqqnbnih
awwf22HrWF9uz9Xa94WQc9K8mQAnjNxUlV/V9GuTqJ9vW1hy6fMRCLtSzrWBGikj8NNHOXoo5GOY
r8SW15ezxSTRdk/QQb1ADDesLiyHtGPBq+atyZ6p9sFYoG5ompipMX7j1Dw3Ns/oWchhGxIv+BBv
lmkpHXN7O/68PWFL2+XcwDyhZwYMiv09ZfTQBeE30HSO1oSDHF5aRDteIJtQWimWLrmAbqC9hNaB
DqxDsKd6o5Lx/gxc72n8Ssfu7dGsfV1wMFVu8hDoTuBqkr55Kcq1YHZp7c9/veBezZSOveLw68OW
WKml6vYtlr93/mmth2jJj88Nzct2tizwjad2MRs69dJP+yAl3/+3iRLeFpEEIV+k8/0Mup5uu6bH
vvTzSeGpM2BXvQ5gLXiTRsiWAneqrZ0WjDv6/zeTFh1vj2JpOXjEkmcwwYhSrbycpX70fdvvgsCN
7KPjPCky3OX9UVK17RD9edvUwj6hbkBbBp67UKTMo6EPPG303awwNoHXH8ZGfZKH+pNSwPihAfyM
0bW/bXNhFnXaKWn/oW5FxUoYnuJlMjRtju9K9BH8sOuj4T/ctrCwX4D1zhVEANAEGcJlGad2I4Vk
AVzF8D+l2qMiTysvzAUL9FKCfiJMmpF0wo7UNKmXYEnwXS988p+cYeUwvp4i4qJZMGP2NRoShQ2p
DqEtmbrUuoWCYKM/lHQpd2++mq4cW/PPvEwRzl1Y9O+CUIauXHyRQYNj9qpVdW4OWc5LOmTdjjw2
fIpDbsGd2a0RAl/hrKidYJDsPLJGlKRtIayAtwwSkcHv3NCyaTeGc0PZ283PEE6b4lT5w15qpm2j
HO71Bx6AMq5GtYyKnyikkLRcoLrRQ/5mTQ9Vnp2gFdjfNrGQtZtt0E3Cy4P+I7HaDquZFY7h0LlJ
1m1gdQjrfKsUDznt//BwbduMHn0YXgYwhXoqrURrv2CJ4kLy2KWZi7TNtYItfadNiRJK49qN+X5A
HTWu7J1iZgcYRp/MAGoQp8o36A/ux0weNn5F2tKk4ViPw41VFH8VIbxTprwry27lhFly5bn5hMba
WcBV5GiWYEXMEalrXF/WpG1qRMZzENhIYnvVGof5kjfPpWcyZLz7CScvz83I1pLasazajbRdHsSb
FmooZdeNX24v9fXep2uOtgq6/Km4X2mzBHabhFKk1m5qDo95onxQpGQl2l+aNCim50IjXdugKy9H
AvCtkmkQaXiG7xUQiR0M40m+4rJL4zg3IpySNqSZ5LCSxnWSd536fq1F7joxOpcRf2GmiLbABFyO
QZIbheK02rqeQZ9T8NcAT8YUfs9164gsvZK4lb32UF4c0ZlJIbwA5eTA5qK0rlYof/AWeEu19jeO
kvNRCRFGE6deHiaMSp7eK8ZTVq3s5JUhiL3ihdfqnhnxfT/7K9V+Furv/H6yruxG2Ox5e12uSsMm
rVGN79zOnjlj4l3W/Y5bsd6kd4mHAdReWkgSoIHmaLVuVL06W2+tQfk6YoEslIejhpAgUDYxOAIX
aOlBqbXk9cKHVEezrmp5gXfv0sT7FGjR91jRdrc3/OKtRaiiAhrDLK18l0MKfd0MIGLDZnx0hi9J
8KKoJrw9Ovyq/j5svsZl9aBXx9tml1xhlpJA3gz5GgZ9abU3rUCRI7l1jeQUfB/G1//t87P5s1g8
GA0lap2J/QlPSvM9rldaAZbOMGIjALa8iRwCjMvvN3Rf2drEZlSrz7DTwOIzbIq1HqjFpTm3IgQU
CDS2yqgwSZ49Jt9hN9UfU8833sqykl5Qm4QmxhxgX52Cr6FTBycV5sT7+rDwRXqMlFnplYczSCzh
SNAzRDmbyWzdWO82MMBKazif5Zn8rwERN2N3Vm75id66ubmL1J1qH3/L187G4AiLJVl+KA8Du0pv
wr1aS7vir/u97dyAsE4k+8IgLhlDY/0wfnja73wezaFZgxUsvzmHBmfOjORjI03GwLH5oKjc/PZa
nncptpijFw0pKSCKqnBuIu8aKpIzshmDr/7o71M7Pprqo1atKKUsbXq4YFCghhzhmq3F7JGxKltO
T9l7CZ/kYqXtcen0PPu8SNaiqVDF/jo9ZTt9avvkWKvOyYzVvVyML76hnoJ2LSpbHhHwNAPlHXKl
QizjJBkItYzD03kIUfZt4QS/7Vrz1AuxL7weio06OxwuV+k9ecq9KjGdwo0tedt3r1H12ELHLbfe
Zsp+B8MGjJpSGe8lhiP4QV1MiAl4dek6ub7vi+4oq8O7rFjLyCyda2Th/wWACYeKCsmYYTZh7Vpp
tC31B714gbRsH9AHONPaN4e4cKfg/sh2lkujmWeOOq+yWEFSVhkKt7WrZwAjn5Xiz9srtbCJ0JuF
vgTZUV4EonZqDwcgoY1auFFSb8PyW62Zm0E6dOH/aGc+UM9Og8ZX7N5XtMLV9YNsbtDqCZ2jEq48
nheOZVrcOPpnvBnRgXBmFprhpWXZF27VbpviMZn2Xrm/PWEL25UMA6CTWc7NlkVor6TqkCl7uDZg
642hfLAhV+9gBPsc5I/hGuZwYaNeGBPiDS+SE3myMaaPm0LZxmst3Uv79Hwws/2zVdHHEBrFlu8r
xauTfh3RwKv/rNWAAsbK82nJz0Av6DA78OwnTLy05FRgGFBTrV0t+I64+DajXgaCXat+3l6epRnj
zuf+n9HdV/6sFpDT90Ndu14jbTYtNLp3f5/CCA6G3hfFP7GbMk5lfcqdaHS7L6ryHK6J3Cz8fLJw
ALbntwDNAsKdPIvnIiqWj27yLjC/Wfofv/Hrf6XEgVnT2SYclWFDXFtEzuD64R9lGG3gef0NA1yT
tFOCkyAfd7nMA5kYW4GA00V2bStJexSHV64WZeERq8E/QIOVThzOu+PShK0k5pDWJgky2icOoY4+
mlf/oQXly9BZWyvsNnVbvfNGVHW78Bnquz9HEluQw2z6fHqIYmdLn8RTmFZ/Frrp5lF3fxB//vtE
bdXAlxWpC7TO1We6U0jx1yBBSz5C1Xm+WDnjyNldTgAsR7DbF2PnWpIFo3a1aeKVVZzdQLi+qW7/
ip+BNV2lU+BEhxO+kjrXhNtyOxrlR7tNH0poZCzYtHZjPexuu83C6YBBOnMUhww08eLlkGpVzRKn
C3vXqyD7rNvpR2+X1jas4seh7v++bWxp/n7lVi2oriirCw7kqwVCIyaZXGgoR4hZV066hTuIcfBh
ips8p8QbVfOMItLRh4HKeZ/BfCrt9LWMx9J0IeYJRw5iUvNGu5wuTSsaO4Ur1R1H5YQW0msb9VBI
Jx8GqDluT9aiKbLDs94kvY3iizeqJbs2p7RzIz36ghbFromSN3uwH5pWe7htanFduLfBoEHDQdLw
clQ+aUlvlKfOrYtksy/4z+3vLwVwGugT0sEz6JuswaUBR+cA8Nq+d+NcVzZy279HpeK9ovkPZaBO
j3RkHDolfjEimH2T9DeOBaQQLa5bECPcHZfG4zzpqfa2g6urr6bxIVq5l5a8jjoAlTwi4Jkz8fLz
iRXJVdqPvVvTOZgH32WUdO5kKphf1cDRyFOhW84qiTWcrqqzkTd85/pw/v6QSGffXqAlXzv/vnD5
FRO5K0fm+2oVPU5N6mZN/L2PuzeHWvFtU0u+poOGn7uZaQgSsd550Sb+NEW9a0jfu/hBDY63v7+4
HCSi54oRjRviJRV6yiDbtcMObd+p1bMWntr6NxxqznX/x4R4z0hBVTljjInMiTZ6kG7sFZdaWg5Q
p3DyzPhqfOrSpfJRQvaiMUfX8A52+jKqL337IK9s+qWJgtqBGglokGt2Cj8222Fo2tFt1Ve1fK3D
Y7UGPlpaa055iFuYLova4+U4lGqEWM+oR1cKP6FeNXy8vdRLZSaeT5zH/zQhienPQavlbkpK2Z2s
Mv3SA0HdJbrlH33EKzYIo2R78t7jUzPFJuI0WbFLs6p8rQZHWdk/CwOdGbh4KpqzDvGvitRZNJ8V
2mjQzzy5ykiOzWk2abVyGyzEXhcWhENsaOvehqJ5ckvYwGExlz56yruYEAeFr/hdv8Y4sNBNB9L2
bESCCwaIaFheZExu59fbZvxDTrWDZbzYM097cPCCYJuPH/xmPLSZvy0RQgvqLQIhG9k4+t1wzBI3
l9cQBwvbglcM8bNNsfRaTdOys1yHFI8bUc3fpVb+0JhfSi8Dl5l8vu1ZS+tJlA68kLsXZUrhTMev
ZAPOcRJ0Vbc10r0ergl3Luw+hjJTw0Aoxcku3IiBo9F4aRGr+JK9LdX3ifQiV2vt3QvDgMKINw1A
ebSeRURZr9UESzX1jSH6nmzy7svds3TxecEnoyGzIrThOnBF/rY+5sna1br0+wm2jJktc8Zjz5N4
tq2qoRuMMHcatx630UFZa7Fe+/zsb2eft6JRC8uCz/vBuJFPnXGn8vl8bUNi8O/vF9wIqZjQKhKv
ccPJ3oxfp2itQLbgRRS6yYwCHeUyFRdY1klR9UPQ0zK1HexNlD03w0pCf9GEMlMXUn3hdSmsATwS
eT/GPPqqIjxmnKsTdPu/kbGmWk98OBM/gLsXLooxDK3QCP3BLY1tsMnWusKXFvr880LUjgxLMk6O
1LuKv8uz7e9sM2rH6BTPIA4aUi79KOmsVu6hgqFegLojf1bijaUlINEOXaUxHxViBscKcmQQHGNw
Ufpo/E2dbqf7m/+p2JBVsyDZnTM4wip3AaKDVj+RnkCIbu8QpN99VJg8nGG+nY8iYC+XU4S8jN52
ZjO4KjKV0iYKVrx0PmqEdzPdddSbICKDWcCaPeBsK/MkNKMhYYU9//2kNZtCq7Za+N7On2Fq2MXD
Sjlv4Sa6MCdMF/niaag9r2djb3/I3xEiKszfmTEVwfNZ436mrLgcEdxknWyg7es2yWFKj8Gn2wuy
EE/Q4cZuo1nL4V0k+GzTZTS+ZiULPijSM4lD6yEOUAJSp0JHvcyWgg3qJD5Ch7m5n+IyWAF1XW9J
0mwzAx5ZDt6E4ls9diQIOeZcTR/+JSubwbgfJnppQFiitG0aw5NUkkGv6OUGw+Pt+Vv8/SiHz9l7
LiexRpihbqHVMc8YC4nZSf9DNVY8ev59lx7N7z8zIDzJ2i41es8mMaNXyHzsq+g0qCtPpeUxwGZJ
zn6uFArXUx8Gpd1UdufG5YsvnYzd7SlaGgFpet5JCFKAqxMOdUk3mj7t8s5F7O3d0NHaTrgekjdb
IyVaMAR5FK4MUd3MkSpslaoCoGpUdeumcr630vAo8wdB4v3t8SxMFxTtMzcaJCaA9oRwwRnrMNMD
pXEbxFKcvSqvJZfWDAjr0USqnOmJhgHUNXrbQ1Vvxal+ZXIEryJOIMFNXGLMsuGXp0rnN0HVOpiI
8mA/Gq+F8ZbUfxv9l3R8kHVkaJtyMzbxtkAZox2r3ehV++R+2A0RC2gVhWztjIYQLgMSUJk02oV9
ksp+Y9vl1jRWKrsLHsGL1gDd+Ot8E4MW1WrroW0b66QW2kZrK7SV1Q9Gkq14+MKCkdYC+0zcQl+i
OBC5bx29SErrlBpolaTlNhmau68B3uak2qmszQzrIlpT9+w68JzIPqVmsclTbZvIK5W7pUGQmOMY
o8EJMJ+we7TQ6WVJCZ25l3tuC+nuP+kJ3f/9vnCQWVLuGU4XOSd93DbJrv7j7l158XnBmULZ6vqx
4fN9sR2QdwvttSr34gRZGiQgkHSBepr//Sy2KP2mLxK4YU5Vmm7TFPzeGhHFmoXZnc8sVNWY96WK
hSB7nT7zzL49RdfBEXesMzfMEUOS4RWmqEROJLO9gM9X0ftRl2JUGR10xSXzZ2i3D5UjPSr674zp
3Kgwa2CM6TuuYuc0lBFazDJig8fbw1ra5OcWhFlrYrUaHQMLU3LwI7T1HsP7w1ZqMHObocqjhBSv
sDcG+MDqmhL+CWXzjYGymHN3ooF14TA2CPNgKRUlTBwtJzqCse/Ub/PhrfE/3p6i6zj18vPCcV8Y
/WSoHZ/P4B6JhofAgMvoMV7r913wX5rjaPmf2TWgehO2eOhrWtLrqXeSc3qYX4zs++1hrH1fcOB8
ysCxkt07TdrWKQ/a/e9DXjQgjEn1kNi5Qufp2cRNNFXeyRo+RJs0er398xcc9eLzwvREPlmMDJn2
Ewwtbbuxp512fzR6YUGYoKRDInJqsUBvRLtP7m8ZYH4IG8g14Kz0i12eTx2ZsiizGo97Tt486rG8
csktuCnl1Fm2jP9BVSRsMzuUZC8bKonzL6s2mW/sUEN26wZdYXVaKRIu2gJDMN+m1CLFx7pihsjt
1j3hrvOjbr8igtSpX6U1OMySx3Jp/78VMaGhRpLV1ylWJjvdmZ1DOfo3lpz7iE3H2c5DQThfB/om
Qg2J1NPOTNut3dypTETuCkGAs+8Lp+tYBAYKjJ0HA0qw8Z81BMlv74qlKaLZhicOIGLcS3iB0k4k
xR1dEqdM+m4H39cYH5c23dnnrzjja732+pijWxmeE+OHb/xQpZVoemkEVDXIS4KHBhIhTFGdNEWt
dYV3SoIcYVv5vZ8rb7cnaT6ghXidyiWcDSDImSpTWGU1sUo1CxznVMZ0BaECs01NZW/kztFS/QPs
gun2tsGl7cE1RE6RNz9/hFUZjNbwO4UxKZK+rRFtt7UY+ha3DFbCzsWR/WtIrA1N6ZC0HaooJyn8
oPavQV7vtAYF5N45Sd7aAb88Kgde4F9Eh6KvqaaUj7qCM2vN3tx3D8n0PFp/3p65JW8ghqbADDku
xB7Cc7f0/BbCOIK4KYnI2GwKGB5vW1iYMhrrCUfmNOl1u0LraZEsJbl50uxPUflQwtAWBF8iKdwY
+YqphcFgSoOhhJ1pIdN3eeLnbWz7VdaZp/a9rX402q+3R7KwHlRPmSpgaeasOnL5+bq0JT+qIgty
U2UXpj/TLH+ye9fpipVD5pcbCRsIfv/5ckQgbu5Fu7SkWo2W2EVvnoYOtfEMHYQ4yJ5a09wF8fBj
6Hv5kXn9pBrwfpvZ/v5h0tRJDg9CFLi/hHvNz5JRDZvAOnVD9hToD8GLkx/89E6lvfmoNmcYNmjS
WXxSnE0w0nrV5piBF9rfI590exSLc3j+fcEZjH4gw+KxWpWa7ePhaEAWLLvy+JSXBbK8xaZrH7w1
5pKF8/tiUPNmOHsTTbWJxnXFoKST6XwGRtZ/vj2shd10YUAIasiHDVKnYWBox60cA1slORUUqPAp
On9/u21tYUMhwgZsDn0tKnHiOz4yKy9QTDaUFJ5M6VsZruU7l4YDd4ROoUCDPUJMeWTZYOf0U0oQ
pZmbwvtk+P3GMIaDkmSHOC4Pt4eztDrn1gSXiCPPbnhUSidfRTIr8Wkv9+Nn6GNXpm3JDhEhkFLY
vgjOhR2UZoEnJ54hnYpqemyL+l1Io3mcrFXXlyYPLgzYHrhj6dERz25H6yeknqWTGiYbj77RE2mQ
vtnQALJyIC34AWhvUlwEDLzHxfNIMvs4qXUJ+hodnfNmGzsrR+vCjMGIBmUNDdlgpUU1sNZJLAi9
U+fkJzvD2WTjXhmPtxd/aQznJoTFt7JSNcIiI6PzGpgwK6/41sLnIayZO/CpE13zoMhTKeltbtsn
mP8eq7zYp2mwkh+coxjhVqBcR6GL0AqwurgKE6Hn0AU8aBxd2jr6p8J8zc2D5tD+9c2rX+rVtoyl
MZ0bnP/97DQL82kg3MZg86VGvJI7YMWvFpbdodUHgrSZAfmqTIuqvVHITQZNAhQl0oMDWb328e5l
B3nPZUN5DQ1oMYjq+qjPek2jzf9pssB9PNz+/MIehAGPOJeIg+50ERHBqw9dxUbx3aHKtG3boCEf
DA9F96ekFXPD3PR2297SksxZ/Lm5iC588WgplaEegAwFbm8/D9tIffyNz0OGMHf6cFKKnHgUhcNB
b6vAtay/hibaOCs/f2nB+e5/v69eetTopanfeUXgxkU3bs2x2IVet5cbvV55EawZEiKoPIM/okwZ
CIXBBh3MZFuvyZMtkBTTPkSWzQBWa854tMvBqJNph1YNyUc++IfaKt6lcfnQDtoutdV3SWYlG8ph
O1qRyk1G8SJQHDKxI038t9fsVyZUPBfOfof4KIl8v9WmzvNd3ZLqU63FRr4vNPXVcTy4ihMj3lN0
KJ71gSDcbowviW82zxPstZuiGtU/UTLa3/5FSwfV+Q8S7r8y9qfYQpnW5fI6yGWwaZI3uJN931Vn
siug/v208jBbgPnPvVyUzJHhgDRO7OrKiSYzy2RjoLcrwX7xDXjRxlLKjwPN/hu96Oqj1edoZdql
f2hjp9ioeWhtpxa1tLJKh51cF+Uu9Ntwx4NW30VRmDxTWKoOjr7WpHW9YjA4w9IHh8qMTgFOdek5
lef4mlSN3slrCkRSqDe/eoH1l55L2bEeK+cQVkm18RQ/38lW9XcnZV9pWPMfJms0TrkWDJ9uL9h8
9515EI/mOSMz66EBQ0DzUIgkEtTftUCK4lefosrGmNoPSjputTj5rod3Flj/Y4vkMaUuoiMReWwj
XdbKUha/4pTvrVF/C/V0Z2nZn7eHJBzMV2aEQDke7DE16zx+hUV0E/jq1pfTbelL+ziGRMpZuf2F
4+bKmrCgUGFJg6EzqMJUdgGaBEVQbkLz2+0x3bYC/uHSbdrE8tMkT+NXqXu2/YNcnXJrpe61ZkLY
uqgV/MeEVT2o/bH+EzGq24OYJ/7a1/5//SmoXg6iqNKqsVIWJtHad0OgfE3tclelxqumkMr2+490
d6zM27J72zPpLhRsV02RSCMWNl1M8WvlsDDHOD8E5qY27wsw//EBCqpQ7xIBXoVnlFx7yYaZ/dWR
vsSuvSZXuTgIgnAC8JlSQLz5vdponTwo4tcOPaaNAse9LxsPPAOPdrX2jF2zJazRkNEvYo51/Gpp
W3WApnTTG/tyLam9uEXPRiTc0WVgF/RNMCKLWvEcN+2aSn/XTfYjFB3P3TiNK663OCyKViS7wERQ
ob50PTililGu/OQ16J6S+DUtxm1lSbtkDX0oBGn/eIJBYGsDlOUdOG+ys7jZ1/LGVMs0ebWHRyV8
WJN9X9yj1BDnl98cc87mzz5vxeZUogc3u/N3WfqgFT+76PPtTbo4UzPmbaYuvgY7eEVRQ5HDCBpg
e8ZjNIcyD9NagnNxnqhVzhxp5AAMYZ5yX0s6f16PJvX/SnN5n0vGz98YyKxSRTmUG0cVPFnyQieM
rSh5RWYyN7b+RKJkE6y1hyycaTzzIV6h54muaDGXlWSqJ0utF70q/0fadfXIjTPbXyRAObxKnSa2
esbjtf1COFKJEpXDr7+H8wG73WyhifHFwvsygKpJFquKFc7p6zus1kQ7SteE9ei8tJP/5JXa5zlT
Ps+kMEuo2YVUcYhnelBVReF6lOYn2xmeK8CYwXhgErd/bcvljzlp3zXe76pEhQC2on6CSQ2ZUDTw
YhRDOjXAzI1D4ef5yfcfGp6HLX1AfkBxVVeFoP0KYA0YHgKE2uXa6ITAA2F0fqqt/bI8a8Fzmn7c
XqP+i3wu1AOJhyuo9K4vSt64cER4HER4jtzWvBXlvvi8dEv9suS5SfD5JQ1nel97H6vjvJ++oJxD
Q5RICeiSMeuGZC5KG2XfzoqaOSoVgcDazz//vBQ/IWultZOLz1O2LbK3yVMluVdMjG1jvgT9u8io
4xUlnbBvEjPI7PQEILDQr9AhDGrOOWXhVKt6YVZFoU8bkD6waVd4RimbeG16S3oCckZYl3TTmn/0
iYaTqcpnrhkC1LxwL0Ti7woZn+RZo5dJn556pzpZhXvAPE+Uz0GLF4i2NbN0n43t59uKtnZVcLOx
tP/x0UobuRTWgLQHT09mVsRTYD6MbfM2zirnuaYQ4FCEqYYgPLMkb22YFUhK0yw9LfWJguLv49cF
yDuYfBMsDA4m5i/VYVhSk5e9OZ3MZud/Tbvt7U2Sp67Edbn4vmRQmD/WXq0t0wmw6LmDjhL7eTKj
tvFDAxSqwSfafFlYGln25rbglSAH06mCyggz+nDW0raxMuDgCbTGExuK0Bl/FtYD0+7G8sDp3W1J
K7oHCjyRTMdU9HXTnccGq9QpHU9LddL6hxmEN3z5ZjZxjUGoSsUUt6J1kIbxWwGngwOTXjwWK9J5
0KzhxILkScvcuC2dt7T7IBSZODbEIDqCKYhBy6J0bFPtLI42dAOM9BDOyeegV3RWrKj1hQDpfIKg
M+d66IcT8jJ9tbMXxfmv7NPF94X8Myfd1kXn2OL7PvtBtc2kbz3668MHfyFCMgCoajDqLYDNaapP
+pgi5dPB1Dy7IKnyywdeqsbsVlT6Qp4Ud3SkS0YHFG146HjhDI7AApE6fsEu74AIqNg/sT/ScxEY
cWBYRswhmi6kN28aAOKoMrjABHp19oaqwrVyaS4+L5mdvtdtwjx8fi4wkrjPuk3QP7dO1CZ7DGfe
Pqc1VQAwDxJ+6Da7HlehgcNav66GkzU+Gx3b1Mtnai4KO7ri65BQRy0NY3pi1FdakMlQHrcbsweD
4GZAvgs+GFhaJJz98ePxk2gYQOZTMLVdwaVqfo7Wb077U5KUYWr/XBR+be3kz74vnzwvtcGeaNGf
MElnbHLV/NPaaZx/Xtqo0eIspx1+vuXcpdnDMt23tSJEWzkLAI8AnMU0XIECLYVobTuBOI4W3Sk1
7uFbCutQLc9MleqWkWOFjYQYMcQLzk64esmEzXnBDIOZ3ckHel02TiGpv5TkBzE/j8Vb3oSfk8Pg
hl6c/MbUZuLuWiNS4jVfLxXvOJRZMJ2Dhkq0DVyaOd4GSG8vSXeyBYKefZcl26X7Xqkg7q91AilT
HbEOysVAfpBRVfEbqkKjQYvr6oV1hRzbB1vXsZmXEiS1mEzwJtRCAhhtMoxk5R+2Z/g+kDEQErzP
6kp+E/DmdaUDevaUfq6031P1/aM2Bp/H3rzrwnUQYNZFM3A96xAMHuw0qlD6GD5670VFG3liHQgs
iN/lLMqQdTNx+lqLXdDLg0d+SBRvv6tDFgICPDBRU3FQ+Jf8GSdU1ws7JwA1qmgE//LBLZI+L6lq
XZdsHsA1F6PWbPRtmGm/qKOIxVRLkG9+nzp5RzISk94KnSYPRxUU15oE4NGIyX3wPVydQmC1VLNo
H8TV/J34WwZuzI9v07kA4TnPAhe3CjxmBh2qy02l75qWoo8cU+6PHGwfit26MsU4EVhJAWEPYISr
fonS0qasNqsgto0nA93YtYEK0ayoEK1tGArnmHgF2hcslXTsMy0Sm9ZcA255n2x7Y6gewM9VKi7H
2lKQnsXkC9CJoMWSLR5YnvfjVNOT308nO6AP3mjtjbbYfPxwgLGBd78PYddwtgHS6GNqkhjJQDSg
jc+ZPoZB6Xw0mMDBQIBoyYCDv0qcc5N7GrM0EltTg1hyjJwuBaG3Gy2ZqpC+djzodMO0AoYrMX4u
qVvRFDYZwG9/KstSfwXnuf3mkECFUaKSIllfgNnObAQvw2ljtz+t9uftU1n9+rv1BY68qEVeXhl7
rGe3Nhp6yubJ3waD524W8KVtb0u5crU4FHQ4wguiBwBVTEnFAiOd885z6Ckw/7Tz95l/4/q3qfzx
YSlImmJGDFcSyHjyc7+YnT7rQJRx8r0K1Yao68A37VTAc1JlZ65CcJFNPJMkdvXM0IB2LZ90PUtO
mBl79Bp2Gsw5C52h+1E66S4zvVfGzV9/sTqBBoc8Dfrpr4dIM9ecUYXFlC3IBZHezp29Pj9hoF9x
g+QmASSvsLozSZJec38xWrPx6KmbcnODtg6QP1su36KdynlNNXMM25ljDsgolyjTHf5Q8SUJiwLo
JMjAgy3wLxYO+nTQXCJqvOosBUtgyRK9pacqcKK6fNHQIW/ZX63gz205K3YQXA0YlXyfcL0iITO6
2TQmp6MnwyUUQ+3M2JtBT6OSp93utihxqy5eiGKHz0RJO9wVaPsZ+ExPyzzEoN0GVAKamUOzI2HR
LNGCrqVlGTeYTf/YhNr/jhY9smKwFlhc8hVhGZ/N0da0OHcYBTA+/4OsuUhnHknifNbn/ptPGhWe
4erGgrIMxXpMo6IEdHlbMJdWstHm9JRa9Z6NfKuzekM81djwipEx8JYABjxsjWhuuhTDK4vZtZvQ
U4GR5GiZW+M5n41629fzHOUs9RV+c+0QRWETNQXQojqmZNQqwxqIu8Co+V7Q3jM8O3cunavnoX/S
pm1Wb0uDo0ZYT8Phtvas7SdcDiYMgWmDTLq0n+WwlGZSGPRklWSfAOA0rN1la9tUYbXX5eDV/y7m
auyC+PmIsBkWx3R2KNc0/Y9OtZS1M0Ng/q8I8fczQyqIZ107p8kJ/SxhTX+23lPgPOaqHq4VL4f9
+k+MpBodsg7axDUcVaK14VTkQEQbFWZzdbfQHPJ+IteNx4Wvj9bg+7CafrddvKdmcbasVzHkra7k
TIp5uWF1XfT9bOBMrKqZ4xx0Q3elb6tMrmotkmq3xFjQ7EawFooGx9nSt0OFR3KH6sBtVV5fDqY5
YN1R3JZTsvYwUKRLxflPwWkEppWRfJAR4N3kAUMLHVbgNAIEg7QWzPNkS5uNaDZGbBgabcm2yThj
AtHUFRqwthiB/grASqzliiTC9bifpF6JRyBNXhmQV2eqQpJYOxjM1qCO7qIOeBVEJz3sjdZVJGYY
yd209vxrBI/WQ4Dmh48mgmCv8RzAoAPGHtAZIl2ZnNR2CRhRErdtUUeW2Th7cChHiEV55Ba+r/CI
awtDJCFAulF1uGrXbqYCVJMNjHcz7TpWh657GFANuK1tKiHiAM+szWJrnTXXwkMEYe4+581TriLm
XhNhA8wMNQ1RE5KdkDVVuTsbKWwm2brfSb5zfn98DecCpNBhxtvKBPQePfV5aUYMPXZbe3Kn0OlL
VU+kai2Sn/FmLXfAO0NPOoylV+xB+amr0KBXZeBeog1dNKXKJVU2lo5Z1QhIEnjr4sFsT+1fJDZE
vPOvCMnH8MFCwzN3tRjg3FHWI8OkIhRd82LnEqS74tLGMOmERSz5DtysUSpwcTFbZ00Kc7kWcpwL
kg5/8ZfFNGscPguiKr/nw3NQ3LdWaPsh5ilSVdfOmkEDtidCQPR7YthF2rnS8lFu1rAuFlZ1uQHw
0+a2Mq8JANoD3s7CpgGg7/JCmkRrlnpuIaD6ZfCfqvrvmnLB6gN2SWScriLCsXcGG24YuQCubchi
PhfdG3AyFVZFbLoczAN0B8VapJLxTJEW0ePEuzQtEVOXnA0hKXR3Tz2rjeZZa6EPybwHdt/YhHz0
mWK+YnUDRSuCiTjUMOSGECfXi85wCy22czwbjCp0MoXKre4hXu6g0hCcOnKwmWfwdGOTazFHq/Jp
qnRyX2SVdWAtKRQ+YO0aOTgmRMpoUgcRyaU2gHiClwNftNgBeeqof7HdYZPmX3F/FSe2umtA6ICj
wVPhirujxbyLXwP3GUj9W2/YJKp+YdX3pXvTDkvSMNppcUAfvTb06re/uDZnv1+yNxZ3EAN44tqM
GyC+hMz/eluAjEr6HjShfv3vDkmGpiFt0LVCQuoDbyc0AGrxWftpnbSfxvu/QduAFLb5Y/EQgBfE
OpDX279gVe0E0h9CAYxwvfdGnLlqLfWBGUkGGO0e9CPRFESGinliRQTSncBFgnlAt91V2XEBsphr
JX489+ZGW+aILNaxGn/dXog4C8k6XEiRAvaxREUNUDBeXCXWZxawHSYv4jRAlYOy8bedqmibVuUh
7hC8k7Co8oRHDTTZrnFB2E6AaRz01cEZ8rBEriqaGuvO7FBbvb3AFWXHAxjgp2KMGXlkSRkdT7PK
JGn82MvG73PANvpc/3NbxNpJoUUEnXsIrNHDJ4fwsOOdv1Re7JEnM3m15uNQK4pQa9sGTySCarSi
XPVbAcJgmUGkHsSYYM/CsjCetaSdwt5m/zgeGZBwyu5uL+q9vihrxrlIsbFnKt6aVk3qNA3isQfP
btHuKYZgEuY/Y0QyNBK608DEm2Td535oQb0+gfineHHn5DEzizsnae4AHaF4wcgTyOLeY8oBdXjM
TWKMVtaedkoWK6B4X1gjfeVaehpZvs0Gdt+RZTMN/LdB8ePqcgQRsaW4KSt+FAAPiJsFUysctmT+
J4gi6KkIYqsvur3tki7qzILvk4bybc/q6pEn2Y8MLAoKDb5utBKrxpcxOAjpgJG9PAkQEvq+S7Qg
NsreflyQxDxMLdOf0lpzHofayfbVlCePfTPxFzY1+rZDb9udwbrfCpVY1UJA2UIP0ToEH3j5QybX
SzswQpDYTS0navLWDunCx8c8m41D6uXDN1YXeeiOpD82bdI8lk0WbMq6sT+R1qw2tMrKiPCp3gNi
i05h0mj1U1nT/MvtH7p6VGe/U7qQvcEta0xJEKOfI4kSzuewQoj91s0jiXjnJvux1Z1NkFSqs1oz
BYAx+HeHpEtj1CMyBn1K4m62Nn5yD4qijaYqeK8EIua5EPEjzm4mcH6JW0wQworQM7eJv6uGaPE+
2sYltA6KJVoD8NiWcx+55/TamNAgbix7FwxAn0xVKdH13fpXhNyPMqLVpUTs68fjkn9maOk20Nw7
jsoQeE2OIHVFjQfTKsBuvNywcgRxtNslAUDMX2iLpOdk72j/+7bSrTka2H8BZSHaR+TcdWb2drEA
Py8uMxQAQHIzBS+3Jayd+7kESbncpdVNkkMCWHS4f6jdH+ynpUIAXrs7oBrABUfWC3xnUreGF5Sl
0xSBH+uVF2HqOsyCb0b/azHZFvcF7D7b24taPRukijC2JOBTZcynLLAJyUY9iAvMy2/dYuAIdprg
LsGIgcp9iHsvuzR0wP8rS7JfDNkp3hhjEE+2/9tJgse6dZ/sYH6qGEd/jXMa2/S7S0zwFOmH1gk2
82DGk6fCvVw9R8BbI4IFsjzySZfqOCStNrfzDE3pLeBcAerT+ZkD+w+oEzn7uRiZCiNKJVCKgbKs
sZcAyIVx9bZYAIC3v6d6WB9uH+R7mHO1u0CORLkBUK/oNLlcVknTLs/SPIjb3hvvMLfxeeEmyIvI
VDwNOZia9TafN03tOm8uKay7gi0YU1wKHg2YTYjTZCg3S+oPh2Rh/d7mguHA6oG7XwZjFKDnczfm
CdlUQ20+wrlUIeoPiWIRax5OtPkBZ0LgksrRYtZpc9csHolzK9tb7sFxDo5ebxtMYxTD5vaGrZ3K
uSxxE8/MuDGmNWYCAnTNVB5/AasWOfQzTX75SdVFfKiJIo5YM1Aeksyg6EYZCi0ul/K0ajCy1GQk
nsad8Y3nH+8Gee9ZxEsfLQcA2bn8vKPxoqxaNOj4+YMbG3l8e7fWyr4AHEDPhOjMR6VeMkx+OxkD
BxkDSETo/OpWXf44e36GOTrPjqwm+T4sxH3SZseLfa/0f8yartOQ6cZwAl2k9zebCcwiE53oOnDv
JGXvKCmXWqTtrWSjO1GuKZRjzQwj2MdM2juWuVwWWPwq65w6QeJRq77VZPxc8nLbVVPYephVbBj/
kxJVY/2qTIw8uO90MFcN6N5glh3voJCj9pg0m97+h9cs0ga8C7/Xugqqfc3we2KwA9G8j5BaOk+O
Kgf1CK6atcSL+TNDogDTSYptXNX5MyGSxdcrV0tbxyex3uUgZWKhKme/JgBMx7hSyAqJZqtLrS+z
sbP6FLEY8FWsO79SlDlUnxd/P7MRvdFzxES4VMlk/QE2whEVtc3ti7V2DucrEH8/E1GPY0YYhQgw
mQXOPR33ICS+LUK1CsnheUGeLNzAJrXP+vAKCInbn1etQHJvwGpIM8+jMGy6fk9b8g04oc+e7iuS
mSoxkr1OSNk6M4WYtNwTa0P6aMoUVmVVBCwKKjRgxLrKCAdtaZV08IJ49je+dhh81NDubm/W6lmc
iZBWUWKKsgOWbRAneAVZ6JJRLGHNq6G0BAcDyFlAeUrXmuUgYJiGAUZE3xOK7P+uWb7VhWKWblUK
uOcF5dN7JHWptFbGgtLTaziDPkqOzA7bV6ZCvlx9d6N78l8hkkfrYQuHNOAkbsryObF5WOfW0zBN
r4idu7D2EeP3C/vdL9OG9m1UcOPl9lmtRSNnP0B2MpNIpHYNfgArkfSh9cNUOo9jab0WdNpgOvcv
6uoArQCpIUrEOtYtmQKAHE85kDqCGHBXmILXlsjSFOqxqn4A4gOgp0CVDMTfz6xNHmBgo6J4mgPS
bVc4mEByW4WINTeGaUEkiOBe0EYkaeBipmimwAstblK3QEYis94Ee9hO9zrjnvZ5d0C2MNsMNQZu
b5+XUAg5AsbOwafh/WQgr3q5OAscgCzxYefKIfuCqtvJzqwNnzAvllfbYGZmpHlLWLaZwjKt3gYA
KQJE0QGqnAxbBoDcxfL6BZX9fAaopWYhTEBcvZ9c4G0jWd7sbq9zVR5G7ywAUIKPW+aJNDrEYlmK
NFxqfaLpnyR4Luinhr/dlrKm/SAIQBUEEQImwaXr5yFcLYrR9GN0vW0NhD5jdRwrIF4i4W8ogleF
LDkTMSD9nmmZhbR0/6Ogb6MJ6LyIJ0k41l9vr2rtApytStZOwPWM7jBC0mBuDD9SMUGpPm9eqmA+
Nq7W4VkfZ/73sf7y4ZlSJIUEUQu6SzGsgJTK5ee1vECWkrjI2OQhzcNh3P7N7vz3fenMh06zFlPD
943yCylZmIKh+raENRf73wqQDrpcATV8Oo7c92O3erbcvUO2Orm7LWLVcZzLkOxAM3kW3pEih6LT
uyo3NkD/vMez6a2ttBc/GB8Mm70Y+eBuqs78opcq8ASxS7IdOpcvKUHTWii7wnPGA5B0C/+NLfug
8cJheOaAjkrG0zj/ur3kd7d+JRIZeUFAhvYfmdiJwBqkXVn4sabX6bDnDYblaLWkL0Ajt38FeHYe
jWxAcpinJHnqvHnZtw34UU0wAYeUJ1+GecwPGAGojy7y2NuBZ8uRJWTaJEXyT0WZs9cqt0GmZpw+
HkugxuoA087A8C3QES41gvm97c7ExrNxRMKLPW8r/M9T9d+tXEwUjsVMhhhZvsqr6XNmGUNiePEY
6fSLX3y7fQArao2sPGqRQPxEE6vc2LM07gwoFlQLOeWvTpp+nx29BdEOO9yWs7IMMzg7Z/H3M//d
tBVm8JbMj53+fuRhTxSuZdUQY1hdjFui4V/u6xrqoKmpR8X36x1qk/uRgGqu2tus2gDWShEqrK7m
TJp09HhCo8VjyP04Z/dZfgccq7/YLeBhGGLMH+ciTu1st5LKqo2hKP24Dqw70rRvg+X/vC1izRfj
4fmvCPH3MxGtOTdN7aV+bBMe6sVPJLYim4D/79NtOSsKBkoHKDAaSYBWIJfeaA+mIKfGUlAsBpGH
62j7JiunLQ+0QmE/V3UAgwQAsoQCYIDlckmZBTeAwpEfg7Dkifdsh2TI/VAkL8tc3A3Th1GmhE8D
xChiNuBm6vITnmqaVSQufM7k3TXZQfmMWMs6A4gXmJZANhQ25nI5jtboTto1iEf7Of89o1wbVR4L
inDSR21vdIF5v6AMsqDBGApYY771UOboMwnrzJjDpOVaCFgfFd3P6nmiGxiDpaB0RG/b5a8qtKoF
DDEqyotp70g37Vy+abSX20qzer8Ae4mpOphYsBhfCtE8mrVZWwQxGE7D5473H79f8OCiSQZpK4zJ
SuECs7uh1hsEU/q3DD0/KqSBNUcOYCsfxX0UDa75ynlVmq2xBHANxnR0suSXBWQ9t8g2oKr4lBRo
bPZYuzW94aUurcdqUUEprBW80brliDYTDDtjAv1yA80hn2peuWjPcP3Qs54scKu23WvORNvzsKud
LkpKL9K90+2DW7EqF3LNS7mLOVGuFT7kevOPoJq/cMM/TDbAnjorU02nSsIEbjmAJpFDQ6eYmHSW
cmhdlgUzHwXqpz+enGJ8KZb0SJ18EwRcUdSUtP5KlKT1xkDdXOuyJK6Bw+bS7wnYjEke3d48Sevf
haA5CWyGYo4fSdzLzUNso9OxXcixRQusUxyqUoXyq5IgGX2NTA7hYIU8Dn08zNvM//z/W4Gw0GdO
pWvyLClcfF//zbKNM3wsiLjaIMntzrrLurLB50sCrqPI5oqs6ZpCnR+AZBbcNtN15gP8cHQf2mLe
dzaJ8uyE+6pQJ8lT/W8hAuhKEH4j+JXUqSQZZ6ZPyNEhT1pwNxqwDL2BPNGR2L1Cq1ZlQaMwUYPE
GuqGl2eSWpMO8iBbw6KSpyAZwpafeDeHQWXAAn0sJv7fwhwbeUKk55EAk3aQ14UeAOdWO1YZXHzG
ttwm/ySV9muk9f62rq0eFsatkcfDbMJV0ikd6r5MbR2kQi3Aguij2c5bkz4WqaqyrRIk/n6m1COi
YmotEGQW96nAWOnuKtjPyVPkEtZsTIBWW0CFIAt1BfHP7W60MUAMliotueMse6Kzc2hnqjgi2Tm9
n9G5HEkhxh4RJwl6wVYVfEry9PuY+k3Ym8HWYsuTlpoIM9pdhQxsp+v7zlKBr6wppBiTR+yE0wPj
7uV+UkdDZOs6AE/Ph7DkY6gBum7U3gqkoMrX20ryTtNz9r7832LPhEmLrdypq8zZJUdauv2uwDQZ
QHm8Xzzz+3uLDOm+Rl9PZNWpHmmWwXlYNnQ6BI0wX9Co0By6CqVC0916s1n9ShPvH81gDz5xAae8
tI/EBSxrMBfmo2OAnbABx8quKzQnHHSPYSP1INIA8gwk3y7YMIA/hzkv6Yub5+SOt03wwObSjQJW
DmGAFr6ozFtyaHTSA+bRJs8Jevcigsmoh4Cy7zyfmoel77rN0i3ZfkQ7QpRP+XhXl3b1PLtDuyVl
Z0aADCVPTV78mfp016d9z4B3xZpIz9zhWetajh6s2QPMGwjF5rLt7sweDFNOsrPnKWTFQ7YEQ5QE
sxVVmJ/cUTej28qm7JAP6ZdZ65IN2rzwg93lB3Cum5Cls3YkZarvlsUOwqEdk729MG5gVGD846T+
uLl9rFd+DFP9CLiBIgl6ekAJSMkYbiYODRjLY0BRWc6ptBWVobXvI53tANUd/XNX7y9WLUm55EEe
2/u6Py65Ylz1yqLg5+OGI7QPEEQjMX55A3ib1MFEzSJunO92FY27wNy55NPtPbq+50IKAkABzwLg
M7mJvshHYtYzpAiqiOZ1yjZu9lBQwGtvNGBLj90SzlrUWapW3dXN84EThderoD+U7jfaIA0nHxfI
xfX4NDZ3t9e19nng3oF0GNEfXpRSlESK0p3KZiziDFD/2S5Nf3z4+7COAFXBweO3yro1U6dbfCtN
kdJ9sb/WtSLnvvLzLz4v7U6ez+WYBfi8QLWx000y9ZvbC7jyI+CNO1uAbF8rVnbGWIAixCX2fdvo
r9OYYYq/qRSBxaocwOeAtB60J77MZ2xaBXhBbZbGettsWv93Nzymqg4klQzhS858L8sGr1yKKo27
CQ1PQxm6KY/yQeF5V88EaTwsxBQveclJ8MZNRwOVibgG4OWofdIrReB6deEF/LBoHwNMMHCIZaT1
utfLLNN8xN1DaC+nXTSogLVXNkpQZaNNBy8HvPesy42yCNxI38EM+1o8Dt84/816hS9d2aULEeLv
Z2cBlDGzwatWOwKltVqAx6TYJNX3xRLPvm/PICJMHXxfe50eqo9bdITZyHPCHgrWAMnkdpmtzVZA
tKOeJn24FN6T5jeKDZJb33G0SCqgloaxLxuF7KtkKpqVwekHu2RPbAxrLyl3KPuRe2SKQelGR7AU
+mMRgmyRRxXL5l2pm80+17Mscgye/tR5Z2yA0BBsnQWGItTq4IOIgVc/UXpCWUNplk1b0HgI6p8Y
Fuq2dT+fPM14WuomSktVJmL1UM+2RNp3V5/IYuQpjb002dp+EqXjz9vm7iqcFJuOTAeqfci1XLk5
k2eayxMNNF/uPzNGITv24Bh0s/CXYPpyW9TqYjxEBKCBQJVWrizS0U7Z4o9gsMnmt4LZr7U27m6L
WL3H/4mQC4oZiBWd3gWLjZM8BuVnzY2K9G827EyE5IFSUjcZGlWhAn4esvZXn/Qbb4iL9Etqq9rd
VpcD94CyH567V0j8Xuf2RO9aGldGhlGne3P+05E/t7dsVQHOZEh2idekdKyqp/AR2gaAYqEx/qga
HrbDw6ScsVtdEDwFxgNRNrkKbkyvSBEz4IqjYXBDzW8jM3e1rmq5XJMCUBGgUwL3A1VXySFZc+oz
P8eb3Te0PZ3unHyP1tn97X1TCbEu7e1C08QWdhG85DQCVuaPNp2+61OiiNdUYqTj0dJh4XotKNj8
tzlHD/ozmqb/ZiXAqcN8j6DMlYwM0BZck0/grhv4kEWz1h+MCW2B3PngUNi79cQ0KkClgYSBDmyx
1nMXZYGK2bNBNOzuJ+dzaSiKcVdhAkwZBrrFVC+wfNFte/l5PmoYFu1hyoY5eAY+84Gm1n06o1N0
tKO/2DKAAcGje6gxyQxmMKaAjSUu/KHx1U1+Ee+QqOqjqwcvcPExiio4C6XVoAF17hKzgTfM9yTd
2OYWA09/sQoAGxkCfstGw8flhtW1YU9JY2nHlmfJ3Uybae8OE9mXba1KzgrHeJFIQEztgRwTLw4k
tq6wvgp/Gs2uQq+j0c+vaEcClmtFvyxl+gqL/btZkFibfMyU3l7gqlSwjAFFAJEjtvFygaVp6gvw
C40jB1Ie1feonIVO/Tkj4AB5WBJVV+qKKcXEtRgvQOkF2iEdGRpeqTZUgX4k1R9aemGTknAM+tDy
HupJZeTEb7/a0cCAMYX+4UpJayP6PLt9VhrHvBzJg2chjTenQ7FrjDoDB122nUvP2drMTUM78+jm
9s6uaCcKIyIhin3FE1m6ylORoDmfZsZxMLpIN780zQtJVF1rch1GGAwTaS6EhKhRoAldUlCa8SRI
W8M4+uYpWcywH+/NSg/psMu8DSVbBNFBrnrAio9KG2uhXIseNjH2Z8t1hI4gqQbYMudoV3m9nbzK
BZmflmzTutMPTG+tTc+Mt3xhzRB6zdLuh64ro2Xp2t9+46NDMK2M54AnTRhwrw9z3e32ZpM0GFlH
DalsmiW06jl/GuuOhvBS5otZL+XOoIis9ZlBUespPTWz+3Waa3aYgEkT6Xo/7JAOY5HH56HYVEVa
bd1GT3YaQOe2bY256BAzkBTjT451JIvmvvYNKsa1wY1Pt49+xcxe7I/4+5kVp52lJ63dOcfMsDat
scN4EugVImTfbstZUTFRFsZ/yCXhZSndpqK3g2pqDP/o+IfKeKjwGkh2t0WsLOVChBTOc4TE4KGC
CCR0LJCoTvfJfKf9+gshuCSYAAENCLb/cr+yhef5mA7+0c9fbeOQ1QDpgGqoynkr9gCdnf+JkQKF
rk6WXi8gpnDYBtlSw/qdjJupPoo5TFZ/9StFKkYeDRG380KiZAMKU0M1u+r8IymCaOn8yMtAjk7S
bRdUIWEP5ryzkKM2jR8T2/bu3e1tXVMPdMNhVh+PRbTfSOox1R7lJoqlxzp1HqbafSBp+2n0VUT2
azZIlOvRkAwkomsg4qSZ7dzTuH/M6yoKpi2p21AD8Y6jVaGbfDfz+xLT8+wvDOyFWCmGZfmSNWgr
9I9e9Wlo9pjUBz3BX+zg2cokxUyXVEv7pfaPjFY/rTn/MUzpdmKqR8zaJTvfQEkxe9ZWnkGxgdb0
T1UcapEsR4ORtf34aoCthIclGGXRxS/5Qy9F2wpwDL0jeltDbr4M6SfMNioCirW1YDQIRgP5ruvX
sg4z7iUTWKvtwdqWcxChbzLi7Hurms+0VyU5SPai0dfE9Lmk3k5l9WWmU+84tqzbTZnvRXxZhjcL
NBXb2U2bL56dajti6HPYTem4cwihh6ysg/3csoSGWECyI+iyuR/Tsr4rKedRb3nZljtJfp81RXnv
puhLHDXbjBbTmr86bjVFbs11gJHDdPRT6+6y2ncyVGPGkoaVkzUv3bC4v7OiQle8U/g7PBHzXctt
ZCg8NI22PfEfk1SbN46fNrus8qZnY8nSuznI4JvaPn0GoCZF5gaoNLx1taes6VVMCytbBzuI1hcc
0kr7C/WAj1wQK40dZ0GU8Cfv6p2tPTQo3NxWuTVBSNRjFA2xrQhRLi070FBxSAsEWcaPsriv0p/N
sPE6FS6+uCBSQPIe5YE0BJRvV8wret9QZmPGOR7NeUOCJKxY9XG9hghEc6jfA3xfrnIvRtHobj4n
McB2aOjq/OBn5ZvlaQcNHVK3d23FcF/IkswOWErSvGGQVQxmEAKjHi3fs0Y2pkMWhU1Yif8Rv/13
iaQDspdGWzQN17Ue3+xmb7ePjWuFfXvPF2BY7G6va0UbAOYPyCrAG4hRDrHus7ioyqfRRYTnHoes
ClN2YNV3qHo4qsZTVtQBkLfoDoAuoM4tF4jQ99VkWWu7x8WposT4hkqe4oTWJKCXGCE3xqEw3mBe
roQBMTmbe+ofk6jpkzBQPpRWVEAgOmG6QIDRXCEDMNKjN6RK4LvBaJtvsvygq6AD107jXIT4+9lp
WEHONVuIaI1TTkNPj0j2SL/cPvLVjRKsPgYmWa4TGk6Rzf9H2pX1xo0z218kQAtFUa9qqRevsp39
RUgyCUXt+/br75HnfjPdtNCEM8BgXhyommSRrCqeOocsie48NvYzyMUThftufR5cMCvSBf+9iYBH
U+CyG1q4r4VYI33gmooLbb1FpKNlVVn6R79XumUGKJgmQNhEj4wNaH4e/sKBeipb5oHIRXhNpaI4
VtmTNmQ35HrfEoA0tKx/sBpyKHh/5CYe4yP3puw6xcvUlp+h99rC9bnyycllmkRPWnuaoPtuu4+j
9muATuvwB0HUuYl1Dc/8DMyxg5Prq7S8e28Zz1n3XDIFrmrLDVawx1o3x9ks17VIIkAMXYvoUUz1
N/TLoGPXEcfrnrz1+EIgQwKIMXqo3gLlgaJtl4K6eGMD0bcHyHdsHPFUSGMPBEhHrSlv2gyuIZJD
ZKQ4sN0TOl6C3ok+Zxk5XP8xmwPGm8Rr/dZ4U5BEq50+WNBHAf20EXtFkn1uW5Vk55ZroF8M4nag
e0OIJZ1xWgfAO7hM4YlACntlVe/rnkzeohmKIGHTEPqsUZAGWAe5rOQg3VQxEU9wECe/7w1rb6TZ
A11Uqezf/BXyXl4buv9nSCqWrLpT/BX/6A6WuK2rhO5NJrJDNkafUd9d9joQJYnWWPeTpdX7Zbai
U9cPVbBENt0XcQtlBLtu/cUYaq+vUqTExP5pATRzyOaa3xSL0/tdBMCOZkZ5sDbGBWM+lQf0DbDR
6xsNtirqfrVHkHJlBUi/4rYE4gYB9SFzdBFUc994TZc1fm0KdG7WBhSsM6B4CncYbjMxiRN0OqbS
axgwF05UUh+ozmY3iNneF4AF33TccvdELPN+qqfMs3q78LQpM/YtQPTQQ8YBCezzeNRjUA/gRXn5
yGYHkeswpoepEfYxMSABQHXAd8a205+Jg4r3gqdE2qaeU+nzgx5x82TZy8cc/+qhHdwCtM0L2mZy
8tWh2Y8lJc4emqT0lmfJHdHzQ4YkN9BqK38UBasP4zhlO6seCw/tkLrXLRwP+3Oi3fIlm3cZ4xCJ
7Pn8rNcIvquMN7umSiKfOgv+gLJ2AN603u/NuPxoFysfgFHqfg+5oEPTl2Snlda0c3TSPWgCjVRE
62nQM50f7amcfNHYrkeH6oObstHwFjh+gCIKWiDHrqc7PF4BQdVWqPBzwe+dtBJ+LabFmyDG52XW
8quenQWXvqEHY2nWj67ZdF6RIn8AFrN/GApo25JpzvzZirPAzMlw247C2OW0H/Ajo299Q82PUTIY
N2h9Gt3dnGrD967ghu0XAPz7dhZ9dDsA7gHYd/e52//Oh2ECp4iR/+a99t0cm+J+yZC/dG6BNqZZ
S7y2H8cd4J7OriSdvgNdRfqFufvYuBmjl6lAy2ms5fSw2CDKL4DMglKc3fuc12DTc4H38ksQJN+l
hcjvIRmw7Ia+cr25rTrfLPLqY2w6dbiwDM4IVypOE3aNp4+TjhqGQJYCYhjP0RoTgK3BMfa6AIeV
3qRfSdb9dpomf2B9D3VpQEd/k5qzPck5P0C8ebxz0dro9w2p9hMpKz/rihmSUk77mNVdgl3Eq31R
t8ONKLK09ICHKwLa9prv4Ca+be2R3uDBDAOdcuFnevZrbKL+MIyxeNISIXZF2/KPJh2NznOTAW+3
nA/6ySnT+ZBXTe1Z3Ihv0GDpHk29s3fOEsenPDLYoWyNyS+NcQjqqiHA6LbRbinG+CSstjoMy++h
N3cx/BZkPNS3SKXqeN444EG7TnHP4HEOpXnpTHRA9dKY4N8OGxIAMkIUcdPGkXvxeekk1HttiPWo
SZAwge2QJA8J00/on1Pcyxsh5oUZ6QqJ4qHtRt4lYbt4LPpWiX1c7aNIEWOqrEjpkpixWm5UJ+Gi
3djVSSMfyjagKpZy1ZRJYYxBYgd991gRkUYe2hV3gty17v76vb5VMcSMrcAwKCQRiKVc3oXofZm6
tec3nCsDyhZawf4yBSpomb3M932JEiw2TMr3bk5ykDLnuk8mN/FznqrQV9se+O8vkVzEbUqNlzF+
iRP51hxoumKoqu9LvtHFMQBLjp6E5hxQf2786zO5EUdDMglAHLA+rRVsabnGMdVMCPAm4dQ+5em9
2T9HaWiJU8dV4cvmQM4srY5zFt+SArIvSz0kaED7BXDAUny/PhLV91f3P/t+k2t04Q02kduAlCsi
JN2lODCvG9mojWO68Fy1Cpwg6ZRWG/qufdSisR3Ufbi+pl2s/Vj6KFibBlo+eH3+V5soTG6s0IqA
tKFgt5I6yD1S+jg4Iy3L6LGkJaKcqq+9toj3+Me/y6i7o83w1/UxrhMlh39rMwQUQMCM+7Yeznur
4U0bPdaTe7RqB4RjU3ssmwiBj6mqF22sGqJz6I8Bgb5OqXQolbPFSvQtRo8x93HxVKqGoc3vrwJU
Nnr3CDreL72ibxKzSARaSXLSByYoHdoZbenXJ2zjyIMe2JoW4nHpLd+zU6SscVtBH9PsoItDkQTa
+P43igsTknOjxyLV7BkmIMjLCtMzueYV727rQbHTQeaGjIChd9NZ5/JsB2WIkw0rFthBXkVvmkSR
Q28sBRZ47UdBYQttefIYTOR6c2pj77Ad9em7e6rw64GOgY6dCTT/G3JTTYeoSM4WXDx5640OHk3n
D9fXeWsASLxW2XQUacEdfTk/uaHFNIb6QtjyXRPvWK/Y6arvSyfkZFQgxab4vvM5IftJU/jQxkEC
fDC6OFc5ITQiSVut4g1Bug8Mb2W7N8L9lE4/kmXadQ5en7uffzBVZ7akqUI8D9a/pRXhtJ/Ji64/
X//85lDweILLH6W/N/ifiWmgFZrLJBwyB7K+e/yfiHKP6pZfqI58lS3JbUUBbbIRKVpo5TlYrnny
ZRl0APY66JaZaWF7VUI+Xx/exoECvcQVR7PWE96AgjR95lY3J0kYF+KgR3ezKG9E9PW6kS1vW+t1
uovaLMxIIVTkWLM+ICgKiftg516maqNa50W6RsAlgeYQXF1ARMvwd9MVFigTcFVGoK6AiIHX6T+N
aAwi9/1orQtDUoTEBsFYVmHjW8ZfjH0pwBwfNR/s8r29gmuvy9l4pO2TF41RCDCdh2L5VqKJp2od
D48PHhS6WlMRy2w4wIUtaftorIrT1DCTsK9CKzoMVShUWtWbJoAEfe1GXJvdLg8zEscdMSssfyq+
dCRIEF3qCjfe9ACgtKC7Awr8N4109pzTAtkAdmmazZYX50n8IUb78XPdCt2vrUpXlFC30gIQ9zLD
hlgFWnpk5gEtS3hnx0McIqzwXURJolx+sVa7MYvSt+P4t9nqwYSnEC9y3GCI9F8piRQ/YmNiL36D
dF4UHV6KZoZXqcEY6K6BbE4riidk8H+Q+14YWg+us+t6aUHjEZU6+ksYvcs6RE9Ly7Tg3aeEC7FL
3BpAPBPYuzRStFneLR2JQX6wa3eAZvy3z0uO7tB5AiMfxXMh8w1cqT/+4POIZPAyAT8EH+flrzfc
vtFNDsLCfGpHdNaJu5G7mmIMG27ugi/1HyPSGPqiqY1x7ONQr0PL+h5T62Ca+c4wX64PZtOxkAWs
b0RrUUuyU8ZzbrerHdc5zd0BpRVUa1QYi/Uj0qmNCxU4GAN4PJSAJSMgInGLrk7R6GP9xtM91xUt
d1uDQIHEhQlEzODhv1yRsXerNksYFrwIysx3yyBTvdVuDuHMhLTocZEvGSQwMU91wLnv+O9fBuBC
QHCDcwKUGNK2QyXOrPiMKLmikEaxDW/ugrxU1GrWtOTNMpwZkU7nUs/6ZKSIAJCW222oixtNu9Oq
Y5p972voJCoQWNur8u+Y1p9zdpR0ad3yhMNcqX+IYuE5xsG2FEWu7WX5x4YcbxTllKc6HpzDjJ5S
56Ai3FXMmIzwzCHbysoByzLZhj9r03EW07HW+4Bl/X0Lvq5mJHuUyxWbf12IKwslv/5UNbDOYF2E
We0bt3oPPKyuGSbFeJja2gOC9z85nyxV4o5zT/Uck8hn7VBq0MUllRmhgbFXJGsKjzClc2Dsown3
JwzR8q8ofqIMFXGV3NjWwXm2k2QUv8NNo2mMGMVbHghxrKt7twYt5/76lG36HXD069s3eQswTrgQ
1JmQK2i5OERp4nd/0NMGUbx/LUg3vgGFGpRlCpQAQbc/fkUbh/ffhiAdOXRuoCCiwcm69LE4DvwP
LhZgv8Fs9op0kqmEGqdA7RlEy+FIiCemp3r+XETvj54xR//aWP3t7IThWZ53E4tEaLjlrhh+LfaH
tt/rCxqhf1+frHUy3uzIM0vSalhOy0e75IjTx6BbIIsGEgDTGHYJnmnaePkj7/p3XNLSuElHLd5i
7jTnSA1vUqllr7/22mikiwDoXjszNIZE2rhLoh8s+VSmzBvSn9cnbdOMDUQA9DgBhaXSnVn3Paud
ZUKVOXfDMS5vS2F6NQhkk5QocpvN9aEraRuyW+gmShFAOeRz1vWuCJsxX/D+b3Z34AszdiTtq9uh
4XgyQ2uX4pjePATQRW6CqgBpgVwGTMuOJDqez0MWLx3SNm30SKHKeDeNIJcGWBDNxUyGV0wZ+uFR
4BIhqX8kUYECnSKc3TyUzwxIzoC245ImjQmtBe4cSwYksUtf7FglzLw9DrRxQbVsTd4kZxBZ1oDu
BMdNMu51PHAWp+vOpvr++vezs6ARCynnCHdL+qnGa6KKJ2bz8wxtSNDIRcou1+jb2IHIUZvjbSj9
TLoDwrM/+Pln35cceMKjY9ppSGuhiciHJ4zjv31fmn5zaivK4joBn6Xv5oEq5drc6iD3XjmPgHiX
28EWe3BKMPagyrv8ZdrzbiqAz6Kfi0VXzJNkiKwsoq/zj+c5JF8yXgWS6FM5O5Cm60hHT3EyN94S
L5FPnPGTOyUqGL8phWJ/21u9lq23MZOBzrw2e6d3cjAcukv8wca+eMzM3nh2csv4LRa3813btD93
tWX4S2majaeD9PQeNXGwsQ2t0ZyqXrB7JqzRT4TDT3Ws97tKQ+aIx+1+x2t98kCt5eyAcBnvYnsx
nibScDDEAKnruJH7pS7AiA3JigzMncJQzKe0+1/HZ0CCHlEM4EZvCDdca+E57UB2KYCQQHCpl0Hq
fLjue9s2gD4F8xl2v7z1S1CHRjUDSyTrHWAepn1eP9pA8V23Il0B/z8SVOsRckAeQ96hK63OWNcg
IbVwP48xOUacPODdbQ8WJM0zABa+bk+mYPnb4HoivBJUvWmBXJggrcn7VRRJ+zYI6wX0FbdTmj/N
i9l6WR6DpjLy9EYLREKeM7dQ1ISkI+mNfengToso1YU9gqKy62+GlN92tqNIr7Z2Gwo1YMCFxKAD
OpDLQxXwgaUx4OVhBNa6Gw14m5ep7Nmhpik7WfFEFHO6OSTcdMD2oh3yTRoszGEgRgyueUN/sHES
Jvyd5/jfk3ZmQZq0rBqIVuumG1rTHrxPKgLNzQFAjA8d8cArunLUG0/TmuGUEBWDqq42995vhdOt
5/RZ6Pb371+ZhQhK+C7oQC5XZNaAdRzZhHiqOFB+0/92ChBHB4J5zRyMP6I5qMpd5vja1+uGpUz4
1S4qK+DXWE+JN4LBJlvQIFuDPTrTH/Lok2l/IANAQWXpzeWXcfnRq1xvXQh5oFDoZDpI9FbpIOnC
ijW31KccVKRFku+hRHJnavlNmbPJsxq89HdpZAca5BavD3Nr/c6trn8/iyLwyh/nrQZ9uyk3PuRz
/6WvoCl13cbmVNqAWOGdCU9nclGhiACZzcFtFpKl36XRCDQ+wCbL17x76slz3yb+PP28bnLrBDaR
plJEx2DPlSPV0RGDU8c2TuDiFg3btDllWfCfTMigqbprx7xC6BSi4vPD7Y2XRncXL44cRSCzdcyj
txc0O9hgqB9LuZGdC1KlEH0OR1H9tAA5KoY0RrxHfxkJVDajiuiH6yPb9ES8/yLTx8EBupNLn6h0
E4DkZYAMgBNNgTt0s+9GTARWnOQ7vev0gIOP1Z9JVCvmdGusaBBZS5oA0eD94dJylNXRbE4kfoqW
U2Puptjv7EOTnpxMUZjZcnsC2BPiKQIy5zfh29Dp0VA18ZPJdqN1S2xFor75fQeaEGuBE0/q0mYu
mN022SziJ1LeaijQUsWW2rinHDw4glQDOEYwzUsTleijxQdQhIdAax4AMwRi1A6K6amb3n8hgmsT
1GfgenLQ+yb5wspBbdTDSMOoAm7XSE76tJygv5qpBJg2Zgx5JcIlLAZaUeQZE3ZN9BK4yLBPqFcB
Qjm/s9FpPdGBL0dTFfoD1iqNdBM2UO4dl8S0Q2KPYW2lH0at+dBl5fujFHTpgH0LXowWY5ntfEIG
3i1AiCDvu13FnPP3n9hrYGKi5QjIKfz/co+I2sghVy3scLB8QEvL7uXdu//i+5LrJjytTHvB9/Ux
KL/lbRq0TRIwkGoCHuyx9v07EVwQSPfB04BbVoYudSZNFwb9S5ATomGySBVn2auDStcqoPZrogZg
0dtYXFugalmB6yg0llx/AH+T+5UVWet1pB5ueIkjBsCw5o4BfgRsQqFDC8pwDyVEGw6sZ7jxG6s4
1C6d7tyxUPFXrbvnzY9DvoQoA8AqKmNhQMxS64vTkZCP7AVh2tHmZek7WmQrnGbjYHVA64lKEY4k
gvji0mnyTE+qiIJZcu0AhxHPzupdgxTIEAfHTPzrLrR1OqFOjK0MphTQb0in05KByTqfcxKaWmg2
hW+V3GPk46J6y9u4qABJg4YZHtpWefN11GfBC2NFS3hc26HpvsRO7pn6/aJ/TMldqd32qoBwa63A
EQ9fBRoDhDnSoIAlKGntZnZo83HYaXpe+7boAcGq0cx2ff62zsJzU9IWZxFYW8o8xREyvRAwf1FV
RLbpDkBgvYpDvY0poAEwsLHBphszVoPIbAagHd0Wp8QxkmAYbOduFYtXbMVNo+6aqVI054EJ/3K1
aJ71bAIhQwhEkh9lPEgRxhN21xXPcfLz+gxueQaFT+B6X+GXr+3cZ55ho/kc3LPMDkEQ95vE1a5w
itPQGJ8I677PY/Ehqk2uWLUtBwFxM9BzgIOs0NbL8WkmhLXdHN5YxuOuzkPDPFpOodhaW64BzXcC
d0eCCtz2pZEiygs+1jYJ2+KhGoRHVazhm6MAB7WNjlYEYPJ53K9MOhN3SFiZvg4wmOkJFe58Ix8A
gvlfE+sYzxYnMUTjLOhzDXut8uZc8zTh+EP7e3DQ0QIBU35Qct29vovKJ+26eVf0EYIAuv6mM5uV
6Ns+d3ENoKbXPS7TEN+IOEXDjlET366gq0UptNiXZAEAZKDtbcP69qEpZ3RepMmvyqmmMOV+S+N9
2ZQVEvXIOVQj2pRqcJ9n3sBY1yiCvK0Ng60I2QMXdwPSmMvfTOzBQtPO+punQEMGaB1dVM2gYKSS
PN10KlSGXuVmjDchCxnw0prGOK85uIoSgP09Quk72Zhew69V6HlVgUGyJwd4pl6amoOmvnDRP88m
Th0H3Mr1DxPcdokxHK7v/+0RrQErcHmoMkuHtZmhhqmPCwn15ZE5p2lSLM3W98FkhyyFonYDbN7l
0rRZnHPNRJCkVeIjiEEeMn1QmNi6RM9NSOFqHE96p7URCVP05njuoO1jisMSIWzAh9y/Pl8yrcrr
6sDVAI8GsBhS99KEWZaWRRzV4JC3nO5KtJRZWncbJ0Uw9tY3LbPuRV4HZiE+9UuheI7fHCmOTaSV
CE/eSE9VS64ZY6PDdtk1fgMoQAD1NpyjxACPBpodFZfD1hH3yuGI7mmQdTFp8SqbdB2gjg5Uugyv
59ZhnE0IvE9/4INrmwOqzToGJj/+i7KwjJa2TkjrMNLus6frS7blgsBRAyuP10bkAuusnp1oU205
cQY28ZDMh9ov+On657eEzMGd9u/3pVkyltZJSYLvZ7md2R5pkjysl5k+ssQgoCMUkXWoNb0vd7ZO
vrSRniDNzcGw5sTartZzdJ+aebx3UoiIpcZk+QRNGF9o0yRPcz9BsaWM0ptyLt0jr1E7tNyKfS2z
WCVDt/5M+eCHMo6xFp9ABic3fnAnLzmMsrB38126WF6TPVUxZIcYvyGJq9hHW64M/YY1mQE30Rs8
qGUmetPyGQJk5ZG4n+ZbkT2Z1vH60mz4Lx7kkI6juIX7TK4IuVVjGJWJ54U8e8mK0TMHLI9KTVNl
RDp+dJ72Q5YgKTLjHPT3h3nAM4arGMmGD4P5Hs6LqBBPvXKZDshWZrYVlIVcffg4uy36UdFqen22
FDbkOl3EF2NqFuaEUxG98G6+Y+ny8bqJjVXHMNCAs0pgo9gozRUVNu8J0CVhFn80i0+d89IVn8TL
dSOb41iB5qihIjKTq3IabfrEBdgtnMDhhQZXBaRw6/PIQ1EjgX4eZFulCwDtufrChoaGEE0oZr+k
ikLSRtDHzr9vXh5XtVGOFSoXNByqcl84+e3Qjs9TkfuDBb16tnyH7PlXwI8UZtepl7c/XAu5L5Jp
YCWluM/kkIUQcc3CdgzywtdP+RetRrP5LooU4f+GEyDS+MeS7GcggmCxkbUMgEntKY7oS2RXR75Y
j4mp0plUmZLWyrEiLU7zioU43Lwss/2FVZ5YUFiff7zb6S4GJa2aUaC1vkxweoIfWFQgXlRszs2R
IJtGPIi8+s1r7FwMtQXGY5zOiX1TO6WnO0Hf2fcT1/7EEc4srb/k/LqkwtKn9dBsu+9FYXiD+5OR
ya9t0D+2fyWq14GN7bS2Cf0zMOn2ZFFcioJACTSjJrpC1oRBcXZuHNAXFqRDx9ajfO0EY2GZHmdw
S4yfM1UMoBqEtHl4MicNUhxcNOOz0/0gKmIRxRBkcQrcCIMTx5ikyv042d90QTwnU/UVyu0Mr6Ht
2VLI6nF53TAgcUqU99oJyVv1kZDlS8Kau6E0XnTWvRBW/6oi7WDZIiCtc1+aQ3B9G20PdH3TADEZ
OEytS+fLRl50zJwc6JK6D0ntHLjLv1ajrthNKjPrep75OE9ji7TaDKyI29+lrvmTGC4efU3FVto0
AybvV+AB2IoltzDcqTKZ1jsAUH0uxbeK/86Eoiq8eS4AR7JCDQwQW0rbJ4mdgsYDBFBj7d4ua4+C
9Y4lH8zsw/WF2cI0oOr8ryFpF6VVD52qCvCaCE3hdTvtGIt27fBYa8Iz5888f+p6aAuVxWlWKUdt
TqMNwjDoY6GvVk6IaWwAqycEC4vofslPguwSFT/i5gY+MyE5hJkaYL/tYKJtPHs4xPX7g4a1Zk9s
FNoQ/rzJGrMlKThHTCIi52uVDJ9NKwr+ZIUQk6xWbLRTS3vHbuPKsDKThlz/yjmYPrWq7nZtITLI
p7RBZ0de7MyPeamdhgXUjEv66fov2PRFBNwY3xpG2FKLX2YKpBd24oToGa9tn37JADhQESBshEdI
Tv41Il3pUaUXjgZiaHBk6BUo0ofqR6eR4nPZOeOz5ur99wKSG2gwazvIgUeLIgXffCbB+QRRF1SF
8UQvbbgMgCwzySsnNCZ6E5fpwRkMsAv1aMBpPkC38jDH88+KJ39ZU3uijnhKsuGG5cPTYA43ec9+
X5/zrawNzafuKy4Gu2PdO2cn2TjypR/KiIJlo+deEkONh5ciD8EgNj+3sUsO3KxURZ1No8DiOEBu
4WSUsSzaLFJ90lMnZJDGs25Z7eOhnZDjkimu7q3FxpkGudm1LfVNu36SFkWGH0FDE+GVJ2i1z2yC
rodieF4GIAihzbbnRg8SexVZ4dYQgdVZibzXflX5EYO7TOjNwnFDFN868hPKwhQK09Q9zqrAe+vo
ObckRY7JEtW0njUKUemDBT4bVQORzJD2eq2jvwruihqf/gaMrEfZsmS9QUMnq/LKy7W1+W1u6qAR
bfV9ietPuPNTz6z1NhhjPbup8ji7G20IRvbjMJygfzofa2FVkFiYaVBnVFGg2Trfz36gnBBQUI5Q
s8cqz1Zy05WokxQtKAH+4Ag+tyIdHHFqpJqDF+8wyvEW7Fuqsu3mKHDJ44QHcQY4Ii93YtZClDK2
cNknEfvWkugmouWXqFMVIDcdEzoUYB6wV1CDNIwMSEmqUURIrl36Oahh42p+aGj00yjGL1ZTtYpQ
adM9z+xJ7ul0rt1pk4Ga46L7UV4+RPUfwGggfrtyjqy6a2/eXJFldybeIygwSDswirX1fqQBiKXM
5tZS5VGbq3Rma73Dzs7LAXzzs13gvKzQ10DL79Sod6YqXN+6CNEBiq2Girrz5lmXpCzKuUBBU6tO
kFL0ANQ/1okGqnaV9vnmcIAqxNyhmoY3vMvh5Es3ok1zdEKwq/2sZrwgL84LMB2H67eMwox8s9su
S6a6gRmDzGFNxBG1/sCiqiBz09dApfEKJQRNtRSFiQKcfcICnsqIpl88K+/MjChAJ5vb58zEOtKz
9a+7AnTC9WoCxSF7x9IAnY7NtKtUT+4bPoDFx4s7wBS4v1wpGBrieQILek9DmggILiJ33uPJuCYf
r6/MxnhghgD3BlVJoF3Wv5+NRxgpeN1BmYjMUz8hySYeRQndmPu9FXdHa6kUILut22R1anTTUFC7
vuHCqOMUNGWsXI9R85mYn6v4J7+j2eLXDo2fI53HN10WW97i9vouyY0Qep37iCZlEJNM/96nen4i
xFYVLzc8FG+88BkUkzHhcrey2fR1ZQI5Epr0Vou+ThrfWXgB/IPJhtTeCt9FAdOVdlucWIkJEAoN
DYgDe9zKDouefVwK5xNW4cbGu+N1exvhD1ul/f6258i0Y1XNyiWpcDDyFCEktKI7yO/tEmc3s8QT
w65ZTtcNbmxA5FcQKUUvNpBXMvIrRxFddM6EWMTxrdYrnv/b56X5m7rUKXQdn7f7L9ON7vzJ5/Fw
gS4TgE/w+H+5F1hRDo2u4fO5c+uWD3id/YOff/Z9aa+NCJfmNsL3s5Np7Guxv/75rdUG9ygAH+vj
75s+qBliWQmCWjtcSRC8ljJfLO1XNLYFBRgPi1L7ZbDU3mmDKjLaOqrODUvHrju6KPiYMzAgVbIb
03432NWOmD9HFvnXh7jlXwCuAEkKWN4qtXq5QlD8IRTgFhs3/adEf3IP/+nz8jU11nkxmjU+n+gp
QFvU09+PVkWutRZ6VwqTN+Up2prdMPejFRKnYTtQsNUHe047hZWt9cD5CgUtoMJA0S8l8l3MkXlU
moXuyEO27Mf6aLbHOXl/GR4ySIB84+kT9Kxyqc1g/WhkQ2mCnynyJss5sRys75PWgtacqY7ntTok
vS6gcI0OLdyEkGuTERoJANGTNndm2M4WR2PAeJNbzue6L782wGx7GXW51yBxvu4PWzsKL7MrGwz0
VgAMuXS3PCUcKNPJAvK8uq0B02QVOgas5DuI9cZdL8ovlotKfZ+5yR8cFQDboQqDzqa3KvVoPEtn
2nIr1Pv+Q5y7t5BdUtzEWzceCnKEAKwJUzL+qACpdhaz2AqL9qjNsxdpfh9/vT6BW8u2Qk3xdO4C
pyU/Cg1i1ZBzS2CcOKoKnjHmP3O3jjyzoMVvs5vSYzaCSS8qLVU33+bocJWvTcI6On6ks7YoWxuE
PdgDRjtB15Y10ydW0cyvzHFRbIRNU684K7xHW7jWL70kWyjUV7SahFFa3kOB8ZiCfjYq38lHt6bh
K9oNcK5XM3INHw/4UwNxLZjJD3WxSyuFy20PA36AXhzIq8lbzEictpwovr809/V800ffmfHxujts
mgAPCfI0NB0ALHw5U0wrRFvibTUcyuaTTcajK6K/6p79NzOvEJyzmHbBO1c0NtTCPW7VfmnG7n7G
jY+iRUwV6YBiRK9V7zNTMdV7aL4zK6yAs7BjlJjARkIVDrb6qnz4AS33v2l7fXc5M9KifC3AsQZk
taCACSID1Y65U5Jgbvt0p4MsKBgtJfJqa2io0SEthAwdmOKlw29po2yFp5NQzwONHGN+n6gE7TdN
ALEDC7jQgYm69IeqnwUkj3XAl5fsyxjVD1aWB3aianZRmZHiOsji5jF0hUg4a3n9IRWQT7fzXPs6
LkYfKDx8LZ/Ia4V+XlRwcKSiDUIqr0yGnltWzO1wZczzBkGGfZuA87127Kz3BE/Ku3yZ531Z1KXP
2ojuqkqbdm00pNjYM/DOaZceO0fLg4kbdu+Nup4d2n4qd1AAbG/YbNReQrvRAyu9uKFl/ZRUJX3U
oZq173I7OnJ0G+311EKzV9l7eYp2khlUD5HW0J8UQtIcj9dggEcsknkuiKB2Y2zyX1puAoBa6t9s
Tde+IFk0Ay2e27t2nhAH4/2Q7COCHmHUzg0vtXXrxY644SUihkRnMXSnxi7FXh8iVb1qI+QDbh8z
incJAIvknF5LTZ5yBwDAyghmXykFuhEr4fPoWkB/OcHRJx1JzVhlwN5Ndli3d3r8VJa3bXMUuaqF
eHMUCFwothMiCjnNTqs6g/qvZYeZtaOTV+mKTG/DxSGwtyKJEfsDeCu5+FC3SVqPrR3m1YPTfVwW
rxOK4HjTBEo/SIIBH3jTlDzzKjenKLfDLv5Rj/aO0s43FoWRjeXASYcuA4AUMRYZdV2ClB8Si8DL
g7PCt6zcMyBSoaH8wVMVAevGeC5MSVMW85jU7hjbIXd3Gb1vUGAw99dPg62DG+XIlWUXw3mDusoS
d0kyB1dqOXR3a+m4KiMeDKX9WAyM7AubKV6XNtyMwcPwgKebzMAde3mg9qTj4NEnVghM23fHmfdA
eT1dH9PmtJ2ZkKbNFTwahsxC2GiAuMqwIZduHJtiOl03sxU5uhgLW5mdXTSRXY5kgaqUVvSOFU5j
/qkzqpulWQ40JwDix5Xf8T71slQFyd+cPpxtKIaC5RmKM5JRjZvpIBDv0/x5Fp7dK+Zu4/sQ48U2
xciQUsiPbdls22lPKyucKbohobbQREIRxW1sIGQN6/stw+9Hu9flEMop6rVyQkACzuSf3Oz0l97K
qyCHKFRARoMqUs3NEeElEyCFVThLTiLGrh2mfkBflWMlQWTafj0o0pTNAZ1ZWH/BWfAzatnijhks
9HH0XNjusdfi26Zfdk5fqELgzdGA5A9SYshp0R5+acvVIJixhsYhOIZrRwsi21CcCBu7B/f+Pxbk
ID6lM2okJtKSOYm+cwq47zRWn9mEU+76/tk0hLZsAK8Rbb/pi6VMH5ssiqxw7KpfWgQ5IbZYsZeb
jcrSOilSxAN497+WpAWq0Gu6mDM8TvvSJQH51CaYu12f+BUUZOb3I2JcHa6Ls23FestK0wxcMMRZ
EAqTtvtEkjRgeQFUOVNcp6/c4fKgQC/2f6R9WXOkONP1LyKCfbkFanN5wXZv7huiV3YQIMTy69+D
55vpKlkfCvcTE9Fz0R1kaUulMk+e46yUiStejjtGpr50NLNHPaKTWvqzWgFgbFYWujP7IcqoBVWX
ZlB9r1+MJyPrhw+WOs2+gYCc+naXT35sOy2S2FRxb5W8yI55VhaAUcRsr1t0+gJdcDuY8t69NUjX
n2xXaT5Ap74ItCQmz1i84lwtcLBm1lvBbLTpkbIYPC3xXFV7PTbrc1ygiOc7pHYC6D7ax6qj3QMk
ncqzl8RpOBfHhQ6nDg2YbhK6ZQg6gEMyleGkBZkCXug4rG33nCeteYeoDVloSKeEKrhvnlLowQaN
onZnzWUW+Bzd5DcCVXdneXm/7/Jx2Xezm+1r1vToo1THgIwITwe7zYJVnf733DiZ7zW57usEqi6m
2U87I3bLPaDN2ZNTKMmx1Gi5o0xdJAsn8hYWBKzBoL+iHM31WrnwFma75C3ai9DSAOD5U5uEYLcP
t0+W0AR6DSAXubZRvxY4Lkz0cZeaRhZbkR3vnKpFNJ35Vf6DkW/bdkTnahVb/dfOGlxc2HFIl6To
nbCiNP+Ykl3a7xayK/IxyCbia2CHg5rSXziNS5Pc7AEkYTQNaAoib9wDImgveyiOb49KPHurqhu6
z9d+0utRtRbyTpPHEEWqeJhkLZLTqXFcxvxFMcv3Pc5Xneb19GI7gM4EGbz1t1zMoNcbCcG/yCOI
zfoQ7ELxQwuscXzfhng1g7zkCq5HnPImyUWGaYyLagTPvuP6YA2vwP6yWOA80iXLw2OH/rEElgDA
A9aOd/5+MnJC9GRauehSYMzi+oPS91nAlLzyYw1qVk2bB0XKwjo9jKioDd6MpjnnroinQ9OaByf9
sr2Y3H35+nuA34H7B2eG/uaxmyRgmq9daKTM4/GFjpKzLPu6fr18Rt12jMUg+aNfjBldUpLZ5G7I
Nz+eizDNWcEJK+Y8MtJ93Ydz/WDQl+354Tb7PyawUngArMlPPv25uHM1ji1YJL3C9MkH5zxUwdTN
koGsp/Lirvp/VlAWQVshup/4VGcBNhtKHTCkxUnhD9Y9dY5pcRybJ+J5/iKF+QqXBVnbf81xTqKz
u2kukJBHNuojKIU1+rQ9aZzf+2c4eMKAWAXu9U2PpJeiIzKL3QTti8aDMYxzmMZIT/fGeEOoGXrg
mE/i4WVgsv3Gvdb+MYzIHLmAlVeCj85HJD5yT8tBxKxCoW2c0E2v7yfdOeo6fe5Gb7c9Tpk5zjst
ejW5pIY5pF983KD7wlZC6HgEVjU/QDnxL7wUikHAFRkrDJbPoxQMfWRsyVLgHvMXkHJAEbSAAoWC
V46sdVp0spDkQOAJShZ4Ks7HZ0o3WpT1aVTYISpcS35AFLA9eRITfIpXJUgWUQdM6aR+0ZpPffJj
8n5umxDtcyTcoQuNBjNEgtwoaGFVloeqRTS356L/knqftr8vGgKSA4gw1+ctynTX7m3K0NnqWlkR
1S0YX83pbGpPBAimbSuiUeAxqwIDgLYcNPxfW8EuA++3WxSRFX+vky/TfPjfvs950ZooOfZrVURm
t4ccXNFJ7nCRC738/ev4Lu7wEmQjsWHh+733DGyXmv5W1R928b5n7OvRv7SyrtWFFQ8v5oSmdRGN
/cN8a1HJIEQe+vLz3FFHsiKvIMeCQdDbEXj3Nv9VNlDsHM4QGyeKLIyTzRm3s5SZMEenMDchuVv4
TfxkoXNVRlQts8LdA3jlzlpM151l9n7ev6Sm6y8QRZWhwmU7mDuHtjOkAJpiNC753S21P3ov21v4
VSSAv0Avlod3JrW6qkE2ZQHUiod31rnwAAE6KfHHJvuZq1PA6ifa/TC806DtDU25YbJDJJlKvoqk
OdlCyxw/IAZGdgqTFO1se+2dTUb/bHKkn+HOcLkiR3i9ydHDrCuj3hSRYR1MCIydtqdRdJ+t2e1/
P889mave61odIpwR9N9za1/86opdrB0yWU357X5Amzeq4lCYW3Np/Asinb2yYguEesCS7JvgrH8n
HwDm6bXYr6EmhWw6SmDX8wR/MzmpS8so08GPnn3p6a5Tb6aSSuK2txeApupA4cLQWtblo8NmzqG8
4ixlRMgLm58640a3JI5HZAIFfnQeAdgGNnnOe5oOoaPasSyqFQqtZ+I370s4v87VpQHOcY7mXBtN
DQMNIEdQmKJERiYmWG5QYKMlBJAmC/kYbjVy5CDoklZVdJ7Jx278sL1pBRMEUS5wQkFkDK9EHg0N
tv0RXaQK1nplqlJqn/WoitUy7Zu3FwDQI8jfAPIH8Mqbpg87ae2lsNIS0kKPVbyDvO5jmT1OCNSr
/sakkpSpYMqurHGeWantzupcWCuO1n2WSrat6OsgeEEP0lprQo7s+nhMuldNbZKRCH24yLG4KEVu
r4nMAPfzoVkNojAKA24e9l04yWq0b73tK+3dfwPgLpRamRx1Ifh+Tb5M1s1YBSDzy63n7VGIrDhg
2VgTAmhE5GvbWT7RFjmwNkLcQo7MOHXJsSDHbSOiqcKzG84QfyDA49YC/ASx5mUOiawfrffJ1D9u
f15wOvDz/3yeW4lhzNRm0mwSkZIFTR9UQ+jG74TPrC4E1ShE2a4L8K3N376OoywZMXMSOcNNl3r+
MABGMUsCPOFIXnmoV55IvICuNy0SkpmSNnoTOd08HYusZC9mlg8fzbGVMVOI1mQF+AFNj0w1sDrX
pirSWlaeFQTtwmfwskn6NUUDufw6N5DKXkrbKvB1at10aBQ3VOJ3oyTLLtq7UDiFXDH4R5Ht5U5I
oZUpyPywJA2Ymoh9mueogSb5IlkUwUyt+VMwUqA4CjYaLiCxlDkGmXnfRKb6SOqoCLd3r+zzXECi
4OJV+hKfj3E+SCRzU4KVgCYUcotIZup4JXLrbINHx2mRMI2YAn31FgLEFvRhQm/RqCSyEloC0wmY
NIFVQP3pekdZal5ZRr40wKarfpEZvsayYFRkXHXrql6Hwaty2h8z63xePIJiRKEsNmCmIJ9atDRM
iYcWh4dYPStKBJKiYJThK4UD81b9CTywUUTkHqdtX9c0WUws/VQBQgrAyoNSSfywcBdc2OAmjzL4
sGq1kXU/E2MJqftre5sJDsuaDUO5EMwk0KHl9oGr2HVRjksS6eR2WZ5QtT5kQ3NUx3d2Uq2O8soQ
d/SdKncVtDkmkRlkBYW+kSzwFSwHeG7AEIHyPkpeBndgGPr7wOs6Kw+u/gJ2e2qcTJnCnWCy0GSB
CjtSxnAvvHOcbTbhacqUBxBJmvns6/Z36rT+Mu62F0Ww6ld2uLkqW82rhh52THv0m/KlJRIDb187
iKjBB4yYEc8FoIeuD0udZDPE7ZIk8vQWJ8UNSKL7fa8FkG4EjzgJtscjnLcLc5xHhh5MXNSgTngo
is+ddefFuz491DJ6ute7lnMBa5IIBQboQ4Gyi9sBtOlNtdXTJKJa4Y9dAPGuvQYtCUo+Ts4Xp0zC
AoyO0n5g4WqhCcnApYNgnAd7FNByQ3qXJNFgB9XL9E4w9XpwMKo/n+cc26KDkLD1igTRdx9keuoT
WRvdutpv5+2PBc4H9JZaeF7XJVG/A8bYbg5K9llN/YHsZOQ3wjO6NuvpAPiAtY5bIUQxRV5mpvJQ
VuqTpnjpyZ3G/qTVfyF7g1m7sMQ5Z8NplKnsYMnt9kYRlEQSyQgXHY4GHSuQOlf5RnhjcrXBGvMk
6n6o0yEj4faJEU3U2gWDpjbkvN/C1cauSc0ihxJVwl4ohfiI4Z2x898fw+BK/mOG8wO0Gk26MJhp
Ff0FcM9nUK69/z20EhcDxI4WvZWc/trVxI7Vd0NNM7D2nefuKGPPE3kyAJKASUQUhoQK51r6wcib
xrDSqHZy31T0sANZW97cNGl20gzJbSxclT/GePwLmMeJVzcOxEeXYgeY7OcSGm5sNH9tL75obyGl
DlwnePUANuemLBl7rSkdmGH05leuSuIx8dcxX/ArAETy/LpuQoxeA3k+YFxhz+6U4S+2LpjH/vs+
d3npE63x7oJSLsAYntMdMtdG0V+GFBMtxaUV7u1YJ5bboukgjazmw15JP9uOZN+KNhY6CWxQdUFQ
CXxq1/s2UzPGAPeHPrxODqyrzlZcPVF1OuWeskuVXJZkES0LWkqBPTaRVkNIdm1vrD1iODHOCaIo
/37AU3J7U4nGg/4OfBlQN+dNQUit1NLMoAUNVZwbm925WmhAutsLs5/bdkQLA6e4BuLrtcXXc61h
Kc1Bb2HHhXyHPaRHXSF3rlVIYgrhfEF9R0NOagX1rn9/Ee8rRmp0U4v5IrcFc31QbEsmTGwAWGF0
GcF18WCtxoN2HtGmLLK6dOfaO5abkiGIwiIkKEx3BSG8lX5bMjd3ZneC7+qUMB9jfzDBOZGGSyrL
eoktIdZDozSCYx4QlvSa27t0RrynBQYY0Jlf5MQHiGt77WVm9Os1WcyySFwHZpIRdQeo2bVQ7G36
/uBOn7YtraePD1lWAkK8WcCY+qajjgBur08LXQPYlfDYGvemdltCQHXAiz+IO8lt/1rD2LLHueQm
bmZatrA3I1CuAVQxur39UNR+ti/9oQ8zqDc2f5FhQKnjzyA5F6TabQqGqz6JjDIgZQgW7O1JFB1V
B0I7aOZE4PrmJtCAqjXAt4hJ9O4yNod1e07d9n80su6Zi3PK1NnOSwojS/uBOV3QxCdnlj3+RWcV
aUTAssCki9ZabqbQDz2NhYPHZWO/UPY0y/S3hDOFVjwUnqC4hBz49SAGdHU2nkLTaDCyh2GaT0M9
gqGS/NpeEJ6D7jXWR00YuVDARyA5w02WMqN/l0JvJhqghOcnNL5J2nhvKEW0WFMwz2s1zwwaNviW
RoIhHkO7zHfbP0I0l5e/gbtZbdBV543VppHi7V31PDNZgVd0E10a4M5SalqZ1xkYJBvPeQPkXL13
FjssVARwMqo74WCA1INIG3pRIYTCLdwERvYxdhCm0+MCgaDT9lyJ9sWKcMTFDd7QN5C29bZ1kdtK
0E5QPY4TGEr18bGHBva2GeEo8BJAHxto4MCIcD0K0CkPkwYZSeB5535f5IrzW++sTPbSFDlVNHjj
bYbUxtt8vKUlE/oZEEt3JkK2RjvU5OSVqZ/YqZ9aY2g1z4Mli7NEd8alUW43KFSvqE61NHKdIaR1
CvjfS5vGQarK9oJosVadEQwQbgKskdez2FdxnTQpgD2j29ylCkpmXpMFmTf8eP9qXdjhuU/QV7cM
BhtS3IJmmExamBLJs014HYEzCOpB6D/EYnFn1NKUKdb7JY0m1T6ThTzHlftQD4qvsiQane5D3LfA
ioLJohhC5b0tia9uykPmG8ELDhVAe9czqbpsjtUiXtcsvUftMWJxcohd428uKHQzgGcejQDYlJw7
zFx3AgZ2TCODzChz/Z7oL0dK8STYFtjVBiC26xEG6cD1YJo8YabelRDL1pWH0VJOSz8elELWEiTY
5zADWk+wpb/yi1ybSdxhqAwdc5YB+N6QKchwyBLlMRl+bm8/4XjALqGBnhn0SzzCgJF0BJljlUV6
l58SZhyoZgV6LyNqFvgkBN3AAKzdJiu74/V4Ks0ktDdSaHG7xyQ9yErzwlH8+TyvZ6unU071Gc8v
ohS+M1PfdX4wXXt/cHI5CJ7nrga+NcmKDOBnq0dk4vkKEmBzLYuBRJnJ1yZkAK1XiT7ejtKxgUzI
ukb58NlTyn3L4qA0SZiDVpihe0YrnjW99c3scXsvCK7aK7tc3JI03mhZFItkQcI2bdJwsD/GzalG
h+WUyq4P0Y4AczZ2HNQu3kIO0R6xKNCAUx5Q7vlaVnXQZ+PH948HAFfwp+PPtfJ6vekGiqYW21yU
B41+6YZupwLw5n0HrjxUSglhnuC8olsUEk7IwkDqgn/+tU7XABveJlGeIMp3z5YW75YhO7bLX5SQ
VycKOU8bclHg/r0elJmYyMU3SGVUc78rFu04AEzjtdZue+5e89DcG+bKDnfT1jYdSJMYQJ3Oyl2s
WEHbVftJ7Q9Z+7QQ0C9qZWCCypOlyx5lp2PvkmBqZG0Aq1/Y+hWc36A5+A2GAb8ioYZv0iaoClTM
J1CEfPag+VlAa6NfnraHvo5swyaPHct7De1IOQIbx+6RKbhP3DyYBno3dPoBan+RTZ+3DQqOAlQX
DTR5wTm+bcUc6xxUa8RNcadAfY/0YS97AEss8EMa2txgBvUQzGR3ADH7Nv21PQThnAHWAJiaa79t
wZsLg4zI8iSRVj+UbTinu0QLveJDOx7GvwB6oRjwx9Y62Is3Ihk9Nc8NNQG78i4xzk75bE6SkEng
CWEC6dSVn/JtbWjSUXpIPQvP0PGs5fuyuFPJ0XxwZEUo4bpc2DGuh6IMWmLGa5nT8B4XEpDq+/ay
yMbBTVWZGY2JegEeNNnO0Y+dDYrjgP3ylNNf2EG+6BVahqIW93BqlU4ZmqTCy8Z2kqM7x5/IZH7M
mEn9cabmKVegDvh+k3jioEMLVyQWizM5qrVLnAkBrGfVyb07e0mYwmedS3D9BOAG8/beWDS/t40K
4gwH9wm6jlE9sN5ES11v6n2b4gXnKQ8d6b6jtPg9TiR3idAIqlGrYCZOPF9k77UeJdAJeTG1/049
xc+nj1PyF9cvmN9QgFyFoXVcW9c7z6onavcznjdx3vuTRXzZ+0m09XDrgtYA+szIV3LrU7tOrwBg
mEaN70znzDubLSotnyXoHdEBgpTZKkKJ5qw3ShxOg7aMJq/xtlBf8u4mbd/fcIRkwB8DPN8unI05
LmqF9IP9M3N2SRUYRejVvl4GkxVu7y7hYOA8UWjHiPTXRt0LxzYUZe8NNMGLWrlR0H4rOaSifWUi
akDNGzT7b4pftKmaoW5d5aG1DfT5EvTDpA65HcZYRv4nioYuLPGVr2ZJDZo0qOCvLXtL/8gqGpjK
7EPn8v0zBj6dtfkfz8s3JAZ0VmObzbgK3KQp/ESZ3XO6aLUkLhZdbhdW+NsTSlXeUK15G8ctoSbD
7pvBOoIm4Dkp3CNiz8Arfm6PS7RUYEJDehJa33gycaez1WnbzbYJi/RQpdRP9ACUPts2RIuELjpk
DkGDD1HL9Tdc7DYbtBMAegH/oA+Lr0GPXkM85aCFWtu93xCqCCutDfpG31D0MaUc86mBIWjXgCss
AbW+qRwmqoZJs/xFYQzX9prqWGneQJV8ParEs1lSVmgbbTQ9SDAgLdgejeCQXhlYp/Vi2jy0L1hM
dbNotNQgmcKG/YUbgAUXlL5Am6N5mIMKLiSJlSYx0fma176i1r5kcwkWHjABoPksdHyhlZcbQWIt
lLpsxbGnc+lTHNFGR2N9wn51/bftyRI9ZVeGNbyMsJ1RQebi92rJiyG2UUeMWXzrds0vqx1AHmbu
0Ox4TJIlYl1+4xFzRxsme66v3+bi+EvbvBeyyykzkwa2F5RbjOm2As5vVM9UGXe19dJ2WWCMEk8h
2hy481AcQavbmoG93hwl0gdeUiL12mYQNp8Pkypjoly/wA8KABJrRS9iTnm+y74evcmLO3TqOSBL
8BLfHK2w9GT1UqEZNGsAsQLyrjc5ZNQEp0wtFqS5DPtGG7RVweSYmp4kzhbNF6oXyLiDbh9oT26+
cEfZjWJrGTh8jn0SgsNre/8JPDfuOmCgXxNPKMhcr0fVMtJjV6IgUlSB1R5idoR0OrNdv2nA7m85
EucgCHpcJAXxPsd7Do3Q3NE1qrZX+9oo8FxtgjkHCwaUDGv96KTJsXN224MTHq5VtBcd6StrGM9K
2tC4a3OvLSIVUtgKAb196fkp0+CWoN+XNb43PFDvV2XJnkevzDr8LkRpeE12eKip8scaSUkn7XX0
EAJr5pwBeir9tOvMMy1BzYd0TxXaBnFRjoJAQYz84qEkIDFi1jjfuHYFSQW7vo2zLu98mjr5E5n1
Hs3OtrdrG/cXhFfIzTCa044gfpUEjKKNvUK9V3wpvCyf76x1d7DcnhS49YoPzcrQrpi4JiDVK1mc
dWu9maI/hvigwS4aMtMCi9Pa3uQ3anbq2+zWwUuyeegJOyIjetuNdTg1dqglzV6xylOvJ/vtnyE6
YEBRISmOLDJS1lwUbtdtwohiVWAtoIcxVY7pXxQA3UsL+vURcyYyLIMDC2Xj9+p5kOkDiBYMERDC
SQjjYiDrkbu4b42uNUoctyoaquWmKz+4oINI9B9/MU14PkD3A4RSYFy+NkI0vagMCBFEFtP9VglL
Gc5F5IjAOf+fAe7OzVrTSEkBA0Ch7Idy2I3zOAY4Lb9Rt7mBTm21alan4fawRBViZBfQpYhcoYUi
HeePJmCQWzf3yijumsDIvSCxTT8rfllZ7VPnJo93Hnuw7XLvtD8zQH22zYuW7tI6t/mGktWWFTto
OCO3ceftKiPZu70MbCE6aC66CtHvj1L4mzsXuEdXK/OkQg6l982hPjoJOcVpC56QUj+NyAuADiiE
N7tZdPa5nvWzO+V3zZD82h6tKKxaCc/RJIHGULjG6z1EDSUdqqLGRm3RJGx6HdkpCSW7DF29fpoY
jeRoC2YXQh8A/IHhYC2srPNycTCUujJo7zU1yrx1AOxekDlPGvvw7kHBvSPjASIW/J9vqffUuprm
CRdonwNwBJyeT21tZw2ITG3l/XXrK1vcgJZisqo4dotIq/am5xd6sD0WwRnEMMCyseZYQR/JxaLG
gEY7a0KrYG48ZZq1i8ktLX+35d1QfXUcWaCmCcLPS3N8LBAPHUDSMcy5+qOmnLv2pFEXV/SdpQ5+
Md1l894zvxF38Of5mSZP8zSFtfZ9Gr+x+Hdt7xXv9/b4BXfB1Q/iNqgxGAtDq28Jrdf98qix0/bn
JdPLM/eaxuKWnVKUoBRRAm95pO6T2j6y5imJP5Xq121jAnogRIx/FpOH0Tu11jPby2AtQx/58qVL
zmT+qiq/iHvuY+or8blsej+metDkDyU9oTzj1+bj9s8QncHLX7FO+cUZbDWEL7jay0jpnwfilwmk
PD5tmxC4FQx0TQnZa8nZWaf9wsTs2GRZeqxaYQ07a1H2lloeIcP4APTecduUeDR/THEHZPAK5Pcr
mFLLc5X3wZydqIwmSBAhI9kAmCTqVyg488lNQMhIVlvw1gQiHan91RvdcL4toQ/wsj0Y0W5HHI4P
mmi4A279et6KycGF5uLqK/M9OMTc3fbnRcty+Xku7ElNSjvdwDja/JiVoere9SZAB4dtK6IVAVwI
1zfUDZDf5IIfbAqPGlQvolW9rzyNkEYaJPenzAS3v0rQ+pGmgYkmM8MygU4pYvlKlhEUrgY6B4Ag
R0cUCG+vV0Nt7RmMnA4eDH7m3CYy9jPh53E6cPPiMYTUz/XnFTcf0IY6I9gmgz/dg85GEs4LZwlv
BmAf8Yp80wBpDn1uQRQBz4akCotEDUp2a8q03UThGmJEtCXi2Y1KIJ+SUzWdzXWCWSLEvR207NSo
wF5bS0A6B5X/MtBb5WD2Kxd1Wz93dh3oXixhORBtbNADgEcT3K02zs/1VLbm2JBxrMoorQd1P3ax
tfMyA0T/VTEfqM3q5+0tLrSHqHsVCkGPKY9WY6ZXmx0pqyjDjM7IzBxY+gWFqm0rmuh2AtDgPzPr
z7hwo2ubhuFNoFbIR+d2rGwwRVb3ZZHuatM5p6BzUdMirJEeSp3lxiD6idXejpnsm0XzF6qX90NG
dgSq4nbrfpD8ttUVcU9FdO6oaGrXdGiZ8NneNUWmq3NcRsj6/rBbShG5ovMVmhvZTVKA84MVZuG3
6pwdai2/tfv2QJKZSe4y4UJc/Ir1jF3MkKbGi05y/IpyTnzn06I2/gJYaS9T4RLB0TDcVbMYpQ6s
OndYU1zPxGitMjLm/E5R6oNaagcjxaWd1+QAkYx7ezKfOsivFlX90Z5lgYp4oP/Z5xF3ZTqDuyWB
fW96NqanxPDVLgAd6faqijwGCmu45VZOWtCsXU9n1lRtS82ixijbwKD3NfqZVZkMkswI57x7M2lL
tczqiFnfa3pU2I9Fl0TlogsblAvgDMLb+22dte1nz0kSu4p0lNvV9nZWvEC1p6NS3rSdvd+eNOHe
uLTG3RNgUpvMtnaqyEm/orSDdimIpTqqzwx0m+dpkIDSl1Q3pnmH5lrJiolcxKVt43rFSGsStdJh
Ox8svzKfmZcGhQUSbhy+Pv+I2pzkUhEl8ACc/TO33JFzkANQ086tolgr9lMP0k71WZvq3TA8umuL
eLvTzMUfh1QyzaJtY4GZe6UWAn02DwhlXZM45UKRs0FTh2vczOU3bZBBdUUbBwn/VSYUxQw4t+vp
HInTkzmBx22X7nmxvHNVazdUtVHNmpxTFsuwFMK9c2lwHfWFA+tLTWlGY32Ad/us9YslWIywdw9Z
ATJUn+mPpX2kf9GojoMByh4UVtEPz4NbDXuBxNUC5jyqBMWh0XfbB2KdJP5qAGeAsV5Pmv6mFccr
zaTXbbQVNWADq8hd2x+3DYi2wgpqfE1NIdnPrVJpU48uGTCNzHpizUnpn+JcElGIxvDqBUHoCHEk
no+ENnTKXaMAxLQ+V+yzI5N1F51bBCrrXYLm1zcKovGU6U3KMIQaZGKNa4UgYn5EggbdDktkdGxX
LdXT9qy9tnDw63Jpk/NT0Kl20LUG2Gyd0H1ZFwEUbQ5Jo4IJt9hBIN1PkOUeqjJEh9O+aVOoOmYh
UsJIBOOt49ZRWy5Bhr9zKURSaHoLCpJTbZEQowlSmv7MzWKX6cOZgiYNSi6rnuGp6b2zETun1rR3
arWE22MS7gQD3uBV+hi8CNfHByjtBXy7a0shOw3NzmkOVX3aNiHcCciu4tkCj4BGvGsTiGBzy80I
unuHEBkexZacFqELQKHxXwN86VRH51XCANGNbMv1LeM0g4DWouXeVh5LZ9f3j1T50YHcTHVlsyfc
hBeWueemoc8tmgiAQB6UHV1av3M+JFNE+ihuaFDKWEclE8l3GFXxaOuJDhR6RdkzTeeQFYXsySNM
sVxOJncf2hOAiV6FYmZsF8e6t33WWX5hd36WmSfIU5zaevkC+MNHU2/3eeU+lpDwQXQbQGF8b4z2
p/9p8xjrnFy4d1agXuSutVUnA2slRV1pkdzHwhNwsYbr319YgJ4EQzcGDrXWj/4cg1T+yZCBu2X7
hDtlNlUy3RmwcnnDgtj8MIOoLilPc8H2RfND8yQxjWyjcFFoX1CLODEOhDKcjQqi960kEScqBXp4
qXpo10dLE6re15OW5KD1XTwsS6KjU7T7EucfkExQ4/tJe6zZvWs9KUvvt8VHRj5XZeuXzc7s48A0
qF+yQ1N+0ZrvdNrXraS0zIvvrm0nVz+MczbZ7FRJO+OHFfY9a/LQBWQ+6SJ1Pun9HBIDoPYmGvTv
C/mp1t9Yu0/j33l/qtnL9r79/5yjf2cIhI7XM4TO/1rLSni9ctGCVrHvJ8D7/Eyr9xbikoWqfg+u
nsTsQmWih4X2gYmfC97poxarN+B1+rn9g9Yt9ubucg0NStS4Nd8kldjcQyh3RiNxPw++QU9oNTiO
CrTELcnFLzxPF4a4rbGMg7loExpyTH2+qVGX7uvuPMxU4vVFRwpYSXSQg4QMHAjcsZ1yJU7TEvc/
JGcCdNb1NlQarMS38xyUlsmhhKr49gwK99alSe4UL/MqO9rB25c9C7Jh77lfJ+ShqfdYZGowqejT
KNJw6r9M2R7dQoGuTDt7vO8bhNueTKZd+IxwAAgBtTJwVm9QFBp0OUuy9iTVy+eZHCYv96vxOJAH
i2U+tBpM+mUqou0pEDmWS5vcDNh6WmpsdSyWlx2Jny7pcduAcFUvBsV5LohaxtpSYFDWSHZo9wpq
8uLZir/0kOIyn4fksG1P9FxBCAmNzlfpMj42of2QT86MXdSR7MDaKRxjCwWa8c5e20YKXTI88fz9
Z46PVAyd5YOpYweBa4wAW84kwxGdPQfE7jjfQAuBH+Ta6dQFGP8dFU5HB77XYgcLXcBZvd+eM/E5
uLDChQjYy+YwANcQEYbqx/xk2ue6Kg5goJm655o9mflDrN/mhgbxlg8EHLZx/zTRfVVJAkvhZrn4
HetsX9zc4MLQlZjid7Dltvrk5QHrfdXYde6t7cjGLJtZzt30g6qPeQ5bafpNKR+Z9RP+M8u+FDPx
vfxTa0V0Ptj5V7c9MIf4a+OtKWNGFAa6DvB7AIiDTRfppesBL7RelAbkSJFRP6r0ozr3QU6PeW75
oBIOPEhtQSnEt+3HXHYuRY1BeNSvjU4AlCCPx5l2F7JkILJDA1I5tjtqau4TZfPX3CKVj9b6X7bd
ljs11eK9ZdMcQOn8dzbr3fOQ1d/HvJclUYRLj12OqgJadYF1uJ4JZ5xAq7g2rXVmt2sTNUozN1Tw
CssgEll2RTgw2etPQKINmbYLm9zhghfuPOKgQQ/wzXsAnXas0Hdl3e1cdd4rlIVmlT/0Vf9tyuOj
2mQhXGVIaHbLDD3cPoKy4XOrYbtMh443NoI5Oz7ItYPMPhVOB/mlcje6R5V83rYn3P0XQ+dOmqaw
WmE63KTaw++jv9x209+zU37bNiMbFnfIXJaOaj6scWt3rCFnWw6fCIUHi9sgUVFow17bNrhGg3xQ
dLmk3H1m1S0Fsz/8cZbUz3Fb/6ym6ZTGjV/PIP01iRkMNduhcHL8C7tIgqsGun0RvnDb11UMCL6B
sRVKk8OdVva3tUpeIHCwq8rirCr1KSuW0GF/0a8IaXZbN5BbWgX61tvwwmE2DnCXWo3+Yt0rjtnS
nFpg9iiwMsSyJDMr3DEXptalvjSVak1spjgsRjnvmKY8acsQsrySgI3WBXqzgOhmcSAHCM4Nvo5U
TTQzWxVmipr6fXbWAaWodp0M5SO8ty/McPukngedKB7M6DH9Vijm77xxJCMRbsULE/zaGElcjQs8
GqgW71IjvYWyWAlhUIsBYIcGwbL7DMX0XTOnMpos0eBgGM1N0FXFTHKnLgG7Jxt7yARZXRFAtMOP
W0lYIrLgmWvqB+DYt70AIxlyjZkA/Dr1id6T/H/8POedvE7JkZzA55Xq65x9i2WgHuHPX8k2gcPA
Y4MvjtJRwc9fAClHI/h9lnSPOEKS+EJ0XFDr/88ENwT0tZXGoAHgbbphZgUVC1LZLIk22KWJN8vc
0GywBkRtND57YPVyCPNj1NuqeQg0s/iFa/RBSbpg29WJTqiHghiKsKBaBMUf5wiSJenqdEE+KUNW
bqE7wxg+mWVyD3CzZBLfmkKuHJg4dE8AUob/rk3V0OoAcXSVR9iCwD1mX1tEIn3sQPPYtcPtYQli
sTUxjzDbMMAjq/NVeyWrFi9ftZTAtx0sy0/AH/xlzn2lOfTjZ1UjOEbI9djZLldkL1HhQMGXaCMQ
9Fb1nuuBOgNddDMmEFayR/SPAsccqCMxDojQOs23wWcjs/h2f2K0KNaD0QOAQJ2vHU0j8NJEx6O+
HZWPIIX2kalGokeSOhCOa+VIR50YXQB8e2I8LnELyQiQnc3e/5F2pb2N48r2FwmgNkr6KslLEieR
k3Qn3V+E3kYLtUvU9uvfUe57b2xaMOG+wAADTDAqcysWq06dA7lFs9lkqnGfceegTTJitcvjgBGd
2BJOHKXK7JgN7kJmpeDGVx5Yrvn95GyrJvSTPN+Qrj42eS9p81wdIu7eZcdAs0jcNjOjFQXTAxok
ueFDVBj9qtHgOkl3z2ro913fpGurBr00qNsDSg2eUOFOmcOxMssCvDla9duZgOLESbcUSSxz6R1B
mYT0wycJIrnoTdGaUK3jFoklc5pHJLVqFN5qGR/UmhFtwe8vUhbYg8JILI1Pg9EhYCrtV3RauGYu
4xxYm6tTC0LAMgwmC62Fq2QGLU5RonqP6C8J9c3tSwKJMoB3KfiHLyTYIi1EOwRH5XAO72vlrqCQ
x5V43FXXdGpj2YMnsRfIuSLSdIhqpzJ1RwcSE1/zZvJpugv54A7aMeyeprF1VePt+uCWOTqPxhBB
nAxOWCXQOqrZrONZkurNpsoNNybfYjScVjNDGbMHAYFsX6yv2r/TKaya0qlR05uwWCXmG8+bXd1n
fgqKNMlJWsl5nA9NuMZiqwXOe4KhPN/V0RtJC88p96r2Txz/bDLm19nDYHxFh6Jr6Pc5KLkN3ns6
v7Pi1+tzvOZATuZYxLGUkISDDBrKFRZpYpcM5otW8HvWZFtea3fXbUnW0xHumaSObAe1dWT5nSd1
OiC97xDmhsh50vmbJWt/le1bRzvft0nbR0Zp4vk3O88s+UO0Bg1F2LDVLw4FsbAAB0ixYPt/qcPx
+kClpoUHdQJ5E00bllmtfVK+AyudVH8GJ+ht3OjhN31+pJbm0iH779yBCJdQ0SrEYgVDdrpN3h8r
9W7kkrEth+7KoRS77erk/w4loqKvzNDuoibep7HqjjzzuaVIToq2FDZO7IFQF2kSPGtttGFCzUHs
hqwYGCHUzCqOkOSGLnOexLtqSqCuktBJccdwGp5UVtqbmqN5v0eHnhHSI4nTzB90kLSqRaHc1a0a
+3lhvxLDYL7Oo9RX8rl76CP+xcpKWc+oCMG8+M2Cx1S1vMWZMotjZVQ7cKS9O138ENYqiJiSbaP3
XoGSsmOMezs3D2mI2GSWnTXhhrv4CYLvnJyQtUmKaSPzN0W518NIci3IDAiu0uxjNHIsY+RfQdBX
34h8+8/vRz8KgcoFNoAIzYf8Td5VBrrwy7rwzfmxyl/kRICrYzgxsvz95GZbSsFdQmAkzb2JeiiB
X/cDwnVyMYjl7yffT8qqbLNlEIbtpbM/5Z4me0wKx/HChLDVSj7Zdor33jEfvqf8zlDrDa8PRlxu
NUX29hKzthfGhE1lOzn02Rpki43pe6s8oBXfY8rXYuRu3n0pnWdiltvW+AcF8G1SfqSyPkThrrow
L2y5USuNjIQwP5iupe+z9B435Xyjls9/rEClC+2+aI9GV/H5og1ZGdbZYBfHOfNSzVOrHQMiQdZ3
u7o1IOOEhmWQaVxEoDRUIm3kOD5tvtHUrVNvS1lT2+ruPjEhTNc8l7bBbVocY+sL67+hx/b67l5b
DjT/00UrAnl8sX83BslUHYNn5mgmz8a407153DWp5IGztr8X3Nonfs0AP8v5ajhxFuGRgEFU9nM/
P4Ra5KXl1yx6G/tc4tGE8ORz4UGKDQZAGwATqHidmzK4phcGc8qjNTpuVEb+SN6i4b6dfpXdPjcl
mIfPXy5ebCARx5WGPjJUQARz9YykbGRgN2dhh1h2qLTeSwuz2eO3oQ621H9jkzNvLop4O+p266u2
Peygs0zdEAp8e0exVTdOcaXYQx7fU51nW2bamYdEQ+YpcWVAUIPU1VtbmcOrSudok6aO9dSadfFC
2vrNTGsGHEX305wy/pZnifVWUJr66G8e70Y1QTeg2YKZEP3Upc8jZ/jVJGnnQf4z3E00BOVP15du
U83FW64NrSwYv9y/qGyiwRr8EjiHF893PQN7+NRwEhTj1zD/lkc3JpWx4OcGBPdfJqqNMhQM2NNu
oD0YtT3SyUS1Lg/6YgQXmYVDggqTEIUCzpXPwEeSYDIKv547b1ZejFZy0VweRTyaUbcC9h+V54tK
HtQwaKcpvD5iVYAifJwKII2/hEYpOSKXS6IBIQElIigZos4g5seJ1sXgjkzSY2l7OfWmXvL9y8k6
/75wm82V1cVjge9rpjvbW2fcOIUE0rM6BAu5V6SFlrelsOijmaKsjdrmMe4sv+3AdVBK/OLaIMA5
ATJUSCugBUc42DmtSAz8eXKs7Yck3RWFz3IJnl5mQnDtfaQwZMbz5NhzTysBMN+AMfK6d1+bp9NR
CC/UySpIp8cYBW23Xb7JZXIzku/bAqCpTKCmUFKIehrZPwB4u45MvVcyR+I9DhwGbZwIA5iSd1r9
0zeNR2TdwDIbwuG26wpStYATHnntkWmX6feGLIYUUwXwUggRFlycjgMOmP/yG06CyCmd4kqplfho
lb2LRLA3sn1NH9PijodfwO/rQXZMc77z+A+nvxXnT5HsY75lTbu9viHWx/rv7xDOpqP3bVioYXyc
NZ9rWzv2af8XJiyEkMhnorSDRPj5UJWwH6YKmaajPfg63fXhayMrW6yN4tSEcPytpu8tvJETvCs8
Et1x9LvIKKSXiTi/2BE7nIxCWLAwNtpGaWAisT7UfKOATKD2qLm7vhxr5+fUirAcuA3USMkjzBWk
zYZ9Tf5mLZYaKPA3dKHBOl+LxET1IWJ6fCzJXZ1uqmLXyji9VodwYkJYCz210aqTadjZnVsXnl3s
/2KKgG5BW4WB9imx0NYqyId0CY2PEQUFltfK3qirC33yfeH3O3rFyz7G97nzFOVoPHuyE3e6sT3r
8/wDKvP/oxC2U8ELM0EDZXw0s62WPjB4fFuS05ENRNhLYNekTZNbWIgP2wRLk+ek94UsKSZUSC7G
IVyLA2DXQBxhtoa42NYArLJKcW3zBzc23DpSAu6Xl/9u/YVbEjQNagzVo/g4TtvQ2qQy17y6f09W
Rrgiez0EoH1cvq+jASqgTHLLS74vsv8oSeHYiYXvN2DF+ZPJkOqyzwtPK71LraZJsSAz6Go+6M//
avJN4WrUWKeDHw57quvuzXrby/JPq3sWuiuocYN+8IIsuxta25r0KT6iRQukXDlK6dwt9Pe/GMWJ
FWELAXdsDVoDL8hsz8z3KHNf//7qdXTyfWELtUAHoI2OxMd2vuuDNL8bZcKeknkS4yxeaqHRDhjB
QO5tKAahiW34U4UfN49Ds9B2bCFVu6hTC3up7hjgSWMUHbvSrUeAUUHNKKnmrmxXaCtDqgzAJfhy
W1iKqQc2p4q5EsRh6DrW75qM2+uDWJmqhasOMtTA78KKcOURAwoTeJ+EwTigb5I9OOmrNexzLqv+
LL9UCBDO7CwjPYnoVF2x+yI3wiBTvkM6y1Oco+aUPphI3LH+rsl0DRbHes2ccIFodgQJelBEB0T/
AJohjHdT/o0ZQNRONz/fIHDvLK2ayGsAjibsgrCu83liIQlMuqeRZxVPHZccmMtdsJhA2gw5gZWk
E43wakANSQ0KDWyToHyUAlskFkTGRxDQpG3+aSEBVtwbZGm5yyNvY3tBBAvMCChAi+QlatckSlGM
ajBFdMuZ+VLl014pZdjty1WHGWi4LnotC1edsBZVapJ5Zp0KfapiH+bdTmmq32pYgzSMPtctl5yd
1VGBWw16zlCNvxD2mqtxgpYARpUr/b2ZhK5doFWd/Lp+Qi9PDpIpYFNfBFpMdIEKW9nUawtNA4gV
mnh8SOvhpbXQGDEX8y8A7R+gMfFqx7enOWFTo59rhYeJSKwQx73TpENGApIDBwMOyB9oZv+t18O+
QT+qe32Aa5vvNFskuCCm6w2ksGI1cNq7bn5GhPQX34e0IKAJYPMDg/O56zFpb6pghFADZrwmya8M
hYnrBtb2ARh5QFyJximIGAoDgEZnrbdgAAKCOgE/RhjTHbhKajDc6rI+/9W5+qTcQKoF6FMhoKyH
oVJ7BXNl0NbvwskzZU0xMgvClYPOJy2aaxvbjVSvcVq+mirYma5PmIgDx2WD/QVImwrOQCBrxEev
ToaBKZ2FGaMpmFjRXKfF5FDX7Rcl1l1LnQ0QFrR/yrlGh0yc7Hta7sMKkhWp4lKpTPflHQgGHKgF
ISWNJiiQHp1vEC3hPeFjrwVoway/KmrQqui9lziLtXlFlzuCBRuXLbKi50bINFk9D00VwI4439ug
bPNrdPpLZnbVCmiPDOgFIYMidscwQKF60hI1SMChGr3hyv0vDQhzZVdh38NdqYGVHiAnImONl/1+
7XyWGsOMWDPNKrA9LiQ6y5tDW6z0yfQIi1DPvdmXBJ9XrH1fgSVI8v3VnWQsMD/kQU0gG89/Pof6
EMu5oQYAPnX1rnWeHfWg3Z4GwShOrAiTFNY5cMiFDodZp77KE/8fyfFcPnAePdkGBgDiacAykTQW
IvRYMVPEHAkJkvzdVF8LynaxGcTaE7hxD83coTU89PtshBbncz/c/AKEcbAqgNCJAmMvgh/KboYy
Y23PgW0XPpoK/P310a0FCRacjgE+QzBeiTnSiIHBOFPnOWBjiXYfk9iNZyqMfx0RoGx7jRR3pj7d
iMv89Hhw10B+ousI0aIwpUWq8parqLtAgThyeZnNj2aL6lfZmfwexT4uqSGu7UQUcokN+tcVKdpk
YhDujVoCX0Z3eWfv2+Iuo1u01VyfzbUDe2pH2IvTRHKzRAs/xhV+zKzZN+X09bqJtQWzUYHBYlkm
SPaEAKhmIZ0ddZohW1PuzDgFDySEF4x+fMw084GQ7PYcF6bsxOAytydvlSwGJhkNSXNQtB9mf1/S
2q+mt94Y3OsDW5s7qIigsQyKeMBBi94IrXf1AEn3QAOogIMdaC79v7CwsHYulX20yiy/4GQk+jxV
KPhNyDMlaKirdrF6e/UKgY2J8huuzhWNQnBSJODFX/Y1YNShHlQUHGvs5/VhrARYp0bEW23KusZK
YxgpB3V0ESMDGQluWDn8fd0QIl64hkUJUdhqKR1Dli/lV6fbt8rvsHtohrfrY1lZ9AW4inz/8g+I
aM+XBOD6JLEUpge58RE5f7Lbc0RoGcLjZ3lsgfxZvIJKtZsbRdFm8CQ8Nu1HX+9YjG6I6eX6MFZm
CuESZDEt9CXguhP2bl/Xajkpyhwkrcu6Z/pRySRKVi04CDdN8I0vgdP5RLVNZE7IFYGJZgQXcD48
dmO4qRv2cftA0EKGSw7JHIpL4dxMpTaGPdm462blkcytZ82p11SS8ujKokP5GcAulCjARyS+f8ux
mPVuxp0Wlk9kesr+/MUYgE5HzcJGL4MoBk8Vh0WxneKYV/EWKohBXjlf5pBIfP3aiqARldClKe1S
xGkaLMUe+YCt1Wu7SQHxRtV9JDGTVKtXoIQ2Bb0WxEiA7l7kDc6XxGpsBorGCP7XcUI31JTJAyL6
DqiNLWtBf9GhN7eI1DsQvB6KpvzVaCCw5mn0en1WV+4d/AzsQMwoXo7ilT3SeAJEJ52DrB+3QxY/
gQ7+K0/pux7GSN9Pko0oAmiXEAFYH5xd1G5AsyM2iPSjQcKs72Y07qfadq7U9DdvnH6fINzz43rs
N5MDfNZIleyj4Rb10R44NG4Jug7v+shXgge8INAXAxGtFQmqqLEboiy/JIpHt5kmcLqAAT1nnpUG
1y2JFAz/GfSiNUnA1Io+zmXPndxQk5nHdZuZc6DRkj/GEXtnygjNs5nxeJfRsnzKFChpkMZovS6k
4IZSrL948uLgfzY8mYt8lODLaJhVVs7VORjbeKPb1bHTZa2JqzN6YkK4iIshLYpW1yHbolOXjo+G
o/hNxLxU2iy25mqW58dCRwWSEjHbAUqZMeToIQgcHXIWbkYke2Pt+wiOsFo4GGieEg4nG2YkquZp
Cgavj54sIsl4L9ef8PRYSODRfwaAHThphbVwUryR0SY9BWpWARX2PcnIplZf8yjyxuhFvZG783P7
wZst8/Tp2YRLRput2CnCZgoeNOt96ynR+/X9vbbu6NiD1N5SM1M/KW5OtjcY7VH/Y90UdPuo82n8
NGtPiazzcWVJ4Dk03DDwIEvS7vwM4RE3WnU/meAIrsK3tPlyfQzrn8fZXK56xGHiHBkRpwrrzKDI
vxfmXYKU/XUDK2uO3/+vgeXvJ5NU6K3SZAUMwBXsGg1ElWHvO/abZvabMaq9Xov86xZXh4Q+KGuJ
LVBO084txsweJrCPm8ipbkB0k0uu+5WLEjk66PdBNByhPRFmrBv6pmibzgogL5PgnByL9C8GcGpB
mDLWVz1tzdYCc81vhmJNoluSRZGNQXiw8iTSWgzCCni4UdUNafxWcjbWLQB9aoENA5DHZZFOll0P
dbNEVt0K4vYeqdmSHbRQ4qxWjh8W4l8Ty084MaEU4P5tkXkDnNJxc2Xxhgb7Xny5fTedWll+xYkV
M7O1uZkxkITsrWynydAQy3YRfOIiAo8mVSgyAZ0ifB9STxCd7DMrMOMftLy3x12V/DC+NfPt+DRU
M1BNQKJiKTeIaVm14E5uF6UVzNm3VvnjVLcnJc6+L6x4VXOVwt9aQWj3UBTbtABThsbvapIQAaxP
2L/jEJa9a0ct6XuMY1B3vbEPY99g2/CnwzfXF351e+HugJaXDbZ8MZWkOaYyIeFDA8X8mSmgp3xm
hpf+ze46MSL4qjrkWmHYIQ1IZ7/HOTSxQv7j+jiW+bjcYP+OQ7h00exHEn1QKEgtrG91z7ZR0U/o
Mxr31+2suV3chmhChfQkSpqCnbGMMhtrbgdK6U61H4USr7gyDlDNI+dlLalvSMadH8R6dhJ1nHoa
qM7OzO/4b2jq3jwClMNQJ0cRE1GQGP1oRtt3AySDAp7dt7+SRLKh1gYAPWvQAwHaDESBcHHQmjhF
25u4CSsA49Pai5uD3r/dOgYI06G9YMkROIh6hHCBDnjiGWOqBe3oTbrryGjCLwfxSYOB6xX6N6D4
Fb4/UzMqaYL0dAttGEALNhBJ2EUxvfmQwwwFnYQFPiVkBoXNZAOnXzaqogUTmr5rZUutY64eOrbT
yJfrE3Z5zM8tCW4r7ihhZQNLyvjq1Pc5gNoqwJTgZLxuZ7m0z4/huZ1lYk/ukYqmSl5mjhaoIOIz
9GdeZ27VBaNe+E1z6G5HyYDDBvVyhNlgYEbQfW7OdhojypilBZYVYRfErhk99pbqajJd+Mtjf2ZI
TLGUU5XZZDEU2tpm5N8bAOGuz9ylwwc8BhJWCzkuEDnilh5iWoDWojaDCoy/M5StXC0dflYd2yY9
+6nNw8d1eysjAu4HqdvllbJAM86nTqmjsOfqOAbWYP3OKFyNld5cBll8DDjAUSJFAl98GKsQIG/T
zBiD1HyJt0b8cn0EK4cUPJYENONI3QJxJey1rmorLY7weeud8UMTP2ZMsiarc3RiQYhaTIvnYx7q
YxAy5vLudZIFd2sGFtU5+Hn8C/7sfBFIbFuJrhVTkCaTV3Wg2Y30u9tn6dSEcETyyKYjmjEnUDAR
r5v9AfnBbJAEqSuJH3CtWJCERH4QwsXiUkflBFZDjt3Ut3d66BW6W9Q7Gu0ixcNxNKcNpz6VFTlW
Zg/1NYgkA/aFR6MmXDVR3+Ss6TqkurXBs1uO1uHbJw8WkEhH2RvoH/GQhMbUqlwv0csU/bTjAjgv
sC3vri/QSv4IKvZI3oJXZcl/2tr5JsgyPcw4GLih/PI4mdOWoUWLgBICoj8Rf4zK+6zP76ry5kAW
VlHvQPoePS8XeCYkeu141JBkb5njxXP/a6iNDSmM71C1kGTIVg4qpm8RNEY/FZCAwkEFE0WuEl4i
6ersi/7PoD4p8dfrk7i2FU5NCCc1ZRV6a3iNfGun+GyYHtuWSfbCqgnUuJClsICRE/dCreRqzZQE
uc20j9y+7J40MkhsrFyfCCzBkYW6DeIbkYg0LqAnMLYYhjI429zJnvPa9mjef8/q0A/VrHeTtpa4
0dVxoXiAtAjaVS6OLlNSPPMLrA50210TGcrf15dmZfWxmZA4WhSg8JQQfFwJmsKEVuEEkalHAlqY
EXQkfXL7VaMjsQNxJvSgAG8qGBnC0WZthJReNit+2sxeLnsorUzTmQXBj4I4WUl7FRawIvY3Luti
Xf53IXAC2A+cqTZSOhpyYOdOoEJjitaYShfEZn1f5onhpioICLvpqU61JzuqqctU6Hc6skTP2rjQ
fYhcKDqV6IVWTT3GTRnzgiOEGrw2Dj1Q7l7fAMtPvxgaHhQLNRBdnMD50PQQ+l98ijnobgfXbKEi
s4NGse5IzKzdQTpIDeFCEWygcVOIpkuiABQBIc5ArwaoGGxJSx+Jsm+6e2rPe8j1+awodpE9o0FR
0hW8OkTEbbhoMY8XGWXUq2Yl0hkPiuSLMjMv4/cTB7Itux0cBUzJiSHhrpj0bkmYZzyYqZ56rHTT
rJaVTtZ2BBjCF50+gpeJCJ1BeSix0iobQPL6rjBA2SRndW2yEHLqi7g46shiyiHT+BhVDCW+Ore3
HXypyumdHtn+nElc20pMDUA4ikBI80NYTSx/RRExhzwv+mBoX+Zo2LDqR6SgeBFGIHb5dn2Xr7k5
PEKAb8Xrd8ERnO9yw8ipUYDIM9Bia09HaIDnaflbIUQSLqxcEShd/GtH2AFz26vgVk95kPxDo/ax
+aV/74bysf4lCenWdgESdRaubfAVoWB6Pp6uTPNMr8YuYL3fuUYtOa1r04V2XhDE4LbTwZp7/vmB
JXlftC0P+ARRUvTDhXXzYtkyaPvaKIDqwDYj8D3I25yboQAqgNCH4ryAk/1PpMraxNfcNpKaGq5O
UBteILGMErw6QxLygBRBmf5j9O8I4FV+qNCPlX63ZKTba0cHWxl1cqQ3wcIsDAeMsU2RZfAzYQtF
0/hbU/3KZxSOZemCzw+JPvvU0DKvJ+94Z0BtW2sXQ/mT3qa+UYyHeQ73Oq2+1Dp3SdQ9G6zc5uCq
8YzsdxpRH4ss2YMrZXSoxYEHcMmGLW3ywtXRksqGRgIup0KrHyH88TgkBaq4xGtMiqb/zu/y/J0Q
dmgh2ecCNrpPbP3t+sFenXP4KhRDEMJcPMyrQXWakuPAadxw82xv90fL+ihD279u59NDXMy5s+AS
AN1CPlbwID3NzBFyBjwwB8sfo+KhnMa3aujRAdkMLpmon6eGnxTvdhf9HHnnlmZuIdVReA2xf2nE
8rVyfOI2Spoq21V69mzl6qYlMjaBtaML3A/aBYxFcksMUnkRoeSeYEKgqVXWB4YucJvdDixzDA08
sUvxCYGDCJ1BFtcxAdqcAoM8FupO/XF9slf8AtJGKNsAVOagRCt4tzLWIm5U2hgkEAqu3s3pdpAx
Hoxwb7hEFxU0a5nEkwM0DzE4/gr8/pIlXo18GCCT14ew4noMsH8i4PlMsYiYwpywqCL1MAZKpnuW
DRH5+thNv3TzLSY/w+nBrl+vG1ydsxODy0E5GVJUlRAJDvHGr5WD0mqunX/8jQEkdeHhsO6id0ON
E5SjERkD09g0jj/+xcbFKxSoZkS6QDBZwgCy2jTG2aF9UI2h+2RrX+pQUjVdCThgATvXAv+sjceO
MEVaZ5dWTXpIj6UfoBbddnOXuA6AkaxsY7c3ZYz8K87p1OBnbuFkTQwjYV3SqH1gZQTkM9u+Trwq
eSXd7U/4MzuCbxpLZrUNVD8CZjuPZLLvm5i/xU6zvb4DZMMRgptGHbSiGOY+iAYk3LQn2rxBk2eU
sTit7WTQLAMRBeUiIISEw6lRECDxFhEoNFJm8xC2b9eHseIh0UMDmXnUWVDLEcFs5TykVR3zEcT8
4O3WAGEB9KOVBJxrgwCMDY9e8McivBHmihrT/x7HYk7clr2UpaQ6sWYAKT3koxHfoDlIuHyduGpI
NjRDwGOEl20sCWRlnxdccGPrPC3ndgigtzJbHpNFmGtn8fTnC2eRJMDZzQO+bxvbAeojxU5V76tq
M8hKzhJDIhfn0JRUTdGsG+it32RuZh+dyctMZEAlr8x1Q+i9cfC4vSwRFHZnKnZcDgEFHbxjJF5E
J5dZL2TO3JFLttfaHobID15OILqCRLIwfUOp4L8nI1Z//laxV5scKkPiVJZPCAEP3hf/b0KcOHQt
tKNj90MAVvUdqM7GDo2BXlM+ZNWB0sSFxMj1c7nmXk4NCl6sKQy1ZTMM0v5HDqrW5FDW3zJVcgms
zxwAl+DyIejGWpbxxCcrk2UAK0uGQHFwKaN9yYgVt0XLyfXBrJ4fXDb/Z0Y4P6hxhxmwwNh2pT+b
CJESfnfdwur6oM8D+Sj0hqOJ+3wgOYD3YxPBAdQNGR4AR6gfkYPNvFBrigdrtFRk2Ui/tyATvI/Z
ZO6vm1+bRwT/SE0CnX1JIWpODPn9EW3JZfiqknt99HtZX6XMxLJhTpaqLdGBC4AuCdTy28QiX3Ve
HbRKXB/H2kJ9ohkBaNQuceZ0rAuatxqKCNa31udEEsqu1Q+A7EWr6zJLl8yHdjhMYTVz9FYDoWfW
btt9Lfhhyn5NZuqW9IdhF66V3A6uWmShUexBN4sK6jJhl5d6PNFMm0nQgWHOw22UPY3U6J/nSlEk
E6gtV5noKJAWN3GdArEJZn9hmRRAjsmIMgyESrdt+5yQI9L9W6SWPbPxO3X2MjhefWjdBsllhWwt
ck+V/Txsijx0DfVnNRy64hfh6B5id3Xdb66vsLp2UtAEg/kA2+1S5jj/gXblTEWjo1VpNnZhZ3ll
qD7rnHp4NoM09mAkO/S6IjIFA+AP07hj9RGH1zNGhAX6se/vEJD4VSZLWWuL2Yt5o3BBSBqCFlN8
RLVWETI7Q3cOXvFGfnAS2+3InijDMS9/KkV6pHxTm6WbW4exfkzKn3OcA9rbg6q72YW6c8955SpN
tLHT54GnR7tVvagdJP5yfXkxfQsMAq2rYuqsZUXYFyqWt06/OnbsTvMT6V7mut6qeNxWNlJp4aYx
7sL2l1Eccv2+KoJ4jPEYL3xNbTZNRj3TGsEwGUK2HqNKj9fXd8VNLC0PS14eexDv3vPlDRt7GMMc
vQ99204vU6lFh6jQ6w0tJhmiYfHawpIh34G2nyU0BZZeOFZp1Ctm02LJKqWtDqzNp+2Y9tO9OfWt
B/2t9s1mvHppFEeRePtVy58UmkheIrpY9viJLzQ1ZqopaizBYIMpjBJfnZ7a6aloou0Asou5kZzq
C7eIPDmyfwA7AacPPTPhUBcqS40qzbsgsR+06eGf60t2cdXj6xZkObDvURHC0TofzTQrxkCYinpK
aTpewVnsAp/LPXMOkz34QiNJx8fFFhHsiTfJUCvt4AxdMICOcsxizS0IEAnIzkmm7SIIXAwtlSJk
o4AaEC/lBajJumHkgVr31GtpZD8A3KG7tpJ80fp42mG+ZTil1clceOzQ0oIKzoWvdzKe69ToAnU8
tIbqKunDXH5pb35wLEM7MSNENIgoul4bYUYvTJ8YzI3Hb9d3xcoqoYiH07WkZbA5hD3eUohlqurc
BNYcf+Vznb0UFYRZdSdUP65bWpkytGRpQAbjCYj0uXCO7ZwC65gUsBTSH+CbelZy5y4Ec3yfcRnn
48qoDLQ0AW2HcAUgdGFURTKrVlSbNfrxjiU/Ztkdsd6uD0diQswzoJ/USvMSJlTlvo0it1afBlm/
76oNDQUbioO75H/Oj2yO+mac1GEVtIk1IFeS95tKzbKnPJwtySFaWR24BAsqNtjSwCkKM6ZF9eR0
ZdWgmLuZ7Ttz3rf9fsx+Xp+0laMKsAC6lxdoOAJZYQ/kYYUEHU2bwOlzM3fLTh33XKk1V0Uq5aHs
4mxP+ZxIgB2XSfPPO2qhlEUlGXlSIRgJp5wneoTBZf092jaq8KGyni0V5/XZQL2l+2DJc1jf5bbk
cK04dDQ4I0bDfGLPi1mPmWfDpGhlE9COsbtUsWbPtmxZyH4Z7oLnAkcY9eSlE/GC77m2oM430LmE
kHz3lqnae6+pXq9HfghaccBdmB/zyldrc/KcmEierJd7FHpBeLQigYimCBzv8z2qhqChHMmQB1Ha
+4xE4Pgg7u1sSehGPrEinjZDz0vIcM154BTky4A8WDjbm+t7c/mhZ3GGYEI4bLFJweU3qHlA83+m
8oWjUg2+l53BH3n0HZpS1s0IHcGgkK6KK11T8GDIg1j3HNVyFVWGPb3cf5g1HDdsC7TcEtF/zE5V
t3YHC+U/zYNMNFH2ceHnp51d2GzCx5n2MKl+H75cX49Lj3T+44VDC4L8EcoPWA/Fvq/fJrrP071R
7a8bWd29FAkkG83bQOoJF2xEHSUyWz0PUus+ag5T/EBNSXF/ZZ6WvCp6L8iCaLaXcZ5EkW3hFIym
cR4QMDe6fSrZtuufRz0XUB9gfUTEdJOWBtUVlgej6jea5c6xLK1y6bThVxbizv+1sPyCkwHkWt8D
8ZfnQabR7ZjBteTxvkqtnUrDwzTJ9GTXBgTQL4pRgH8jIBbuiDjhtGxRfgq60nYHnXlM9a4v+mUt
F04SadzlXQrqsouIkYSlPaTjiBGx8GF0ko9ozg+hycFvTR6UTvE6mu0Mld/HqrJR59Eb6/IxoZ3k
EbVsLsHjnP0MYWJ1q2idkpE8mM2eeUkyPgM1umnLbmeBSQ+Q+z9JM0uupEsW5s+xo9UTMQWoRC6o
BEDqayttnwdmbwWjk+3jNjlAKGDbgJN1mvMNBFEex3hyVafy9Xb22Jiihpw+x2CeJQ3b1OhXdq8v
yMophFwg+imRVV9694Q7hHOnpbNGskCdGgArAhDx+9mtoraI1LHqaI7Aw0pdeNOFjdVZpTJMlpUB
knSYbCgwPMfpS1xQr2qY2w0vDft6fVgrN8rniwTMTUsfsgjrQfuNMufQdg2a4tmCBnc8bWvLcZP4
sTEst60IMgnsdocGYnsdiVYD1AQX3TKKUs592sEd6PWeZ5tJjdDnLUlPrC7XvzZE6H9U4vHTUYwr
RjrNjmEh+Z7MN0orLsu1UDAC+YkegCVhc+527BlZWJpbRRAV72P9zvIvTPtyfYFWXM2ZCeEAJrNh
MXUwi4CT/R/N2V3/+so0nX19+fuJ3+xwmELSYACxdqAA+hrmDyXlEl+2ckueGRFul7LXUlWvYaRT
3zuS7/ScgWNr8iIZh6/MkHB66qZpRtxxRWByN9b9CDBCdpfrsu27rKrgE8/GI1zIRkL1mRUwQ2fu
MfbbynK3MqG9G2+R/t5Y2U+rRu6wMDx7qHcFzVya74oh9Oby2eGKlyH6JQeSzy5VDvUM0bvyGx43
3tBbrgN154kNGxsyeCN4iIs7Ld9qSfc2q9N2djaQE3Eh2Q7iELdg71k7QUCkQErLry3Vjybip9Ds
ss3fpP/Kishl6ctEfo5IbHSlBkTDFyd+JKrs9l3Zozhq8CNLCR3IBmEXJf2ohVleVAvGgGrlpjX/
h7Qva44T6aL8RRkByf4K1KaShCTbsuyXDLttsyRbsiSQv34OjpmvSxRRhHoeuqMdjuZW7nc595xs
Y87XLczsmhQx8xVOr7KmsrYtXj9RfQwGFz2CW0DUlZOAMfxrYeEqxuj3nionrZ8q/bNkh3T8apHd
7cO2NYjFbdF30vHcJq+fdPcnpfdNGd7+/sr2fzeE2f7FYZZdo9Uax/cH7SEfgJk9TWofdxuned7d
i93/zspisTXb6keTYikcwz4jseXH7ABfCNK1e0KGndf/vD2qVXtgR3QR97vIMywOtc61nECYugKC
vwjqOPed6kmz9/XAQkrO8Yc79C1AqvE6obUHlDZAj72fRAsZE7MbWPU0KuNstt/y4sMl9NkCav8g
7TSgRbQkypiogTA0rmsE9feZ43dbkLTVbXbx/cUIuknr0AVb4TRab2b+s+IfD3pAZQjKypmjBfH0
4jo38l6NoqHYABDYqfqXlL7mAsWGLXD96na+sLNYeHOAA5wyHXZww6VOfxD9mbmPakv1anWD2SCx
wHLDtVuWgUjWchDg2PUTt31Uf1p1LHW/zr6SKlBbbbyrt8yFrcURhfan4cUV5o5N7r4uVNhLfpKt
+3FndWab/N+QFme0VHXhphRDIuzg1pY/lmGXbVHaX60PsFLIGOnQqwAU71pVrRqFBxSbfBjUc5MO
fuecS/OrTn598PzDDIC6kFoCGTXigYXjPWUkd0eHyQe7cgIWm4VfTMWbM/J/NG52/uAVr6o32cYM
rg0OTh1qR9gVeNoWmy/JB8ND64h66ObmijhS1nfgkAMF1+X28K4M6QACoZSCVp6Z2WqZ1ERCE7Xr
QWSR6d2b5RfWvZV8XzgbIdWaFRudInBV0etwVYvVkV50uA3tOCnfRsA+NWiNMxdSkjTdeB5WLaHF
HkyXyCeAxOn9/YmeLhDHmyyNMsu40/PkYEK2rM/RD2e7H3UKMHVotwKxMjqVriEbvbTUYCNVG03F
2dnXaiMpcnVW8XkPew/tb6ihXCXoJ1pTVhAviRoCDQ2Hf54KurNbtUE8dB3pz3bQQwRUCBwbvHDv
Z2z0tLo1xyaNPKMIjXpvln9i41PKHxjuVvuQdZ/qcvRJmfvZ+FIBl3Z7A847+d17/tc80t2ApP2t
r7w373YVLzqtSyNQQsKw+FSP5HuvtWHG6juVZT9um1udVUjR/z9zixtQjWhSSaw2jTi1grzkgW69
Jepw28jVE7gY02JKwTIwFKi9plEJdIFj3HntxnlaGQV2HWh86F/FnmULe5xUk24OGIVIzcArgKkx
X4vq9OFRwIiDFhhUIXDRLu4gwp2kh3xBGun5N2a/bhWgVhYemkYmKETgqQHzvPg89p0muiLPItQ7
nB0BxP1cxqb84dW2HWa5k714Lpys22NanTjgaeYeJZSllxXeoXBjNei4HiZPg7aOCCbvlCT5xy8h
Bz2rQHOCzw6JlIULZFuC1GOssP4GZBnNZ4gaZu3kG/rGCl25Dnj8Zt51pK/xD4qU78+OWSQ0Ty2H
Rx3Xs/3kjtq+q6Fbog3mFxf3uo82BDMws3qLifm6bW62jNwgAhbkIfET3lsmgMOgwzTLI0MkO52Y
B3RT7Unlfh9pe5JV/buxrAduqxDiePe0//PRVQS3FIpFSBqBrgf9BO+ta5ORu72WVpH2DC6PvPPj
bH/bwvUJfmdh6SSXVCvM2oaFWnrWSydE+WPkVG5tlOvtCDOgy0LkOiPAl69Vk8XMSPS4isZxX/4a
+9/2ltzT2kAw93MAg+YbbwmPl72XC9WUdWRmXhtkg9mEWr3ZrbmyHwApnvvy5moyWr8WO94YacYb
vakjDbVXptFwpMmu8l6N7EuZmfeu0sNEt8Op9MKhKzYO9dUYqW7OjI3Am8I4oAbvt8M0oFVTZLqK
2lZ6J3Dlt3uvtNsNZPO8qd49VAsr86+4CG9JVsU64DwqKhGeT0M4qCwsJoiRF6cKqXBANfF43t6F
V84MTIINFPl3cJIDrbfY50LFrVXQUkNqdGT3pVGqqBhZFtJ8aEMP7QLP/8EeOhFnfwY17iVMxAMJ
j8oapqKxKVL09Fo7pwQCrM7+6QtrY9Gutv48tgtbi+n0qtIwGGqtEalV5BrtQTbji622dOfWzcwV
+7nJ8ooWmNRxY6S4iKJcTNRXTRfkI6CNohk2HIuVtUI4agMkgrDkWoPFHIWuJjaRyKD3qv7Km0ej
+9Fmyca0XRfqqQ5kCDaEgX7/mVfg/TY0IL8k+qEjkVbRF8cYwRiqdp46l4DkmUUToN98ps0ZrfuE
sPYoBRCCLoRcN9y2q6dn/hl4eQz4p5jV5RNHxgkC3UVBImBI0di3i6udhBIMYZ9KDiig2DgJK8sI
c3AVoLboXHMccMsmQGRg1Gl+l7l3lH1BK9vtzb9hYkm27YmUWCbrCfyRR8LfqH1ozY33et7Tiyvk
chTG4pZETaC3zGYgUZ7vh3LPt7hNtoZA3+8NN61wZhvMkpybvL3e97rcp8Pr7YlaW/q5OjS7AABe
LstjplYVpCAuizrjnwQS1Lr3NHQnnZy9SfnupnLz2qSBGGxu6UT7oLcMhcssQcbKoywa1LfU03F0
t7jcrwt+2MyXJuYRX1ztoHSue5rBRA2CjXu7MF75UN4NmZVEBEW2YzuBRpF3VdP4FrhsobAFRop+
+mGMVkhqpAWY8VKldgsdY6BIbs/22pqCThNU4KjFwsdbnPfGyGozZoxFuTpXzr0aC9/xtgpJ80eW
GxP3/fzGUICpln0bvMlBWjNpbjQh1XD6zM5GswUwMtfW8cLGsnFDJlVqtqhqR3R09WjKJx6UUgOD
0YAux9aluV+M9T8omnt76RrDG+QHkMofDeckbbsOEdJ907O+D9Is/tXCLQz1Vke5FZxr0AT0shBw
KWgWwMQdzYoaIqm0P4HPjwSSyybxO+rIA9Ha6qAXOOGx5Frvu0B3+2YeJyfIWGWhMBqIehay8Tno
b45dXouAmqnmMyv97khbB4uXLEO02dhhK9A7ZxtD2PYuCU1wb0CuXuh+xbSXwYYc0iQrAH2AOK6V
FxRa3jzyLCb+FFdIujYlDqgc6KORmiDpoDoaSnWj9ot+bO6HTC/u6QA9Om1MtUMGIsz7tPMKZDs9
8kDK9E2UTuv4lTsWb60cQSs2pnkV5rE+dX47NeQgVN3tpJFZu44n9VMW68bRQKjwtYDAyQENyxC9
69PubmhYeldCm/lB70l3R1yS+VqRTufW0dooSdCuocs6Dqbeyg4pcV6TFMLHbHDYbqJOeWeqNjty
z2oOfaHVOw9Mto8Jsjtha6T2viraPJpSjwUps/IAXjTms7C7sCR4iBmXxq6xjXKP+iIiF4egp8tF
UnIc4+EeSDfzLkXreBD3Oj+ixFPvRt7Tk0rsGT1VeaciH2k4eWYSTPU4hmPTW0B/OtN9DSl5LFA/
3DOXF/5oDvZBU1r/2SVQALYzh0UQVmD7AXmpqHUcqKGkQ+rndS18rKQemhpx96bFHg3W5buW8cZv
AOUJ9ETb6pq/CoMBy0UuHgBGsNBAimk+/xd3T257ok3dxo7G1AoSNIhzNh2Iw+4lGwo/5/rWy71y
ocDg3PwBkyiXLbxlXe/iER2mdpQB2Z8T9dkk2sPoWX8+fG/NJGi4uTAqHM7FW6fVU4a4hNkRNQUB
cIu+9dToDhW1tgBKq5cX/AJjbjucZcwXMwgAqJwp0iMwjQVOwuNg0ItQlwi6e/r19qjW3j5QCiDm
RcYMLcGLpEXqWjU8vZhF3li6Pq7Ss5nzB0LRlFG61YFPPNRzbwMmvnpzop0duUZgJBHivB9gnac9
l3nHIvrdrf1yd3tIW19fOA2N4amKVPi6XeUBzbLQ6jcymStbHPMFnmvA6zCC5RZ3KM09ZY0s0ov8
LjbAbw/9ptKzIE8Jp5Wk9vHjI0IsivQLgCzX2CXXGTIlyx6LpIrffZ3smmyLOmptSMAmoh14Lgxc
QYQmpKt6aQwsKlMWdKZ270Bs1dF/CavbJcTbeDxXjixqQyaAx/C5rmE5IysZgNS6F+lUhUR1j9zK
9rmaNnbClpmFG5Rlg8wnqbxIOVEKAAAZTvDLNtzs1Zm7GMsipu0KY3D7CUb0IqqGU1H7xnhfDyHd
0t5cO6oXk7Yki6n7TI0SEBn0VB0G53moXuwi9ivo7Kn6T2ttpNE35m553Sm7I02KnsbIkN4Xg2SH
zp7ODI/Z7a29amZunUM9AAw4y3ROG+fwY/LRiybI+2ZPhRGSrZaetevUwsRBSgGtVVeQrGToa9NV
FCOJWSA15teg3q6ygOovt8eyklBBgRtMPnM7PfoQ57FevHzMErKsndiLCAXJ658UfpaR3jVs56Xw
BbUdB8vT/5/FeegXFikTkFlIYNFrxb6u6sCpn0fre++hjlcdE1qHs87SbZur2/BilIsXwx7gyzYT
bAqzCDgae7Xi1fZAVFAX+zYH6mY0P5p9RjQDXlvQwaDIgTrs4oGf7MzU4iRhETwwBfKiGNiggX3L
0n9uj2x1o6ADb65DYLMsOfog0hxzFKi8iLZ2OCrLF/X32Gv3UI+6bWjthZpfD+zGvwof9P2y6URy
YmjMi8At4FN3l/ZiY8qu85eYMzB+oRsGrxHqA4u9iH6c3GjkaEcN+IdLYR4K1/4MnhQsk/XSZtMO
AkS5X7aJ8AUQTl5m/Lo9xpWDjYIH/ECw+M2Mios3nvAhhlprYUf65LR+IeMqmFQ2hK4ganfb1MoN
DFMuGhFs+EtXreact+DVRE4ssslXNR7jAZEEt48p/dlTtTGxq8PCRTUrQAGtuFSGH8Dd2FYTtaM2
63yHGXtvcvaD+C8+LbqYAOdEPQKh2WLLQ7ujrSs3sYFva6NWo9I3jNjcSzOJD7cnD7252G2LWBkb
xQABGbqN0Iuy2CqG13MttQYralxWPU/E6QM6Mt1PIWnTuI+WlEE9vhDUChLR7ISdorblVTmArPXv
QpPV15TzUfi0a/Rj6bWGL6yigfaWbj4LHg9nOJXjnogqDYEfHYI4H2rlwzfsAsusrBC/6vcESOZD
qzfyUyyrMeRTUp4G0denNMltv/Ua+2CbsXefCIakoIUmUNB4ssSHGLV4jIlnPFFQRgVlXEwBePs4
0nbKOjDaJRGrOr6bhi7e0Tpp4AtWchcXSgYxsDgvRcPskygb2280U4Z1BWSrbVVloMxePcTZ8LMs
8Avc1InvBtC6Bmh99V56qrHjYI78DmxfTlDrqfKHuPEOtdCMhw74k/tUyM/xoI2HscKbFluZe3bL
JjkkMUMjr1DjGZTdHZzfeKBfs/iozH0GGEGli7OF7EyKa6EHSseAIDUbXOeuRkHsCMSGPGRaOZ31
WmkRKBam56IZvM+ouNBzG1vajhCt9DPKNd8cDe2usEfnd8kwIN4Y6i4pBQfKus3vxICpcrjnfQZ5
MJI/U94e8pLVe1cUZeDIWj/hv5QPOsc46Ou0D3OjK33IdsU+grnYN9xW+E5s2H7WiSmQZkfD3EG4
4DCgOHF4ykCvsi7UlZB/+tEhh5KloCszUveuSGrrQQrLvBNNPjzaI0+CWBjOvWigiM3MjBy5HPRX
nmgdNpYxjn4qXf1LmTdbuOaV12xmjoGyDzAp4MtfbP7BcmuzaG0rYonalfkX0v+WYx3OVNc1iMfb
rSLxdeMWwuNLg4sn20gskxA0IEeyiZri22j8LBmUhI6W8Yx0p99qKkCj8+0zvnZpXdpcPNnw2mK3
J7BZqGMsw8byrQ/rWWNYkLK1/lZ20FK6MAEitFmTjznwfbpQIkBm9cZFtTYIaIfO2n7IR10hiHhM
wQqM7RxJA1Lwxs5R4BWx+w3v5lrReh4Iuqd01FYAK1xuiBH8dujTNp0IiGSyZ7Kujk09JT7pK9DN
9ebZY4bxNTftLJhA1xdYAxR18iYr94o7dYgRtM/o53Y/7o7jZ4EQDCQkHm7pxYNgDZzmI8P8Wq5f
aTIQuKW7Lc7TtSlGDw7Y96EoYbjLjCbpc5LFkK2IYvFHxiGErjzx+/ZWXHF9QAn3r4mFW1DXeWeM
HkxY962b++m4hf+aN9rVawaQAmIJiDBg17/3rYaM9XkKEkEUbqtv9sBUwKpx8lmqvVpNC48820K4
rs0a6BAQPQMQdk13VnMrL0c+7xjh/AEGLr6nhp3tDF5tYcHMtdsKnjBQLBCoR1FzEWvGyCXzRCk3
it1MhMmghn0vxVetz2mgpc6vdqqKkNHC2bliMAJXZPzQlVkPqmkKKT7PjB/tHk24qHJkgUqrdN/o
itwDcA6i9ZiOOzlxUG4XXDsRN4OAu2iQpM/sCilMDyrRaaGfqtrMoHvs2efYbu2Dl47xbsSj9Ip2
kHpnE9LvzfioFZ2l/BhZ3rAvK/wZERfSonx87rKxOCGZOiIpOZo7vCraXmoOkBWJS/AMSLzF7dj4
bmNsXb4b07dsYrFHakw5093IGawwG9jXQYowtWnsAzB0aCBipJdp/R88RrQ5zVSWyB5eoY4qo7K7
ITZhVE73U129AmL3Oc48Z8PO2sm6tDMP/iIW9GJNQJ3UcqMBWYEpTX1TeRuX40qABJrIf4ey2H7U
y9HMjyRo1NavND+jLWFnmJ8SuGO3L4nVE/WvHbqgxXW6KS7NBkOJxWsPHeJx+lLJjR7mvy708qK4
GMwyQBGmPuXwPd2orpAiTMvPuU186AI99m36i5f2J4xW+Jkwj9xIH7JM862qCydrS1J2fbCzKjYk
SABOW1xYpC0nxJuQnJIkD0gN6FvWhmis2N2e01XHYyboxe2uOzP74/v9YY1JyXMyuJHGwaJfiru8
snypm0dzMr41lvmry6YjSPtOjkpPt22vDRFwt5laH7DMK6IBcNcass7zeT0DdBSa2Jsv/8UC8L5g
6wYqYul+0KZSReXVbmSXj2hMxxy+lO0G8dzaAYPvARZTOCHQwVi4OBrrNAnn1oka5idy38Ubs/RX
Q3K5Iy8NLE6wRby6cbsJuUrxmJFvhdv77Xi0nHuNP7ps1yPTN3jHoZd+bz309cPIO78fNuL21X1y
+SsWh1wUhKSjwjC14lEbMx8S6gExd7z6YfduUCa/dXaQyZ/b67cxt+bixPORAmyFVwBkvVU05PZr
m7sbl8r6wADYhvuGePcKOSaKxJQ0yZwoG3kkBLhhawAW0NgRWQ17s9L8B8LuT13D/smouzGrf5FN
V2uLyhFok+YM/vKUJ47GWkuv4B/3hoAEjQOxe0ex9uT2Zn+0RZ0GthuXX/J0YlGbIGbtITi6A38K
EpUsLn1Sk39aGWMFuJRhGrPkqEvq7F01DmE+OcWu9uiPaWps1JE9b9d7duYnQtNeJXS8djFg/3sO
RCUoII2m8AcK8PXtNfxLGHo9xpmXEdhN80rIq3RbYJYSx4kox0XZ/7FbUt7LwYbSHa31PbjUedBX
dhIIVcF375q5ZYOiKwQkntjPpHh2kBg7FEkvnwfBwH2YK4d803hq7bK2J20wscLzUahgxxjuES4S
W7sbR9YcdGQbAgArSQA8g7hDkG7ee0WK4BT980+M9dWuJsK4FxYKqbk9iVev2bge/j4Yy+GDBw6p
Sui2IzO0ODhx11kcDBJIxpbIRwjvZzPpb8oCkLmrXpyOoz7JnjW3i5D6eNZJA1Ca8ejpKvZprpAG
Md7AZnzqjEz6whT3ifsnkSmA6sbWSVg9bEinwg+Hn4+Kz/uXYMy6VjVwQKJUVTvD6nf2ZksnvrCc
CpRI/2dh/gUXvkjameVk6YhWtD4NC96GpECfWfnxMqIHkVzk26GrMp+r91asJCHAelMncmvxmRbV
nXLohon1S+NfG8uQCLznoHnsLSeqenKX9+g9LW3126271h+5jEw9240juStluVNJ+u32iVrzty4G
6C2CJbMzvQIS7U40mrEfG2+O/Vwhs1bGG/mBLTuLfLQSwPnpOQYJVRfIxzndYyVC6u5vj2YtMvvb
AIJmdSzLVdW0TUhOROlG/WsFxVMbtW3hG1YZZhvOwOr+njtN/q+hebgXuw/ocFv2QMZHygwMrNMW
a8zW9xeOQNLYrUw7fP+tn6B/CZHz2xO19n10EvyV9ALDzxLQwFyF7iZeuZHesN4vvO6xI3yjBLHm
kqFtCbgYILBQg11sLd0cEyPmOKFlG2rFS/zWlf9hFRAVo2oDpBcoaeZfcLEKpE4gFSkNB5ly6tuV
LHwCPfD/MlWob2gGfFpwuiyGAUhMi8dehxFZHpXR7T07/A+LAT5LKHkCRIyC9fthUJ6ktOAewoS4
2hvtDxZvNReunYvZn5xhM3Nov7jGNKGlpagSL4q1o0d/wo/eZfzObNTx4/x8SG5dmPp7212sSTKB
NQZVLlRb4wfdKf229zvj03+YsLmh1Qb+HxyKi9dFeFoF6WHuRY4Gub2YPU2d8/wfTDhoMUBhCxxU
y9ANzCFTrFvSjRINibnGV+lWYXX1CF5YoO9XnWfKyZsYwVJdBG3q/wf0LwQRUJsDySVAkMuXK1H9
wEHoBplh7TTK3016pOJwe45Wd5ULSI/mzCRay9uW1fqg2wWDCaFBIyn38G4MOfgsiwrCIU1PDw7l
+vG20dVbxUXXPbAqwPcsby5pdWAEzRFTc1C+S+tcyfPo/rltY3VpZplAtBAimF2Gerbd9ZllATFA
pr1mPk1bDSarGWAg34G3mTXorpmCar3uaAI/rixQxAqG3DfNE0ockDY3jVB806p9bfhdGmh0p7qN
PO/a6C6Nz39/cUIR/k1NbXReBFZ48dMTXb4XmUtPt+dwLRF2aWVxNxemWwFKiSFaien3yvH1/slD
n3b+qGe27yUbV8KqFwVxWtzTwCWDRH9hb0BgJdChgPCcUQF/H3jf+TIPE8vpwgaNNr6bt+259FR7
0KlwT/CEm8+3x7x2IC5/w8IrQFK4dVPZu5HVScDCwF0jTA/uDvUFp8+5tUV4vXYWAAfB8YaKGCoW
i3tQViCNhhabG5mi3ZWZ8FPGwiaeNl7A9blF8RZXuwf00vIl7yC/QCWDHYjlPMbWxNCMXJ07z8h9
aSRPfeX8qKrxe8eswGyLjUld3a4Xxhf3pNZp1KjAqBwZyn3ImuzkZcWGc7rWIAIAAVRqgE5E2X15
qXBhkpI3jh2BldcrQfPO7obxmaqIVyi7FjvaDztGvUCH0mqnb9VE5m2xDGUQsNO5kxi36HJ6Pbdr
kViFdaCo94Yq/jjQ+1AWC4tcbKUk5yzHLVuL2eQ2mjgr6QG0oVBcRdXy0MXmZ1qqz12XJX48Vqe6
7vfOqB1UB8/29gFZW8uZEA99J/NYl74UADasoxmxo2Q8t1+MbiOU2vr8YnAayxuVJfi8CfnLvYV/
3f751+cN3IG4XhASYpmuaiOoVCCjPw6I1OpfZTcEY3G0yO/bNq7HABsImR20H8743PmOubidm8lC
eg64+Yj7mXWi5sbzeb3X3n9+kQC0J1rF3MPnjYR8K2n3GIvqngBIKOx64wVYHQkCdKw3hKWQlH0/
ksxQlIp4siMFrFiWJz7/dXuqrq9bjAVy4YgwgMm5Yl0HDzS3SrMHKKeAZjwuW/V9xLMp67Phbl21
q4O5sLWYN1GpFAwwQIDTMp4x+qG1xWZ0/WC+H83CR0/aphsTG6PJ2ufECcuuC1rkrFAXtvvfm7n6
tfEgSQ9ZLjgh11TwKne6xBkzO5KZfi+Yd1DD59urA3Htq7uGzh2EODIW/NCrckBMkAvszCl+siu0
q++5a5THgtZ92OG1boPR6q0TJM7UrqBD83lwZBJmAIqf6hYtetKL1dNIhHXSRF48lWWd7GOXm1+z
NBs/VRBsPeAGG76ik8R6gUfIj1Jn+bE2bOkrhfYJoUFOr0nRyuEz5NJ2XNPFjqPw86ktW6whSyAh
MCbsXnRCHionl8e8pHno2iBWMNrE3ZWtk+0NCe4NpfHkjue8SQJn7Pld5shvTWP/cWD93Oq59tTZ
DThAKPd2wLJ/U0LrDk0O6tqk4fU96U21Hxk3z30lICnDhIR3J6spykc7jqyiBU0JEJyBQGF7byXZ
z3FqgY2uEsgA1EaPjnBGHiF9MNxzL+U7pPAl8Dm83kM/0AxVOlShbarqk5GZuS9yKNFVY898mibJ
zmOZsZ+QHn1hfVIEieTOKyN2tWdZVxxNaZFDBYzsuRaZHQD/S0/CMd9qFHMAnnJNf6pU/IzcsgxI
DECV3gJp6jZ6cSZC+xkPehKWLUGFrle/vXrjwl074eCqmQHjYN3Gtfv+CnE6OzXNQY+fmLT2Xs7P
aPFE5w869af2UOpy4/1Yu98BgMALBXQCcn4Lf6pzWt0adCsGKW+yL0Ahwtr4nDtb8NZVM1D7QQco
4JlXfaBxp9mJpuz4yRz13q/K5B6LD92HjwNmcP5AsAp/GDQhoKh8P3sZA9ICOucYDlp8mI8+kI3l
WXtMkIxGWhQlKzyHi7eql2jcSpo2fsoYRBI1QO7cOKidyucfJ08AiRxKb9DcBYsVgAmLx8Sr2DiN
EM5+AjHh0csAektAt+3WIWI40ORrYVsMz41t/uBd8cBybSNmWluyS/MLz6KP+z4dAUN4sif3m7Lo
q5V0h0HSjQldu5WBiUEJE/kssP4sRinB52s4FRoXK7f6x7S6wu90tuHsrtmYaWMAPkbYcMX204C4
WQMzKonohGK0kflNvpH4W4kXAG3+18Tfv7/wYfS+MOHHoC1Y2rXtx7Un/argx7jzvlDRP9uNE/bt
dLJHXG/E2rC+timBY5r9ASTUrmpwyKu4VurULBqdfJ/lP2oUuvLpR6Y25nHVDjBMHtp6kR5cBl9p
Nxo9CCFZJEqIg7VfPC33e+fFLN9uv6Or64U2bsRdFBcGXWy9egKY0m45i1gOwM8D32qWXfk+nu65
RQoXEtrk561/sVg416lESMSivnhx/XKLd3kFJg58sQaiZ8dAcxuSkO+/n0Kd0QUuk0S4zCl2hDSC
khjxHRg24ofegOqx1haunyRde0SXqx6Ww+geAb5Kww9PJPhrAW5DPg/sOUt/dFCq7UvKsSvb0Hmw
xuD25+mKA6fD1YVXBfgBYOmLgVboUjdGEDREUweUEk1ttJtYngysUqHEnev52zSUENIphXtAcqsO
GsmyQ51qFt5Ylvzq4GTsR4iNBk4rMkB++/xg1Oqb20CymwOPuLc4n/yiIvEur/s/qWdBK8z63fPe
fFAt7UOZpQVKlNOwcS2t3H4Y2QzomCcQFBTvl9AUwCxlGrrXiZMD5mbs4tx51srqeHsGV3ciHhPc
gCB4QfvbezPwUqlyOuwUw2V+BfiY2DDwF9XzPvrFXvzXwhKdNcRQW89JQiLGhrDk4Gs1URyuDOep
UBCS7spz3xK/oWXIlX4wnf5JWu55AiQitssTaDQDkjQHdxwedLfd8SI9gh5wYx+tTjb4bZCyhfN8
lbjVLSHQeuxim9YPthtWoFoW04ajs+JXgXYdytYgsUM0vpS0zBtrmGpNJ9HUvzANoOc8pJoAes/a
F9PL7VVdOxZovgLxEIidENkunASbm2hVTvP4Ka2xquIf4tphwg99eoCIRWB3H4864VVpLk44Un5X
xDZZX4oWojQkGqfHLDuKX7dHs7qFEJxjeyKDAd3kxRONBF/VSgo+imG09DNhthYklgGaoDoDKl4B
MVx0Hn1WqKLeM8ftwHLj5MC5sjdEsXGoeoPtCsPIP9ksZ/+MObrF68KU/uCQbm8I6ZzNRsSfbv/q
tT0FQoTZqzAQjS39aAHfkg45JqVzv8R2HBhgDmjYFlnuyosI9vv/WVkSQFkT4bxOLdCsgKugD7Lv
/XDOso0M1qoRkFqA1/1vv+rilu1cS9hjWeKSQFkuRIhZhF0KzjPWQIPbFU284U6sHRUE5rjUkfOZ
nfb3l5LK4wFRUEUiArBLjZTu4P3J+WMnwFKmbRyVdVvIQM6UpvBfFkfFMJLCayuMjcyBWh/7etGH
lQKVvE58R2ob1/rayUTD4v/MzX9/8fLnJlhNrRxDU5nlx/rBAxOC47129DltKJr3Ny62VXM6Fk4H
muK6u90YdC9r69nxLA8iwQ3qc88/AM7ja9XGU78ykcimoi1tztbN6br3I7N6mTTgFoJPkwxHEqff
JTMOA0l3DQRQ61xtXKcrD9elueXGb4a0qBIXzdogc0Gncf9hvW70110Mx1nswdxpC2ey8X1VwU/y
i2xjI1zLKs4G0I2AiAPhFYr27+fL6TSj1efu76k1f1EnBN5AHSwJ52SHazrhfjrg6RvsnVZ4n2gm
vmuF9C09h7PhvI7DcC/q+si0dOOsr+wY/KyZsRF+B0iM5nm/2KD2NFIw1sGjUmwvSefn4o7I3udJ
chzjIgADxMZErO6bC4OLedCnTHL0W7HIJfLB4t5dWWLcHjyraQoV+bhiyDztcyIczUEaPrzYp+hg
YiVXaImfJOi4nbJ/MFS519rvdv6p8kVgTMPBYPJYQ+6SU6x7XNu720/D6hyDFwvd0Sh2XyVRJ9Il
rknmMAZUVCZ57MeDrPd2F3ne17zceIfm8Sz8L2yzmQQRqnDuVWzW1KBqQAsLzqVWhmZu7Vz9Ph5/
VYDrMtwDhRuwLUk9c3VNcXMj1kVcjYv8/SbSpatNfdWwKLFfKvSC1LYeph062qGv53TPzvjmgjzE
THz8vzvZe75ER1Y9pUGrVwEp24D/bYFHjKceuKP9H9LOazdyq9nCT0SAOdyyo7I4I03QDeFJzDnz
6c/HwcHvbjbRhGTYvhLM6p1q165atdbW8jobKOBjaOqHrD/WZblJRrr2NNnu3aPQyZtQvTOKu0Ac
uCsAD9RPGWoDIrTO2mPIm9vrHoPgH809atGNLv8jWF8H7WYsbnxQltfX9q/O0Hy+2V64XOotTMBs
P1d+x2MDjrEnr3+r2l0yPKUieUV/tKXxpz6kdiMdZb19FrTHtEPDNvLJoww72eppTRNtXQyhiF7j
AJaXVmT6STLkIgRq8yyHq8aDLiVQM+jeQ08vV998tYj4oW2B7kbZISlpDxLkwHdZ/qbI3ElDg3zL
d4G+NU0bd2r4w6sKkJn5ZuydFjJ2FbWVatgP9R83vLcydesWa5mZBeQpv1cjhmXXTuQss6Nau7RD
haFmgTto7DTMdz5bpvD+pN2INuqt0H1JVbjVta91/pDRHRMpu5b8jewfFHGfqCHpS8WukjdNT23X
vZOE+AC90Wi85O2hVZ+qzKmsL516HPu3to5v9PRXMum1B+Yx929WtoV8eQyn5KM1NWHJ8FzOxmKa
Y1r7latSp5bs1n8UqtskuhtKB/gwgeyXuvitBjcUOqJiLfe5cFVOKqSo9U24FGD056exKoeuBGKs
UqZ/Bl+eO9eHNm3o2Yanz5jQHPIvUjPzDa9WUYsoXaE9hbr6YPX+QdPJ08Ezed3M4iiUaQBTQhLp
gfNRGKCQEUErtSdTDre1e1+/X2MNP8mD4H8WZldf7zVjW1UNPWaqg5SYHSpf3z8ECNwAEWMFGMrc
Nah62vc1DZsysDnbqNbEl5amaJIbYCF4E1ykx5QUvdiK7PRTUtn1Mfn5gV9/8vXZ9JRlZSlNzdeB
5abyo1mt1eQXrkUy2yTcyOeAMZtjm6xmUFovLXTIbNUHtW9A9JuvYZ+/QHm3HQzv2GvVmnrC0uYl
9aGhYUmj60UCyejkTmpDNm8bVlyKlVF+zlpa39JWXWOUuTDFwadJeEpXcfOTaz7fwKFOEiQomtgR
ldsy/aK3+3GNwWjNxOSEToI3Wc+Ets2L2PHTob2ByIq6VePHT5lsrsEKLi4URkP6csovQIpyAW8c
vSwNPR9TYudti64+iCEqHVDAQWEH60TjpYfr2+/iEToZnHo/SdFM2YbZ4ZG6QoOINY+cKPjq67eS
/0/JAQrW8lVL46Ljf1JSoC2XnqDzKfQST05QMYscUBvlvvaTfW5W9JR0P3m2HbXa+HN9WEtLBiUE
PDkEZ5cYqmJUOs+19MipBr22RT96qTz1KZfV91ZTmD7AqKRPuIDADs12H+KUvLbHMXJiSF1KaGzz
n0X99fpYLg7wzMZs+4Ve4KuhK0YOL8Rfqup9HRX9FuQDtfX6p+xljxBhaSvXwrJNCD7/6qtTpzpf
r5G6x5D1asQ9GtiV/1nv8m2tvFEIUds7s1qrji4uF9rU/29u3jggQDwFy4ESOR2d1AlvQ7EtNt5H
NsUkcsGSTATi8/i5FSKPnpMydmIZ9snecLQBFcFuLe25dKSA1KBqy3UEnfJs7hCIciV4O3Mnqgz/
k+qN2tew8A9t8xK4uNzrm2PRGAh30FaTkMP8/h601ItJD0BFUpbbTKU0lQU3FtyBg7DWELxkinZ6
CgJou1B9mIUKsZorQZNUudNUeKPuy5DBwDD+5KlwfUhLew9kEi31+PQJ+Xu+9xItayJFETKngNJy
L0ySucKo7c1Q+qXL4Wei1nuxVuuViby45TllJrV5yPQnxu2//YYnTt5HiUc0QqzW8r0k3FsrCYC1
z0+Te/L5PAqaNCi83IGWP9wC5Lw+Z0sH6PTXz+ZMD7MKHWV+vfmWFbzb2n6jr7i6tRFMy3YyglAr
6eiZRjDCaVPtlf84QfNTE6plUiZ8HqlB4VGSD9cnaPrfz8Jplhc0PxhoXu3AlGcTJILuaCHLyJ1a
GA9Zctt3tNN9C7NPKU2j8gF68BWDC6eFCw9WIuS0id6taTpPpqspeyVtwjJ1UrEArFt7wr0RlYNt
ZbKAVl4or+yARXtoaUDMjLULr9OXY+YWTY89ax9+pvz5O11r5fmrxDubRO46YhMdmAQFidkkaoMU
6ELrp06iJyHYmT4UNh1nagNIyTTy59IXdmHWbYTYeq0TYVei+RNHgwZFaxV1xbOsUTXMAym0cdPN
SzbC7NOYcHbaMppkn1lCabQHM1ZusNPbeg6Jdd4m4n2uaME2L3Rxl6dBaev8Lzduqna2XjXBneeH
7qYvu+i5KnS+lQthusmFErZX0SvCyoZLiNXONrqnbmPypvoIfQ0ZlNaO4z7mGe5ZR18Ux3sedMIN
yDt3yzKFTx66gtJe6aDxkYCgQAQDBMmWi+QNFkPpSSykNzNzv+eBMFR7eEzAIAaRuOsEA5YEw6za
0k4MNYVGw/wjKa37RUFMzrZ6Dy5hHv4vel5Fn2IoIhxR8i2kGHWYCNzRL2/QrBxstCGkW10S3X+s
SJZpZIYIYSNEgbyJ1VS7TWKj2+oQQdkS7aCPST8o2y6LuscySQympytXttiCBwCeSOllSmVSdJt7
AHQIYoX3Ffdmc/87qaSV5PPCFkYHFqQu9XsareYdfBqC2UmkqYnjqZkdjG9S9BB0ty0TeN0XLDhL
EpX4AIrnBALzF1HYjU3p1kHqxENvW9E9jeSgOFaqLQuTRQzAi4SrkkeXMovafElxOzEvEyfxb9zP
xhpL0dLnNVZhqt5NCj2zyzgbtLGSCiF2DO+1i1xbyZXd9VlatMCbQAaVvpDfsPJcDAQ/TZ2g2GjN
F32tmrry/XkFO4dnOnFbvq9aO2tHCvI//fy5tLtnRa4mDnzeuAP8XYfb65+fXN3MFdLgBr0Q3ekk
gOausBpir/SjPEaFutlUeXOjKHBFOHi8G1FYA2QsTdWpsdnBM7tYo6sui51BghjNVuTP1wezdPAm
VB1pAmi9yHWc31VqlPT00zMYiN+yqLKbMLMTaZvtr5tZOHfw/tAsRAyOoub8qd76tUL1J+FIjB40
6ukTtCVHt5ffPmIGjA7N2nCDzZeGOLFAyyFIHF9pHGoNdtfJx1wbVkazEFGQVZke6myCS4ilR/tN
ooheCQlgZ8sWjeFduFOlB3980qE7dNvOduMVLuWFjTAtEaE+adtJGuZ8oUI1Zc9JWen4z0KS7sos
e/+h10izAzdjkRDImu2ExAhL08iywlEQ81Ftba1ssnBs4Amj2w1SKw6NMnsvB5mlRFEt544mb5NP
n/ovZb8NN9fXf2E3Tx2VIlgtkl4XzKSF2khxGLu5Y8XD5zbfDUEIJFUw0Ur5yGxR/0WRnf188SIy
Ukktwp7R9Em+afhvJQe8tNwTvRp3IuQDF30HQ8USpWLIFkOkbNj2w9pULRqYVB8AU9D7P19uUcDD
A48uHepBBYyE7+41+JuRRbiCxCn0cH8RdSdBcCxlltElJRNkyMem9verImhLi03E8D8Ls2u2Ngqp
NL2WVwnivJ4hIzTl7YT2R7bWeLw0VTCzWpO2JMmeOQTZD8ahHHq1cLx/Cv9orYk9LX6e8J2SzASn
FmehtSG0njjoeuFU2ZcBnQRoOa+fijUDs5MddlEOJw4G1OQgiQd3haR84fOUXcnf0OkzNerO4hG1
KRJVR/jOqYLyj1IR3MvpCkx1wQQPAFSWpmoI/mPmO8w4H0ErdbmjNECzAbytzNDCVjr7/mwroSfS
+DV8q07nVzeR0L2Sw9nrbnAky7dyd6wNZTZbSl+RI/IxNZS22NnS6/W1Xrhoz0YymT85dlkzylmJ
rI1jlEf8nkt1qnu/6yNxrCroMQGFu+iIEYIy8emNzxxVz6i2g+wRrGGNDW5xRSZdBzqY0d+dZyET
oxEy3c1YEbXYjVX1VqnqvqmTnZsn779Zyf9M3adgR0gNzs6f1Bs+oF4zd8Lofjw20crTZnFFTj4/
O326WPhyg5CNg97zjSHuKmnXldHN9WVf3FUnRmbRAR3sbU8uPHfSZG+iMXX8T5+fU+rzGuiKODRy
R4cgF+WGNfzG0mqTMkH/nBBnwqmd71rZrfPIz9hSRdoGj30l/xYCN3iuI0+8URV0nq8PZ5ryWQRP
/AFzCPsYkPLcY2XV0PbQRGdOF6fSw1gb/kaOWguB58bYSFxW8NoG5lusBPIaXG1hN0BgAYU09zol
uXnVukqiNEz6InUGWOHj+ljGRw+c3PXxLRnBIVtwyYGDAqZ2Pp1xYsVlE2SpE5W/k/zN7R7d/Ot1
EwtTCObhXxOzDWdGUswfMZEH/+hKcBNbB9O1Nr1FH5y3b/x3lzInxLtMdAr2flIomHloPxnNVBZ4
uMP+Z9cQ1tCjbQsJJL3tU+7/FML3Hyi2I1fyJIkECnc2vkEdBJrwfNy0hjwQWPvhA/E2xX3E0uEu
R9Vv/iQSXLPTFb/IHM3de8Lvznj/nXn2/dmMoR4W1Wmf4aYjxZb739GaJMWCz2EbSxYK4pBMgGQ9
32VNHcpZIwqhYygbqJLjtbBlaRdPCU26RkjbEl2cf590mgRyaQydyNq47Y0g7Ip382+xq05NzOKK
0nNT0fL60Om6Ymc2nSM1BayCxuH6YVkaCYGqNiVsKIPOb5gAQVnRoLQxPbItvHN9SNa0H9ZMzI68
31hyb/kd1ch2zA9mVlVg7UJ3BxG5uP1vo5kdjcKNQ60vhshh3Z6NzoeX/GZsP103snAjgK4C1P+3
5ARR3vniF61pjRAdUsVNd6FyHOHdLTfuj+tGlnbwqZHZtZP3PIdRGIycQbd+jQJKza7Uraz9kg0D
hNik8EUD6LyhRu5HKdWkMHZkDY3ETdKufH9h4bnLyMkrf/Mr8zJ0CaDMstwgd4Tqm9DXWyP7VEM7
/+6JOjMy8yV96Zu0c4S8q+tdkdmysHJhLUzS2fdnQbEvjJCeaAxCV+CYbT9Fq6DYxWmCth5GdMq/
ZCHO91OQJG2SeGZGAsoevueVHa3spWUDxnThWmQ55o9EQ8ljBATHzGla/V4b8lsE7ulJX8uiLNy7
XIT/mplm8iS+j1oKT8hIZGBeRLttDyMlmL5vYFd7VKXvgf/9Aws/JQimpDz/zBY+5WrMRIlRdUG9
oVfRlqvP1y0sDujEwmzp3UyjSFaJmSOl5tFCMVFCM4T2sd54Vs3QDtZg6IvrRGsqhTIgpVy+5xOI
+EPoiXqeOaMcwrc5/hm6Aqodd01NadpQFzHmiZ3Z1RL0RZZrRZM5hpwNdiy3+k6qeN6nfQO7g1EL
n5KxS1YqD8uDm5BXxNAUs2e7XGujovV0dkcHDKA4NO6t16yEFWsmZhdNUGSUnGpMWIFg67feS0h3
7PUtsWhiUoaCCJl8whz/qPW0V9YlFe0QUoT2t1U8BvnuuonF1TkxMbte8mRMBATicifLxk2kOQFS
mrr+y49+SR8oF9DBBcMRMkPqpdpV6qICjx5H6jS+tZGz+MFNsq0lIfwZj+pXKdHWkhlL00dQQ84Q
qUdeVLOdp6SCiKqrkTpyJu0CP6Au69tVtMaOumZm5hp6XLbkG4xLkH9R+bWV4qe2ls9fWqbTocyc
A3CgoShVExvIc1XIdGmxE7SFXSM8rY+fru+JhZADaNC/8zZzrYIHNbYXMyCLtVHLL9rQbls5I+Ow
coSWbjuVpDH+khbJC4SVKCfoMqBf68ipdkcX8b3i+ysmlhaHzjIwAfyzkJ729AHwGHuA2pGtDE+j
8KWx9tfna2kYpzZm81VKneAqrQYkoN/mJb1XH3ADp9+fxnhy1WmDTs1D4vs8+0AbIXzftvaqNPfS
qk/kf0RnPPWgQj230oJ3KnS9Txypl+mgeCrrfKskP7M11ufF2QIQSwSoTyWw2WgqNwgkUruJ4wqf
Au3GHVdma3EcYM9gdbL++s3zcShJV1lBpSeOOB7QL7YbP4MU4fDr+pov3dY6aJopT8PbeP6SUf3e
642cR6Uwphs/Pzbjm1Lctn67NRRvq1ZrgeffzM/8GmUb6zLcjFNT+mx56GqO4aiJM6cPtfHOELRx
EwqlshV7STiEJqoDetu+uiKS0bmsDTtvkhRpu0a0qZA1tlTow2ZQlBIaGSHbBLKV3bpQsW6vT8vS
cUOek+az6Y13QXkB01XXDbWFy02/RHJuj/o3ufnA3X5qY+Zv9SYXBUkUUkeUHaF4KicF1bVSxOLy
noxjNtsj7DxeYuGZKiu/NeTuk6GMr5ms3BZhvoUfC5VkkqT/be5mbiSR5DbuTOau/JYYAFi2bfER
CyiK8EaiXg9o9/xoILQAUXBBdhE69U3R3vjtD9DcK+dvcQucGJkNo09gIx4G0JhoW25UAS5UrbSr
8OUDk0V0R5ETsj0i8vOhGILUkurVWaDsDlmbwyiTsORJc93K0rVL8EU1eErxkeM/txLmhdJ0g0GM
10IjGLy42SGxSnsoXvz413VT07TMz/epqcmtnTj5EBSdpJPrd/r+S9c+KiufX1oVXDtcO8hIgm+Y
HRoj1WIjchWgnV5875nyXuq8G8E3349g5DI3pnIIapL43/NRGG5BjqcdOZtqTgeaKDwLpvnj+kwt
DIVUGMsBLkeanOG5jTLzUldQDOD69c843BXSPjJWZmvaPbPFmMotkLnS+sO/s+eDlYUCYtQCUP38
T+cea93aWAKq2ulNkPtbet1WORwWbq0zi7PXRBTxRotYG5a/tyPlofBooKSipNN3+P7pMxUID8Fk
ovU5dwJIhSdiENGGUAsIw4f7Miho1VwJuxaHg0L41HowNaXP9oGSJP5olD7JHu+bluQH1DXDCm2/
bK0Gt7QZeFLIKGTA3aOq07E6OTZNSaEka9gMqvDV0OmENL/VxdsHZoxGFGhvKOBf9Ll6sp57o8/a
pLI9ClvFfxK739dNLM3X9A6HeGtS1ZwnTfSsCEyzVKcOHphLIto1pH4rRkQvw8rp0RccDS0oZH5A
7gDQ/6vueTJjQli3Y9nQAWCpQfVc6M1bkbhpttGUkJZkNxGeEdt+CuJgLzghEqJCrO0z4pKN6+fC
sR6l5Bs0JNHOqsfKLnJo5iJtTL8l7hAcu1GO/sQk8/cW+skPkV4qt23rDQdzFMqdlmvUD9D7O8Iz
3ztulad22XX9IRLUcMtGah1Y9rqHlt7+bSl28q8sroU7Hb4EOtgrxfop5o3ab+TUbLZK08jbcSy6
P7UalhslH7rf5SgGr16ihT+9LLOOmRtIt1qWCFuzidsDVDivYZvCXuWN3jEQ9PEgZr66r9FM2bSC
P/IobTNQrnQQxFGQ/m6UdJIuhYnX0/VoT6uNcPjAsnMOkTcASgqi+Hz3VqEaxQHaLU5dHETBfuwF
Ow9XbCyuN417pJZUKrt/+3dP1juDHFIpYmwkebV7FNNy994xwAnJ2Knd0NN0QdECXkNI1YoT6A7Z
71GTdnUZf+186T6RjRXXdTkUGE8kAOVTfzsd9jMnqWV9G7Ro8DjuwW2og9xcH8klcTBN+xS7JtIT
soYXpzDL0B6NJcoTCUVDWn4mInfaqDZlRkddV996WX/Xl+Lb4Jr3cTQeoDL+JoZrJexLXzD9CoOu
GcSJYceb3W9ilJZiAte6Q5Xe6YPwKLa8w7WsOppQFl0f8mWce25LPt+AWp+5wMppOmrGcp9J9VYf
b6Kx3uflJ7OEoHnNXS+uIAkZoBmySiZodrF2TWmoxO/McOvuc0+6b+X3g14ZEskLdiW9bxcISykq
rdokAehEIq7C+12BSbs+aYuDgL2QZxilX3oVzyet9YU0qDsldMa9pd+Wa7DmpfWnWxh2bpjoCNZn
d6cnlHKmtdTi0DV6imM4SEPAzYERvoBLXInXFm2BNgACDrEAR/h8KB1tvZFVuKETQoZ8k5QIL5dG
1W9bo0+3vlW8u6ObE8YtNyl60qlHyffcXtQOrmV1IXtbPkQmIDWyV/v3rw6kFFMGg3fBBSpZbwo6
gYwME71n7IHD5btGdruVR+i0UecRIlUAMK9wqF2ymwGHSis6EqiYDS9hi7KqnUZrRC6XNpgs4kxE
B4Hb8Z4+n6wsltSpZYpSZirD1fJFK36Y416iJOTR0Hl91hZtGYB+KAPi/eZQ8aou9Vqr/YhUc9K+
6KQbNxqPYEpciuseEDM0foyur6143Gl7nc8iIzyxOnM/FoGH5CZsh9rvj1MEsdGVRtpAM7EmkbNo
yYTxiVh0QbPciwdU30OPZs7se9rTgd99kvUV/NSCDbY0/Ycq68U2n21uiA6VofStwAl4Xo3t1krl
rbqWsF9wPmdGpr+fXOfeBJYIQ4wk/6jwYofkI67vhMVRUKFlWSaY4Tx0F4dMhI+wCJ28K7Z1LX6F
s/JB9pqVXMTSOOgWlqBeJ9UMcOJ8HDRdIJsZy4zji1y9CsHn66NY/PykcDDpcYASn4UKptzWBNV8
3hWijX6EynnlwCwFC7w+p0K2alC5mHef9ENSjbLYBw79L8N9LAufLUlL9iXxJ8QnhO9Gn/0oEdF+
0NuupdeqTm/NLNbvc0i61yAii8NF8gBQhUotb54dTIWhMLteDZyezrq2bx/8zn29PqMLoQKQQCqF
U3bvsnwD04dUDAIbL1a+6Lq/jUX14Ff3RWhtJV/e5muyQEv7kAc4EDHIAChXz06Tn+txmxoJV5Nb
fkq08tEqgiPCuN+uD2vhBoQ4HdpEnqo8i+eXuQITcVPT1euUbonWufjmZ+6NBRVN0Kjfr5taHBHi
UhqhOHfgPNo3qyDVssAMHDDmUA8Z2WO3JoS7uA9OTEx/P/EOxRTrizmL1HZStp2gWxs9jNf2/pqV
aaAnVsq+9GgqNHB00VFWHrX3oyy5iE5GMa3ZyfeTui2zyuT7o5FsFbF/1jJvJfBZGgKrDmyLZhwa
JGbup9JoReTdi/tJd0m5DZ3rS71wnaIKT5Jlao0iQph93lMq/Ktqkv6qoWS6k83PVvBV7O8M5f3R
Dk6O3AQMivJlHpTcZVj3deQ77SjsW2Q8IaN8d9MznehTxm3CBV/mchDeqK3pmer4L5llBz+uz9TS
Qpx+fbbWsTUEuhfwdQu+pfQeUPD17/9NB85ijLOfPy3VyWYqc/rUtGr6+VKxzRJrE1XSRgiHXRb3
T7ovwMHb9L+Htn7w1P41z9fSlUsXBYgkGNImkCC9UrO9gM+P66EpPMeL5Cetfc7rH6nQoIfdRYhC
xZtQ0Q5pLe0UKdzrnvQ5kj5wXk9/wZzBu9dEt1BTfkGlq89i5r62gXVzfZoXfBsINco+E3Z84mE4
n2VPV4uuK2XPEa37XnhI6NexVs7UsgkDhgxyfbjrmW/zTb0wYkX3nEDbV8ntqNwK7tpmmQLO2WYB
UssLhTQAtMXzhkw9QJGV7hTPERIr/S4byL33g9TSQVAL98giejBckiPKDJeub4u0lI8mlG0MtExH
SrmWWlkcsUIJfIJnT9nu80nt8kwuxV7znVp6jpNvWvHby1YStZfs7gqdWxPbP8QjdK3M8WBZIrZE
xmng4G9/UUv86XvqJqp/10WzB01/16TlqxLJje3Xrr8SQy2cfZLDxCxTIx/X4uxo1qYfRkpk+g6s
dpv+6xj4mw/syhMDsyhQKAekgl3Dd/LxXorug5xq4bubfpg/+sZATAB2uwiXG7FzJbHKCTTHYtfB
wJYUL9cHsThLSARDgwwMCMjb+S4woyatK6ENHA+9ok2k9CJ02skaWGbNyvT3EzdZh6qS5h1W0I+1
VaAlTbHGurcQQTJVE3U0bYKXlO2ordMKVyYBSe6i6u1gIOoPx7a8G0c/Og65NDxZoidvFaNfyxxO
7ufiXE+UJtSmyAvMy/WFOoZWpxKsC0Vzq/f1bWyOL3LXvnqDurIhFg/tianZnnN7YKhphSmwba7d
Nn7+KGdjtzHFcG17L64ZZbaJZQce3rnTHbVMgeaBqN9oDunnqD5e33hLkybRXT8B0Cai+Jn7cQPY
661mDJxBOcRZ/2gq91LcbIpqTdpkzdDklU/2niKOapmZGCrjV7dR74TqE4h9WinWUBRLEwbB10Rx
M3HSz927i5J1mGaC77jxoZSPw0pSaPHzJE/IMdA/dUlE5MVRMuZ8vrIeu1e3+MAFCGgXaAWpbyoG
s51F2SiXwiH3nUaTvK0xevlr72ndvV7SBnJ96ReDFtibrKkZCeTUPJeRD3kV5r3sO0Ml1Bs3BbLX
R1H5aLh1n0PmIdl+4B96PdiSomq3WpijFROJ+m+la6yVVMEUIM0PrwZSaCpakqCat+ajo5V3dLwB
HIxBDFLmqDe+MuZ7yUzNrWG0CQLXBXIdqfVKb2a/ckktnWesEtLwJplQLeebkzalFmVy03P03ryT
YjTmW3frx4frE754BAzWdLoHScDNgkQ/yVN/bFPfEbP6pxlmh2G0fkcFBbe6WpnOxQEhOg8Gi/5w
GlbOBzTJTGqdGfqOBIHariuG/KnRivS2g1h+Ze6WPD7B95SYwO2zeOemBqFpiyFgFyGF1j9VMdgZ
rXjWKn3Yer0kP5ReoW6VshhWniyL25eObnhyKQtPtalzw5YQ6KjY9j5oqfQ5960tIgl2HQ/2kEPi
RhkyNlr4riuLjho4azuqH+6gvB+/C+0JkrBT68YCUX/oZ2Y+5nHCgz+nqI8g4/di7cW/tHFObMyb
g3K3NFzZxEbfHLIOHm89t/XhRune3yfPYIh1JtweJBlzrleZriApQlLNEaOjoW6M5PP7TwCt5eBc
4DCld2CGRyfFTHO5HiZO7LeHqvhGWdSW6i+IGl63s7T9p04zgxoUHm7e7++hGTO07pA4CsTJLqVf
MNUCoJ7rVpaWhUcKHlTiYX6hQaopXgr9Sps45bAf5U1g3tRgaZP/aGUWtIV9VqaK0iVOB6tWqZXb
uP8nhFM+FX59YDjkSsDq0idqzN9eraimaeKJsRMqW6Pc1JbtZv8M9Ud8LRmT6R1JhuwibeKCgCj1
AnalRmoa2yqTx0yp3xotWnn1LO0BbEBjQAKXZ9vML4VBr1i9AWFqOla85hSvsBUrO4xJ9Xp93hYd
0aml2Z0NXKItLamPHUkp9imE5Sjv3HeCZUexdhME+lb3xP04mp9HXbPzOHhVM2nlYC1FJVN6k6NF
SdSc1/i8Kqzgpx6hSTLrN6gFnpGO368Mc3qDzK9oCh7wygHJAi43uyQlBAbTIUgTxyq0F7UYUdwJ
tl3B8KJsw2UDXl2tbKPr7xVgQFFv3SZZeEN/8/b6D1lcWN4Wk94aJbP5NWqGo5xY9OU7mVzU20oo
kGgxoUEHA/wBQ4Qif/F0REgzbxUlURA0Dd6q66PwJdUCb0+XppfYbgP5+XVbiwsIGBXw3hQazG/R
aCy9Wq+ZXKk6WI/1msDb2udnWzRxDVdrem6QVtLtzjPt5uv13z+dpovNAZ3H1JhHbX6O+C7DRm9T
2YPTLB9/GfmtBVFCkt4qo7brqnp33djiDjApKpLXQBtqjp6QLK/uoaOF88p8ot/EFqun2Fijhv3L
hHkxJDhvJmZDSHzm1SsY96y4SKrUqVWE4qxsfNJc82AG4V712r2KqmduD3aTb1V5K4/CA9qfT27m
H6umq1dC9aXZnej3IUCFueEiAZEgfuWlEo30Jl301iB9LzK0bQYeC7u+MP5A0rymDLQ0xRRk0H0A
5AmgaHIGJ8+1UOzayKWYAevT/QQqsoJvqvzP9WVcuj8hyZKAPaKlTdx/biPXR69ue2J+xTzI0U7y
97J1UNoPZC2njKxFHCxjZvoVJyMxPEvw4wK2PQqIh6JODp0oPY7xmlbdUhiM0gDRDVKkSNbJ52YC
VyLUtixIv6Tvlu5vXO+3WLW2b3xr9MRupOEDDuPU3myBVAXpSZRhcBjxJtb+yPLaPb3kMqaCgMgd
TXF1vgOylvNXaNF0T98E3p32/uIMvF7QPU0RJ7zms8dQkpgtzwkzIm6G3lIo7bwYV07N4gj+NTFP
iZNrHyPPBOGb+nVyM/RF/Cj7XrdiZTG7SrRExxsFAJzRLNDgtA+lWAIT0YLE+D64fXCEbypBi7ft
jn3kRoc28aWboo5dYD6Buk8bFCJXfsXSeSVtTumWVDK+avYjvBZq+FpviXaEEcXj9Fs09sc0fj9D
30SfpUP0iF+gIDXbdcboB9KYTI1prrsZyAd0a1mJpUU7tTD9/eS4NlShBDXAQq5szNjuo+N1p7P8
fagoiGHA24iz72tuZfpGBqHkaD7E26ZfeXks5TEoaE/tw9TotTmyIlYypAByottWvTehx4OQZdOC
dOFu8GFbDuWNJq0EZktu9NTkzMF5hNrwzQH2rQlNzKzfJOWNTBVPaVem7i/CYH4jnlqabbJRrYHz
JTXPw8A4pmV0TFV91yThvgm02w6CFDs2vFsTagFLqL+mqb5NTeGlccOVp//iGhKCEshyJXI3n+8R
wzNaL+sI7dW+erXi7hYk+spYl0zQ4UB5iMBv0tE8N6EV6G3nCTBROrL8F9NN3DsTXtgv1zfj0qVB
g/4UNtFKT8PTuZU2AzMzmNDq93q/9b1XNST7+pBp9zWa44bw6bq16Wvz5SNgIhuE4Aq8kbMxeeLo
VX0Cak7R08TOW+uYxNaNH8UPXqTcWXG79kBeqsuSTvjX4uywWUJF/TwE3TaE1UObJ/4mFcvboUVz
sU+aO6Tj90Kr2wN8xLZpqAXyTmuKSosLefITJsd54k/kZBjHYEzg1ijtXtn6ycozc/n7RKJQMFJZ
m8eiWov0qSUV3GPeJzn+OULGfH3Vljw7fSr/MzALLLQ6qoWwZNWCZHCBCKc3jRj/VNQ1soWLgXAH
T4BoIA3WJJw9e+0IeTa0bRUqz4N8K5e/PTq7rg9kzcAs3Iu7RKmjHANit3Vv9TWe0sXPT0k4qFQo
P82dQgvpOeobmfJc1cWfRmmfmizeXh/BxQGapgjM9t/2TBPE0vleGotE6snPy8+G5R4Hc5uLxjFL
X5FhEsQ17qzLsOKvMdihudQtCo+z6craIezEOFGec7neWWP4ovj9Xg+tAwH1UWrap1D1dqqeeBup
11+uD/TS00/GCf2Iy6H9Jao4H2lfV5GOjp/yrBRRualK9Q7RuYMs+YAqcyjqIs2Wopz3jyl8l3tN
t33K5oEX9nYCvmrlBCxPxYRVBHFJS8s8uJH9pqHVqFCe9ei2zHuU5wo7935YSr113UnMK9r6+UMg
/rg+Cxcnj0kAyUVuGVWnqWXnfBKELNGkQhrk58S8k8cbr76t2vd6j5mJ2d2dt1I+al0vg9h4rR/i
NTnGpTNxOoLZ/TI2Kd2NVic/+803xfj23lLY7MdPt9uJa9WKXGoNhR8vf9Eg49E9ZeW8rf382RtB
UZt4IAHJAvRHqAVtwZNXfNJF7DQNgaQLOucTYm8eu0tZZKlCrMvPOgkMG1VQ9VCDBdlooiDYhVmv
aWwtbik6WpFV56UAJd75lBWJgYj6KMvPaaVt/RFckidu2jW+3qVRkfbmSqJejGDPbGEST1WCnIfX
cyDRfSV9Ms2HJH2LohUvsWZmtjzuUIy9MmCmhZtfkz8pxmPfkNCnrfH6QVzyu6hrEyuQJEC7d2Yo
q+XU8INcfg5zYTsUySFDBTE3m42XjXgCVztct7e072i/p1BBugVo6sxe5GVoHVIZfe7lTReg4oC7
+08W/mpWnxydpBSMZhhE+VlrP/f1q7bWVrA8AjrBqAFSnZin46gLBoWWKpycFLVGLXiswnAFCX+Z
H+PskHCe6L7I5F/IC1AkruqmqKRn0H3ai9tb3g5KbfE1RqJim+V69H/UfdmS5Day5a+06Z263Jdr
t9tsSMaWK3OrUumFllWVAleQIMEF/Po5zJZUEQhOcLLa5mHM+kHqVNITgANwuB8/5xPyS3ao1mb9
3CuCHGitiyDTuzgsy1TbNEnavFCmercEIO6XyxO85DIAVAHSiCc5ehWljdZMvUGGbNKixMh3qVe6
oap3t3rcjH5Wl9ccZMo/saS4LHFBIVuId6XkNEqp54LZDE5jXbEt7z76IMFs6x6A9A5CG2BapQG5
Jd5CSpPgDqSO3zpfk3ztLFyaMhTN8PcDh4RoVgo4SsfjZopCY6SMUVb9rhE3qFsO1dWrblhLmiz5
57Et/fQcFKXT1rZKMBpkymi7L8q1d/5y0HA0HCmEaQY6CopO1Khx8dxQoOJ0qzA9xtxZ+sbrhbq1
OKX7CmgLH1QibKMZeMBe9sKlYcIdgNCFahqeB1JMjT4lyMcmwopA77hPICg00OfLFuZlP3nTwS1m
SdaZPR2t//ILUtewzytk2SNvIr5ZPSp2lEPKbMXIPFdnVsBnj0Z5qL+eoVLa0WEFOB/MSBuofc+p
M/hjMqoWyPGmrvatoftG+prup1idQCwLvfp0yK5y63YwzNjwh8KMA5uV1h2SsXoLFZzYhHjO1DC/
ElqGQ7A07lvgtTdj1UE7PRXtJu+NBuoCGjEjHBb2N6E6yWFKetyZQuTpVoy2/VutFlkAEg+BZBs4
S3uD6Y9oveh9otfN4DtVfOfh7K67OiBkp/Bd4ajdWyLq7EGf0u+61ZBPCdXoBr14NKhqJGrcQhTX
OO5yf5iqYQtKw973sC32apwVXy/P65J7APQH5lpkwJEJl1zUKDqHV3VuRxm/cr2rbq3ha8k5AKkB
ZnwGaJw9+LNeG0ZqjlYU47HStMoGVbVDZqzBExaHcWRm/vnRZQb2e4OnFnxQZUFnhhCjvjxNa8OQ
jr5Jb3JCdXzf0m/6/s7SHzpz5XSdI6JTB0ePwCz3hGsM1W+5FKGBTHIoALiMCoM4B69TDD8R3VZM
ZewX3B2v03HowqYerM1HxwbDM+8HIBFoMXQlFyis0dXyMrWiSZ0FtTcOGH1w6F42cr5Ap0akBZqK
EhW7AkayZleWAXFXFmjt+9ICuWldGvH8ffWPvnnK11gTz9NIQDFBfmSWBMcincV/ll0wTGBmRVra
7yrVDAam+ADFIERv+U05GDt9NFXfqGdGxZ5+VSZ9ZYTnoS4sA+uBWrCD9NnZO0E1lC4bZmR9Ux8M
PBl8kaIPjJZPMVurbp7PJo70uY3AmUv56BA/3U66Krg+1Y4Z2ea2Zk+r+urnYzn9vn76fadCOdt0
YjNKxA3+p5A91bfeWj1sbRSSYyfmZBp8HkVpB/SxWwP7Lp0JeEMBdzOTKpyV20ZVHSfVwiCgFI30
B6cvCVvZNYsmgB6BGVCPnIWQZdZ5A4NjRWIiYHzWR+jFZiJUjWTlubG4IGCwREfzDCY6yzPUeMZY
BIa8uDYfjcJKt/0QZ68TIeSZNRMNP3ocwAGAmQOvGYimVTkqqVqAo0vR4DyNn61bY/jyn31e8l/D
4mrvjvi8pvnatf7hRpc54kEcAjqKOc0nE0SYk/Aqy6ysaABdfrPPPtxm+f59YIYgtgKYkpz60m1a
oyqOS1NcVQrxG/L2E9ODpMNf3583ztFt2eqCquAUxez7TnHrVR9Ffkp/vnQWc5XrQzPf+f1nV/iW
uivGFXdd2hcOQB7Ixc08GjLZCIKzNp4mbL3aPdTazqjzXVfXK0aWjo9jI1IKI4uFRaDYjEOQXrMg
H1dSV4tjAH2AOwvknYsG1NSJ0WtUW5Hh3uvVTasHwtx8fJ1RLAOMEhV0xObSNkC/CDoEQPSM98cB
MW31MyPAWxCALxxNntx9GGtIwgq7tiOVhiJ9Sau76cPFXrgSMDZ4VQATrQNKeeqpjlNCCdNEeKpl
PQAv3G026P+qVkKvpdMPgQ/IvnDnnZMe4g0PeTGErxE4SRtfMZPbsU92KprRE6C6Lq/Joi1Uv5Ac
Q3b7TFrHGIWJTjwdtnq3CdCWXF6lWtzspqLnEDczEuPhssFzN57x1xAThWY2aKXM+c19tNmHNDeK
bOJGxNtD6u7XLtlzN8bnkUzUQfZk4SiUcg5aYiZmmVRmNBpoPgFSHsTloGVaq9zMn5Gj4yMzMmw3
LdW8dacaEYNScGfHrLiMjEGjn8aE6hFJdSibioKnh6mqxR8OHZOXn5hG4E3mBm4gOWU5tbZUkiYr
FSOKkcehY0BbseIZiwt1ZEEKinrIvSJj5BhR8gyOq0I//GcDkKKhmP81AHCw+GMdFPTDNIYz0v9o
APMAjzytQtuIo062gZxlEhRsq7V4TO/NV6dfyxMtThWCIhc4NPi1XCisRZUntMdbyfK+uodE+/3y
VC3kFTESJGFwywMIcl7IKzOk0bwCr1b9ueOfGHIb5q5HesMmZVAKUJy6k5+ifSxDl0qvbTs78e+y
j2do8Vegfx8kmji88So8nc9SWGBjTno8zL5RE8Hl4+VRLk2iDt4fEMsAiXKGhCcgOijjjlrRqEZK
9llbqxovfn+G8KMVDpecfPvkQ+tkLS6PCBSQIBSuVvx54b0MCIGKGBIdkcgvS7NTMcsoHGeKoxSZ
ncL4Ou2V38Hk6Rfm5LN+Lf+/cMzNHayANc9TdtYjqzRgttRz5kWExWEd76hbbwd05354STBVqC/M
9ylCG+m6U0VtKu5kuREo6xnKCsPHs4EaHhPv4cCsEuhIW5QlmlF3lQKIIPv0Dfyil//8hUlCI8L8
PobQIdTkpYiJpyQ2ciqApoyRYAup8bvXr5hYcKoTE9J1U5Vlhl40mLC2Cm6AZgXWMzuNdM2gDW1u
IkLZAq8TaQFcwJ9rVHXKBzcFb23sBKYWpcUD0vuBusYgtWZLOu+LEZJblYreDSXZgMoHcD3l1Ulu
+RrDyVLu4mRQ0smvDYOpaJyXD10F0AZS95C+NthtKsiV7ZZ7AiZFv4ei3Aj97rYHgfllr1hYMsCK
sGnmJCNUWaSNCrFsoZSkRXuSdV/7TreyZMvDO/q+5HWjmZVVzQHGV9nWil9098Zit1a1hyqXz5ND
bW6s9NYkK4+cxVF54FeZa6gztvf0cMbjxB1tCwq7yXBVb5w1DuVF5/DAv43O9fmROW+1o7vU01Kj
0zOA8TPltrcnVCiesy7dQ0kjHMmHEQAaFLeAZEOVAOkeGVHZVBqrSQHgfDkGaqf6VrLG/7dwMOAW
RT4J4SfQ8jKOvWnADJCOLjZSMqLb6rZBykT5MO8NyN7xLJ7LA2jGA7vC6ZQVagMCpNQoHpI+yLQg
T8Np7UpbGsexidkpjlalTq1GZDP2tOshIT+8uO11gxLE5f1y/kI4HYe09DlTaclKjCMuQgttEuhq
abcIri9bWXKw46HMf8XRUJhbAhcsQAU7iC6o8u/t6KFk8S3Ndrb75bKpxR16bEs6AVQBhj8lhS13
YntiqBtF00JGHF/09VvSiS13u1edsJB4IlKKVWWDtbFKJ4QD1J9nZjZEvds0yJGuaTiU6HeE7c1s
e3msi4sHVkj02M4HnvwcKlJWJPqAxRvRiOQad40TDNrWWmtlXzp9wKX4lxn5OVSi4KGhQgBHTHTf
A3Us11dq64uujm5/dEQjBD2DiaS6kpQJQx+mGH/nRg6Y1VddXTlDFyfryIbkg0bpAVkYa0CMJ2Hq
BBlKah30IFcuiIWRoDUWjQhz4DAP5tTTjZZVpC8L4KGBJ3ScLKDTs5d8OBeCEPrIiHQy2OiYUfmI
VoWqusvBcKJfVf1Ku8JCOfnUhnQwUGQ0AWRAOFLzne3cqMBXo5asbZM0cDxgg7+0ayjnpZ2LYQGC
h5ZM4HVlaGlTGMBYM8jVd6iEWt1vVXzFyTVFkbKzv9rOF67uFTVUk83lXTRfnlIYdmJWCo2yQsmc
mMBsC/jTBA9HKRQsq8Ifug3Xt7G5Ft4veCKeEohc5+crbhDJR3LLyzXk2fMHvQhxRsTDLpsCe40k
auHJcmJFchLu1mkbCxvo52Sni4NjHtrhtfHqMM0UKK58vTyJi34/NwCggcoAPboUy/aO3TAwzKP3
RP9DU1808MCt0fqsmZDWiQ6VVlgVTFQNAPjfsnKjjt8uj2LRFY5GIa0MsDptCU0B8Ijr+l6jv5vZ
Jw8A57r/btHPRXZF45VDaW1M0iKNwu2zuoKAoFo5m7p+bdsDhXD05VEtGgF7LFA0c2lHRgpDVgIU
tS76dYV1TeNdj9IhdX5mIEc2pIGURdvmvENDLi0CWvu8CqkafHwYeKridfFO7iTHdVSDbC9AGGge
SB4L6tf509BvL5tY2plomwPyCPyJ511FfBA60+YuCE8JuvSgs33V38fjx6FTyPuCJRSNZvMLX463
lZz0wLiAztnqIVmyL9XHy8NYWvDj70tXXe7VFji/5u+Pn/vki1K9uXzlflgzIUVZqV4O1pBBJ9R2
wqy7K9NQ/7B+K7g1jkchBVJ2y3lRlUP+MLUb4mm+kR94unYWL4xjpp9COh5J9/PaoGELrQSahD1Q
t91qQg1r95rpa4CEJSsou7jg6ZnZRuWbrbQ7m8RWyx40fsW0vckOIlnZgAuuiwDtHVkxc1nIbKm9
EteaVrcNXLcPDXOf82LTpN8TsbvsW4t2PFRSgZefYVjSwicQCx8rihYAE/wSXHi+m3YhJcJvld8u
W1qaNLRWAwgBPSpI+0jnPeqqZRZ3agPd8Dyss9cUsHsOuYrLVpYCHUjd/zAjnflspLqb8AED0uow
ybIAqpj+qPQBMTa56PZl4voDMyCQ8/my5bXxSUemaJRhEhBHfSimPBjsu9LUfbqWiF80YqJ6PNOQ
4HUvZQ4cZhG7mrBcTT9e9emwm8aXuPl4PIp3NmpzyLnMrDiSEZPz2jVt3jxUn1QVWZeHuFwDJ8yT
IQVpM8saKphIG5zzBQA3MrNbwL2HXBw8qwgFpMkur8eaCem8QbRkoAUeJrRS/2aS8bsO7N1lEwur
gaqfh1I4rjCATiVfm1K9K906YegPK/ZNW97pgm0hU7xyFryno6XZOrEjuVYB5uZiwovqoShycQWg
+femd5zQqErjJndS7QCwih4AxeZshDXEfh477i03nTejV60HRlRrXydgkptIXvmZQtGtxsxsM9jO
m1JnHYhFhAU1k7q/NqeyODQmecs6JPUmU3m2GTOD1sho0I7up7TvcaY65tOkZsZOYY63rz0lfp4q
Vb91SVJ8MjUKivTW0/3BEmhwEXoaGB2jgcPi2NcaNUWCpfMC6k3VPrFps2UJHYKWuOZelGza0t4a
AwQGBKy0tRGiyFD5vZeC2TXL28NU6mqQDJr5yTMLvlFK5jwDh9jiUaN2n3tGuyC27W5DksbDTz0V
fas1u3a1Og5aVyOfQd9nh6YpwGxqos0K4Or5H0lmFpsq3STVlevy/GpmmfZBlN7dN5VJr/KCdT46
R2t/dDIkuUBhvetUq90YjdIFguqpTwoGlunOdDeXfWzhgMYOBFfbvFuQGJcicY1Bv7VmCbRpqy99
ft9Oo8/waloLldfMSKfzWKd2nZdQk8PtXJZ+kt8mALtX28uDec+jyZ6MZwxiJSAVsWGk60YkhCjw
Ekg7m5Ozh4zNEDCUrQPKaOZbxqjsJitVQp1RgHN7lvquPqLZMrW1K243/CHjZbo3eJfelEydgi5R
p+vR5vlm6pnxyEsjC8baMINUqMA7Gl0T6oQXQeW248vILW9H02Hydcawkqx+rXn61nc02w2j120U
1S1DwqD83XgWC1VrUoNaoBqMKpHrF6VOAw1PJl/Thwcz5sKntHH9tuyTlazDPAvyLB2fK/O5c5Rf
swnNJo9iv7PsjZJNpoMjRGNBPRwSby1iWnhXIrE6v13RnzbnOU5tEafVVJbF9YMOFIktHpjy2UCR
tzCMQ+bdaNnK3bJwKqM4hd5DqMfM2tiSA9SeOaUo+EEvuEGkqaV3GWcrO2bZBCAZHvKGCNGk2Sun
wraJk9cPA5v6bWpmypbTzA1XXHlhjfB4QX3SBK3JGW9c1qRVCiB49dAcMnKDqfrPPi/dXqJNSD1C
BvOhsV5vPPr18teXdjvKKihFAlU9P1pOFx0sCEqndm39QFpuIX1WQYGa08avYuUGOciVqVpyZ/AC
QdQPBNOIHKQFgcxelyoDBJxJlSEjs88bAlVgRBVZoPC1itGyMQforrk95ywbY6bUaIumqB8oOxTF
i4Xgn3hooGBQeHTXyM2Wok1c/z+szb54tFMVdwRDhw1rA0uDBEKxRAm5+8VlD8R+YuUXorZ+X75e
Xr2lLYvK0fz+mBdPTs5oydB2fIBGpkmjLusPTQdOJ1MJ+LhPx11pNx9/qR9fQXI8KGLdmTQBseV2
IhtF3IwxUBprzcmzE8hn3vE9J/WacNLwThlhJGnVa5Nkh0HRblk8rTaDyHYAhgDlPeho8YLD2kmu
D8iGpbamV0cubcIejO6U812D9PHlNTpzw9kM5GXx4oXY5FkMjTRQ7EIah0WxDV7F7h4M0qZ31QhU
hZ3ny6bONjNMAQuLuv+svKvJy+PYKJzHVsEi4RoEKLD8QBPFz3pwIxTk4bKtM9ebbUGsBJsY0EAc
4qf+jv8/qVNGMSx0UNfhUG5A2gHauH66d9OVW3DeOyce8W4LTo52P1C2yHkuEC2y3iQ5i1z+ojKK
8OAn1mgmnPnLgLR5pyRD/0+csWhsob/XX2vZFxNtVeytNnaXp23JG44tSScgIt9KjVVMm/WUD2GN
x2i1hTzcNK64wqIdwFkMeDi49OSmexb3oiQiYRExGhSwB3WfFjE6m2k0mfq1NyUr9hZdzwGPE6I5
F28MaTMpdlKoVY9xJcY3qn7T1Mrn3VeNfLs8fWdeN3OUIqcDlZU5kSff6IyjpwHt2kU0ae6NQzVf
nfZtXDwNcbcDd9h1ZrgrRx5gM7L3wSb0L8B1i4oqgO3S265wOzHVGF+kZ6O2haKVFlQtEjGV7ZQ7
1hN7oxSUBEkX00MsHMSYoqk+u2XcXw/ZkIVKN3lXieGlW7MkU9ibKRoJcrMNDK/ItniL8qBRe/zU
6wN7pA4EuYvPORlAlpDYSpARt/ezVIF6tpHpT33tkA101bnvxs2w6c2BXRU26gwj13q/gwDATti9
7U88oTdiUpSNDvK/O56B0qlQQa+WVda94FwPEjh6nW9b8G61Lofs+FM13mhD/thUzuFzspkS++A6
LCgelYNSDA+2oh/SXi82RuJMm3rqQdKjzVmBAa04nW6VQarWKLRga4d5gr93HEkWpkMag/8Iqt5j
i+aJrBaqr+uFFiRlBZJFxTV2mShF0E/Di6EoPFSYYYel19bbtp86jAi98ilvoFMEvM1Oz8hzTid7
myqTG1S8BXlFFw+BqpE3hxdjyAQtNgr0i3z08ihB2SUxhCviBvwsAKzoI35gdUoGlkVR+cJoDL+u
ERGMdlnsK9V7q1Kb+qwU5tYYaxTGXDM5DJldQyspBv1vbug+i8H3mRaa2NVD0WxVUyR+oqd6APWD
NFB7oH4Vllq+S6diX3dT7BsWRpjZlR7kdlGEFH/ybyCmSq66sk/9pvO6bWoYyj3ghAnxY3f6rKpp
lvhgBh53rccbVETs/tprkxpbyzb8LJvMfSaadoO6G5jHqyJLo5YZ3wT0M764UEc7sCwb8D5Gzn4E
yfz+8j58x/ueHMnuDD7GzTmzPMLEvGmOwp0pLuq4R4tSlLTNjTUyX0+8h7r/0lr2DViI/KxSHmrb
uHayu9rZIWex4zF/FFAOVcFzMRSbMjX8Etx/jhJDgMMLsxYPQAtssMkAF0r9SeThkBE/t1XfHb90
5fdBU33Q4gcTjhd6Vfdk04FXC7EBye/IYOGAK3wzfias38TsXk8s32x3KV5MtWk9amO7MgVnJ+w8
A6hZIAUHqXtXld7JVBRpM2Ujjdr6u8F5UPZ0E09fSXKnrLbfnoVEki3pfnI4YXCNgUYAk+vA1ghs
CfHhVnvJiHQ1JYqJxtAKRlrrs1M8tc6XFZ85P0dPJmy+Qo5cRuVaimMO30f+yu/SV2/tzptn4cwn
j1ZkXrEjA3ZStrGORtEowaE0oVk2vDyAsztOmiDJ5y0zN0HYhQGMDYKEx8oK7ea5tVb8am2tpWd4
QUe76QR2VufEQc1rn6oqyGFX3n0rVt6fM0dzVdNpsEsFY8lZ0LLHnn2KzZWobWW63lEBRyYMbiGt
OMEE+0Nz/by6UbpQX+vYXDMi7ULXySurEFjzAqqjxlZL74sGOuT/4WxJIcAE/czEGzoaIcdnZYFZ
+coakuocLX7qXTJXB/PKzkoylaK3VTU3uakgz4pTFjema2xcGxScqKeAlshRS7QRKVaocly+FS2K
DW3bV5aX37TE/Q3J9LWDYfa4s3010wCCox4ssprk91QTXmHaLRaydF5IExnOsBnNL4gv+tQMPCiF
GMNKyn7RPcEyinMVRYGz8FV0U623JKeRHUMQdYtu2eLt8mY+Z4aa+TrRpwPVWESsSBGdnhZARrtc
H+08cgQ7uPxaJ9uB3CCXE1AgJCu6bZvfrOZlyG5A8GaP3Qq/4tJhBYYvFe3Sc8OLXG6rXNA69K1e
RrETdUbq94nhXx7hmgVp2bp8RBoCDHVoBQ+bKeAfrtzAYY9HIB1UiPNik6KxPFKzHuLmiq9Vu8sj
WNrcRxZkcpnRrXjBDbWMiH6VoI7AwBafqkaINv2Vo33J344tSc+XVhj9aKD2jcagaVPp9sa0qqDQ
1wAbywNCysFB7DATPp76HOjUmdXbRhl17Zb1D8TaZ2jLt1eeLItWkFcFUg1yUoA8nFpRu5LnCnGK
KLMR8VavzfhYqd878Xh5dRb9C0hs3cMGRYZNOnqFQweeAx4dTb8pWdCPP+O+OADw2oPYvGnO5o+u
DzMmbTsBdBl15Cmjd3DGFQNLa34cwkqLoZqD1ngxR7jg7QZ3A6oOtVlx4EUT6PFFI4ABsWI5IYPs
tw41Go1GQxK4VaCMfqX+hOdCoRx10rnseJaHKc3arR0P4QKJ76YSZLNfGv2jmfr5ZjoyIR0kI1eF
kvdzrD8L6PirwNrFWYKnIvsMgONZeqespqSDWh20T2wg9OLaNz2Ow+TD4Jx5GMCE4LAF9csZNQZn
Zpc7kKCKgDba1OPBsOnKxntXajm7KY9MSFui7Qhuzy6lEXJvdtg20DZxW9P0G513Iequyc4Q9GWg
2C98qofb3B7LvSWGNtSzJvFdkbn+pCW/Ozn1/MlCeoi1CUpPBSmCKdXqQLAx3SAfYW+cAaXT0Y1F
6Awm5CdcvJVizflwE7k0aVLkM6IvM4V1GlUN1qa979qPIoTfDSCrh7Y/VGZl+mynz4sxd9wyyqxX
LnLfrg6qXqwszNJRpaHD+08jcrTbo0KIVm8YmbRcA0k3+nCI2f+UERAyz8IB2IjSeUKbDvFElVBk
RHv/XkUf7uXzdv79c+f68X1pG2ZxzLO6RUyE1zGhu9HdxuHQXWk/80wDJOOvYUjXumrEQ9URDKMr
v8bZjeX9cXkY5yoj7yv+twFXyu/TvBoYhLrKKI+razQPhrk5bSYjeyyZFlpjsQF111Ueq06gT+Mm
sZEHM6vN5T9i8cj5MUg5PeoYHe/iGt2/BYOsKhQI4pfBWqsJLXodUO+oLaDQALqV0xssJsAACZtS
0FMgu4dEhGGtERMvjuPIxBwKHF+SRa7jaG5opCK5NY6dHztXOONWPG/NiuTZTpb0vO4xEPCIBOCK
CSDJuiPj9vKarE2X5N86EVasJzWmawoRuKxqQi2FRQC3/b0ckmN7U8PbGNzeER0/516B1OmVVz3n
ycr+WTEjk5JQF6p6g4Nh5EgFjZXuTwTEi/rX0fiJF8TReOTOWFQZFDaYGE9jxFiN9IZNyrfLS7Ky
8JZ0n6UxoChtjbE0Wr3pc4SrTRqWmbtS4l428+OBKV0yJcyU+oAHplbdTuiPLvRnLV2pVy0vyw8b
s/cd7RQ7H7gB1VMa9brtZ/xWUZyAFGJjDms4imU//mFpHu2RpZTbpBYJRhNPXzJV+cwn5HQvr8ua
iXmwRyaI4zWQq4OJSkyDrzT1I6+c/WUby4vy4wkurT1I1tNWaNj0bbkZvyfNlq/RciwtiY78MRB+
EGE4A5zEdCRVrsOBc20XV4Wvp3ce3ZDiw61wuHB0tBMbULbwUDqSjq/aG4hnUxcjQdWk68oA+hLg
67upP8xSLBmSTjBmKryzahsnmHrTOG1ABfmJGON4KNIZNgokIoYKFjzrahR4Ov7ETjz6vvzijht1
0CmYgyLufFP1zwa7btbEF+ZJkMOYYxPS61RPtbJGMQrbo9r2JbJazLtpcd53yhe8MgPWfb/sx0t7
RUd3LYqTumFZrrRXJtQuege1uajvP1vgRjbpCs/DUlyGyBIkC1BAAJWE5F5ez5W09MoqohpwM9au
T16TPg877ysFmubyYBYnDzVdwP/AzIqWqtONPwyam2cWHpS6c521oZX6yivZGa+6vtIGsDhrR4bm
nx+dMEaa1UOmw5Db+IiPxmnzEwOxNUDNACI4h2ahOsMmr7LLCGSlYWyQoKgjSr8KZwiUYa8kny6b
WxwOWBcABQLWA5CP0+GgZp1rFfWQ30G9j7w4xffL31/0gaPvS06Wl7aRxnSOJ1G5UgKESKO3zdl9
vcaIvXQq60eGJGczO3SFphYGUqXCr8ijqlC/WkMdrhmRzjE9dT0FePAyakTzAi2Fu0JYgQY28cuT
Nh9WZycBWlzBFYcs7xldXKxXwDIaJXL3ItvmKLNW39Wp3DIHKjNeGbQW3Yg8XjG6eOkcGZVWKrGz
ptH7ObPsgTewDAUJa4OGltGGl0e3OIno2zCAbTUBz5K2auN5fdzPHs61O6tFUXCXdiubdHEsaNlA
jg+EymfIw9HkFa9VrYwoCgOxd9Mw7qflves+Xx7K4u45siP5g2dniJQqUUa1EnzO65WJWv46Gk6s
WUfLkSm+VSIgQ0g6fJ1pN6MpnhVXrITKi2sxK1r9aUJa9CEFbI1BOwupSj15svhNZq8sxZoFaV+q
vWDWVMNCTh5KcNZ1N268koZbNoFRAHQFUhcZh9I5kNyqlL6Meu+rmn0agFjnn39moX+YmJfq6NSH
sglwn9pQRoN2lZevdb+S7Fna8egkMVUb4izAK0oxpZKohe0SxK2Cqwe7HXwIR4ee9klYf1QDuInu
rG5NCXhpjxyblLYhUsgKz3S8kFPCbnqeh/YE8gtXu2rG7OXy7C0tEKJZQIWwH0GELAVnpNI4mjEm
BGcpoCXs1WgNHzXPy0aWdgsatFRgkoC7A7Hd6RK5RivstsIUukAcq7V9IC40kH7CBqpigMOhr82U
IxqbdFAvi1kR5b4+7VbRdktDMEEbBJ05FCfO5Eh42et4JCUleLeere5eX9nsS5+fMy4gEgePGAKy
0xnqIcgHJD/2SVv45Qgp65+YnePvS4eJMtZFVhCchlaxdakPuNDHZh/9/1DqepfrBB8sxDJP/35E
kVqb2AO/BUmd77hfq36tMV7eE7IFaU8YGegctXrkt/mwV+s723tpbvI17Yl3meXj6x1W8NgC6h6L
oAMYLQX6o+IJzxhSfssG7V6vyVbE5Fkz6K7IX0vy5CZZVHhz5lq7UpRPlvEFcK/E78p85cY/SzjO
fwiUP1Fe0FBGguTf6YQWaVtpo+N2tzHzHkrVe+U07vw8jU2/y7Md5LcPo2nuwQm1c5j61UjyxLcm
u1vJQMiH3/ufgVI22H7w9+AIP/0z3NZjgPDgz9Cgugqp1l3fmknIxfAy1gmgSznK/q5VJr4xuWTl
1HhPBp0uBvrGIO0IkCvEFc/UvQhordH12TW3E7DKu7jvyiunpaDQcUXgpPFOsZVPoO91b2vRXsWZ
9Xtj9G8mab5rY/cCkTrqp178pLopAOZ6qd7FGm+2Deqzm1gMjwW0pMICnPpA6k1hkyqHxJr8ZBy3
lTNdGd50h+sscNo4LLoUdYqR7jqbz//AfVN412yqKh9KL29oTL2xei0L0bCXBS5Jt1Nt7VIALfsc
pacWOmtqph48HVeF2j2VupMEilN8JVqXr0yZfIzg+Ji15RBdoQEHFSPpoPW6eDLcqWhu208luTLI
vxEO//Vt/G/yVkX/nvv2X/+Df/8GssgmJQmX/vVft+m3pmqrP/j/zL/29392+kv/+v2NNimV/5OT
38CH/zQcvvLXk3/ZUJ5y8dC9NeLxrYV25vvX8SfO/+X/7Q//8fb+lWdRv/3zl29VR/n8NZJW9Jc/
f3T4/s9fUMABnsLDefVfx0b+/C/uXkv88v/62v3jtmtfl3/v7bXl//zFsn4FGwBIE6HHAkUWz8XS
DG9//QS9I2CBmkO5mTL7l3/QquHJP3/RrV+B4cDemhH9M5UAdnlbdX/9CJ/BC11HLwjq7t4vf/19
J+v0Y93+QRFuVinlLUY1h3I/thIalcAUCS5ZB94BURpQUZ3uY8B5q0GpEiNkHH4hNG8jsjhMYmMK
1UnXNkDx5JvBSp48DfDEyR72vUp4aFj51rSSfGuhhWI/EvtAJ5XjlYPC8PuM/j9wrfv6jT7x5u2N
377W/z942FxU+z87113VDK/ixLXmX/i3Vxnar3j8g7vnPRqEcOTfXmX+agMlr3sABCGggkIhPPhP
r3LwS2hPm0G0wH7PejV/e5Xl/Ap/m/UF8a6YhdXcj3jVqVMhHAZVowbGMf3fJBWaFFTEttZWA6+A
jR1z9RsqlHVkV5YDHmG9Bk0FL3l5w0ZvDXU2++oPX57NQn7ewQ2NqvhCXmQyHGg3NRP6YAuFvtSA
MOwSnbaHo1X4cwsdb5n3Bg3ZDJ758/a00Y0gtxZ6tFMYTYgVirjsPmutqTxZQmnuq7TooEieWvqz
wQeHBEzlLgc0nJtPBa9b5vcMXZXIcKg83ZUMV1hotLY3+dpQVe2m6XSCPOU8Q3ZToMm4GEcg29u0
KXK/pGlcAj1ZaiApLCYeEuDyp03ZVuq4dVCMf84bBhQtuoeTOtD0XiNBpebV5FtjZ+ZgQyrSwgeZ
rhbfgdSw+44a20yHgfLonHmrtNcsgZqhB/IsEx0BWU6uUcMYnhKwrbINS1L1E3fT6n9zdl67cSNt
mL6hJcAcThm6JdmW8zicEOPEUExVxXz1+1ALLEYtQQ3/1mAwgDEqhmJ96Q1jPNJ66uPA73UUt84i
7LhG82++y5dAfERWeUFePl/qmrdsHp2dzWna8x6KMrjZj6l5EpWCekUHwk3ktmrA07Nw9sRiMn+7
yaHqM2tY1D3WVKXOarR0mqQtxsJN/k/XDF4b5Qr3KqzD33Wi8u24lUv/CltlKRiElDypyqyrGnpB
Va3py2/+cab5sL8wnnf4PGD3o6d30TmYza13rIO7IJ3eySaKy9j3lEyl2wnoAlVwZac9JJUXOw2V
FwhJdET4XC+/ozLscxGIiWxkH3AM6+q+CV4HCiXuzHOG+q0ubFtmI3z2D0fjVsbFLKryzDQYA6fJ
cdEhkdVauGkntvqr503lD2cvgFSaPuZRN5DBrT9iC8fqZMitOSkjHOYYvrz9YdahOl4VgnSd0JR+
+7qoWzTDVJ4sVt4UiZHXvRPrxpDRKa+H8rYJKuRPwmDHkcFB3a6LHas3/tGzxhsS+ZJoSqUcFaW4
hHXvBduUg/Qvqu9719fXyo5nXhV6KIfLGP+GyXiRnkab1ePNFVhpu8x7VjYuPpjNapxssx1vqiGy
rvQCHmBol68KHyYbWSnkHCmaH8dRSwST15iFlaL3Gvxoe0gZpeeAkoqG5V6rg4fRFIRSADXFp951
cOObG+ytwioa/imQiE0DAUBz99RC98vyFd59prk058Zq5FeGfeSGtOXN0xLyf9F+vGY/YT89PdGJ
DOAFkaY8aGQ8voOiC8Ki23Mnbbs+hFJS6OpVCyC3hbUyozamxy2nI9zOPuKh5t7F2A10YVaJlu+0
dXW7pl25tkNa55aA4AJnB4QY6As3LhCTyONO6knH4IBAoBZuuMTzkE9jHDnKfttWq1nGY6inLtlq
vB+zlz/doyp6/HqgTINNDci0nMC8HC/72u0sVzUeIg+2/WaEtJYJb8IaS3TXMGwX5NnjmKBUxOTP
4WkignrpZS64DDWtO3R/w6RjUooV0swugr5OPK0lX6axLr+80hm+y72qXoHuWiIq+05YV4rFp3EY
nyliMKSOQ4bevIjD/byHUjkGDoDSklmhbS/epXGcmaHdxrNwq2QcmmvAsYcA+PhhY652AB0h09B0
cS8wMWMHu7ENxjJz5001ydjiAnaqx2G4d3LGu7FZL0KkXhvCeQpEqLHaLA+ZHuG5rxuphgoC1mSI
tA71bsV72QRbrKJ+DhJhF95b56C9xx1MYos5Wyfy18BHbfxw7dxloC+c4hDM4JQrTbt+5VSI+UIv
Ey2rTdb8dgrFLE+NJmrdqd6pvnglx1A89Hu9Z4G5+WZqB9XEYRoZhhmvuI79A/q1629dw8iruNkD
s3pfb0jPWm3urtnSFMNtUVjUgm1dt2/bwRu9hBN1h+3UAWfzp2h14xLy1HBlWz855g51efIYXjD2
x+hYP/5mx3Iv8kiVTWa3c/S7GmV9I3ererXWZX4yxVWk0fPrUXYwvEQi/RJCAcabtBNyWVZpWiCB
Crc9RhXeSGZvdLNyazx5ZQs/+XAZdpqg3cA6hvi+X3YIt9UufKvo4em5oAt3UcIIhO32ykBj49PL
Z8SFsiMf7rEWwo7IXB9V1+VcrbUa3WPT12QYtC2v17FyzpNbw6wT0zR+GaIZ8Y3K8NbXdZcPH2EU
hho15QVWcjVP9p8rV/PkPOZqLE4PsnWI1ujuX75bPx9sNTQZ36o13jaRvd0vAyM55c3i9VAYfYJ0
zP5rDacxQYVXf7aRM8720a9SCrnida8qee7ofF55JQ8UiUffN1cG8IBrCyAc0Jt8fGWG5eWLFJ7I
HPS6xVmL3nofWhs5X7WNmKbmAiu/WC7EBzzBqnxPBqtpv++GqvLYGKLdT/Itt1Rmewbao3Keq3cm
TrLhTeD1EK9lg6HFq2YLjL+DMD+84Qe0LDJQh37iJXQyX+Ve08WLUmFs/s0QVPIV37DJ4FH2V5LF
p2EAhxGfh+OiDnGgQi5OQX/UyCutCCc0ttafDVN1N3iDt/9uRWXdh+5YfC/93b8d2mk/wZ0If1Rd
715BQDzzvR4DCjYRr4sc8iIr2QN3hdLr52lNxK1Oq+n2nya/rc8eUkZQE4twvwYYeqD2XOwObtom
ReaYQBrjouNbm5iTGwNIyKYqaXeNujXrtDFdqO4dHbfPndOOb4u8aaa08aAgQY6VOBSi+B0lfdeu
KCxFCHWmxSR7J10atKe2ySZKDU4VfK73aadwGMz689y1MFmvfHVHYnh59RTCpN00bfAXO/7+P0Oj
nvbTceIEaT/m+RpXO/L6iZ+raQHMjR11sqshWGLiizunLlzcPoZVOlsUaK3/U7uF0Z4Cc3FUDFLH
vqb8GBwP7+LySM44nvilCD1cdn/dodgqNcxBSnzc87tFAZ1KxZAvb5d8qeyYuWr4znM7b0hnczFe
LVPoNuRijlDntQ5rOy4XA+/krYz067WeNfJEs2xV6umwblLDQjnvICgPTMl1pZNFdOq3sVq0NwfD
6dcUEzy40WD3rTkzIw1LVUdDN312CrWu6TSV5SffLIcyIaTr+dtSVGv5pgK3csorrxb3ud8snyY9
ol3Whs2faDBLM5bk8ROpiO2CnIHpbJ8aM2r2WA8GfdKm8MK3dKb2j7k9r78RQqn0G68oqWtm5mHs
l7k2ib1FJf14UE7HeeNU6p2LkPK3vQ7mD7qWJTT13ZtvdO1Tvu550X6rBsP/JZxV/7a8Ljcz0yx1
ANdyav4tdTMw9dIdoS0oUCDD17Bt2MxjuPmxY9SOccarav1aVML94LuMmOKXN+IzXy4iHg/WOrR4
UO94vA+LwvFcuiUGnTZTv6ly2N+e0fmxAIt3u/nLNTGb544roitZMsAiIq55sfGBxNZdtbVGOuee
+qiWzU2noRpP5RbZp125M2n8FjgnSlD90xuD6VRa0rsSWo7z6GJ7+w9iCNhloNr0QEn4z9dHNoOs
ka8MhOQt99QMrYoVwmm3NnymFOber3Wryg+W9jY8JsvyypH9JF2m/XAEWhIBghtD6cfPHIZ7Gwk7
zFO1tIecWwiYp7P2n6PXn12r2G4do1qunNB8Gc/cM8NJBG/54T8uzktPGUbEqWGkZRGNc2K7MzTQ
ZOpkucJ0ayiZKK2mMPaXZplvrLr127g1XfVprts2gE6eB/55w73ulQhrRi9jT4qWtn64uhmwR/eT
UTIYSsd9NX/0okHnrTMwi7vx9pxDbXcVZ4ADV7NMVCuiNXaN0r/h4SIBkHtR9UHIuigTu446I5Et
DJA4asyWQq4FgJpKW+weXDZLf7I8Gk5x16zh26Uw9Odehu5v1Mzb92Oj6neaGZUZF2EN922s18Y6
D6rP3zf9PJTnwNj3Xx6nZ5N43iLu3ckof0yNs9WZBfUPvTyrJpNeEEXoE1wYbYQA0PF9Yy0mcS2s
hJySw3XdTt3dmCHiRzs6FfNSLt9V4BlG7LSu+T1fwtpMMcYaadqU/fLDRP0AqPmmwg/b1oE4X3W9
8wj9Yfqwaws68er08kMvqjEC26er74Pv9hYl6uFDMzl+9SZg/GjGfi0cGQe4IbztNf7SsHbNXaXF
ysgYo+Vuolm2Tbgj2b1hVIkcfUtgyXPIG/mT07wOe6WmRHiB8RULlPKX9AJGhz7Yg3uxdcNXb16W
hYKmH3+b89oy6/PX4UblpvfHEmHZJXDO2ndbOfqfMbOJ3il3kh+1ESz/MLZsISGN+VIkdSm6lQN7
cRELtQ1A6e1gFF82yxYdyjpGJOjgj9grNrS6aFdWvfpSGsrXp2pEPSAZo91A6aPqwk91568i3uvB
eON6k2xia0fVOa2wmj8PbR2JO9/fTPOm7tv6rQi8pY9dPJ1v3bBnOuaJo1dZLEsxMVz5/z3yd//v
rPhvd/bpuclcxAejhMozPIXLrDms6GxZEboj21yXGZHRj7ep3+690qW1FS1L9vJ6T79eJqEcGUxj
McLFzOXxmXHYvFXQPwjI7eBzZjj7O8CAznttWdf0qp7emnkUXaDU6c8jnXhxPLVzI7y+EhxPQiFZ
GTbiPkRNKinULBFMpYfwt7fGeIH2I0auzBNI9B/fmjU7U9B7Okr7IfKTsFXdXVcUwBA63zi9vNRz
0YdRBjmjzdgC2fKLQ9CuCgPuex2lY64YZ69N5L3p1tBArWSzsqAa3c+7W2hx7pZqeUVWq5FYneQ1
KPozEQBnRR4u/r44gF36Pju96+0uElMp+oxbdKOVteyZLQxN06Yc5zyzxqlzslZuxXzlaT+3NFaz
aEiyicAjXqTqoWqs1okUs7dNtHdL608nTe/vdpVzd7e3m7wpjVWcX37ujxG4D/UQbHH6B4fvVfik
HjKUXrx+RUtJrbaznEtmCAQ+hEDqOJIewSAalP+2nWHnWdFYXYl9z2xo9jP3ygVwEQ+R8T/R3u59
S/WiN9ICgPDPSo0LheI4QS6t/SWZBj18e/l2qT+eBlsmUyadBOwbsEm92NO4OLeV2PEr6wsfu3pL
7ea/hZgAb00KftPNHG1rmPpeU3RpBCERiaTS8vz3s3LKMYW6ReNObH2QbPbU/7tTcumk9E0jOoXm
cYB3RkUMFHgTt0mz2E6Fw/1evgtyVf/oppk6QdEifdM4hKm0Csfia0W232cL6ASEb5Y1UKc+kv5X
M4AvFtvhSqRbzFo7nC2R/6YlS1/jYu/Flz4aMT/nBIycxCjHGicItGHCGDee4tUc0JHJfNSnFiZS
+XhnSWcrYjidDSfzUps3m2H1a7y3C326inbPT9wb8zqbK3v5vnR+yPwsb8Zk4fZHbgjtnRjt5v7f
IJhXffLtyWpTQzeQwLBlIrythRB5LIdQ9yhzhcvnvdzk264sm+MKwhyhCWcXE0qCtvGpicRQxGW3
1jJp5ZgzSJhK418iCMKJA0jWMtbrbsM13QS+SIOpfIMhRjn+7pfZ+6Acq/5DIgsybZHYMX+sanOs
06XMhz/hVuFR1uhm2tKmd5aP/lgJI1vXYZPJoi1Xxm0pJrQnxhL8dD20FbJUelHF62ExzfdtHqG1
YuSTvlnoEdKqoFVIOahE2Zz3OdC/o8pCwdXsV/NLx8iE9qWLBBUik0t4l0uwFzFuTIOI5z23mdlJ
Z5Bf1kYuPzl5ajfGuEFPSVuuWJYP5CwUVptiBkimoZB06t1fnDoTe8nt1uVs9n3bvHW2ch4yZoh+
kebjwG9pUYFyXzP/2a1bq6i1n4x5kdun1u4h0bhRL2Rmoj44cJ8Q3pPerrhnr5Dz96Vt2u6sg0oM
oFqm4CuCnH4TN5UREfNJwWVMZG0ASZud+3521L7e+Iux/qgKla9paFjrT7NcvZ9YE7UVgkRG9Ifk
zAvuQuH0IIPDKcCsczM9eVfR5jGgwYb9H2ffV00jooWGadsYUnnqyPRVl89N3O3u9m229fpq8Myu
elNWjo0HU+nWX8awc39aez5ESS0NTiJkpBjzRbJX041dSW88beHm7mlgTBv6+4OHnOO6zUYmsaZy
UhceCPell2JMGHf2O9pbluElXpFDVVZNOXtpJLruE1fS9KldlU2TWMa+OreWObrVK1XTOT8NdGz+
vuA4YH2MJCjpQ6D8F6fRVkeqaRDaTCuFUnAsR2trk4E5axE75lbf6qIvz6LX18Ltc6cgUvIUWADz
Ate5aE0VTeCt4Xa0psigmNaVAa7Xs7ue+7FnsucxLAikv7432xkRK7enUf/yQXzc2EWdd4C3MB+i
xUmGcXEBwWjWo6EF33TldXfe3KN7le8usKzyr/gsR4SjqAPbQkylnLQuhVHGYdRFsLphGmF4ReGB
ql9mVUvxy/B2dfYG8KDzhpH8394fWSh0Rhbn/SLL8jh16qXuXXNCy3wJ8/2W0LDROlhRoQ7Na4DA
pyGcpY7UCetX0BuXQLxtdRpTzjSs7N3s4eAXa2p3dHtGHKreBi1PlMTbn77qurkSTZ++RNB/OP+i
mcmEFbTU45usK1VYyPvwaP3Fujd7TT1QuuE/Ow/0SmV+Ab98eI0Ux86BYCNJpDv3eC2vmwtzcsco
NcammL8NW2Wm0zwWGzPqZvwdqNqtzlUXYAuoqJNT0op8ybjuEa2KfTBU4gzF3Cdb6br6FqdcdaXu
eOZh0POEesMAFSGZJxzsvuccCQNI7KJe3tiW2G+6BgFAN0Ij/uXN9TRTtOBM2aELyoZ88XJLl7U3
1vPu5mmgKuyxDbTlRD/1sZSLcd+N9pzxF+M1oPDTM4NVD2oLvuzkDf7Flt4cv8EHwo1Sh3lXcW5D
m352s7UW9bSBkB2Cwf0t416LU9ZGBjlAEv+a4/VzD5nyhxkTNJToScLIsKC11sHMU7OW7Z+OZso3
EydNIjqDwvd//ZQZhMNNO1zc2dwX96to+7m+6MO07DepT+UayS0uOazrk+WuDXddmv94Y/53LpcP
O532MmcVDpecHQdc8L8N6KHwXLludpiqqO6z0TfrPz2lD27ByNjHEiVNmBLV/vfFHnEIdemH8bhF
fvx42dXPDV8yPyVooqd+RkaqS8i1uj4DIzleQUs8c2ZxhzTbSFkdCGAXi3VmYOiBDyWraaxnYWeG
YE8g02RzsTW/tm10bx1vCdzYj5RRZS+/2Gc2EbqniHk+YC/poDy+00DMpQUAo8yKLSw+drOeUJpe
zDdGo6MrSz3zpVKmE+dAaj9IhD9eSoShAP8EWsfat9567biDkeVNSB3Z0kjustYUQebW+hot7Okt
2twevAr6uQwKLkkD0uua0HMY01raCf4Epuy/mGFY31r5fE3g79iOjyP546UunqazyLFebGamVUFt
nzRtbdDeAXz117UiKrk2mG8ABYeM2kWwoU052SZOTlndIdWGzpJ+2zHxem102NIEgMxOL++SC2Ds
8R2iBAq4D/0TFzGfS8QIDig1TBvRZNEskYPq6zaqhlgSaLC23d3hPq/U8lFGZbSeQqC77wVdwy8M
19Q5Z/BTxJ5hGfWpo2dUAhircX5ol7xPh62pbz0rZ3z78hXbT3cbcAvi40FyAZjoXZwclDw1xT7O
yeUMBBt4adF8LpehHN9K+mwMZ/NpxscPSP2YLWSWf6agHYPUUC0mFXPUdOJc2GXw1QTAM6ZjX6Pz
ZMs++K6agXmHI3T+cW6d8rtpa/l+BStUx0p07XICJDR/bnfgxWnbuiE6Xa7X2vQPo82OB3ukkfDy
vT6zwWli+yHvCOYNALnHH5YVtA61UFll7opHibDb8H4Nxb957tqfXl7pmcwDIA9B5+Dbg2e9zK8w
jAnaAC80hIL75bS0mEsKZw7fjWHt3NPL3t/1plw+TJRM924PjEV4Va6p7wa4CMLqshLLYjCvecAw
5+Vre+aFu0A/APQC23pKOd2HuYmGquKFW6o7q7LdT9Gw97Ga6/2tNZJ5Vt5eXtlmD6DDiy8eLbYD
IoHVMyLSF88eF/CtXnHHSa15cz2GAcJ+U5nNLtOhW1YzFp2FtY7jCss54etjB5+8otC/bHOS0Zt8
1muTqGihhQLXwm1i4GzBV3gmVXtu8R+Lzi8/o6dpC8UVR8fRxDQBrFw0FoFoFcXU0+PQAd0Nd9za
JlZybYrUnPMqvPOceo6tbnJ05nZRfU9tGP1++RKeOSK5BPqKYLH552GH/afNRYgPBRY9YDb3sj2p
zph/I3eyf3l5leOgvXgtmMOBSkV+ApqHc3FAIkIEpmDPy6wv9kbGzWIZ2S62Kg2CaTRIHKj2X17x
6adxQNxCqGkED5Ag0cWB026D3UtVeZk5bX1B5Tw0n7w9kG9ASOcnWAXWuxJ00NnbBnUb0XBTcVh4
JiNjEaiPS1mYr8e9EmdEFIIr1/bktWPEQzsTiCTDTGT2nccHhKwnc5bK97Jw17SOJnL/rzt+cEVm
akda536VYZmQaBR/VsNd8tRGvvma0tCT75OLACqMFTppVUSx+/gitmI02rafw6xfsYIa23a/BU4N
WGc08ridN3FX1HOdvfxWnGdu/VCG48t0qKyZpj5edbQLCB1VjdSodjV9NNfd5Ym8tcMgyJlFn0Wd
XzunosmdD7bIy9+gLfVPGIzLj0XnA902J5R/tnWXHO+OESFFG4Y0vPatyf+F5T6YYNt2X8br2Cx/
ggWIPOd9o8JTUefz+2V2FVqQbgVUvN6WMu1akM2Jzxl9Dqu1buNmddYfnl/3ZqbHwnrXzGYTIIS9
FPvt7NaBnbioJ8WW8L0ucbjOEnq7NXt3TZA7/s3Lj+uZdxQh+h36fIVHSnr5jlxjloOjVFYF9ZB2
W6vejr5TnFzXfEX9Vp6oqKNrG+PJiUAiQ++Z8pn2xBFdHr+iTa/eJvtBZ9Iq9U1P13iJhzUAV/Ly
zT0dqxwZE0R0akV+iGGPF5oWfxgGa+fuQsd6MzF3QbbRK85urdxMhp1M60hvN1GpIBR4E1735Wr9
8/JFPPeESYDp7/MFcAhe3CwQMUdCIVSZssyKhk+1ZZwHS7JuGutC35U3QIrLa6zfJyUGX96D+bTD
80W+7mJVC5wQoM1VZ2unHchJkFFa06hu/TJvshL6whm9+X9Vp80rYr9Pb/fAlQHYYAqJ3tBleCwN
aXeTsHQG/Dv6ZjNNSsS0SZwZo7rd01zbdaKs2nCvxOUn5z83fGwoDmT+RJddAdTb28DLJVBsS4n7
FTni8+wI83YeW+vV0tbTj5df61O05LEg+QePF3k9MpDHe0u5Rj62yCplVSTMLVV166V4H+XyAE2E
f4ICFgb6FG2QjJYjddIE43Yvl5XpfGUrc7qy15/Sco7rwbOQxqYPysI/Xsx/wmxvBOVKTNFY+Wx9
V6UqV45MQCJPRerURt3E5a5A0GB350XZUtYHHrvDzjLpW5nLBJarfmWqfm7uQuk4IoOjopc4IDr4
pNR+Y8ScnNZwVs3CNBuPlfL33oAnugPsXb9dyBS/Gy5Qf1Js26D31CgzVgXd3FSuJumw6Ct3f62n
vf5mTCAxYpQc5jkNc+CBwl42/CRck4uCVeq/Lacm/8S2cb46ziowGl9k+Y9piHWIG73PFuMBq/eS
tTDlre6BGJ6HQpZfYVx49/vSbltqMb66iXYTo3pfgtfMoGQ4eerJpl9/5YoeYYZqenO2mU10VQxu
mKlfLWRUfVKRrs5BU0kL+eil7G/yykFXmuy4QJRcr+2tQ3nwuVss+v+QgHbnBlYB4KDZGaV9FvMU
3DDQNUMQJO32Z4uUkpkrK+BzL2/CY489Snp451hGQYg+eoNgdh6/8wHbPXuphj5TxjbfAFoKEtOt
9xuPbv2VuMr89+lidPho1FN+MhC7tFiSQ+/WXmG3maBmHL/Ohtt9a8LOshguHFg5YzGCH5SoOdyg
tVq/kR059sdOG812IjUyf9aeXmfwjk1vJv0+qz+WPeZY9JjGvr2a8mL8LGioBrfY9Pn+XWOYq/16
6boWMLmqhx4WUDB/wj+jt1Llb76b1uZuEihH0X2sG9Mpk0GCUEI6kbI0nUHkfY60vxyEO3cL36kB
yHu2er7TpjmAH5VK04GmMwWwd+ZJD1MymxCwkqgvGx0z3AMA5S6T5732VKnkDQVv9HbthPzVVN2+
gsafhBk3wB3fW9tmBmnU2EWRLPjaDKkXTcbHnpPAzIKi7F8z5yxA98lIy7tA7u2YOA3tpWRl33lJ
4bX9d2GMoMym0e/hEbXl5Cceovs3Ua/hmIuVSTRnjleQ1pbI93SgDN1EMW9d0q0BFJL6LXUhBkQt
wW3fZUBzuFu6m6r1cV2B+GP9qoJStl/dYna8FCVg2sK0kxHvmP0JUM/q1UMMVBEwjDBK4xfpzGBn
3lYUb+ZmDL8sI50qfqdVufdQ83sncUHhTLHhelv+fivkYIFQEoGVgHEYv4G/d2dmOE71W9tChh9X
kY/rudxq7QPlWfIxbiblwq1iDubdDc6SR0lTcEUnVepcxFMxLs0ntrYWb9U8Lu+bIrCabMuhN6Rj
He0MCdfBPem6WuZ0s7SxvImsQvyzOkXlnoEqDLg6GP6hqqs6NyEHxJfEzN1ZJbagOxdbjU/fPPKM
eo83c9P1WeftXCb5sOWkjvzxzipiFHWOBrHDrTtsx9O2ctUfZo51eIKGKVXSN573byXWaKXzbTHi
zEtnvy/yYP+gpWl+VYA4dOLORY0Sph1VXz2jr4vUW7X+JKwVcpGFETgMjpxZUwLnbbsH3lL88GFP
FDHkdZQvej0Xv4pgriNGVcCv4h4qVRS7vjX273WBN957Z/J3O/bqGSz1qIST1s2yfZ2qyfv08rHz
zElwEFygtwCLIce2Hx87jlREAltPGciG5cMS5eUtPnK/Qgh37+khXMMYPZPLHK28Y0jIqIdg+3i5
wpP4s5TOlHW5LYqYKQe13GpIQf9BTBmgGpzKrKK5xXxe/pXvBc51+Bvii0PDjU4t9d7FCVtPChJN
KQya+g1tjDrytqwy8u21rIK3wBD/vPxkn3QXHtYD78oQhUOOfObxvZrDKtSG3VSyC4w2Y8IJtNUx
9wOwBbqNZApha5z2uCr7diR7VYhujKOHTdDWISAHxnKDUqaVJ+NN1dNyv/A+7DOmdWrBR6qX3jWk
7pMk+7hkFDlowdCzB75zUXDl+2ZNI465yZr3/kcfHPRHQj1+tpNaYy5tToso6G8ouu7sehveFBUT
i5cf22XN93AJh7I8QjoPnJHHT63EHhl0xYJD1HIw9HusBZZS2ifSrx53msG+DQbaH8ry69cNXLj0
5eUfcr3/xuGH9WnDHYwvOqeXVgBByUFrB6ORuHQ6qjjaO5nUneH+smGfvdmsxtHgs+v+W7lZ6kOJ
WeoJUcD5lykmBUXSmc5eaUVgi2d643Ukr82bL5Pyh+uj6R8cVmuw5o8v7D+5oVl41lgzdSBARmHm
ilwkUWGViSzKCXsr0ldLt9fwepef7bEoKGbcGIFU05W9+HRQalFS54AGRn/zvuQDuMdgU3NqD8GY
bqa/304UQ0ltzOWVGuQyLXpY+UiBKUHQJH3ivhJCWAhkU6bCsro4qG1Cc5uHdw6DgZuXX/0zSx0S
Xmj8INd/7L7HT9Yo7arbXJ6sqkcEL4NF7Em9AmRKl1611/bZcdJd7DMWo/2I4gz5+GWRI60jJ21q
IynsYAtB8PfHhBW8Dh0os84auyn+9F4e5Sdk5CEaQheMwLh0+ZULee6ubUY6h+MJmkaX8/3I2oVV
0mtPDkJ4kUTWaqFWXebBK43ozfnvHzHYEHg8NPZwrrk4/nsdWHi0tQXp1YSqgKBGgDubV/iUzZWB
Uv7fL3ccZXzLUKgp8B6/0bm3mRepJU8kOOEkN5r+a2viSGgoMX75H5ZiyAIYmgfJ0ObxUkqNU4Fp
RZ4YrmJ25AbtTa0rN81Xpz39D0sdIENQEgAs/YuQnetlALHs5EmxgmSPpx2VTl3P7W+jxrft79dC
U4umFG4ZPMSLGMYEa4TbYuaJS6Y5pV204MUBk/Fg3obtOP8Pm5GIST5CRwFysfv4KQpH8sIWI0/s
xq7flP4iSMimjiQ2oF57+daei88YW/Cq8IdGt+2yu1jZ0IwmjQti7c6DekU8HP/JPd/46AxW92fP
hdSxuUn3/tBDME+G03kfjc0Kh0Qs+/pzqgL4FehnrWusSCaaZPPBqUx7Of/6H66UBOJh8Mqpf8lC
9lS+lQEOi3w2LQoEQRO2K6oFw5jVMnA/gDOZLJCU5fB2kGa5pfC+qsyYrJlBmZ7uvWrdkdog1cEv
vh0yqYv9JsjN/Bq25ZnYzWfND6kqTdtLGE2hnc3sNg8iQBEYmY5E8Npl/BIrWGQZOFZ8GvvViUHu
aY/an6Hcyw/qMpklWAADo7Llg6eZfyge/Tc2FlW7RC7S3kmn2+mkJmO+gVsznfN1ve+91rgSMJ5d
7pCGgWlzgIYu2jQKqZQdlSQDFkd/Z3vw+mpxpEi6Wc7WamYv39yTLtXD3R0LIcVJk+AyCLc7w8rF
bIF4jshcKIDuWR/55S3OYnYiHUH9a23e9Gmfm+ELUuTdbaln/1bNe3Blgn18hhexy2ECRf8A3YmD
i/L4OUttz4xJtJE4s73fzfmanyikrhk5PrObkNnj3CZ15kO91FQm94FNhPMABEEA7AK19ndGvUR3
TCKGpN326TRy0fE27tapsibjytH3TKKFjhQZzxGrYFFdpAOdY0yhsx0dt8G2Tu1eRCe6RLD1VenS
evKwv/TKa3PQZ6Ixcy9UBo+znYUvFh0tINXmpBizW3mQocYo0mZogixfrp9/z2Qg/5ez81hy22jX
8BWhCjlsETgcTpBGVt6gFJFzxtWfp+dsRJBF1PwruyzbzW50+MIbkEmiDYzsHKdlyw9tucQdTmLs
U1VfEw81IvOzTlXz1OpyHKhONj/qc7K6/VJReJkyku8+wiP39ra+MmOkOUEIAdqn9Lo1LE1Q36uw
e4v8ZJ2UO+Tye9+0ovznQKC2d+OLMHWzb5G2RDDqtZF6QQNJZmexhpxgEiebCrryQn3QlPq7Msny
41h0zdc86x3xsJbqvVaF0b3e1rM350b4Y2gU6d3cR/D1bi/AlVuECgvPuAkCAK7x5omFOAZaDcyf
LznJX62jmo6iih2YxZjeVU43/w/rDUpappFAYf8ioF5R+MmnWk1wAS7tVNg61dzPDWDZuEFE8O1z
Q4UF0BmOtJiSb5o2ZVd30lwODFZ1Mpnr7DzirWzfVyWYFa/V+nVnwGvpG5ARoFBISdDO3cZhAC2k
wqjQDZg09BXGXrPurE6V/dAI79ZWele0qelb6ZTfRwQgbm3K6ruuHRW/S8bmlGpaD3KrDoNm0r/d
XotrG508hso+iD9C0k3smy5avYAqT/xKruxDuppf2kYN/Y5q6c4nFtfvdpuD9SNaMy0aCNtSsgR8
YLWoc/o0Ct+ZyCv/7EHDUFCo+kdKfuaLYfWgzi0pf//mKcK+ATnqiFARgNP5uwDuTg/DsIx8CeAE
PAWUdaouqfxCoznwPwxFvwZ0AA1PVvV8qD7Gm7mvm8jH3Bwp3LGoHszYIFCE6BzcHurKawdOl+Y7
XU5dyMqdD7WEwAgLMSsbxbEnLY60J6D38dtTI/RlwHmK/pODBvP5KBQb47yhQEtbcYymoG4HpwnS
qS7YmbKyM9iVO4djKfrENBQpbG6eGW3sF5oNRC6SshqPTjHyokEaTdykccbWDyW939n910YkZhBO
D4gXUYc7nx5kzUItNa55usXhnVWDsdF0+29Mg/ohFb2X29/s2nAkfbgKiQ9GxfF8uBaXlLGxjMjv
mkby+0bR6Z6i0BSvsf0p6+xkZ0GvHG66QrZM/12GaKCr5+OtStqHAOUjHzq77mchFRhzAU6nREjg
3Z7a1aEAQ9C1gWMNYuV8qLLRQnvUMaAvmnr1UW1oPbDxxguarXvx/JWh2CM0pSDyWdxY4mT8U2uy
EGDBiljL/UFTVzcKB+koI2BziCNVe3udRwgdAjCFs4/a2WaoJkkcC+ZM7i9T073TwLCcxtieHtMV
QMGbF1Do75DUUvjmbdrcUihGFS2Au8zH1ApadCZUBin9l42bjeO8c09duTzg/1PgQeX01ffzfAm1
cbCBEaERlRly81nvcW6hjbJ3RV0JlW2wHxwv5CIR6tps96RJBllN2szvwqq4w60Qz8LGsg7Taiu+
XamU61pl9bJsLpBBtPa4l1dOG24RvPCCpozy4eaZb/ictYMSlr+Y8XTXyuvLECbFx2aY+/tqTsOd
vbKxCH6t5KP8i2YPw5Hw6SLO+2dfIkKW55rSpH5WtAQXZk+zBRp5OPlz6BRPPfXEo9SXVjDoSfMO
/Er5X0f34zEqdXTC6JFrP3RjSn7d3ldXPjXVPIjN2FlS0Nu+fkqpOq1WVKm/JqMMkFRqPyErW+yo
qF953P+fhwNQAe3cLQowXAiihhkl5i5cUN3MJLQ+DipJSejWa2bezZNlPpgTEY09WzS0bs/xyo1A
HY3LgNSIavA2tEhXAHAoU+Z+jjfIn9KSosdoasxTYpdfbo90bZ46mDwRxGBHs73m1MEaSz505jtl
a57IS7J7YgE5oGavBVMzDI8h5JE7ggD9eHvkK7uZ95e+DXgmTu2Wyzvg7Fmj75L7iAwmf3vD6IIJ
6HvkjkbTHQdopjsX0rWpUnGmvMMMEMcUf/7Pdkb6zGzWKcn9DKjfAUGG0aUPisxanAPaShv7JRzX
GmRaVL38D1NFq0MI8KKiuzUUINlJ2hRlTl8fUdIB4T996uzl+yLP851dOnsqoNd2j6BYkdCwh4yL
iS4olujoZfgIoZRf59aIPMrN4Ffjfk9z7NpHpOkGbJKnC4ja5j2py3Zx0HHOkYUtzfu1LJUfZZ/j
0aEolC3M3Pl+eyUvDz9VNuQTFIqW3Epb0lQC5bobM6nAIREUf43cwHMHs2nn8F8u4PkomzCjKBAx
qnKn8Fs1V1CNwo22Vcr+/QyvOrg9ocsFJHAi3OVF4UOBOz7flIrUIk6XryUo/9j6Dw76d2mtzCN6
FMZDXo7qzhm4fMEYji4EEbaJjPe2dKhPMDUzGao68rr5oSJJ7QDDm/WzPK+tp2PllQMcErnbHNFI
t9os2fPsvDpjfOiAnVGKvFAQqMM17WUMIn1zWG2cf0u9/khffziFmiMhXkrC9Obb1JKFAYPovch4
r2ye7bHU6bPYjCjTTUPhI1GQF44dGlB69CaTGvFkiqGw8+Pm5pNuSVGdXrfUdwBbxMPY02emX/Gk
soaDmyONs9Npv3YYEGEQyQwjkzid7x0sZno7cqbSn/Q1/kA/qIRTPyd7YYCIdM/zXDEjEcdxe9G2
25yGDDjHhHhz6SdNp1Obwj0wB/9Ce3pV/VTD6WtZ1DyAtbHc2XFItx8W+5/bx+Ty7uYVoI8HZJxC
JdHP+VRlK0Pa2FYLf6xG2PITmVSJ6uu9hVObh6QmRtOasfiINYw7Rdhr2xWoq0pwJQDiWxfbZgWf
DpO88PsMXyYjXf7mhjoW+Gekprda6h50Q2zG7WrDH6TjRJQpiKvnM01zSDEROths1vX3hEbO4FZg
kh7nuLfQeKJHia5I/EZ6ndi27CAqdqqC0OErYOGfp7GKyILzPkHBArwUoBrCqSwFMaUXRvY0DEp2
lyVO8lmRhujt9V8LdzAEanipyEi25fYyqXtaREvpS/UQe5pUds9LrJkYgyyOn5dG5ZlmuuykyVeK
/DzGdNqFqge8lG2/Wyrt2hwdo/Ipzs6Zh2pbrntJbmrfuSKiPogAkJT3Uprpvdta4SwEtMYWzPk4
az/rDp2Ow+0NfuXJAQ4Cvx1GFjCVLWqmJAgcUlmpfPScFbfJ8A1Bnjf0CgB/f28PdXXy4KsNIUdv
AP7YbDGjjjpD71LggZk5+bhRClkHtRlrl0iWB9VIxsdqitcv6L8QhZEwji+LEQ13jZ46O3fzFSwM
rAN6Scyd7gNg3PP9vqD2RRmtSP3CijMv7NfiGzyM6nlWwuRoh/NE1G0X90Zt537lqNmhRU9r50dc
uUhFhgM9iSKXiJvOfwPEJ22VJH4DaIHJjfJRcykz7MS712ZqO6LhinuGyCA36Ru3ZSGFGWl+RPAn
PzWxMT3p9uIYLlIhrDNxcgwTkkC0fZTMJP4c5mk73dXUDvYkN6+EAbSaAZ2KhRek5fMJz6kEJLCK
Mn9Vuvo0TKp9zJRiOpXVQrFKC7VT1Y85+iv68Alo4LJz3VxudsBwNIRpiBACUM45H35JdKWpR8Xx
1qXoPLWIKP5rEvrmg9T6tzf75XXKUKSeHHWh3mNt3n5EXeo5gdjrtWbmeBNo7M9jnS1+2IBJRhrA
+KLPprwreHv5ZlLPwaEFXUBSdv72fIZ91WK5RNPFK5VePXb4KWDzjuEQjIcJNGTF1baa6n+Gg6zO
ZFcPytwVO5v64huzsLjIiMocJR8O+/lPgJzc5b2mTN6iJMDKEKSLYXYlGA1P8ihZrmKvxgeo6klP
ob6dy4Dya37/xtXnNwh1e3BUBqCNLRUSrTEwgmB7vBUU7ilb+urO0psUhqNkvUxD7rgOKno7B+3i
xX4dlL4sgm62Bt3gfOKdAkdorOvJ06Wqdg0zHo5hrQ9BtxRfpCgc727P8bJMIsbDxBM0BUw62kvn
481ZN2rmMuLcmhfO5yo361PrxN2pXtcFMc5hPfaOOZ0IGKz37ZCGLymMmuPQO8MjikDa9ybq8Re9
/aMu4iVRTwRYR4texC1bUCTXSVZpMpyZvJLsQ1nVyLhGZe+haI+mj5NNHuryhqeOnb6zHBdnW4wM
//m1PkOwvtn5xooc0gBCAJy0EwVN27S+GWupt1jtHobx6iRFgZbAjNh+W0Eo6BDrXRiOngUc+jkB
FeBCY1OObZHWh8lxpEOrNq0r0+3diYmvjizED0RxmJhlM0nHXEtsGpikbYw6T9LcKE9YGWDgq67V
XaXY7UssWS0i/oWs7UT91xZYfFvsnujn8pacbze1q/vWrBib+AUEdJVo2q9hSeleV7qT7XX6Lu5P
klIeCET9YE0DTtxc1RHyymU3t6NnFzWuLGMMEBPdbciYUzfdVVrRvODL0eZvvbbFsMQmZB606SlX
nE8S2grKdnM2egD017tQm8yjWs4KBME1CSCgYXtWJHta31e+qsr7L3rXMEOwbTkftB4GwmQTRdUu
a1MvQ2nC1xf8ExsjRO44GcPfmjVF9/2a7qk0X/mmqihoCMQJSer2nqRFroxozaPlWsqI9cLPeGej
mvJHqRV1Z+teuR2p5QryInAPyjbip/wT6mcwhHqiXcS09A51gnGILb9r6+4xHzT9qayi9tPtq+ja
DoJhJhgwQMKJfM4HVNUIq86uGb3QivUgSpf8PtecAhB6CcuwDXUP7kv51jyc/fOKdqAExg2xvZO5
j220+fmUaRXPh3BU29NUd9GDpGrx4fb8rn07OrEKPG0D/6xtk09mOU0O4ui1zVDcJWkrP9lTW3iI
moXfbg/1ulZnyaGYFt6xQseAVum2Kt13RsbTHY2elCrDOxS9U1CzvCnQuiYF3aZEo9ZwWHQFo/cG
Iu43B3+fD7nuhJObRunwrEDrsoGda+riN+Gcv9cQ1zO8cpJj69TnnYVeUh7qXx1C8qe0zKPvDRnj
7HU9XQZ0UXt0um/P6cp+hH8H45SAlNxze50pWVfL8Yizlz2k+uOg9d1d54xZ0ClO9wAsfK9rf+FF
QPeLfJPqF8huTvoWa2kqS7RqDSFnC5rCdruot+I/FM1yw01zNG9Paz9l3yxWcj0iGF8ULylWR5NP
8XRWvcEKk/fosRSOa6hloVLk1PoFtb55Do+hUSeyi978+F8+KtNO1HxtpbgRKQ1wfrmJtxe/4+Rw
UaXZI2GzMl7xJPrdDkbTv8NHKcYCDGsYy739dcQ9u9lwYl9ToydXJGYXv+mf20IZ7LhFAnH2jHqp
XyLH+dmrlbqzra8NgtsBFXnkISxqLeeDIMWUKH2nEjLE+YDGo24GbV3uWcdfuYeoeoJvA8kgFMg2
Ydpa13Yi9xKxqDKuRz7peK/jOEQ0HC3HtagcIUC/JyZx5XLQaOBQDkTrF8jGZtAUnUenWInDsrYt
/47LGq+HUIL3mKUoqewcpWszBERnEZCgkce1d76O8rh2WhoR8dd1kiOTuej1S48+/5dWA6yZyml7
sNvIfLm9Ra68mtSTwbTTUBauw5sHBSFMzOigk3hzJfe9F5Wm8LpRh2AcpkIFS2tkj7KeJU95P0nB
7bGvLS8oPuCLQtSFfuP5jEHrJQqiPpMnuoLB0C5ydEfPo1vdPKulaedRubZP2aBMlc95Sc8oZWcG
sxTPnlWW5je+uariTGTuVRyvTQp9XSzBFOC9GLmcT2p1nKY16Md79VgtBzOqu4dxrrVTnkTWHgf6
2lg4XNGVAqNGT0B83H/O98zrLC8DMOeBGpdvxDPhTqfI7WOatd3d2z8WOlpcYCLWudArLjHAAtfo
iItXSoQHL6kpnd7TIit7rudXvhTpGJc23VuBvdwcu2Fap6Ym1fY0eXXuuloPH7ClqHf2w5ULmQKi
zZWFjiInQPyKfxZP08teK5aJ3dfEdDKmWkGtXTf6AoeMuGpOS26aO8H/Ze0OqzjwwESoiNpRC988
ApROGp4ke/TkpU6kgNMt/4EypT+hULn87dMQfIWSdjUoC2cuZD9LouJObqROhQ2HX/HO+3Bl/4js
F6KJuFkJLM+XIC4igFZlytVNGcVN58UCGzBUdxPOxDtTvzIUyC1ePpIuCuPm5pum06ym1Dmg8SID
fWd0vfkJ2XwNqlyW7wx15UozqNLpws5FFfCm81mhQTAN7aCPHhB+/eAMxe9eMaZnyVLnd8aayUcb
SryHmqX2/s1HhA61EGUw0WJj7POBk55lDDXmaBhL/ByhokU4keDh5MqFtry1y0ldhnwG5DfNOPTv
N5cnkruJhlbV5JVWl33KUniysqQZj8B00/vb87pyUoSpEEErZRnwaZuh9MYwa3lEn3fNpOl56RT1
8Ioe7djhvtZOe7i0Ky8h4yFsxsXGDbqV1MgcFY8ZxRh4F4bxEFEhc1Ft+WQqsXa0cme+xxa1Odye
ozh5m1CJa41vR7gEkGsLPDXxa+pybL28xdCzwsWCxuxcfXHM52iF+eJW2lh8yflvTdwNm+qjitTf
nrvblTNCtQ3oCCdFmG1trvPBCRWoe6xzZGTFr1iXsg+L7CxPJo6de4H7tTUWYDwog4LMuk0kzdZA
dVhHlTm0F/V+0GYjgCI1PqVWufiQnchJQK/shDjXFvnfQTcbqVdSZY1MEqDaLJFJWa3lPl8jWMZx
ZrmhkyYPUNZ/oygnzHv+lxeMRij9VjrXOENepLKZbHSxGH3IsBKqJqU+aHMlYSxSdju76dqXhPVB
V4Ksmadl8yVbPYqoJbG6czwuR6Uk78phoUDiN5WdoS6EC8mIQEqTfAkgDv2Pza1TqVHZ9rM+eNZo
dsHa1unDKmGE2Cpx9r2ytG50nbRpPjSD6hnpcBzqAjGnQm8TOAx4HIngnQh6NX93FVYA5NyD8SMe
5L2Ktvi42xMGFU8wjgSf09y8fTb67iYw7tGjZiz9tuYY568yk5sPHeZhOKQkyn+3j/SVjwBbgiuL
D8HSbMMIMONln6UcJ5hp6PLbefdUUFM+WG20fvkfhoLbJKBJtGS2LiTaRL2vxS7Qy9JW+oCzJzio
bCm4t5pR20kkrzxvPC4g91lFAqRtyk27oClKYxk89JwE4Y6GY8c5/ziUqXSIMI851oAp3RY/w+D2
LK/EZYxMVEZGCXxyC99Rl46CN/bSXq6Z0jHMShyDIRDsXBKXnTZAEdQUBNyDzjax5vkz2tRkGqvO
hpYKtTiZbfbespopmOxICnAMCj9MIwpdswzfKar10pWs0tl58a5uHVT7uYbp61JBPf8JzqLpHQvB
ayBzavXI1n3JJsUFN7j4txf16lCixo9vAwRueTPbLpKhSaU2u9RZ7CNGZJmPbwI+FKr+ZnCCWFja
9LCICD9hIJ7PypajPF5pCnpObYVBMlIu6mM1uotiTDh68mes16o9Ks0lg/R1VIDRGHBQbdom0dhm
ykVcaojNDBHOYoWVBVGCXIhdKeqR5rG1HFDaaQ64WQnpogpNfnywx8dQzqeDpqbT3SghTOxb0RAH
OTgOvwRdsCehK+a+uZ1EYC46TvyFg3W+Nk1rR2mUK5wqxGfeDcmS8kxUWEqtVvpfnduOb9JpPN7+
9lfeQ7p8JFREcJynLVpERycBKBXbDP/g8R6+SfstS9flSV7X9G4cisxw1XAIH9MWGQFsvVRtZ/Nd
mzWnTKDWMQ65wBrOaU9ZJybq0aTZvss7e35oI3I8zCNx75ZizVtVKd/B5Fy7RsQ+QKmAmhR78Xyp
k17t1IryPCaylf0USZOM8g3O17fX9tq5oudOtUjcJNQnz0eZdbWecHQcQK0jkqbUZfmrKbo/Ydr0
O4nka4Vru3eQj8IDkbqNkGA8H2pAhS2CmDd4dRfa+FtP0jvs27+aZl8+q1JU0rvUVV+OpMULAVqe
RrTzkeFt9McSM+1v/8O8BUZQFMrov2xCjwoPtDFTxfNghP1B66WfY66PH2mAVDu9iCubhyfIQAyF
Sisg5M2RKbtMJTYPey9zKvwYO1RA70s1xTAuyZz1XdJW2ksfVntgsisfVqDoqQEKS1dGPl/tNXWG
sVrxf5spz31XwsZ2Z6M3383FvMt+vzZFDS1vgQEAfLjF7MdpDLcWSSxvHWT9UNfx/AkxEwoT6mQO
guRq+VZTdiEyUF2Pocca2ocssZp78OflHUY/y+zaZZrqwagPzr2T0IHycfKVgslAlPbtWx54HcGg
wNaTuYvZ/FPRqHMFL+3JQXA0pgibO3Hi52mYPppju8eNuvYRdO4LqlyvTfrNGZ6lpRqkBgWxtYE0
l8x1+DPGPvLBtCprZ5tduS5EjisiAjb1haJvmyRSETEcXRNWDIGzIlDCXv14+9hsvzSvPMUdQlPS
Tfg12mZXLWo/yyQfRQAKOkbgO1494Yd0LBsVx7V+Vr/mqbbXnt2GxAzKk0iWi2QTTTZ1MyhI+bAe
m7kKJJuOhFrVRpBxrA9wQNXPcTMZOxvkyiQZTxTQBUNe3lL/h0En14mQzyvLaL2rTQ2tV3MZAi3t
+nsrHE1EzYs93stF0UvMUlTxRNsLis/WlFiiIEmbDWVsqZd6K+BkT38XvckN38omKcMWsMxOC3gL
rHW1sc8/2VZcNkf87syvXaZPb4Uwi99DQoB6EjIRbKzNqndyYZaLmbSBJTnx52btcLrC9dTvk24N
2mreUw/bnhXGE9LZKk0SOozwSs+PJQCTUkotICxqXaUfmgYjKEzHnEecxvYYdhfJIGORcpKDCIEe
3ELEjvvnCkjq2Jq0IZ0CZHu1I25M+X3NvwuzlxthNIo+yJtEOvR9quDDEOW+livNf8i+gbdJLcrH
VWkuh8ZUJxrnoK59c2mLg6z2hu3fPnAXYb74qbTCqJgQ/bAdN/ngQMPKMCjTBTFQp8+F1Ufv6rxc
Pup1slquNEXTt6aK5SCmqvUfd35/zIaw3zkRr6P8+3aLX8E60b/iauEcbjZDyO8ySysZA7TJs+xO
782o+FhEmrwEOd6Wnd/Qc/8vVrrB9KF/wK1R6qz4NGir8gWcEhFZg9/m84RR7a+U/uFpTfXJwuE4
R5S7mqrxC7C28D89VNa331i048EBkowJBscmwKmSKCnNbu3Rt5ithwEHz6Afk/FBrss6SPEyPq1r
VgS3v9r2Mma5eHYRCUJfWDDIN8slRdAC7R4TD8tOQf8bZfu5qiNtV2pcnInNZ+EOFiwDJM5h/Ww2
B35RKWhAYWlXDdpySGe7/NZ2avRsd5OOvyg43yPUzv6Qx3oDXAhy7GOohOX/sMbAJMkEuTPB0Gye
OadA2tew6yFoHCyd9ElWHto1bn1kKdJHGlW/FRQLd/Lfy0cBUVsYXUh6Q8kBtH5+hDGnchxqx0OQ
lClgiyFefiZrqNkeKrckQHGo7cWv4v94vtiknVy7FMUgcKMzcT5iSqNjAMaLvOGc5AqomUa/i+O1
GnyWNH6vxDZOf2umqpRBeyNBCVyPlecGhf3vUjYof25vsSsXA1xkYGG8iIDKL8QXUE8uwgZEXmBH
cfxjibgitKkvjtJkY0zXDapfljKVykzOfAOXDkzb9Wgnin6FmGzXBAlGQQYBHQiS6XxNHBje3SIZ
UzAoWqcE9YqxMVjX0nmgJgwAD5kEfojddY2EZHDbvjTrshRutdj6ixUZ6uKq4BhDV27b9ltozk0e
pEotzf6MXvM3ZIai2DXHrL3PkiFHwg+qTobGb6x29zvLeWU/iWwLDKkwRLjoK48IMCfRSAEFo/UC
d6O1OxY2piToSmqs3aLMXLFtep+h1h5UUqKgPSRRRnLxiUfjXYZTBMi/ureo052SWK4DedTq4+1f
Kc7zZrlpnNgA4sS1ckHYrPs57+NimAMDzVKsLfLY7UvC5Aa70A84JM/vx3KQ7wt8HwN1TNudc351
eIAlMiI2dI223anYMtMZK7wlMOOxn90x1cDcIoNihY+FBQbT62AGL3h75sbklvqMCya2m6G007l6
rYVslwE6GVg9wgXRvTrfdauBjBj/dAx4hWr7qSvXNH5EtmdQ3uHCif16hC7O+xAR+2+1FMfSs6FO
Y0XkUjgnp+zL7AhaU0v5ytOwuJluj2uQKysU2GZpUC4YFdR8XUcqndabkblDwCXEeMmfkBslaZES
6UeppUj5l3JDRDqXeoHNaFgh6K9MUnpsiszW3XyM+QrzMCpobhrxA8n7YABRJuHz06iJjupqdSFC
QIvde5YTpfdtXqbAxWI5dNwqi9fuNPZm98Pu5/pzG476h8iMs+zTFOrZfUMbqnHNhbDYVnO9vlto
mTxS3C4dDxUD+fvtnXcZnZG4U8uUXxuhCIidL/kIxMPMR2ptg7kkj6WOZG1edWxytSoPt4e6KBQA
6CUSBiUozMxEefF8rMlZHXmUhVGdozZ6DLYVCV6/xqoONcFUV9sgRtW5eFakCElMXoEBums9r9Yv
pWsb+Z5SURd/ZCti1XD7p125JMisILkKXUfQ9ptfhi3j0HSd2gfDmkjfjDgsfdyYm5/T2H2hbLn6
t4e7EqfSf7EFMlVo7Fy0n8YmlIe+FNrakSY12LpGCRs2nGQrxap3zIeDlcuVdgr7HnEPh/eg9ZEv
yZXDPHVjEThYYwMvHUccQKvJjCV43Vr7kQu1G98Lra33IxRkfednX+4VsDkggTiZMGa5rc6/n+Uk
k+nka4a9ApqTbtrTnhzaaXqouzg03z4YQwnymohRCUDOB+t4W0QTqQoUpbFOzgr50bZQcImwE9kZ
6sqTyyNHECwuQMocWyCJ05K54UC/BpURj4+rotRfJBr5Bz0HwOL2DHucCDMPqikjSBkn8SfKM/bO
HrzMTjEpoLssrIbIlC5EZUNHxRHIWQOD6PoX5lnWx9mpEFFs49oKJFxJR0xvjcraeXtej/jZrYta
K/UF+r6ixgCn7HylY0Q9x7BJSf7mJe5PQyTLz223ZtmTUcxyfYjbrk7vYmSov6XxqH0rxzL9aIB9
zO6oUdt/MLaJ39cZodzByCAc8sbjQ+mmQ93Mbt4m3eCO1rJg0xtykUsa1iPuQs0wdHtIFbW7rIUR
ekOl48prhoPxS5d6+2vVLtHg1zgOrqekkOcPLVSY2aMrUYP85Zf9MdvOGt0ZLM7oWtipZPddZ8Wf
do7qRSguMiNIAeTL1IjNrc9CS4FiTCqbElZM0kp5WEUXXK5b5aFL4yQMANGUR9lWWp4IvT6lqGzE
DzpGZF9v/5CL7cFX4gOBUROiFhS6zr8SzpOxgCCtgZBDz1x8kuv7tu+UKsimAewOXaPoYI+SKe+c
DpHTbLeH0NAAUsJKcA42A5dGSOauy8GsTnF5mkO15VnDMRwz48HIPtWxmUYUs21lwlp3XnbmfXHp
MG8BJ0GiCnVN0vvz4bNImunkdiSeec6Daxvzx7RMlcNqowB+e4mvzJQCGGedw0Bld4sHMmhbq1il
rkFkR+ysuMUDyI3MeQrAkZqPIBKHYHFw73biMNrJxF/FjTbLTI8IKDZYRGpFW1pZkgDqqKNaCQxq
YsIzZaowJXDy5hHxt9L2Z2xz4JnaoXEEqIHCoz6ViNaXVprGRx4ahL7JYuT5fgyj6UGXF/g7GBuo
8JVmPRxds811pEmd0PaXGBa7r1opkoyWUsl+L1fqEtjVpNbe2lf1u1VdjO9JGeu4zSlN9LcORwho
DeuC71VbdHuH7MpHFgQCoCxi/SlAnn9kAzCCNoSGEjj2MNUnWVKU37Nmxe3zEEcICzpFVUWH0LDW
n2PprOpTH2nUbBzZmuugbRbrruhAHXg2LfzjTHwaei3qAOVbr2iOHhRyOkYQw4Cyb3JTKrxluGjC
JKGLe9TXUXTACbKz7fkJUXpzuovGASC7ra5hsnMKL4MnxgZXheII8RMNuk1sPM1WyS3dq4EyldIK
iiCxP41jv/wdlIF7MUvQ/rd1TAuwRrOeKeZ2tWeMZvZNzzA6MhBH2Dktl68mvwgFG6AkoJTYsZuL
wdaiKrVldqyGicqHqhyX+5WXQvXB1DlHEsfq1BMx+GtZZy/OCN9+7Yjydr7Ja3tpc3CAgHJ2yOGF
dNgmglWy1mYxFjnIMDeVTrUs9wnQSW2sfYRbwl+1FYWwQQ0siseyNbJj3OO86cpD3VWuFMYoY4Rq
Z7laU+iy19KR13d+4kV0qZHbIaOJdItAHG2bq+pgJnZRWXqAdpz+XGFFDmotVT4MzVp+ytHu/Hn7
HrsyHuABSOkCbU+AuTlNGc6XaGaPWmA3eljSzezCh1SS4AVEY7xAiaa6tTPFy6sTdCMFK/EdkIrZ
Xp1TZSRxNGd60A4KHPzOSTJQf+DGXW3BpDpNF0xY0nA92Hg5r28tGXFh8lUAzIn8Hnnf89ujyYYa
OJehB/UwDX6v9+GPjhw6J7LIoSXNibpqO5v/8sJSBPtcdEwsZNa2+LFxdSZNbyIjmDH7OFHKG0q/
ylvpoTUTOHVv/p6UOJE9EV1WWiXb71mpGBLNBYPZA3XpDtDWmOcYDSTFb4yw6h2EzXb7oOLGSy/k
XPiOoKo3y+lY0awMSRMdUkOTPjiTEp5wwl46X5lC4xTj5re3e7axzeuIcBFhqIknfov8g7fF7WnI
UsCVbT7CHOwPSd9UL/KYyj70z8rr7GGP3UClnX3x780hhgX/J5Sj6OShqHC+b0a1DK05jeygSWb1
mSjWqQ/53MxflQHzP7d2eu23LodS6mGGRHEmw7zn5GB/07swNwVOgLz6PSLMCXgnswPuOvRVJprA
8UvHf0AaX2pG7S3dEn1oYq38z8QXKXVlfCB+T91QToewiurMHcu4+9En8vClmHvEAGVjNS2Xu3OI
vEjqYHgvfYIRdkUV8nm1q+bPWuQIpgAJQb8Nby351KXzcFLLxpKpqyXx9zjBSAnTmHpcXLmrrNpz
FtTM0krCuUO3uyh1baleR5q2qBXx9934I8LIuBVGQdGI74hU8r/C7vcPu2RAy2EluPaSCsuhpeq1
zIv1vvqTxcjkuym3KJCrcJnTIItTJt62UoiwfdNJ7x0Mb+IgXKz0cTHGaPWmpOzvHZlvHSBR4RSe
KWnpLxIEJXMx0VhCd3bM9lNI1FcFYaMidaUYmI642PpQt5sGLXuS5ARL60qb4gHOFzBoN+kKXBQ7
pY1Ud+mkbn1ewyhdvQFtCLIEXZNaN6JU+djyZy9hETXIm6qjFHlzWYpor0iahQSr0V7AMvTmYazq
8Y/Z2QRjc6p3Xyt8aP70Y0X2QtJr4+PXR9VXtWiXEk2XpXmo+ipEHwFEh+2aqRL/JalQSj+dzRrq
1YCwMFa6od25S6Gvtd+QMw/odGfWF2uQleiYlnJ6DFVrKmG9497nEmXUOGe2Mvk9twqYHKOq+tLj
lZ8Xl/5sfKIzEmmMRsvQLTJHMj4vOAEh+D/Sm3HzZC5z14kceosgAfvoXhsUE51mR2ot7N3G2fJq
o1h+r3LY8o+XNdLdskjypwGL2o8DIkd/0zA0ftuYY+Ue2DtKbmaWzD434xg/UsXNvqdGxslFgMFc
wAzFiemqRW3+glWTyMGijtZjUznpTxbOaXCJTriXb1+PFxAroesDqItOMgxNHqFNqWAQDYx0coqD
OtC+RODc7PDvjEeylWRUa5DhLVIcAblv/VdGZCjmKVqKX2MzRpavd1PxHnFEjEuWurKPdS0sOWPb
Xk13GUv1rZIx/FgUd6nvk0yR72+b0EbWFYmGoPKBBqDiVZAADglWmD+GPPkyxvpXJil/vL1Ar8JN
5xcd1zgUJ1UQkqmg/h9n57XrNhKs6yciwBxuSYla2TneEF72mKmbOT/9/uh9gGNRgghvDGbmYkKL
zWJ1ddUfNhtUugq5pWqqULV70/VRrS7vprxWy2OVtVzSm0Szi0DHUkgeTaUY8N9T5DQfCr1rraCd
VyJ6EjviIx5bhe7bY2dHb+x6sE9jNJEeXSa7+CDiOfApxRsVgbMJjQzuGTYTRBcLvrcpzrjdszF7
C3OMqWwOrUMx/74vEyN9oyfGjLO5CZp/SlKsxaUCcImYzD+n6An9h5iX9cXCkiw9pCjezA+5Lqof
C+Oo/pDEHR16x+1o7KpDwvzGzeLiJVWm7lUuQ6yENBZo9KuZ1n3EANcUp4Itfm+LtV/habls76O2
cL5w2I/Dg4Wx2xj0jF+/9eNABw0Z6PTZM3Fz5HOUxe8mSVQaySj0VTR7Uf5p66Kkb4jD+UlimIYC
ybgkdPEc0ZeBqDE1C/iKh6/VpE3wMA0sgO61xu4TfICFEdDq9MSnbmnK/DRinlf7nRZBfdmJgIuT
zmaMtwL80J+C9b+ehH/Nxa3ZnIuRSe06KVTDRZOMslpG4lan50GjYoomJrP5xxqJ45VtWGel63gZ
qMH5okBIWwP5mzRUjbI6uS2TBXdWZkyQ1enb7edbA/g8wE3GoXRHENXjjrQtIJo4zkWcIHKZ143C
wMa0hielsusd0smVOoWxpE7NYCCawcd7/kQuw6LFFl0cGqAYtKMS59EbEA9OHdgC7Mww1+kbTKf2
ICRX6hSY09whuHRic7y9dgJBUpjdpEnYDaDp1HjR7uTcGy80YtoXPUqsvYz6R7dqs5/IruAhgTEZ
c0hrkzAco56L2DSiI3h7p33tl6n7Rvetao4eFjzeo4uT1J00CnBvTemWX7shain4tcbQgq6OIvHZ
AahkBZLhzUteeHp3Z5VeXQdDBAvqoMetUkHL1rRPmodIVNAyT/yZArgowwJLNHqCQBBcHEMrCzWj
VKHhNRe58ajwaQx+XCzzG9rDZuN7kW4UoTtb6lOSV4PLXEqgeqXgUa8calUWIbX/kvlSIhmEdyPO
fRy/qmYHRiaMT72ic2NORNd/sfN5ivyyVhzlwCyxYmCoDl3HGDDO9aOYYhOPr7mqPvQWthKnKe28
JYS6jBCQNlfaa1U6TeJPAu4Y/17mYK0YGWl7UM0aKl+WFQ6lQCzjxybHww8N8sQu/KrUi5cIAejh
oJJGrKAs5JIdGX2M84kD0/vVeExG/MViChJgL5H/nFVRPIvKU/u729+QfhndNDqhUnKS0ovhqnoe
3U5tTZGmDnm4GIluBWSM7CPiRIhIx9ZQHYUlkOPvIzJqUmr37dIrgdfn0SrT4loZDaZRXdjAtPuv
KIz55MzV+NXiwL+XXTp/MCLTefTcZqYVpZao/c8LYFFYaEERx0WAMNb0ImIL+o1sIlzKyz68/Xx/
ECHnQc0pyEwBYA0jL+6J58/XyMVwO7DzoZHpCWZhsW5ww1DN1o/sGtPIYaodNE8GcUe+NHRfm2zr
U4n1Z3HSE3syghqz4++dEF31NBiNLl+m9UgAtUWZz41sKK3naNTzJiDwqHWMGRMkX89R5Ax5XwPl
tBoV5RtviLtnL8nn8eBWRjYHcnLcmO9acf7rGqG8lV5j/zJsWZU7ldJlIrEcciS5ZGUAwzI434Fp
kIZToAoSWlNZPMzLlCOsQAe5QKLxRF8v3jkBLtMy62FjQBZBIuEC4zSMohmGqs5DXSaJ9iwph9tn
T4jldPvVbm/j1FSkRVrULEYHaCvyaGnxuBTEYDhkmgeHqylDoTbtm7lBKeKfl1ox6ytiZAXEbrUc
sfSkPWdNImxhuJ6sJcLpt7Xdt/RhlB3k50VLmMcCwL02cuj5MxDfHDeRHs+OdNM0jEzQpY9FbycP
MdN/72UcJuYuNjmVi0WHz7Cb9Ta3OJFWK1femlU/X+zszuMMFC9R5i4I6Fqd8Ra6aU8W7oHCHYiU
JnnoOsD/h0bRMDKxB+v3oHt947sanOoDfZz+c22ZOGHifc1kZ2Yg3QWq1Taf8PYxbMztaXw+Ra2d
7ukAX8YqytH2n6EsaE0GgOexWislPqNVJ0NFxR4kGEav9z5EjqI8KqLhBq64w2jtvNwLeQ2ac+u8
ESVDJmJM4tZA+6tOSqXQ1HYcizBTcs/z287ST23WWo+yV9QHI2+tO/TPcKyI7f4/U4nnOWjctIEH
VFh3ntDQn3Xy8rkpFr2HR21z2fOkwBFWU/vC11sj3knalzkb3htWcpR3UBmNbY2VGGZqL4MrQt6d
cxrhM/hUoYeqthgJO418RB+k20mkl18bIi6IXq5ym/yxvcFElZtLStwmHJHFyhArsKxPhSNAhFW7
cmjrmXOes6EuoHYJEswlaW/1GcxBFdZQtmW4LJV3pKI8engLSDezqLak91KiAIDYkaHuFJQXz8gc
mCeDPmch8Enn/TwQZpusVU1jHeLO+on+QkZX38zNcB6M+v3tjHIR6CzFtNdycPeBXextvnLFRaid
GVcVLsmc/2dIRM1oJslXZv90Z5x42cO7bSeawLpQ82DOtKqJI++xOQVMUrLbtDABMW0C2xnJdoUi
T9rnqq3Hk7Q0jKSTpOOfc2A8MHIscO5S3J3sdjE+4GegEIjqBi1UcBdb0JEUQ9U7MmnCJEuVnwi2
Iu3jKvZxRshhpEc2mo9mmSlGMM2u8HsVONTsFtXOJ3+5+0z6+G6A/qGFcAEPmxn2qKjk9qEqtPm5
b7zlwOa595qIIeaoqgLq7/b7vghpwplLAfKKnItrcJ+HljbgBh6laRtGebncCZ3GJibh2QkhyeXZ
8uR0KPpiCRjR7TGPLoN6FcP5A/WhBwD6+HzlAY2sZqm6NkztPkeOjLUfSovLNQVQFu085kVm4jFX
bTu+Hd40bd3zxfhmlble7DZ0W8P4AbxAu2tbtTzUpj4evKZo76dh3jMnvvqEADlhVQGwodI7X7QZ
DEbkpuhClwbOAT/U5IiUhn4nqrzbqW2uLcXpBFEdagYaEpt5fJEvFPO614aGmth+3w8/9LQfvpit
E7+9HTBXQpTQ/KOa4VC8XciB1Q2OjqNOEYks38M8Tt27rFdfYee4HSg9Gh+317sMULBJ6yFIxjUM
KrfzTbT6SXG6uQPaoIzipxPlSeDA7LHxsmP06+uTNJpDwzz5oMyW++H24pcPi9CpB6uKooecv21V
JVnrdSAOKVE14Z7gYZef8YOUGPolzVvRLv+H5fjqIWR7K/Bri33hItRMA9Kh4dIu5rO5tLM/1cyu
rNjJv41o+R5vP97lV0E7gPgEBPenZN1EzVrRDUll83gtPBu7t6cHteijQ933la+1mvJYTOhH3150
fWFnh+gfgX7ClJ4jcifbUkpSfUzADjk3+9kOY4kg9DwquNo0dRXQjbO4xzEibc1SPNnVEO888+WX
AkuNYGI6iPaAtaXkVc7suZXZCtBBev5GqVwHNb1uPngMUXae9Nr2Yq/AJc/mjg607jx048bRR/p2
IhwnbYBeyP0rEtJ+lol0XwuBV5BDIbnzvVyM5gHwAQag/GLeyjx8i9wChOMsymIJ5I7G8l2c4bx7
WiRTEMBQ+r21GNOhG5OIAYY5iedUZL1fSc96dfFrDhY3U3/cft+XHzBYNpq9+jrWAkK3yfPAueIC
+SoRelIt3xZzpGDOxJVAM2VxlG6bHJ3WUA5e2bj//KrZePQN0BNcQ9zbhHeiFIU7dy2UmSrPPw8t
HV1LL/v7NHXr4PZDXvCq8PrmJQMKYpb/J67O37XVaRQlWuGEWed4dxZiMC/Mjpa3Ztoqd2KwjMbP
yt4Nxwy/PlyyoTnlmvgsCnUPvnKRs/glxACuRjTYkSzenOhOrjmVtAYHtDhYHJwqPzLlTt/NbYwT
qDStHQLxxeuFn73aUiFfAl4QjMv5g4usMMbYsKcQQkD9HoTG0zxo5td8zOVdzUzzrVn2zWvv6P/q
ZQtsdwVHQhRaFb6gBpwvzGb3ZpYtalj3pQX8jYuQmTYo+OXxj7zQ91Cyl9sKuQcEAyUL/iJ8YufL
pTPSLGVWaWHXVqNfekI/RY1kLDUy5Bn6Svm5E1EXhTHdTLzdOQlQjAWDtf6gv29/XqHOtoJTrEoD
5q3pjdmbPrbTU5lQD/to7tWotNjck7Ncfp0ThMdaFb+dnXRywb1gm1drEQb+fy4g23QdV4olW7dR
w7bHL/hTW3qd/aJWmfYVWggQNG+0kvHAjasz/boq3LDFlKd6YhCIQlYvjOWzjooN9pSRoS1IcKij
BfE6rQFczxBuYCrXdocQlZ7IgLQkUr+IoWohBJM1xU6VfxmrNIhXJhObyk1jq5khJn6ThcheWIIv
n0EtOc6nGYjXm1yxoztDEdkxLdX6IOxpDxVi8rb+PvU85vrMHmxMpkmDSD+cv80OxECvzUyA89HQ
g7h07YcMUbodsMT2xFlXwYSAQgVZEGrOTcxMsaKbTaIuaKXry8/MSb8Xky1eutRTnmk2M6xNmj3b
nYsD538XZdoJFwqe2NZvYXRNKAiDuQQxdXzNHAJUbhm59WEyY/2j1iTpUVQwIANAYemHsgOrvHhz
8WIWZXNqMDG9u/3lXN0Eiicqb85cyPDnW416Wp6g6KmCkyjIs04H8SFhv2ZwEm55F8nBOOFjuieU
dcFeZB+Y0sH0plrlLrtV5rJk1JQFrguBkk6qHxnSOylN7n0szDL+ldVANrLKLQ/toE4nmL4FA8A6
vhc690ubTvMLkK869CKQw6ZTyDstGkBmyU58neJiwkrBTXbOx0u5dX4x7ONVoxmAzYXkRVaiIZO1
4PUas3OebINheIyWpggaJYZkYjcO/Avhqb7SJmPYmLl9sAB5HHF2Vz4CnqSg6bK9RuMFHWHdxxVT
CIKOtEMCPH9/mlLSNIpRyrW6bvyui3bo/XEevM/jUroPZRop6qEFFh8fEqWnlWimeqP4qwv1/UTf
k5EKF/XSX1RFfaOIIv9c2anxltZgOviFBdwjvB1v24py/b182tzyuD6vYkrnv3cA6lN0KAwBo0vb
tyMj4Ae0XotDb9t7xetFm+LPWjCycGJYyQhbDfFR2FRpAmhIIpfuo47azkdFAXyF0Ub/Wseq6QPN
ygjvKj3OitOGS29XO7XO+jybVKZz0VxhSmuJsSXO2HFL4urMKSiN5ZeipQz8GhWR1Abs7zcLFam9
MF0rls2Ca1VF62s9g+AEnG9ww80ZyjO501h6xvt/JMthEN0x98xTDgou13aZO/d8cvpJArj182ma
a78yovHd7Xd95dnR8oA5zy0b+b1tFTB4UvI110sgGbzwxN1yiDOzeFDVdkZFZNnThPlDMts+O0om
lAIaXAhomOfPriDNHbHeEqBHWd/rI5jqF6ucWub9EEF7320jUIZCaSnwsTTK7CAGuv6jx+i98U1r
zI1jbmSNFlB3z69DpsQcsH0yTL6DUctpIt0op74xm+9aNZrvYjFJgiauunvL7qxxJzVf2z5wgwQv
jUxy86aIiufWs0Q5zSArCsVvRzt/mV2n9Ucw8AgaRnvuc1eOApAGq6reeuAzwDjfvbqvIntRyzmo
nfxH741qKDXmmqKu5UGXgiQh6uX+dohcpAP6L5Sj+AkgXkSPeHPS10sMLkwxi0Pcm+7jsOCFA2c3
vvNKfU+j8OLx1qXWpvDq+cR9b/t48TIukeKylN4qT7o7jae0KGaIa5Z9yLzSPi5l2+3ADq4+H5cp
oNacdjCEzvc0clMu9blXHACy1D8YTSeHtlGLJzce/tlMiOfDJHZFm4Jx5zWeL9VkhP+kNuXBKe3y
a2Zi/2yngOJ2atwL0DafMuqYBMra5YFbszlxqmlo9YGff5BRtDzQDKHv4rGxh3xJo48G4mpBAe3k
uz3I4U2C6vm90VJvF7Y0+mPUOdbPrh7MMEeX/V9zLULQ8KFAMtM/4Kje1DKNXo96VOYl3UPD+8Cl
bzpCdZmhes7eaSgLbacdf+XlAiTGSgh8L3PFLa9nwAXSTkuARHWJGS9ILHBoHgj2ePH2Xu5FLuDR
CNo/j7eKrW2yOh4uM6ApvpOo7wCjZ2A22xhj465sxamaMb385++ShyJpc59xSD+bTKpHai4seAuH
nrHkh0QmArpKVT/2jrvX+N22uIgnnDZ4YYxJMZ7dQmRcBvSqiYTKARrSnB7GrJbHLJqwOxsT46lN
pupF77EfCGvFyo5q3nU7naf1wz87NfgBPCYpj9Eh4L5NYig7NXKiQqIY4tTTM7gO5U3RyPour6Lx
ZZkxNhzxBUkYB04yvL3Nl+XbujYl8NqG4nPa8gu4y5adZsNZHbOuLI+22WfDCb6G3kARNaK7WuXu
9UAngsFugiGic4pMOcq7Bfit+Ttfijp0NMXJnutFmJ/qmdas3y5K8j3GoRU5JSg3d7d/8pU0evaL
Nx2TWBZK3HC3P5iK135wMCC6h1uWwXo1AQzKxf0wmLsat9cWZdDEh8aVgaBcP4+/rve2k00Zd+Hy
MHhR+ntumij3tRy9HdmOb8Dz9GEMYuF4+0mvZbp1tMdYmaQKTWaTT1BzoBWoyPKQ1JhcfEs9ERmB
2nZR9mgVZc7HmAHmOlTNYN6LpM2/t4uFdCUk92l6OzYKQs55V49ZYMwFOHMXctiH2z/xWuiyH5Q6
620KlsH5vpQiA9WWUN8Mo3RC0y2nozuo9T1WVMABeqDxam3K0K1EtRO51xISwAgqBRScObg3p4CW
paopZlEdYsfoED9UUZnhRVifXTrhb2at/vHPT0oagL+8Cu/xOjYJsF6ohRLA0Ic2r/VD65rZYR7K
KFhErx7llPwqVSP7WpNDd6LgyoMy0UDlZ1WgRGdkkwnR2Ekzi2bsQcaeHWhmJ+97kfcHXVHMU6yZ
0875uv7/NtnI5oRdywX4OPxx/kpHx6xRnovZWAo+Pexdq0ju0VvZ1U5Z39B2IcpzLuCMqACWbhaq
kIeJ3JGpbGSsSNdlzuzT0Eft09i0I7o1k3KqlQprxISBqj8WffdsTz3c/yKWtk+nAgsLTc927gxX
vnQAEesVkb8R0pv3nM1e3EGKLQ8m4P+XXu/yQAEae1c0UfsenK/xhKP1p9uxdW3LqQZgcK1jFo67
zZYvucD/KOWWMOI2K2JhPztKUu/00y4CCRA3N1GECtaEwg34fJWsMrVRmiN06TjLXjTtkKEVla2Q
ZH3Q+p3EcGUx5Geo08BD8or/dOD/SphpRltQYbLDay3SAFh4dkDQECrq1KsPPfCknTP02npkIOg4
WEcAGt4Ek1Ppra4OjhuUKtMpCjzvxFzUflbdog7qdNxFPF5EL8CqlZlHAIPFB+90vpsLAwoHXxwW
1BXoPIpInJ8ATab42FqKkkJ4asrkYC1VS1c/Rh4sgYWhBxo8A+9IP5r+Uqk3xlFJ8xUCTC4LrbRP
itCRefJ7AtLpBfoY18faEA6EorTKn8Y0rYZTWZat5ysx+qfh7Ti8iH2eiYsQoiBgrjEJ2pw3Rhy3
RVFJF3c3ZfXkArKPXA9Mw2MxV/pJK7Q0NKxdbb2LMpZlKX7oUKxy6nwI51spjN52lR4MhzYbLQjI
yU5OeVcYwCn0cU+f+OJbWxdDUs+i/ljdITeBImd1MDOLxUw5WMmdmzljErTFFI//mkdZCDkQGoyr
dxGJ+/ypKoXLe61ILxgKcK5mZ4/vy9KSn2+/smtxzyQHZcI1j7KN56vgT22oAsdgAsvp3mujS0D2
eDQsCKrddzXaV7fXu/KuIEvC8KN7TK7a3pcb7L1hn6E6LoucfiP67+VTlwy25pd62bzeXuxKPJI/
2Ls/MXlhhjfCAMLckEPWirT2WTPm34sxZr5Z5f29Vwj5JAjZnfLyyoYi6UsmQdqOxuZ26jAjkMbl
xvKC0h0gzE21DRwSp2QM1NLXZdD3oMWXDXnmnSAWmP8y7lhZoedvcLLyailp+gYLClKQYqQMIiqL
oO4lBV5eqsdYKMmxaxgITI1Tw8zF2sUem+EOKUS5E7VXH59ibv05JO4tCgYBo6js9SRaYRv9SQ4l
pLm1sSsT5yu1fBrefsMX9SMPv9ZwLshxvPm2Cg2O2tdiSciiShFZ+gN1tvOSe+PwlCGn8bqYi3pX
t4Z7n1pav+c8fS26IFiajrc6gdAiPd94E8GUbkAAP8giRQustBJPdQoLr5BN+6GX2fh+TMdpj9D9
Z6pzVvbwyDBGiTBA1EzaN9muZYIgUWeKgqKJrfkRSZq8/wZ1qOBrKpWpLQO4szM6Aa4n3rktsPNg
HLTup7K0dQrQQnEwDc6gaJ5cB+GtQJ8i930U6WMTpNx+ilOaMN72vS7u6qDyFBzV2Vs4ftjeJfor
xpzJx2zoCtrrQEiwOh9sL/1qogp0rOzSBlvRR17xmCtTI/xsgVgYdrrbpu8QPRvuilQtR79ppfxk
R1ZNp9JwI7EzGLv6TVBiryp+3Ck4jc5fzaxGKY4KE6pVzWyjmYFa4287KuVDDZT30OqL/I6+DZpe
vVfda0vW+lnljR+EwmgGJfa52rODu/JZgBmAr015gaLIBdand+esb7HBS6Oi/7LUo70eidnwmJXC
CvKpiuOd3s5FV4Lu1v8DMVOKwmw+34K6wCpl9DI96KYWp8jFnvASrrXTLIFa+oPS0WXOqhqOJkVI
Q38PC8SdXH/loblyUAVTna9mR+s//6uGy7sVgx/XOl7smnZXYYfNkq1QvWNjGv1LL/EI3Xnqy+MF
aDwmI3x2TCeBRpwvWRZzw3C5MoIyK5enEb8GX0PYH85ov9f5vXw6gPG0mlkESylMGc6X0hO952bD
oFNkI/cqtZhDp89eMzdLj7qW/asAFgkV+j25DkV1kxp1k+ZttNqNlD8DYKOoK0xDgsG5KD/PGg3v
20n12iauten/gmPxzzh/shnTz7isbB07V8fL/alM+9e+L2wnZEwFifH2apeByiURYRMGgBwXTLQ3
qzlzyr0CvXvXyumgl5l4tXtvyPw809TTkiZee+hyBY6wllflqy5GZe/QuqzpVn4i+qrQ2TykaDfp
wmtMp4/NEbhv1aiPi1iMDwRNv/Og1wIG3VYm57QBMIPYfA6jhe9VJSAdZVOJLpU9R8Yhx2DwWNB1
+rR4JN3bO3sBU1pjZhVUQJMcaAlohPOtVZsavaxUwh6qPLcMtQlzwa5v3QcraYHq0E5UAmHnMqjl
UH+JGHRw7Siib7Go9be3f8u1mIIhjUgKszquc5vwbeduqKcR0mlnJ27YlDK5SztbPRlQHXf2+cpS
2DyvDQFIoGz4pkKfZsNQHCgpQZRp4o2ZuR+4iUdPbTx9vP1MfxxPz49i7jlr75N7IzTTrfiHZ+rZ
kGWNGThTU7yn1VZ9jKh/KiqCOUW+yNP0t4ATzPmY13E7+VPaOL0ft9CW/MRulchPnKI/xn1d2vit
w+0LtBqW/r9/z5yBiJSseHed4eJ5GLi6orZiAM3OYLU2/AyIQoj2hBxRjtDLw86mrB/LdlOIOaYY
dMNX6OX5apmFJkrX9kYgVUk4+GWl9YufutqSvHfz2YQzkcXNt0l4zADQ8Bn/ky4DycXkvwtUcyzj
vc9gfeHbX0QgrHLT0Kt5T+e/iPlVo8omUwOYYAKzy9H4hR+KDGtMAH92cC9bCBbSRMOq40qiwaQO
56VrdzZmPQ82vwJAP6mbch3Iw1a2JSmWVYMyVoNyHCAiTlwj75Enymo/9pQ0oewYxDemsnJngnct
StdKCNQeAFGoq5tKIEXZU4kcqQZRIcYH1eyyR5GpzSeri+cHuqDNO2C5ZZDUCyWgUGL9+6Cq5Z2Y
0uFUYM32AaRP+X0sVfFglVb23+14uZJ7VyMDBIdpwrIvm9zrmgigyjJXA7tamqOBDDkaJI29Z4J4
iaVYVT9BqXDXhYDJl3ceBDNe2vUcV2pQ1bqNit8IUqLpYHX48VTV8OfN6WPFzQ3jVagjb7IFSh8S
sPFOaXrlEGAgBcFr1SJd+8HnP2O0zcFx0kalGJPJRz1P6y+mnqafEWuwHyfwqjvBfy3qOG8QfuLY
4ZjdnK4a6jle5fbcTyBLvylcJz72o5APujdW953RgNtiznl/+51eDTkYbHx0YDVRDlp/1V+V38jT
VAs3psDmyPuxzsEeqlHMH4FiF6fCXUSKVEEU/bbtufkqmQuYgPo9wArcz9UXM57s2e9ifNCW3O3e
jbLs/73fZ3DeAzBhOL5iFNaw/OsXlgvjJs4OLcgVNQ77ufLewpBDcw+BifqdYy7NTpxfe/EEH5Mv
EOLkxk2c48vSj3khtWDQyzgPnHpO3+Uw9gwkK+20DvRhQIPm9nu49m2BQFypIjb3jj/Du78eUmkd
tTLrWcPz1Fw+KF3y2TDz8dvtRa4ct5TA/3+RTXrJi8StJuZewdxAoTpAaFvQ0vPiQqKM2U3/l20E
IGvT8FjHupvvJ1oaTv1i0AKUZw155BLYj0fif0aTsGa81iZ7uvuXLYa1jwNtDfYAXK0tmQg/NE0p
qpRqONXlfdXP+cOUt1bY15V2b1TFL1oe1UMBvvvu3zcWvgb0JRocYCLWjf/r7XldtuROi1ALiGAI
oHh0I1raDC8Q6NqdQLn6jHwHHEsUptBDzpfKAEkoNpk/aL14ar5pUovGpykrtScGy4WBDhYyUmFs
DIoZ6NoU71mAXYshPgpyBR8kKJNNDGVlKsbE5bKqo3aFkx76L426FG9rZB2Ot3f1cijKQQAVX4Wv
vZrhbhXqKmZlZVJjQL/Y9jQ92gMGuW9QbBvjABUYNrmOTMDMhZo3ynM+mWifN23BJVbMugLC31Be
I3PWupPTJf3nRG3MPb3Fa6kCQWAmtszTublvUgUgJjyJUd4M9Bg6WaWleIUsSfuUuuIXdLdlp0C4
dkSs1C7kRdS1Ptp8Ul0P5MSaaGEheg3PURqfh4LJfdQLcXLH2jlAAe92Yvva1YQeIWMPXgT3zK1H
WOFYqTFopCbcRvvii5tPyYPZePV0BJhagfvMUE6fh0Xp/T4tFONhbPMRw8EEmKLPTTkp/w9xwUUU
kCU3em6/W/YXwAOtJPrUIFGwJj2psaV1IfDmOv8KoNnxwqZ2WnHsKmMZT0mcQoCjqs/YHly+vmaa
1PHX1MFH++qExw+wdy3eC94rCZ08wCmCPwt0ny1vtdMVyW25VWnj1bhFpJEeCuHO4e1P5MrXyP8d
iVFUDRwgJZuAYKzaD9Fg6fSsbf1+Khfrs+z7d2pWK6d/XYnESgSs038soLansOdFTdPFlY1uwChP
aewiQUSj/EdWD8WH20tdRjlLMZPiNa4rbs/CBACD0RqtHUiHA99NFQw8STmovkE/mBVtDCdrnnZ2
8uqiIAPXOR8Auq2KQr2YDiTJ3g44ljoaGDaNeHoAbuihYP2USnO692p1T5b0Mn9QuNDHAEnGKUmK
O8/m2N2nhl47Nj1p+KecwYhBTap1QmlMnpyy2MN2XamtIaIy6V8BglhVb2nkaOKMfU5/J2jmefmU
yIohO2Av8QG+cXsEQRw9ayj7HbNGN56jyZk/tuW8d1xecFdW7CD98NWSZ20Cbu85CZamI1p0NhVW
pTk5Cj6rHk6cTThYVjC78XfXO+Mh7p3pe1cm+huxrJpBVgSPyNczu/6tlrb73Sqyqnu25Fh/QTkB
Qc3EmubSbwdl+lXXbu2FnjDdh9S0GuMBiony6XagrhX5+T2Rx6BjynYCmr2YRGvJbHYGij6Bo9Wj
erKllmJma+olPfmkx2BoBp0T9qSw/Jj3RloGuHlq5k4Jf5lpaBcwe6S1gTAyoi3nMdTodqtGBhxB
PWsgTlpZ+q5F7mOn7rjMNOt9GE77Cp6jPbFZZbERO1AW1wzUadTK9/VQCeVgTsb0Wi1co3cOnaur
0QXj1rWqwmzte6u4xn7a9szAG+u8eWByNGbPi44OW+DYLXqEt1/kteVoQiF2gFzrKmd1voUoja2k
LpxDli51v9tuVhz7KEm/lvquh8SVt4VyN+wOF6o2eXTT8upwklsNLRwu0U3yU0Mg7HMVpzt1wpW0
ssqDU3QTGMzZN2kF8LELqpJFFrVSDNwXyjykqZdA8Jmaxb6XqEl8v72F1zLL2ZqbwtDTAYK4Q+Hg
yAGHClRDckScaAo7yPbv6WzGH5ZZc7MAZ4/plE2J+ji00/jl9q+48iLPfsT6xf5ViFtRs5jDzBc5
I0p5zM069eVQNcj2xXtS7NeWQvCe+SlwBm6mm6XADraSnqIbwF9pdJRnluhBWWoSlDIte72BK5kG
/DPwOyqe9Y642dyKoWHliQrchDII41QlwnhrWu1inDxN1vnBS3UUZO0uX8Y73R4h1AKrjeQ/j2zo
zGnAkLkXg6cwN2GlRrHZMJcmdvPW/gXRU/7g0j4NfobV596N+FoM84Fw/QazS19ks9jA2L6ASsFi
AuHBYTGKF22k6k1ytQ10d+53+LLX3icOe6zFtZRjabPFZpym2aBlDtAUR9EOqBq4o6+lahoBARzK
H7cD9U8Ta3N28B45PFAOgSO73UvE0gDn93yiXNf5qzmOfRfg796D0RJC/5Au6Wz65CusdmDTFKeh
MWi9FAAwRTck75RoHA63f9O1HcDxkToS4gI8r/WN/PXxLKiwxQk6v4Gimv0nGTdDUDFMh5Zt7Tmj
XsuCyBGx1USz6W3pUi7i/KmgBxqk2dh8z+iqP1QoqCU7eX2Nkc0m0/Zfx6vcIsHVbmIocmZ8KwuQ
MYllSd0Xi6P+QtEXMctOMQy/UaT6PZP1nqjJla8VAB6wBa5oa09tc5yYpTFLygA3GCvTLRCNSOow
oa40Q9zwltifZxsXGV2t4o9dM4nKF2PnaDsH9rUii3ThwdiDi70Ssc9fZ71MZY/slhdUUeYgzj0o
2nJoHGDDftUvyvtEkTINJtuJVdSZKn6XElnLeLDSLv2ojsvy3yxE+Q2MLRvY21qVBmbvOLGfO4C3
AldtIZg5c1bdK3UyAlsxqszzswaI579/mhYF6yrBs1phbqciSpoa7VCvyj+T4R0Y/+P1INTll53V
2p652EXE4B3CSkA2GHFST51vWjsaUzlEHXb2qts9OSkqNEi3Co6SpNgJzssEx1IumQ2yvANBcROc
Wufk1Rw3IAeHvj7l9irW7BrFKZ8b8Q6kxh4I5vKbo4u6Ftt0S4GFbgE4Cncq/JEyJSg81Bpj0aLt
3Wd7IKfLJLJ6ba4GtlwTkfFYf8VfSaRe0kK0HSQRBVVXWsU5Jz4tqhej6rx/DguWogsAD3+9Qm0B
at40uNigTQxGSxAtTdX3gFhWhRLXKMN/TY2ryMAqi+KC5YFidf5U0WDUzuzN0JwiOwqFLOsAsTz1
qFdIm91e6iIsMNJem5gkLRocQLPOl6rnEYRoD6GiU/WZS+8ovSe0JM1v1dS5LyjONb9vL3jxxtYF
wRSuaJcVs7DNVrPVjHNp4FBOfrwzze6jpijMfNN2LyVdfTSkQwn3/+HsPHrlRpIg/IsI0Jsr2e4Z
6UlPGpm5ECMz9L5of/1+pb2o2UQTmhkdFtiBqqtYJjMyMoI2ByiZ11Mz47xumpGRuGfqS914Q5BE
4eQ3OYY0fVrGO1nELXQlpwZRWKoiAROtmTVzTKO707CWZaGHfo/07+eJSO7RMAcqGO3kJEcqHOoX
tbeMZ4xzlbeKG6WXIWv6PfOCrVVGLFfiZzx4dIdezx3NtHaA28gbP7bNSx4WuA3S0YW/ZZ/u8fo3
xyI+k9Jacq1Xu3XgScwWeiWCuohQb2jpVHzsKgII31Cy6fX+9pF/2dUbyxpz1iVVggeWhP56YpOC
FuliMxgC2svXJOuzL00vvPdVnGTiMNqwwpE01Lyv94e9uc3ksNJ6QjaRUsBah2tOx99smQJZ1BA+
tcjCk9JX6un+KDcvuRzl/yw+kyt6bTNrJL2DBzajpJ4YD+GYoh/gDpZfz8gWu5GWPYciT54xV8AG
Vsrf/pfhebt5wQEG1km3Ek1KGFbIcAgkWc/lZNV+NszG0ViEeFgcsTwKyxBnvBMUv1HMcOf83H5a
8lNODSkOvQQgctefth2nJhUm9PBMW5av05C7sqkyQ7Z88urGL0JnxGOkcvaU6G/3L5g6f8A1ZDy6
bsApXbvCxTceA4rNxKAoMb/r7PaltTiq9xf4tsQgVcc5lQb8Q/nkr6Y4K2iPpF08SOp2ax1H1VXe
aQm0Yz/GIuGr2trIyeiO8ve0pOUL8gH6o5ek8VNXof9Qa4PyTArofijVcO/J2Vp8KEiE4QCDiPis
DnGPBq+ROWEfWGmYpH6Hsrff0vZQwcTo6BBEyRY3i8XaiUpudzyHGS6SDBi5QdaGioImD8eE+xJ4
XlY0frW4GPaS7nVfAU5po6VfKD0bQz38HS/EjHhVLJAy7n+V23eC30ByoHFhkiCtK+9L0dXO5DRD
EFdDc8bYZHibRKL+pOd2/JGa/56z49Z+4wKDBISRDRHmahMsTlzpOAP1wYisNh5ZJNS4uvWB2dX2
zpHaGIoZ4XBPWw67bV3B6UENnDbn7855joMmRkokRM79UHplu7OKm0NRkMSqGn4VUeb16VVSUdqN
qcLU8WLspCSzoPC08snW+11a3uZYXFM2NR3ZXbpaQX2QTn+10QcKBNL2abLG2rtUGc1dqlfOn/54
e1AL1GhFlBRAssTricUxGjKDx2B1Qy0gjM23qSGt1OLRKQ7aPGZ/3N/BNiQXQOQB9AVnL/16QF6B
xICU3wfOnNOmG3IDajU3wf1pbRx4ueGljC3RM2Wt61HMNlMsMTV9MJMcT2gTYCrh13GTXebJ8T4m
dqsjVBMCbt0f9/YlZXZ0wP2yfSAQXL2k8KtsFLRaLho663HLS6rkTFlL3evm39ojXLEASFxqcP5W
mYHay744Fyd4uCz9setEdS5GA7MguncO96e0OZT826QCN/HfaqiszkMMOdghRo0VK1GS9ogL7nez
L90dktAt7Mne8OBs0SPDSSNgv/5qCoxqyf7nsnA7pFbMrvpRlYt7yBtcmqtFsZ9NgXPzMGrf0iRZ
PsMQ2CsibX1AghTOhDSmv7myQYcs4Wm8FHFq4DZlL8sJxCrdWdONhwE6s0QhZecidNXricIMKiok
RofAxRiSZ2AMHwZrLo5G5fZvRON1kNaEHXigV+fG8PYq7VufFMdvGtdBHoG0V7vUqFsjtoZygB+f
pKdJyRocAOwhaOxJHP989xDSAs7L2IPvez1TZAAUtyhxTh7LFF+bZk4PA+5FwWQ2f6x9IHePhGiY
l7zPVhs1Ehj7NCpAG+hj900duvovL06Lh9gdwp2durGA7A5acIBSgd3Wqv4FrjY4QtZDEJKFHMwi
RhFscka/GGkxvL+AG+83tDk61ZiTfMRXW2VUw0GLc2yr1IUXINHFAM7UYD3qdjCqgjqjmHp/xFs4
lZyKHjWIU6glAxfL3fsb7NAWVo4IOO9qmULv8Yt8qax3GPSM2hExrea7LcxEBLPTl5ZPY5nzvsHT
tDxArnZeJpTBo2Nkl1q/h/JuHE2pDwSbkdyIRsvVz0onK1IQvOO5L6fmpNBm3Zx6McJO4tKof9pW
VrYBmEysf0LJy36TQU3A7SuPUWFLQfqfJwvvNmPKC/WDMLA82QlHNg61pHQCjpqoHSBQd71sWhFO
lpqk2Ch56CTZZZoG4KPm0Wuyl6SBbcgzpV1wrOlPcDbNnZdna0sipSglmLF6v1GcrRyLjNxmwnUM
B3vwLOUpibRv9PdrfwoVsT1Q7qUQCdiOvNHqnKVeHmGgDmu5zmibkm21B7MUcWAtuC3d34obzzia
3Sin86aSNa2b+LEEimOsvQgm42Z+qtsITTAkVHMfL7oIAbCZDpSm3cPuNzYaVWiTx5UHj5xhFRM5
CfL3uCgNgRElYzDqU/4V34dyBx3d2C6Mgq00ISwvwTpQpkyvpYOJ1oQGUfyA0pn+hBaF8Y+Xps5J
EWZ8ciphHxIv0v1K7czX+0v7S8f/GmugnRcXWU45fFAg9uvtmgxYbBVjhsP5QCfIRQ/D2gyMOQxn
P+w0WhnDpk/Do4Pqp3kM4wovKaov3c/UnOZ/c6tX/27KuDlX1OJPQxjGD6PpFH91SpbYxygbTWS6
xxgvtwSJDfChkWsU4cnOrk8zaFhyca18zB8dSymP9KN61c78brNRQghao1XKbCCoJEDX88tgvQib
yAg6j/dJNoB7IT58QybTUdr7TplbQJaY59pH+xPrGXnVgRt/KRL7fYlvH56T7+8v+c1uljsKG2Gw
XF4NKLHXv4j26SyhCAWUFM3WE26bqKGojas+ReBOJyQciwNwk73HNrh5QX4NS48z0QyNVOtO2dqB
j5PzcATR7Mm2agTUzU5Qz8Yg8jj0Wfdwf5o3N9Gvg0OJiLEkzWF1PxTAVnU8M82kcbxz3QzjJQ/7
IhCuPu2E+VtDadDWOD8uMfeaskVym3YeJYZAtjAchGW2JBM99j4cvJ13WN7eV8eFWcFOkepZVE/4
DNcfry91q0uKQRCbtmEVZI4w/ykyLfwshrw7wBmtHuo0nd72M6rm9xd0c2jpyEJog5XcuryJdECV
qubIB0Q05pg2WCm7NFGekUKLnictiYICwXq/o53yfH/krfWFWgQ9FdSXea+CjwxJTMvqBJBdvSzS
vWAJnNEej2He7kkqbe1SuuGoPnBc4dDLn/Jb0JEZrZVa3ixgf3YYaHrGfJi8ZPELy8oPCx07O/X3
zfGAdGkUQ4aC/3E9HkgkH5kyQIDhBEo0aZkdGxOHQRRIu2fbFvHOR9wcj4yQtaR9mfvoejwirnQa
l0S2OmXjq+gb79BpXfXQ2lGPLPy8VxG7seiEyAiTCmVwGnDJZ9YLqitVAxxeSL/TOkFgWaE4e4qV
wdICo3eslyK1C/dgeE7Pu+Mp0UtFj8z4To37hfVP43H0y84oXd/NenfyRTkXn/k/9Q+ZKaw/zkjk
j4Xa/ovcTj68Wh1yz0lzYw5yxnN/9CY3fRsmZM0ktvmX+3v6NstkLAiR+DLKJgjK5tdfIsIMt1hq
hcoJPkdfOLP1l8xczIvTz9o3gYm952tFmzxxC9ivpuIuPzW17fcUIbb2A0k1uwH4BabZKtcN59Sc
U48Zq3m4HDBxnd+YQrc/08OdfKldNf90f9pb41GnRFtG1tLhSlzPOo4MjJaGFvi7N/qXKcxE74fI
sVD9DdPsIJJ6T9bzJoxinbmwHCrNkuK+DqMw8YOP2DbcmBiTfPSyRXsfx+FOFLU1LYjzNHvyReln
WV0b1C2XZXRwyBq92X7smuJDSr+5byF2DYt90C/3V3HrQvx9OPlzfrulNI3GMNWtBK6KSXGIE90L
Yi9Pse1K7eP9oTZnBuABqC5FYdcNhW5fDE4hZPyCg98zEYX6viIc/1ITz1W+MnMF7zxxWyOCBtAy
SwaDBtFqcipK6yF5vAhctxkvnis6H4zCRjjKso96a+Y7Kcuv53n9ptIsReQHRYgMdxUQLQ6X+2Tw
piLVire0JTrjvQ6mY5+8OGk/KGMtUihEzSTF2cScHIlwIse32lL8BXlrdnzbrLQ8iJ0xsh64PiYk
d3R9iP0qrxFASHAYepfGnQCPy/XsIYXzZPqDUaQ/RhMuvT+IsNN3vtvWFgEn4w5DKQliyir86fgw
dmWxip6zSA0ATAqEkalnj3Lz4c+3CJgtUA66VBKNuN6NDt5MTmlJZfkpm4/tUFjfAMiyYLQt5YAE
+16GuzU1TjLFe3aHLAJfj4fmupFo4SKV7AE3S4VuV+GgxGya4d5e3BqKbkWa42WTMaDg9VBalJuA
jpR4nTxMaNIcm+d0ng2/68pkJ5/dCK8AFcglkbOUAgryp/x2pgdLsQdzjvugp9HnZ6gj3uvX5jwE
NppYjxgOF8exRkhutPpmr0l3Y5rk7FDlaMvDzWRNLm07N0uqugQzwMHbtxtLXDJar3xHG7PT/c2y
ORRiQLIJl2LUuuPU0ebWaEqCjSSJ/h1EZZz0uh8oR43pzkjy26yONd1+6ENQ+aL7cg0v1lksllTl
gUXFtTqmRVqfTKveU8zemo+kFgKj8prdpBncvx7qb8xHWANKz3HTjl8aoY8DuWadf/vzxeMZo26L
DgVWSavXc/Y6FVtVojcbLmGg9GP3mNP98BZJA+2v+0NtZInsBQl4wJ5G3muVt05QB+0UpcJA86BL
6nrlnY1l6E9ZhqmE7PUGmt411Nm4+mUbsoxHQCRIpa7PQCog+9Y9g8JtCZ9RslEPvTHqpznUJhoL
5n4ncduaJCkbuQx7X+Y11+PpMd4xTsKz3duiOY5mP77SFWNe2E5OSd9mWz0kylj+eQxOPCzRQx44
WZy8HnWZzM4CiOO9aVrnmJej++DV2UyrQ9L6EYLhx/ufcmuLSlE4ZHKpJgBkXY+XpUlUJRLNr3rE
4DKnVy+VMn5fnGavoLCxnnR/UXCFuwUGuBZlklUG0TlKxzvnmoc4rPXPmYnf+qFCtH3wHbVVoL4K
3dxhqm/cnVLGBClTm9EptV3PkMs0bFoZ400tlktuijGBNuXVm6rAKmPKLWQXKiumgFM0O/nbra8D
fbCkpfIZAuJh8tdDt3lfei29GTRbi+o10+kvAHEYxhcxgEB3BY+Tk6rFKe1FddCXVrzvvFE74MGu
fK9ntT1GSlr9B6yFK4mf5cJj5zlZrUdtTEZvVSTM0F/Go2I1+kNkGKFfemJ+sCNrT/TjlpUlVwFP
R1mFwB50HSUarYsSZQo2oCnA9EGnVARImV4k7kUZ+uVVm8vOPPWpFz2Cz1baYVSyIQ3Mem7/HdyB
2OGPtzy/Rza1csZYhdVX0ZrEjXSV3xNPPeFjXVowoPWvQBX/IT6WcoRScQ6SNaSp6+9v9MkM1pIC
GKhlG5+XhuwSbz5DmKfaKuK3qWfk087sNq5JqpKABtgLEB+vi9eOVli1VdldMPQYlQ59r/mzHY6H
gofqdcmncecl3RxPEvYpxPzqarueYw5+G82u3qG0Utl/CzGhHK7kOgWPiJrCVMTnP/966OkxQzJk
XgN53H8LhVwRN30urI5uQTP0zZGWSwOs56wL5b8MxWXuIY5OTIJo2fVQyuLksdVoXZDisIFuVZO8
mWbvBxZQ0ev9SW0tIuGxK6UAgF7WJFA9XPKxpU0oWDQ7vljdWD7TlfFFsbvo4AlygfvDbVz6lAXh
2kCVhHO1pgAkiKvNaE13wRRZvT93yLGZVSJQWNiF5zYCLT6VZDgQAGGgtToCWKdaMzQeAGXX7Gh7
SLSLTeK0c9Nurh+FVRhdsKd4Ya6/VI09QBxqVPz0UjdeGkWjXx1Cme/QNexT1S134vHNO434UXZ0
Qa7mbbke0EusLs1dTlkyOOjS1YCCCY5KR6XVksOSjf1pFi4Ge3WBtOOoYQWqF90ZJ0Jz55dszdzS
yIf5A8t0bfok3Lahmsj7rbllFiDoWvyj107rT1SlDk1jdcf7W2freyIJxtFjoXEmWH3PhEKvSNAh
DJo80k5Z5FhBi23Ku/ujbG1QSUejl4ECEEHf9fIm5BaaKzKcXegDOgKH/ajdqHmtYXnsrN9WdCCL
oYj9IsVxI8YHrIjokEG8ZYu8CBKavL6G6Ps+A3cUgE/J8uRlZSRjh+jD/TluriSHnqtTsrbWtVh7
yhy3FuA08VBon8sqqeFyuNPOyZDfY5XokApLT8BfbsZrcgN+YIS2NRCNbo7Khdp/8jUxyvpcu+N0
NMZuCMiQaEUuBjXQpj7ZCb42P6Tk2v1/+LW6YluPiV14TLIw6CWfKZC/mz2tDQyzSy7313PzS9JD
imEGNyiZyfWe0fRY0TWFndmSOxwqLVLP7NHsgJUmwU24GAHVtvYk3EXsrPHmGWSOxNH0YMIAuh5Z
SZN+Yf70yChRCkFtVg9mrFpBTIQXzE2d+/9hpnI0KZLP/b3KTNDxStt2YDy02vK3XlyE53koM2wA
inzKjiFKoq/p0ovXRXOrnafj1l2NaI5ADsImgD00KPnFf3t/bSEgLbgR8CKllvlhbBCL8JdiyT7B
fFB1usd6epvQQ4jfjWkfy67+PDvmQxzqfiPqxsZBqVE9Gh0gQ/ph5nV4DE6TOvpdgznlcTY79TNO
mWNLf9KAc/39tdvakDYYpOQt0hW/Dh+UWTc6+qY5dXncH4nItdif1CWHd4xS217f295oq9sSAzSt
THW5JxUnOk15hiR7mxTJY7I45h4etbUNSf8R7UBBxeHP9ZcZ4b11owfaoAuMscjCios6GUrg5nN1
8ro63rmkt64WvigNWjzuPIarnRDhqFTMCkVbCNLKk2G2ueqbeIrQXhZhSRk05pyNh17r409pbrnf
p9m048P9z7l1icq+AK5jKPM3EkBZEseKnbUAYzkdxkvdWh9suxiP90e5JSKw6UnjJIFXquCsJcrw
d4vSEMHeoKriJTsnuZ7+iNox73yFnW/glB5+LMoCHQAVZ+FDouXxTwfrxYRiUdsrIIQRZZRxmoo3
Cgou4qDh3Tb7o4KTmu+2xfJ33deiCFyjQOA2RX/Q8lPbmmJfV7Sifpt0uob5T05r2mF0RfPHzBz2
hhRmBKaCbkeX8/XWcZo6a7FN7IOpL+yXwQ3rwKvV7CSEuvPebpwInnVqxBhDAkCvQdNmaZwmq0FV
ssYyfZRwrQshVojKA6zo+1/tV71o9fZJDIXoDOyZXG+1QZNiJJBxyfy9ME3LwKnrGVePKK//TlJd
eU9xFZ+EKM0L74F+od76IOrKZg9b0Vj4iWUnuU8DnfbGBQTDNlit++S57drxfTezlKc6QsBtJ3vb
AElkRADJWZbd6FO4/hALrOC5SwF6TTgDp2S26qOr6GVgL3r3Y67immbOorKtnVtxK55FiBQ0T9bw
Jf3jetzaye0miUm1WyM33yrdaB2ob8SFXwGL9AEyV1Q623HIAjdrxuMwK55vt2515Ijr/97/bhtb
hGRSB6oBeOMfeeZ/e2Hgt4vFWbwmQCja+JbEg37UGpRvgm6Ys723dGPBEcKEsMfbjfrbmmLkKkAO
mjvwloYN3mmZMIKhG6ITKR9ShLle/G1YYN9/PEMGBePmPiECXBdWW6yR+dILFNqxyQ9V3+sPiFmp
gaeJ/1DqQcIRwFQ+14D38tH4bTEbdWDnoEuGLtFQHN2aEuqQT/oxNABA7s9qaynlqYaSDAHlhty6
uO5kFVg1BQO2pCd4L7Rm0rR0tmsownXixU8OclU7sdfGZoFBJRnKMn+mpfF6fsvo2pE+NsRePZLl
GFGLkykcuABJt6eMtTkUAR7/8BrctCXno5pYQ1J2QVzo8TnySuMsvBrP5b7co/dtEQCoqtKfQjsM
jQhrmnmCFjuVf6CHMuGkIVerBtR/4uOkz8XBRhLtYPWVOKZJPR08jwq5OmbdztLeakVKcRTACHxe
pOjN2vbPdGq1HsIKVGIuuuZUSbdZgIror6WtHeE7mcs9WWf4nl7cbqC3cVLruvYLIXKXG8uJnhxt
otYH1Gc/jGVLWN6m0/zX/W23Efbgek4g+quWD8p6vQOGuKlyItY2cOOppJ4TL0ejN/7qWi1/DD1r
TyZ0YxfQJYdwBMgeMcGaWlqpM6QVG/wJdk7+UuOoRJdlGD3XyGruPWBy864eMNkWRzu/tI9DWPF6
agR7Q2hMoAx1M4X20ZgdzKFQaB8Ca2jKy1QiJO9rYTiecdBQzuncR4VvK5Zy+uMlpm1Oxgh0PUiR
1uvfUYPfOAkWXIE6zDFC1DVMaj2Zj5bXt09V2USf7o+3ucay9ZrkFFmwNf2lVkkQpoWk3PBQ6IoW
3AiBOcTjACTwx/EIuQz6VDqpwC//+uup4YGK9JRttIEZ5d6lFij6ZVqMP2kjrJ1VvJ2VHIpBqJzR
2LAuKHVFPZnwn9ugV8vpZNEd7KtD2J/ycLcX7PZMALVDAqHqKGW/1h3BMzarZlhFEk9cWl/FGPyB
Inh8XGy98SkLNA/3P9it+ASYEHcFOxL+KGUWOfffnpm4NJ2KChlzA8w3cIVyreo0KKTi/sAZeUHZ
Gvq1V2oYBdeWMJ+qzPTKI8KeUefH0UjqYIyYJ/shltvZsS5s4zEtwuFH6hb6KQwTkR3aadKeWbsx
O9S6Eb+LIgUZivsT2bh4QSl5vOBVU9onv76eSFgps62iaR9ggjj+BMAvHiqnyx7Kgp4z31GEOGaT
4p3x31EfPGSXPgO3t3+sgcty0hIGYwbyFxp88vv+tpyJ19KTHmdcMoqt4+TuKCe1663zEOp6gJFM
vvP9NuI/xPcYFFIjDT8EXdcDem2MNLu81TJ7tt6U0wiaYOApfqnz2Hfz9BTb5viccfMFIpocHL/6
k2aVexZOtyEEPwODWR26OXNf90+YsxG6veCJNSJz9GPd6c9THg8HfOOkH59ILpmZ7sH8G4eFaBMq
NgAgdZO1UEZNYjTlndWi5urS9eNU83NoJN3b0cuyntbvId+Td7qFqpCxgF9JCy1H5iZoGR08wMJp
wRArV+ACNOoc5KPeHqkNpnxyxTrYGEocnEFvPt7f3zJ2vn5RGJmuPLgkkqe7fr2AA6d6rAHg5ngy
g7qs0jcuOjyX+6NsENsZhp4q/iWtcNenqOm7bAknrw1Us0FWIrTn6gG/cKSjQz3rfKEmTnxUKmM4
IuxcBGmipB/HItEOqpfF74U75NWpDeP4tMSGu7PXtz43/bgSLod0SnnneqsrXZKlesLZWrBp+4js
snlsRyc7OThrlActBOPbece3djXlVtkcgqIeGkHXIzahrYKSMaKiivJYxKYZxMJ1XoSXhUGDstPZ
Ah3bGXRrmr8PukrpraZaCluNKbf3mU1xIm0OnkLkYNqh/jJggrtDXLjd05xb2RcJG4oEdp3Yq+qY
jlE2tIGNcMoD5LIWud5WOVZttvgIO45oTLbYWqrLH9toUoeg/QYUCCyU2Hw10zpxZpsCP70wSuJ0
F9NsI0QwkFz3ENjK1excLlM0nO9v8ZvHnLyUgIgkji5J6F8rzDdc4jSfqZ4FPd3VxVnvje7ZakPt
qbS1cO9avDm1cjBaYKS6B9jrWvJx7jJR61VFBhwt+kvRT/rJa0rn4/0p3XxBRqEZHj8giaDflnZU
OpgI6CDYjAiOJTUFAqiWNQi2s/jEETRIgmAeEAjda0m+JUowNPcgCB4pKuL0qwAzKuFHVAoQGUrl
2j+9XsU/iWqRmjdnqAGEYob9OMRG8iMs2uXTKLrIk+YA3tswba35WOdovEEFD9vX+0tyc3Ll7+JF
AFyEtsTaX59cxy20SREzAEgqPGnWEmonZxySQzQQs7VdbQGFIHe0A8dsfG/sNall0kNAGriOphzJ
fPYk1dwuwuxzWbqxBlZo7tKfN6YH7vFLf54KPj7V19Mj+mxaNgPjTGp6zs0YB27NnRIjGJvZ/Qvc
mKROwcDx2/1l3dhpsiIs9dOxpKSl8HrczJtd2lQYd4ko0pZdK5D9rUy/irXl6C2ad4AcYvpgknsU
89uVReZLvkxEqUTg60JxM0GB4u3pEZ91+jdaqMwfmkTs2brc3L2yh4JIH34NAcVNNNzH6czEyd67
NMKErhvMS2cl/yyLGC7xBM57fzlvPyNsMTYLJC6ERmHrXy9nSGWqN0zK+Ql9zHngzH13ynQRXVLD
Cl9Da9QfWyWtdy782xuQUUFDEKOWGdS6sl/UA5mpBZ9r6TATjqpiOlSFkQQJnmk752FzKG4kyVki
D15TG4U5IIvowqPB2M/6FldT+GNKc+0lBf79/B/WUnZf/IIgiZWu11LR4pGlpmBp1SAifxV6FMVH
O0pIVtCdHx2If3lyRqm/9Ha+4uYkCUBlLUX6lq3umlkxmhb4l8OoNuG5ts3syS0K52wAzu4MdXv+
SAzh+3HmYRgS8F9PMplqjGx1gB26+t1zbdL0d/baZTgbRuP+RCCwchEttJw3ZhnbOxXh2wyLw0GT
mtyoKiWANSmKSCRuyaO6IGpbPfMLV8Xk27T7ZgqwJFk+J6Y9FqdoGdqPllsu/3qQVXRIg/2kfbj/
rTcuA0BRCRsSO8ir9noZlDDOximkjpoVXfHSKzSWBlpeusbOcm+Ng54I7X8yy4CYdT1OpMEkhZfN
njKL9inSleY060l3uj+brUvn91Hkr/gtZwTBT4ca3RyIWH1Gx26SBm4XQgevRC1OvRcOP+8PeNuE
L5nvMBd+ActUdVbzqgAAlVKwfpSg9Y95MprxIcx1521Jkf3rwB38CGCjpf7kjsYDsiPiOfeM5LUI
y+LRiQ2a6O7/os0loG+VrmFSG27E6yWoEHJIMknmqLK8+2QrVf6I66v2tXEL5+DqYBA7X3brzBID
SagKfhPKI9cDWr0oWrEAjIWZklxGqtmHsJ6zo5RV2klbNoeSoCMkFW6nm8qQcJbRdqGINfSFnRan
zB8gGohDqo3W5f4ybl0PFDtpOwQXA4NenQu7UPpURJid9aqTOwfLTfufIg7RGFcac3hwRDE8q22i
nmi2SM/3x96Y5q9OTu4IkjQ4u9crusgOihKNj2CIlOpNPzfq+2h06BylcWbnwCBxu3Eywa0IBQg+
Sc/WwKaJ2anbtHDmnQFv2Cdlytza7xtqtkikGtVrGytMM7JjfTm3Wt9/pAV+AsV2W0X4ZuxkyUmD
SvtByWzln3mewg9VG4a2jzZBoR0wO23QE3UbzfNnLZnn86xZ0XBIcidRz3Vv1T+a1jDrU9v24rtd
ltPktwsOW343JN17NKA1FHPt2vzhNlP2QxP4vlzmJTZzv+nq6d0U1X3lg6TJID018u/E9Nqn0m1b
mxpB7X4ZO2fozvNSpV902JsVbGOzs+lcDbPXxDSIW1s9TN7h0tzFqU+7sPqmSwevvgC50lRFyAkL
I1WX9scwtHb+NrcBomCTkp0TtfZ02y9OGB6mPGnt89jjl9oZmZGfYm9xk0vohR65vVs6wwFtS9R+
52rGp4M6SrkclEpLphMCIfnFqxHEPWa14hp+UcxN9B5z0uoLdNnon7It+y92DGMZsgYGqbR9or53
MIfFejNU0TDKbt/hLdiQphyUsO8xbPf0SXsKU8wOfC6J9HtpiVh54zqx9gqfDNdTI3HCD1pbE2j2
SCyhSBnnkM87tXTS12EZm/SIBLTw/Nwq58+0AcSoNOuin/lPmvTTMi2DQUakmicL3RGQsiHu3pSL
It25tZLf1FtaOMnuquSnVzoRSrb07uNiM2VT91IL2gFRAENB6xQhnAXWqCT6WyWumuQRhbfybeI4
ITONvewxspTCOhUu2z/ggTK/VEMa/4PlG8YmueulWCmS01EPSOdzwYNqHBPNojaQYySc+qEZkQXn
ZUqdoEQt/Y2pmvN4jCqnQRwy0SY81uLWih4h1c7FWdRG/T4qo/DzUCyaBdUAcZxDO+KZenJwt89p
zCnr7A2yBBqkh2KIHxtNhbjGLLQTHoax+aiYExA3BCEz8zujiGvfHZBhuViDoyoH0Xd6f8FIcX5U
4tD9iURSO6IHAlrEggpvfKCtJO0OY6Q6/5ij11gnO6T9x89RYHZ9HAEq77Wfymw+J14+uQ/lbGnp
AbXKyjobYchfpijT/DiaiaUgGJFW7129qV7CPK0FIsJt95yGsfE6jomK6G9fjH/bNqX+QB9hAp8R
C88zCHnCth41NwwNqEmkmMcEbkSPsLO7aL41WB0stsRlmrkzTPmDilW7eCLWLg3f6bz6FWFtBb1I
NRLVKZ9bVOmHvgm/97YzZxezCcX3KtTLz5OlLzFs99EEGKunpDrN0az9G6d2+jyrU8JVZMfN4JuT
09JP70Sm45dN633oIoXtWs0NWBprnF0m9iINl3afvw8j/NzOEynB42Sy0c75YpNJlpVe/tul1Deg
gw8C/YHcRmZC6ZvuwXFy3CBbAu/ylANHgdfEedFfxtwJDx70fPOYxW6oP8BNqDJ5KIbvwMRG74/g
da/eAm/xMLTF+BBZ7vhXOyiwbmczC7/aE1vlUGII1j4M0RT/JN2ev1pmYzeHoTBGXsoZg6NLyJdW
D7XrKUWQu733KuxhLI96FGfRgxIv44QkpoKOkY55cnQ03FFFst3q1cWHj4EdRWZQ5D6KNgsbv6po
iw7GWavLY6vhUOQ3i7qkR1pOIvfQqVWp+m0Zp7Dj1apP38Zxn47nLunn4TBjBDdckjCdwievrMYW
G0a6/XEDbRQPl85pGB4qV8m9cyc6EL15QrHioswYFfpOrCrT33ESTflHMlzzh+aOcRSh6dZWb2Aw
6EDp2VK1y/uOnzMeXWMGELOrfCqetcZwprNYish9YvE1/WLPMM+VwGvyVLzM7mQkT+GiDOGxQSiu
+mEbg118ieK85E6c5wYpd3+w0c+n3m61nvPNTqLO/RZps9ATYNehnVHzRB7X+axnFtKa/mgtvfKh
Ma3U+zkTLtYHPEDLFn+lOJw0xbfmkAKoP2l6R5eVUrvIV9Nn244zRplqZmfnxXG6+J9oxn/SF8bi
Lj8UbRgay596u24uYWTpkfMUuh53VqAlnlA/iqnXpk/QEkOkw7RKG9+im5iIHxnO9PpnxcSE+knh
VTECtBij8N/WqMa4P9WuZPCcyY/m9D3MWX18M03YsTTkBR5Ea78rNKVKDy2IY/UzQW6+LH3PEFX/
ocyKpHrKprFxKO25y1Q8tDj+fEG1zVJrto/aR2/TsanNCy6UU/UcgdhDsOkLqzM+4tDa5gDxJr5L
UBaRPH9VcrvLomOlZ0bKe9WI0K3RZYB++oF1U40DdCS9e3GpX0aKv3SoWyJXs5gR/qqkl1Y1fM7x
akbcTy3duQ4mAOkp8efIHcOLsDMRvxWFN9T/4+jMtuNUliD6RazFPLzS0IPUmgdbfmFZtg8zVFFA
QX393X1fz5GlboaszIjIiH99bW4ukdrj0X/0pd6Do8O7gRDHxv8WxxsbxKb5B2Wiyilbvb2eLxUT
dJm5Rdg/ru42z+dpG+0Rqt5fxX084jBbpkmPX493CInUKp6wArwl2jiR2f04HYROsPJpKp9cAuGP
3fzgGxIYH6ru5gS/94sqEP54O4ZRqZ76JHzvVc1NQZtm6bZN5y1ZxGlrk2Y7t/3iu+cxDpR/acct
YEPcHpPmKELkcalPOhaqG4tc0YMhxMouM6tKyupvHJm1fBRoHN3UBD0OdKVcyUawlwXXKGVV8Iuu
t+9P6mbDkeEATmMqOm90j4GrRZt5ONT2x2UbPf8gNY5XMm3KuU4y2297+PG2dmw2rIepfR6cyrud
kqaoMiKJ7DINnKV7QgGOSbNZnOazmlF+H8Z1DqyTh6LxicT60kvd0SKufl3d+YdtnHlNO3YB/YzE
Sn2Bo8NOepiiDc6qXooyq9vQe9q7Tf2EzdfmsPiWM6XMQsV2N4gk3DNWWhZ0HrV06xzPC6yNwmju
0J8VLj9v66787gMsVg4iWcvhvAemu3pt3TeZt4nxfrYcu3oo2AHYc7MW1dNK3ePCIan9CG7Suio1
bhvGHFjwf4d5kB1sRMS/PfTNQnMQNREqs7UCUz00E4Z8GACRLUvWnlL2L9EqIomrOZlESqtIFlhS
RMI74nS/JqcYA4wg1WoQcRbNI5V5EhIfauksaj8U9rLP76KftTzVdW/0N62j66cwfF3zr7J0g2LE
l1KfCsU62PZYkknaHk1ptLFSnQxa/oyHbrajozGD5eL1VgRTLlWou1w6JPR+O+tkf4mJ/X03jQe5
X2w96TgN0V/zXtVNHeX2tA1WurPOQ3JpE7vz/aCC5mwXQT3crZNe4tTBHW15cWxt2/TfwS6y0i4G
k4dMdNP9Pm/7dto26c40ttHS86g3s5/VZZ9UmHEkgLPE3xiWaJxVY5YcxOayDKoyWTIOgZOv9URf
ljJNT+UjxdhpH12SMtuXeh6c4Wkf8QfKG2+cRvan4u0Nw76iO6PUiy617CpBrEMtzMmvAdmuCffx
5Hcm4Nnw6XpzzES39mUMd8/LKyHjO9VY5l8kkDlu8taXDl09PLZBP/3oiHxSaSRtWhS5QTgg1NV9
mMZejRg1Ml73zVszfwfsYNipK40Ir8LMYslHuw//C+OlVLkXatnfee0Y/beuvqqykuJ5HScs3rIy
bJFt9zS4/cEJxq7ONpn0b5oy8eorObPgiHSQc7qvh+KRKCZvStXS4vSCB7BbZbibuK+bqJsxpT0e
n03P6XZRlctJKwYs/+84hyecDKuBLnaeypv7WLTzIWKixLaHJK7Lh1bcTKSmyVrblJIqSVG25JBZ
qK/Vr1j07Qu1PDaQ3EP/ubUtoB5vQvVWiIBfuoSsZB42FL10Zqu1T7luaizC1jIJ7Dycd/68wjH5
zMqBjlKoZXbt2jYZiEBQFuMY3mzJQcmgYxV6K+yXqm6ChrbK0RzGsRrvy221+x/Ac+p3UcgR1eHq
iOmOdzI6WQvSo6+w6soKvrtvmrThlPlc12Yll3sLjMqSspvslAav/jWHkjREmQwidVcU7+8mJLX+
qnxh1QdQ4Hm+67ZFfK/EQfCBWRpE9OpVsT7PPlWgb8ZkOcpoWru7sI7MpZ24W69jEVdXZ6Uy5vvk
GueOV7MYLqAdY5/60i6tq16MVCcSwpmDWjlMzslK6lDSOMyrl89RIvqfiqCg4aej7XBIsWIbmk/d
W2FysMzoN2nbDBKLksFLCiROcv5dWh36DiafpvYPvV5EdNgS+jvwa5cGFzMJ1xzXptPxXTV5BLv0
orKnn5hq7nFaRnXx06W24rlBZPeH38zVl01E0o+YCPNPuUfD494L8xt6q+kuMaVjS+uVJzlz+2Dt
T8VYDR9RNRdAoDUXb8DvZ/5tLZGnU29C4q1DGX/KKkzWczmr5DsuZqNOQVms/msyNX6Qy931/xSW
s4VZ0gxBfKGMU1KDmk51Mm3nXMk4Ha9VSFOVclDEqFylsF/XnoH9jP2N4z1WeprVWROLTZGJinF4
6JRZ2rP2ReN89GYR03Pr0O9exVqTrdVvjUAwsFp33Mntj28Iazv51qiH557G1Lv6i7/8VyHNnLKp
YyU49eObF1kbj2o8LGPTRukcIHx5qOqOpXMHu0TnqXBjq8VhLoj/2uSlvZOxauYLYEbtprrpBvth
sSF6dd3GRRZYfryeVuUVtGJz0J16b9DluR7t+tlae02Y6+DO+kxmbnGsgGTm66Cb4BKuzhgcSu0a
+77n6ui0ubntYX3vDBfI17C5lIPnvXul7GguvLlFUT/F3g/HNqM4ziPAbWrNIIm3rZ8OjEB5bstf
R4iaspXNUDG2yfZz0YVsDjLgGW2EXbi5dB3xim7UGw6cmda9nOTUZDryCE3wJX+YGHI5/XN7q6Br
K+baRw/d1Qut7ex/BdvW9hd3EngVFSFhg6x4kCRFBu/mPW9qiY+TG8XFKTC926XTZJo5X5OCr7f2
PEwZFZTiRv+3/XH8qh6yUa6WncZlXP8bm2knCTwMt7ta4+O2pZ1TemDHlWVv124sxin1lxmoyKvr
gANlbIbxaO9IKk4MeTPOk7FlKqIznUHO90G9xuOjG1jtdrYkVEJqY/dOMWEta3roZt3du6YJ7veG
9M3UBqt2XppRSXME9HKD4wq1/sPbEnc/yAbbzqMNUlDeuc0wmwztLUYkBVFw/wbyx8YUw0DLOfFa
u85ppUfpz5uPE+zFL81e3zf7popUs4/lp92MWTIzIEmfh5h7JM/Sq6LTsnssUFJ1HFYrcE4KjmWx
VKSvcGyYB8w11zkfktFdPmeLPjE3fJycnpX99RINxXhYhddW4G8MOryjSRlgZkbq60Hxp2VaW1H0
VjrFEKV1VfZVWo4LSEtclZJ1o3YorIOLDf5TbQ0dwUesa09PfrVH59bumikDt3KeKeLdT0QOFXFd
mz98V5bf38WLiwjX6mu7vQhNn4hZY6DDrGmN/9qwM/WLT3tLk2idRJ0aMIovLEC89563bz11rpRd
ji9O8GNI9lqmnqenh9nncPpPz7b/gcG1o3KU+M3jUq6xYSIJwX6A0PZfLPr4KvXXza0OunHt+mpN
XKy0Wkd9EaOnRqwxXedlaVrbOleTiIprABuwZDg8h/cD2ydtNg51Io7o2bzXuLemBN0x8ZJpGFrF
xND3/3trdGL9BaUT4s3EjlBPkd/alLzFLwn69lXcZcvkqLeAIvHPrHSqB0zF+uDidWr9sCdcznOB
8j3JY44bh+ofr9eN3USefN6TU7slRHaOQ7t8GzfSYzZ3lSePjq+727qWb55mKVR3Wdl0nFPOT++z
dwJTZnG/VMXZ2/3ixbjjxutkW/TI2rJlNq4VJkq4hLKlQyYXWwXevJVbuphZetzWktu2FCZ6QtEM
dsjjMxMcJhGyZDvyyrNeMatJXYFcPt8G254yv2VphW5sGXBvaMf994rgVhyaoiMTr47GGtiwn6tX
jOmLFhMuGugzDsTgOG2g2pdZsNR2BK2d3qegRVqGGHGeDuwxwW/W1RT/ZbbZLpHF/JiCJYhTX7tg
D8ncjcv3nLhSHUdle+J+CMrJ+m2S3fsvmYg6P6iu8q/F1Im/McBwmze79j+Wpagvxi3KLqdlCOo0
0FXbpzEQ4n9eC3iWV+RFrghslcadYihg41Pufru8TqO7mePMAtOaGSrFxaeZ7nI2C/33pBg3CLvK
Up+JN2yvW8jR0+3gRAdZTs77uFerf9dvonvZdl3YryFNwXK0bA25ubMrMJ1gPNVTx3ZCl1JahyfL
MDzmvpyGSwwJ6B42Qw/5EGy9OWlMAJkTjNP1uVs18w8X7bO6YM/aPYpOFUMalcG8nhxLded4G936
rr8JSBhygn4E7OpGWifOCDajC93/JSV824GcJ9LG19mjndfkVFZpH5q5yHY33gi+ZkJJ2zjynq2w
rpgHt9h+kAEnQB6RQ/Wb3rQj7WpmdMvI7g26A5ZG20+RFMEzzoZNfyrbyP+YYh+wbg3DhuTpaE+A
gce4+b2s9e1WuybIQ2sbvm60R3UQZmh8tgUX8zL4PSMcHhZY7xq7qNZUmVI+s+LaF/RG0cKLIPro
GGufvK01lEmJlMLMuWmWUD0usUXHRG5z+0Bbs9eZqmt3zbYo1E6aAJ2/j6WRy2cr257LRCySerMZ
wL4wfo3NQXi+DB7FXi9XH0OYgLeB5fKGkid8L23Jy/ivG6HZTvs+iUc2xkIDG0CsxpNXhzxwgM0i
bdzm1kyXWo6nclAqp5VDbud6/aCOLs7dbzOKsuE+KOvirDhR3kYzuNfRHfcNmfIyohDuk8K8WEnl
spJDrFO6gWdiPGRbwn0oFyv4BhwMxIU5PngwcgzLszaSNUu2v7xfyOTb74KKBYrNjtt1d7p6TGm4
1Gfn1Z0Fh2Pph1CPFq8+wRw4De/S9w5+H9cqi4vSbtis6Hk/eVUTnUcW3wXgdYuue1xGfu5gNo64
uQzaJycIwCf2ZOkkOgUV2ymIk2+lbhWbdzGRSZzKfUdHUFgefIyydIG5vW9Id3eEKFNQD14eJi0w
UHpOTH8jjzgW2geIjEvQ7MIGQzVucwakXt84o4mtbHfkqnlYmbW+ho7i3Nno2+QjCOXeXNcxYfzB
d9gVl94pKy8LGnd/KhrT/2pkxKrMGlR4bcaWth991XDZ8KarrUMr5s48bL3X/1gDOrDPrg/n391a
B8Fr53nKzew5WJxrLPvhbt/8es01STG8UYVX+2CpQ/i3a5PSSSHNxuqhErZ+mJWCR1FTsvx0yzpq
QCAx0xsabaJ0YsHkXoTAtVnfV9vjWDTr8jat5PPmGEhMQ+p7pYC5IY7mrtzaqvtI9sRdbrc1xK9f
6/HLi2RfXVYmYSv3cPB/l9u28sQS75N8exNgHPlKdvmpdRf/YBmVD12TywkfFhZbkS3jtoxZuHmF
OMt+i7b7Lm6Hl50HdL/zhCg+4s6Z/Pdh7CN5qKCgt69QNNMdroMIYIzt9dahn9wNfG6dEhvRo1xn
+iW+ChWlw4qfzRErORfAxNZ5UJZnPXQ1GoSHG5T4O2y8cMMiIqQtWYVyTbYP9qQzvQbrnltW4/3y
lllZqWMlg0qLbZX1UWrYtMz43vQJpJNY55k4wW9ngM54FF4//Q1nu3mau9Vjcw9pq3uY3Z3FztbZ
tDhEdSJfIOLZ1IrKKrnsOIe5721QQyYRs7kvGfYWUfJjg0VrzyDK23qN61C9dT2s2bfyl6U5CGce
KfRhv2ekb7PVGuwM4OlqtjC4dxPep3O51qV/rY24hdZKFgsvOw7d3buqqqkmdHWXFQSPAU5VDHjJ
oa1Wr+YqRjtgdtg+6kD7w0ui5/G/gKOBVCwEXlTTvrSm8wxPKM7FUvCFOPcVlwYZWXBGfhLth3EK
6vNuFf6YJbhb3SikoriH8gmYB+ohecBCJ6zRmyUNVgiJlP95PhNH5g1qQfhjltDctlDGFxZxtifZ
dNN2EBgeFpyggtSLEIoK9JuiumRlPLrnm/IL/38RLfUzlCt+ZZDmxR+biR2Tjj6yYHfncDKHOHSm
xzqcgXgrpza/oX+hCIttCYoUN1I6FfSk9Kw3A8r7MVxH76xE2/wI44TK0Tem/KP6sehzZm5+WCPs
xQiX3TyTigX0/Nj0cfHXhP30z68lzbZunZo+fQheiDFv5aPENGU5KuFZOe2kVR1lLYf5JVi1ODv0
dwb0sQvGtKqYmI5g74E48V0iF+ir39+8FaX0q2T+lqd109Zn0s07ZkOrTJwTXt5SXFo84lXa2tX2
HMO6NPnsGqKpmdN3jVeJYWQBTZptAs4c6qBRytl/evsmIROTYWM4jTuWAbZJNNvBRJv9ulRb9HuR
ldOQdX17PgaWQLpsQ1gNB2600+JP7iY/7clUDkyG6v4MToEd9GiNrHZWvR2e1lg1dcavbN5KaUnn
LRkIGkm1qzp1TCbpKcyEoh2EZ/GgEVpy2MIjdJnfAPPbLEZoZFomDcZCDHfQT7gikiW2TcdY1L6d
teVY7g8FtptPxtuR4lCc7P8GFXXXDrH3curshvQ4AkDDvKGk3KDIXnZoVnjNq4Rlq4OYtNvgTeYB
YYlljq9tEAvr4glnbHIigQbxwOhZLinzPoO814dtBpu3ibukjaGfXUZTuOrYXcd85RAAQC4tgDl8
5X5PntfC+sbDLPJqcCWTyuKKPh1WsX3huqA49zavOyH7LMmPlb1fn5O6bNSdD7/JdXBuD2wntjIL
S1qvS4D6tj54kQYfU2OBYxE4Ci4EeIoNPt5qbjjiiVElW9qOVUKeGgcUShLP8NJbA5s/eScX8Sjb
Gj4SbQmp5Qwm4ov+udlTBvUuTJ2Iliwb0KO+DrUq4vtGR0xBlgrIc8CC2zuyhNNPmRki3VyDQIo+
T8oiBkAJtvI+Sax2v1qEQF5HpdmImmYXCs/fKjb4VSmX8cwxZX+Mbm//C9ydiIrqplAFyRn7/i7s
HGJNjVVs7eH//lq5Kj11LNZ2GL62oaOJX9vAflRz2aN/3wbWbX13csBXrV1Nacze9p5GxMlccAqB
WfB10Pkpms3qra39zjnOSwGXRXuz3ENl6+qkHB/azjglP10qdDiXjSwU8kh3fxapwQF6guHc19cS
Mkodur5c+A/FChfvGawQ9z5q6iM9s8Yb1ybrLmXO0pdkb295z37Typtnh3ldW0T9WclGUHzuKjYw
LjWeUJ8SfvJOm3kfDyNcfUnLtOjuuIvBstKOYeIWauGIjx5c5XMwu8FCTd8kCmscdnNW1AoLIrbI
G3lnQVC/Sdom/4NpUIln39tk9A/cvUImENWQNz2A0JZ1unLAeNAi0vWWevxul0kJ9mwVO2vssxSX
om9wjlN769cXz9nUnqHjpFbDmhf7f6Fl+MGVIegNpUZHv+4RmJ4i/rEZjWSSHOu4CiLqab+7564T
7VtTyvpXucAj49UylggWnGQ1bHYOzT84DQeCwcDF1ZTzLVbH3YjZzcAKEELQjyNbhKsK8fVM5uR+
2CeC8SJCQFBI9QGaonUU4ptJgVbAxFH3Z4Q3W9OtBoXKnd5Zzf3etl6+xxiCsujiyixA9C4uzBqL
yruSzYKMLMLwzvVv6oO1opYfkF/snHBBtcGUi2CwScP1zfQ07phDgI2RM5eOgtImOzQH53UZqdfx
FA7PqHmk/2K73KdfoTCdOS/U8jhV9lqFb00s3IhNswYKe8OtpXqE96DWwSwDwrnKdxNWfTFaS0tg
Lt7WsBuAWXpHg7x13ifMEUd/Pzfl9Blqyv4PYtw7RtDbmc/57u2HJZnVO1L/os1vllgV6eaN+CH1
Ei0P9WC7zQWUBda///9XMXbc+dxgep2XsvYQG2zCND92sVcybfuNnbtElA2euwS5eyxhG3EhL7qf
blLrNj64ssDaRWG88tMHyuDJQhzSHzZiP4aj0/scVRH/87fUQaBB1WP7PRy3+q+9V02ZIjqxv0cV
hdV9MUly5iDvwvno7EK862nv/8Wim0yOq1Ojr2Lpl4Rcs1jiE+pV2PKaBWfgO8dR5X+9peLqgHc0
Ro4sM9qvzEDoz2fw7pJrz5C1ujFKrCZwZs5vRUk/DASd6BxLuPLPgjTqfUZJr/kCjRNmsS+BISff
t9xsSoZS/xKRGt9WSyeIlIwqu+Pm7y66gqoOs37Enh4XESkxJbKdCf2AkclMeJ5vqvqqusjd0qbF
ayvzSgV4L4EmrwYhAMqifQv+k9GKzS/W6/KDHLcJc5Ip3t/6UDhOytnjwVy32ClejaAkZpGZQ0JK
gYeLBzkpIH4lNyvKBY6W+teyDrZ/WJtpsR+g3x2Z+wPWbblrFd1TrAZ3A6nqOMUKtZj1JdRWGGbT
tGt512wWLcPUTv5DWHjLnpOETmq32ZrEzilvwk6rOCCLRkLX5GMsJpPNFRK3Gz67X4dYOeFx3VfH
ZxVKij0frCYM4fn27tNakQcCESxc81ajAHwp6iihYC8ivC/oE94Kz0fw5SXIVldwGhZOChnqY5JM
0RNtyPgF4eVNj7Fqm/Nsu5s+j5JfjTlG1z46/rjiYSaFeLKGNvovNB1dAoQrUfHw8P7TROv7BVkw
Bin7MQhsMALHKFSKLYrToEIAcSl8ECarxNL6X+tVZk8b1CGwo1psbUaXifRFGSgQ0Su/zqUcVhvH
WNy8ArtsYggPm5EpRXdDD2oLpN85Qbec1yTpzHSiHWRNPgR9iQIMOv9VsmwUHGbtqb/FThm7b2bk
GVnhdM6aidskySjbLDTWRVk/LWrrp/e6Re93tUjge7+JSk0a+7s5h6DK6otxVn1D1fbe49wVW5+h
mimC3KJzvZoRHvXgaMtca7VtfooeIgnSCnx/uWIMNb1VQUCWGE8yJWifA8ofkbzicTQhUaXoL/Yu
XfXe/wr7JWjvOM+Cb10s9eOOgc57omSI2/geoHZHLtF+4O+/FgffBnFFyWTHz2D8/vxQhRw8qZiq
BK++JVz/mtoHksehpzTnzq3ah91ualRScPkAG5NCDhHLLr6jSfeqrHJgQLI9LPt3vRKIfUQRPdlP
TbVSeZglp7/DvjVP/VRYPJID1f4wF117dGYSWSAQQWJ/7EM/q3S1yHJGD1/sj6M2evoTjGZ7Wlxv
jU8094WTz8W8JmgYreSXEW3AQIjfP6gSqiLnT+ShFczb1RtPt6wM9tN6r6L100lSHShFWt03XrnN
sAfY3B3WsPaehBUsvzl29U5mjDduuTs744+yMS36I4W/53lI7K28E+2iYDxlnzw6Ygn9w17EUMsY
gXXuuUzm4YPZu4eS3uryiSIgo6xC4/st9qj58tYSMP4Gjv3we1m9N8XoRYcSzIjvjHcPD2Pbxsci
Jmcij4xdfnR2NeIWOSM5Qj3UFSUiuZGCWm5KvkJ9JGmhCQ5GSao8wCeFqpX2Ia5+dkvdqbyNE/Fe
1AVFAcVA8Iw4FiGXw/d76VWQBJSKsunTZZK+elh6q/wCYCV0167rEWPRRFBmw7JVd55vtv2wjTWu
jhjmbf9A9VjcxLLfdIelgeDOsUTDPNaRYTLdZpHIfm2XbnSRq21OhXG61T+apPV+LuxXuHdr7Og7
hjaXM41TZT25vvHMSwv49buJdxLuxRIxVTBmluGxXtbo0+AY3TxutXFLJthu+Ap2K1ryLeSSUGNr
w1RSq9HOoz2aAX6qrlnOzZKMrNCWXnkBi26G4+CEzX3ooTyGE+84Urt9B+U3pnN/W5ufWKey60q+
TiLdhwaQ2eIp1ZPITBV7/J3ddX/uyuvCE7p+fXYZAm7j/iSfY225Va6CgCczRoT1hUscsKguvQHp
eFe91lNUlge5LMGfPoxQHPVE8304/eC81a21WqjkQsx9dEK07EFGtB5Hq5+Dr2iduz917ayfeGSw
fR6OXF76NMuAYDXJmi5BZP5bkZosJzeUFlPbsHjXDs3gzxoVnzxqaJwIdceNdoaUW9hlJDtbIPCm
a6sHX+wHxFklbfEguvu5iPRwmJTbfPiF5+wHjZuMdTL9jfIn+2d96dFGwZ0UUfeJgscfUSM4XCi3
DgMoY+aI5zqYS6Jc60T/Xu2GaoODU3wtbBSWR73rWKdgteVX0S42KlorcHCb8rp+T60G5p3mEVsp
UdaiycFI+589QkakWbPTkTfkjzjOqJuvzhmAVFHlHeWCGjblS8Fjjbi8tgAq1DTESFr8cMDjevHc
c7U49nCWTrA9hVAazWFG7BOleKdsTYrRzDTd7ESiNS2DHdLF9gFen6O2sF6RSyHKKNXcfKwrHN2Q
rkytdzgltAP6Kl0jemahm5GJVhHiyBL+CStrf8/mKUokv7BETof+YTTpiIh4TqupEEfA/wnCMNkr
n1liLddfCR5Ufxq/iP6hB4ruSVsCSHY0fT06nTpMsjhZqjkvvc11TxHX4D1KatfPEcEtlwW3nPmR
pK32j5ZWZT8ixgjWOzVu3fJUOSJ+ge8ch4NYJ/e50XiQ3a2j0/8aEH0jufJtsuN6Sy+PBBiGOm0X
r74iMpklAfC99QlDWKE7Rqh+cEXISeHqvnsZhRV9a5xzkz+IDb352KA69+EzdfOAYB7wUSx+8ndc
Y2AlD2VZPrFSSvSH2471IV5n3zq3+9oY9Ku7Ge6Cudi2U6+cvs8m1IX+FTKkeF5i+P/jNg0CGN4r
C/u4qQZy35KyJbbAq4GDmFrfbPSv3ZHBIjxOe2Vvx1sWCRsiRsQrirUFYrGFdBvyLUYK8rrKZfsq
1bg+LWFciuNSLBKCIJxkwSahDZveBr4PErBa3oSBoBvclxrpX2qrZMTsv6P6fOrBb6dvbN055/Ze
NlZmkLW1D168D/I16Gu9pbagWUC4v7ZOurTbkoWSIfcWgFM7aTjDaOP+je7iyHptBBMjgu6xjG/p
noji7CNpKS57EMu835fDSqnHEQJp2DT25d+axeiQpht45p7nwssHPVALIWCFi+5YcoRj/t7tuG4H
8lu7MTtHxagn/xCysA7oE69LxakhW/nhzC6wDoMq7KK+7RogJZdzfyKybmzPBYnXryXZu+118utl
oKdu9D0aF/G5Y6J+v3el5wBY1ZQ1W7ISCSW1683JfE/HTm6JJPIf4kXbw2l2Fj2cxVjbezbMdMIg
TQDBqUMqEgc223NnGSDjZsHYaxFmjU77zVDks1w0OVrlTo32BSl+Rc4qSsvqPugsOKEqqhqehNjb
HvoBH7ccIdqQ23U4joy7seCjdNv05asdvY9Y+/GSuAJWmScCPlxzN9SLEiVCzKnzxUMiOC3S0tqr
MEU4OhVP8erUCIaK3U+eq4SYm7xdyCV4iFZmoQPhHYl3mbuyH2g3wm7Nqi1kGm0RL12hm8fxxAS7
vASLjz6t9Fm4Tp0idqcLZUvNjGrj+C+OALYQ3c8zhdwk8XAIUDMVx4BAI3QnnT06lwV0gtSHmEqy
kgT2PtVd+zeK4MlywtJ4eSOplp8WMLtHNWTgS1FhlvtxRGpGIp1o8LJqnbX7cOtKV8e+9WwHn0UO
19yqRAAxLVfNSTOUpMOHjYg/DcoJGvIkrEA/mg1pv0Y3wDwxIsytkecCmRUL/H8V2222r0UfHHSw
r0+4PIgtZzu9ng7GLDsEwToP3cMAeSTSOnGbMWsNsbCp4bpvvNftvmWQr2gxZiu0TitVbT0qgnKq
4/84Oq/uRnktDP8i1hIdbnG3kzh1kswNa/IlAUQRCFF//Xl8bk+ZJDZIe781X72bxmCe0gdvHlvQ
aavN06QT0/hOxLV+mpQ2rI0UnRabFum9D2WJUSbx67KYN2451Otp4mkGzK2X9MPnRz66bmhe6p6u
qF3DBwFjGI4IjXUV6vbsgpTcg2QNZIp6t4QFh6vjqqe1lPsob0Ni/JdixoKD+lFvslkIub35+KFN
OTW/QkwD7i5ozVQS5OxI1vFhpi8nUpTOJoWnEM/GHocCIsMuZcUeEUV1aHAG4mZq+WKNRahPQ+qL
u8YZIqA1Gydjj+4R7MBXbnARISYsvA2TfKazvYdhC5v+MpdjyEsNSvVVpkIFewBo/ru05FLdAE6Y
F8PckSauiYsrgIIf7YrZd8tr6LfDy9S4Yn6Xbp45J0P1ZPzVjMF8qnpXW5D1aS6+F5gy/dBoIrG2
qN89Iu/tsjKH1JnLg4NYX/7Y9FMFv6IVs0oQBhCQKp3epjE86sQjlQgAde3a+y+rduv6T8CarIFj
C3171NfbI9MuNdC7paMDv6W7HHFCDOfKrbPgGLiVg8g2XOudDSI273Dp1hXcE/mMpwyb08zfo2Hb
U0C7jyxrOFsslPW/TeaJbzIHER+RzxtcUzxMQO1LhoNRAjXFh2EC1t4MZNAYaNpqQEYupPcOembr
XUuc+gwNO/rfsWmxkyCbRD1tI4j+NG0r/qZax8G9rsZ1eJ+46D64RtZ46wXE1m1Qc2QtpE4dfOGM
AabVk6+Lh5GNNdtJu6uWDZXfVsTXUk5Hr4UuQhGVl8G26Tpwj6ZvxYvO4TgP/DIoIVlY2vcKSXC/
Bc11+p1DG5PcsQhUPz12RflrBWnzXTYoOA6yD12zVRQGP/sFbJvUK/u/C2ziG6jmfPkjeKwpDC6o
cN7E8bpeJTLf5czb3bV/ijlExJVMoxr/ApN05uBBkM8sqJ6hijAIF/NWDZkjn03rk6k/+AHaem+N
639p7dl3rp6AiMqQwXVbRyTDp9kEmmwvwl4uSBCrdSPXang2YYPRg7tzOjfe2BDOb9VIJGEMeVd1
7HEiu0PF2aMHEzzmQTUjZbey6L53lYluD4yB6RHBKstN5uo4/6jlksmEEZI2Btgbm3yhgm+DLKjs
UiAp1Cczhh1a9j5gIUijhjmUsizNmNzWy7S1PBwqSTTYemFicZkt+CWcxxl2yRzGQsyvvFx6PEpp
pDhkXHxHmDKEVKYzzj0xp/byNUIfpDs+ZISiHunUaJ2Gob2LS4JNtnbIPnSasRp6KH6otU1mNTuo
xaS9rv+MRwnh1aHiKj2MsHTeXTvX0b6So2PvHaJSvyfc6vdATYixZxCgnS9vTA8fr4A0Dqf/H8Vy
zMGa1fBrRLS+lRopa2LroXjxyLuatqLq9dVavEUdmqAC/musqSaN18/A6NyVF50Wb/QCW7ro1bwp
bc9vvpqw78Ag7S79BWQpMZc43Vjuux7HyKYseMiYcMrsI68EJBoz6xRv6mYFb5EhuPMmUwhWztMC
TjTUPSjtbEsBzdCCy7MXyro6Srgs91Fb03rFZIG7bDLBcqnY0bmShcm5tXuRm2TFZc205tWYKQvQ
xOBhHjF54LbjQIg6RzwjjJirrc3tHN6PrW6600KDJdYyj0dyx341X5lJZZnIAtyYxRo3ItgvOcdo
uGJ32KK/Fd6W5LbQ2ZYmG18jych8tsucRcmdrPTScl+ehBsM722fwsm5tI7g45c1AjQTcVLsU8sR
75NmREtq2Q0vPq68R5zw4CfNmFaflhnTVwGEDA63mFJtuk5n32B7bFOlIYbkTTAT/Cdc0FWgOyZ5
KNdqeezWZeShLzHHHCLRiGBbcjc9Abv4wNsD9t1DFKX+2+LKxnqLpZsyDtdh9K5Uu34o5kZUFmvB
1DX6M6EdoiFg2RoF0kJt1/1DxYNa7cIMCyR72RQUd1nWL3BG/E6AEhSWnkFJfLH3hkgMb5Vfh9lJ
VCa7fT91jmUkn10GWCY7SBHfpcS5C4sXwMi0OJIqkX9ijxEzOFyj4Q99LEt7zoimuTa18B/ozinQ
jxJV+FqXjfXBV9MsG2Ry9Zu6cbob5Wbhz0hN8q/SgvF+cFvX35o10tX30Bjp305QZ1KQxq140w4l
fGe0zWvzAv/uZ5w8JgK7kcRTfWveTJi6NOgYf2VuM6iVwtkQRzYiyFosGuPHqCwvaTi68zPSW/c8
aNIaCY5DWXBsmtbqjk4PEM/0Gg3eHhShQDE+oRiCSpUxjLT2voxwK+4Z0rKIdMsn80gAEi5PiS39
tS+E+M/ts+XcZ3YJqFnBnSMRXOdHrL/tE3K1TAFrkC/z5OVe91Yox/oz1JV2NwNzx9XuhZUe296y
7tF4pubNafDdbQkqHY/03gNiW/Uon5kS3Y6vLxudBIO3uESdCpHlxjxBiQP6RGSAP4tjWA+hOrhF
tnQHb+nGeZfJAXlo1BpfPsb0lBafrop1fAUYmMd7rRkut+0cHGKLNA8zOH+9VTov0DqiZ+buF/+Q
p8Ipjj3GBnUju5xfSjVSMNRWmifgsTI/ImosruWyjvkj4EOUJ8UaTD/k+3M85bjVZyshpq8Y9l5h
hwqcrinWTZ+G3NBNgzts03qFFx6WGaDp6Nd+2O6qxfUOtaEsfZ9n9Gl8OkRH5oRkSQ3nLNGOgW8B
BWyHJcLljcKBFXG7TCovT1U7dD8c3dnr6hpr3NmVhKpq3R6fjKSd+ddiCr8gm1+miwrZejdeMRHy
Ntiru5uc1i+3XR3JaL8SAYmbYgaxr0o+VxpTuIF9f6lHaN7axuhqp7Z7wqlevKMhiUpMlhFcIQNQ
2r1ai9V84dmA/mkBRgkGWIbWxSii8XkWSqlLlXU2KU2GQsPD1OPV/kNa92SgwsCw4e5VETDE+x6D
crUgD6o92lMQ3Jn/MtDzmZW9KdGXY1oGHncsxIl4DJDkdrbDr6LnqNhTTND6KK/HOAMrE/i0GEeH
D4jF6q/LJWDzgLFQI0KW2d7viMW9KQTCV2iI/GHGlJMnTdV56hD5LeLbMVhdqO+o9e5sJvNfpwkX
e79G8AtJR1DMfz3rfX6CnCt/nMJHlZiN4/jFIdLOaOwZQ/fY5NS/wi7CCJ8Lh06Cx83RybJiiN1W
7IU4efwmhVj24vAvNtmaXJCijmyYpFp9hSGeaQ3eGm4kA98lzUxEJZr29H+MAmjI1OT5MSkXjWpO
LkqJ54aSel7Kap59cMpS/Y6DiD69AcsDwUiQuk42897HlsfN2PZ9Gx30IpC0ZkEzf0Fry+6IeC54
wH9eLNfVID05ssxDMBI6vw64KI34xncGOIZPITvXAi8JQki7qjZz7s72DgMrpszQBNHFBn2r9tUa
YzUkgQCNn2dHzk+72uH7oNvhAZ4WiLyJmvHN8B7XvOVBfcEMg9itGXBJydqFsxBLWVyn3vXEfukz
j6Mk0yjtc8TdZ8vnxtnSFqavJIS3X1Fhe79L25WXdcEPAF3mKRg9TI+/FLu5ry57KWwptUfWvggN
5VvlCMrouM1ab8eB/G/0ihniG35BdlskE+sjb7X+D8Uj8f99AxN1LO02ODIAEKTQKAs3ktU36BBJ
i5TbvHMd/zNmjRq2MvMbZ+M1cb4cXbM642mqyubc+KLIN5nVhN4R7lvVm4yoQeIjlFj7D582DPuE
nBzenXSDGvESgrkeKQgPfjKFzXzHllfEZ5sVqb8fkSA/qdmrA5II6oL7PGK23UWCSL5EynG5d6cb
BGPLKQ63U+95/CNW2JR/ixUfywFgnMc8Km1LP5NJ5KmNl8r4klvWDXBLA3n16VP8EYhIBP/3IryI
PMr+sgnEaxJOaRWciGprqktbgWY/20VnFadm1cW6TVH0I3BtGhuICJtLKGVbPupyknYCTKP+1nEM
7eQ1DSziZNNAuDOZPebbErf5AyZQ7IqslR5m7WCa7/BYwr2HDB5O0jr1gCR1CAmm7Mvam7eOPZc+
lyZlpZu2H8Y7J+2LbycynvoM89n+N8MLNXIr6i5tdniP8ocIeKs6TGqJUfVRgBBvDAf1FTGG6/zH
+1SnlzpXzgPnZM7hrPzJ3CkOBAyNFX+ffVcBrbnnkiAqefLhBK9TbsZ/IWqkb8Eu+WzIVvR28yr7
j6gvsnGXe6aZnhsE39sc2y2u/Y7WxSYawvhMWWZ2FKqeYD0zne8Kh6zgbYiiOtu7qRfVJzDXpqN1
O+b05ffXM+PWVL4NcS/MtSoLeQl5dhZ4qw6sIR2pvTgMgMAERlVltbFR1OPJIxD+jz3dhI8o0eO3
JsLHmwRT2P3Nxty7cdCS0jEVUIO3iWGRi8Tzy+yfaqBkUE+AfdKnAV2x5VKZX5QMeL8KiR0zsTjX
9CmV6fjhM68+ZnalmB48Z/r2bT29zpLyDYbMwd3HWLT+Sl309RbxmHUUTV/+i7RhIS/dxiSwWQ4Z
6kiX3W0OiT3uU6/I1ZbyZvGB4kn9s3zZX3giOm7EXIbPdVuI9OJQfHAh1mR2T1lEGvce5SyWSGKC
hmfSkNt1i3EPQ0pLnkh6YXtCchPWEP7JAvHQJ9oJBpc9SPmfkHJxfrR57LkCy7D+A4zUj3cZ8rxq
H1A0OhL3KJpfBnffpaggdgS3lEPqPG6HyDtqNiBsdH2nsIQ4c+ZspLyp1VQh7fqO9Llx2pexcWFw
m0o91bCQQEO2jJD1z6m/3jeSEZp5ZgjcU9M5sWJqccp0v/gAFbsptJ09mV0RezEcBOK4tO42JXZf
WjtLs+DyXBzrNE0MKLvJQE8lAnwERQGFFQRNjJNi2yIpSV/MeBOEOw63DUnSfYicKsUGhj5TXimV
hcty5ayJoplGmtJqGjr35HKv3LUVuS8JkXP67zT11WvaN0t9rpZmufZlOjwwB0NWup6zIJvsve4u
RTeKxdpKe4Zw1xquDk5/B1+VP176RsXrH9z/60MoTJuz+jsopxlmNYDbGmEk55V4nkOCkPZWsJIF
zKcShUS8cAqdZcRtf/BNXU17C6qRyxYhndyRY1Bf6fzlpeXq857Zlb3mmLakmpDB1TUfukrDy2pz
3CcMtvWfzpX1/UjsstpmVWr2bGERRjZAnhODLgqmUimS9Gkvi/Y+Y3jAgqsCaOsw7NbvVnmoJtrV
77amSNMHAk1MdgdU6Odyo2sR82d14x+rzPxzi8mbTxUK7TBXizfuekSEQ6KASwHmi9Cpv52JgoHL
IDG8jYlVeLN6r4hY+a/uXNRjlrFnB087kffT6Plz0ihXhXtGOoYfSYhAmZBN2EGXlQu6RAh6O9vV
Yyouyg5uViGMfhJBveUiQ7ipHjfljOwcD5zjgdIakgYT3c6Lvw1vMAzAjJfin8OnviYdSiTzYC1o
Ra5tGQZfrWldNPoMCHq3enMs3rnh2ug8U7y3Qp1z+Cb5rDT2sDmw0EP4cj0HJXxMk1jTaKx92zER
bo3oOMEbNJ0bgbc/28TIF7EPczdu5iIaH8DLY16sjrlur0t8qrcE89m9IKeiXBxwoENyWEj9nQaD
yd5Qjub93uc5SjdGdaQLRbBbmPvLQeO8xUCYPw6p0z4jIxrxw7ILRhuyOuL/vGmIylOo8vG7npf8
fojGgFCftvavluv7zr+SHCTU0TlKlaSF3Ri2t6GdpSAvMR7qcQkmEgOmm4tsyYKnQFAFwKVutQCh
ztD3T3WJe54f1mAbi4K56HdR0XnP6c0Ky8QtvHrHDuvhTu6RZuBgypV4QlyBNG4UmXq4+Y5Oc43U
A2ilBuGodY69qYuLrmf1bsLiwNiEr8ENlpegJR/175LhABvHOKofF+XlzSlPc938TBaof4KFAnJf
wVP3R/S54T16dgMz1jl4G2JgNWCgNObNr5EOPsH+M9hoZyD3JyCQ512HuEcSd/GXV7Bw70kPev4q
YEE/g3Rt3Qe3lCthNmzAgDNtUzMFhNWvnWXLj4DDSROzDv1LyS90Q0Vgf7dljjuRXawQH70KU8dN
qGiJeDUlf+0IZdbWMUSpUT6ifeYk6FvijjeSyAwYCZCMnZ1RHpQj2jV7nEPinK2BXagDZ4bOzxwl
t0Y4RMzBzkFHyK0p3PULTdG4bilgjqJzWQJBbjxPz5eu5v7alU6ZdYRTOcp9Caou1+eoSYd/CuYD
LxSBKn9ujtaCKIVifuBEZN4KCy7nvc5rYGfds62TtoHOYofaKq//5lbLmTsIqeOT7Cf7KV+IXTza
vDdZki3l+GAN8TJsYqIXWDL8nsm/7/QwbtjrsY7CCUxYN23Ch9H6q+bHzokcTOq49M3ObeiqIso7
wxfGX5ICfzlBdmcQfX2GEBqQAkVO8rhnwjzeZmSlFBtZyvlR0RjwbtXL2r8alyeEp5Q3HlVoWw9v
LPByeA8DpOlYYFfzZhHT8w7Uc/Pud7l6TLOSvwaadLgjmaOjRIeqsjaJG+O/kEtIBsFUyJVbgeUe
PSTGg2gTSxFdY9toDOAzat8R3qBQ/Z0XuhFKDTszj24aBnpvk1HxThll8I+P2/WPXroKFvYe3+pe
6HIOjkhs5dmmfVRt3N63Ac0ABwiGMqh9Nys18xDgrL3RfVzNrMOjivhnlyBYokunlulOZVnXn6ci
DWHQImJiNoBIEdAIyAMWWP4TICI4erXHB4BLaKR7qthgARlwcZVinbZMsER35IvD27aMWeptyz5H
oDvoDAkAUCoja0tsMloB8tLs3Ywf6IDaogt2FlY+hgJQPrHFYOnUydp4mMld5Yinrk9xYnNEqh3e
19zaDAMahU3Rr6uDjyiS+jhNAeeLrFQm/6vZrQyZO1TOJuMytZ/5ssbqiLbPCxJhuuy1CMbsbcQE
D3fpx8bfZUWj/wFV8XlFedl/9pUQsEOYSsIEH5G+g5aHFTB6IYjLcec8OuAt7P4rB2KqCfOIljQZ
igbfR4pTdNkPapyeVjpm00Q0KHbJPKnLF1JlVvtAPDuGtDTgazhX6ehMFeeauMUbkz5XoUuy/HOE
O7g9F1VIBEHDNN8f2Nrly9JzvG8yNGyGfwAoeRdi5Z/2VUPoShIVhMFt3TxOX4ZaSPtqqzo4oQYY
ig05O9meBOayOi5NbooLojsutB4lqzjHhNqqBObM4M+IyQ9ElBQcYCO1vrMJWLM3kR7Vaz958auN
idrba16cm+ldWYehLbrswON5O+UHS3NKD225h9UdUA/NTvjeBzUyw362EDCNHu9kPDjeYeoG9BpV
4dTRYVT9EGwnLKX7G12LzwX76Q2h9IBCMTiKdj+bKXq2tEL0UXiNqbYxWv3PheSucFuhFX5GiQ7b
lOI4RopOdaNOhtbxawJRcjTMs9Z4eiyYkhiRKbYsxq+CRW32URBiL5rJZbuJCfPO7mRiiGP7HrlT
32a1kjWAAMnprhM/68Fe8U/sCM+wMn5u1R8XLFPWBYjWDTYzLvQJaW7pn1IMqsO2anIAU06OKU5w
r/3/DO6i4rGWDsBnBzuV2HCN6WVahkbsh8ohE4F8HNf76UMveog6oyfoeNJz0MzJvrUT3Muh2BRp
PDzx5Y0VZEajvmJ6gD9aBD3hOXRTKY5EJS8xY7PjNHfuPKwBb5vv/MXeFf7hhi/t3YDik223sOMv
W1v2C+EAbL+9msA5apS9GuPid9z1q7OpiZMZzmua2dkBEDv+aYO2zU+2KzKCzwHhrc3kDu266ygg
mu8InXCLLQMVc3CtRv2+6tTLE21FCgOzldsIWCKfmb1EgzGe7KA2vD5xVc97V2Ei2LYZ6P4u8En1
IG+P4l3Y/9QKX0hqwHwRZKhv9yvQIqCeP3snGwi4hYjxCF7zyVI8DzR++xvyxsg5mOd+ptRPeBFH
CILFJ9nN0oOPHsC5c2TCFzfC2E4eLK/oVsIYEdznWPM/ElbSNzewmuKIm8z5giwimJPxbCKGc3Cc
3QL2Zm+CqO8VPJePebgcS/Lmcnwy3OVipHDKH28Z1AiHGfhC9N5NQgRw8+th71Ln0Gc228iaq39H
21d4S/HL8WnyXsUs/eSPDG8MW3xLisLGdestoS0/RRf0M6K1lkCULF/rRzemEvIwMwXzhIML1M9k
dCqwytUDSyg5Fj6sCs35EXlsT55kHQIo0j7SoMNunCDFaxwKvvTJ5qO+Vhpq4sRgQnM629RcnhHt
iFtj9FgSPepXeYSvNyI4AVM29N9ad9zkHBbregmrocErUq9V9IB11jQPANDBZ9hByb1apMBEuwXc
jh9oIesi2GJtsUa5lVwPAQ5VsLKhyLqvGNnjuca8tdwhcxPrwZ3wDR/GSOvxCp+aXgcVlF+iMX3x
jAgc3SLP4AJEidOYLaJzqTERw+iHf10gf3nGMVfIbV9nTBQlX6DC4OkgBet6Zaxz7qTiT7lQ33ks
h1m+CmWIOBiVmrARlBk+oSgqqgsfzPgY90oVO64fVX/Jnpln11vF2h0Gv1ju0ZMTPb7YOvjIS+SF
M+83r22m+xwJbJjN1+amrgSBip4F8VTYfR1X7jvQ/gnKBQLhuckCxBf4CMrhrozdOdwLq24Oq2AD
wqMrOiIp+DYutt2O3YY8tDjYjdIbo/1Ilip6fZ+0fmwXcmhOkxvpT9I/WygKF/7q2MwkQ+6mnsXm
KAmF2C0yNuoa+6b58Iu1fI+IDGQHstPldVmlVHfOjJxux1gTObvMQb+8zeY1S7cmWlBh5gQy8W5k
aLVAlm2YIhZB+P05cpAR1pRV58QHrZeZAKHhoOKs9DZ8fuWItzebeViVbp4rS07WG/Ji2ndjSVfb
XUgnZrpDfZzHcGaCJcmepqY6ssOV+r63uv5RzG477kYzjQUqBZn7O5v4y48SZVaxD/vYDAfIlZxy
25iFa24dVB6QJDUX4WrJcTfEXXvnuqr1yJEJ1+rQp7PDW+yj4mXvsOrhn4ln1FetTwYgFvQ4OqzI
GfOEfcJhn1zt2iX8sTTqfeZOQu5hW6ZOMAg1sGdg8jMuK0/WxF6EQ5sgaXXnR+ZBp92QCQmQG5XK
PzsSgfdp1GoqTi3fBTAB0tf2DiXoNO1WVEz3ZTRm/nUyZVzeT3MxQ0aX/XxAPlp8T5YVCkq7JF+a
7azOCfSMsCcnaG4veG/5v00+dvMD3G+o931V9/F5tnACQh5MmMCh1ky2s4n7JAir98QfS/kDSMga
GK7/cAHsITdHYhsNigi3gl/fPGoW1USRaQR5gStsJMibk9nXvo2ziZyyIPR3LTnfHAmGqWtvt2BG
JBYRzLe61vSNWsP/LZXGfx3VEtuxq9Ryj+8t/2YKaeub7d1s42lG/3c7y7esPjOsbD5nz0pL8F3E
GyCCQgtXQrI1+oe8suKLJQsCKWXeO4RgAPkdbrGe8m3UZwOtHKYaXopJsdeZ3E2fys5W35PBf0yS
A8bCXWn3VL/m9QqoYUc2mfAhaGdMloNDzFbEocFFhL3hT153KjqnmRr+rM26vhCiQf4C0/gPZinF
4RPSb0wIQx8f3R71FmE96/Iqys6/iRkWFIEBT9dT7+bySKVW9sjaBAEVGIzz58rv2ZNuqWNqQzwY
MQqeti2ZRGa0w1NrSv09dBMWSUdjqyePtsO7FIE+LEeBG6H901aE0O5vBWH//HI2w7nh3T3gVk7N
ZTZN+Qui2AvEZfSe+cg0DPGjeFB+4xG3FEgeSl/e34zBe4xqt9sRSqfiRLtpfYhlnFETVQOEnGcp
KxvSb3XAbX2cCqhm2vKBrLKseiCkhqNYjSVTbuAC+W67ipXxtsSO6TkSEIs74ayh2gkdk1nrN/jo
Eo84WfSZuNvNg+JN++vp2Hx3oUrvCP4RqJongx6kbzv7liPPZsNsH5Trbo1y+4kcaKRPOq7aJ9QR
UNw9X/OxJwoMAp8d8a9A/15ukfES7ExyLPHra9ra5c4q3eCXL0vbm4YM7vzkFbMDWtMSg7hJ/ar0
L1x1Q3Ygj8jLD7go+Qr4X47HSDYVN5Pvhv1diiS6h5ZfUh7Bvonec2YUfcwEMdZ201g/vkjL9bg2
Q+HsZzms6uamqZ9QvILFepNl/gkSglxkGmb9rWti9u6Jb9HuPh+F+Y8g+/yHfWZ+KJA2PnmTwvbX
VHb7p4xs941DL34ohtp8xPgkh11mxREW+drDrTU57xmD5B9/XacpychBMKxpq6TdnBzsU4mqCUVc
ITyuc7GYfluyZ+BqjyJU/6YdiGVOvdS/VsjsLY5QOfzHvgx7WU2F/a9Ao/l3HNzwU7QjfRG2JOyI
ZTvzXypnQBil6PDlmiqD6UI+VuBuKoAJJT6hxOr0pFQWTbsa2MvbSMzLeg/KZb2sabH+dYTWektB
tf8JTM5jTikRmxLBs/pxIceACAMCW6C+kSNdvQwgPGGIcRiVGrt4sDr0mElsMjXtYiuoQM7ggra9
LqIBQh0GArmqM/14i6weKfdNUTlzhZFUlXo9wrmUxuWNH06zvCOLU7yZkbnAGquUItlxBroUETzb
5IeNtUljNw4eojW2Sd3sffEZ4HN4Qr2T55sSOSoFpA0t8mRhpcMRRgQbf9NZ0TtNqqG9tZgB94CZ
ZBEN1UjYCCVPc75vuPHQDaDF2+CO0nKHJwwc06+JYntGbi/wypEmgvusHWCu5xsV0UDyYrWo8BdN
q2ObQ46s4JYI0FfsXAUccNL7cIMkhyEeOxNf6BxcCly7ax9KAh+Q51jOobJn+pVSAEgXdXgb1H+G
gOgsNM387Ccd9Lfo3JrfaOm0+c4KAnQg7ia7PTNLqTs5GZuAjXlqf5bAEncOGA1QPgT5vVs67bCP
lhhldckL694BE65y67ttzKnrcmM/2AuSid1aF1a9b6shemc3oJZNaOIWE4gl7tJiWYnw66Q2hMUw
AU77OloZu1M3UvrGLWfF1p9wNGw96dxoXstP35ZgqX5Nw5T+69vMe3uSSO3hUncE3CSE/JGRP3aw
iIknVxXsGmojJzgGoJMkLzz/bcpbBd8QOWD7siuwkMMHtd9LsNYz6YxlP20LzK5jQhpZ59ND7wQ/
NRq/i1568XsTFmWJPbITcPqAPiQD6YI3zxGSfSJhl/jFrrOxfJysaMgvRd8GGPkw8fM6akyvnVIS
W5TOzKGm9pVAUS+u2D+tdf0qgHQIv1Pa3qssMB6QTuShDzQEKd+nHTk6Ce3tfXWcQh9ECz+a0Elq
LP+lIC742wRkIhPhEk/XMtZptvHdnhM2LXh/936OVGFfaX/xk8Vt1QNpu/D3Fvks5MfO4j3o3f7L
EEOOosZhDD1EwSh+JG1G1QO3rXrAzER1d58Ke9hZOhUIpSsMivwBmQT/JKX7HE1GvhJ/Ah9FZJ5+
a72Ogk7sQON/JHR1KhkpaPzRnhLpltgJiAwSz6JHUwU50wGnLVl2nSd/Y15B0n+dUcI6eVNwNzEA
41HKh/C/mgjbkbwpsnOSilUwTEhh4hBoKjFNOO41froY2vW8dowbrF4zkwHZPMF30CPx7qXW6cap
Um4P5erwHvU5BheUSPE7mvL86OiCNB5dT1iRpU8g947vA0kIgeUGwc4chTeaLUdtYbtd2VxF3Tr/
KTQB7SkmMLImo7wX3zR7WO5myRoXy2gTGHkQqNUfvGiuzSF20nXcVBpuc7fQpCMOqO6WhyCaB2wr
c2bP27r0239VlhWfKULGNy+IZ4LeZs3L9E2boagPZD8NfRLUIhOIbYbhqaAvIj1KXZbFCa0DMzUi
O3OKPGUTIoV8/H1uiug9Ilqf+WUcZ2Qv9UjKtL2O/4raZVpfTY96r/JYORFE+q9r5IWAmcRyYUP0
qVqBgzFlfrUs23+z4govsFV61a3NE4x7IMEgQCtR6wA9MZDTbQyg31m9+GblUGxbnHawnf3Y74Ox
8T+HrA2wlzur+xqsCAppTMjETsJTo9QgW8OBe/bYTnmHcp+8UYwWW+TIIabLFn9gIiBEi529hMBM
3kjkbZLVHK3bHAxsN5HPNHDawNRvxhDR9wM6EENeGSQQydYCE4RTbPhZcbcTw1RWrxlJIykx1zPk
I9rJeNyRt4vvIA3KGToujZb6yIVcZFvgEK86ui5qul3rjO4X2b+6OLYiR4ydh8a9I81+LLcDCn5O
d48+CB42y/2wdRa8puy20c6t7bVCooS9beuGaDm2qHYYU3EwqruZupQ/NXqIr0Fpq4H6i7y3ul9G
UjLwXgNPZK39QfZ89RyNevkfZ2fSK7fNreu/8uGMI1xJlETp4Nw7qFJ1u3G2u7iZCLFjq+97/frz
yHfiUgkl7AQZJcBmkSIXF9d6G6YPyuvZQYqiwkf5MU7Gh1K1ZhMdivA/M2LrCOItD2zEFLuCmjsS
2PhqSHv4mHbt8LmcALsrdhQDQa6n7rEKB2rMwlBDtHDBd39MwOHpjwMeBPDCyLFmWQFoVic8maoX
rdPZID2Qug9jIXLsCnNWCcwQ9GVEGnvwVGiLQ8GwQHIqRwBG6Eo1mCC+R37O17+aVk3NvMf6601A
FP9uaL4+Hq0IcepnBXYJteLRsSPCKwrvFANTYb8YSQD9oIXAUR4mPYBWGQWjGF0fCOaFG6VNECTN
QU7XimG+a1Oz5SZLuJwKOKTtLtRLJSaftKoHqwsdx42yQJKkoBAjDnJouq+THMVfWjBmulvTlcWj
qytttrWPoZ3LSo9UjzNINQLYUfo4mqpQKbI4XvMl6KFvP5GvjA/wl/XmWAlq+j4hAYo97Xv0wKHz
5i9gP3mi0roNPnZ4hYL4bn0RubSDbArzHjUPlydV/FlB76PcI1k5ymNBj/dzFtTWgPiMMjz8UfIw
4TVEl0kmJreMmiPU0VUlIuZ/lIHT92WW4ERji1R9qvAR+Sa0IKIKnKr0TjoPbgLS3KX47jeQTqGh
AV9Dp6D33xUmHR1cXSLKfVmKRgNlGLUB6NKiC/iV0nhrv5RVkLXPtLJ1cvi88r0PWjuok6uHk3GB
axSmMG3KINv94fRCjBm5nQu2Jnqkr+CgG85Wj49/aAUVi4ICoRtIz/qHXl3zMRNROCdQwLBUmMmf
/pgmyIxqJ2D/WrXukdaqgBUV0K3UQorUOv4BebJxVOklh9zSA7FXuTwf1BgTnnMEhnncsIVa8TPS
Z181/opUEaqYPYd+c8bSVB9xF1E0ezBJI0pTJiCX49A3gzgPrZ88TWDsvo5ePF5sCgfuf/3n//y/
//k+/Lf/I3/5/966/8na9CUPqXz93/9asxgy6H2TzBuG6mgLr8OenEYS63j6wO4AuoQkLeU85/H+
KGu2SUjlGYAaQZg49sIC0I/GCssgXk+KTnMVFcafSttUb3hnDA/3R5o9tK4chIkToM4NVfD2MVnQ
68Xso8DP0dTCUrZSwsd+avUTl2m/NxR8IcxU/F1ZPQLnGGw81mb7/f7g8zQWg8/fUJMGVq8WXenr
wcug82N4+HhHZFV0KdQQv0qkOo6138AQNLoADZ44Odwf9GZt6frR+WM4FUCd7iy+4DQWfROYoN6m
ui3+UgXC2FlRKn8ihx++1lORiTmmIWyBvg/+ZYvPSLNsaPA3gGBWFPUxk07mQlVt3MHDVem1szI0
aiqaKQ2UCS11YfJleHpXoIGP2KS03ldOlDwPovxppF365vUD8ZY0cKHXWEZ1YcqWaJYJsAm1AHRy
691AReBPnah6pAcOO/P+WDcGcEzGsDGBdPDZs6HqXu8PGLYYrqSOsZeojaIlPeq7WOQ0LEAJ7zDE
6F57uOfxnPlzEVd0uHLX40VF4yN0xngVaPwTmo/KwWin9O2rZ4Wvp+7QpFApbRiLT5WW/sRtbpNw
Yke29/LIOUIYRRm3URE/Eb31/v54txseaW0Jt9fRJR2h5RHXFHiwqQoGL1Hbeq+bFs3cEnkio7en
v+4PtfLBYFfqJvtdsobG4oN1c2kgDbGbmLLE+hgVLQ0HWRg/GwQKT+BVg9fGSWngfA6Wj/IAB0yf
p/7bVaDgB8AFCYpOQYz3PPk5GTkQqj2395Yf48oqsi2wsEOiyYAds/hqaBw0M3EBwRl0QM8YunAC
qM7s4a61r7UhZFaAwIhT/Ouw869npXswU+AQzWfZKHeKHqoXDwBhpUTGRoBa+17EDGIhUFui/+J7
FTogwyFgKhU4Bhi6PLB7f4hOgdmjuDaV0fH+/lhdRLqmhmWZDku5iL14ffRJ57AVM1yQT0MvfNfA
M+zU1NHPfzGS7gikRmxVcmFfryEkf7xzJMTwuKItP7W+d6hyDOqjwa/+zaQEdEqVJbRMsRjKJ6U3
tHAgSvU6OnkoBVxMD9oFwg9ywzXy9rZmZyDrSV8NgCKettezAkoO6MZDUhgtnAwwc49qztEnH6ch
j13oz76qgOs1ukIXZAKX/DA6ggfvv1haW7UdQ7NtYS8N2nMe71k1oPOge0qJBxJsc4qV1Vm1+2gj
IP/6W9cZAvxlFRMLS6X7q2uL9ET10yanISb22ZQFn5WKDs6uGbA2KkCZ/akGSfwSVpXxSHOsfsIM
T/2TK3c60Gq3L0Bx5I8xLrofwLIzm/c92Cy6+/E5CjWKuwr0l40Laz6Z937u4vsoCjDV2LLFPqZf
4WcBHVhvwPoAo4sDcu3qPh2bEK1hhELuf5Nfeee9kfXrnYEyChSXnpFrxBsBPKAsl9p/WhTO9qVm
dY/ODAmgSPDTq0T1pIZpcC5bb+NXrB1vgj/fy5oDl70Ix5CHjEiA7oHph7akF6IxXgP3vyASXm4M
NR+qm/kioMAJBwZsWYtDR8klaqHuGXuv+WqC0TzRlMlo66IjWyAidH911wYTs7EoSA/oD/oi53GK
uDFm/Vvajpmv7XPNKJ4UGVUnsx8SavEGrLON+Wlra2lTKSAj0S2pL92MHTjWZBF4cCLgUqPtixcB
CGyvuEjS9cuI2xdgFN06IhfYvxTcFHS48AQ4UBqJPiq6Yz2OoL5LF/6Meiwplp/ur8l8NSw+AKRi
DfkUm1ofV8j1hsvm5c+R0AIVB7HSLsHbG7TeDvdHWVkFriWHhJYLSlfVxbb2poHuK7IH+3pUkdQ1
EEiRpr6Dez8e74+0EloJ3xoXu86KC2uxd5NedKDtyP3oDlWXKci8S0F3Z08ZZW5BWNmpq7UALUhH
ecI5pHp9UCWhJtZZ1LyJqostlg4wP8M+MPeOkitvG0uFW6GORf4E5Tr5fH+qK9vZxOLY4KXAxtKW
D2gQknCAS8YCKDy7AAh8aqnTgaaeSohlWJ9trO3KV7S4GfmEGHSbdPOu9womOoh5mpT0Aa3VD2Uf
o/1XNPZTpdvOxlDzn1psS4ZyNJ20hpfz0sIZl54aYyCPyziRtICSOmyRKA0DRMAxVTv0hqo/44yl
bESI1Rnaum2ZYG5MU5tPy2+JKCDOKkKdCUU0SBdH6pygSAo00WF15OdXfz06E+iRc4Ztidzo9VCW
gpY89FKS3MlT3xtlEdE3AHd8hlUZO+DwulLfCEars3MsXpXc+Zq0F7MzRaMRA9kwqu835UFBVOwZ
ZRMzckOo5a9/rrCKfELLtnRBBnw9v4aHE2pwLCXKKhZII/IciV/3oSqAd95fyrV5EblsRzewg5Vi
Ma8YGe0c/LG5h3BmYjCE+rCS4FHbAj7c2CBrF/R8Ang8UNKB67mYFlx91WpbpoXJk/T3hZ13JjAB
mZ8R1lfQMA6QHE56J+t5p439j6oquwtePtXD1Gok56+fucVdRvOcoGqai3BTJ7hCyR6dTEx35bmF
AXUcnPpj20OK/RcjOQ56WOB7uC3mYPTbyeD1hkEpv4BsUcdQAHoYUkc6uFcc8TbWeO3sy/l9hqsa
fV97cVnUQwVEqwZOUQD3vaDHSJcN9yq3oofzgHC0coGaaP+L48j7Av4tkZsahbieny/ReRwRzgZR
nPgwbYFhpIGlfRmN9FxMjrfx4l2dI+0jaZBioWe5+HA5HAdbH9Ft8sK8fStDI9rjwTOdUdSIn2AJ
YjmBVuHrn4nEbjFDqzTSOmsxxwkJOvB1SLcnYFW1w0waBSfYSP2Nw9jfzDAIv9zfNWvTtKXN3mSH
WkS761VFCc3wBnQ89tZo1h+HCaHxKgfOGuFI+lcf2MlT2yvjP/cHXQsH1JVRFHV4zhnmIhyoVSZL
o0cpASrM4OajMu6tRIEgQLf49OqhqHtSk6EqOBeBFiuKy/bMNKN3AP1XcwOqlU+UleNjUnrdxo24
MivK5NCcVMmbkRzneilb6EuQsmqUYh1VPcYgK+mFJBby1/bP+5Oa/9Li7oXmx6Ykf6Iaoy4+2qB6
Xh0XWr0XwEreVJhWD3A9Mzw6748z7/GbcQSPYKhylEnMRSi1ZZnFEdK24F0q58xZyU/WUFv4jgsE
pyZLfhQdmIWC6xATBBl/uz/8HLGWw0vVAlhCo8yiUnO9oHaVtaYvBSdeNfv30lOnd6C6kSy1u+xY
jpmyUXFdOQsSr1Mq5NS4hL2MoC3YRBnEtBTtyYd5lObyR67W/j6kvY+AyWxPCQTy3asnScxG/kUI
oao8JK4nifQxov1gtfedgzhdjkrEnxbd6SN6kGia8KLc+Ka/Vm2xqlyK7E9bmJxBuQjeTtKPtElr
hNXaOP5mBqn8Pof4b6qE0gl3qkKfXQuGAArTBOkDNJf/IaUCabn3J3672qa0HDIKQZaFs/jiuEDm
QL4ppFCqWor+FtPE5CctCRxQISA8IpVgyt0IwcbY3R/2dlOZkmPK/KGFINown+LfrkkLfeHQxlQJ
/0Icx+JsljLBZvICn+UHmzDcmOXqcJo995gczeHSvB4OyUIN6hIgp1kD8AM4HuNSJfDiB2WAlB3k
yMy9en7ziuLzBQleY47XA9rWrEqc9zX0H4W2ZCTS5v3UGtYlMr0eA8282ZjhynfE0I0xJfcIaevi
ohRlF6a4LEH9dNL6HIoC9XqsHVzF8+JzECjeZVIU/c/7s5wjz/UmpqZPPOeJwyuO59X1LCnQ5rSR
OKp4eoBuqgZMBmMyHqkVxT9WUJb/RE2NfwAko43zcxvl55EtMgPe4xbwq+uRDZSFxqo0uTDRLz3Q
epaXStj6Ezo/+UbLcGXvUMHVBFU5SrkEweuhFE+PisAwgDgUaDZWwzgd4FYDdp6K97mHk/f9NV2d
GV+QuhLoOsNc3CpxKgNlCoGeQHHOjjkZJDB/TzkinZNsLOLa59Mo8DiWQ9tJlYtNGukDHI901o+Z
IAB2leIfDHR3UPgWf9H41U8IGs02CYOykdXNQeV635BfMaTtkEayoovNGvcjzkRp1UABob6k4FJ0
DCl8bByJ2w/H+4PyMfuSUHNzBjsNTRKI382+riMkdSAFuIjQFEeUOlEcwhlmYzm1eScspyXnxxmd
J53seHEcKrVAJLkRDU2n0ngTJbwggyjD1MwQZYhri1ed1KKGLGCp6bksU6RKQ6c5NJ0vkPXoy2cV
UbWP97fT7Te20O/TKeXReeYGWWwnkNc+FDy+cZ0mqEN0BNnPftwMJ3SCrE9NAxPzHA2wC11w3IAs
74++8gkc3plkffwDb2MR5h1pDfBySxr79fTVR/6Yxgsm0yOUJkLg8f5gt3kSUUijTcu5MYW+bD/P
prgIIuJOoQLtPmPIhciOnPqzl2KZS2FNXnI/RUyybZroYAJFeH09WHKIGJ9fYSHIvjhPCSVSFYGn
dm/H0T88iOpnHNo9hGRj4+39qd4eIEYiIYNCyt3NfK9jUltizReb4G30IYNxXAbNKaTdubGhV0Yh
A+OBOacG9CQWX69UHGS0VY8FnRxov5j/PCg6Uqn353Ib8ORcgpxnA72F7XI9lxzNWpSkB+RZZzmv
MRDdxdKiz6KfptO/GMkiwxO87KiaLTLZDtEy2Cs9xq6AkfEz9eVDivgweh8iudwfamUvUjvnEaKh
Uk1nffmBAhtbGmvWjsH3sYYl0ZpHY9D7Z02nXr9LRR1/SEd4e7Xsyk91b72+koz6HJAhHYCCRadz
ce4R6KW+kwKjwrwwe6IdPh3yHl3KWB2Mw/25rn3AX6AF59fnWzYE0YDpWtnqPXI8JTSpGDIZ3Pfo
BbXDrc7EvGzXERZ3XGY0A1lUBKUXO9L2MKnSRtiWpZjEe/Tuik+FYumfdAV8765rbMdN8yx/9XXF
qCDXeFBq1M6WHxO5nmFIfKPbD0ApHzFWKlytd8x/cQ4wuKMOOOMJaORen4N+xBhaNZBoh3GILugk
0GoVU7XHy+/1RSqmwnuS+EFjlYrg9VCaDmMZkDWwJ4lliUSk9YATnrnzBXIsr98ccy1lBhHQATcX
Z06vakyBOtHtS68eT5ODMnZAo/iYdMO3+yOtRSsacVwzM7yK5vT1pKxGpM6U4LZRVkV7aSpeyJkN
0v/+KGubnQtVmHBrUcU0F9GqEB6lvwjuZWljG4IqP1LQlVmepybvNi7Pm6GYBFk1L2FMvkCYLLKk
CZ2l2mrxdlXNTp6wRxnPZd9SY4CFdLg/q5tzNQ/FylkUScl0jcXNpWDkDa8IuaM4S/0z8GcfCaIm
eMGTrf7idAaU1AjHjnxjhivDWmS52AvRReCaWUZJWtnsgwIvTK4AsurmM7aJ2ilJY/0Hkqt2jgiU
Wb72nPFg+H3QxeY3kcJJ/WCY0LLLIafpGOygytEcx7DvzveXdeUL0slzmKEAQqPeQJFCnkA6mgn7
AuHNBxDLKHNK/NwAgBsb5+wmz5tnBXSSdi1rCWDievd7gEtCMcSzMWcyYM2GtKshEOABvqCcik63
vpKHxe8HWW8cu5ubbjHwYuug6QKs3gimfdNo/ZF3IOpFoQlVU5ui4gG19cBFyQsGPubDTzSW040D
ubqHuAw4+HRQqExfTxyRvampHKxO1AATql2oImvp+kGSPXlIBERQNEqUQUYkLjau+PWBhYnuFF00
Ms7rgSupIcGK0xZdvrj7C9WP8m8dG6ITVBjplqqcTjEmkK8/qHOPnGog1x9AsMVq94XiaJmXz7MF
xL+nZFWnT22TZf33qcuUly6oI4UKbl59v7+Vb6IrsCJewVRvKaAI4HXXs7XyyShHFHD2yC8oE2yS
FlQ8jsXyw+vHIekUpJsOYNJl743rQi/tCv60RRlqdtQZK+8xCOCtbHy+tQkRWqlccOQwYFxMKGwm
aSRerM6ayJi35vgvTHW31Z9diQDy91EWxzKI0WhH+EPdIwfSnKTloeIeOLMKkXx1SYQvRLJOjwRy
Jg2axXWBjlSZdoEO6MbK9S+BMmpv9VbS7QJP5N7/SCtbX5LU4lpvzb3nJY4OoxzbyRJP3aP4htoe
mpWogvfjpepU++zjrLvrEGff+GArEY58xbJoH2iIb1qLTEKVgVQw2dKQmEur71Re/kYRcXrTExMe
oeBnrjnN3nKORFT+/nTXPqI1V7ioJlDvX24VzO78Jo3ZJW1qjSdo6RgxRrD8dLR2Ni6ntV1J1j4D
Iknfb8CyDr2eyjeRCKEAnp9yNS9dSVFhI2bOUeIqjWarUCwEwidhL9rLzqE0kPwsJ1zcgFePqEfK
8jL73R7L2e6yL0d9o6G2toBzRWQGd0pex4sY7QxYxmHzpe8rM0sPedCOR5y/xhO8xq066OpQkgCi
kq6bPCev45RawoSi2aTvS0iJB6IlwoQYlKE7KbcgsquryO1HXZHSIK2K66HiELR+KhN9X+OJeYHE
YFwK3FMeBpiLf/am8E/3t+HaqeOTERl1MjXaW9fj4ZwQNY3F1ISofsTQFc9hA2suxiHXbTCMwLx6
yjfGXJsjT55fZXNqKkvIQAHg3c8Gwv7oNOp+0so4cseyTzM49PgwIkKdPd2f5W1nhM3pcLWBniG4
wJe9nqaZWxgCjA6BOXLacJeEvySvB0c7xsgnI1yHahhxzj6GgYkaHXxD7ejlKjSz+z9kLd4wb57w
wL5o0iziaSw1fKKCEPxbZOsvCoYsKhgNqz9RTuu/Z3ljQl1Clr6rK7EFh7sdm/NPgMXIj3I+taTr
NSgU3xq60cOuK49KtzWMIUYnb6c7R7hJtVsaQX9o0lo53J/ybfRhWFNjLxszJmv50IWwT11rvtjx
VjcOcoy85xjtu/P9UW6P6DwAaG9e0twU6nJysT2NGMkNYGk9k8DjY6aF3MtxKMpPrx5JGkSB+U1N
jrZMJvBFp0g3SB12otAPTjwFp952ypM29dbGpG4PJ430GbhrW4AxbkBmvhWaSlaHQPMdZNVFlqMe
rirIUmW2dwQQqyA1UG8BlW5PJ31nQKG8d3mM0ga53iathMzdmoD44G6GZ6PE27bCZu48NDBv6xAc
8WvXcy4n8ZznnUivabmeWRfHNf5TyGQFUwvXd6iIDDkPj6cUfM3GZrw9A9eDzdvotxZh0XpB388I
Ilk1CFHbNVoRfitcdTJ7rHrh7cucEJ/i6r1R71kJQTqwL8QUwJ7Pic4i0uaq2Zg+vU867pF8xsaw
2yuB8TlTTNyKCmRPESbFPnZAwrSscDw2U73bCIO3n9biwoRQNbNLCADzfvtt9nno2EGjaqM7Vorz
oPSjfxoT6Z3jtJxQGBq3UrrbQ8l49KGhsTAgFZjr8RIkHJEAckacdHTnmYrzgBlaIFzfaLeKDbcf
VqoEGV3TLZ7FEDGuh0JNZpjQyuhds6g6VA27uvkYOmi2a20Tt1CGB/MrxivVo48b+8amul1Wxuaj
gmw2qKwsKVbJqKGnOuS9a2MV/tzDoDlnFGTRvdLrU6Bq7UamfLusc95II5j0xwbDKK7nimPOoFih
7DFELAneTjTskNPA6FStPt8/m79antdJnZwBrlydtNbmntf1UElQOVTs/dHFOhaZxj4FT7SrDKxS
gfqJ9q8OzawXC6WdP0Hljmj9RzRHdrNANB4FGOzu+iS1NnqntxeK1AnAKknzfJUtUYCIR7UqMGJU
VDwV00HkfIK96LPx5/25z1fxYurwuMw5UaEEcBMH4YnjuqUZqCv4NQpCUN3VPaCfMjxp+I6CTRMA
HGBK2S5ynY3YpSO6efd/wsqHpugyj06xDjGIedP/dl4Nx0M7NrbZ1KYaP5EiNGe1MtUHAPNi4yG0
OhT9NCg4xHyQv9dD1ZEgC6m13tUnpcELLQs0Yx/UNYrPUvTtxuNnJRhSLObBJUDCze+9xcyCji+h
IlmCElKvZPtW1+BLo6nzIKCs7rtGg7cuxvAES9h+U0+V/+JP2hbfc+0LQ2OlQ2QD44YRtJwzGoK6
lg/4C2na06gLfGJCKndZOqFXiBssSpe64iYJ/H6ymPbD/a+7OjzniuBhsp+XD14jqb0gJnC4mhab
aFBqNJTjDlq0HZkDeong4wFZt6g8FNjEKvLVeGubb0BjeSYFza/DxTdoLKAd7VANrt+lxbcCx8KT
8Fpz17dlu3FkVyIkFw97GU4oVZElqcXXWrvRp35AJiVGSgMH5XM/APJG6iZE9UZvTveXdm03Azyi
c0snUyN5uv6yEaaYsSHZXmXnDB8sBnBhODaPURFuITnWotFcHJnTJbBey53ctCrGkSFYx1gUen4J
Mhu5JYzQMB64P6c51C7iETUK7m04rzBsl5RXmYxd4efccHkp7EfMUc2DlyNDlLfN9L4xEb1Gbss5
3B90ZSG5uOd6zIys0H+hE36LQOicyt6PEdSz/KLHRAyvILcQs0lQVSP+tREWfiHilnOkxw7cCBbJ
zD+4/m4jwOM0U0csm0Ef9xp655mD4d+UqfI4lZ02HXovbHJ0l9PxG6IMJtryyK0i+FvOcjQ9FdJ+
16gRcqAxrhZvwGc344meqOYf+xYp+Qmtja+tKjGYRbqNb4RtjDW9VTRf8XZm5Xf2AaX2oXmI9DB/
ZuJ+gjKz/mrOKHtFkO+QHjkwHfRF2SkL8iqRZosoH6qY79W8f/B75Bbx0JIPiYGVwqu/InQ4XpuA
ZE0KJvNX/u0rIuzX1UmSGDxxW+ez3Uj/KUeg4IvQu2kjzV3ZMDDobRijgAmgjyyGqvsSnaWgNdxS
pPZ7ZGLSx0Y1s7M1IHR4f1YrB2JuZFGVsUhObrLZtg7gk7UMRSN8eCS5tl2tmYKHKKFBB+9Sf9Ix
P9qY30okI7mkz8lK0kIzFl9OTHolPSTJ3DSzsrehDC/YWJCEVT3I+KbZwhiuzfH34RYHIkvmJzV1
DXfC78o5N7aP4Jo6YZa4c2quqo4OKU40RqEe7i/u2ndEIhPNAF6flEgXOWaIdCpygxR5+3FQv8RU
az6Xql9+TOJ0erk/1HzPLA49HRZeCAawKlA9iznWGqonPi06txwn9UARETPvVvzEZAcTr0HR9zkG
MD/LmgbF/YFXFpeBJdBNPqYGKef6WJgROlqdV2tu3Eh0eHpd+QBq6mfeqt2boQFXaY1atrGuK/vH
ofBDxZe+OzFuMdneLpBOlozZeZXNRYFAyXMKCDDa1TouTdloy+P9Wa58SWji6gwYodtCgfZ6ljWy
YE47IWDao4X0RVOb+s1oRFj40srbeF+uLehM4uZrEsQpc10PpSTQw1IkH5AdbVTUQZuqt5u3sskk
fZBG1/d6ZdsvfQFb6PVzhNooBBpMZFLmvOq/BbiwpPQjSCLdyvOwEGpQSf1QJkqFvJqTVhvJzNqC
slkpKM7ZMpHgerBK6k0c0lx3s8yzP4l8zDGWCDGNsOxw3MgR186GOV+HIPQBiywRNzH2fQ0WMJor
Ha+q8YHTuscusU3UuniIUo6ZIwFNL/2AKkC7AZpfSVAdAD/kGlSHGX2RIBJbp6isDKwNzELpLqNM
/LP00Jrfl6MPTqxJdONd6gnrQ9qZ7c+spj51/7uuTZ9K5YyipzPJD7leanxBpdnXpXCtOEWmPanN
aDgZeWL+ncSVejExHT8EIP/ceuSRtjH42vSp14B2mhmlN/gFoQ/tkFu9QCwsyJLDKIVfInapl+9j
ByitkXvxI4YBlstztTtAhd/Ce61tNJ63KDDMqkJcptezj+m6VwqqQyA6RYYQbqPuwsIxzgryHP8i
SMAQntHz5Ac3CXqgxVEg0St30z5AzzGw21OKx+slLXA6uf9N1yIgQwB64gFPZrk4PrqfacicRcLF
r174+57yyY+sB5K8w9ulf+ywa379kEgtcH6oMYJLRpvmeiF9My/QCqsm4lLfvbRwJg/4dmJew38d
/i48dMvuz/E2ENroWqEuMeskzRI/1wMiMF5ZCAVObqLp0WfwGqhceYq2i1XsnFL8EnfIMA8b0ffX
3XF9kUI2FnRxZrEHSiOL0zLoKh7QcTeiAOqruTt0g/bYG6b3dw+r/H3ijcFT49coYo9FZp2bNOqf
YxyPT2PnqP/cX4DbrUsWSNpATx+6201ftUPlFJEIhcofZgAfVGjE3zLwgs9FVmaf7g91e0zJAmcw
E1cqr6Jl+qALesNRFU1ui9r2YUh15xDgV3so0tr84HhtelD7sNpxu8pznQ7e4f7wt9t5TkKJEHRY
yZWWsHMfprRFOQxVDEQUM1QbYiTyIlANJGd6VT51nVNtfOiV3aWJGTlBGQwUur247WxY0h2GhaOr
zbSMLrGqg2gV54BNy/QND6TyFOvy7f1p3kZiFJyp0tvcsmSay9IxJmXa0JZIFFZ1GH5MUv2l9uz8
HZFQOWt9gOYoj3/XJhneCBdrO4ngB1YYFDZv0MVk/RTTTieIVaxX0T9qBt1/VBKw/XET+xsX+y3W
3rbJXIBW4PfDTloWVuumrZLexOBCAAoFUNtHKMzHGAnalZe/YfP0uwSLWTfS++EiNX98F5J3fUBu
FS/UJomf9VL65/sLv/axaVpSrQeGRQawONS4i0WYGRBKwgmyAaagNmB0jJv8vYe9BeZKCA1fMsdE
9+3+wGtfnFSKag18ORDU+nUMi3LMvKKhn9y6KPonDIP0v3BrTS52LdJ/xqFSjzmCB0ctNvqN/b12
pAhfIMR13seUuK9H1nL0sbwS3WTq/c2bodZy5qopn9DFah6qwPc2IsjaFuMQc6ZMsLh0vq7HSwHq
9jLEnhL6aHscUKXek/phFDHY+cbFMH+tRYgmVrGadNyJV8uKbp5ixDs7ZCKROzRvaVAYCM43/cdX
fzrqNfObiroU+fDizJSIAI52HY24d6ZDucevUF7KDMEcTYmLI5KbVJHqsMFdFJaHsrFvVjYsmRrs
X3JknlZLHDDl3LKrqVa5kz8VuGeV5cUsev1NizXZI+XydjdoQ/76KEw6wd0+g5XYO4tPaNLyN8Mw
mxVUazxdDQPLDXyhj2pnfrTjUD/dX+BfeIHldwStS/6C7IHJrXu9ZQRqtnqMuaNLozTeI/4cH7Cq
HI9Tb1pvC9HmXzWUn90Rz5TDoOKKeKgq1TrhoRl/CNsC3XoUJY29U/Io2vhpK7uZdjvRlio+buzL
giSpHH3MuhldK5f6S+wo00V2bfke6Fv2zccV7qCOyKnGfRV8Lng1fo+w/FERjTTyI46X4WHCP+Cp
IRad1TjqN3bHSuWf4gl9q/kVbFD9X8QzCOHFJEU3uL2Z10jrFH2fuCEyO19qVSjyKBV8Uh8sVDK+
92D//X3uZ+oT2swoEWys1Eqc4QRqKo07mrKAiK4/YhpRHA5y6v9mh0sl7nqxf2xReH6cO+3TATUX
8TBit3a28EhG8NzJvrfjWISHHK0yt5RK9gwu1jiFskif4qrHhK+NFXNja6/kN0RBEik0Kedmwfz/
f3/bdqWE76UObuTlAyX6yQgf9TFPH7krna9IuyOvm6P2zlJmY7FTm9H76/5CrZzomTxAswC0vSAi
X/8CE7E+HCNVDldoYu3nY5f9gK9B99FKbJo3XYPw9gG3Pvv19wCMK4acaYsAVxb3QNSUekfHHq8+
pS2wG62wif4RVEKBQq0Df8DoXab65dWTpT+uGdCtQLGJ5aPX9DTMscJedXEcqoqvvjIG54iuZ3my
8QoId36NW9QDTjfjqyuLVBMJ21ROCGIct+tVBoRoYIuUURmq4qLEB8fBqUXEZQKL2VOmM471It8K
FnNcXMQxUGazkis9etKexSUP/VOHMh2jX59bqN5pXh9jMdgWj043fhNgkI6R2r4MTtydBnRW9jSA
2/f3F/w2XlGegGDHPQ/qBDm863kbIpr6gEqtC9JM/0SxyIRNZyLgVGdoed8fayX6gGtRSWNnFAbN
3cWRDxzeO+rEYZn0vs4fUwJU5ookkF+Mtqqr53QaR/voGNVo4AsPyXFfe2hw41mT5lt07ttcADCI
/EXoIr9FF/N64n0okDaBjIE1O2FlV5dacJqwzNk4vbdR7nqY+f//Fj+avoBbYovWBd5m+ziT2u1j
XeBsgKdH/bcTdcbx/iKvDciBpXIEboCG2GJPNZHVmkMad3jRQZm0cxyDsDKFRIUD4s4DbrORIa+t
I4j5+XNSUEDN7nqCmGxqABLqzhVd5T/nU5190M1h68q/DcOUKlDLEEg3kSVqi2UEM+f0Wdp2WAmU
9REyZmztHCxoXuhUVS+T6XgvZayI57zwU9fqVOPl/qquHBPGJrshQTVnvMn1LCltBEYfMX6Q1pmL
9xZO401dP4/TWB7uD3Wb+VP1EkA+CERkTkv2A2LWrT5BonGxdYqxSCki5VOU6vLB1zSsvWnH4wSS
6d4PXgbxVtXtVrRvrrlRGkJ/iH7VTTugVLAa8PWGiYaYW+xxBPEeZV/Hj5naWCXCRyjW/rJU/Bzg
lbz3jKL9qynb72nQiA91OCWHuAgGBAY7+USPqHl3f3HW9gFkXCCzM78Utvn1d8iDwcBSKO1oZbcF
FW1Eht4pVh6cRqUQAt9oW6J31/VIGEVCfY+ou7mRfK7td/IAVFIJYjyTFr/AszPDqxx+QW/iwLoL
vBTAbmTXG9XftWMMxxPoP3xT+PSL8BRjrdfpuMy5iqJ2H8tcjXGaxIR1PDnTVB472saX+0u7OjEK
Z9YvjsZt1z6sDZwEMg4yF/MnddC9N8LikXJ/lLWDhEAIGkwEDRg+i3ABnTvL84B4mCWNemgUT7ph
2mEOliuvx+9QtAAVT8UErTme79d7xQsDom0gEczo7OiU973jWoEaHDzfKTZypbVZIRxEjYRSFIMu
NkWba3kSCqd1QZSi9Nq2zUEPdIzNg2CrIrO2MSRxfRZZ1ClALRewaSq7MInvIwZnj7raRC7G3xlm
z5E1u1z0rwb6kxWA9ZpxKoDvl/ckjY2saPEjcj1IRGh9p9WpGkrf1bBxO97fGyuRT1dJssFY8EAh
Cbz+YACgREQ9rXMbaSM5603O3s+UCPBIV5913+GRoBjANfvY2zjUKy9KlIkIeWCR5vrTUrA60ME3
0QZqXUMJ6o9ZPMrQxZRT7rQQYN65LBztCzLTOGCreKiN+6CnnMor1Mhmg3VMqdjNLW5l3GBnv4CM
6N5fmpUNNuNXqXBS1Z11S66XJh/toqaZ1rsGTgenqUy+FNgDoRdubQTYlShwNdAi7tQeT/g+AE05
gRsYXFREsCwRjVlvVPtuXzU8QeE2kjaAg6IjcT2hFgPuvlXYxvo0qSen6ypevppyqAyUBG01U98o
6AluDLp2u8GltOgM8J6CcrfYYTptgVbUGJW2kRXk+0kZMQIWaIbu7T7TvylFqqJjoTbCjXhp9li9
CONtJoriXVGOKFITOdqYLMrzHyOenSdOzPDp/pdeWxhQ9HPXjYhiLAV4YuwILaNAOSXSFOtDginr
QYStcvBjh9JKNEgXM21rIyqvDTrjAOmqUr+5UeREVR//Vel1rs1mPkdB/jUB5nRosCe9YB6G36sH
/fP+ROeYeP34oTPBLWASXjRC9GKneVE9wbZRyDQcP/ti5d3nGIHMU1g02ZPSdN4l1CRSWWOVP8Ze
/OP+4CvdGrJjjiP4x9kHZUmuLezeazRrvl+hFNRuWlf5m3CUvrMb89E8hXmT7FNP7Y9DqBX9uUqA
C/V1BtiVJvoWw2klps9vMPo1QF5nTOb1YcDnMvG7ROObp/9L3Xk0142ka/qvdNQedeFNxPRdADiO
TjRy5AYhQyHhgUTC/vp5oKqe2zxiiNOzmwgtJJHnAAmk+cxr+vLEFjvfTKn5RXlyuXDnrj/8fvCv
7bNoc2D9skV4QKDOLlfgnKh1eE+sq6N+4PQDf1lVrbNzpg5fdhxMs8sUibib1WmDN46T14bqU/eh
pU3DiCjl5bVXS88bLLVVbHRLcAiEjlO0g85JGASy2slueqNzso3lfJahBcxhsh0tMH9eXq+oWmEE
A9cjNJ13ZYXnsebKZl843vBGjvDaY4VMS9kXGDx/OYs38npdigoz1TjzzCnb9b6DDx3FUOy7+v5I
oqKeUX3GwxSYtvnp96/0lQW88Rg3UC8gxV99Wsy0KaqUaw+15u4HTW0OZNgHX/v8bxfZda4uZrfz
d7+/7CtrGPAOTU82j62CcPY2hdOVLG0JAzbN3PpY6PqEZZlGDSFLtPl+9qypO4ymZj0sYNnRVejt
tzKWV546aBCKwO7WlEPG++ULdjHz81ct6WPNV8U+WMoHrx2xt17NYa+3QXtCfF/EPYf3G6volZkF
LmKDuLLLoxF0VvROMk8GkypVrOWZ/4Q3rX0oF7OlSVW/JWVovjpIaLKEACgKQ3t6OchaX/1k1fHd
mWbP+SoxML6gM2Ue5FiOp1UNIhapKyLPyOqPA5aILmQIYBqrbuOBVPjJmIbQE6bTOM9WXKfAEdlY
a9SdQZ73n7vWEngm1e67KVkzC8H1dXyqYHNPPM91uhjKrIvYJhw/pCiF617udkexZG95a7w6SnQT
t+IfLNZzXKbvCyxt+0nhR6U177V5uihRZVugmJoypLe+aPhWzus1NdfujeTnlW0J9BKpD1sT0OXz
iWzibiik16tYYVf1yM750FlN2gN+BZ3gCPPD79fNK1EWFbCN27Ht979Ijgxd7gviSBW7fUsWDV9x
MMOqfks/5bUpCoCIccFjQy3tbIp6XZ+MtdBUrHcDBht1UWUYyLX9ctH6uHv+fkyv7QVAardTDIVP
utQv5yiur7lTjiuZnWYvH6Rvy/puVQmU8mHqreuJetSC5ZEa8bYku95NBRZ9v7+FVwgz4C4QUqBz
icA4Rc2X96DhtTCOlgG/0nC6GWF/lGPRi2j75Mpda/AuMrXkR1RC7OraE4u5WYKPKYohyvhWtEvx
bGTV9O33N/XK1kyMSzuIwB2s4/kGJfqg7EoLF2OgltNVlWNfPSpH7au0XnaZ7E0RoqbzlnDZK1eF
T7yhlwJiK/pRL5+EMIsA70mti8e2dz8FcMzwHOwS+0FvTXsJaZoEl4UYmv98sPSNgaxSwLI4c8+O
W+nLEdwquthj7ut9VMAWuioaGjhRgBPKDm1poBqcVG8s39dGu8kBAnumPMiR9HK0lp4Zwk1W/Mpr
J/jkdOZMImEnObQAmbZ7XdXD3p3T+Y3L/iw7nkUXoE6IobZeKzaNZ1mMXhuy8E0NVH7B2rq2jB5P
+tEKyq8LNfT7PJBWEZbQvI/DYtduaBR0FOJkyjsTpLvAaNZHGjc2UP1GlRHaAhpmCmuycG209Pn3
8/CVzeBn7rg1v3k155GQ4RRiaoMJoStZmzgQ22WQLbeuhTJHhW3jIN/aEF67INs4bUYSa7bWs5MZ
BFtLUR1lLd1rwfoTRpeXsmyzi0ohiBD9fnSvzAAWF3WKbQow5c9mwDD7vS847uMkyZ1PvXQ/NO1a
Xfs4CsdzN7b7rEvfigBeOTTQuSPS+1n9ZsK/nHULjUq7aL0uXhoNe5i87D38xPUS/Vm3mz51wfT/
UAaHkgyNfEsUtlLAyyvijmyvSlWSQpaYCvgT+aqOwp9p4hZZgF7aamji2kvtqbqY1s7W8rCWpvnl
98/6lRcLyxuBbPrcW0x99qwzug9JJbsuNioAxosnrVBLPfYxgaHd/vfXeu0ZI8dDExz9E0K8s0kU
lBQEWM5dLHI53qdGuXwo9LEKubR/qNdWvFHJe2UeQZ3EJwLFJcKAcxVaz6bUAQaFjLA0ujvk/nAK
nfVczMhbqvxd1yZEeP44vkW+eSUi2BRrIBoSSKNDdnZ6WqWRO2ZPaywDfbMTaELEhk9y/Pun+cqb
Q1qS8jW9BQs507PtOdODzAuKto/LYmigmNvLRY7reySCovvPHySdL5oIxFTbNc8GtDaLqkZrUHFQ
O10XpgXArqJJ/XuewDOcIm8PwyHd/cfjC7B2hKZFfxHVs7PxAZjWG9NHiTmp5Xo7LrjcIhWqgQU0
8jf2/lcmJhIhm1LWX0f72aX8okDOv2sJ4QYlfkxVJXdGrutXUIC8+7ox3yIDv3Y9ug2kd1sUQeX8
5dIfylpKJK9V3M22p3YcrPl65BkHl4RU5sPcD85b+9uvhDCaD5DPIB7DlqJFejZGiJFZOS4jRTqz
RO5g8hB52E/Uwas8zEajyeOu160PRuatxckYKeru06VTh3TUCTTtTk8sxLoax/wqndmTh1R38mc/
ceSyr9CwJB6YZF7drazHTTDCSm7Tvk6/C9Uq7OC0oAG/ufqfysavqihIajM9+CWNwDfCxl/WPCuB
ExwkEThzqs9nuyqp2zw4mWSY4F7uco6oeLakHpatvR5zZ/zGc/jw+4n66yUh5FOW2NTd4KKcK6KI
FQRkUTdO3OW9P14CSiJ9s0u860NqBHLdawVhzsUAlOetyPCXnYbuKb0XUldOEBppZ7t3n+Nytyyp
E/c5GhO7dHO6zxImwH+6FrfrsJGSD9BoxwPj5YTt/QQPhQ4bGpRNpiVckBKPJq20rpbZr77+/nH+
sji4FowXEIkbmTc4F1dBp6P2BvTZ49xKkoNvtd5nKa3bQRPJrqkGjsH/+HpbpAkGmHxRp1T7cmym
V0lMLXmGFJQqbQg7Nwl+CJGNmG+XTOGHwKrRPfj9RX9JjzcMLq19us8gZH+pdGBULQ3MobionqKN
rud9vLZ5FUuZDfECXCdy8Bp6Z6bWWw4x25R4EeZyZZgoGx+NCYdy8MvhNjgMD32Wu3EvOu3DmAJU
O+ZIZ0Rm2r5pRvkzVDu/Gu8SOVNCK+bn2cPtzaHU8YOHdhKgyxr2SthXHQblU0jUkd/pPiTHMDFT
k/S8M5G5dkSuvTMax7/HTKb6YXYV0gdcsbJiODLrBvKsB3EqcknYG2Addq0XwkCmIhHzxZBDmgpN
pQOX9BLV5KGuIcQX8f7yJ7cplsffv8VfK880PHQXuA91sw1adpaj2sIhYMMjLW7TTL+CKmBOYTA7
VcNtylyG0+wPzo7Urr0cHIlWprc4Mg+1OfMUviSWVx1/f0e/Vpe2O9qo8FSzSFXPm+p6bwtJebJB
NszOph0vtej3mZWu2g4VRpOGx7qSk9Q9yIQQf/jy2SbfQR4yxT4vWnPd7SOJV7sMdTDwdegiyt3E
66zb+j6DhlBEWZ/nt3Wnl2imW+7ySL3baUOFWn2xazA5eb+YHipYZWHjjoFBszpl6xRk2Aw4BuQe
iPrffj/mX2c0wh1IqMNfRZKFSvTLGb2UHYyrpW5j2H9utDRmeZSVAu+wTm91un7dm2Ag0c4hFaKV
/wtntZPwQlIUSWLTl8OjGG0XApdrYMyDtl+okwy+sU+8OsPocpEjbKECgiwvB4cnXVptKNjYVPm0
44QHI1vKYkdgBKdzrGWsdb4einx1disAjmO9JEkkvCb7C/D1Xy+85vuf3vPfmnaRGXrvZ//873ft
c/2g5POzuv7S/q/to//nV19+8L+vs2+y6Zsf6vy3XnyI7//7+vEX9eXFP3a1ytRyNzzL5f4Zw2n1
8wLpc7P95v/tD//x/PNb3i/t8z//+NYMtdq+Lc2a+o+/f3T6/s8/6JH+24Tbvv/vH958qfjcQ/sl
+/X3n7/06p9/2H+SyuCf5oOCI6jCrPuPf0zP2080w/9zAw9wrmzo7b8Y+HUjleBT1p80BTe0YLAt
U7irf/yjR1yAH5nenxT4Ni1DdPgoMFGl+NfAb//aV/96JzyIv//9j3qobhtY/P0///hpK/I/2y/N
UU5SglSONTRPILicbb+TTyVAdHgpUs1DU71ONXomoG1dKxo4gw5rWmDJGkybDZM3EjrFs7uV/VLa
SnKnhqSkWDtX/I+ZOIHc2WWV9jtMtX25Q0XWQ9oKAdA2bnSvamN62sK//7dn/doQ/urXvxgEdOZN
vQtAxnZCn3NJ2kXvs6Icfwx0H8c7Ljq2UU+5HmApGsxT6FWrIUJ3wfnD0Kz1Ksmc9eBPpv2cBGaZ
PiY1TNaDKytriBrEzYpPqdetRtybdSXiYuGAMEbLGr4MBJZDKDsDOri0Fqw9nNaTczSWzuDujQzG
+kOrJYSzNpbet5qXGtZhrjIXWfXZdvrDOiZlEs70oMfQdNkiMQquXMLdUvOcXe6CNMqqlR4Ofcju
VjNF4EcCcXSDoi4pcSj0fFbhmicb6z9ptQ/CXaABYYuAN4XynfoHauPCUqFr5t1NZmTdow943riE
2RocEiGx8HKnOqgAtJVNGY0J3ijhMGTrsMt6zyzjttFguPIlV4lMbROFwGm5n2AYJ6E1t8ujZjY6
RRZa69rD2tGI2hMzB+4Fou7TsiuLPHufGW67Q/spmw6iThcrbHzJc5RaUdObUXM3P/FpLQuHdh6n
9yJoXO0u6OZ22MvE0TO0cRv9Pq86w7kes7Ra9pbqpyIe1wAHZMrc3SPKWnhXa2NfJ6FYRvkdJdvE
exB1bVWANpx2PfpQy2cEwObp0amzstwLH/GoqJ1Tsd4OlI2LvU+zm1SkM9KUw8cIsshWhrhwplEN
4VB73k2qW51176GHkcUIBDEKlZvtYwPBIjgVU2LeTcRuJNfslRetWlccWMZRzPsF3Vs76tJx7m6U
AFMQJlOPVqefBl21o3Ctdyc6N9CZLb1aLzyzy5A10kv/89AT88bjaCflpnYkPonaSyBXcwrbO8yH
6v6kpT30qDGvq+5xyqr8R0NfIQ2b2k6N740j51tPiTWPhrEhkEBgyP5idHRCLmhuTckeEf7Kj8Cc
Zcuu7wcECiVrSuxwL0nFB+BG01cgmJz+6NkrVlK56lCiigS5HAfOt/lulZQAL9LZ4MvsrOkXI4QY
zLrvAAxWW4BMKLX3x9VNLhs62ng625Nv7Gsc1m7roIPP3XnTqD2UGADaJ18zWGywINYxbKqKLx0W
oxSULuf5FqZlAUD4r6UIHGrEAATvcL6idep+fpqbxLGPqOWueR6CNZubNFJWI6rvdmGVCGThkDKD
MtE2fnceto4Igo9QEdzZhgoxc+E1mNtHvy+U+Q7FBXBOf03XlQK683kwBl56pRVsDX9NOjmBNNv7
7aiTQvZrXV+JYqKib7lloZAJ9r94YBJJhDKtY9KPqfMZKn7jnmowpWYIidGKWifv73gmVoZ51WI/
Ik5ZXDmlh2mZMWldWObC/jprk61CxKK/50WpH4lw8ksIWXI3It1yGnrcsNy6VWWc+uZ4TKv6R4rE
ULzWppvuXa0qbtA2pdxjF3om9qR/A72IRFl9CNpn2tV5on+aR2Ng6wdumK85kVrrewi56PWHYPSB
m9Zp2jxNpR5clkuGNiLmKJgODMVgRkOdkIw0TflRT9rg1KGkee2ArZ7CKm3zW2tS7RAtgKGPqYHT
TjgvnvhQzs6DL2Zp8KayLI1sHULDnW9OwxAHfIMbytTLTZ5P7y1cYkC903UojJlNiSp4n5jZStE1
zcwQaHAXt4a33BcktiLGR9a5dY2quTL8lndgacN72mDdBip3LhZvBp8nfRTwWzU5cerI7H5pRTHz
DP3l3VoP3VU6NYRNDlLkQak+FJ7KbxZz+aHnk/zkY0BK/OQkWh6BaKu101g1ySdMnR4GJLNQJhnk
FaMv4Y4Pw+McTCVFkyw5FcFUIPM9NIe2YOqOqrX62Mvy+mK1WdDZKHBU0GYfHUYK2lZEEYGVmxtj
N+3WQpTsZqX4MTRL9cCOXaU4yQcuhmQtLAkd8jP/4VXi3RR0QbGbuk7unbSHbl3a7tpFgjPBjPKu
yq/WwE4FGMV++OaLMsvDFR6eFgfdmHxp1sA6GlVtPg2VxLbW1rzuK+hfV9/R0lseuqlzD1R50Ewu
SXOK2FsU1p2BnZu7JnXdm7Usi5PeV/6BnWS4qqbCQ2/DTi8gYXTHElGKp3GpFaaj4Hn3nWhdK0wB
h3zlaCQLKjqVHfMmV0dc/GSMhbVRhgrwrXmBCKbjHcsq15pwhM1VhLMqxu8app7Prhh/YGcor9Oy
SWNFNPVhQcjt0dcL70mjUJ6BHG6/qnqq240nnERST/wqTL3RoArSO1wKVu1lniNVe6mXY3dv20sS
Ayyes5iGf/u8oOHxw0cz85Ydnsqmz9q7odSivhmG8h7QORpiORlaGTbJCgi6tulLYU1XRjQj/Tss
ub0vlVy6uxwZwXs2zArVlXT9VBiTc6l8YbDbtMm1Xxbrtx6LiE8DEdfe7Ht1R1UnwHiA4hgyTU1c
IZY0PqoEplTUeoHsbypTrO9Xgn9sFWn7E44hnjceC1BYwSOm7zR9TZBeYpcXRo0bYUbDLtTzcbkW
TeI+ktSx2M11DMIVMsy004C6yCjAGPaHryagLPnU9h996XL2sx34yDNl68p5kqwNHgHK3NeiGvEw
UjaHcT4xiUKUeixvP2X5PONlqRWfCpcW114BMri0nXr04lYPykOvehRZOm906qjpUDC5Wxq/P9Lt
cJ6rPG0uMDTvkVq0rNmNSBHL9SCol4hoxUy22lGjGeyN3Ggo/8NI2tqHPlGwDjLTwyE5THPH/2x2
3HQ0U4VEBwCBWvuIsWhaxlqPyP6OIKiIG5vFBfW1boO4SWrt2fQGoe8nP82SOC2XYIwczaS/Gcxq
P824ZmLHM2J4KJeWvdvQvGAM6eZXOmEJzc/WaYYsLpAPGeK+M13tHrKr0cfNGHjpzufcBNXqGqXx
1GS28TRY3jLfDgGwDXSz7PbgZIRCnAH6qIf1NHZiJ1doWbcukVJ2ZSSzUbD+F1NdpM4QzLwJZRVX
QR70n7PFbu84kf3xgrQeL5OEqINCAkhl9mGJnx8eGU550Bt0Vg7FbA/N3pstjo8SMsbRymEAHvIR
3QtbBF4bUYq1RThNjovHkaUTtdJhdY27srNLI8zAcN46k1d14VZcOQxWEVwiYBH4O5MArweZNOnH
Zcs72Ewy93JJWjQd0W7Lj1aS5vfmMHOu2q3t/CA4unGr3Oh4hpC6Lwyrn5PQo4VP/aYN+pkpmWnV
Xkvm/BLxCusS3ZvWPuhDMhRRmfaFfdkgNiB3mu6PRRhok8xCQZzx6LVp4of2OnU3BWcoZtZzc2cn
ospjfdDpoFmtTtAxj9ZMF0EjFAs3PIMFE31hsZekbjvyGYL1lTDgi6xT9UAXjmN57WVxLY3BfU4N
hMkXDe+VxCHa2s25q90UZdU+BUYakB2Jks/DsXYNyuPtVIWZGvMiLJZ66MOeTNuk5JK5Syh6nKCO
dd0MYziNmeWHTjXVxb7S1647mF5qWuGwOtqVXud+F6+DoxkXJD4KK1lUnz8GYw6JIw1q//NUyTTO
HHuhwiQy/2Nn6aLiptl7IuWCk8pHYV2YrY8bawApe6CkU3ObwmrMj36b11dBPfP8F8DAReRhjnHl
jlt+l+qD/QGxzubRLtvxUKggf7Izi2DeKJv5O9CK7s7vKKQxYpHYp0FzrVNtWv100ku9LiJnGPSn
pEfZBvHDLQkQpTGbV0tRfITo5yc7OtTduh/XqfGPyodRxQSyBV2dJJkQTDSSH5YzZZd6ps8nzn//
ZFi+ugr6mq5zp5UDVR6BuVQ8BBrwXqI//JFX01o/CSrtHwdjGeyd4Q7rgzeCAUK/orIuS6fIvptW
0qgQTCSySfSX27AubSPSt83CMaSFNpYNMl2aqXwg/B5DjeUf+suUHdtkSwhFk+aotjIv6JE1p15o
ctd6njiJVnx3XAVfdM3QMpgtnAhKP0WGUuoVL1lp7lFkSbHX/Fbc2RltE2lX9o9hdLT7KsjkE9zZ
4CFdknRHdcuKTRyftMipV5/6JS7Q9PXz6TmZZk2ELSnLZzVQg4oasSIADMGy7A6dXLxHQzbWCApJ
X0Jte/T+ZIC/dxu/W96NZiAiU2Dq5xdebYdBCTyhnEetwMDKGo+jadcXi8rmA4flFFLTuvRLjyJl
YqVaG7r6fKsTeWA5KT9lnpd+MDTTvTSlzWaBkNQRAdIj0dvybuvwfqa+i9Bm1U3i0mj61doRnMiD
u5j1LfhBiYSIR2hzmO15OM1L2e/FYowfZlw3DqB2g4+dbu2byhnf9cocqA/3VnC1lt73Zja0FeEG
obNEgTpcYk+bH9W4skaSdKCJHmSmf5E1s3ni9HkWU5p+d7VuPC7CsHY+m2odB43mXuk5ne4YA42s
iZSTB0YE+k/cs0uW1xXqCLupRf1j6xppNmd9UKch1cdgPy25+xn15zQa+jSPrRZJYirfflSR+EVd
PsrbCvb8TljTeD2t5bOj+NS4KO0kXau8tHPNPI6JG2UcaPauM7Tq2c9ba5d5ffcuKHv0OBxoY84+
l0hBHURRqxu76fu7GqfYg9ca2gVGoGlJ0zAhshyw3QjJQnAHk6prU1S6VmtfwhKMBgxa8IXym/xC
V8l4R0f6y5q28wXhhToWiyuvysHTQ0Qr7HcmYOWPYyXGbjf7MuNs5qD/NOXzchAOPtoh+hEKuHSA
IKCFYmaEVsZ6Slr0lI5zPQVf7Tpr7uteV7x8KxmxuxalujQmxHrCCSG6YKfMfPxRyo7ExSCqYZ8M
ChHKNisOk+YuXz20dd71bdsOF9RDx9ve01hEsDnY7rU1l9/1WUgC5kKtBLPK+iQVOaFNI7U+FJ43
f02K2jfCnKiD1bukjQbFhASFabwSk0s71anHZ8OD7VfaiWC8p1euO0lkIQY6cSLqzq61apT1+8Ee
911iPtpdZ1zWeZNFVY1ThdNNubufNe1Jn3XvYI74ixh5Pl+KREtPM/kHiB+t3RGjcLbKXI2hXxjJ
qVsEuYGh6uUo4TZ9mJWXlRH7glPsXMU9z5CKP7V4NakIR/mZclRQ3CLk1z05ae1C6i/65v0yJ+9l
n6p35ex68jRJjYXjFfaQv5f1WDmhh5qzigY3n26R/tWSd4sz+tEox+BjrZdyh8fsdFj6tFj3czrZ
uMAomOjdnJf3xIPr3pgsswtRz5JfC6eWX4YilVTMuvHbPKlCxoOFsVCmlYexKu0Dkafmh34w2Rfz
2LW7vhq1Gw7A7uuANsatcNIuksnYkIKhB3htkvo3B41q4Wkqy+nUkCTdVeO49zw6peiFLOXXNVPt
EnH0BidDVJeF5S+hIRNxNOyKjWJYxdFrqKFMBOtDVLuD/ywnHVNlEKi+A9NoGYgBXE2qw6y76523
jsNn5KGWYzOYvbpdZLHsG6GeOI6rh9yv551fVOVttYjTwGgPgzaw0H23GJ7tCTTyxZqrVb9IPb+f
dh0Kik8rTZzPfqVu2tzEKoX6bTRbXvY5Q1rhXtIAj5y1MCmg6dljUPTtUUsH6oWehhcx8pI5pTJE
ENSIL5WyMBIOyZObUJvc6mocaLyTTtYHSybuk1ZlyCmmlrjOeUvY17l5rNxknEOxolNDrQcEcW8u
p0HY2j0wdMZAA46lYN0b3jBcUPRLI6yl5V5qmn2d2Gq5ajJPEztzVUDbgt6Ck7H6Bj0dzxmyGx2f
rsdkILKD0C0TrCK15jJoxpnaXFs/ecIihiuXHwbqPfvOLLOPJnA4Aqski1Xg5BdzICRKr6t7Y3rl
h1Uj+q/H+rvX+Pp7p+9ZQT2M23d0/UN7mvuPyq5FdqX5tfrY24520dW+evRrHSVjxyoa8zYnjpif
asdPKcJ6g17+NFIZYvIhl3LXlKUGavsVNCN67FPd3WZrRTHVKzl5YqF3/Xswx0SAliR9CZetEpTY
md4dhDVSuOwsXNTjQDW6Fmalpn9YOntA6Fi0ZZjS3LnUap1fILF3bxdgWO85ceW4d+uMWKqZmtSh
M5lSHhhJRqrYaGXXXirVJHiqCYKqUPgF5AEHlZb2isgkAGOhJNsMqA+SLt6pT/FJQPB+o2v0srtM
2Z+KOQ6VNI02AQaaAC+bRl1jJxOYoWfYKcuFXw26c1wQAS1ojqUKub0hoZ+UyOXGK7T28+8L9lu3
7WW1HiYvqCuklTfQ6jm723fHvjOa9Yvf9PV1FljDIV2MPF4pusaZ0Q3HxiqHe6yi7CrKB03f//7y
v7Y8NnVH7gAVbg6uX2B1wnOENuNmRxnMEGIHCcyjgBhk2fItqWxnfN+iM6ez8we8glnT9a95ntv9
XnpUN3eTRKkxIubvMNJxsrk4JYO2lJdDkybmAfB4pcV20XfzbbOisRUaS25pb6CtzgiMvD7iDpAW
dJXgpyN7c9a10QSWoIthl6FpJIV7EFJQBwcWgXnYOFKd26Gmb5SESgU9HWSyacakpbG1asDZf0QY
vKoOq8SzN8bBhahe6zS3fIMg89pNQt5HTQSG2YZ+P4OeWBabrZd0Zei2Mh8PiQV1+7JC1urgcXDf
KTFlzwEA2DbKi5WH/LOLFDSIb+7MLjXdnchTlLZmTwosuBcHtMwbM+ElLmfz5mQRbIA1FKkA9vpn
rVMK26JNuiIL1VAG4/1fi643e4QvjZYa1Q37BrLXbka9Hj1DubindO7X8iaoBY6yISxBg+wY10Yw
dl3NdOlni5mSdLOxXFZZZ01pqCbl+m9gmH5CnP99DXHDvHWHVYQUk23qZ4DvNnfWMhAdYtw2TNaj
VaAB+FSmXTvutIWF/aWCq1PGE64nxXVqmil6iI0p8pt0gT9/iRpB6hzLsk3oY5kiK/e0wPoUlntv
r2hzCzbNfOsGUQnABH1Si/nRcRJXhoEs3ZYqWF7Y+464GXWtilSDWLrzD5rfVA1fWGk/yJjye0j1
1Fqzjp5JNK++9qUVkz/dTb1w3wcIsJShpfARe2N1nAHZtte6MXTovSPfwN/OSZUrjYnKo6kTQoeY
xY2W+aQ2g8rWJMqImZodPpO2dd1j6J7uZJaZy+UauGlx4eg1f7dJ2t5R/e+zQ1DToo1qw7HbI5to
kV/q7uLb+wqcoAZ11DbxcioGWjcwr/ioiYpZRoRU6wEOJXLI/S+tWxXriapL/pkCv768//0cfrmZ
btgSqK0oO22TAYLjubWdmIxlsQtsMis4rVsEnUZFNpenSq/aCxdn2wjMCawaZSskBTREDN9YRD/x
Bf8zFbkDHvLGFketCKdqUPkvj5JVzM5S5z31ZJH1zd5NDZsgEncxGiY/Wzo8Zs8+Ib8mPmcaErsh
Tifbzmqk5jdHOG0dla2T2bFJcTaJzJJa5b7CB+Opxs+e4Ju85qSNU9LtANnZB2coQJl3JLtZWDur
Vo2oSSXazrEpVB5+/3R/IkP+fXB02JESQF9zQ1egjmu+HJwj3FRPXPWdzKS7ptJSlxGAJe6eCkFw
TRY5JCHMVesi8QrxBZQj5UTPkwXCX76fQHsJamWEDdpm7xYqo/G45PmDOc9IhlWa4TwEw5JfukPN
noLVfJ1HdG9AbMCsM67RBfdwbjcom/uLlRdYUdVDSy3PwTQpaOU9LoBtG/1+xGdwEhDu5KKbYA/8
dzZtYAsvR1xqjVc6TfldWVtfzaLrQQ7R9FvtDFRCjWGG34175lhzXY7pnB2chrorMTlpjeosMb8B
LPw5f16+AqBh6L8BZDagw50L7FW2nRFE4HejJo7zEzYM2kOeB7UXpgPShYA33eXDiGEBnVxVJjgT
OIufXAVBnWVUm1Q/hBON6jw0Uif4UQs/V7u80t0bzyosYz+0RfVDZg6tSqftquthrLvyQZ/8mfxq
a3Cy0bSPZts77x0Ey4xw0XWqdz//VxudlmK9PmrovKZjNsaphnLVvk80pkijujTUx570zembwoKL
VREsLpXRbyaNkO+jZLUyjFeauWdGjzXVupKgXPCVk71EFbuI+hwgkJaE5c8OpFnZVnoE/dgd4QsY
e5+2P4mkkwwgH30yWtqcKJftLLxzmrj2qsA+1UvOShk0s7haytb40AcLFWGnIfcJAcl5ZThWwTUg
PFBKtWmUwc5SFeGrU5Yu3TKerhbiFku76edM+4/gQu+bij/nCKAXqKH/n3BCxoY8+a9/wXF+wQld
PMv+efl3YNHPD/wFFNLMPzFt2Ugt4Gg3rvS2lf+NFDL/NB3m9sYVYE2C8frjH/8CCgV/An2HAswK
of/xU1fvb6CQHfwJJPd/s3cmy3EjabZ+Ik/DPGyBmIMMzpSoDYxMSpgHh2Nw4On7C1bVvZVq62yr
3V3cTZXJLCmGAoDD/T/fOQefFFgPPwdF/p+AQl8Mzf99DMEFr6Fh2MgdPgJj+9+hW4iTMgdpmKKe
JdOKVtEqi7uy7bYcfLhdqrYp31pqeA80ObBVY2sUME01C56Bedafqpzlm+4LuMFMlM/JjNIYdWPR
fOsNQJQCgffNQYy7D8bE+q7M2fs1S/HuZH7y539+4/2Pd9Vf7r2/pdn+H+TUrked//n2Y8FR83vz
/pcbkJ/4x/1nhX8Q+8eBgqMZUwD/SoL94/Yzwz+4v0iKIEmDfTID5v9z+wnTB1QL8HtckW8DPxY8
5D/vP8a7f1xpS8KbWLop1nDD/+QGxM/x+3adkw44nMOz4MHT/7cuU/oNUqMnuoAN6srRpbd7VX6I
rGRIgSY1G7HjlSmDvISH6U4s7HvCKHRVMN7PXZHnG1deQarWTAuYCb4E4zYH50Ywonom2U3w++42
q61qvElHdGGGoqpigKUnNbz4GtPb0Ubq/5aPplYHb12G5DaktObd4P1SM8gge4CB4hS823aNZ4Iq
iPtEB847AezZtmRG+j33W3fnzR61g2VWvjkYGKk9TuoPGklha3UebAK/Ki4iDfPviU5Mhm1QbC58
9DfRuNWPXFXN1pFjdd9XJGADDw5bxyABLkLqYTvN83VPllSS0/caGjljeoFQwLwK8cFnIR9H4Txb
FHXe9bUA4OA1kT6MOg3O6AzufvVWffGbdooVg60qKkblb81ssi/mTOpbHEjtfTI1eQs5UcRwIgNY
U2/eq3T228ifk3bXOmuzJXICsskZpd6vdOxO8SAT82TwNmbui95wp/wk/zAbw4wSv3pmD5gd2aun
z2HaMVoBWE15wc3Bdlny4CWfDH6ur1WxdYPkF4lIb6gszCrGdY64tONJEfEYz4tmkINx/SiQWPdg
KOWLZ887MbebrHVmFdlrit5OdcYm8xp31yajPA9dXu+5YGKz2kq9lIM077KE3VdbvnDuK6NhCfpw
Y+k8fV2vXeZ1ityN2j/Vn/2U5RvRV4yb7RrQSjBPv6VkTY/AfX0bUzxdRRmfrcb07XV3VLzpk/K5
WrpaIdUhPpjJJb1AGLTEU+hRgxYq09mYTlFuCY5vyczIVniJUcbjYrinpLIGZoQTSBzMToUUze9T
Fy/VazTapLYApOxTRICjshd/E0z2Ld4oQadDuNyE0ru4srHPRsb8vahw2Geqt/Z0S6S3iTV3z9cd
9wUVrPhcndUbokWN9bEachIpaYjbsoWXr15TGY9EDXPoI3DrT6VqAjQxzu8RLhmxNkZxkZ7JDSis
c8/Xdo+QqY6KTLs4E6s8NUuZ7/q6vlmJ6zg0KbqvE8DlR+kMilgQDBuT695xETjERQTcqqhwl3Hr
gZjxTGXqmVAn81EK/JZFkSKM5suLheASwdl6kVe02bKpguY01q55XkXWbdjW/JhtpzgOtZ0+JqQL
ggiQ0w9y45Wbuer0HaPebGtn+P8NdnVxFRp7oorqu4EZJdVphX2bmCK8U2mzXhpBVG5qu+q85saK
5MY267NNyQJbDHROZj/5WeaZv2NK9N3szXTbyjKIFn9pbguT+RoZoa+pFXj6nKZhRS9DWAzBTnPp
T6khAAtCuXTHJXWem0T2LFCkFeySMdXfh7VNQBWXbb1ILjmqYfUj0NAmScGPDT1nB6JNB8j2lGcL
XGCTGO4dyBWqM47gDf5Qdp1po4JIMIw+JpD8G4+ekW+zN9onOZvOuYTTj01V2qcWc6Lh95/WVH4A
pPr3cmFzWgs3j1W3uFRQNq16JZtiXfZ+hgFsl9LaRngwl/YgZugxBNhSzOOHMsts2hPFkGpow1ST
Mtgk5gat+hKO80hHQ+qa6HS6fS+dJY2rAfZFEr5/m+C+NDa0zNk4TnNpPvqKoQTQk+0BuZeTb96s
bsrqg8bsqAgMTmcPWqU6YMMPFInYyk54qnZ2O97qKTuo1ugOGEmOIEt3Yh2rKOH2I3FsMfcmJhK2
Oa+QNidpWrHH77gx8mkbJv4HgMapcLJd5zu7YjBoKHeWg1Fll9TimErL4tNgc7rVCWXllQTYRYqq
sj0hMDuYRv7cHioPZ6m//OnkT0bCOhe4b3DGsU6NHQlr+3aybgOr3zXFGgcVmGidR5RXn7sCbMSp
zhNSdaKpla/50Gu/XzN5XIpun6nmEvRW5PeQQFMIsmDvmmS9W+xl28xjjFeY5WOyYnpTUJkU23rN
ydFQ6iRcV0am3eVRKZJHG6nKyKwDnTsQHMnNXLUbeIj7AYBSD4bzzAIXmijfEydgQjIhhCykPr8p
NTW/o7c82PVsR8mIXmnV2YOcm2Y7Bc2dtO0b5PGnsi53fUWonCj6jawN6+AalXOpKjf7FLh3VniG
2Xwwe162bBPVhvZl70WiuYfb0ixf2OtmBwrAWATRySgk9ZYB+npddz0g7M6Fo2b22THVSuGpkVZ/
WY2s0aOoI18b8wZC9s/OY0nxWub9E4RCPC3reAz1/AFeMtyiHKtYj719LOEX7jzdNrCqdh83dnvS
QdjEGmlpe20z3YWFc2JZhCyfpUVdjJo3BgYls81IhQvvWr9HY73GtZQMxjZoCQh/Ce1X4EU8ycP0
CUd1a16RgKAcP0isgKcM70iltQ7JHPY8TO2TayRPrqhRsNgME/dKqGw/SQ5nAAdEtMesobuskru5
EBdTG+stYuYSF9X8MPFeDBFpY01U9bHS6bdimiC3J/80LuqUJurBSO0bOVssklMFLw3EGkAkfJvr
Nt+wi5gPgyybW9nAsM3Y8E8VsTH7ZEgUc8BQ5ztbVhyuh9F8yxzQWo9FXNl5Om45eLIVmrrglzI7
68ar63rryrz8no2GeJv99ZY3CfagMWgohmlD52fOR4JAsa4gZbNlDZzjxmWExxz8RzJZwRU8MYms
Mqo5Gv2q2WMkeDM1yQLCT57mKrSggln9MJVTUYiLFcsBWmhEiWJ971lwn8Y47AqbFxPtA98SnAgx
s8y7cmXUCWfxY1gVa6DdR1z7m2lei1Ol+uM0izczz3cBmSpxFsAhaMlhRdkP7lpbF2JHb+oxd5hA
mQLBc2WlsMQv1c3ObbrOj6T4PI5u2LFLMbl/0X4qbyfw6sBzlL8KvM2xWIW3SSBqojRfAbDC9lBO
YHIZ21SiQhaPTR0I4CCN5YW+tjYqKzZi3SIgm037LTDrX25SWDsQz+CwdN3Z87uQ7Gj5zStypn9T
20U9knc04qfbeV1p5xsmOZJ/U9Z3t12iqxNhWWhi6/xsYemPvNp5TwJKYnOp1mM5EYfOdBfY3nzM
VHBXFK4dy0Say02f+QoV3u9pCMnMLTviCleC8PYlUXKfKcJ8FZtGtryYxhDOsdcn6btLrBo0YWWv
EWi/ghgUqI5MxB5avrEozB3y+YQ2Xq2EEBtap0jnW631uIiJP4+zXClBKUMMdCJ1ygMQp9gMY+t3
25xrio1XTotxojpkiSXjljRaMskco2ha+6FRdvXDEUTugz0Gd0lR9rcDs92IaWJySaHB74euWu1D
3ch1htr1mmvso0TNn6kKZ897LH1j5G2kp6PMDG40XC8kBIrgRmDgiHpr5d72mdXs66CTOzbe/kkz
+i3qYQKchHPfq8kxz8pMne9qkWx4GLNAOriS7LlabYMsv4d+bSNX6w89j+aBYhDd3KcDLW94H/tg
ejV1IIo9za4+i7bw5tPa90rvjaloL/0yLufRNIWL9KQXg7wb1VKRui80etSndld1ECGhb7fmQATD
pm6DRxTPej6EOR7KjQNC/pIFBg8MYYTm+xTK7LWyE3qiBPT2DcXpYvYjZxpI6ffTtP+0Rel5EQVE
XPzFtLJq29B5Z58MTEDebdu2TXNmre7FnmU8FxuRN+VAiRuZexGzdJL3UP6MIY+MxUiGfe85hbGz
0NfQTknWCL81WgbqkaExlwR2XItHrYq+O1B7hdAW6cbCEdv2ngeZkirhn9Yx76zvpe5M59BRFCfI
lEp8dzPClP7QMO4KR1Cd95tyKtLs6PPase4nsjZYXNdFNSOHKc5nkVy9YtyuSA0dD2yaGXFSuu6H
YyT1s7REPx09j5XmCWk3sS4cNHlN+8Q4zzfNMjL7C/2llBOv2X56b8a2gc7Ct5M/4B9gOG9nwm2P
a28H/WHKYSrXZcr1qZzKbjzPCdttu6/5d5F2F60QxHVkp0O66RvBQQbi5OfSTOnRHszyowJ23AC5
TQ+JGNxjsDTefVYHRtyOa47w7YmYHsQgTiaPaAvRhuEmgBXDWzFVzzldnpWfMd41j4EryG3IVg+h
UBmb0hcvTSXu7HraWaXpHRNb+QdZ+hu7UO0dr40uChtOs3XWfy+qoNt6o5RXDzbLVDjufGXKxzG/
tsg6bXgp56n+3rbBe6JUcKBY6bXRNpUpwgcdcVrz3oIZfEoM76mq+Zx9V78wDG23NdRLmchTWKch
ivB8P6AWzF1nAhqJs1n2CR/XflaWGRcOVYgmpNLsdd2O0Nxyu4YSiq91IIztt74OT5wSkhh92IgE
CZRWOfwcWm+r2+WV0OAL/Na3ZITGjUjRGpgfFK9c6rdBZvdZ63LcE/K9wno3lEe3Gf4sjPZAatnN
SmnoAf7yzSu4ADqM62HFC+9Dm9Ctm3byWMiOZSgTrxYgCJ6YXTaZd2OIF2Kom1MSzj8N3Knwe2F7
sYR6cirMtZVR35Pv8liu8tYkGSVWE8nJazfd6kSdE9+6HzRKdmsMv0KLwYgsT2WilxvbztiFAiiU
TINzgXk6ldPD2lbflzD4wel8RjNMjp60l9j3OCHxGHpGt7++BJv8UMtfRUJOkJfcVwGvMtveVsO4
Y/GdYqK9flTDes7GSkcyJLl8VQ5wbrFfOW6kVfAxLHwf7gKBYr8tQLbNNOdvSwbIm8z5cVmTtyoo
/nTaxjqbRvOD+cdx6QkNYZHc1Eu6bq22ftWpZWzBrPY0CL+LJIPbXg1oMA++bGI8DpraHnregl06
XPzOwes1Wev74HA75k3B557qeG5GEFRNWI00PMAnsFAyzq/RD6zmqnlDDKHViYNrFATVZ5+LXTtk
RmSzoMeEiJwpf78JKAMvOhOUegXAimqTeD3Dfpz9guRg90EhbUvX7R/yyeLEj/9wDbyjH+ZHgssO
wTqCrLdx2Tn+Phgq3IFQ7rni/NLs08J6Mti6Gzq9FKV+1XJOXirQwgr63LfWix2WLzY2o24ITtlk
HNtO7PO1P/ird+hxZm/gzNHHK5I1VIPzgka/ITn0CUjHOHC2L18qiAAvqLamk1Jc1TxZJAszsqlO
Zp9vzMnJbwgFOQ2dibvDOdpKvNBz3cTdmP/UjnK2pVztveEMp2RptqkVPtpLokgD5AHnPY/SCQwn
SQ6JePDjaunvSWcM7iZP3jFHOTKy+V6o/DNhY7jyiqazrEwuue2MN8Y8gUPX7Rvivn0OO6s5GJa/
6TNWjGKimaPIlnlT9CK8n6/uDcxuOF0M5W05R71qbdoxk2onymfgIzsZ6ocqSy3GBd2ZTht73w/k
z5VGdVfVxpOn5DYoRFR4ioyo5Nkt3R2O8/BxTDPmFgK8ZumMWJuSOUe4J8km9pnynNbOOZm0f7lT
uaX2QBwY8BgQPdaW3OGnYeW+dbqYd1u6QQs/rxJpuMSfsGfs8ZDYI6og67pmQnlY0WA0KmVeTAe3
qZu9pGbbmlF2htb9AL35rkR48ktEtCXgQcl9E+NWc7ELO+4N/FWwiZyHhij1/JNfrdsAj0/RAHLT
Q54G1cHRhrgV/aVvJfYbyIB54UxHcVvkmMGmDMOYKPvPBnXa6Eh27HTAbmKg6GaZXklNwweUflOt
zR2r9opXdsuZ0Xede9brqJE9aECx8Qf28TXWqlvLLR+ThC7mxtsuw2PVEVEhgxfDWnFp1o8WX7gT
9sfR4rTWsEc32ZJa5c4DO4OCNpgVtnaIG80l5RjUe8cRvGUPId+DbCU3Ln3uZ47ieQVNSV04FjXK
tGJlyMPUWj+bWhxWc/0FhhpXyBJR0YNAWgYEtYf9Ixr09Jz7021q8tGVZAddeY8ZjvYI8XKrGpeZ
oDFIYvHk5ySb01zOP+jkvK1Q+wZTb3CbfOu76s0MwdVxPfImwu1oNHShi/k+SG0AguG8NPJ2Zs/h
j3XUtc6rXpMhKs2c+obybjL72BnVuZHOJS+Ef+vWrB1uwhCjL7FvUe269Rb3DUXlrnT7S7NYOoL5
wOdpVGC0g3lkI/HatcHOaNmKj+0b87SjRuFOxryCcE7tI0D8jRFe3ZUeo15LcCTUo/WSwm4NdVpz
mEN79kp9W6x0F0BCPwVG/RaUTrjJtbFTs4KezI06xjF0GqjD2ZnEiewLWb9XJk4zd1LRqMcRxD4r
GK2azpujrwGKXTrvKocRd5NzFFymrj/B2PG1ZE0WM977GLkEmzyc/f3sEYaLw7FUwojNrN96lUw2
bElxmKjwoS6qF8zX4fw95BjFVjZ3lnAddvjJoNb5W3OcSsCSvuRiHoAsRGU81Sojr2sLLa+XUcR+
3tu41acMbmANaqvbWFRlrLtZmMmjwvVr73KwjBa0GkPdvkoK5wXTNeIARIvrbwE5zee6q7I6zp0K
+pF8HP/XavoTr05WWMWRa04+Wz+ZEb7Lwf2F195/bNdpfpQG0VBMJYXmOWf35EcYB1gj0soZmXB2
YlVbL+27t9lOCWbo+kW0nKQAGuFm5vKSex3aQjhZL+ycQyemIUiBTi/Z8l37HRVTKBOi2vn1iL+k
yFgn+IxB/mJp8h4jrI02wRr27Htxqps1OZRSchlDXTTcEZhrerlvstVXxwKTNSS+NmwNtqlGBvpN
IPZ6aesfVuEMD3PQr3emLvEINiZ73vj/i27Dcg2HoAjh71S3exIdxvS9+qvqxo/8U/b1/qA5DiCS
UGX/mjF0rRj5p+xrm39YZAA5QH5X+sFAD/uX7Gv9YZL5YfuuaQHgXLXdf8lutvHHNUcHZIIwRspD
6Xj6lyD9zzCFv8uH4Jf/hdW0ya4gLebaDQneY/7Omc1tU60OVogYl5V/IUMkf5jw3++CKSXZEaK/
4i5zkkg2ZX5rjF729G/f1T8/z7/nU3ylAP+b7IyADX6DhkicCjqj9XuD8UxsTpORAMdb1hQvQlHL
OYy89zun0cepx3/WtVhDImdQ+cXlKNGBbDIsXIMpYHgqxHrWrte91ov3ljCi46yP/+bZSotp3YuO
sokdBppto73/LXf9t/4rrg7hpORSXBOGeVGav3Ou0ltaktbahSnyomvMcOQi7FTeObhnSMD5TpzR
WPGs4iOidWy18mNrM7E/L9pSyT8ev79Es/z79/g773sFemzLA5ShpdD3f088FmWoKo4POtYu08SI
vHfTO3ht5QVx15YOx7UmpcHETFm0OQAa3f/afva7eMu3QcITYV3X0lcLz+5fuSK5LIqiDHuO25Ki
0204jRzDnWUsjZ3m9fJRBIO7Q/0tAhpO6pXaOTVNbGbDejD2mhdBdmrdFuHLEm6yxMDYRbWt5lSG
eydXuaIcZZ7l5u9vv//GsNogXySjkPXK48a3x3P774Ve00r1lEmuTixd9Kgom9YmjWscGBHhAhMn
L9mGRXYyEuwU9zXvLgbs09jqdOCV7SWPpVXNajvwWvG2tlkFZSQKmQ+v//nH5HYjgJc+XZqrfu+z
w3Tj5UbCWYMnqdRseoLxyejJYOhGw0hjw5KDGfdMQa1DsZIqculWzc5Xo7YmkYW9UG8V5lRCuBoJ
tZErm6nw339G+wqO/eVJpt+U16kLl3ktPfi9e47b3KLdgbNQSMxEf0flRNfzShtapnrL7K0bt1sI
VJtCajH9pSYDhYPLtHMEBQMHwLdpRCEsghMKGHpSNsud0+lyPku3+ijk1R7u6bJ/bN1BBrFnu5PY
NBJfw4ZDYmJslz5MnS3el3q66yGm3D1RqV7yokc1v4AMVC4TYl8pEh7rIP3f7qMrJ/iXf7xvUuPD
o2fZfFxIzb/eR/5aWcyEfAJXUuxzMc9KOhL3wZY1mo2aSW8LKG3F8+wU23mxjG8Z0u1NT3RuQq23
1ySxtArOR39/TXz796eS/CF6XEGO8AKQpOf8Bm/KcJjHwFnAB/q28o9mO8sjtK8uNuHcyuYDDwvT
FcT6ZjxX9XBs8rEttsU172IZgnu6v7FimJOej35XcQKfxI7ZXP86GuP8vNgh9JprH6HyZhwb9YiB
G37D36q+1zchvnyO6ldFzGrucpP9MhUsQ3Pqsc/sbaMvyLDCGNLiEGmahNIjPCPV1TyyEIJHmNay
FFtB7mDsGnMdJwQmLNC6GN+HJ+TBGaFp+TVJTqkj5hRt9Eu5scgXOM+iVwmFCQ6hGpjQsFP29Rlv
PJ8E2n/XyIHAH26X7LPsBfrAJPm83Ko+hwcsZlkkcuneUj6A73dFrMQ0PpJ/oxn3Y6+BLHEOKwLb
E2rnk1o7xj/cEYdKF8geusJXHCRXxBVae99pL3gXsNox5tfsNrlaeqyruYel9KTs3tn4tHUfFjJ3
ODZazUnLVkVT6nOu0wNEWFy5Kc6SKrXcbxJ1NWZm90QyakjY/9AcK8DJPQhJvatzpmxyqcbYH+b5
sWutlxD2/c7qUNmJBgBsFMzMexqfmNDeLKkgVfFqaCLjmwQ+GE9Cq40vt5P75XwKryYozbzvsx4w
NWlm17Yq96rS1T3tDHorg6R+6q5mKivUO2NsftrakmpL0g8jR10q2wWmxIUlYMU/jN7sVijxAfW9
m5PiFxEB/qeEe74PndH71usk+Nn19EnGhjejUgwZbjJasPadumXfYV0dYB6BdIesbUFBjeZsuCrE
Imw1U+xzHbYOWcub1fDtcFNoXJE1hWcP8zDMx3TFdWZ/GdBmglIuE4HmEbaZntFriG49zS3DkcDb
0KjbYOvzslcGIXtgAPtcpMm8hd9xTml5NbzNV+/b9TRyJGy+OqxLhydduFP70mGUm74sc9XVPUfV
VP9hfVnqxqu7Lsit5gnJEheXVTG+n9nZlPFKgdo77tJlP2YMkPOB5I5AdcM3QbcC6QR1brCCX70g
gSWMlnljwRn1y+hnmljIYYUYiXpfLsB2Khu1K7/cgYzj8v1YMOdkTv89Fa79FAx4usS0yA8W1vIw
OygflDRU93Ka5zgwkv7qZqG3xstlHjHdj0sW2GdZMHgh3sUrtxmZARtjtYj0gDe1Xtx8mqOsx+jn
eZpHNryaHWs5gqIyWbpNe2K5RtcoMR7nt5XLQT/MnPDQuJ5xtq/mSQ4szl7O4wc+/ZEzEncsrbCW
Ps251+8mfAhxjTJ+qpL5vp6Jx7gaM7UR9MdwoXSBCYZHaotlzqCJZf4QYiInzKw0H4LZyR5TpqlH
a5qbzeItzb6v/fBAH1b/rKVrEAqNd/LApuaeP+WvBa77Q+lfvaMNwO8xJTPxGbVVf0zCK74PS5VY
ZJ5wKq5JQL8skwkW9GVF/XKlMpXrP822VHnko1S+DeWC6VhYVcSXtBwSAlNhjaqE6EW76auXctUP
dlXUd/pqfQ1XsBHsJh8YlH6GUlJ52NkiO9vkDT6Rzl1eRhD1X/rLRwuM094IJyXwqxAADwHjQmu1
uXx2if9ik+i5iRPecy+1Wpl65uN3RwztI6Wh+O4qG3+0INQMFyFfguZ7/LPGHXdEM8nikqDUcOM3
Zk3QAdp7+uX9dXpn2admljJovCbJWAKD8Drls9wqOTSvVhnYzDmwlbh+rW/sVnkHhMHyZCXdu3n1
HjeDLk6u6vRedaW/8xj4XHpN/kw3X1X0plevSdMlN9XcW8clKJZXnUzDvaxUiQec3zbzX6fbCQoG
3owpy6SXrZ9U1T5VJlZap5q/5VerdPnlmva+HNTJl5uagYW8CzRHmRywoI9qN01/GjRTwaoZrPtk
/V88xUFi9oZwK9hD8f/hTuPdpvNqwg0O5JCT13o/FsycsykIYuXhPE4lJEkzQPi1Azi40t53oiPD
nfPlFi9lwniFGU7LYAuPGIEQLkT3ND2kvVXeulOWPZqz1R+LNilbItDBsWMnnHISBFzjVXIwu0mu
TvWWUWKcJZmVo6sG1r7K63Hbu7l/MFst/uyxuedhax2Tq/OdHf+iI2/if/yEFQ3xcu5J7cYlrxbO
ARgU2y1zxn6HW9l67r789EzRP8XVYh9kDCI4a43TXT5a6CvE6ohufFG4n/dkmnnPHfnPu4Eot+OK
4eiHH9Y7FVCeRhLRav50O2I+/avLP7n6/dmE6jc9duuFBIXxkrvpElVpro5ed40HkF1pxA101tm+
BgcQ3cj8b5CMDD3TwjPu2eccP9nLpLtv0xqGJ/EVRTD7S3vTJQ41U1lVMvjKy3NecepauU/2GD2b
k3NNNKi/wg2Sa85Bblk/O8+Zn/CZVESasbYgH5AYJXXwjDfBo0uErsL9rC1zVwdwGTzZFQPffiAM
tQdZC9iBk5BiL5EUq7NdWle8Du5iXOAI/Tdt1/4hhYFE1GNsGi+JdsxoKjkISXMKno2k7V8Z8drf
xVeIg3/NczC/kh2+Qh5UTXg6XBfZZjzN79bkPNVBrsAAkr32h/ApKXX/Y5yq9GmyLOfXvLblT+rr
sof8mivhXRMmApVAsyYKALvsAmAg85pG4V1zKXICKgZvJTSXWSSfkBydPKddoe2z8na4XjOCcwTp
YY1F3kvekdUEK4x7gEfEXgz5xHRNcbJw2F1oJ2CEqKGa7EkTu2uT4PdgWT3RGvU1ZYOMTOtsIb5w
cidU+M/OyNenxJ4GZzuger7OUyceso4NPoJPjXbWhYv7fZ0Ll4ycunyabFd+k22+uJGqg8/Mcg2g
WRvrNCv6VQ4hLOnebTvFUZsQgdNiV8DApKQE0XBFTBnms+ULwyuFOOolu6mnsn0cRUmiXGgsn2NL
WmCk66W3dm4u/TcrnXM/Mkyc0RHbv+DFMRNCEXI7LMgIyvmVNom9wy4UtdanbC6K4NVF9N6ZFeoe
uwjXRbqAn3GoxOr62mH6zDhesmElMy/qMfGHD1PeLfiN14GekAOpgbzOE2l13iGhR+eeu6NMbyjw
YO5aEK4XbmZjmdydlXssOJCE7WFUQ/hiZmNNjMnQHSYOe79SSXEEyEQ93GKNT+9JwSxpMxhHCRGy
LiPrTjheo2A9gvHGprnNfFTqGIz5k/7fAETUntjypL58482bof2bxsHIC7ItCp1/SXNOsmwMNfDe
sKjd2yci73iL2RQ1kJghEd6L0YnLgf3NhjdP+1bL1Ndb02+SF68PFKVdwbp2+E4qSignZq5Z5KMr
kSwfTniQZjt4qaQSFz33/MVjK72Jv7MV7wmvrSpmi9mW8LB++kyiUfJOcxb9vIst6n2fVLolZgVV
YoYpa/a0HvpvTdmX8F3CHoa9GS5hzyS8WPuYhDyffu6hpwnimR2h98PLr+p27Q9GhnqsyosYMxua
BB7UjRokxQCQu28fNZtt9iSB7RE8KWi428yS1pKoy63spmqJPJhal9an6+u6ikmLmWck2iZ4MaWt
Ia7LEEpVjLia4nIsSdNp7DG74VFuxMkwxDjs2R6MkEF0zFAjw6/BV5f1fXWes3Ug8maeSdIa+8R4
JcMQrxFyZ4AzIxXcr1aDNYS9uySi0jRcKD6nIXseQcT38zNxR/6rC2FebITmim6DbkQb8SU9usRP
IerTADuE7MpJen5wOjO/LPNcbb0Q/XhTVUYRRl3pLpFryeZW0MryloFn6E0yBogBXuMxJNen1Mu8
e+BQ69RZhXi3MhMT4uCsfGFFVShqvjoyptpszvYTxRFPbtLzaqg96C+zd8JvmETciABFcjNbvfTn
cUztd83ifWmJIPoVMot0eIxEe7AyZ2DJy3pA0IL5OoBZD9a8J4MMPXQhElMQZzAu7o6PbhPU4RBb
EAslGrHB5wp+8/fn6+sY9i/Hft+1fQ4VPlMPl9nl77UYQCSTmhJCv3zZhSJeiRIK87RHJyrCbh/W
BZRqtVJkFTV0lL5PBY2J8TBX/cIr2gohhauBPA+i5QShRYGLqGOb1DjicbMyXmj5ML6Nlq68mHSD
+mwsaedzd0yw7i23vxN5whqsmLDR/yLv3JbbRrIs+kODCgCJRAKvJEFSN0uyJculF4Qs27jf7/j6
WZDdXSKtFsP9ONMxHdETLlcSQCKRec7ea6fnQDUsjbAGy504qXVIY/VwdrHotIjzl/1CItcRPPuT
gOqltvG69gFag9I2RUfmnVySOg5rH1WO60HnDE0LOA6ece1mOTCnpvg+DSq45acMax1Mzm0Q0nle
PuiwsezZgHQiE+Mqtaf42kgjYGQissYTwdu/FWn5ccCZl+hVB3uHdfzj9MoZ2rJi14eMPaZ1ZnDw
q/XZRc2QVVl/OQROvEtprkZeO8ey2IGO6BuEtBVns/dnyyE6fCkv6qYJj91S/BzKxke1xqA0MWj3
S9rNNC12wBpPRjcC0hX0w5JYnpici/3+4LEwnIADv0QMkjBynBBl5ZCRI7p/K3+ynlptLD+3doNo
BDwYFqJ/24xufv47Xxef3xwJX5FuA69kIhyZaLOg0OIimDLqJjSVo8nVz8H1DmtiK62zl6H+X5sK
XV6Yf9/u30yF3P+n/Nthd4m/8MvUZS19Ihy9IMMRxBPT9q/mksGf4OWCO87LSdr3gpD41VyS1l/4
BR3Y5LyzwibO69/NJTyF+jJr6MhwznP4h/6kuXT08imdvQ9rAlbZF8vxbzNeV7NR60GP3nMu59kT
hAug0TUCYBaAyNlhZqrB1VQmtnszVyEl9CQR487sAOqeKIUeztGXn7KEbcCD0OGiiOPcvt4CcQrm
kPhCFl9gGQq6TV1/nBxqG68ez8m34feRjhohTQEujWYLJxvXaJCB9FA5TM56WHH7EyvKYffu51CI
BgR9KE7lVN8PV95UQe5pMlgmAUXE3dw3AxoXC60HSDia9aBL8bZ1m8V3d6E5gFP//EpfD78seM9P
HyNI0LRN/2e2OlLq9QWlosLoWojK3WRB139Ui03i/aEO185fVwqGgBgog9X8uE+DgRpyeMFMcrXE
uSyUKAAHO4lmbnJeAW2lOPZo2/fHPKyd/xyTivoSeWewli7Wx9eXh1QysWTI5cWkQ1EUxpHkmZoW
Irhlx8qBAq5jGM3790c9wtf8HBZsJok0JoE+hloe+qu7OlFVIK0EMHJm9sWDY3TYFUOYNF7TDzbw
ajH6SIYUnqeNXJxrAHFT/ayeUA4/Tlia7L0MLGnAvbHrasNBBSMa5xUn31A3CfWrEmsdVrYpLPob
RTySOjEp33rTsISy8bTg6BBucPj7U4KQKFMI7INWYk6rgrjvPd/mYVwBdS1OTEHn5Xb885l7uV0W
3FpiG7lbCOqPnhJUI5B+7AHWBaX8ftXY9LpZV6LotnCAAazYbZf0WOjQpWtiuNWlkpXZr9pSwsoD
GWLDGdAKHzX42AAfNsIWUpNm2WozqJbSeYfFot33eGsxitQtAg1S+sa7KawNqOgOZd9+VCNK1sjC
KQNcN4vWMdJqZ0VwX9/vfb+sfph4/WiQGE5+A1I3GTfSgIslNyDQps0kHACLqpSOudd6vy6I+63w
N+hdlEc3daGsYV+yj0G4QTJButbyZH7Mi7FMt1mMm/YK7BxJ5qoNtE+17K2vGOPCcuuLfCYWKvGp
4wpOERs43tSWXQR8zwZqp5xIL1TbCFoq5yOS835Xq05WuA7IBVrxX3BNtvZihjEHQuPHzki+tHrl
3nQCxS6kGKu8lwSDq6uh74tbmVQy200FWv1Vls7q3m1L+hWEjpnXqm4wh1PXgq02mN23pck5bTsr
QKSdzUtkQqMC+Z0TvpuCAO3B1vRp2jzb1qQeKHfZX5AIIMEpytg+L2ULS9nkhEu4TCG+yATPHmWf
4DvxNvhiilrhX6/85BF+XOGgqJ5nZ9UEU3vbJhzs0MSX8vMEPhHiNOyUT3ENknVdzoX+adZAK3qc
OvtPDlWUj7PquVFpb8I9H2lhW6vGxA5aQtDIgS9nyN0GjrjY4Z2mRY1WKzozGjBg1G64PJ7tfFyE
s4kW/Whjy4g2saUll5ZfZe1qSBOkqjM9rf4asqZ5XsXRwJGUXd5HvpTIPm0zove0guhrzdRDA51W
hTZa9nlIVqV1HlHlocZIFaWPd7ZwEKz6NTZMJ7CoWuTxgO6xwKV036AcECuVuGBurCU67Qz1kg0f
uG84LFoYRfD5RrHsOKcUJB/gWrCayPww5Nm86AubADpwjSLCQ5Ax3gY6HJ11wweGGg8LGVBzX9iQ
gqixPosQdog3c4iPV3Wox5T8p759LIeoq7ZQSWcOQL2S035qZnyGsaU4Zcatau8FHzDQ7DiuxJo2
UVtw/pkT5bHBaZ5QlQXGZWVJi75JAr+U1v1AuxU7zgcYbr7kcIgbDf1wYA9XyVzWNrbQ0hx2Fli9
cetkZWvj0fKZCq0D4wNOJHih/EIOUsb3RcUmatVqPbkbuT0jOpiS0ZmufELyUEPWgO8fRkeQw56X
FV4Oyr7j+J1iWzyeBQNHW0JIFBbLNcKPMf1q8pJZNCLS5kNh5Vn3ubH9sL/mrJaE1zrt6REwcIdi
LUA2Dak86PTbstLEgwTU6Syut4I2nR5oa8JFckR3ULMKTn4x/u+1qbt1+4Ep4D7oSMjsM2taIkl8
DQwXqmbfnWHThnWy7tw5+khGw0jQBELeTzkaNGtlDpEI11qJPb43GyQOYaLT+mtxaNGmrlyt29tB
KievR7w9A4cKgBw+SE2EN+CWh6+G7Ob+i5+VJFghK/H96rHARzljSh26JNevQrOvEKSbRi2zC1/4
ldoXNpUstPJ9a6PFLmtKX8aKvF1lXWeJxoGd0lyTBqlX03UxjTP4KsiioyCy79JOgkt2x1nxBcwl
Zh4R2uZwZXYL5GywSiZhZ0oSuPw46Jz1YIztXWXZTriHOT2WCC6dHigm/zJIw2pMHiapzz6HsNJB
qtd2tg0aoAt2hT8m2ZVFe8KkVI6J8lMnJ2xIeZzbn5PO7u/sPncvaWaGV+DbZkqRdLvUapZWcEH4
wrgNEzvc2IFYoORY08K5L++R3PqfrHDsi0WhLzfDbNgd3N0sf0Lz7m/HoaIzO+QTSsayuQ87atuw
IQmihPT92deo4jkBIgFf2V4NwtLDfX6VhtX4IY7TJzB/hL9XgLvwgZbzhrr+vIJqEHlN6KKtMLHy
aH5gbsJWU8MqqKl+NVHf6yvZGfrFtER64OXy9LJaUYL9O8CAuLGoqOqrLmzlHqcH/pLadb8k4JZJ
FAhu676V0T4q5SUeQP8qmkffi0S+pexKFRTq5oVWOzSvkU9uWYCSc7sDhDNPFIEXw3quSKjJo2nA
Vq3bXuxmiSes3uuxME2uijKsR5K54QQpoPKe5LIkDbd4o/Y4Kx+qGbL9Cl2I8wRI0gFclGZ7Qp+6
M0wi6d/uaI77oaByiTuD3zBKZ+dCkMQDYcyTV1rjc+4WD0niExBWhN4k8Nv1qEnX4PVJFVZyjK/i
ETl6pERzAb1TYE02/EdrsIxdBvARLYuj/K9sZ85yoaHHzM1nZyBSZa1lxmOVzNq6XbomCoDaDgIK
PoQixrVW+sUDbTn7wadRfSdY9Wjtzs4tsSbCy3p6/kJ1P2KYdJ7mhhdNUz2Pyq83fZXeFrk8cwln
22lm/IAO5QY7+bjDQkOtfrlXSZq2XpBY5gYbUeeufR2+spHm/Rl5QGS2yfC8iYw7UJ3WOi8MgOB5
tRhKsfrElk92RoJ/AuG4WFMSDVYdewNKnZalf/EjQcWUnKBpZ8D4/gAwlRZSRRTLhrobkYh1T3+z
T6pHK8fZk5t9B3Qa6bXc1JAxTE8F5Q0FHvIBqt4/Yxd7h3DM+DBEki8ORcVrxzbO68jdZ6VZrp2m
+BoO5ofY9c9NqAarNjaaM6ct5vMiUNeRBaQX3PdlaJaY3BUFN5kvy8oQBhN8ST27LCHC/WCn6HxV
M1SEzAUJF9rwdHXNmi/i2W5s/g3mtNZ70NqUMogoydHLTcXA95jP6WUIXGM1pZbvWXV4VpKH8EkO
4hqW53e94++A8MXTTFu6L/QfQ25v2aS11yV683WfO7veFHRttOzZdzBAW7NDKV5Y1+EQ9F9G2Whn
1hzeYvZhp1nFHfkNJo45vdSK21mnv0ciTr6xZ8zsDabLLFcb1DuoyZHbd/ZIXbqjWDsA5om01mM3
6J9FcjA3IHF7L8qn28Kqg22oskc6384nkRvniVMOa03vdlkIRsX1nSukUKtWlU+0GjnAYETSesAJ
4GibIPwCFewO88e07qv6oix0k7pp8JTFfN+oQmBlqvwPGR5sOyorQqSq8KKkxU9eNi9Gazw3GIgw
WxbOWlWGDrua7bKgLbUp40LnWGpp8C9M/mFKusgr4lgs9z4CqD2pdoPg5wehgtEmzKcNZIp5HdVf
ywwZiemb+aaxI4AO4EMiNT1aetgRrIx9T3PbSzjBrLdTcWWxIcZAjOeNumsw3JPzEdlYLrR6l9c0
rDZoS4Y10ie46NlYaznT3W3ZpbokWGxa9o5fAhnQBwitcPpqdhU5ksDcWPYqP3aIDaijPQmk820E
VOET/rP8IRxsEwkVvSTuGrJ8F1IB2NdVP5j6d3KaANTGdhdVMJ3Z16/TyNaWDMaszVd8Srn1eQpE
kf2JnaPDb0yA8Zqcuy9upeYI246sELnMqv1AsIdvbQ3fKm4SfOhIxnx68ZnehOcmX2CkLDSTiGSs
zfFMT1J3r40K4us8L/X1vMlplVpuKL4GxG0smqq0ibxYiPoHtzHFkAzag0jQyf1WTw6K2xov40By
iwpIbgysIcRQ0KpHSpbgUZp8kv1ZCefqQ0OFh9uo6f5drFPd3aShMj8SPpUWa6EZ8Qe9nZpkUyvh
PCFKN/gQLCI6JrVsCOSCrI/UCya+75W1WTkbIh7bYTM7PjtfU87FvPItk4yN3i31zxx7P5VZGZBN
Q+kGT+lQpUAy88W/oAcl/7u3yAvB8q2FP2g6E3fZEVMzbspGK4kyppde4WXSIlIF+uIR49tErd03
P4MvJu8EHC0GOVfVNbqInLukzJpi1eAmal6XTmBfRqkA2IMVE9ncEOY1M51Pl+Js12Wfge1Gn3E9
M1FRJak7Ymb4jGGKQqoMabBPN7Pv149N2cTcqynDIu1rGKvKSeU34VS5lhd0PqZCSZ+Ewclwe1Rx
RRcfx1SJ7CKdurPWtKrvPgmbj4RH9LeurQ+PTmERN9aVJFsg6a6Ep1JXPiD3aXHQ4HXeJQ1h02y2
ZzWivqJQtjJj127X0OiMr1Bu3AdEC6xHqM3oocD0COaNmGr7vikRv6zQ8TQgwEQ6fLRUVXxLeqig
HHArP113YzVdQseltmbNNSrOorNk5SWRwE6hi04iOnAm61HPfHlHewuDWkEzsVhH0PX8VeK4NSUq
nDesXEQBlLyL+fANZiJQhpmcOnpJNtZ0OKjtbeDLLDpvGOVjOrA7WAHe0PqdJduE7+VgIwShR4zq
UDjzVz+Txe2kBYgTKhmkn/3CrJ6BjczXCap0/M+aLBdjW1DdZbGJX6i1QzlsKsQf8UZqQ2pugg5O
EnsZm03LEv5GYACWpkf0mg6ildGMnrHRYs7wsQzjVesRuFATaqMfeTSK206UHIKsdlGdskeYvzhz
QZtkcBTN8aYlMGnXmGV6Pza+oVYGrrFvNAotYItBXX3s05EDqj7nGPwdltrAS9Nc/0YqoDWv/Ukf
1LoxA9vyBoLPZm8k/bBbzfOAaAdz5nQZiV4bNqUctb/T3kH/Z8z4Ydd16vtIHp2xSbZjoo3FKqN3
zk1uJ05V9OYIcQ0HXOLkITgECfQm3wu63oFaC2RrH0U200LR2OLfp5NC5WAgRuao1pYhhj9dZO0+
tPW88jQTBkvf9VOwndoAemPc2sZZJicYTUkYt+N2ttu43SU0wqYrmXYt+jFiDT/jX84UIiorvFXs
W8GRSBqxniTMlbZJ5aCjKkRGa92ta45GWp3M35EmduHOJeOHTT4q1Y9OSCt/pTcqxQnq1yrZyrIe
7kHDo7JRMIhhJsELv0UkQT8qGiik7mnrqmwHNCO9rdsRt84MxZ3WGV2+iIllUjjuk7aNV2qA1IBZ
fIVwrO23c+aiO6DL6TyQPAlci+xVyhsBgrFu20BwPtFveal2HtS8XEHGOcdTmlovtd/DEptdWHbp
C1iTaT7CapJlfDY15uyyzfbh8otuUjTpXZPtirMES3OALj6UGIm3UKq0O7NJqqtmCeE6UTFdam3H
v8vFxQH5G8AheeSHvysCxpYkOIw2ppj+7qMYh3hR4NLoAiTf4JZOEKjfGM5a2q54ZCw6asZR+TsJ
qtruRjvauDJD+usDf+upPuxtR/yAVid271dmDz0WVBrRT9vU6MhPooWnHwfxWiZV/UjHIt7Ood88
VYVfO5+zIC88KySf8FFhSEueKhhHHi1c+0Sl842yKpUZtseL8USBfTy8t3DoC8qMtBUmFnEUxqj9
ptbWd1DBhxO9kt/uK5IVHXG8TuOQhHB51MFAYZrM3TLUWE/AyTKBAzfuxMZo7WFf5WngvX9j37i0
5aLoH9JJt+1jkLhCuaHLkuI+Qm0+6eR4X/DesxJr2njiGf42lMObYwj6oS4yfaCHh3dRYKWrQwKb
yDp3bAB37GpyyflAzIb8L+KS/49iKK13O5aXURt2T3nEqvYzffnFRbf8nV9NS5v+I8BR92fHEk/L
v5qWpv4XZEq8bbZhMBt0yZ/8q2lp/7VUJlG8L4DIxef076alFH/hwaKxzqx9MUD9Sc/S5GcdrWES
2DZWGxveJd2rI8cEB+I0DWgOgHn2SY0rc4Mjr05S4ZPmBC2Rclk/PaRl2N/V4/iY6li5iH3i+0Kx
EtPqZMDM2SSyzS76Js5Kb26QC69EoTmaZ/ZBm3ucBXr3Jg/iqbnA6K5N2Pzt8fP77xQ6lKMLoSti
28DveamAyJvHfhyncYSagZjwnZtDdz8HUAZ3zhxaMxi4miOOStLoW2TW7oVCQfQ9Kl1eiaAamgCE
UsTGlUAEgRNPclzdUCUJ7tusjm5s38oo0BZdeoFaEqBeixvqox60kVwZlmtHZyOA5mRbiczk6wx4
Idhryh6rfWO2U0W9XKfoSLke18FUQaxYAkfOh6zn3XeaIUYHQjHfvIHamX22OGIpgkpIr0GvXNVQ
JODKPJcIVXtvQGuWbsJ0yTsfoIGiCiZ6rVrFKKTQ2gWgOiiLOcDUoqlPwnWmCWCEvU3WNN57beo5
X1KgCAWKnLVLVRmViOqdcku9e6C4wkO+RH3p3GJUigJcHuxovdjAQsfpv2k4RiNighTqBtqw7Zyh
viRldHLOEQT65c7gi2yubJWW3xyc6OfV7MqLGO/LOllIVmdYE+u/YxXjQYgwh3CTtKrCwh4auaIK
7s77qu6Cv9n2tDeEiIpum7Lh5NjqOP0HZ1adgaEpJ+bEXBBTngF8HoJC5oMNJPuIvbyN2OU6i3pM
Ar2bz9/8tqbqgjBD/KiS2m24iHS4Q8XYa+tUhOb3wKwoL4eccZcTc/yBXlhsXhcAeKCI2SA5shQs
ymbgF8NZrPV1qTjxYcUY5rtEBGL4qOyg5VDTZHiyx0o213oWIUEyhhnhH9lk+DNEFclLp5GGgaa5
gJtGOknGxqS25Oe8MJ3nCJWovabzFNId4NRKcGrO/FwjlwWfGaJ6JXEiMUYytGFLBJ6b1yP5ruHQ
bkhrIex4jnvHgtfEDmo3pgRyXVTIIX8M5chspgJiWGs9cYtmy0zU01XadPQErH4In4aSKomHSsD9
e7Jbmz8DHUQFGAWp7wVGOZCgEEvrk9n2Oz6f+Py1ZDLNjSIbG5mon9ozoSPUIbb65KOOJHIkPWP+
EV851IncaVaHFyKFkh+v09kfHhzLqgeaKk53A8WmWazjbfvgxwYdOTHOw50grALyTqFgSDnj8GhV
HAsALGvliLy2JqdX5gB6oGdRcl65lEd+aFVnPHc07kr0aPlEaa1wnF0wO+mPXE7tFa6H4s42+zUu
cTChPWuIWKW8xBcYQIavILXsc5nhpd8FDsVWeqt/t7j9mv0cThSH2oqHHWrMvqEo2+e01Ev3DMx9
M/N+E9hN6CCigE2jl+R8KIwEXydk88ZOayoHCEDXcz4IRyTHblkiK3VdJP0ceEbltQ0sslXsh3Q6
DIKwSVjTfCVgQBpigiBTCmNVNdXIIkUy34+mS434jNCucOOEdoHaV1Ot4TWycxw4fXUxwTEEQkPQ
Cy4E+i0Vx/TZDbCG1VbafAVx0Twg3eXEIFLdP6eKUSW7TFfkM3fCaosNcuugoXRsmHetlvAyT/bQ
dZt8Zuu8puejjTRT1PQ18c0i92izUM5GSH1bCOiansF4lIWpeOT48rEdef1io0BQz6ShvlG3DwlL
q7tOzIjAydDvRrSKErWuB5B1gOKKIYMw2dE9D/j/yUG3/eSByrk2be0x7QX17YrQrxKp38fQbeN+
bXQRBxEOZPA90DpT1A9lS3aEVbnY+MbI90Gi0oU3aZPR7V7ZcFyNG0RxFmdv4kwwgBkkLG/BCcfz
Ju96S5HsamTRlupI8CGq56rdazXtSxh9g3JoASTAKuDsDU9IwMM7jmEWpOQ0sb+ZnWuNnt6nfX9p
s6Bn3+wIZhFtK9NeObA0TAYTFiWH2nTnc+IKOamhJ8msDbCY6SIYTCdDVKyPT3QoDNISWgKnWZit
Z3zx1EqZ1QBsfey5ayqIDR0LtzU/4ZRtLygKTfdwZyjgJE2T3xYNSGJqYeYt0LkGwHBhfh36fIRr
BxpDrHh7ifaGWgXOt3ETBAShRtw3ru2WzkrKwt3xwQqD6zhTfCqKQXJUtpldlMeWtqRTts3T9NKs
zDsX/Kbz0sSsy7Kd1tHS24xe2pxkyyxo1Zf2p//SCi1e2qLO0iGFN0ezdHppnJovTVTyMJPnUEo5
AlGBYYoZufHjjVOl1l3kT/zTWDZ757ztJkEhm/fjxoZTTHMngBVCHXaiSoFAlLYuOxpMMwFTbKOG
oWnhqkQNZQC0Uskl4n0oPHXb3o2ZDjMmR6h/A7EJJlIiQmyrRkWhy3vZoPyRku//5vYYisGrvdpv
gr5Pw/dv3/PXe+OXv/CPoI+3zuEALZQpX3jrvyjt7I3R0gnO/LDYgaOz3/u1N7ZR7SHhQudnGboh
2e39szeWfwmBv5ZTHN3pRYj3J5vjwxMwEht+gALiS26IULTIj/bGHbuE3B0ojPD5mTzeR3WLAaeB
gzab+6wmutWMQa0RJhL7JwRgXMKrbfnPoZG4QatAVKTs5TTxWhVl4qZ1m6TE8VfThshMq7yK+gaM
aWnk568ex80pOeu/hkJqhu5LcgJYfsorARYH/9AwZ6hGzmBVG9Q69CGqstpo1NNOXNXhHv3nUC/Q
BDggVDHE0aEegHFSi4arMqLQOh9oOG8sqMMnRNBvPTYSs6mRcAwgzufoPM/2Koh9jFtIXPAatzhb
tzA0y/Ouy6sz30TDtEJfh6K/i9HYvH8zl3/3PyWhX1eoSGHjRLX4b5c78OpmdpVpp3FcyXWltQ1t
AqvOyS5Kiy2sY42VNFJA45zujzRov0bl6VEdY1wcFoejuulQDrXNqBGYMBKSpnFd0ajbo31rzt6/
wOURHV2gSQYaAhpMaVQWjvJ0nNaIJiMDT19B9clWdSfE1rZDdQtaetxYy449dFLfc/GfX/llI36u
o/+R/PHGFGLiLOuByeVK8+jh5lHIbjHl4faEb1yYhUsSLg+zPSUnPywKvdxSxuHkvVSGwAkcjdPr
3ejSsJOUStL5rGwFvDLHbi5B+9dwjUNn//59feOFp6xnw5Iwlug2eXxftTHx6briLmKbgCIFS/iE
i/ce8dcpB8ObQ4HmsdjG2uikkEq/nqMplSlROpmktVo9p3Wp2Pmm7W0ok1Pa4Lcmi2Agarc6Z/Lj
een3JLnjxOAmTsA0cQGCK7azwLhy0L/c8ekeEbDIMvysJz5qp17PNu/f1TdeRxOSjiBqSep4NY6e
otJyI4YPIom5N7U7F9YYXaZwOqvabLzv+garne+mJx7lG+sPM9Qg1ZDmPp+hozUAU08J7ZH7W0DI
gQRfcBSnQrQNxkE7T0qt23W1K7dlF9U/3r/ct54sykyWAILCEaUera8ZwNWONgbcrdycUQt2GLLS
hG4rMqcTd/bNi6S/QewGuldE+YeTiMMbayjN2TX+imJjVHMMzW00vpZNb19l3RTd9KmGQxA+EG3V
P75MVh9BwUwJ6CsvNqVXi2wUWXGglxJ5RxinHMOieNMAt/OiBVX+/lDGYX3sZR3AaLCk7lFuo7h0
dJ24hFWC1cxaBzXZpe5CCNfyudvyKZ1BdqSXwEDM3dBU9ieRFbpnxOqbpofFiWX3yFvw63dwn8H3
sDpQmT+83/RH+n4O+R0hNrvFHn0PT8D1ojAIVnNZodvB8IWfOn7k7IHysNO/v38n3lgQ2aLxQ0z6
Qqz9y9x7ddNbQt0CPbQshJBttRk1mVyIhPgE2xrzbSJQ5L4/3htzeRGjAytaNojQug7HK/MZO40c
mGDFWG3xr4uNLmmsBLp2yizxxjK1FA/ZKdBeYcN3dGlzr9XEYmfWOvVJryioiZmoQKfhE+ff+oy+
qr2vVF9+V+WQXtdL8vQfXyoGKZqHYsFJ6ero802SAdhULWWOyS5bdxbu5olVCh3L9Cul7D9+Pt+4
VMdZ9sX0yQXz9miF4ITW59g6LciuUr+eLOjpCinYctxrtmlgmeSc64GXWKh7yySsvPev9I2v9+vh
7aO3Cd6JFhSTJvhkL1M20KmbNlNxYm06nKovO3USHCGULVZFUpyOpg6ZlkSvTKL08tSIVsLM7Aek
T7ByXdqbBMwmJ1hQb46HG5IvDEAkQz8ar0zzFvSZCy4arsPGrQlOqMucxzlET254kr50+AxfLo+2
DvGNDgFW0LyOPmq6GeBoV12LjJEyQEzCzBbi9xNMXn/b9LpxYbllsbHxlW6IYbdOrIiHn9Rfo/N1
w4MAAYsjyuF7SSVMb8APtJ4v8TSGApt3QqjNeafjtY/SwcB72Yib9+fNW4Muh0RmrmlxeDi6ZKPD
rg/AmLhiIybBJ8fvozewpVx9Tn4oJ06IPu+GE4/18BP3cqV0zHS+cUt3hmbk4ZX6uHmhYZZLnLCc
4QQUEh0otVq9mhXhNKoYV25AyzuYS3HiJr8xo1zeTjg3bJzgFS4/7dVi2/lRO8FzqL2sBWDZotK/
hFvgouNThmdWs372/v1961KxGS37QS6Y/NXD8dAdxLFpDrVn6ERykg0FlFcOKHVG28b1nVbxuhVa
/bFMsN++P/Sbl4rviPMa+1Hse4dDp6GWKT/k0U5qiC+QishV2LbjZ0Rtyoun8dStXTpnr04wPx+r
ATSQljhQSeUeLYF6b9p5Hli1V5bC3eYZRB085DNYKzmX95Se4a2V+DyQgaEf+07ctHuzVGnPBDgM
z+gHdWrDeLTJ+PmTqIpQZaDRJ6l5HN4DZCnkZM4NBeRsuOf9crZuQJ0hiCWuYRdR11ib9iVdE+E5
OlyveBjEFjZRd2LhPPzm/vwdS2MaxSj2Inavh78DOTLa5NRqvLGzEkae5vMEx/DGoN584uU6/BL8
HIr+JZUdG4s0Zr7DoTRQayE+jtbLAuVeWYNZ7HrYxF/+fHJJQ9EAp0y0HEMORzH40oUkRLeeWxvZ
hlStdJvqk3GvdzZmQQhIf7Y1/XVZuOPxplovZuTDAVs/rFSkV6031mm+7WZ9PCcFczgbRBzu/vza
aLrwH5yraFCO5jH5O0ShdjysFAabV+oq30MTm1ZW0Lkb3D/V9v3x3pocIFNRgnB5Olnth5fW1FM2
FMJGQl/39P+UbPel7ZZr38S+9P5Qby1H7PpsixMx8+MlvPPV8rewv1s8Ha1HkoG5aeSc3xWNk1yn
FvbVhP36OjZS+qntiCjp/aFfinr/FDh+PkFin/EFm/yfcyyZAIqvUHBH4N8y2zlrXOg3Y0T486T6
Flin1t3hHPGfyUkCHE+tXN+3xLpvAU7R8wvxdl2D3G+AagbKubBTCH0rSwv9M8to67Wdqsk58Sa9
sR1Y4izJs2Q28EYdrd0+dNXKRCfuDTQPr1xnvBxxx8MyzMPrMRi7az3SxFPUTPlW5KO7P3G/fl9O
Fx+ijUSIJFfBXDycFqmMJwqZS/MrTDSysDvf9giYk8GGvh/c5XBGtodkunGfyppsoKbr2mblAEbd
uWle38dyFp/f/02/3xE+npy7lx0924WX5fb19Ckh07ULe953/Harws5ZhbFqz2fE44+VPol7OKbO
bVY30+1URqekS7/P3uXbjQJZUbtl83C0ye3pTAz0Wyl4SFWtybBwl3gOsTObTjuvisLZzyl+GWOq
8xOv6NEpcZm8LiPa+GkptlC4OlpVyWcim7wjupo7Y2Pba+YdHyxd7GCclz+UNttnjT0EF6Prl6En
etu8hpg+3L9//39fKVyDuWiRqivJJtWPVl0ibo25yKfCE1qpNlZqIqQfac4DsprO/puhWEKRSnIP
j2cfb3EBjIyhktlqv9ZaLT3ivOj18TbaJ160t54r+AC23TQE4J8evWgDNCniC/rSQ01GMyn2B+LT
RYujdvKd+XnOEKpVFbZPdmguqs33r/StSc3nkhXYBavBnvDwPRvjrJkSNywXfaZ54duhs470gAwf
tKH0VH3SHGpd2ycOGD2LaLj3R18mzuGqCFmBwwb1lpeP6dHOIPZlpcA4ll5MxtmHoCQCZTVjTLsA
qlfsjTT5823hAtigmcOdpjdxfFDtaRESIa1lXmzXwT6qtH6dNqM01q0a54soMFDyvn+Jy6w8ukR2
PjqZ06ykIMyPHq8vSjVEvpt5PcWlTccH+2qiAUqdrvEvYqxRyEqS5L94Y02m0iJyBKfrHDMNiDOL
HfIoC0+1rb8TqUyuRtEE21G69a0mO3VOJk1qbHDUNJsYPcoHSKHDt/cv/Y0Xli8dAhFKtbQRjms7
jWNCTwnaAqVAj4DB6ImQRX25NWVdn1gb3phIfJ8RnNFbo3T4Qqh+tTbPurFM07pCWtwF3xvTzc9z
n7AIbAb1BqPRXJ14rG+ticsek3PNUuP5TaXbpCawFgeFNjVgHIla1RIU7PhkdkvNn8i0tPrHirWU
xDVqQLtG2n67EQFZJ94f32WxVJlQ1FK4RDR8+AbzJ72W4pvxWLvRYKY4ys+H0TLIewFRtXl/sDdm
M5eK7FC+YPjV0Wd5dkRfFV2PMWFq5VWXZeJmtge5B9V2y+IPWlKL9P37Yy5vyNEbhC6PpsmC6FAg
8w4vUErNGKKJCwySyrgZeulvWLmz5/dHeWMZpqzDGMuxnBr30ZXFMMgiOcnSA0dHRG0rknM/AR6I
5iqd12Lgz5DEgYndzU4Y/xfTl+0vKwTdp4V9fXiJubDrUI6K/bbwm0tMwf26D3t/JI1mNHZ2WJA1
9v7lvvEg2UUsnUxq7czg48tte0Voml96jsq6Vdnm1Rqe2fB3Wvrf9AYa4SroNfPPpyqvpkvvl3qz
BM1xeJlpT6hNRtKgVyqgilniOh/aYc4/lpZ0vrx/fW8sCGyUgPfAz6CVcFysE2VjlFqi2D+KnESR
KjFWuZ+RgxY5gP3tIj+xY3jjO4oW15DSsNgtOcc9KZ6VihFpNp6J/RSLEC8Gh9FJrbGJ25uWINXL
2qjhrbAeY+yfJnWilvX2D3A41VAyZB4tN+TVCvi/nJ3XrtzGsoafiABzuB1yZlZQlrwVbghLtplz
avLpz9fCwdmLHJ4hloEdBBhWTTc7VFf9wRqdmIuMHzAsYfkDHu/wRke9AdILFis1cvEnS8AoHkqn
+pa2+tfXT7cLlAE+AO1N8ol19HTIU3Uauu5MhgF3OnTxbOzgtvvjiAwxB35xvR/wtt4i+5oSWE+B
hz+4cj5ejBewLTJFVo5HH+oGDwlYK8xdMOhUFYFBd2k8jvEg/BkpipNQivQ/eOCAhBTodTaKO76/
/2tujih+DD1dDBrRigJussnN1WxqAGr1OAY1U/+2FakVzC40w9dH4ZnIMQi2lhfz5qQPvQxX8MmG
3Ie1FebKKeKvY3vUm7KYuNVxi7QL9yi9UhoHeKRsogC7w58qAo8pEFnxUfgsHtEgmJAeBF17f0C3
oeARUEFRoWLImdsce3XkcLTZ0GORkS+/T+yMP9y5g4rcoLby6lBke4gByUwb/N3m6PFE0VNym/UA
qBmSJ7WSDD0GkRFC6SgAIpF/P9zN8UPBnraP7JnasEyczYKwWtdFw9LEq3i2fypFOJ6taa4v7ejQ
ACkm5WAibzY/keieydc6JRROoPVm0LI5MiAlgqEN4zhISrtB2ABGtTpZ41t0OTEybjyYTkhtLA9j
2yrm0XaUEdarhrFKRo0kEJDlyh3ycjvWqMEk5qAHIwdsB7Y0tNELQMD3K0rPA/rjZmt8BQ5r0gkr
mjEDDJTOJMVCK4CqZ+h6H1xw8gK7+UE8qTT02Sh+bu+aqW6WTMuxR3M7xfzhIqp5avuo+aBH+adZ
6eDP1l3/dyw062Cl7Xx6UlEUpzzb4v+2aKSiszulb+hD5cjvoidpIJgCrv85tQ3lki6dfXD23JZ5
OfLhdKj0UcGW0VJYT703LMYgcG0MKKNRMGk10DJ+sbTs3jwfkCPpoAXVZxFO+hjM9HjwVSxRcvLV
NGz/GVWd6t791b+zr/lFIEEMOleIyWz29awNOqz7Qg10zCceUYWp/VqdvTO7vD8IdZuHSzgN1zyf
mfI799969Lpeam2kunNg0J07p24Mo6HKxud5NMtLgT3FaVTG8iwpnUEyIgUbzl33+k9Odurx0pHo
rJsvMCpq6YylMQeDozWPVajhloFd8LlueFhPIIsPTped7U4lkZY9BCCkIrcooqTLp8TOLDUwzLiH
NB9je4qw2hOQZeVvrUND7mwqXvMRoIiYIJmMinkw7TuLHNCCTHeoSFOeM9aznoYJ1dSFRU5NDH16
FRwyVqvLH0j+Ln8j8FElB1O8s52RR6UiDbEJlartrpoKPZu9MNRwiYdu9pThA/JkFApqrIptNa1P
IwiViLIqUGUbTMgwBwPemXKeHtwgKjkOQ5a/78X5FqcWKAHosIHiLulFzRcYGnOL2HltD/Cf8cJr
P+e1Hl6RRVvw+Iz/xV1JgmEy4S48zZsJMPO0BZnYLgEwa1zckRE7VVokzq6BBvj97buTW5kqJV+J
GeNsuZF5FHDsM692TdTKSlw7sxp5lYm1j7I9hP0oRau9g1gOY0BxH9BIyE1yLM3CcQb3lMnq47f3
f9Dtx+dKM6g76lQR+OPmNp0p82nwCqwAkaD6LXpG4oGMFhP6ccmfyrKr/SFuxyu16aOpuE3sqExJ
PyJAiRwu25pjZpBT42NlYa5oJg8ObKMnhS15gJW93U2kQBJ2LFeXpVqbMwyV9s6oE9MK2Fb6Zzdq
dOwlYzNIDWT8s0yqEN+f0NsDmnCSfytxN5a+bcwqMW4DuhHZiIlnRVDCdjobBp4bfOn68i9C0Sij
0AeDjkxvvXGmfHAVFwPUgMtY893BZd90iDO4wjk6FnenkeyDAwlqN3nlOtQSYU2sIWIWVJnxRgxp
dEmM3DiPqBL5iPYlB6fw3qoktwMKTLNMVg3W4VRdmXCA5HWnz039BUBwfmHr1n4P2+hTvWBDU2hG
eMWXKj04DHcH6lDrYmsiDrLFHy50U7FmmJjTBAfVsZZaWROilCWiVQ/0S466Mbvx6Mdg8CaFQ7fN
dA0G0xxRB8MBI50eHHsqvniRxbsuD8tHRGzav+6vmdvDlsKa3OygenTaQJvDNi0inN5xUg8mmwnE
bRXhj9lq30xLYaJ5n9knZahtH93O7LHXrKN31t5waXxS5uK8p0ay2Y69QC0HM1M+bD17SE9axhVI
U0RR3sPtWERH/XG5BdapqkmLzcbgEgNE0DebdVvPU2ZGI1J7WZi2b3N62J+VzjbIHfswMLreuUS4
ox4cAbtBecrBc9BoyW/rXcbiURV2KzsAcWk+eZFR+XFK8lS7c4jjzthcpxotl9d/WLw6JSiDl5+O
MPLqFtVEanjoCyKoiThk6w84al06MCkmiqGj/U+mRsXoq1qSAY5JShW5RCf+cv8n7H1cAICUSrlF
ucs32XKPYfaCCoWFkGdvPVXCGM+LpoQBJrR9MAz90ctoLx51KF5lXCMUwzenhCfcPC8oLQaKbsy/
VNT0LqA9q+8ayHrj1GVV9vP+AHfOdspe4ARkjQA1V/mDXmQqWa7WCM4ZRjB12H8P8ZxcLFLec+QM
v+5H2hkapQKUhNgnKAFsWxtpn2EwXC1OgETQG0imf1YQs85JkhY+/htH3fudaGCuQVyTlQDauhEv
znJFLInqBOoA7XowKEk4g6EFDaYuSPbF40HScRuPEwiKDDh9WTfYCs0jVRUXtpJEaMJoeAtzQfsT
rEO/SDG6xFZpPEgCfuNB18cAqrogSiRlnqeMusmpa/RlMDbgsdCijvZLmIn7C5vx4iPCpOo7dTHM
HwVODh/iOI0ek3qAZol6W3yBHDy9oRWh0mgoO7w8QvcrCSzv3ftfW55C25/H6wbFOp1EnC+xXlee
odATL+MwsPXcfmBn1r4+59Pj/Sh7s85OMTn7ucjJ99dRumrEAS2dwyBJp+padxVGToXzBc+x7rFX
+oMVfHsI0pLjgvHADGlghuSvebFXDHp/ZI5dGGSiG30daLmPRKiBCFaJEKXlFGe4Wkc40tsNSkmI
vIGvzAXH7lkHNY20S2N7wapIRUJDW/ALS7PIvJBmvLpdQ2pH1kyKAhJOFtrWoarRWzQXl6Bzmsfi
qY8cxMvsBmWVHJ+YbFKb56XCfef+J9wZn8XbkOMHcoQEBK+DYhoo6LrZyKLNFtgWtYBwOjnD56Lv
+4P+8V4oeouO/puxhx72OlSDB2kMbzimoK4ZKJXZkG9tuAJsBVNk1/vj2tugFjc0YBRegvxhswN4
+dnTNJWo8JSi+ru2x/b9NC0D+rn0qK5qYdRc1OYc+4g2tr+QFajQWo0qvG4wX0YaiqsGA8ThDwyK
4rcN+Jrz/R/4O+PcbFGLYgggWnapSqlzPR1VnhthJPBmF+OcIximGclTotfK+zSxVASxphxNTuRv
PiyTXr+Dp5687cwyuTZNp79tjGp+76VeBL4CTKpQW1SRkVgY3utKXH5HHNZAEBp1n2vXwNm+/9Nv
xJhIRGTzCzIEpXQaYJudWJugetDDjs+DWn6uajV/1PCFkTQpBLsdIEBx0aFyNdRYmjlZf1W4VCEn
DO67vNSjM5iR+mA2b04izjq4hPQC6aTzv5skVGLE0IVYTD+dnPgxKrNuPE0mFcTM64xPFlpll/tz
sBeQ7cIFQONKFnbWXy/sywp3IMWEXK7hqBh3xlONbU3g5GX1WKPJdLCebzYPXDfCgM+leGZz3q7j
Oc0ymBZSW76J29Klga4CPAE8wjK5Irg/tJunkmz4ySjQEQwQcJu5JOlV0hG6tz9OjYU+CFWifzQN
ZiGF0YGefaY+eAVaRagxdwehd0aJVwyvCB684EG3+ZfCY6wr6sbEzmpwz9C0kHGmb+2b5jB8uj/K
m2cLEdh/UlNM9se3XVwDYWlKURAu7ATLOuQ8HSoUIaqJhbOgVzd1QV7M1acYgYfAjYojYPltIZj4
WBWzhWAM0CfaLKCYiOCGUuJD6Qm6EOl7RF/G9KF27BT1XPrnqIIWXYgesDZpX7C2md9mTt08RBnS
/fcnQwZbnUXyxwDqgVJJYYO29np11aAgNCeC/RLpHtKBteYEqGceeUft7BmSBZaVa0iG2pazpTYx
4u1OZSLaEI2XwUN0WAG0eHLr0Quyyjh6Gu6OireaLtmi8j28HtUMQcQRwJh9g47C44TuxZsBMZGD
ubtJS+Tc8WiQIDdOxG3qqU0FMJGpM1E3NsK/jIqky0js8icWnCkGaL1ufphBHB0QnPfmUpJ4NCoL
cNS3NlwpyZ+GUwACxkiUfev0shAny67Vy4LFQXrujfaoNrQfkc1CbY9i9hZmh1DpaGsOvJ1mXKZT
YVZoaEdNji4OOuh9GvYH83r79VCdoWIixeegfWxbm4XuoD9SEk8fdOVq4USA4p9jXe6v/NuvRxR6
jCBVPPKuLZEGJ5EopjwNGWqJcI5u3fRstN78bkJjBODmrHgoxKvd/yql/b8crNvJJOkyeB2xEziA
th5dvILY0wNbwYRO+DCEbfpgqpN7TtxQfbbcXBwM8/ZMJx6uLmRfDhe3VBl7mTvTdS+8uvMATfdm
eTYdUT4OyMWdPQ2PPDp/lOEsFDErvHiPkgWZx6zPFkJDKnHlpwSvtzlb5shUEKQCr23pGe6SPSKe
orf0c9s5RTCDST5F2ojy8yCmwCp0cVFsxfikWmB373/q28vFUNkUpLoQP8iyN8dBP4J5slMOOUUb
s3PYNLggar3zZFvzUVa993lZV5Tlye4QcNiE6pJoUvQQ1Yho6LE8qQ3ht9qsPCDzNp60rp8OsoPd
eBZzKxnH8mG6/rxdbmgTmFGWEwvrHCkFEzjYORq1lgtDtpsPnr97UwlwhJ1pgUkiBVrHG+zJ5rmA
iEPmYkmrqWkezDGC3IOmHzXn944Bydum9A0TFKzDOlTSKZltlIRqnWg4eyR2gVEiD3x/bexNINgF
CoiktFSHN/sjmuYoDptWWj+0OMrGuY0c9hz6bZj+RO1YOzjb9k4dAEjgq2gQMYny57x4ymKQnOm1
gypX33Xo4opUu2IipMD2bLunDma332mlfbBIbjMeKQQJsR9OAxV+21gH1eqZ5q/Tmz76PaCjldQb
PohZDA8qCj9IflWi/eAqDQp0mVI/iUwV3+5PsvxU25MA4jApBvcl7G05Ky9GjZrL7GVgwPw5mRFy
VQdI8UOTXDXF877w3q15zJReoNj19PF+5L3PS62WBIfr0mH468iG6MrKnphvN6+bS2eifJwkVYJT
Qt+jlm2Mwf14v1n226HS8kXGAR8tqsWbt3yZ4wBvqxEbsvMm5Hij0oYtiVnHX5PLwzfQi1wvEQgJ
7SKwjQhx6hnXk3cqphnftLBMxcks6hrfdFFqER6htcOjKuk7LHmGasQcJM6lfz3IvK9dYmv/5BSd
e79s9KJDqn/JOhiKZU2VxLbTvw2nR1HKFoj90QMAwmGly1Ceasw6DuANO0tMcoPAtHEukHZt1nVf
xfSvFwjijYAfhDmIfTI8rBqSKIYn2mCGOXt24+O8W6C/Vh7hhm7f1CRElOdxu5PCQPQl1t/ZMzqv
tkLXQPZFTb7PBt6pJ1zM1V9TjqOPP6Tt8LnXAKWeEIFiOorE0L802mxjKdQn5rfKNSPa5HHbWNes
H8IPFhY+4UmnvC1QTB5IvEFzFfig03qBexQX01FCsnO00hoG8/Rb3ICnwXoI6bxgZYVyvO8opggw
9M0/T8gYn3iQz+f7q3QvlEXHGFQCPT9wN+tQBurptcaGZN0Au+TT0arRuoVbI+8P6rM7B57kBv1f
qM2FWJrytEsYlYULy/OIBPi3RT6NTrwCY1THykY8CKtaLvdHuBvWciCQ8XbGNXAzmaYZIaeSMEK3
wcnmZJodptrpNKDQrNZD/c3zEuUcmq17EHdnZumeUuii+kS2se1Ex25Xipjf46utUTxkVYJrVO82
b0Jd/XV/hLuREM3iKcPpzVmz/oZ5UXW9mDNezLFTAggWzsUzm1bHD85uftyPtXMVczP+N9YmyxC4
3JXRQK4co178eUQL50ct+9L3o+yOCKtiaiokjb9dPF/eEqZauejQ1yh7aJEUNm28T0Oll08JSuf/
4jNpfCS0UUGBAYhbT15SeXYWgij0jdqEoNVCdwCqkz3oQxEflMp3ViJ5BY0QWng8E7eg07FAMFOP
sTHU5xbQE1oWF8WdqOvWY3TN0kb7NIvC+n5/Kvc+GNg2uTBoavEG3ozPHTynGvlg+Yx+rZqM0Hh1
UPP3o+x9MJ7XJBRQvfhom2OE8ulgzw1D69pW/x615d91qTuf7Cb7F2udoZCkID5FhWvzuQxnBKA6
CsOvUKd/W1kNt4geRXWwLKFy8L32BkU6DZWOs5j3yyZWLRUjcm8y/FhHZRXN+/nUDxQ1q3k+IvHu
fSWSaWRdEF7k0bUJFc/aZDUTZ6PWpTgEVFF8dfrw1UhHanmSswvTmlli0a/XQl1a7mSjiOE7ffuT
rK85F5m+XHQG5I/2GD7cXxS7g5K1UfJ2+ezcDMpWvNms3YH6BKVSRILxzfFDLGjV4H6cvX0Fg///
4sjv+CKnlDeObijEMSZ4Wgjm1yfMQgbQP96CJIaXP+Xs7YPaoUxjNtkdDx+e0bQWdBQaNkFhtUR2
Xi4E7cwa+4uwS76Oydxfmthx3ua9i3/F/WHuTSfvE6o9lmeRwstf9GKYqZZ16aCy9FurLh/7pf6z
jFT94FW3H4RFItktkP83t+XsjsWk2x0VnmLsn7wmBaqvZ8K/P5S9LyYJZiplM+pWN20uLS2LpNcN
HyBT8gblGRxMckwxyznGozV0nycv/Od+yNuBUWnRKe6Af7Slb/B29nq91ibWfs77IPCs2v6koRH9
5X6U2+eNrOdgOw45U5ZYNudgV4x4HkO0hUXi5FfMxpZnPU3cdyX+JX4xkQNU6E7gR5YO5/uRb6eU
yIhkUlDmsII5th4fahH1BKycD+eWxQdDMZKvgJqH56pv2kfDDMuzhWD5ARX2dhNQSJKVR4mhhYgl
J/3FkqS62eUxmw/61SSfMhbeI7mjBKbVfyu5RS/3x7gfDjgnDKHfdbN1OC2JbFR7ZLjKbn3DS3B9
4wINRNr/wgzyCC+2F47TEsMRDkvgRfKfvxhdb6V0RRe2eDbiViRheYEdY9ukQfT/IxsK5aCeu7dE
5WkieZEkIltkdKKhK47MhkFB0I58OprTgxqj6X1/EvcWCngMClO/CzfbEliK+xf5wgjSxOuSdzx8
p6sypSly/hPGSAlWVFDnyuB+0J2h0UVCUEQSHkFKbFYnMEqvh5DNl1Oi6TnX8/jsjZwy96PcXthg
v3h6gnLG85whrj+Y2Th20edEGYoZoK1TxqfEtLv3CH5lr37MkOf8dnyhcyQVKNehJgpRo12w0fVU
DQPFECkS9u4SeAtmQ5pZDj6uv0fU5J0FadOml90qlshNAxBHq8SsSy662By+a1nkPtHUKr8qyqRg
jVJkB/mP/CjrK07yZUFa0KOix7lF8TpWQdN2mdECc+fpg5lO4gzp2PFRhon8vJEOe4VSPIkoLjAe
0o9EG2+/JuQIcgeVHg0UVmuTreQxplXe7ADNLyK8vuxQbYISctx5qRD6P7hcd4PJogVAHhv69eZd
U0yLUIelhBGMScC1SWbzTbvM9pVXqna9v0pvGRAo0Jj4hEOhp3yKTMN67ZSKo+fVMBdBPOXYvZYj
guFsibOXDgiA9yJ7YyGc/ixiC2KwIt6Y+Fh9uP8bbvcjcelWyVsK7Zgt8AAUjWJj/lIEaPFim5do
9TlKlvjyL6LIu5aEk/TP3GwSXuOs0VzqmetD/5CQ5YKsoPZ3P8rtrpCJClQaWdxjVPp6OvHqFEpW
UkQzOsrdRrKMj3o/Rk+JPc3FCQO47uAD7k0eZ5hB59+CO7lFf0dmh1AycIJgaYz2U69l9tuxxing
9cNywISAX9GlvuVm8orUQd8WKwPwcpn5EAskAPKlEmidieLUa9FRvNt7gRl8EW9z280VPWWYKSil
z8rbHDzUV4RZ5wecvdBeX9wfvRd7B5vu5stBKab3JQF0lOtuKBJqWA51EaH2KnTMNcYUF9fJdNoH
UyLPtaQ6gu3fbHLiQQmgCuWiGnojp+bE5dJhGMBKUeLkErc1jR8DeAO/sj+48H63d1aHp4yFR9fv
RQJ3epMJCo7HCiHfIsC2b/Z8cxLRN9aSeO8sw4h0XVKUNN3m3J+LwTs3tWf8qSapjpRypqZv8NrS
/1h0A13ROUUSN8sL6khipK+MsfafqH7w+4ui+sqjvnvQ7Hb+SAV7RLLNaMRJqdqDRG935jizaMBw
w9ItXe8x3L/1WbCdgqQQ9ptJdYazNfLYcbtOOVgUN+tQThxhAGRIldEtDmEQjiEmnt4BDro/rMkt
/5zCYr6WaY+rp2g6DB/MPDlSvtuLKhFiUCH57w0JsPSwL7ENUQSVos1nbxE1/AdLOYUo5lyKXlGB
6eva+f4W35tViiUQkFFvBOy3ObmWLB3CxlbyILfQIWtTHf9XBDipE5ZHQO7dUDR8wJqhJcj7bv0B
p6WbnQiEAC5unnGyYqvxMyxngpjK92vPYz4ginoIvIMRkIWndSiELidzcs086KfCvTp01YLR6sez
ksXxxfCK8D/3Z/H2PpUBgS2aUBCQhNiiL/CA4dkMdCXQRJTiAW1W3gWgc/40tEr1ZoqW7lkRaYcm
b1b9lXitfnbUtDq4UXcWEFGAfsBbo/GwFXDxCtCDVelmAVoMTtAmRhUswqxPFlIY77zQw3+1MMuD
oDtflaOTnJCyOhffFt3SFT1kRdfMAjQMk3OIFNGXRXM6Wi8gJe7P8m4o6lOIDsPvIC9bf9Wm5HE5
T4SKWjW6YgMVXUZXH951Vpu//rABsSNVRSXd6aZJj/rgaBqlQqgRz+QqXNwLHlECQ6T2qNxxk+KS
/UgtO2C9iDvzhFuPKipwAnaMMEMIpvACNcKtqEar3LdGz/tlW404jxrSqa1ELCAqdfQs2ptUgNlS
qotuLIWJdfiGjMhWwygP2ljDUXxQUG6tVZxH6nA4KOzs3LXATAE+yA4Bh8DmBF+cNMY2Z8CL1xhV
GGRt/TkPUarCzrF80Aojv95fL3v7gcIp2Z8NtIXSy3poxkCRxMbON8givX4qHLxxKxxuLuj+LD7m
OsUpjfGFvh9UDmJz6SII/t+gm0s3wVt4bFHRDERojEgo40H1GVK3fa2wgX7MDCO+4GmMCa4w9ez7
v4hNOQvsBThqYJPrAbuamPtRX3iuiN54XkoVA7DMBjHZGbHflsOfmYcxOcadR8C9vUVE5VjK4aLY
Ct5kHdiby9JVkiQP1H6JHmbevn+kKgUEjqsjWOhuKLK139eklG1ah6KylZe1WuZQCrSPC6ZRn6vR
gbA8qOFBlWIvkuHRyeVtImX7N4Ni0oQJWy8LwNYl/tItynkSJVZTAof413843mLQ3kn2QCRudkZJ
XRDrLo4bJELLx7lIsdvz8uITtnTK1ahhLHNJKjQBWvHH/ch7Nxe1SPothHdgzsnj6UWFCdgpAoXY
HQXRomiB7qXGpWnV7tGd7dgfWjHHJydxv45NXLUnXbbSR2psB6nq3k6lWQ7DimOBW3sz/jlMMlk3
yYLeTL3HQY/R6jNxGG7y8k/NRS+bVs6RrNvNE4pzVyJNpDAg79BtV6pOdCzT65mYCfRPYXbDR3R/
3IOC2t5xACkF6SJZx4DzuZ7evohmEeNsxfE6iPelyfd0ZxFeuC1/OKFVL37TO/W72UbO4mBS9y4W
afsAbw6wpLNFMWNRjoxRW+SBOept7Zt9Mp3xno4eLCtrv6Z97f7pepHAu9EtZr9bXPXImWHvwJcM
fHAYyHuQlWwGP2RNjPhoFthccj7PZ7Ah8ZAGk0r1Ji3NI8L/3o6VNyjZO4BqKvvreElua1GvEM9K
rdx3Z28JtMZOLzE+aQc7dm9o0H949FMdYttuQqWtcLqkwp+39hId+z/Xhsofdg+5XeJr3y3mwTq6
HRrnqxTxpGtGdXHbyrfNVlvCKMqCUUyforYbnnqVRDMHxfPqhA4IBiUZeRbRG9nmI7kU+fLMLguK
tB6uk8pmByo/Xop2NA9W6K1ogIR78B+60fLG3J57XleaFIOxkO6URHzHHXtsTuaQIDyFcv3yeaap
99ckcuF33pDQFLeGj2NV2icdtY5LMU3VwWl4ew7xY6ROKkci7MstoDBXFcfsl4xzGFO8L1VpTZhG
Wp35YE+Uq05hUXd/RENdRgdJw25cKiwoDbtgDbZt3kGPirYfU9yeR/uXwJHvDPTAeTNYlMJ5bc9B
MVjG5/sn/96Kgs2BKYEUAbwB22PZZ5hFU2WBOWk5XMEpuzjppL6dDfw0/kUobjW08jgFeCet9+Uy
DRF/KZ+5Bd14sdxkYcc0uEm27ZH/1O2+1MFqsIC5sSW4f3PkdF3cW4NJqMnUq9OYwXXvyXGDJorU
B/Bm+uPrhyZvLRA2wEKBbq6H1ib2oJd5w24prfex21Y+d3l5cft4OYi0NzIeCqwOCda8ua/mMjFc
ZWJkuZ1IbSJoC0tTRJhLJt3nPp/KAxDd7f0oISJkzRAyeFVuP5qpz5HiVE4a2FrTXEZH6d43bqsf
QCL3ViGwFyn3L7ns2wa9plfU+Is6DZA2HU9UPuyzldHqGjhzzvc/1d6AXoaSP+VFplPi9VnizUop
scq09xn2nFcEvMd/sZV5R9GIBM8PY32TgwuuQi3C/AbRsEw8e2Xvvg1bpEWtUYQ/HTqSft0f9uV3
1oa0GZHqK5xbbOf10KIOn16u+wST3PSvMKR0UyyGgwcG/LMZTs/rZ/K3xjaQUh79yMusw4WoUrkV
4iboADTdpYtt8QGO1Ot8z1CQBkz2uxBGtk+zYrsAW08vzLghylDUYwtQOKz8pq3THwL/13fAS486
EjtrEV4CdQUyUXbathaGAp9LRHy1h060PhQwy7fjGE3l9FB2ZC8UFx6FBeqZ3H6bY2oY1FrQ/kgC
1UjqUxTizDJGWs9ZTOHo/rLfu2RlHRNGFbkK2e7mxWTEGWxvDt0gn0L1hHWJ9ksLFbM8hYlUV8nx
Q3MxJwjwBlavEapJPgoo+bUcytKfCnv48/7v2Ru6hCWoLFOeVtvWkwnXfLKUNkGUXUnea0sevuXQ
Q6NIjY7wjzvXqkOLlG4lrUoooptt0WF+ZRdLnQR4peQnw2mwna0HsNZxgjt7Vmvhucqw+37tALl9
AAcAN0J5AEWz9e6Iddp4rppBumoT76yLoT1lggPBSpP04Il6u+8NqMXAw+C+0wm2NxUOIP1OrWZJ
EhRiwmu9a8YzgDW8WipY/Z6Gtu79od0eoaD3ZGWVYh+D3L7TYAqDEusR1F+QivtKrbc4wxtUrvej
3K4QpJMc3kpsDlrMW0jHkAk7h9ceB6KfjKBo0gatrA6LHcxfTvdD7Q0ILisPMzSrbkXbpxKxuVJT
ooCMXQH0BlN5oswf3I8id/O6JkQEqsL4f7AKWc3rFYHmKG3BMcZMGEmqj2rrpRfbQneq5W14zfjX
Tk6klB87LOxfv0C4xKkukg3JltPmmQLz3BEezrEBNzBWLr03XDqjm/8ulxS3iDKbD9b+zoIkG5Ls
BtlBgXSwHimmS2Fn9cQL22IGQlXlfqEO0aOnN/PVzuH0HnzA2y3O44FMj/6rJlViNjsgr3v0hQoy
5C5twmsNaReR00X3w6S1nmhWmU9GMqQHScteUDiqnGG87BEZkwv4RSYxZgaZuRAigDlfnvVscM5O
h8eVZg/KG1uPqo8J3mYHicXOrgAc/N+gcupfBFX1FowEAAg6oXboV83iPtOEmvy2x4X8/nrdHR9p
OiL/7IwbUnKf5e001qxXzHHnn5o2YZvhJkp5SfRZCbqCpVRWzqvZY7wDISKy5alFI/G6+ZQmokKV
iHMRZBYsFbpucyDQJH8iB/Wo71nu648Z4pGiYSYgH/Kbr1gPi4dpVimC1Jkbn1SnP5soUPqTkzoH
d/DOAcDT7rcQIH0v7qL1twtDpRuroRZBR+/meUFv4dyGBiSjNE017QEtHOUaamr5tjKm8CD2zhFH
e092wyjDUBTZrJtMF+nQeMvEfTd97nBSei8aM/1yf8XsLE58lGEeo89ErrEth5A1aSUerlMwxIaU
VxySK9d7HWTJ3By8S3YWJ2Q/epbyYEOGYJPOeEmWzZXH6emWdOfbbMRMHTHNp8Ki35fXafcfpRjz
g6A740P0gBKePEc1Ltz1B5xVZaE0k0yB7Qk86stcDdBa7x5SZ+pO96dSfo/1ZQGTG5o4BHXKLygt
rEPZVhdq3gTdnxWZ/FAAwvkmFKlPVPGKIKXwf1BZ2o0HahMkDuAjqh/reDOIi3pqyYfM2XKfilwk
b+M8quEbi6j42XhDcRDwdkEyQHqzUqeNR/O249S5cTMJbRkDrcUjJWrG/jnpRH9wE+1EQXlOAoyk
JBASGethxfGSGXqjDAELFmozMIgn/InKg0N5Z/Io2kBlBIrDqtwWjJbR6AaNWzUYY2MyyKin8RpO
UfZVaYfkedHa8KAKsDMsSZOSShHUp7hn18OqrKlKaOoOgVeZ6rV2RuUcH5Psb/cYaSuNCGTJZZwt
Unlx9azx7GUIeqtLPkRtHz4p7ZxwMk8a5eTB+YC0SXvwxfbmEgUK0hTEnOTTcj20JFEG8hVrANNU
uD/R/c39KBXiIZ6R3U5HcSR9c7uneYFRd5QindADtlDNzmvgfNXFiA9UgVFOnDRPrcmCoXp7BOPd
+Wr0V0A2UW+DirllD89D6i1dX7Lky7F5alJDu2YxT5L7J8fOgNjFwMGktjNj2iz5xUqV1tUYkAjz
/IOetv05NSvcBeMjcdXbSOBFwFtDqAcmY27PDJpVsdOnFbmIq7bvzU61vnhFseiQExsvPhjWb9r4
+kQk2u+vhFAyR/Dm9kRua0wwzRPBkMTViBZ4KSH6S+I6J3QteF4tdFkehqiYx6tFToP6z5xYKEiV
qcoTtlat/BTiTPyrXxSr8zOvr/6Ypnn+pbhd8mWOzfEXeasHUK9BCe1hpsRsnPJJN5bg/ge63VZw
ACkwIJUhNTO2KJERYkNmREkfJBH1mlMsiuqPjLZRBE3ONU6IrEPC8qaDfXWr8UJKTnUIUgECrSz5
zeXlceJ2RVz3wQjB66sIFwXV49FatHM9DHN/TYbJvpjSY/fSTpDP7Tk0/lGctrZPSxab3sERdrvP
kd3m7SghHGisb/26RRzl3USHAe3xLnnueCmf5yjHv2rM+ucscaKD+2YvHj1pUCO0xlmzcnO+SJxN
rN4zLe1JvgpL9wu0cc9eA/c2Bjt5GvDPOrgTbjc7ZW78yHmVcMDcXKjdSFslr8grEydpwDq07MAy
O8qW96LIo5KOLT13jur1qDAABaYNGDMYy9S7VljgXmhJtQcr9najS1kiKWrIhU0+skkOxqXVqgh7
2SDS3eRM3a39aIZNdlLZg69Gh8hQ5KiQwWkEbzEE6QyYPfca0n/sxU7WUkw/CgczVlJy8WCHVfSf
+5txb2jIVCC/hN6lVEZfT2CN9hpMJvLi2hSu3yJKnp70skK/zLDzX6+PJRMRlh/Fe0o261idUg8s
GMSq5s6Mn7n9wjPFp+ztqMzlkcvUziHDgiBXld5NJAqbcbVClJwEEY83dVAfFOE5J9TuqlMNCOmx
mS3h6zzTz/cHKAewPqIRMyE3Ro6aewFg+XqAodYIr1flES2aAbBiEn8usmmQZgLu5xnFsMc6HJ1L
N4/at/uR5d+8jYxyM7gigH40fTcrVHiRtyw5n3FoKKqitob0COf/5P68H2dvuZAdo9UlKWmI5a1H
6OaOMyDRxbNjoUJc0Ec85bVb4xdbi4PJ3DuwEBoiDncrb9NNKBoI86TMIdJmbL5TiqrcpU6RL0jd
9tnOpvH7/ZHtfDtSSXRiZLZngB9cj2wRWYJXrHyclpaGTygIzSHx6uY0Lov2MPf4Ecfx4J1GYzkS
WttZqzLx4tnBtmfEm5QPdIamF21GHhEtGTxJI8eaIAErYOi98o0WYXkSTi2u9we88ylXUTfza+TR
vCwThQYD8R9sCvP5WYsi4dfecCTosj9AWX6WkqEsm/XcMmilUWcONaFGyUWY9gyUpaKmMXAH45k+
PbuZduRvIf/SzZaQTQXEiqXwtrXFSTphJRDi0FABzFQEoqM2ehdOy+vx2FypdCJlRsULYStJmotJ
RUA24Zrzom99njqf8sUJL60x6Ee009/Mwe2IqO9R7CaBwhBRTvOLKxzhgnDpKxAyducW7604Hx7H
KDSBDifVO00I5a9+bvtA75zuCT3o6pMxZf3iczhknxbL4mTvc9vCYMP+K4rN0CfT6P6h10r1Nbdm
rOGi4ajbuLerYNLxRKPxjcnXphIaRtNS5TU3px4vUmAKafC8BVxZATIK0HGuztFQLmf6+v9D2nnt
yI1k6/qJCNCbWyYzs5xKrmRviO7d3UHvg+7p90dd7COyiCRKB5hpNKAZRQbDLfMb5eAhfb3nKDFz
Japcx3Q+tntusDurSx0HGSu1iie/dtPqo1qo9eBTsI8/aPPkavcSuo84GPj1uaIco5K9URLFCWKL
Yuh7A8jIRPG3m2z7Mne190h2n/lzH4ZvviIZauHxIepMF2krWG13amiPI3dWMikFHF6nrwKlGez3
llLWrZ+2xpFs0e7kljwRcAjgmK0MuarUDZItkme1s4Ygjj37kmOj4cd6o93dvp9ebx0mR18V5R4g
5WyezW4PpZ6Y6CAFeeeYl06f039TpXDfY9jbnqsesp/VQQRV1fQIov/65WFkbiqacxRPqJ2sRzaE
Ude2x5meqnk8eekYPpU5L10UDogcFGnVfL491d0BMVuidU3FC8jqekBC13ry4iVWdp360YHC52dl
Up7yZtQvUQw4+PZ4y1u2vkhctETpYNGkWDLYzacVpobRS8V9nGOD/hA3xvDgaSjwTDg/BegzZZ9L
wBzXsq9m35ybv948uuks9XSDH0CHZJPICj2rJT1B8j/bpK8sYoq2vpG73GFe051S+B0XKGbFuySW
3VnT6yPU2s4mXv2A7Xs71IqWD04XdDVNPNojYEi6vH9qrfGI6PT6ESKooHXF7wXQSvd5vbKjljpe
7hUywO+6DZCDNE+qi3Dr7S+6NyFuOw4klUS0Yrcbdhgsu+prGdQ2Lftw4qKZQokTfOK92UCDIgRV
dFoThCuL2Pp6QjF/WGmmlIGaYpkaambqFwM6hdWUq6dIOVSR2psaVEICB2ZGzLcJy/qiGSurUmVg
paK4cxUu0qgr53cVSM3T7a+o7RzDpeaGNgd9QEyptvvCWLqgjS7B/EFZJvqih+2nk+L8TUvLm328
gK0LrstTcZ10aP7nCO2d966MrJxOm0RhCLSEJs9UmMvP6RTaT04ZJxESBNZ0JPu8+10WB0dE+Axq
5Muf/xYL0HejGpR1MtDjrrmTPfJUYxO9xCLzDi6nncIJcSJWYQgMgAmkVL0eauxd4dUan0Utq/bS
tCUmdQol3apJqnPdRJ8T+FJXbHNGzq7qnlxv7h6gbDUH67OzPPwOggjqbSQE27ennqDhSoTqglJm
Hi6r8Wz5CLfZJ1JbA76icN6c7PDO2XxgsgFC121XNcINrsoTMQRjFMt7x+2pV/Y9RTcrVA7mtnMj
QxwAf851Qd64bXeoeQkobxr6oLANnAjgiN3PSZ4EWI10AdRCIDKd2t/VczQHRh4fIS93dhN1bqpx
jL1kdZudL22otHHp0m2JhfrgZsbfOeY7X/vm8JDtXIikc4AgOWVUgrdw7BqJlkKNQ2Sci8o4yy6t
Xuawjg9EAXbnA9CcIjP+SXSE11vWqjMzIjftA1Sk5odkHoZzlMUaRVOlOli5nTCFWg1SGPBdAHlv
Y7Da8YqcDkwfWHaUf5FzWzxkoWd80vRU9/sKa6oi1kY/78y3V6UAeVNKoS6lAbXzNleAo7CjQJz3
QZ7VWgDlhli3LpPzFHXGQcCwewcsan704oDzcPOvPyjixugtWXT+ms6rL6qWi2teJOV5TKPPXWml
H3pL7564i/Kgt+fUl55bXiW50cHX3rsDCKshmMNVBiu5uYs06bq1W2ZDUE6o4/nZ3NJvUrVs/BYV
JoDpaEIq/fazsJNIgIaGPwyLkt6usTkb5qTb2ZzQ1PXqLqbj3xsYU9nOozthszPiQHZSQvSibg+6
d0yWhaURjtwqifP6e09QCaVuSb43+ZOf2aPyyZjK5MPtUfaOCZH1soEIxWCSr0dxEiO2zAYXPKMT
1jkM+9Kfp7R+HvXyiGG++xXZNzwjFI4ANqyH8sSUSJy9+gCHYwQUtRCKbSz78owW5L/dmPdfMtU8
KgHszY/3CiQFO8bl7VoPauaaJe2yHAKEOUY2pWzLQJW2/iwz6+hB3psghW6V3bl0GbZ9u6yZQ32I
Jq4crY/ce9vq4vhTjYK09cUYl1dKlKjlWvqQHXWG9s4E6FPKAlxpvB6bGHOYJ9PsEFoIKhV9ekEQ
H1R9Ky8y1oYzmMIjhY6j8Tbxe6iFo1EljBdXXRKodR+ds7opL+rkuRfRG0eqYnuraOEsv3TKQfZu
xSsWPaFeTmUfKGDYvmG5h0O2DE15xhU8PuiSHI212abGCP0/1YEBAEHRz8NkeQ/FRD2snKIjjP7u
UBSLaS0jUkULcb05RWfUKEQCADCq3PrSyS4+RX2unkHEvp3DR4cXxAZttyWn3pYk0t5ThlJnb5ZK
411Rt3OvegMKwON4XG5fKXsXF3o4GCQu2DcaC+tZ8QC5haX3fQCRytTOBd+zX1gIR7fy3iYkG2C3
I88E+HpzdUVpTKnddAlKTTv+aCqZTVfBSh4qxxQtKsLz0fneW67FuBUuJLkrhKf1xFxM4hGsEQBm
idAuqi3NS13gxxaOUj+ofOwOteAbMGzdIYrQ2RWFPocEuupUnFNMQ1/YGJKagJUcDLW3XKBzaZFQ
JCVz3HzGJnR1PIDjPvDCvr0vyO0+K8qhW8HuhMCS2zyjdH23YCUUumY3QkYoKGFRXBM7xwDL7mXp
x2WVHrxpe/cwKLP/G2uzTp1RGm7iAGBAbSC7QmVyHx1ldP/qMoidiho5QQK17A92Pf06VBaAl1Pv
XILE37KxLKm6WiZcUZQ2yn9zrYHBJTo3PIgKdr/jLxruQmwGbrMexsqyRBYDmx6Gc5Lca5kwHyLR
ts1VTcGY3j7Ju4PBw1qwGgsGefOsNEC8SjFV5AR9a4a+UVnRw9Q1Cqmexi3v/8FoAALQp0SjCEvu
9dQ0BKzUPk1+wVDKZzsccAcZjQeRHWp37c2Lb4etDpinhRKwHinUEkdT4NiBHcpEoM5hc48lyJeo
L5UD2PFeakDuQQpJlo6Jzyb8sOe6sYuYL1hhdfVNGVEWcEo9XZSv43PfdapfjEp2msfs2+2PuVfJ
wKYRFWr0Wxbn0c0hELanpPlAloWO9vxoD5h8l9ZUXhPZo/AuFeua5eb4oa76+Dv6SeFjgzjifEKt
Oz2XUdle7UQYP9VQ5vZTZkfFv9Lop/9u/8jddVh6A9zhSIVsNzP641Wiebx/njpYn5NoAF2bKeIf
r0+O3Ev2Hgt6NKAsAEwuvYj1klsFxNTa4VEqQg+BWu6Hi91OKPzrYB9w9ToiVe9NbYG2EOmCTABy
uh6vK7SYp2TkaU8n1MQKO/lmLhroZef+SRIIo5AW2pJ7Inm5HoqjG9GqZGp2nWDJgA1U8w1J7d4+
xRV2In9wJyxPhYscEPSubfpVLgaDsDAI/bQkvEOEoLsr9Ng4YWwYnW9vj701AwW35F2gVsCbrifW
904kzIEqcb808IWOh/VYmNTRcpFirO312c/bA+4tGpVNqgbAtUgYNvddb9ada8SJRL3MVO5FpiMI
XfTRzCHtwoNHau/ZRXoOlQMKB0tqsp4cybxTTiZjlb3Zf0pTu1MC0sHeOVivnXGWjivUMSiM9KQ2
75Kjt1ORI1YbWIMR3Vv5VJ+zsM5/3P5yu6OACQCGQ571qtMKoyfvMR6mFpm3bXnpy0i/F7E+eNf/
v3E2e50KDshEnsAAaNboT+5YAd2K4oP+3Wu7CBAAyKD92uM0dLf5hmV6ca9hBBtUuhFND3ZWjppf
VhnXUl9n6Xe1i8u/hqls5J1RZhrJiIxg25ugSv7C10o3zupktfeaKpQoyOk5S7+IM4frTXe6n02h
aYqvGlH8uYuLTA/CqqC40GgImj73TVos1+Bk9H4fFsZ8kvBoU8oMiXnvtqQS56ZM55dmypojkeid
A7fQ/VCJISGharYp8Qz2AHTMxMpXuC6yAXk8fTbssr8zy6RApn864jft7RrCQfbNLzj5tpOQhoXp
VehBBIjjJrk/DGrjO11VHaXHOwEhpTmYtYTSFMS2lQe9rfOkr1S6PU0DEU0H9U+0pgZllWvXuSnQ
8CMtOtiqO5fJwqqgAU0Bkvxu8wLMdBZno+Njqmh63A3JmH5qGc+HH2C+PYSnHO4tjR8UEYhC13eJ
zKiq4ILdsV1TiwJYnn4z6AsfxDJ7q7W0ABZdzoXNt+ye3yLcStF7XREFTbtaVb6DLB0Sf6A6Htw+
4nuFxiVsoXW/6HnziK7HsbwuNVvd7VCgjqUa2O4oPvQZruanoojt/6nbAS5M3bRieDc0RfcZ8/bp
78S2Fe1saik+J7d/z946Er5R1sHtCB7C5lCAWKwSYKNcOQa1q1lo+h2I2P8KrTsCR++NhB4c4K2F
WwFHbj3xelBHNZxxSHepiP3oNbpdSMymox9iNHoQbO8diWUtySEojcEuXo+VjiLNWkNpA61VHO2d
LhwHMGOfKOXJRNo2/eQlipv5iP+Nf9/+nnuXDCVUbhk6KjwWm8B0arOm1XC5DSJLxWpk6jIsd/Dn
ea95wj7BTJ/+YAFpiEKydWiOQpdfTzWyFNdUlJ4wItNTX3EUB2lllP0rW68O9u7u3AgwFwI/1bit
6EKG57WZDlYXlJ3Z3WPjZJ9CK+qvvV3Je2vRQL79LXd3DEBelOBADtDqWE+toSpMZMsdY7Z9+BiV
ioGFjqc9GJF21OTYmxoN5sUcnSIScJr1UD1aRV2PcgAU4ta6yn5KTlHlxBenDbuvCuMfxC2/ztUG
oQCjl1rBUjIgolx+0G/XDdHfgMopLIicJs8p76Xr+d04PlZjMQt/yNvxSzGb0/8YSs3DSuM2+mQb
aXF0UPY+8e8/Y3Moqc+1pqAOH/R8FpTxIW6iF2yhhhKJP3gxuO5AuvySTdhiQKLI6LHFgUODYJs8
xWahgeJM2kvdjOb59sbZu8uRAl7O32L8tX3pNXVI0EgjA44mJT2luj48UXpVv98e5deNtV1DTICp
ilBQWRBRmzV0zaYdlVHCgi0d+5wM2nQxYrcOQP1DNbbd4ckykvIpKsDnlflo3hup6K4QTZvcp/w1
dpcmlQ6cBoouV7Df5UsRWtZ9R/58EI//Qr+/+q3WIi+P+icbffNe66goFsiNSahlTfdvKpz+2s6F
ptLv6UwItS2eyXnqtP1V19PmBXy+9z0yjfSCN2/yV1wZWo4/pdtWQVMNxcF67e1CmpikkxrLRVK5
/pBFhW6QRg0caGrjxKd6CN07MJvWzxa67cGlslOzYABASHQUkH/YyqmX1DRbEU4cPMcgQR5zcU7x
KjnNMdAcBJP+6eBn31VjfHR77kwSuhOwYgQKIMa9OvFNOc8EcBR0+0aU564eOehWQlAXaMbopgc3
zM48UY6G7s0NQ9t2y0U10XsdehcuUhK6pm9LxNULc3D8oa6Kd8B+9Uucqj/0cWgP0ovdeS4Sb9Th
ee23WB2nLeGPZtCTKFMOIE2s/FwjbXlVe/dIgmHvFqUKv2CoSc4QOF9+y2+3aAFzaTK0moNeGPFd
PUndL5xK+l6C1bHSuc5JC9vho1C4YpQhxnrAmN5s68TItDBh/SL+RgKxvclDEFBRR+sLM7rqcXa7
+kmnc+0X8rDdtz9fUjYQG4stxdaH13GTGlQ+Zdh+1pT3ViGsT3DA3AdvwD1FjZrUn+fJCXKk5H3H
mJyzm4RHT8ZObEVU9X+/YYt4dSFwkI4gJ1/pbfN9VGlK23iOfEbvoHgYxtj72CZ5+vYcgNiU5jTn
hjxne2rb0IuUPAc+0rf94KO4oT+GhK0Ho+xEAQu1gZYVxYTFw2W9nQQirQCIGUXD1eFFREmZnGqz
c57nYVLPYUSl5uA22nmp4P4ubVVqW0u/fz2iqsatDFuVj2lG0+znXqOWvh555r+336q9Q/n7OJv4
BspghKEytUg6INVlGPPwXFcgb4Z8qA9UwHanpIPywcyE5HAbkGaamIVqSc4DqohBgoXCCc71UQVy
bxeiv4q6DFsRk5FNgck2UK+sEpZKmoT5Qg+X2Nccz3Jq6iDirr3LJ/uIjLX7FVHyWTTO+Oe2zePa
JWqd8ldFtywe1AlB687CigwThejg+t7dikvhANwz4pXb/FqbgU10HX0ru0QLvcBNWfNnl/sNwl0W
iKJtP//BDlkkigz4KAD+NztxcNGRFiMxk1EbOcqyvXlK8rH7ZGCfef8nQxGfkbAAQd5SsrRpdpVp
6clpLfZ30TSVQe0m7tkpjSPi9t6KYWCF0jr/pVS9vJK/PRBmg5K8piyXVV3WX2U9i59YelhPQ6GF
L7dntbfvl0h+4YgjULJ9cMnjO0cOSztJTdwXKNTZVwXtgoN9sTshymBktYjDkbevJ9SpClSTjheP
Kp5ywd2j9oe0qe6GQg0P7qa9LQi7BBQzWg/oN252hMClZNRcHvIqk+KC1rpylzVJ+jIbsrkg0xUe
XBx7RxqYAJNaNGz4jOupNVDRBW4FJAjmWAeVVL33kRhH36XqcY4jI8Krdw7/vr1qe9+T9aIaCgqJ
iGUTF9uJUlUjHimByFP3BZr/gEG4rB7DAUX120PtRWS/DbXNSsid0zqtKLWobpSPlziKleesdJTK
t4fIOzmdlb8bnQJ4JNedF9wefG8xeTeRMiV2oGS+2TdzlcRmpYDTXryD3pFtvs+sRg1UfZrfxXp0
5MO+dxgAdcEyWCo94NvXa6njlogq7AAs3FQhC5nWeFFa9e2yTpiskd4t3DJuym3414U9ofugdIEU
kXavuRWmNumhrNPevmQ/LtJ0lCGAkq3nEoVoOOH9xb6c5QRGZ5rOSUbJuGss/WKkBq4eEdLUt9dr
9wMCXKNTAuwJ0Ox60FTP9US0lAmB7qXXqsOGAkrIUXNtbxSuYLY9JUlQH5tdESIAYthxRmNjzCtg
BPjLTF2Yn2/PZe+MEa6iWQL6nFR52Zu/XcLjDAfX6tn4CRqd3+KkGH1IPZPwndT+k4BqoanBFOVl
0V4BYxHfz6RNQcOpXOuSWGUOs8Y9Yn3tnSZiUW5GAxozAch6RourexJJFYKQ0nUorZtLIGDl1ypP
83vHKcXB6d2rGhMFgJhZwAqMuXnHaOepAC9gUGKbDEYznr1rpsT2k6nM0XkIgfEbc2Vd6jlR/C61
C9zqzPA669ORl/zezOk0L/YeSMTRQlrPvBv6Qc+cYQhoK8l/DDNLTjlQF9zPsKHQRGL+ePveQc9s
cRLB4Rg+wHq80cFiQ3aMV+hdeeeYUXm2zar51hvTcICp3jsMdEYX6AQKCq9d1ONwcr0BXls0Nt5F
eG36ZcBE9fr2CSFCRZSFcCCB5GZCWpZFhjZChapCXfELLRHBpLhEr4r3B1w2qDlw2dg5i/jJ5g4p
myECeYe+V2J3oZ9YYenXWti/ZNMwHXRPdu5IWgj0zYHtIOO5Lbi3aUt5zFukxCLLvhhJW/hTVg0X
VNIa6AyOe6IteyRTuPOgLtaepE+o9i+2BOu90YcyzlytGxBfUJKfeuIad2XTy5PRNul/k9HMMEXj
j14ojYOdsnOh0dYDaUh3m9R/20mvgD/QzYMf2CuxfqFz/0/bN9admoiD6OTVlqRYtJAfF7aOuVD1
1jO0e0zT4zii6BZl7WlqAQqUNF0/3d6Sr870MgqvGwsHNIlm0HqUKK0LqvcZo/RyeLBB1jwXWIVc
CA4/Rb3yZo3zZTgEGeCgs19I39bDicwYmr6ivlZGrntVVNkESm8mmLNqxlsPG41DQgNEqLhAeBO2
YchEBzMsuyqovVE+mF4+B+2U5I+obR0F5stftSqwMhSxP41KhHkXL5n1rNRO5E4uqhqYw7B4SVSW
7zR2epkKxbsLQfj6qLfU9xXFb3/wxjdr+S3DkxMiggqZjALjevgcea8ybgH/5AgenamU1Z+qfOGW
EooFTVHT+GqmoyDl1TlYBqVZuuD3eQq2c67UBluxXNTB4nd0amGkX0oFb08jDsXl9h7dHYqcG0Ab
hXC2z3p+9syT21pGFTizM1/bROdusQnWq8aZDh7bV3cZsyJ4QGuSUvliyrMeavGvsgF3VIHqiaVl
b4TtDz0q5OiLylQ+lkZnfYSWEX25PcOdsw7oaMELLFkkyNj1sDU/pRmEVgWjViJXMPVEF6Ls/uA7
LtMi2eH5Bi69HmXAmpfUl31S9F1xNSxFD9zY1fxuEN75Dya0YAS4wiiRbk1txeQonhkyIV11qk9G
ziGlmmYjN3R7nL2tQb0JDCePHbrp2yl1lLqjzKwQ+Irzs1sn/43SA5jSe0d9pb2RFnIeon1MiFr+
+uOhM+wplEnKwNZm984FtOLXiac+9YlVvfWJYRPSv2KNwD0soNH1UIJNogwOlRGrigesnAf16s4j
b2lrZve3v9/O9U9DBMI7mwKOzJZpyRaIe0TMi0CUtqz9dsrU5J1OjHef0sKMT5XjVj/ePiTNARBf
iwTwq/48BnFGzATxQG2H+Ax91PSTdpx9Tev0a+G6R03yvSP9+3ibSGHMQhazxx7Ukpp5KqtOOSWj
Pt27MjTQa4iia1WnR0pHyxJtXwRKGWx+jRfvlU1JwXNttWpdBLpSFGdq4uopo6Ly2GRzg9CpXj0J
FClOxmjrByfv9XThkS72IaSPsOCdzXSd2GrsquEGK5Aau8/EbARDB+ejF1n3WU2H+t7ROSq31/T1
4VjIq5QYSJHh0W3F7zwd4ErdI9DAPw36EIXyMJJH+DoKEW++xNit/IdyBiJLDLc+HLIkMmMv02jN
Rutr24+TP1ph/jlvnOrgcPwSuV+vIkKgcEvo2wGygIq8Hiux7EyZmRmIzLmLsZpo3cQvlDL9kY1F
CSMQo+BT3eaiO8lRa98BN+exTaGe6bxVIv5hhymiCq4JNPbg4nv9YpBUExZyUUB9cbcHt+7LOk9N
m8+gGMnnhOLcScVq5cvtdX19PdBpAhuBsDUlAjSl1h8Av8gui1wCm0TVYYvHiuXTPfZeZFp914fO
PWgf7k2KAcnTqRQAm1622W/FgnmyG7Omwhm4dmdeGijg9Xu8ye0jbcO9aS0EWrieiJi8qm5S3y5m
Nk4N+bhGeKyLstQHZyr8wmvFcyuVo4r+a31DWDwk8Wh0gw1i6252LbJOKiU3dq2bROJ+FGP5bJZT
eWezvc6TaSmpr4+68g72iPniTCEsQsS02neh9OSP1PbaIEy98ltSuPZj2wn3sWsT+z8zL60vVR2Z
uOkm4lNWaTHtq/oQjPP6NuPXY6C7FGeRedgyQJyQlNkw4wYeblc4vuKl6sd61rMHA/PNZ8/p1KfC
mozvk6Z4B8nl3lIBXFjQaQR/yLyut8SE/tbo9gahdWf+J0fhPXtzXZxj1/zagP89qiruDQfkCPot
HccFwLwezihiL1SbuA0mnIr+KRRrvJO4YKAFYbi+zM2j4s7OxflL1Mzh1iSI2Zb048I2i65XGoQ6
9P456hrNp3pq3lfucCQ6vPMwMNSS5ZEBkHttDpdqRp2aYpYTtFbTzxe3ltW5UMkRHgTg8IfMaN2g
FXF8UNnf2TvAa6hicotS09x2YbSBigPd2jZIMhF+aU2YeleIeu34aBmTW1E/bdMfcZN0V60CIXi5
fYEt67W5wYkwqREvDSDehU2Rs2jDzG1LvQnUQcrviTQRU3fz8anRhgjFNWl8RZOgwCNCH+JPU5Ee
jb83e3gLQPMos9JbW/bbbzea184hxOu2DRoxpd8r/DZ8J4qj+9pRxMmNk/llquRwV5XOUcdhZ2ct
ruuko3x6XuZNSgGB0NK6UbZB5SpOUNuD+KCrInoEspB9vP2Rd4eiGkMTe6lQbiE8Hcxo+iYlEjAF
Dsb5LExfAt875TEY79tD7ZxPaj2L3oy7lES3rdFSanD0Ud8IpIodzXVWmqHjRbaAeGrdlJ9bPTpK
dG8PCYBqvYRuYuDGhMQnzskO3VHbDWOyQctWTvGsTE99a41v5emilPf/JgkaYT1i7dhToihhA1h9
ngNhN3SFuml+slLj6FLYndxyNun6/lK+Wg81KK0Wh2aKUGvaG99iT2ZPc18pWFNPMQipzLM/3F7A
vQOBsQjFbJJQbqLN3KrIrtQ5RsQ00mXsh2VR3nt9/G+sx80HKNDTg9Na3jMqCEfsnp3YglIFSNLF
n4Pu1CYuRuOgbY24aYJQpjaUwrw5Ia719iwRVhoVmAUNtLTSN5fsVOfSsEmzA6FWf5VFNr8zNC2E
rjl159sfcufQ4d5Hq5QKF/Ic2wJo21blLHrSKDvEYRJtvjoYBrwikL09Qv3sXKJEP0yLXh6U5G3P
3pw0vQVVmQeNYcj2NGpJ/dhI6H8IAyntg4uS1teoH4qHwizSp0QCsLs919fYp6VFxfgUuMiIOfzr
bTq7Tu8UCzaBv3zE0nf4p++p4tVKaV4bg0KNFtnuWRD/+EVne1ei9SMjw52TAp2SlJUghN/wSlYs
Uaexi7FuN/Mhu9iJObwfag948niOcy+7uz3jnd36q2oJ2ZyjAjZyPWHk0NsxTJkw4hXRY1ba0Zde
tvHBKDuHkVF+FZ1Ui0R780ZkUoscQg7mhIXwj15Nbd8z8vqd51TVY4rxwSdiloqobz66d/a2FCEd
fHMuA6SvtmHd6E7R0KgUAYRm3UVN5QZFQitJxMlw18atQk9N04NxNsqL447Z19ufd28xoRrTzFr6
aRQw159XT9IsrExqAolmzFw5zveasOKCku1/qhLpB7na3lGl3cN9B1iRMHazmCB5zKiIuRRmts3o
l23RPuhFGj/PVP0PjsrrJaXrzih0XHTiri05tnS9Julr5Ni8IZw+RrYVnnKsNHxQe9YV6fYqEHEI
Ayrkh9z+ptrraS4ZFWm9iVgQuNPNmtahaGUkqjZwLIHRXxpZ8VmXSsNFiw945quTbt4582CdHaV3
67PqTOm17YswvaRlZPpqVzeJr9i5gUKgAuenN4fur4MfuXzrdUAI7pcCBUboVAwJj9Yr79oiKeMB
IdFmFNOjPi8vkUxLX3ZjgQCW2z3N9ida+oEnzCHy1dG27mKjeTOEjQQDHA8SRwsHnVbI+mcgLWFX
Qkjkr0rDvu+U/odosfKaejO7aMignpNwPqqVvt70ULUXtsiiTwURZ/nz32JRMetlLMIWlhOONMlZ
mcde8zN0NNUr6HUUIb2umZLr7Q/+elMQ+5q06YD10DXb5m+Ayhwjk6TaEgeSE81HcRp7O3zfJpl1
UD34hVhYr61DcmpyXfIA0wnZrK2cOBJejhRVqHQmTkZ1mM9+Gxqe7mtVNDx0MarkV/wh69I3BrAw
p76wx7/nRumNs2ckiLuos+W+c2XT5CfFkf2PQW9wplDcyf2KGm41XTAfFp3fFmr7vuwzPP1uf67X
a8TaWHwwhCSWzuYmSgHZW4ZZwqaUSaaezMF2TqCilP9EGWXQJfv85fZ4O8tDdkIIQZGLuss2O8M5
mb/eSZvASUxho4dZeR9nJA9fGmvgsx0M9vpyArRGLkgPh4uXf1nvwCpNEmtqHFzOM7Ws36W6EVo/
hnTAvx4Jjdx9BvViDb6CH28XKJmC86SVyyS8OPTNk0s2LELVU5NV33T6h61flrYe+a5aRu9EHlMh
l30UUi5R5mdD5j32C17lfakrWNw+dTRMGMLBdT4kcxG9zHKudF91EKC/hIkVvXdCVz4NrqKKoCyJ
h/w6i2gjp5mBXCIIwrY8gzKycC8OwfadBkVaFu7l2P7d9TC/ptNYDVN8maMiwe4RAq14yNNMGn5a
Il5+8rJRhROGHpz3iL+LSDDLjpP+0im1Kx97IrzoewPeE+cCvRM62oMe2reGUMMPxphq1R0qZXhi
FFrWOBTFbPfnXCGC9Ob8ChAEpRbQ1lSr6D+sVwiAqR7pNnVr4cSeL/BlP1m9yJFP9rxzNkXO+WBL
8PetjywMJJSEfwEiFsrCejwMU2ytBd4NYDiLvrdmXZ07hJc+FAPK8reHen20yE3JUdFRIgEgI14P
hQ+AqCF51oE+1Pk1dLXo0Znw4yR3nB6hnRwl4L96XOu50chjV3HxLS/NtrZjdJMB9gkE7xRauJlO
ejN/0xMZy2vK/+GpMIzw7xYlXhEQwYbiQzaVZn4qKczMJ8cOvfBL6Y7DF57quPRTur/ho9k02j9l
VTe1z+NSf5OdmXyIx5I6ShSL2X1G8plEv+7FcJ8rCfJxZFv6eGpSu1b9To+9CFU7z/rqtIb4buGz
/VJrTRH6lp1b1TkX2Sj8WSbW1ybKZXkCFFP9T2EM+Wc1KZQfXQ9CDk2Jwf0aUX/M/SYW7T2d22wO
4kI2H0WiqP+CNUfGu/LCZPadqSBgX1bjmy5N+RXhN/sha1P936nHsiSwzTn+m/iuqc7aiMeLX2VY
976fIzenO5LUzseoz9qvWBTN1NGVsM1PVQu1/DFPNffLDMFOPBdtpFp+zj6tPs8yGqIPTmiYHQIH
bTJngS7UwvoQ5uiInzzCLg4eegEPmeuNX40usrqTYtT9d6XJ4xZmVhNPl5IjgAYn8kHoMmBVmQYS
MFlOVSNMP2bpYjttaqF8HtBpUn1ZoF7naz010ktJbeJFKgnpa4FvSHeyQ3NKfAnt53GWXjl8kOOs
nIWgC3awv7dX+SKcTiRLl5yzC0ljs78HjhloYEBfo91UD1rnZU8wQxLn1Ez8wcFgyz3w+95eBnN4
agleoL4AjVwfpq6DLzFJS8MAVc1OYyadixvKI5DPK+jb0tlYfPt4mZYCnmWsh6H9btaw+dSTlhSR
ci5cMT5SaQrPluDe9RvdGz+HwpKPdl+3iOdmrjn4masqyUkrtPoI2Yq36zLieuKEbTil8DUXjfAt
NhMFQT0eJwf/iYKw7sWRmdKDF7O8Bp1yO7a+DQKPW7M1FyqgViOjIAarmO9QUkmQOC3qsQNKoCv4
vVddU30dsX43wEsNESAKUQxRoHtN6vhtJZvkLsS2gcpW1an6CUBJF36srCQ1zmWr55EfjnGondPc
xnWjhXBx1qJQfmj6VvC/zqLlyvGy1ncHtxQXgIpzf8JOcip8afXOf4Ma18XVM/o4OyeKp33kpnCK
c9aN3vtGb8efeSjM2a/j0IqvdSm671ZcVR9cWXt/9abCEY/Clo8+CLsdT5Fdmn/VVQ+oM65b+Rxm
MOp90RqafGn6dH4J9Ur5kZbCfnYQFVNhpTViOGmWQLS0zqv0SfE8ZOjSrMAf3Kz18jGJorF/MlXp
fi+b2pxwpGny+zaaW3FK56hWL2rjjj9o/HX3UzMmAELSUHuRpttZviJLpB5TUb6niVQmwShm7OFq
101DX0q3NE5Cd5J3UMHZXTTTphfI8M4D1gGEd+hL00PJy1C6PqZJODp0EFrkldQKBc40m+ZHkeUF
kHEMUU4Omjs/OQ/8Qh0wwINUpSXg0+bYDlWZUg6XWpgTxDR3TD7b8GO0oE+tmpwswrbRb5wmrYKw
z6MPoiBq+STduvkZJSpq0AJHwi90+ArXH0N9+FEgNakAhxyLf1S1ne278n8pO48lOZVtDT8REXgz
haKqvVXLTQhJLeESkwmZmKe/X53JPbt3hzrOeBu6IM1a//oN1sV71lpd/HWtS2VR8Uxlm0F/CL4C
1m7PRszxXRWTA5tt1pz82vnjn1c1EuCAB0f4bR6cpstsy09e7HUvqnwKq2I8bP3uRNCGCheb3tob
yTNYymLOtqgo77XTV262zqiIUpKLywZOjrfWaRduyfR56OLp1VjC3nIY8eMd/DKGDl7tBDfdLt32
kGjZeamSiH8hJlq2dUimoTmqzsIvSuEF4R2ZLUav/Sy23zTxEf9r6WpvvhRxgDh7F47+Q1PRq7yK
1/0lQLWyvUReSYQpYezWlNW9WqybZVOBzKIqbpqDqaPwEf+W+lmjhgyug5a3l9I/n2VzaqqxIe3D
ujuxj8on5ZmYPLFe7XPDnTibG7yZu+QqKP1hyUy9hmt+1tpV6TI3os97GfKXV/1mvMt+WvuvxOFO
ayqjyDpVzUyCAD411c967Yu7YYmlIPpotL8G0FqjtPO88lEvpC0jdnD9AxuCttBagunBtwLhZmG1
eb+NEtGc+hqlTrri1nLnVrFiibZGPJdIkd0TRlPiujVFHNxETgExstz80b4kKcMPsqZp66BJyz7q
3SwgYvbGSyThS9bqsl/XtnnqizO8trb7+qkgQa2A1FuGY9oV7WKyZIV3tXruKKlDHJ+AnAFN2V1I
Q1ReFKYe71Hlhz/GfolUOu/EuWTntCp1xMtGm9RTLKorv/Hah9LyS8pyT4/Rl6kt3VO31DRRQdl5
WVWHpb7XhSvqR5eAX5lNjRoE1rSMcFNaIyc+WLNZnyLPVfEBB5p4xtJ1XJ8jBg99NntVASmnjMWQ
hoSam9RZm1ocLdVXCJriotqvJ39R4qrb/eaXVdC2XoqmHLacwJ/KPsoY/9IMInOUHApe2Z7G61qS
FrVZyxP5p2flrl+3d3iTwyRx8bSRV0hOw7E+NcU4VOlQ7kl3a8qw/MOkIopyiPybd7R8jbFAJDb7
x7ow1U1xNFmCg3Ja75WOm1po2BrvtGtgx+xsZPiAI0lXZHIsZjg50RJB8XYbAdLoB7N9ZVlDUrIV
d2/Jmh2Zzq3Lshv5p3HyNFZudG8ix/9e1slSX+zjuIQPyIG1OMohqbpjL6T9uLXBvp29K/v7aKn4
JqQDVcSk1GJnWbtivGzcoPthn+1lMhJK9aNvurg6kWbbr1ebWXudWkPnfN47NXM0u2t1ZbD4DJhX
uMNXMDvfYC7VL5/bDXPzdNmjeSYEjqDoRXlslwENijx2fhs/GuUQ37I6cxQcIBLvcS40xJxU1MHK
w6c+/qNWHSi4B7L/zLa0TUruiyUuF7ewfzX+LserXXfOI6kans6baQivWhz2xtMoxBTzkgb1VIQh
1aOt3HB/XFRTXluUqFQWBZ+lnPDSvozKUXyyasueuBCn7ke9msFNRznaP9HX1m5aFNt8qwqW+WFZ
8fe6wtRqGmD++0F9DKokuQhXsyNYIq1WpZOwCcupltkk2Qjx56B79CMHeHHKv04qNWMp34yrhOEl
2zM8lmzfpTnzwRNnnr/AD5jvReVs3JVK4e/Y6sIerwZn5MYkaaz+RpXpEzzvJMOQRQay8tVSm6rO
fPLAR6oDx7qiTA2QUbHqd3Eigm9oEezW2scfcBtwmA+a0ScCevY+KyU5C+td16/wdks3taQvykup
681NB8+I/qGQE3rAYTeuvG1i7E1edkrv+mZgolKlTFf2hODLvjmTXyrnvt2dLklDryt0vrGtTVYa
R3h0BnOMjlfsm0pDszH80Ys75FDR9gm0Y5q2i8JvtuogoqH7bIumKdJWDuP9ZLXRD+13/GtNWAb4
Aa1qux8b1BFZWXJSHcc6aZIUHkHzpbaa8ZGJsj/npnWi9Yif6uISWdPOTcblVGB6H42IRYZwcZuM
VlwdxVhugBClW9mpiVdWh5qC5XZ05G5g8azOcuM4K53iWX7iZ8EoiydCu4HNnXIsnizL0X1Wwqj5
sZZN4h2MtAt84Eebz7TZSt05crCj01KrWl2NAeKJL3VdU8lFjQ6+TI1tzRnZltHXeAf9OLiBwDsq
cnWBT1stylu83os4BUTWy21Q+TpKd/6vUAQH8Itkdi2RroPrAXyUteVvBz3EC9fKaDc076R3co8q
fnlWdu56H+mtIfarsMMHGqv4cnL1YmU9T3slvbTE9rjEoWPyhCeOfuOyE2VNBPSpLbVbH22Q8yQt
RlX8gkKA2JcSzq6eo3acvHwMvfFL40SiSxvfODdJaHY+S+d4nysABuzNrNa6wJLIig/aNb534iyX
N9HZJCGVm2P/BjAIyKdcNaXAEhcHuQrKJtsrquJijZfazhoZVCobgyVoDnhXOK8oFKzz1ygdlq7j
tYe28GJ9xNOlf/KGoCRDdHO3MfWSWu6pi2L9O4pY7o128mFHO4L0A26JfqiyoWzi5drjgGquY9Os
A3t5gmuChV50tXcwsdNtkao4siWVzLpw3m/9fnKLQ6xLsaU1JDnu1chXABsQzJZMGD1WJ41MWaPD
kMzKmykgR7jUsbmoXcuJjs7Qu1+CHhj4hOEPm0Cutv1Ie1S3eeT0cXJTtWQypnYhllvhBW17KRwu
q3T0atxnC6Ymz/aknDmv9G7/IHNN2ceidJU6NWKRXyJ7ZZRED1E+BAuNVCYrjODSIFlGglWnjZHB
bBO0VIZ9fEVl7SFGByrtTgBXVniQTExtzNo99m5fcd8cmddYVRqezdoI+CEzm2ZuCMlWlO6U+vQc
oFXkISiKPEQoGdEa06ciCXg/ExZDX6cShx8WZ7XFma2rmIKyD763kzvLTJASxGHEsuYqBz65UavE
O22yJ0haLsMqC5QiklvauvN026+iNansoh2OXjiJMYsV6zYLdxF4R78EQUiLIIExzrdHuMWTS5OO
y6h/Tk0d9hw9XfK5CXXsUEEqv6hTcnPC5lSEC4Q/JjtjTBlGHmfaQmt+oXD2KdT80MSpXErv19jj
H5a65EdNx9iSY/Mp7teEiQaOaFEaBGY1KPhGoP0uiUSuI6+d8gFuYZBCRB/HrEPGw3GWJMSPqN3q
ppOoa/9q99aGn4HflHPqgrbzM29oiC3avb7dM5SJq5N5vTYPwV4tuMzBt/gtyzIUdAR1dKMGSXKK
28d9xBWIJdVDwTH+TQczN0jDutzTdg/3G04GympvUJQmJPy6v/u2Kh5V18uv095Z3Y3Xms3CXS5Y
86XysK45K1aKrEmi9sU22yYzUyxuyFQpTq6bcgse+SKOlynagCOaCzfK696sn8tmg+fSwlhzMt8U
XpOtQRlduxiuhGwue7wNlo3LXdVxX6NlYzJ6KJbQFxRbo3VolKW3LJlU+CcM9iC5Dsa5+lwRPMLX
12b9qjXTqUM7W+p18BNgLcf40aUz+MbN4snzHlbP2XoQPylu1taeIHO21fjJH0rKTFM2fOZlJjwp
CyUZ9Kny3G7O+nUsrl2JEV22IDD1DvVadSIzpayeDT7CEr6rgvJSJ7WursdKLwW5NeEypOCa87Ma
1mDPzVT5wxXe8sHvKqr99lDPI+146CxldLEhBBsOUx3OS6raxHrZe1cNWQBgOJzcbtTH0NVdnAZ9
iIyWfwNUrLPpBCbTDTrdI7M2bLtkrA8sT/8nV1/xo7IazKPUOmriwznPO8Lei/k1kLN2b6NuF1Pu
JXP4e2VKQnLoPgo6aQrTdGqbujksSQPi1pIMNHJtd/wru0cs2atj7e4vLUuWsd00Z2MCNAATE5J6
+70VdXVVNnM4Yk+CDUxmwMS+KMuHXkkafMdGs3uLg3HS/gsmkfGfyNkCci2cOa4OjVmn6Gbp/Pmx
12H1DbO2UBxqY09tCnA77Vc7WXu/yQKYL2MqroTkUVv8cuzWXrh/azAFrWL97I5LXV7MNmK7i7jw
FjagvfZ/usVdmrylMGsBQnvv69oL80NHzWBlRJzYIyBMlwDCiEWtF2et25gG4+7LNDC+kZmOdfRo
qYApCY7RPkTYAjM7bu5iuBHUVRwug3JPqFhIY+1l6UUpHkT1H0GkQJWiEsCXu4d9/joTbPRTN1PV
0ka1vThAmtIt7UzDXcTyJ39uXc4dT7VWRh6oykQDrqjl3RIVPl+DIDwwoci4jBN45cvRlib4ao+G
IUGYNGZOvXqIhrThnOlztdrBHxmG9BOmPo888Vyg725qaM2sL/7urp+WzwhPyjorKaCerXW0ZgqD
1bqQDGjiFM2b4nI2mulsi2lF6hULmbYTJf5n2UmP6PbV6FerL+WdkHX5q2uH4su61fV3TbUMVo0L
9It0sGvOir7cXzYyzPl9voWSVfjxlnr4hpSZK+AGRvRmderUpXurNnocxKbINvNtdcqTIXP5SW3D
/LTFNXDLNE5NSzMtuRYVALQ+WBU3RIaz9/gpjohYTf1yWB85r8EQmtVafoyWP/yR4zKMyJXqSGVm
99s+3bHue8TQy3sudNFe0g3oP8E+e08VO+j3Og4Q9wTQyUDLbwPdJpUXIg+SdrikBR66cWrTg5Jr
72/xi6QzNGkF3PDDcaahOsBqiZpcjiHlN37HE5OVYFcP4DiboLaeG5MxlOnVY0ALWl95yY42oHE7
75uqwv5Bu675kbRja27kJuKF0eQSBaktw3K8qVUV9zntN37Ya7IMh3qSyXDZMjp4rYH6rxOyIPsr
TCWjR7zKzgZzjB3HDOuveMqpX7q7fR3NY9Ga5icq8+Ua77uiyvy58l7quU22tO97AGTNKPc2mvah
JL0pxDoYAlc7pZPugy9dt+qCEzTkyFm20NxviQD9d3yrVxccxeNx9rvKSkO34DBfuc8YkdmDZWcd
Z/bj7nBto2yewSZhxgV4OtnOAFDalP2TEyq9XYFu+M871TJTP0PjnK8OyUppCQS/gziK9dJ0YKaZ
qO2J5aMsYPyuIwIvbdTWO1kVW4nIt9lbu0xpge+ZC8nuXigPx68ySdr4zmeE+EeQiPsySBpe9uK5
kq62Nr4si25pKNlsuTyyGwCHiMvRd1PZ9Aov6nDpMpHgk5u1rfJeAn9gejGTFXGev1i9cyMrb76q
ADKKdFHIdU+bKneZF3UfCVpqZ2Xouezjr2Vb6xdIuYM84MdXNoeiCkgSmJT2KQyYo/8plmW92aTZ
X0XLmXprD87CDkX7PZ8ohc1VsA/udLFJYV2Em11qBkOhLo7dkiT9aaJ++ZGsK72sN+7ucSw82R06
XzaP5Mha9340+s8Ts9Q61TKMHlEsd99kvVh13rdRMKaT5fK/XDdyybMwMD2t4eIXQAHrxtWh6BuD
zOMgbw/VXJy5xtN8TpXst/k7RW3zpdIxF2NUWGPJ/o+ZY0H91RdgI7tG4+qxQdq2oduKNnvEhtHu
MchoJYVCEtS/Cs8EUzobCFr4iq2lYCLjTl2KZn1YU6j07gvlSfjkizWaMi3i9aocRidJxyiwLoXZ
Zv96CeVyaXSn6wuxudVLtwMk3VT4PMpjiUVvTa1vaFF8bwy+7TQuVR4AdHM9NABWF3MUF0m2Mfp/
wQ4oaI6oz4bgoMUmqyND3PIRxpQgV8UBnBoHJznBndffArlGt2q1WoZsrWtfQu5vBiZMio3Qdkl7
4zDPmlPXtPWD5Trc7Uqbqcn7uS9+lPD/xlQaxcFIkjOasFjsfpfalFPPxWYcykjRt3MemmL6sose
DqwaOTVSLBfVC8JF61fDAvg1w2yoMmYWxVe/dZv7aaaCyPZFeszHMXU56V2B8VX12OvchOVE6qHp
xJXotVUeHXuyrmIOvjDHIcXvD5OJiv6incTeZSHhCV061iEXzzQFzo3vzzrKcSeg9qILRsLsRnV1
TJRbDlmlpHO5A9QzXxikPjVMxoJUVyula9iZJQZkl3MPfhb6XNSctlQbJey+hONnY1icNLeRGhLK
o2B3Xzs4GT8HH+PXrHWEQ00w42iRlDWHtsY5PmP8NkVpMhTqfun22jmwM7oIF4+NqD8/0Zt/Ch1h
lzQR1f5l9oLFztotHLzDbIH5UE04usmiYfW/DAJO93VF/JKbKogmt5u1JU4mk865N/u5zeTwCapr
uKbDp4JokDOpxHWeAgrpKWWkxli3E+2VORc9GaZj1nMkMRLBKKtx7wXdTv9YuN3+2kF6iC8Hv9cv
cV2XD6GMj3U52tPFajmVAm1XLriAv7U+dIMkuZ2TbfnKyCIeL9BIddc0RPLVEiUng1pd/ou2s9yH
fdmnhNrSzHBFaQfuR64ikqriHey2oIgA1Il8QcvZelV+brjNoRzb+MDBWiaAN4uWFwNkL9CjUWB+
sZEJL26U8CoOS39p7ja/WL9Jru0nj49Tw+Wa3T9DXFH1nt3ybmYvGdYTv3G495tmpIxt1gKk3OOf
2TXhWSlWxNC/dpEI2tGIZZ4SdeGji+0MnEA+7KO3FGD7QPvB93CNqCBcVdS/4EZg9zTj/NmkERYd
yS0DXkC/uPcBqMi3CezDxgoNOL6FhaAJnom6r/qys9MhxDOM5PdwLvOhl/MnPyEz7Foz2JjyTSCf
ox0OUeeO4T6SGEIy9g/YJO143Cx67NxeGi4bV1XlfkoA3V+QR3tn2Digc9kMI6eLDdRKp/PUoiWr
lFPCMSqjzk/bJo7BgCzuDq6HsOxzf+8xFaToc8Sx3luokLkd68SWqSeXLTgab+6suw7smWDbsRXz
+HuslKru1jJeyC6Y6paChxxLb+MUrd3WzYVYLQgopoTSqe50zXh6y8LJk/pFain3EwXMWFppU3hw
m5IV8ibGdG5lPbvz6se40bstFKm07ELOwTySTt88eWUoTZHa2IsKLEQ36X3yCd/t72RvrTZADJeO
fzHZIbIqYjVdquzetqwvdtUt3WWzLjI6/3ddPVxX+FXo59AxO6WWFe/x8JuAUZfShrEfz5jHBCVD
qgcrWGjz98V2LoK1dZdb6QOiMzEYTf8HI2uzDxnjZBqxoxrDsvhTJHtEfrTfTOJ66onH/dKSvDK/
xg53550dD0WYrRjPr58Ztyj7U2dCaqGsSMLO+TZYY2CHRyGYEV4UjjEMlSdvj/dXax3OhB7KuepH
D3W2PfEYxTSxPMdxb1yJhBN89XzLZnM7UemCl7VYCmOQHyt/wuppgKAAAsNEBZeHlreDeGLSUXBh
gl1bz13gDlQaehkDhiWFURsU59mWbKkA3kX8M5ReGP3UYdxG86lmTlpWqb+GzTiBQNV+93WMuWVe
E1rXIl/j1auv17oW832wScyxM3RvWH5X0VpE16tCsnGqPWO6G5sO3T/FJGwsuQA63x/Dkb9/SO2Y
UQEW/iT4vZZ1uYpPYWVb6/diW7k2mJVsyYViffPTQqdNTsDi2lw6s+HKrGyXUQrw2qKuNktj6hxO
UWsupm4hS2TuRb1wVeqpuYMQVcnjsER6uFK7vTe5CTqv/Y6zRyHpc6dY5aCevn2hoJrsadNvu3Pw
rK2LmGUAtmRb4Pfx15Yd84QnYLPeTFtAN7Pb3K/5vM7YIuD3vH3T5Vr9VuvuqMuQQ6A9rH5bfLNK
NdhpaZnlBZfN0j2udtI+1UPn6RT1vCBkievPz3Exa4fv5dQWEb2Wl6wX5ci/lHFvbMVlyXZ51YFs
goMN13k7Qcx0XhAggTEFYPZJqhNwuBRRjfXAJLUUhzZu9u+bjIYn9NDOpy0u7YiGaarzSVZ1zxCB
GjGtJHLblBFKddvTez/EuHdAZPanLkiLsKi+z1M5OZkJ1GzSbhy3r527bwuFrLHtg6Nd+WvDlPzr
otv1yqLYF9BihvBSTxje06SFueWxLwi5bC+9ppFwBub9hjGQEflQGv96YPcs6e5qxjfjVhDQ69dL
eyMiQjIX2gbaSG8cu9RU7khGAINxJvOAQD+73Vk/jcMYAZ9GwvQHKaC3H/aKye9Tw4n4ybbUBCaN
hynhEEFUbcw1PEgIwgkhfVS83U+1DCBNt4NRX+EdxU9F2zntseyLKHoaSP7+Igm0hLDjr8FrMph2
A4wJpu1QbEHXZ8Gytrkqk/Xs7dBGODVjGiayZSUF92aanQW7DiG7S2Mv1cUCmXm4DZAy1bTUAdd3
onqwDOzkmNdgNgn2s7h2dYNoPRDZqIumBHueyO/l4u8ZfMoi8lMZROq7LLmb8nXr4HM0tO7cxm1C
8q3ei+0CWKv0D1M8ddU1bCqrI9mw7kReF7t+2aEJTDlt5PazC53qF0b2cZwuVbBedxg/meMmZf1d
zQt05biqmod59GtGl248wFvc9pkpy+yqa/ol2lds+JPbs7yhzJwurOYMpg9zGIarTHtn05N8MHbk
rqYEjk5cVkb4ViqLfX6uKjrjlCwuzPMjKh118NdtfZgbz4y8kjWw04oTaE9LFQlOPCeBcFWaieM8
SbBWPzlAml8Y7MN8MC2m1BnLEuC62evxulwpsXKDdMdwuJ1DCYO9lt9a6fmf7GQtRMqxz7pxp212
b6xRqTq1mQR9LcspFPR4E5TuYVJNfOQwiqsjYarVUdujpbOI4ZVzFE4yPQZTuZ+5f4F7O5QqfMBa
B5vXbuAQT629jbe8qrftoYaa++zVUnbXKgmHKi9805SZhHQw50VQlDGzHoqMY6yYip8hBGB9E+hy
BMt0Anl03K7pjnr0E/AfGkBA2Hk1md4c/b3n7vUz4eCD8wWJRb8fpA33DdytisrcrpIal/TIm66Z
pGzDV6fZ4zrffSv+EQ1T7GVS9qvJ2dy4JzRd35Hvvk6JfyntYb41KylXGU5IoOxx1/VX7mABYVcO
ndyRAsH9LAOjfnOGMtxqa/sMFoFs27SfqxNnqiEM+qVp1H7RQKUQYLAWo1noQe2LqlTwyVkxJr52
uO8e984JqQf+TtL8F68Mtji2SjGuRzY13VvTo17Mm6aoAocdG3Xs1iq4NM2HT3krhcXkF7sjHMBx
pkvwPHrDhKdJkWG393E2jmDQkeDrB4MD96mF07FuXpnVuJF/8NP+xc87P/Q/dFAUmSCK53/+X/R7
XTrcRAW21D4pw9f4JA/PAxEDp44R/v/+KFKTIeviHsWt8lawhQOPI7Z2jLLRgVfgxfV8KsNWnypH
9h94lbxl1Z79ks8p7f8JhcCJ7g1Dr1rGnm1n4qxoxj5tC9IS2qirT1vThOmo949EDO8skDNhmExq
7M1gBr75dO027gUUkgT+wOZeit2slzEH6Qcv8L1fBaMZTauL/em/Fghi9i5q1ybJoPAROLvAAPcK
pz0IEzD2bVTwAZ3ynbXhkOPuUsijlmBS/8+14cIQnyYU/lkSyp+1b7eHcoFjXuvhI3uQ994f1oi4
VXGwsxrfsESRyMlRWnWSgYCoZwgB0a2g7P3g/f1LsHdeFgk6PVZEiL/CW53uGKiA7pDPZM2A+EM7
urewNpyDii3v3sjYZI2oiicZrs5nJos6d+HIPP/PZwkaHzjfPncmiprzq/ivDUdrFyHT4KVOCup8
VidQVWBped7/mlXiIO46L8kY5I70Z+/Ng9ymQslN4Ckq3cj4KRED8MkWe3S/7Mv4kW3nv5eKhwkk
My2ot5yTyZsNZ1XOxOiEFt6q2vUn8xOGmxueCF8R2tUfZUy/FWycf9lZqxt6Z9t5fuE/X2HTTE7B
mAPAK3Li2zHqf0im1Eeqml+gX12GvsI/tKVZPpDy/PuA5rlnhw7235nS/Oa54Rori4Ke/RCY4DgS
15VJ7UfHLhnHg1WGW2Y7nXP8+3p598eSWMyagWyMAOefPxYyyerLlrnSDJiBlh2qOxy/7bgSOJjO
fitz15EwSTH3/5+3Pz/3HCRy1tdGKID++eTelwQEdWuSFd7efRZW1z9tngBKXdalu//7r/z3AYCE
F8fj8/3HffTWOKb2pmY0MuFZfRmf7GWTJ2dnjvD3p7y3SgM6WqRF7H/nrfsAbXkBjBpxgK6BQjE8
MLfSfXe9wY//4AZ6b60ELsovxKTReRb0z5e3t8kkIxyYsgS21t06b8WdD/fnm4Mfg53vvV8sKUVA
E+R//4nvvUj870hBI1ERGe35FfzX8WI1NvinprPdF7f7Ltwy6A4imb3l8PfnvJXKnvcgwsoIQWeA
95j35m6YLIfsgy1MkBIgFcQClh3XzM6BiQTySQgMhM/o4FVBgrxbvPh/jao8P55jPIiYXOKL+jb6
XRuX8SzD5azAJDvzMWtPGzcicG5p8Da0548c+N5bOXg2nr1YPXD7t/6aFSYczYaMNYu1bY5kwDwW
hAYdyEeLP7ikPnrSmxeLg+heb5IXW4ZDkIvOIfChaYtDJ0f/8u/f8N1HnTNaXWwrsBt7s8GBs4pS
FX6S+Vbt/8SogiR0rx4/j3X1UUb5v0uXc7T2/z/qzWVEgRFqBk1JZqoEs2qXPNES/Cwn4zuAkEm2
5N9/2ttT0w0oXM6ODvZ/HJ6DN8+jucHMTbc6X6zFOaE+WqFmbcmxPWcHeN5qjlEJhONtYvrgJHv7
Uv/zZIyB0BSeb9232sXG1WgaXVfn8dTGf7phSC5bpr8Y4zvDB3vwvUfhmGhzNuM2GPhvzpgQ432x
zbZGNGviP1Dq/QxZxKfZKOujNuHt9zv/KuRiZ3/gcxrD2/0mhFZuXcJitbz1lomL81l1i0oZToRP
IhYfqeLenp487izOxSkGziKGl29+mTNrgk/ixOSrVcORDONT8B/RBBoKhqbDwN/B9O6DL/f2SDs/
lOOEusw/N3rJmyK0DoycowFmZsyQ85yY014YrEheFFrhIxVHkAPyDFeVlvGPaluX5/95yVLS8BVp
jzx+85uNb0qGaGrr5rzb1Hya2+MwPHldqR+6Kg5yRq0DlJHhox/9zhpCmZ9gbZbge4hq6p/3hdEU
8zxkzlvVMKcJXWvPqFDDP6Wq4RL8/Se+91nPanw/Phvgspj++TCpIYZQm80Ipbw6S7pwuRtUNT0U
zlYdZwnZzBoH+4PP6ryzdpFMYdOK/SDhHm+dykUdlXbZjjNMdOXeucC2TF3icP4p5iG5kGZZPkXV
3l418+Q+0uGJL4DCXi5R7ErybxiVFUlXg0wh18iLofBSh3Dxjyrod/9KGGpnA0E4pm+X/EqTTqp0
AynZRqAn53hPWSXBhRLWdKHCQPz6+7d4b7VHSF0QpMNdsN9Wd4g9+84LF517sKItOIiWKHIPRhNk
mbW/Jku1PqBeKq7bWkwXBZ4X5vj3v+A/rg//rVo7bzhqo5Cke0yRoVD8czkoQE73nGCUt2PYXQO7
dceI/POLqKzbwzhtezZMc3A72fuYB2KAxs0XzqXWLaMUCE5//3PeW5xEzcTU2ZhF+G+teCDwl8Xg
MmLel6q77rZ5ezQ24gqrCn62YxkxY1rlB2vzvWdi+UDti0kst9Wba2oRtr1bSznnKIOazN9ccx5F
zdFjs8WmTRnegSZ0hR99cHO8+1zCAs5OldAS3iaiOUzB9wqYjfByL2R+MPdn41hNDinTlArZrGVX
x6aV/gef/N3nYm54PuUQcr/94sNcrbUO+jm3XeFdRE0bhtCK5+a6QPV9MMPmMBRBTPbBuXN+jW8X
GluLKwxDbAwcz3vhv4riBXqvdj2UHhhmmpe6XqeDq8Pg5e8L6J0dRbAPsnE2MH6Rb30E4JKKYE72
KQ/V0OQJrkOXyAIgUUzlH2TLJpvc1c0oDTz8/LV3+fenv/NqUWvaBHj6Dqy9t3UHdcKmWqdiKYkm
vG5CWPMxmUwnKtQpn3sX/wA5fWSY886hxUNBU6gKzir2N+uXmwyn2YQ7S2tmyDincDtvgOptVNRZ
FCzmf9+jWB2550ua1GX77R0ZT2fD5TCec19s1vUUTuqxgtn7f9Sd2W7cWJqtXyWR93RzHhpddUEG
I0JTaLQt+4aQZInzuDk//fmodFYrwjqKcgMHOF1oVHWmBoqMzT38/1rfKtcy3sjYk7M2XE+ONV39
/rPl5M+WjgerEsW8P35aHBMGavrWl7q53Uylkm9bo5J9XLb2lYpeHYNgM13/Dy6qU95QQaMse+f9
i1a5iOXMYGU206g8G3Xq3o1tSE9hVY0buVB3BOtO6ZE35Z3tANsAhrDKc1Qh8O9fdAoSy8z0oPXL
IBcUubXutiVjM2N9aLCgfnyH72zSCbbATc2o5WKHh/6+RUHY9QMbrglvsYZ97NQYZu1Woo/ptri3
PQ1G97pN5+b+4yv/Ej7K0kMjlATZBZy1RN7u36dczCzxk4OeiEoB/Ymp3tU0IV8wYEzrqNKIR9Wq
xniyq6DCu45GGTGHpMqnGcHfn+nGIEhUhyJaoWrCL/DxX/feW8W6zItFkZJDxMGHYPSDLDFzsy7a
iNVsstIxD4XmBZ1x2Q3C/nfJfq8Pg9o1FVj2ZGRl7D+MKbIVq645skQdNWujhV6gUpzcxGqr/v4C
sPCB0Y0aC734MAyHXpEmIvxgfoDGfMOW90vBW75hguHs4jTGpaPmqf/7j5NAXLh3IPTJ3zl4kbC0
lSYi7s438pJagVJ0l0NcTL4TICzRyXq7+fh6783EMPZsR2MzZ5MCtf847UImd3Mqer/XA3k7Rp2C
h160n3E/KrCn82BnlmV6rG7w3qABZEqOC8jLhZq4f9U+jpwhxFPgF52heaZToyzLYmmFMFBakATa
kU/ynZlCQyGsa3yehIEcXq+ymYFpOw++MYXpRWXEzddG1acN9bT028cP9J1bo1IOCo77o+RrLl9/
s3wbM7XOeU4G2pDILy27trARmxgQpQ7xN6j4+ci27J0L6risWcTp9S1sv/0LFqWOAwWzhJ/WYbAu
zOE512N1S1RaBf2orI4M0HceJThNuL50eGFKHB6LaKR39H3lwRdMWj7KvnSDrkFHXW4eg4e/Ut0O
tkLLPogENDBfVJMPJj4zQjpmxuPot0k0bQ0NakEdS9110iXKyhxawfFTLq7iTsinosJfYwhnvpSH
LvweQ8J+xNWtQzjQmm2/BLJYmhHchkHT7WwOfaeMh2RbYGLZhmHaHsOTvXdgwKfAIZWio/FryNWs
aERoon/zjUaUSIQCjFiGOhpnRNQVX0uUHOxipzG8d1iPT8o6hjuCVEh6brUyxhQCEECsPh6b76xh
dANokynsdSwaWPtDRZZKwKgNQ0UxWwmxUW4v9KUeKguKrkrR0+0sOQJzZakdOcC9d2Vq8xSy6UVA
KjqcZoyOPPgoHP1Etn4QOKGzYZ/bHY5yw1daNftqij52B+F0R3aa7wxXWiD0lTiyMVxVdf+WQ9xf
RVspow8UPUJeZqYuGYGab9T9sRjud6ZSKNvLdaiFwzc5uEetzUKN5XCE2RAs4nx9yDcodUZ6uCPi
xmlutlat9kdu8J3Xf5lpiKBgYyCrhzX0STG6Ji0xtlcThBMZRSxabXAd23kYC2YA0B6V9/Ew+uWZ
MprZYBpLb4Jy3uEJhdZ/qYx2N/H2xWInlKjYqKU+bJBS/m5fUOVSDFgIFexi7F/y6Kok683EgoOx
iC5P8d7Fbtrb6IyoaB/ZyLx3V5CmND5BG2jN4WpfKNWU2KY0+ViBqdDnjd55BqKVCJnSkPkfP8Jl
Gd+b2YAIUpiEkk6BFeHtwZtoY5NBCQs2IUYuvUOBTat/nksALB9f552bYu7hwKPy/PiPsz/8lRDo
QVhrk5/1cBB0PF/4X8j5DZ2yfvj4Ur8M/4WLaLI1Zsbm6PHKtnyz8JmpA4JgKZhjW623bScqX+Cu
XLWdNK0pfU9fZSUb1h9f9L37ozynLThZTgKHYVgRjDzMqgqiI+RrcDPU+KaYqNlZLeLY/8mlNCII
lptjr7T/KE18bwqqxUXf1JJSawhUS/DnkMQ71l/9uP94Gv8zfC6v/hoI4p//xT8/ldUE4itqD/7x
nxfxU1OK8qX9r+XH/vVt+z/0z8vqubhtm+fn9uKhOvzOvR/k9/+8/uqhfdj7BywQ+IKuu+dmunkW
OHdeL8Jfunznv/vFP55ffwuw9ed//PlUdkW7/LYwLos/f37p5Mc//mTP9+apL7//5xd3Dzk/d8Xf
0JZ/3MRP5S8/9fwg2n/8KZnGJ45hy/mdICv+x2BCHJ7/+pL1aXmZeK/QCdH7Wpbkomza6B9/KvYn
vhUZA8d/uiw0Af/8Q5Td65esTzb4bnQODCAAY6b159/3v/dJ/fcn9wcMoasyLlrBDe2/2UvDHQXD
shWjMM4ie5i4WMQ9ZulE5BxKTcmv5o6sR5FbsataTF5AkbJVTTfmdFKtW1vubmMtLXw0VODUshk9
PYbHrRXj6olaNIo9dKVzM4seJ2iIpxHCVQ/9NQCvdHRjqXcuQ8BipzWdlSMT1P7bzIJJo5TTLpAA
VB/LuXN/tA+VDtVcIeUmw/HhSRMU/DyIr4xcFp5UL1uGRPm9yWq5Jq1ZdIGc5zkUUHvfv2ZoSFJb
TEXoBxXyHc3JXqBpfXfk/Fg/+PAzOrzQwavcOeMc26S3+rqefYdjgr0hd+7eDNyfA+PtQHjvGtwN
VNBldFEE2L+ZttPiImrj0JcqyXabQQyQd2D0fXyVA7zb6zOjfb6wThm7S495/zIm/q5yrnIJWVDn
rMIsOytz52sQGxt8S/d9031GDuxbaausEcld5/Z4pNy0v//4+QewiKEBpM/NFHzwB2AldEhHhkCV
4uIth/RiblUgRz39dboVzpG9x4Es6uf1bF58ah20Jq2DG46NWRNzEQQwh+vJY9v8GOUhhilA/26Q
WZeFg7+tMfRro0teerO+/fiB04Xhhv576X79A9jgGcRBwJ2nbXqwpGrFKOkzgAOf7hAEEvy6+Ll9
3Uxewq6aryErXMfpUGzyHl8OOt5HXUtetDg7r9QWGWkO3TmdIIOW8hyttWjWrzrd3tWxcU0C4rkt
mTvE1y+y0HdFbKerEg8MqAwJ6HVXJ66SGsFp7ojoChtx5dKg+dETZes1Mv81Bdr1TKSyW8zxraHU
39PAvBO2fl02xrUtc2XdCj8n2oBFzEgerQrVZj03YrVcbWih3i9/BjEcYuFc3Q1liftyVK71LnwM
UKi4Tid/syf4MP3yJSNVjVs5GKn6LWpsYo6arSkoG0f4J1bgPth+TtDKSKufr/WmxABFFdQFwXse
J+p1ImxiTpc7UxP9Yurr6UyvlzkvllK/QE17StpPeoFD9j4tSu7KSsb5osAph6YHjlXZqj7d310N
XNObDfObZHGwaqF2r6YWdVcJKceV8ijxDJIZuCPhbNSghFhQ549mZu3G3t4ZCbm4qSjniwyn/noy
7DszMEeXOXy+sCsdWzG2Gs/QwiU3uOiXNL6dYhSaq04wwUcAK/j3tesqzR/TSfuixqq6cixxH+RR
5ucWf4JC/ebz8rkGVnGe4H50szGLLjsn8MkcULyusoUHHFNe9fgMfT3Cw6SL2cFRw0N+fYyjDmgh
sWsbT2gIqI1tnS/DQVtNFCLXhVI4mymSEXzE1s6JMmdjYPze1BOCjyqKH3U6Jp6WttWava/ths6g
+kKK5vWAD2fLfve6zEzjrIT5AS+eI+rAY4jQ966blCslszNdBCG6h1oCCmOktYqUhX+EfidxsMpe
7KG6B7pz8vq3Z6FVUPO1ToocPkM5zg9Dr76YgXRXj121pgaOhn7mJvs6ejGncF6n4aB6oUCsZmLK
f+5imj12MtVb2GzXuRmXG7scVYLu+LtTJ57XTiDu56SQV2BRAEEozoi1fBArBTGP68BxJUO3mDaQ
YBg1RXs/GwwAyYhfpFAvNuXU3LejlfqjbRbuIEE7sXI+zKJBPwZOtsKJrFxjsFa9mLxmT0pqfjoo
zpeXRu75xUPHNwUV/3p53bsoBU7UI4ok7RVuSxTwqzF/uFOevsCJFC72zse4MXfRoFyowXBZy84d
tu3ETfH5XtQaA35m3t7EgSpwK+nXcwDxqhajvbJtc1cUyuBj78FuWTg7ZdKuaZsIVzXDRzwzqk+R
n2sE2DnUkkzr6l6SeFKTFX+1BI56eeADU2ZuU3Ui6Q5ey3QRIctzserEntEvr6g1P/WUoL0RIqc8
z+kqyKU7WWV0L/8GbttLK7JH9G6k7+jWnaAN6y+Tb9ta6aoWzT3ulOsmrnhpIUO4mLI1jBKUPJQm
YIspjV6rAmyrS6lwNZ0pA6/keFrF7Xg65kQX5KZE6l0ot2AZ9Gin0fMLPD3k47QEHw27bfgOkpRc
yDN/04Av2YUG82i0JneQR7QiAUKvpbruQKaU+VM+RyepbtO4r3jjoeDdN1b02GvdfZM391m5PHu9
VD3qIUzKFuPERtfq4rF8yYAbrV/fU6w9d3kmz5susTHKT53jNWVTbiu7560IDZ5bzyCxe+lunFIG
l+ScOmlWre1ySm8I5c2+4O+dUty7ybTJnOBZHni06qhJvqTzU4GsAsMF5ciSGTyIxBipaPOGBs4y
Ndajcq5ZMBawnRrKRhMD+klQSJdKy2dJ0tN4ZWtMgsmg4MhBmnKiF6Gz2ONTP6hbMbl8KNI2jEH9
ZY30QLEputLsXPUS5u9tpzLhp0Z5b+Km4LXB0XKuY9NeK3Dub5QZhAEDemrOemtiptVAZLptJMmQ
lCPaCKnSSVsOlKOrmN20CeWJP2Lqmelz7RqbBPPi2PVeC3TBdIM4EV8BqkaXKYVYSmLGAxX+dKUr
xFoNDrlZaqTJ91gjjDMBqGgd1DL6Q8keN3YRTBcSjAtcYEn0KEIJJ5ksPSh12sVAx5bPL5HhZBHi
AmFnwOjZD7X+o6rSchsrGmr6kJelzyze8DBcHEQqWXB4/tdW3WPiSrLHEftttUxOWKvGU40F2x75
vRUOqddlkX3r9TQ0qo/dsPKEvKyLadCc5ctmI7eNnUYJ1issXoOKCUND4rRSc6M50xWyMoUYLo2+
jb9jirVXr3NEGps7WVTFrVQkj2FWBadVGBEjW8IFY4pf1pTsDsMkvhyAEKtlPh7nTvXSMn7pKvWq
0rqLprSe9Cj7VljpWTrBkZpn1lIxUgAqi9xZJ/2CvI154aCaVesOdAmbjgxfUJzixkrz6Wys5fR8
Gi0OKoFNOiq0PXAf4kRN+9sEYztCMLkDimGMV+rAGiIGMZ4WFdM6O8p7/FncpipDsMAaSQ5CPX/v
YocjIqTOkOeXNvFLFfLdSr28tMsG43W7AAzlfjLTxxrvMmsWuDPD7o8lSu+XHJd9GtYGPBWmvAh1
ITrvb0y1nKNeMcIeIORc8k1Luhu4EpNm8gI9TvXm2Io9KmvHUpJeY2z2NojUrFCKIAd77eEcbhDH
qRCdUEJpZVn9ZRRbq7aNTjV94YNkllspBVDaIpZdGcMv+5ELarFf6GndJ3q0sVK8XrnOek6wCVs2
UNtyU9Mmqdc4im5D8EkLVJvOtRAnQSs/GTaVXC2QvnLavTWq5qyGsL+uR+M0ksLPiuh+JGq2VYBl
u8s+tM+Cl4qkOC/K41MzrNmmZbToDKlNT3Mcnm4RMHHTSzkZlr37EPPSLGPOSPSdhkvSSzTK7HnG
DCna9JL0OaxjDeQySmUau8bM4ZUcoPYO9pRjnUxHT6pmAH6S+lv6dj5eU0bCjxqUM7ZB7Yez/ts+
C4XVyhSxLa1MlU1In9HtoGZwMlvhCxAqdmYiffl46/8a7nzwwRJWb1I4x5nxq+gGLUTR1gFUwWJ5
Unw4+glZgfO1FjmhL8T8rbOtkzphVckzfQNHdrdsJ9WZCT13YDi0LQcAZWbNXfZM8sAWaPmUGzYD
k5Y+jtBPVjlzSF/YJ1Pcr0Ri0RhQM2A7zb1WLQz1mXNNol2PNvO8I9LKi+OKXRDLvhoBoe5b/VrV
2Tou201pZueQswkXMm9nrLJIiIw5ABVTy66NQ8vrnq5vKgTYqn1nC14RLHwrCCzSltRBfrIwdtXM
d3KQuh8TRdyVdH3gewxJQbwLazK0dwghrysjZ65w6S8Pkyz5uEHp9wMac2DFV0ysOWtxprIqOM4k
LRs7su646W6Je1+2W3gF71MT2QKb5wAEljF/f/34fquodlfm/N9hnWyvvvbv1d02z+VSsRKHv+r/
w5LbUhL4j78rWr9U3LyH6vmPL8/Nj+e3BbflZ37W21T1k0lqKYJri/0fgh1KsD/rbarxidkVgSS9
TpN5nh/6u9xmfVpymlCCIE/lCL30Qv4ut+mfaOTxAtEk5fhOd+93ym2v5bQ37yQ/b1u0BvkDLESH
aIv3pwFQCmwrdRG6EBYNdnw5/28gHPObUZX6KdR07Xs1TaHqgSlS/SqqW1r3qaat2crmD5C7TwG+
m7UPENhEQpgJ1WXHl12aVas/QGBUzzpbxiBqx3gq8SRDsXPVYrLvA0eRLpMuHWKO82X+1QmG7lwa
g9VYMsvXxDxo20ZxpK9dXdqll5TTJup04zGRdelBzyctYCkYfIxqs2eYMwc94DonyNGGVWqq8ec3
H+o71ajXPtfec7IpQxH7RvSchj7hULwHHTmr00J7WTqtnzUZlrlAOjls6B4t++wsb8hFyaNtaBQw
oSKzezImxyEJAHlE6UphON5KcaLIbmKp/RfZZPfgNv3YeIkUXZRZWS0EfLknIYPMbKiBXbfwjvT5
iKbq3fuwsGUi8VYddHkHNUINMj9SrYU/FkU3eRA8R1rK1pocUsCakuE5YfmjqUbds4oQJmofmTdO
Pk5eOwkJL1IFlKINlccgC/rTwGh118mXAPpBPcF43ZylRa9faUWUnIRKGR9Zsg5KZXx2NkrxRX7A
a0PF+aCm2mgyCbFO+FLkQX5e0EM5t0Nyr6e2V4EXaccU98pSetv/zB2KqcaSb82niol1/92YB5IK
0NM+d1p2L6XG5yibFd+oEmA85CqewcGC90edG6dwydgf8/XHg05bOp6HfwBmDURuOuoL2mr7f0Ce
iLFpx/I5nrOFZJIY+eCCp6h/lEGhvswZm3wPu+uJKbUEnbEZx58PL4WzTWxMD4NSR72fN7l9no0q
PERLBl4yZ/X3nkagP6dYy1Y6nCJoN7kUn/XY7wq/VCzpSxmzJTDl1FiH4GugoDXazexIUrfNsyb8
Co0tvAHYG6Zul9nVkbjeVzXJ3m3TAUMhSy9gSUhDGrV/27o2lGEUtU9a3/S1SxLKBK7DGu4hsAIY
mOW4XJdaLL9E8qhCCQhGfZkLAsTMdmbeRmYUYaFG06C46VBOu64tEirIpNx+NSW53UUkvszr0bCv
UUsaX8ZoHHb8K4yZUa0Tz9SVJwUomwvFKOM7Tu/X9HCtI82wX4Yy2lRGMA0TlPgm0qH9W+TlgGPR
GI9VDZ3BCLIZ4zcnECVUCkAVge4eGUnvXY9LIllgPWE4H/TWa2QDqjbVj13rjPfQAwx/StFdY3bP
kxOCBdQHDabntpfmM6hp1eRho75R+6JqXLVnPlKtsD8vKwBbAJQKcyuUAldPo+vSBmSldSLJdq2B
mLHbDkofm9iZQ+J1bNf9nWqpkGnrNhzulLFatZbZAoKQrTO5tLTG7QukI1gtKTCRYHIKkKJ74e1X
Lg2z1ygdQT848jAODjbW4rlYYE2ca/D509Laf/aoe3SkG/PT4MCVStHirCaemDsmDexUF6Qjq8uR
S7LG77/IyyXpI9PYZd+NDn//klEcW2hIxyc5a+wTJ23nlYrthEpg4Kw+/qQPGxrL3S2TJB8zMlJe
noO7Y6kGsdWIp8np79EmEyJUUXn6phTAcmenTD0zHOYtZTcgyrFtZd+h36UXk24O45E/5bCVx5/y
OuAWLxF/EA3m/btOndwCouyARRvlb+k05y3AGb25UpOmGOAbQ5P0IpJsPifBIFMh1EPpHqzzcK9S
lfQKiNGXo9bBxVXkbmaUjsWzgeCF+q9BhRMCSNBte/b2wrWapjhTA1JCXCBgMOrUIDC5JKeBI5/k
q0dmf3KiL8pbu+THod84FMTI8Ux6hmQ+ZKlahqCnR/OHLBp8NLzql+D92tKFdswuJ0OP4Ve8Pc9j
YzuuiNE5r2AYYfEjdgGRCV2O3VxSylPiKLZXBmXoB7ix0wv0SmYFzDkAtKJZvdVBf+/ScNLv51GD
d1oG6iVzca+6ibIFSBRfp9GiG7XwEeQgq20egNyGlgIdriy26tRN3zLyHHS/kqTbLJ2tU1ouxple
ld25kll5DqU4GTkRUQ4GCajoyTVq2hYcd94fFbweqNIMhgVCXHrFdJEVnU7zQWdP61vKIKH60MC4
/6Z3S4ivEumDIIed4G6CDcnnW1GSzs9MtJwnVjRKhO0k2WmSN/AoiZGWgd5kgZfl2VdLbY2bOm7E
DUyzKPKqShOtO4Zmd+aMRD24UivK69d37LdOQv/eMed/m7xgIYL83886qzKPi/jpofjj5rnqHrP4
6e2ZZ/nZvzUG9qcFJLEo5agggflhufl55rHUT9R1FkUZhxcUUMvi/vehx/mEwkyH6oYtZ2n/86W/
Dz3WJ0aKqsPDoDTEOvZbhx7VWobYm5cYkQF1j+UFVheSh/pagnqjtamkbElFydCztpyPzpKukYlc
a82RXgqs4zs1tVCg2rpAtzwHgoxEYbVoCjpRA3BT5FIF9oVJ8VTAkucbHbnfdMrYlvAyoviBSmOI
fT8rtR9VHoDGSvUOlHVV6d1nMoZNyuZDQPIBKYtgAmkDNMUJJCNOUJnV2J/jQikzT54KEh37VkON
DipPT2HWJ3VOlXSSyG8xhZ1eFCQ8wTztB4dsp84KlhAJfQo3hBlZkpdPqbYDT298AZODig0gEfkL
Sj5KEYh3YVUY3GgXOWCu3MqQivGukWMr36ZYXUnPYwntdzUhfCHRUKKqPQl73COE+OAHUWhZR6Om
JS2oV4cWYGuWmReFIqiFpHLZXQwO4E9cdrM6uVMlAIvmEI0BEiHGJytsGNCF5bSscsJuWrVZt4od
5zvkMMQGoWIMb/NkkIytImfdRrHG3nGhzDdXvTGHw4oQzuRBGQuoyewm1MZr9GLEiqOD0PE0OmWq
R7RYMayYXbvoe9QW8qUUmKD/mL3h2+fkLve7YQKFthFE8X4VRPcRlwRvSOl9iW0LVkHq33eEu6U6
0GoHAD0JB3TsiN++CKxefhgsO7m0UsN6TIuQrlVgTKlMy7EbKOiHCepvpt3kMtOd9ktVA/f1tMqW
ySMYyYMmt0zSHunEUE4SYzJ/Dh1jGFzo2qNMO6Dp4nVdR6UC9mhe+tKErfXwVNVqZkMOzOuafCAm
fNHPvbGZkaVqp7oeReqKJNOAniH6ytytDUXckANo1WvqDAGybUwYK71qrGc7q+ZspxuWetP22JrP
ychQzW3VaUtJSmeJ8yBepWRjA9YM1xlks5z2pmoOJwVpysD21UlFkMG70a5EO1ahhxtnAnCtQCXG
PFk7CIcJ3ZFWXW5kGPxSLQs2YPX0C92EOOqFrWDH3UgY5TajAit0ncZTOeP3Fd0NkkirIzbXGp4g
D4w94m+OSOCao6g/L2AXfUvUlkDfqMNM7jltVFVklGCY8aS0Z6egC8RlVMZka9WYGsyXlu1P7HVj
QVy6jdzzNhgIGnNBRIbwIcISJcAEPM7+1hkca5D3Tgk9szGVvrYCQJcrYPd9aWhmDqs4t4wvNke/
r04/5IFbpmph8Ynnhs6rFTSs5kDCNHusn9AIFpSNE5kkjiLB6M870D9aRdpfSSMEZHqeE01PReT5
S5OXdCyJ9mPtDjkX3ZICAM2+abrNaM7TyJGOZDm3d+wEipmir5hESQgGqWmAfI5C8dT2st16Qzbb
51XoTDQxkprXxori8Y58aWNHXgIMvqlwagUdg4H/Ms9hT83hZNXA3arwJM+425XStmrlkkbd5auy
SiVSBBOsumTB0CNbSwodKS9nomZt1clKcx2dMyHTzyzQfo4ZkGEwO4QmWYYwGUaO2XsFiWX0ZMx8
0M6gVMirOpdlUluC7qFodHP2jSFySHLTM8xAkzl3ymaMreQzcNYCam9hKLcGg7Ai7wsKoS+HRvdV
puhDxbxlq+Y16jTKAM00g6h4EhFgXOtRovILh7AhRyyRFQK+wvAxDCL9Qm5TY3BlXIKYJXq2qV44
muwpiBQjpVDvYRGu7U5LjwVR/7rqLA6kRQ+G/BHT93JKeLPqmFrYzrPRDn4wV4ofqIFDdzefj2y7
D8sWLG4LXoVTHpV21rZD6BD80KijcDD4JIMy7zKGJBNhMy9D183JBc2+xjPVJPg+0Ic8U4CQdSu9
nav1m73B1V+r6VsB18GZ55Wco8IYg4+8pJ2bB8KmSMCJrU2t9k0yuk7tLumpKSbic023lI3Fv7Yh
71xqKcTsL+dQQZBvY+7CZcShZ//BFgXFRJHFFWK7LibzAfCi8FNl4FN22spWzps6c5xVlKt15JKN
KHfkupWx7P8/2xf26DS75vkPVKfiDxa9Hw8tSs//BdVwJFtvPptfyuEnT8/ZQ/Hj7b7w9Sd+bgwV
7ROmTUVGbPeXpppB83cxXP9kaBwGcIk7QC44wv5rY2hSDV9M6xzZ+SkwT3zp58bQ1D6pjgkwiZ9R
sU+CLfu7VP9z3PylC35ffLocSN+MI6STKOIoxFNhpDZKqOz+OJqaycBbWva+VUaXDSUaf0rqcVPb
eIidac4I7ap+z1VLeZ/ugMZLYlHkR4WoHByScSZHQRBVwif6Jn7A/lCslUG5Lmy7v8IbeCw/9uCt
fL2cztpgscvA9/B6OHszB7VyGyAFq4VfWI6+ETorJwzvDGlAZR6ZiN691OKVQeuNU/oQchB0WSV3
CjFDoSLJowt423B1qBCOK+O5+uvd21N8v51tDqaAv+4LtzfWeirqyuFjFHmDUVcpyTTSmnQXaayb
Mbnp38Hp5LetNJirJiOWhfZ111xQHdePXP+gwPZ6fep5FHcw6WAmORg6vSyjesukxg9NOz+rOgH+
NG2a85Yo69WA7utIHeLd68EFlMGEWewHDoYN3ZJKJZ2j8ecgqG/sua4vTIoDZ/Jg22dOdsxU//7l
KCwhWVIMTTsovdd55wxkjzZ+hRF5BT6CdIiKRq1gqG0Hx862b2aNd2b0966HiZPOF4o13vzl62+G
qZgqTqKkp/qTPZrrNjSVK+I3nItcDevLQaXO8/H1DscqOmN4ASa1dmYguBAHH19m2LSGU2xGRYKg
NBVRshZqRv5fVcTfPr7UYYXuNSzm7bUOioGOOphJodWN3xWFOEnNJbCPjZcnp4QF0Cnqlvi/K4Bl
47UdSN2uGkb9PKgC5xgi8b2bZsBy3pZhMdJb2X/IQ0KGBFIEHrKTFxRBpaFcxH9nfVcPjx/f9DI+
3s6sPF+2PTQ0F9cB0+zBPXPgr8ibiWqCLEhziXH/QtdVRvzmJWg/0Q5PwMmNHBtKHaw/vvThzAB9
AsYk3SC2XAiPnYPNQUWtrZ7qMPfzL7Ev7XROBvfSpiPC4fY3L8RMx+LGveCrYAZZtn9vxmyo49QJ
JOhn6YDht+Q98trAqkm7sCTNz53QghNKjISU9eK+wvK++fj6vzxjRUEnj0sPSBtQvUPeRh+bWiyV
Dar8rI/PtMiUt7PRjed2RBxzHSo/hkhvT8K5sI7Mfb88YUCvaEhYoyntsBgv4+zNjXeZTtC5QK5L
lkOz5SKQrTmnnJK6Kq9iWxSkW0v9BscgRvswqI/MFb9eHpsARW+VJY1F1Fq+/ubynK0dJQkEudGz
Ma+pvADTwSHJebs1FV/NTMWDl2EQ49e2NnHVtl0emT1+ffL051Czs/xYvE2HmnqRIUeK2rryx6VM
IuzkR6wT712bOPsU5JSr2imc9aDIzZGx/f6F8S5QFGMLfGjmr2KQvmZZVb6ZKDmReKVDvFhWbGZZ
K3Zh0umfx6m/IQAkPrK2H+6UyCUGkIFRaNmRLSCB/WdOgqeixJNd+lZiixXRO0ij7Vx4cq5m4CkZ
/1U5H3MYvnO3VIwXdyjuBWxkh/OVKSXgzqaStOsxPOfEaKyFiSG0ogPljUJVbgZb2Lc4GOIjI/zX
K7P/tNkdQqtcOpMHQ0wbBmsU8pD7Wm7AcU+l8lsop1+qSde2dqdrJ7MiLrJQNnYfv9KHy6AOfHCB
quCrlC0kIger/KDWUlayJPhG3RCgONBRkGdDO7ORMCuhI518fLkDehazx7LYwgRZFgSMYM7B9eJS
Up06EdJKS5T5oY+JqbHUqKW6Eg/yljja5jyQIDah7Eyic6Km4wtLopLVdnbj1zFg+l6f9JNqqMQd
xYElV9QZjnwWvww93nEdXSHoJsrHHBn2hx7ejyZKAmNYmUgYPImMIBKbh3JLRmOylQisQ/cdtZsj
TwZxBL93bwmj67PQQ5Y9F7vMQ54woUv0MEkBWAXWWJDibPTN/F3RSi170dM2r3eU5IrxPB/hKZ2F
LThePwmS2dz0RqRlm2om43czgvnPbkVczo2BXFuX9ZVMLjEpdUEnyzsoE7pyG0R0ZD3M94SYa3VJ
yHM6FhFcLr0mnpTSG00dIGcozSYxNQTlJaUcyotZIphPSUfKs22nKfLgTWol2jUlwCzfaYA5H0Q9
5+bXoBVReIE3o6lWQalNMQrfuEcqK7Xtozyak3oqRWH/ZZ6EKnuV1FT0tBjqMHeQ79yE2giUKxqx
dLi5mqY6IMlMJ5palMFVrUVZCM6ezeG6cJRJvuvsQX9Oq3LcFkYx3U/hSGCZPTWF4XW9g8aSXRn8
oLy1V2VfkbvUALEoruZIG7oTMt4deVVludkzvVfSec0kgE69zcWDo/cadgijGTaA25zphLRg4OnF
3ItuM6PPv+9yXb5uagtFTjMbwfdpGOr+NGzIRXHR3uBgwUiMOpizUO5OtBarTeoE8JIZRmQvRrom
lSvCBsgYk3u+1x/JsdlQbIo1T8SqoHiVN4qvW1L7hVwrio5NgjIJ4nQTjicJoUIPIyLfXVda5rAe
pDboL/t+rFPaBEs4DMHLiuRNStUNFP1s8sHa2DhX5prsQ35f7al2Yu2KOSpfIMi02MTpJBonE3oP
vNXNgIkCftkcbgM7Vk+soJmLc0uRCVHvgGfUp1GIklDOyfPcNIYBLkmZpQn/jhqT42q0k6mvmiA0
dxbJzLpnNm0drypTUQBa2WgvVtGggh2vo8hW14OJ4+OUUlqIeFaaxJpFXwvwtkR1uNFI3xtWgP3K
1JcFvJxRD7vIl+okbE9MkRcEDyi1ThAT29ruhKw0M16ThBw8O46E+kLIckuWa0rRygZLRw/Bmvs7
rWqmwI2rio042ZkRrjiysPJVYPbl1yzV1djXG0q7q4jZrPg/7J3Jkt3IlabfpdcFGWYHtsCdYx45
bGAMkumYHbM78PT93cwytZJSKU3r6k1ampTBYMQF3M/5x4M/etWr11LDmQ4DHcOUuWXTwduKST27
c2nBI0+uLJ9s7Y34ACoIRkIFiubYuOUUPUxqi5azxw55r3XmSZTAgf9iQs+ykpyeL0EEgZ1FL93U
DrfdZnpvT9+e4jsMeo12NCiS/eI0K0X2bV54w3FYHY2PZy7VcQ787BGYdGxOTBDUriG4ourZ7see
QbjpKJxtufZIszYlcbZZbZdoj+PsnfuMQg/i26jt8+IsfgTxphYgnEKcN01de6S/dO6MrIxgrA/q
0rijmFAtPxE6XrFc2YDAj7mTlfaTm9dNvwfkqJ98V4bW0VN2d6Dyp8WlSlXYxK/DnuPHtQv7+JHF
J+7TboRTv9NCmBfVoYC9IPeaKXyk/WvvrlX7nRzLSqdgxUsGM6uyc1vQCZgaRrYyjQtH8D9Xrivx
D2D/xi7Rz1aaZZ5RuzZurhkIqgamY+NYrKTlMP9RTq697eUWuVfXgop3dLrnp2UFscGgHtkP04AI
rRyLx5wON++agprvOE1YnvLGF9SX1y0J2nNTOsMnaRXUbk3d2C6HhVhI+kl6MWEe66gC2TtD3uWX
qtHddFZK85rnCpnkgTwfWCLp1lofgrVz7B0il4A+Gg60t4pQKIJ3OGzUsZywuz/7AY0WO7+2qXVf
kSz/bGykCUkRsiLvi7DPvCQcIHbM1RKQTtQevlBqgRwybB1z2KoRi4Gha8g99IO2o6Qie6SFB483
dE0Ch+rZLcvyoV07qlrrOpbew2z787uwB0H4ij3rpziW+WsWreFn6jjYsBbS4GCSeGxO1NG5c0Iv
H/qi3FQdUgQGw2KnhecDzgqjq2Q17RbulsZyTJotRbdx72hcgeFatG+VhNuiCKYtHzH7tBALfb7O
dHtMAjygj5oXo65q9XUNnReBNOz7GC80SjMggpuFCK9+VivzJMHRo1rPFe+5RD4ar9RVzdMy0n5X
RQetcsGdPhaYUqqokD8bWfVDquDM5LGfHPEWmyKfdhhUKo+Dcc2yRDTZsqUNVVVz0tXr0YxTe6Fq
st2AmLLppTMKOmXMLX2zjT6kxlpm6KadydCQtmYu/cCtEtbnYdw2VIWeKfc04IXOCfNUhO1kJv8c
FzJFkcS0GoK5Ot0UBx4pjiXpgqVvMcbkhKRx66eTB9NT0zVrd16XjAxLksK5Up3ObqCASkSgWH/c
i7/hZNjhyczqnedlUX/IyowXQ49eYFKmM26iuVUrTc/GQZ8X6YFq6Tz0iGfwm4XqYoknR/F+rO6H
zuvx1iaJ/yPIcRUecnoKMT8tdX9Yu8EQFK8an3ZHLH8f0lmo3FY4w81OhnpTu8oS4UPv0s9DBkO4
BHthV5QgE23fTWyuMGRpk48XEnh/SJ+xYo+XStzDa4yvk2mqb/TM5xDgOTbCTVN9mDKdtB/BQhcU
Y5kv77gFqZCrllUgAepRBsM80W9tZtKF0ymuaVVaq2bCIrdFlX1bTD2wfbkO4x3m+e1VCtN/+T3z
GBUMjVsvK6x5fOyQWPWpoJ/vhzXLKDxac+Tkb82wVQ9qU7VOiWTeRuyKNQXu1H9X31flr2da7WZq
I4kwb46LkngGeKz9XV2SNJLQGMb5saHchzFcqu9ZBtWOqHDOEaREYaUvajHXOddj9EFc1pPXyQh3
s4p5rs+Nb8b6oLe4utiTY77obnUxuZHolpTU/npUwlZjs+vWtkVX6UTyTRqxHFAIrh115pnzEyuK
xo1tTR2sas3xS0takJ/o1XYAoeqrAQHDKV1cHfR/vWNiii6qtSY73Wg8fer8mk9rJEGOZ8jZBueO
dIBxPNR4Y/mxBg+DBRxNOdOk5bTy6IRWLnbG97zuxnLGtuCQXdxvKqDzkrx8w+lVhwO9eT2Zou0+
5oW2STNbSO51qRhaL3RJxe+EYyVxFn0wTfreHVFlBRXdOTCVN1l0lFP3ngam+7TQ4vbeUggl0ZEq
WYEcCnyJeC3MG73Tau8vRfTabmU/7OIejvKSM3//0AyiAEJh7r621iJfV92SA2WZuvlEC7fufuAi
co4xzJV3iEcUfXdtFpbUCxKNhv6wdg0mTKJUpttxy8vbeRqD7mEJhv5SZtGCo0K0HaeY1Xn6vEW6
JEKtWRsSnBosOaoCM0rqhab5ZA2WkPbiTak8DUUHsmDpnigt+g3r4ZBnk9XcD4u95IfIGnOsO+G4
zKdO94bG1LGu8tMqS+0lpvf95lx3EQ5s2ejaSQHg9JdaBrS3mbwdohtG3qk4oXmkfhZ9bLRdjSXT
txghG69/trTIuwYyCgiGswnelEPDZBNl8kRUhyd2GyFeaa5N7p0s7SmudT1WM05DZ/ywvNn53k1y
YS6S1A0iER68nUaPcc1p92kLvvKJr3ZZFCtt2ZZlQennvKLobWnq4n2uTWrEDG0c9JqGPLQ1Cco2
HlgR9zpOAhojmyR3EYiki0381s5UTLmpO1UR2d5rBs1Yd135VPYTZ6JLe+PJHbkYT53JuyVh9eR7
tqsb/ZgKX6w8nqv5buX+jLt76Dn5hK+nYpeTM2QS5CGKiTMv+uI0SYWErV8s20/8WuhppxvXzpJB
lN5XD+/2t6UCDDqO60g9ST3H7V1RZ/GwN50o8KwuXk0NFlmBu6kaeEOLaMZJ5GGqPg+dR+5PRcJH
xjjp+H0CMDETWDk0OPL8qO/jgzVGuk3dsrrWDMembxmE26E8R5sjjvYYY/f3/CqYcHttEcG/3VR0
J98fLaYQrZmyg4IdFlqjW/fratm4fCdVfVq4u8yOSjqR0CQXqtRyqOhLTFwWaCMq5syLqW2S41xG
PertmF6Txav6RxQ74lUae7yIyQzWAUkIi15oG31QfmDZ+5lXe4AJKWasT5U1+TsrMO2e1M/61FpI
Tcgzm+f3CkxEJEJ0+CbLzgqXo4J35gPl18qDKVZFY6jZunDfSXf5UWrQxwt126N9Uxb96P2Iomk9
QaeT4F7WRfuBcJLgsjkzzfeSp5Q3xZ9pcLFa4VE+qaH+Et/ipsPljLwYHa6oaSb1pu0o4gmfLil9
0jq2uXSa1LSmPLTujJus05M6W2tYb6dFNNZ3fqfLlgSCRtBk6Nh9k7Ze4suqzPrMFjtzgW8lwxG6
g4XWOdeUD9YWL+fBvZrYnV5uN30QIWaZMZbrk7WIjRLK0qjnaukmdlcdxHkSkPnWJU0x6mEnGn97
UENFQzbrl37DD4HQinyNuOSvtMyPDoPHuxXWAWXvUEVUvTpu9jT7dibSlgrcbl9svbftaKZn9M0N
/oYZ8MBLMQWIt6qxcbNxyHL8ge/OCXtM4SZujSU3Nby2w4ma2mlMNj0x0uVd60GC2wRtJA5Oa6zj
JozwG3LlDKx0807Ubk3kRVDkL0HTMzLQ7mu/1VEjd0svVbSfV6RFR8zMPv/aW+NlLEgUPUcFB6SK
GrtPZWAI65/QyR9maTorsc3kkkXnGbK/gsIDcoaJo8pPeFpQ4JhX9LnR29rzXvk1OQxx63yEs8n1
oc+vUT7j0t5eGzGbJ5sM/AwxPlVliVAr2QSo+FAueaLg1vOAReQDfFT4iqhupYl+kN6dP87C52Bz
J0otcSaJfUhuzHBjNfWqEKrN9MsVtZXrvVqnYQG/mrr7PBbzeu46GiMOV9Cn35OvgZhHtG4kb9AK
EIvKoY//tm2N8qlJC/EG1zIO9/xGs+wlCijrYEFVAeKisvHHQ9Bt3fAwh9ZY/KyLq8WdB4Wzejfz
U8HzuB7L1tysFBDCjFYxdkeBBmzAyUtA4zYNRTqVvt3va9cJtqNUjNfgbh2pGoOat1eqbp2CoXhe
3/FPavcQOJk+o/LF8mARpkEAAXX0Xze3s07GyTmRQllyJ9lFN//0q3G7lcQac4zQi6pviy3MySvN
XUyzdaVGZ0e7fWBules0cwpRQCCx7YwQ3yriGKapUmXWuYtckuu9aumfMtuMc6q4PcaH1uIGTwKP
4J77yRJ5fIi4yCzsDJgHTu0soUR7yt/7Q81svOxCcr+K3WZd+2qzsWoYzXzpHZZ5pRuV5onmN7+2
xF0Xu7TEe/L6kdiDL7nxlz7chaxYV78ECHXqSUDKhMdg/CKAw6J9VBFGR4GeRvrlxZN2L2u29V/p
l2ZCM35uhW9mozqd1dt1LmbeZIQPyzZPguK9/MXkPsrLYI7xHiNyJYu5JT9D3sahcb8rgu3wZ3V1
OaSABQ1V9A7BhSlfM5hbfDglEcKKyzyJtRXTb7+WDdvvlJVsFFMn32wmMCv12wWpFRFZHa9LFU2Q
cJuO8iNRujnduU00tYnsLT2kW2Nbw25bs1zsq5odktWCBvOTrqpI7h1Gz3Pl8aW7stTzHViCQEVn
Mnx1LSohs3O6dpi4qlxyC2wKZ9j2hFV8M+443yNp9HhRyYVvmZoX72oWuKbD581Qb4mzbvLdaQp2
9cwxhoJtWYVpZ+fidvNxPKdl2GW/FZy8H80URm+DNWIca/qs4CfwFxiXLeqGl2t79HrZ4l69eyof
zO91jz/ydVDbqcPM6p5yNklulBEjTNpiiXlgQtzWU7gUjXlEXC8N5ZDQHLvSb6IVbwpJIwewgEFw
Lk/jfTlK+uaJXR8+BPK7Im2YzH5aSPo+7Kmn43sbZ1ALvDxXeXk40ZJUg7rcKIAbCsbzILgtJRzz
aQrdrTj3fWe/D1w5n/ylwXG0Trp6G0Vh/+iFY9z7rm+ByBZy7Lyd7fOF561GKKy6XoaHvO7Lkx9I
F9oarIxyy83/DmVIuiMjdrpIL5QpnbbFcR49dlg1MNiTg+Nsj6Eu/fNartUPr8/pcrsWRX9wfMz9
MzN0jusmW0WUhIIBYgfOUPG8s47l9FMHTCNAQ0RlsCP3P+RoIYxka67aFITM3gejB2Izio0P2t9C
6+vIasjCHEf8k/ZVX91gMuvtxLcXIutjzRDVAZiMZJPQDsF6Olr+aSWTd9+R3VLubK82wInesB6C
ogFrAHtcxn3XuILVtdqWKRWYXj7TmmwtqeVxGx8WZ7E/cIBwQwBhQosFKFFeytCvohts0DpKXH/C
ceSUteaJjVkkb0KCng+ynykwFZPMWOylID5w8K7v7GoNy4WLqakOPAtwe9gor6k6XvVQexu60VlN
gwIbG93s6EZW65GeE880jPshW9QCXPyVo65qr8+DvKcOV/4U1jVIYrMJqtiDQ5d8ZL2YCeeEb7KR
LPM6pLNPfwUxbqul4O8bXpiFCYP+IWqj9hUfY6pmq+lPDnWtPTxkk9X7fpliDGkDfeqs2H1PMTJi
73TtF/UFZ6i/HcJs0c+taJYVcc5GHwuZXE5LfpIxFFg3A5hDHzbIs0dwPL7DyDlUtVX3Lm24rzMO
+c56AbAZ4n2zobJNWmBM/7BsczCmBLrnINUYgNSB5oC1OIKEsLlzUjgD86lSNEijR5/o+Jp7Fhea
2D0YgWWpjzx004OtWIidoEZpXhcOkmKxbRE7SbeMu3XLR5DbaFNxWlgSnw8Ab3OfdzMhOUsebO9g
OZBnkU0gR75l4Bo2AvvPo4+deHLD/NMcz0tArWW45OnEHtIn0rPQ4FLZtPJpgxpnSbSQcZV2svN+
lBxYgEqCCOpsKz2ViCDqj7oa+jd+O4hPr93UNx1UFQLYZZtuhGIESkaUpEcOBDaZRW9mTrumjtQu
UptVJ2x8HWEXXczraHXhkMG3uEKdmCxsRoutn52DcTqQ95bxmY0mKiOT5nJDUeDQRCtSGNBlvp0Q
Mj9YRZaRhlU7wXjgoF/Ura041I/RhintZBa7YaqRE/lkNDsP08F1uv4LeG7FBrShqdzJpe1Pq+Bx
ubpL6wXttFu/TiW9KacgkOKUI/9xUD3P0ZcKNNdPM8sen0JvCNRNSVXTHb/7yexKJCQPWaC8KUEW
q7O0q3Kb+UWW1wqFMfNvizWTbhIGBduX6/dFtQflyrdkws+OJhbSPU56l16SQ01uCyWWpD0/x7LJ
2ULqSH/LqSUPcChkwkpqjT/JkCqx7bZt3LhlYYN23RQNny2pWLeJWRHZXsJDtrtIBO24K1edkxRD
5818mng+vg7r4LAOXVub76Zy4ylU8eZ+py0lVzBabfQ9rHr3lZQGsoivWC+VJq6JO15zlxbuNfd+
inGol3Ql9eNTOHjRMewjoMQ4syz4DdGsJRdkmBWHIqdTbA+X7RmUTPoz2oblw+BNmNOsyNTOGnVf
H5t+W2FHuozTOQMC8egxr9n/5xjPw161KqfR3YLhOiqLVJAqxBWQxnLro1MzrsFzzGZErfk4h+Nj
zqZMTHUxyicA7u05iMcy33d+ruirJdfevWP6Y2OpAeSyG99TS/ZcwE+QM9Lmtv6tt6qYqLjYiFG8
QbfEwa5eoSKPqud9vbFWU+ZPLkF43v1szLI+RETExM/KHSpx61dhMX0N6KqtwARK0GVYyvHRCa4J
ShCPXfhXsqp/4q9haNFEoEimlxRN+S+yKp9y9pCl0ey8rNBnM3nhA57deM8h5x3cjYfyd5r2/zuz
/o/rIrH4uyb6n3S3L7qYtp/Dr9rb37/qD+2tYyO9ZaclC9pzUSj6fFZ/SG+Dv+FwR/JI3A/Zrris
+H/+25Llk+1qgyVdraS0aiF/+Lvy1g/+RolHSBZ5ANqEj+s/Ut7Sl/Anel3Qo4OQBA0efzOkaKTM
/pnW93gleofwP2aALf9cwQnANpcyZE8viUGze4JTY8pBsJ5MzNO56HeOtsRj09fZOd96BpPrBe07
lFrFDNovuWe+doTtn6dsdh4ao+IbtDFM8bA7d5KiDdKDUIHftYV19QWF/t0CJISu3j3jnwg32Khx
uRgcQ8i2JO4iq7NL3NCOvgk8az7OWUiN2DBNB4f4wy9GkKlvliAaz5CF641cPMT1pUGOooo7w1cf
PQEQyx8LFihHSYZeFpj9NSb34HbdU01JFy92C5xQL7RZk7woGc10ua9Hz7tayKj0HVaGiCEnnrR3
vRn+vajNU9kBfInwWiMZKzcBA/CPnl924D+TPtaSsec6ln3XtZkPg+f/HCCv91xIdqpiHzKlistL
WON6JsuP3htvWO7oMVouDpkXdFShtj3rxRUNWHVEUpyDkSE19Zh/ttvV+sCoOrFlxIDtDeWAAbzP
xYyNj0PXMdYX0Gj3o5lLcZomDzpGwS5+YTCuLkOxdi/j7Mnd6i/1aRmr+jcjWW1IkTiYjGa0MZ/X
06La9pyrLBO7tvWO02C3p6jpujcNb5POQyDv0HyJmzGHhyOTb1xOKidOKHGLmlBGgSds7obtXMOD
35MbQHZo2KhjrOxyt6oSYLHwGow6OK3CpK9BtRSOtd0cBL8BH4c3hMDqZMvU9rQtfvDkQp8nIXk8
ZzV78THqreEYx+N4swCpJthGwktIPM+BXKj2JHRDXiQf6ptbW3qXjU51wN7oHnuyFVMjo6ufNQPx
8yznFfVtjUGrrxOXCjqu5Cv/Z8RxHa5bunctV226I7lR4gNGlv9KqYBfXW3vhBGfKFPpD5pUdMjz
DDNt2YuLL7V/145ZkNq2kye1KPDvZ/VyDcQT5wYk+pw3/cQaFpRJqGNCVxf7HRdL9OqHkOdcVggU
YoII93VYR/tpRoeRq9L/rOo5Pw2TJVn5pdveZDGhHwnc/4z4g0EwJXHT+ZzXOURbuSzfJcKgNJMe
0baRJuITbYtzJn4BdNVui/wo6yHjH8G0R41R7LkbGBULEWRpvHY0ErkVIVhq5l9htsDt1tB1QGE0
hWZBbb66w2azXufmo3Xz4HXZ9NfKcgYsQbV3jwTvppZQryGaoqNnBc5D7BOrONJqctRhs+xVl9uH
tuFXNC2hc9f3JgDzabpTaGKQFR40AqugunKMkms9v3OLs0dndGjuswA5KX1Rb+7vcprF14dRNQfb
GHUFU52daw02uZzVZxWN9l77IvvEqzrflmVEOGdu3kVG8gLGM2+PK4enkY5w78H45XN9FVQxxF0p
x6p6zOY52yE1igCktZnvQeD9eR+rkvK4VvXVe+gac/IiPT9M3iJ+9iZ3blbkaVTIh6OXMt4X8LqZ
zlPH2NMt4hhj7bW03Dt3nhoWEqnB50wYt/d51Zc3wEdBltjVcFR+NiTZvH0ASJB9ibaPVViRx+03
4XrsujFPjR+awxhZmoSuOv7pXHO+Yv68o1Wt0wWjqr5xK/Jiamc9dHX1Vln+1ayly0EkgTU3GosQ
1q2HQq2gy1Y/V596XvV7RWRyCTrTbk9kX95Fcrh636R75irLCaYwJIqlelQ8ocJvX40K/e5s27I9
EiM6Ahm45urPzcFUrAtIlN6ZFRZgCjju6n7p6L9b3HofFdZ7PU/hzVY1+H/nkKJvHd1KPeCrH/D7
Ti6PbqVyNFxhBrGUyZEowliePdDFW7nYYSI73z+6HXh6XC3fPRIk0xhY8OzNlNEiHgYqWnmC8qtl
rxYk7AZ1jWN3ICm3CEsqhNCiKJrADtTJMeQOX+qxOQtyHESNWdPOX0KrIDA/R9h5CNswJObAcWYg
BdOdMOV9WzKPpMdVyVtUyvxlPW842UU97mcP0QEmN+mcSCPD77yN9/RheZ+tzJF7WfvNJY9QP3gm
616rQqxfqVWIoGJDQIRqrtN+XkY28k19cev+c7ys95WOH6KJA2pYhh9Yo3HwutSLcjDuOS009STC
3G+Ue1G6XSznOhhvJlC6dPWjJ692qMi19EerrQyHZZfvCHEvdrLdNq7tuCUnkYm5iOKZwyyfGbtL
7kYL/9ezzFz5UEeev5uXKnqq64K1bq5u50qyagdcwApOT6OzKWL7pVtE9a2hF6JM6kgiEi2K7Lzo
tsf2GxhOu7n+tGaVuQyRsx2jcO3ZiYoszSKhPs+dav1dSVMYKgwVnh2384hxJozNCduiSzYot5tg
HYMfKq/dh7huEJt1uSgTJJHRgy+rlZzo8QLvul60kNk7HHJQ3hSqrx9Nln13tK4vQ8YlFqL1J6+B
NjSMNEeoEXWQ4xQkPRHT5IUUmmKwIP/Sr8DwSd951pfKkt25DTJ4G7sNzgKocMe5jIauDIIjD6a9
K1VgbgLXhA/VagOUI17snqTZxLfWrR8XBwgVj669OcB9Y3vHR5z1bH1r+6i3dX73KptQRN4oE7Hs
oA9UEYmkMinh/Q9q6MAem9l7czNLnWSPyDFtGT0FZJnd7/qBISJhl653Qd2Fn7vimpvceQPlj312
R9418PtQLs9IBEA3xgozr9Vv6Qq+h0rBK7m9Y2N95+8IB+TYJuJeWSJxjz/AuZF5ZB1iuU5wRFOK
L9Xde7LJbjd0Ese8tjwn0W5dGZQPTZ7OfUbi8ZwfLQJDT2pp7nRUAsWgepOXxRcwa0tOWFC5bmFS
zViTUAhV0IJDle11NvtfJwLxqwQAiXzH0qlSJLviR+tCXUZtvN6rrKMaR0bbxQzO8Fou0cwV4qxu
AtdvUu3Y/ePSW910qkUY7Awve3DKS7yRKTyk85UAhYqMpcjRqWsBEihWbMpRI+ulyg0H17UJIZl0
2L1vQ9l/GfCv2Les3tnP2gOVeMmz1gRJDmZ6UEDRGdyu+IpbeasTqHcfIaYsSFEVfXsMwjJ689X4
2+BZv6kp9F5IwSEkGWYmybn2G/Jzu+ZbDF1q7+y67I8Ql/H94Assk14TvW9QwyUbvW1dhOscnSiv
mUhy9QKhORwFK8OhJzXuOSh5VPqoAEfQS1rO03Cw14EcJqihKVGN2+yIvp0OEx/4Q2CFn3xmyYPB
f3doJJDmZkz5M2o2sYsi1ztDSAEAhlV1smlC2vNJ9KAo2/ZGQum0X5qvve8GicjIZRM0JDFCVLco
6i5kcJeMqsHRab5gvC4QMhe3frC9yCGcALut5Vs5BfdlNQ2PUPXyzJzyNPhwFGF3Pwz5TxdJfbS2
zyRO/2zr7bkw/nevco8WWa8nrTb3NmBY0pE+w8Y9ZnSpQHU7Z+gFUmnaDhazR6Dr5+F5QHWzM4YO
Jw7CCvaNmV6jLCO11F3r7cOU2bWGVa/XiKWpLA9ZHo7Pq+kdSu4LBA/nclaN9aSIEhJPVlV8F0yw
Ty5NOK/YKenzyafwKu5c5RPNvkhkbLQwSiDIJzameckweycb1Q27mcLhCziZ3OtNbw9xsK70q8XD
wphbZOENIJUVcutJEoqkpZ+0Pcv1ENe2tctRgD3Lmf8kw1s7OOudraGaILmLU9RtbAt5ze3a2H5+
tmRtPYpNhRFg5bTdX20pP21/kKxciqSMYFD3OQ2HKcRe8Oi7w7AXXQFsiYDQ5jD2wuPMlAPPeKzr
kRRwQTsytYV9Q67yPADc+zWncNPlJyjudl9naCqTlg84KDh/uHu9/gY1oU5R3Ji7ZgLF08XnUBHk
Cg1grHO71kwQTXgcshmp9dyIig2rdB6BLcgycKPnepvaXTt/btFHcJnMLw2ylr0gzeMUetlwuHpJ
pAzEpW0mdCueNx012NNT3ru3td8/hvTs7sdQ9p8gcbznvkJVMl/hHHQO+V3YE6/r6x6Qt6yb4wAX
eA5cKzsqO972ZDJlD6JAB5nDOhz6JvSPoGQ9KjbRP5UNj/fman2eR2LhzGrulqB4EsFCCvWkrbMm
4uEuW0FtUXjG5T7MiVM/TMXSPG+T+YEs1Tnp2da7FQ5cJVfmi4l7ttrbgNdOI+ceUb/R4fsmSPhI
lJTxs7Pq6tNsyD7ao2WW/l5re3xFlAwEHjYEAfAHNOJWot+4lVUhnwhkb5GNhG2H8DTedjnCrsTa
CEqXcEyQZu1niWX+3iH8CfJZWsttQG3DuJMdsjySjPZNU/NpoYi9RI7aLtuysbDSJ1xFXfvYL4Ng
jSzl44Y0bM8J1zwH0KiHfLA3/DedSJs2NB/D4my7crJ47FaE0T+6rlGfyH6pdTKZawS3BGLwVYHC
RweZ9276yDkqUqhelh4PkxZBAN801GcjNhoVSv+Vh4HhZ55W+7JZI+D20PkNYf1Wf55myi2EvRIj
FwDu+TnQH6wxSg1+FrDlzJgHGqejl0Ei3WVLHaPPDQ/GzaijCbyj6+7m32lNOgheoy0gXX821ke2
rSuBsmPxmwPZ9jlEyX2u7NG8/peCxN8m+p+TInDy69s1pnmXeacg1k5aCPubE5X65r9mUW4YEvwg
wXe5nGxcSckqY3PfleE9qpKMNPdYMi0UT6yd5b1jnP8u1/2PALr/jSGyzrWI/n+G7+7U9o0Gg37+
+Sfn/PWL/kDvfPtvzE6uR8yBS5Cs7QPE/YHeefbfwAvwCIU+F+41xfXv6J11xfxIzbRJOoIz8Pyr
bXf8o7XJcsO/RVioXJxztBM5BMP/J875q8Xv/5lj+GOugV4I0ryQ7mLs7L/6wUQZWIgdOIds+uWl
pYLbZo7Kpz68lpT8w6/m8Y8/9R+t3n8Glf/4XtdgCyyWmLLsX63P1cJKRGmZTqKYIMs0G6LFAWPx
8u8YUJYbD7Tur3Dsq3Xzlx8Pkz42x8gnDcf91f4MQd+UpdvrxAohRpdrhncLCvcX9qt/8YNd8yuA
U3F6YcP6BQKtBYJsNKmaDQ805YwLLkxD+tXnAwqNKEgIh27b9N//Mv/FB8f2i0XWdwHoeRz+DLvm
dd2JYLoe9yypdC6uDblq+VYubAKz/AsX1b/6AQlqICfIIeYaRdufv1mZeb3jVgQPQu505KHHwQ9f
6f7UUwNxmYshjv/iUfmzb4+KoQDHMWbYOOAx4f35xbfHA2kvMJ50Xej8BnCKjPCsu5nn4J2uiPiW
u+GG0/kvDGq/PizXb0pPGt/R53sGvxcg/YMflfxMQAiDRpHA7zWxG5bosVb1Xzws//xdsH3i+wxw
JfLi/5qSv/SUVm02dDea6uW+YHK660fx8Z89HV5AaiPt655LpRrMwPX3+w8/ClH8EXqmbk26wBne
Yl2tj5UbqvPozM3pP/5WwkVRSLwvPNE//Tyjj06p1AGdG7Li7q4bpWEVvVV/9nTOEPXvv9v1SfvH
F5ofDCcf2gEX6oND5JcHg4bWvlEjPgELgvRUxmv2CQ3q/AkhlrxrMDJ1SVgSKfTvv+uvz//v35WQ
Cq5ifqlU7f351ykneP8uglvFRjgxG23mpozi9vb/cndeS3LjULb9lfmA4QRoAb6mN+WNVKUXRskU
vQHo+fWzsqcjplXqaEXf+zbPHS1WZhLAwTl7r+02DUqAufot7eNvXhKMinjB2SYRsPmX//7X3y8j
8kiU9bJKI622YepGByXn6TfL+u+fAtKAZFoEiR+Xdep71pSWDbZrB5ZwlzG+nUKuof/6ywMm4nKT
gQnGWef8/Flg5MoEWcZCN9bR+zr3rRvQl/LkpFK/J32l7/75eb/uHRARLlm0HK1YTtWH7w4bAlOC
BpCnT8YT3/KwUmiYVnXXvzSlfZsp0206Y/+Gcf1xP+YVoW3r4iSHksNB8GHFgcBxSsOldoV2Vm5N
78M6pio7RNbSP//zB/zlZ7vsUYzwcLRyhxYfbftUx1ZfuDOjI+W21+MSZ/uqIiLtXz5FEUHNABhX
PL5i92Mg+2JpAQyPATNlJSYhq7RAC3ad/fhvH8MuRWQlbzkndPjRCZ/RaghVR8jZHOBWZZShOKEJ
g/qXTwEvAGyIgosDOiAL8+d3EG4QcU0eL3moM2vjIEFc0yKTm39+yi/vACtWgP/3LzvhZbT681Nm
33YGpUp+GE9ZJ5Mvyx1A4wm5XZvt/vlRv7wDfzwKyZW6kMIuXM2fNggxxSkTxspbGUzK2HHKXiBB
a1Lp/GbDvWyoP224l3hQZG6XvRZR2kcAiKEnRt7cgpa9CSKbPX3u5CH1yhbRCUPOBRnQnM/rQMui
gyuHdYA5EQKbf/15A4oP3nuIIPyE8sNXy3p1s/gC6MumYYqRhTah2DtuiVHvn7/YX39DxCL2Zfeg
UOU5H9axFaH6NBjsVwVi0F0Sarla+qU/xG7jPP3zo379DeEwcGu7QFyocj5CAoLF9rUpJ/rgw9Lc
SsujyYmR6zfb7988hewDLhnIfmz2+ssH/stRQqxoMLrFrIjRI2EUhlS7qvox+c3XFv4Rc/zXF+XS
O4W9xScC2eIQivnzc9DPZssgRzSShP5O24Lzq92KMdHfUaFF5hVldQYLVWrq0w1CyAjXgDYRwuC4
zZPqMTCtJHdp0prtExdLDd8KdSVJQeXFY5aXy3d6JG5T0e/NzY8oKmo8GREZs6s5bYV5REY8yF3E
aQxcCfwXphaw7Lk5iSlaIg87oauL9IQlSnbRaraH2Zcr3ItIFoiMoVOmjtrJwvQ+SyZvICJQxYG7
4TzTw72PRHOgsZTBn1qqqrdhy6ddzp0/64eVbHK8MzrzZ2a+7gVH3mdt88lPaoFXd8hLOhqo328j
L7Tka4LtuLgWZOMuRBOF0sdaEEQCbmzdhYc8DW1M9KGP43Jq5yW/tyIv1WgVQE9eUW/PWGYQeNM4
rkYkQvuhGgFso59wIs5UYs0k41Un9R/qdqIxmbSdAqmyYC2+Z3hsSO1wIrpQ9mKHK7xd7Il+047L
Kmd2U6962jP+DuGhU704cRSLU92h9nwmrxy/+rqZTFq8FYkXIH5S5MnDQnAZtCJkBTrZVYqZtPFw
c1DdXpSJJhjjLzn8CwYRZoJRWk52+iyS1FqOKgRtvfFm4p/WxjF1eifnJHhWiVPMBzzdxXikS+S+
L+0w0W7FfRvGTMJr5o7jMBuzadOSyAQ8b8l93OeMA0qZlDb69LyoqEP51+8TCxYGZxfSzpUL0BSF
dRFM4yroy6K7uSjqQmK9mKr0uneDJ4Zc7XxsW48BDZtZOYb0hwagsCgdRBF3/WaccKV+RSAPPGS9
uMjobwziZnPGROO728bKGKul5bwcjQuYAA1p0SJDB51K4AF7NdJqJ4W1tJtQihs86bpPv87GbzCE
V0RjoAH16eG7LaT30HLiTRvVBAuuqlLHctjG8BBHuXF0LIbvIT7w7govU9H+ICLVNGjB8y4kDtCb
XftGlKpKTpgukmk7mMDWB/6I9lsuFGJKRtfp3cUQ8m4RTWpjJE076xyPoZz6FQV2Wd9pG2Sox5XP
dYdvC64WftXeWMBL6EUHw1eBWavax6jpMPeGOndWZG2UASPtDBZwSD6dv6Kbh9zXEJc5Hc2QFnK9
4PyK76eC3jF2GGDD11MHRW+fxGX9XbGohn3SsYa/lSifvbWydHXuyEecycKILMyaqhnU0U1yxNEz
i2fcFIk/3HSjG8fnqVdd8aAQ4Xk7U2aOs2U4pR3cLUk8bRYGVzURg9itV3aEJ2ibo2EOt5pIOLWH
TUKUFjspJxiJeHwN1hwulCRMcW6nfLQ/zUUNLlryT3pbXGC89i0ZqTm46WmoD1h7XNyxLsZINBSN
jtYqGwjaiFqZ/1g6Sf8U2y9+B1qYnn3w+7EaX/3c0+0x4cYTHlLLlO65acvYu+vDeAw+1zVpMg+j
CKvmGKhCLXunHkGjLw6Cix3Q4/Cz9rv0WjCvwydaZPUPYfdtzKBfzyzNjvzTbR6R7YdawFPFozYK
ewBJhvblB+rHN28IO7kqGY8/1eQBIl03MszWOcv/BnYJLobexjx0kDGjvbXdXoY1WcCFHxdDYvub
qk0g14esxpdaWrRL0e6X921vKoHNsrBu8jnXj2z8kiAiV1kQJ5yBXQOAGrCphJy0pybXjb12YjWZ
fTxF6G7JDcuaW2zeIuH364J216bGL9epaym1bfyswWxTTUbtPNS3WM2nzEQvMYcVV3c87oRHhp1l
buwxTMEDGOkdatvP8PhLJ61eOwgXGclyS/gaFByca8hBY/CuoR6LlbLtCtVxmzAFjWZMVxsNfNu6
CrRIzUZVKEdPy2i3/ipmukJu62IzgwHxofuthxpj3onh0rPGXYqevmmRB63scK6ZNoi6W07Qckmk
NlaGKk711dSd9BCbdDUFDRQ1NbdudtQwCUsi5YrMee46hlmbSXpxeBIc5TPAgZLr70RTiBolmLHl
uBWNm23uNPIr25oW10EtY9xdvofqelCN2DWwFiC/yNqTX4YMyft6skqRn+Y+jhNSLe2afkfS05Ro
Lnpp3pa+rgGJz0Qf+kPtL9sQB88LgltaaTPgAZw/9jCmq6WRboGtdqwNnTwCX9aL3VAUNmFgftSW
AavspTPjLF6ogBo/dEfGf60B4zIn6DKIzfbjXccZ8CWdzfiY2VjJ1qUVsBQLojtvGysiDsGBukEk
E9EbzcbJBlRvTDIw18yhlUL/rj2T7WQyaGczaMDfWNdl9o5vBtAy4v1RrlusW19Vo1tGmh6mmy2K
8569PYiVtRqxSqlN2Nhtv3VQchUHgq/wiqbOwH11gEGx7p2xIKlXDGHEjjwEn7H5JNUxLSur35IJ
S4pUjWo/WMs6ne/p+s0VCoJGIPxzrEbtagzO567wLbUOgtb7BCUF2UbZ2lxMQbAjaHOHHj9VmWPf
38im7u4Twmglf0/i2xiNMj9daeDg+Sqr8nBeS5J1ISSMOTdOrEf1i8PRx5KvFrdaDdpIh66jdr8n
0lQcgKNLWwunXpuvSDvVDjoyBtvA5DkMSFDPqmKN26d6uxhK8BK5tf00qBDHYl04+mSEydAeWdlY
bIMqk1tCZVqIAq29qB29hUlRIKHioEkSQwntyRUhckzLPPuDFaPvYsQD8e2cINJfd7j8OgLCEZeN
Zw22EbAe+zskIYEi+xqM/+Qg8BlRYDoLMRYXC5uf3Xg4LYZ97nXZdFiEx7tTJnArzlGXh/m5oZbo
nqoMLR0rLSWl/BS4GN7lykqwo0L1Q3Ehll0JI9471nqpu/jKgaDkfzMjpQLnq6MJdgkNB2mwGhBl
evm6sVyv+ULZ4tQbuPutXmV6JIHds8r+kHIgtnvAJ4F/SOMLngfaUQQgncshFO6qb1Eb1tUwAYTK
lxdtzXF/MoUilakCPkRXuJbzPdop0OZpH9rFCgNDmu9MFFwYhwqk/obGDw5gii4XlIQm0HILwMAj
KjDu/VPXum27772uuBdWjXM2MP7yuU78mNQ1nDd6ExvjPZhyxGvT5lCgHHaoqxhvSbaOZ+boGPAC
ixOqbhnhklKKYqmPHfdl5m7L6+aEOCdE1OGsDIERdbshnbuYASKyflgKOKTwTX2n1x8EKzy62L1n
4WJj9i5pqnjdQIk0LUfjyuor60YYSGm88lX0RygcLfKBnkK8be00e4lEwg5iAQmaUWJSJK7cNkWx
WtpZ/2Y41EfUIJaDX8cp8a+ZIho/60zhcsfsPRK9hAb+qc2WotiiekVfi4qEkVxRl2hlKVyxfeBP
h2s2lzZjyWLR1ZNvOXDE58Hyux1ln7wLRByIlQuaPV6TGpC9OA4ar7XyMdutFDSpA+PQaObpDGdW
up/Ugz1mJCt5JSFzm0XEJQ68RA8/CrwxQBPmhmWYwWUzmz7rSSKNXdl9avs5+Vbnhpbpokji2HBn
G98r9DOfgzQLDl4UUUuJ3Oa2xF3gArSx8vYKTwlr1YeBdTlvMIhjpacJykRdNrhFuQ69AaqS56Xy
pnILLwmPAwKK5G5ip2uew9RoTKaJbHmV+jmXsA09e4ecVFi4i4M82JHIVzLRrvyxh0xWOR2SbSIu
iPnLlvu+AgmFckB6VxKqQ3xKssp61kEsxTPGUlQFxuTD7aI99w5vqXDXKvGshzQjeXsbiCHYhQle
Po3xvUfEN2vFrtbUX0luru+GnisjJXZecBl2mK6vvT6JZn7+qnAvx0GEDczrM9hcAReNe3oe449Y
V9V70Qy+vymtltMzBVgEiYJ8ibfJU8Eld8AzU7uuMH/YEaw0v+MajE5q8dnjTMU2zetTZ+1ZstuE
rxZJR+Y+F1YMARElUT/vmOKL/Bnvb9VBFUGh4VBj4+LsbpPKKliVaMtbrdcUQPwXiS38E3EZy/Mo
WV7bApPLsOsbF3bN2Pn+C7Hew9OFD4cZnVuouwHijjpL99ncresOn+NutuzhPC0U7WuMWlxDWK0p
L53o0QFMW4x2yQ+gCq0HqFEtbxMz6u+AGaDn1SGnDu+pRTRBgw6z5cYT5+2KLaM6+0GUJEgjsfav
o6oMoi1QKyrgpXRcUuNc8WnI2L3ZbAtR7kOJqSdDtJ1vdTGJm8pzQe6UuKsgB1Cpf4/7qA5RDSX5
S+OT3ETUb1Xs8saDmYIVM3zxp95q7hw8dRE3r8D1m699ykXuqUAdH37hu51tkJejnrdIpTIMcVMf
PCeNCXNocgxBVxa8p3QD9GUYdjHBb965lL2PvNnpp/1EKUic8EA3Iby3aGdk50paSm7w8FiQFYZW
7GnI6m/27AM/BtxLsSIZ8KMzt/Np2NJsoiCvOy9u1kY33BTIEfEP/riQE62pN+HQ2NPytCxW/yUO
QgKU61zYL2r2iUuZ+UfWOu04KtIxGD6RqyxaFofQ/pY3jtqB9ikWctU3KDRCSQ8NuYppOvR1WVzs
ddugWAmKofpGQO7CzseUdloFPonm676T7cmt6n7azjjdmzUFKI4x4u36N2tMTHo1+jX+1GxW0uwZ
f2JGpdToH6CUpTXHtJpuKrIpwq1Ta4uMhUVPKEdSG2xTNeREMA34qfa0/Vw+aq9kw2s4BgcpR3+g
F0HjGWGvsPVNDe+XsptwPnk1lHb8gju6jjZp0DR4BPBgPxEeWqJFGCh2yUMJLrUb/upzWmJi2kgU
Z58o+WYK0IQzFECgz+LXo8zjtfGqskC0ZpcCblbYy/XQewZpFFpmjArhQJ9H2nmxR1PZNReYH9th
PYWxvcWoGMabIs4ECRqYK75oVKfQsWbMkBhAl+KZvJLlNsri6YdBYcEqn/DqncZmGL7zXsYQkUh+
Td8XQGh6L6iNrRP2/M5GF7IkzKcHYxcHZQgg3CsCYskttsmV2HHrFeJLCTQC4bab5XprRIcATKfs
O32Z2HcFdimspdZiXuF0GoqmgRB6fJqENloRGl81OeUjFC6P9aXJmdmjwgJbciMaNTsbgsQde1Mv
3FS/0TjIyi8iCwZ7HRu7BYMSN7SpVgQtp91TThkHjKAZSYF+KTwBEoKhoiTPnjj4nHWa+KJoHwq3
gKnmB6RynHQOePBaRcH4PhKRMmO0m0BysXlzW5Y595VUBulVvqjoh6+H8p3itn9thjBxPkPG6ov3
bKL63gWSEpq0G2gDxxkffP2YJHGj906huuQp6BhW0wXQ2WdcqQ9VPivDJaJDo+/zargVJmQXWTjX
IvhvUeM7B77nL21pX+nK3Fa19859NwcXgxwQGNBrFqp2WxL8vA/keGovJafV2HtVTt2arAjH+xYr
b07O/9mwlKK8QhyTGAsozNCm1p0VVFADfSfrOSQbj55hZrXdK20J6HUzrGf+7nb0b/8TUgCJG1z/
uKBXGNfjOhMDg6Ksv0WQZj9yM7NTVnRCeTrDq71rwnrijEHw/vzPfeGPLWgl4bjSrAWOTKbWL0mA
VUhY0pwjHU35ttcRLcr1BEV80wpr+pfNYS6GzF2YIaElwBL2kSTuT3CSlmaEi4BT4TrmGCRRZJ7+
5cibpzASEYy8GYugqPnQvG9xqHUI8Akx9aQ5cQmqrhC2uL95yh8yi5860DhaQy7oFOcMGh37w2y4
jTvjOV1rXQAORbQzOacOUDWv0lsJd+cm7Tx1M0rBnSIH0fCsOPDeRYDx5zfDir/7AW1BMgRAcWLP
PoKtBz/ybMviB6RQ7tdjJ8M1Hl/BmrD+HFf8K13W/81IOy4jf1k2vxgnn6u0+/H9P85pFX+vy7+q
r/74H//0Tv6X5K3Gm2gzOWImfBla/Blbov6L1p6DwgqTaxg4f7z6f5onAzRbgc0Iwwc8DxH+Mhf/
U33lhfwnF2kWll7iEBm9/ovUkj/EVf/7wvoemjC6NEzwHCyUTHI/aHiWMqo90tPK9S57LK+b1c36
cL4/b97DzWH8zQCUG8hPg7zLw+hlgXrnL+er4MP9PJ9ZSFlc7N5O1ug4ZuJ0Ahpj0BtxRMMwbWjr
7ue8CM8GCTKIQZPYEER0Chqt8Y4FhW16s4yxeo/y2n6f2qo+4bqLj3MxS3rZMn1S8XjhqNeFeVyW
ZdrLSjd3wlLBGS6x91KNGjtS2HCKo1SPonXtz+JLOnXpl8DOQH9wEAaf3a6oIpBalQO2bpr0sNFF
buaVTtXg7oPR8h7HPOvD2zykzbwhTg7cyiIn4sdjd2iGI/72gFtNnqkXHPZWtWF4OZDYUMwL3puo
DH809HNH0GNck7dRZHnQYGdhT3uTi0zCClMOGFq7HattNehGw7AoJ/9oSW9QD06YcKuPUqAqRy8q
pcRe0ZbAA6UFbSHvYw3BzJ32VTmq8DmC1QNHs9DxoQsD1BuGbMzXpF6K21Ern8CsUVnDoVJFe8HF
zdGmURYeRczXw3WJvTBbM9wv8ByVnOz70vUiwqcM8OxqjOVVVmPlWhOELQuGIEMAU2jw2nwNn3H+
3i2CuwMOjhmAyVBLc5eMkd1BKRE05z3AycRr0ax9rMcwuHWcZkq3U1Xn1w51yrTyE4C/O0eHFhlu
qVe9YopNm5MJm9EHqbDYu7ad3a/QLQK8POE4YyOiiqdb2Lbd1luE4+yAGXAz7/KE2ebiVf0Tmak1
bpCwYUMOZRm2xw4/wldh9zNFWEKfyp8ziDww2OR4NplRr4kXS3A1UQyQd2nn+IDv331ebJPqdVbS
JRtGvCmbHizxE51scwErWNW3sfHH70Sg65d6HsU1PLL0oIEvnHsrLzmG4kHKDUmH2CYYAS3HkJTV
pzxsy4dwGjRTnhmCkFsm+uz1MRxfBhfOI+0ds4u0My9b0i/wXRIymX+qbaPvDDDxgMnC2B5o+itB
Ty9j4gTROnrzAY98oxBv1ZpCZtnTWQVxh6W4HDbcOgO9xWJL2IQuuaMqa67wPWX5Icgs95O2+wso
QEX1D2rn1ls3mQy4v9clrkkzyrc48R2Yr3ZU39Mib/ZE6Tl6SwqfvEUkTISjQJNF14ShIrM9ECzx
lrKbIW3vRtmbsvC2Mfiwqp0ZpxH2pO/eXXJNYF77EI1Xxk5x7rXIkVfF3PYd1XXc+Meg9otra8Kd
tKtYtl+D2c7jS0sRgMdf9vS/kYz+PLz+H4WXe9HyXBS0eGzcnzet0s474XWBvSrMphbiEJj4N/K1
v30C5T4Fg08p9FHm0uJgMj3FNLNoUDgSPnv2//mEDxtvCCQcnQJPAP6S8hlk1/6/PAGBkWRZKdqL
H+SZ9hK3vC70iXsJERD4Z2Z+84Q/5KT/e1QpBwEIEdgh/kMORHRpH46qGHiUdol7XhUdqdDXSd+I
x6Ut1ec09iwbwJfGogXoB1dXrqprqKHRloFEQRh7DBYMoVIW7DTJhJ/xxXg05JnoLS/GBqhyYFRv
7H3kp2K6EpbIyo1d5I3zm1fpUmT+9Al4e0ifkP5FEqbCX5LU63zSqFQYdS72lei+K5BiXi229ej9
5kkfyj/E3Oi/4Gdc1N4XEdWHH9zy7DYRBYMfQOmwnU12xnNwXxGSvPnn1fH3DyJqCRGJg37kw4OW
grkymGNn5fXBpkzhmo31pzQcX/75Mb9+cwg8EW2jA+O3/2URTgEOwvniihMB7ONB1OuiUq8TafLW
mP/mWR/0nRchvKtsSRiLLUPqrw8LPpVYjUmAdVe9mo6gp7jsriaw1k57TuRvyvQPgU681NxU4Toi
EkQFbwv78sH/Io3Jg6r1FNC41VSC+g0+CXfDGREiPdHqTV48jidFgGz7OyG8/T+ZQj+/jdR9SKsQ
AZNs5H98G0fSXGP4bi5ddr9/ksR4ByuMNgzIYQTGt9UYTu66ngv5Hf5AcYq7anlwx6Hedi042o2H
iL0+cNCnt1lNS2ydB02VEMJKl29Fi9R6acay2A8+FOu1w5F4xg7bPM+hw9vi91n3FM2p/Rotbfgl
UsEFtq1K6FGODwRuYwcXtxJDjrjapm4wzhvaZMYC9C/cq6xZgK6TlA5rKhiHrwj6q2BHPvr4HDRq
krTT7GCLb1g90Kod24e4kx4ERe0t06kUkXDPcTOKr13TpHdFjosWg3CkuScF1nISjaS16WKXfmB+
8wNVGpTFCRg/GndYQXhR5w7rt4Ii8Di2Qeqce9U4wYnMcP2ol9HUx6nxDRhtq/2eznF351dJfSyd
pDqUMi62XldCR0rgMdWbthkcsx/6wL12vZHZoKY4YV4gVc0keKgtbwPTSordVNvN1yy1MM4jBqOB
0cG/nm6bRbebJnJ0eV2aeXiDlFufdazdTaK1uA/dVt3ZhuFRDdXlCuvdH7EnKdZqsBp0QXxR3zoh
xtbdMHSif4wJYcW+pi/I7SBv6+m6tdp4PMdBO1jx2o5osa0zOBL9vnUSMIhlLuHtulk9PsKXjhE1
pip/DZfwlOk6P/i0NHaJMu49hWH4OFbs4Xs7jnY0YaFewVPjtXPlJyuwoyvLhEC9yqiPr0i4r8YT
P6aza7WcNpOKhlNfx8hAhcGNvvKarHoaWTVbS+fgAyqH7eOqxz1Pn9NJpH/VxWOxX1RgfWrAT4Ob
7vt2OwQZUIN6pjF2R/Eg17pF/7kLwBFmII1qc913A7Y7y8ryVeea9Og0UVI/9Li1GsAiWN9pAnvB
bZgofcQ4xuFRVfM40w2zFnc/8s8xd2Ecm1OrFMBgw6fOS4tt78CGNR0xVgQ9jQA7ydkOAYs6tQI8
VePNp0KE/9AJWZz0OAALoAHGyHdVp8wyb0c4Mtm3QbjkUkVT1FmH2Q+L8REpaPbW1lZYn7Hgy2NR
LRVksLAuAhzRof8U5BX92s6FgL0KkdECDMGI+QXXV0YzGDQn8+SBU33vcSeD95p1hYtszUg8jkYE
/aamvvzMxNd4O3JLRnhMbrervDl8BP2cE3LgDXT4hdO9ORhSdx698IM1j+ZuQqhK+ew17449eoeM
gKddmlnqkBnTvyktyFCP05bFNRVqAJdZhAaKqAaZgqFsOLSzsp7bCA0NOrNSILxENvG97kP1EJE0
YDH0r5bPxnXHAv1bsbyF5PbWaz8S1U6Og39qCb2Gesyuu8Og3r0EbqLe5hl6NPDh3t3D3ugY/BDX
7ls+vXjH6PKUBsa23pBfuPYex5y17WOLiUDlRVOxaZwpZpYEUGFcI5npGQcvcPRh+n2uqyZ5K01Z
XdlMlL9laRCp/ViWYb3lKqzntVdC4dpPjBARmzVR+kwaEYQyZKxm75cRWgK0jV66FYw/3sdOq03e
uGP4MNAzCPYibCDSCPQazm0i09ZGUdSk8yb3Tbdc+V4qnJW24ssA359CfbBSJuvM5KrpnhvmqK8N
aMT+E+RS/K4bLXCYphcNJCFCFalIq54tmjyBREzrdHKmJ/7uaoNif3wT6F2b147bEsEYHltHRZIy
hMohm62zm0lQ74lFMbZC7jTsK22Pe2Zxtt5LmdXfscwW80pmjjmV2lgMUWdr2eKfT9F1idZ6gExf
xjsERunzEpX+c4WukOzUqjkhh0jiTY1AZKORtH9SjRssV3abCrrYIPietBG5s07TqrrrrCzZ964L
3uYiF1r1YZM4uyBfGhdaUaLcZzrD6bqa4uZM5LSRBwYvyj6CBBjNNq9nkHCQnOZmfOTuly2nQqRp
vZOE0Ht3skPiCXJJj3rnpU6f3gciKLcCxfMJSEdtf4FoQ7dXpb727kbqxytt4+TlBrZ4kBxHJzoA
CiYfYXDiG6j4wQP8eMdbLwG0f5AA0cCICvUbh52epyB+Cwy/6430esZpNA4mtcv6xY4PE9Mq51OX
AzTdI2yczhJt4KFumzC+ngcb9RfXcHOcHat+LGmboyoYu7Q4E3pNzAgMxfCuYFwdbidnLpvTPJUk
LtE9RDpgI0oq131kWk0ivYUrmwl9UOyythCkxgi15GfLX8DKZPQvHki6Nvow5GiYD5wN5uDTeAFm
H9btPiVk+3MZowdBqYVWZ4dSpzugWSo/4wlfXhY2AMlELa12raXmbMNuOxw1aXusksBv0QM5ib2P
henvuiUd5BVG7clee8Mc27ucgGoNZyl0HwD4A4Ln3rhvIIG8xR1DMDRTUfro5qDEhYkA42ROtF0Y
YM0IboNiL8sMPjd0LcoRpOuYtQnAYAeTi13vUbyg5sEu4h6NGGz7Kg9x7TENqqPqwUO7hGCvH8Rj
mfhWtW9DfvcVwt9Q3vjuHD8A1mDvwT3tPS9J8sA2bWebRAw9PrVo6rOXPI/D8aa0YLfIttI3urE8
dZXGraBNZArTn2uHW9TOCTKaBB0wbib0wswcpkIhXWgyEnBg2J8GBtXreqG0mvKuKL+QbVCw7gYC
s1YzmhxECG4K8YhJo7d1YaB2Xy1L29tyXERAo6oRgGYL4CdlNEKUSJVr5RvbZDY5npp0uGYFbXmm
ZQOFEoNfBPfjEmpge2P2aezslGPMFKG6CewlK89mwoq0VlhFmhUhQ/ExiwT/hBkW/2UJBX0IFXf1
fkBYn7PXmtw+xCRH+CRK9nl1avM82yg9dvjyyzaPH+xo6YcNHb5crwFNGabrVbyDM7dQQTU4m/Ey
D4/C9wmKSbOTiol/qOjNbMbYPWjhJzekD+T7aAyTXdwhC4rsIN7FrH5UwdgU+IXBHU2CzluhfLNs
6jhQV7ldiPYdQ6FcMb2lj6ZhpbWFZVWctXnGvDFqy+Eerq/Ot9EA+uzQ+7KDBV6J15LIhpyNpG/Q
Eg3zuYRS5a1Uh7F9TTd3mknBar3iZaR/kqw0FIt21dazfcW4wFD1pt5wJeaudq5D0qkwwyJq/Yqc
m+AreUEFVXmQZwyAx+A8DWNwl0VLeTfNslZvY44Y4lMoKpRp7RJmHGmBfI1iGAMJkmWSzceRYsIS
rxaiBIXYMGzvJ9eBk1+WbXAGBqpoOqis3obhWFrIyBNSu6B/gqaek2U6NgPl4g5E7lSdvMWKvpLd
RjGI+NZ65RrVI5ZIm9kiwSdRkp5TigSK735+67Ion787sor0V9vUdrrrwez34EFSUz76ecIWQvhl
DYqN9NijQxt3gwHBLjf0+pgeuzVpQczsGT85rfvUzyX3hLIR84m0g+ho2QBEV8ojOvWKE2PAfhrG
cOM9rd8rL6eCprOJlzI/znmOdxPZ+ly53ha8R3JBzxrriHk+38k6iXHyZdHtlIriqWl3HaV8ix9l
lWIYHiHUu115u/gdnWob8RtKJzbkZQNKGAw/4ip5T0SfBna8tOpG6azacssg9kkQ6QbjvH8vUr94
ZsmpPVJ9dW7DxtlZqrXe7ZiVtWZrno/IbKPx5EeJFudlQrMBQZ9IJKhU/V4vRNg9g4hzJ5QxKnLW
dWZX9qVGFTt7IS8JGEPmD58aNDXcwkJ0OfnUFVvjWySmcM0inqbL86sW6ZDaMhOo7DU8W2cPPjla
jumyzPERzL2XIrItxb4EdQSOuRjG7GgFI2hDk+mYsVkR1O7K56V9SY1EtYdmsxm3hFXX1VXeL+O5
TpC1HdkWkyOXKhBbQAgFiVnZOH/jNMiqNSofF8FpQqhRrC/3rrQteWrVJTsUCfKAzgf8iGiC9tDg
5Rgf1MTYDim/k93NCJ2+ajRE14BDUZHLPASpFfZAcXUe1Ve9lY4vYugGkmSraewdGBxBx7YZd5OE
WgKYBkg98WunLmqy8gnHAO1J8Ce9RIbd5C/4O0y+phYZHqahcO+tKWq/qBaQEDqRYIEgJLrz4Bfe
21Q6sVnHXimq62UcBZyftDPJA1YK1CMZUpR65fbW/N+knVdz21iThv/Qogo53AJgEklJVKAs36Dk
IOSc8ev3gad2R4K0YvnbKY8nedw4wAl9ut+wB6009qtSFYfr2Giyba12OA9yN0FnyC91yKpFR7s9
C9sbQahwdqbqGP9QfTSObczRGi2zivUEgig+amUwPUM3r4DgNxVqJEoocCUc6+gpou2NIgrHbuJ0
1OgTu+wm1Igazp8GELhsuYIOaUHPdYB5Sm0UByXqe30XzSrYTa2RM1ht4o5JzD/CWlyHcdes0YVN
7gpp8FeiCDGmRakps3uIAhurC/zvEdW1h2IsAGFnHpJFZZOEJ5TJxTOd7OJHNonxDTgAYZUMOg1I
igbes1wVBgU6qdyb4Nuugykn7FD42OCqQd89WXoRvsJ7hhOCPO+Abn8wXuvdyL28wfVlAwGyGt0M
Sdob/JlkhIZ0qX7MVW28CuoAZwAJgdw1S07znQQurZP2+k+9loVjTG09Qq1OzE6kpPlz20kqivMM
3k5Rek8dVfHAnGajD3O5azRumjSF5B2kS22jd0N9wLQuOTCjJRfjqmjNo5cnRQat2qvJvZeRJmhU
N+wItUhENdVEqt1BLKdXNhrpKrJ6S117etDvRvL3zI6h8jzVFWY3COVFKnwQJS7ctEKyhpus8tMU
jXjVV2W+6ycDkaesqHvkpiruIp6hWs9mmQrbfAABgYdD3QaOgtg6XokKBOGVoQYFkptNjhQ7+8FZ
QAF4LXOT/KYHjZrv5FooKZqXWBSFcgH+OPEqy+58HcZPaA7P2GOkd3qJhY8m+MM+oVlz6CsvZ9JJ
hnSdm3q67UYlvquAmq9EGkpOZiT5TVOH1laPLSR1TC7vNthOqDl6o/ff4c9D0jHkWt9GqKdQ1pHK
WaQgEEEaF6JgbRQOFADRKEFzEykzD4DfYG4mSRZchLUlun9ojOjQpPZBWE9bUGrRrhqsFjl8S2nc
rO/qq3RUhwe0iaJTIEl0WHrIU/oKy0wU4lMNhemOOvx9m/T6ZgJ0hROK3oE7LMMx3uayR8UC0zGn
9NoaWGkr9WupFzh4sK3xAKV6bQeLKECvVK3E0XB6vFq4pgOsQ0IokYaTIGOpQEGpOqht17hmQfvQ
C9BN13r2NU0aC8WmfMv/VFtpek7GSI436A3EkEK0xF8rxWi5PS/CdHD27Q6ZZFW10zWV9huiWo5q
W5F9n5XZm9CM7hAGVbojuBzNnZPnRxNk5T2GBthLSLnRxj8naE5PmL3CKBMwQUxueR0sn6HAXQ2V
r7xwmtZM+HlKhRtp0nWafnNtkDxgMMWNKoMS3oZRAwEm8yXtJQ9VdN+huwNJVrhY4EUqVL1N/ooy
7BiLFgDI0kAou/JiHFoAD+Er0P3sQBWvILfcqhLYYKcuuEkB+ui7Q9uxdAws7pBWz9XbOsMHUR+p
TI2p3CtOIwfTNyvz1G8e/qB3FMG4S1rI+u1NVpdEubJuTZANMVfooJVpxk00bFZ9OIX3AIUjdGtD
YwWOFdnugr50ZANK5RJa0U8CVWsEpeYIoWQctI4mqmMqlX/CehDxuIJOPNkvM8/mIjZ09x5AueIs
HGjkRelGlPBXrHOa/Os45qKGoV5ShCsrFX41Y4vhQMV9/LfX6gKIMS+VnEzqg7WG1+q+r4ycziTO
3MG2z6r6xVBTdSNCj3DLFgD/dmwkQve1ggeNIHYVYl2FdDMkfDgrFtsV8nS9K6YhoMJUarxrFIgA
8pcl9seOmNWTdizC+gHd9BcD0PFxMuXxDqpNeECQfGKXxTcQHMwmOMVMv+3oNUkDII58fGNUWvtt
CjPDuBKbdGC3zcv8SE1+JD3MuTQNsh/s8J5WM+5PpX7mbthf9WbWr2TERbut3ybNL3juZmMjZ5C6
XcHUsCXIKrBXpsydPAmUHnjf7tyQB/+AK8V3qHSujqu4wQTYDczcIt0WuZMd8U/JrG1VzdZVAZwo
tEblrDwGvcnuS8oGCS6axuzRQoIVExoaMjdDgHGUXbUYCm1KcD8ID1plN/sPJvnaBClYO3nN3QLQ
gdb/kNs+DDdJbbQ7bE5ra+OR67/EbaRv0HWIX0Dgm4Vr9Ni9YBgwiGsuD2O/ATR/w7I8xQGVgwAh
KqyLBs3bgd9XYUbVYTJT5rgkQAuRlWMRYyBr+5CG3ajwK1QNO9Wp6pomOA663lPFlcdy5NbsBzvn
k511irCg3qeoVu6UnGax1yEir6c8/1rshdRzkcQjbVI6uR7dMPAALTaJSmFQ6fXq6EEmxQwt/53L
6ckLYvSF68GUb0ac9qQ1EEN8JXz0fO+VRm03YSWHr0oSj6CVao/E0xTgkGcGphizOaeVHsYIAghL
AdMCwKlaRp9Cz8cXv4DB53DtGc6qB97C9sw42ktK1lFSahNJ2ckTwNBNC4i1w/4K3s1KTfU2BojV
NvEq8VOIM5EQjPGqklL6k8gDdt4DEtFoJBihP3VrGswAsWkIeki4WqBW67CIsbADmH0QwkZWcN/z
R2uLhes0XAfoHY24BWoDvBZzDH9KFMc7J0Zf/xABxNJcCL+jsVXGMRI24FT0FyAOUg/lRA501/KT
doN6J6xXXyrNh0JPRRyImdmH1mh5DqPAvn2HngmeBxVOMB0On0GhR7cooAtIDnZ5S+mfV4ZOXF32
L/hg9rJTKmX50lGmm341XLTQ0CTv3WXsgXhbAxhAjhIEMMbsuY71YJxJD8Kc7W59VZHqrZUjiQG+
OVupgpDewM+o71sp1qibl6L0ewqVYD1gCAvcS8uQrawHpWgdUce7MOG9rwel0qlAS+Ka3CQ8qlgK
TZtE8KtT7cstWoRaxDWqsqabxhPDW9K6/hrMIoYayHBjfVqLBr9KH7xf2diKlSNEEHIderV+bVdZ
hByqmKe9ule0bNb5q70zep6im2K2Yx6AzcDtMhuq8HctmoiNg5tFd05BAkMxmwLYC7rkp+cKSsC4
iss2QcKxA2YMSIL6qd0KfnSGA1Bz16Caj91U4rmTrtYHv/HYmI24xGM8MekA5cMLwZDeBPRT3gsY
RD3CrNHorHFi/YYjEd0maWS6s1xzA3EGLl+i65CoU7MO0n1OufC+GSe1dxJY6vIh1FrrFbYcRjCi
1/7h1NV1v1HECX9ky/CBugZTYXa231jJdsiw5YIKaAS7LI1VgVfT5ZsY/5LnVBu1owcefSdaTX8v
KugSl7DgEhsb66IQTtAHqnVk/QoNGGpaJbk0OqkcDCSgCMFmYi7QjpHE3zWMwtLphsjErTzD5m2P
dWDwhP5jUa3CNuFqJlbMZ3rK1iNVwZsuSB48bBpyV9EDRFp7vy74ijkIEpyXuWgU0R4aU7Otc90A
poIK937MKIQcRLji8HitsayuiqZvil0LHp+WAZ/6Wm3KDCfjtkNt1YLIKtuVPAnYbAFSylfQA2EF
ex4FPr44lk500+PkRszApRQZjSEXTEvg8ZCBT4F+9ncEUVIVW5Ge4V05H7p+g3WZrVtFDFGB1f2d
Rp8UIWInQ1VkpqornKQHEsxskh/qNMpuOnyCdlVM3ZFXxe1tPVAbjTeRkXAuZIjZ4LsaItF4JUmd
8U2K5XCP2G893lToskBwG5RSdrJAuvJn1w1cw/OZpEY/4kcslVm4riqsmp6Kgp6FXVp9EG6qQuGw
rUIjX3WC19Oqo2pzKvpu2gdWNMSnjPYcIzMbP7mVGs08haGMzXCC14/gptAFHqe6EG9EH8cPW8S9
Z48VbyquMhHnTDi2ukyiY+kD1lyT8QSvl1K4Dx0Vzdos0Q/MJW9NHiWurbFp8XRsJPUHGSdvSNOk
otrS63rM63ain4PJn2HXKTZOGzk1zcbFtSqSH9AsKqG+AgXOKSxOLfFaIL40jnydLoEOT1k3Bbbr
RO+Ec+6hnRoZHKmze8D4gw8nHUOjjuLvMcOGYBDKwj1N0YTmShcHE4U7Q7nvG1OYi45e7cYSeoyY
9WDvN/eeul0DkD7eTn5RwL2ttekBmmGHVXU/DI/NqGC6MvrKYaRcfaKLHn3PmrLahjn8tZ2RNkW8
DaoMFNigyTicMVftFKMrKJ9A1+8zaeb49EWcI1w69dY9ZHO1OSaN0Cd3Te4ZvpPCRuZu3JlIiwNh
KNDer2qg/X0GJZJsxNBfBUAvya7pocRTL2N/dBQrgTHdkkP8KGjijI8gvKXgrkYmAl4/HtsJikwq
JX3NrPrHrotSWCRDmD3W/WCRI9cmVXS664KA5Chl8/XUQbw7NV6DMl0YxvUzTPJ0V4hTsMXeBY8i
NUqmc1grKrjHIb4PtIK6koonDxIoig61gzqHOHMDw6ECqd0X4qHpfSm8RuooEO8C4P7cGplbqE5z
ZO/SdJTCq4guM3dSyGns8abcvoDgbK6luIf9pNSWfoJ+SsemL5v0Fgns+l7h2q/a+G8V4ZXX6EhC
+9LQHnpZztaYAPrPOolQbXeDR60xEjFIra16fClRdDCc1odPB4+AwwWt4rAZ9pAuw9aRVB+v73xo
w1vFx3sLwW+vzJ/KKeqvk1AXuY37cfKUiSAQbFGqm4dG06uHUTfwnFNRIqLYH+ZX5lRCU55QLIAN
rrSxZo8Tdwg85WJkXEmE0wMFveTEsyPpoeLNp/6Mx7bad5lW3Uo6iYmsltMZ3npwzJHFcqGgzryU
pLvSKZtg4KHROYCYUsGj3Iy6BvdhVBKzynB+iIzhLkJ0YCsYYiWfoqyVf6liYQVuECrdOk4AdT6H
5IDUPkdwETatR2MLW4aymhbNBnOy8V0qWhMNQlWjrA6Rx7Wy0os3fSWGKRfBENsbNRJPXS53GxQc
8HpIw1F99Go8gWz4a+HGaEqsFdpZbqH1ofZu5Ra+JQZLVlOuwM6i7EBz4pUjSwK4WlSm62lR8gJZ
vjoCLQxu8yEGVci0ylAdoP6Xu5kAEtLOAMy2d6Vcyrezy/o6TLvhWrRE+ZtUNdJBHyRtVRb8ViXd
e8/Jwj9kuJIWYiL3xXqs85FZAt8GNT0RHwilgzd4RetneKJSlK3JnMXJxgC92VcIJRwNrTDO8M0w
Aq7k9rroW8QJUIUd3YQeNPcVyaeAT2MsIyel8f+LteSt4Elbt1HVUqlKPB4I8ZS1n0rijRK2QCiL
pDHdlO3kqYXTshGZmiswjeZgN14gp6+eT+53CHuwjle+KddQQxL24y1JOgjYoI/EXdJ7KQzxuv+O
N7CPrrze12T1vlUpt0HoFbNmhpRdRY2qbweLPHd2mMiZ0aKQ3o3gG2hnwsb8Lcre9CzXGp0RkU5b
taVcOT6Wk9iIRzh2OMikalp4u15pQdwiIqD8VliGG0/ETcFVGrxj7EyIkzvfN6k6AGSR7npqmGRS
VN2w+JU7lIME2p5W2sy08VAxH1OMSLSVDluzXNVRCMitS9PWTbHkzXae5QuBi/1vIazJKKAHQoIe
t1niT8nDGE7oIAppf5DJ6yys19nl1jDAtD24v1baQAXPbjG+1Y6zIxYMxwwTGK43okfeMn+4tVeT
VN9Q5zT9791UyiyUP/RTkS6C66edf4ScB1haGbOmO+s5aRYq7TWWfKWgDbtWnlSqziaFNJY4PskT
SsCuwTaJOnmty/BtjO2UNN0KC/oN+wWeF4MRY6nlN/Fd0Ga05fkUezx6pke67Tj9hKLkRdQPFX9L
/9N/gAXFuurb6NqXdIrUAPV8ECXk6TD7M4ErLJd61sXEC2sdgezZHeDYDagRwJWqurjHJSRvuu9a
pLFpeWWQ3tbo6QxuTH8Lo4koyxHqiMXsriXqnTpm6d5jG7vmCqPftPBpT/jfIIcsixkdiy6t1/iO
cV9BnKxzpraw5pw+UddRXqvGKpC1dIuDd6M7s6TkHY0zCr8lvxf8c031diOHTXfV6Hp705cd+MYE
aWt/XWkmHP6BygKO4BgRySAv2vxWiVT5OGRCoOzB1uXDTtFDSlxmJea3QpPFNHc6lgqd/pC7Rlnd
+JWqsTb6bBOR3+wlL5hevCru7yvMiejAT1p/qKx2mp0d4eQ7mkGCtUY0yzQRLUq6HZVr+ayTeT8B
OR+p0GsKbQe1lF7a3EOAnmXn5bdDMcQrVYs72LrDqF71MdofT1BCq0OmTUOMdPkIMa5S0zJ1cJUp
SttoI7peYhLfRB0vaE2aIJnUlrJap2dq6tmJLkQw3oMkSKpvpD0z1TItg61WBfFrLYqmsEktpQtu
ucqb3aYln3GVOtFTB+6whaaQipPxam7j4rOgmxi9d8Bw7tgGYpBLYs75MRaIck+N/GhIsCg9Clsr
3rj4DLQPrjRy2ygkYR3pkfBzcvdcYieNcgQ904RtOe0ij/5QTU8XryFzBUdK0CmtkwDEFPoOUSir
B9gCZeSkAOMelcJXz6oiGm5syMEvU+ZRtpU6FDBwW6SwuS1KVKZ44iHYj2Y9PGFCE+rr0NIrERdT
Or7IYbSV/2SZlfnLHyc53mVo1GtH0IlVtiKBH2JHK3LpOFoVqY1k9uO3JlOjH+GQKS+l2cF6wg7T
/B6AbILXj8hoRTffN38FtC8stnj6L5RQZ0tnAUw1Wxf+vbs6iNKbqBmhQkjgMlCGN8Zi2sKesE6U
MIGBoMsS3ndpJRbXsSf2yG6PEayqUYVMeZOqAYomUjf8FDlXfytor4xOh76UQDlYnuc5QnDf5EJS
7zGjxj8zr/Dx2M7pmUG3kNLSmno2mia9jDHrASwaohheakqiG8pWg4547O2jIYirXV532Ei1bNQI
jXY0kyFayPNO7XdUD9LGh0dfqCXu1TIyx/FqwqwSGwlfqM9KO6g/gowE31ESvGUcGPp5cxV6Dd4g
9M6HUxMLbb75r2aYshaHSLbwMFZwEezU7tVsa9zuAirQd3GbmRtJb6PDOPj9ixw1JTVYUXz+Gm77
EdWLrOPMGpNQwAVDvBBSy3upq2HoK7aMi0AoH1MWLqadF9hynwBt6UWKJo1QTDBUdQHoFovIE8Ym
ohuPuYsIUR9rdCu/ppdbqBcEOd9D7P/AbC0U4Sww9pomyuZiQOCz4LKmVHSngBub6D3EuXf663dm
GSIa1obCeJBWfo/k1ZRCGNqYEEpxKoyHDBF+6wLY+iMK2hRVUVTAl2nwv/6Qud6ChXF67KhWIwtj
9W4pKHYYb0RgshO+kl8PxvyAVDdFZEQ5zWGGS2gvvh9MVhqKhXEEWJLCQ+6FskEockXY6sPP1LwK
4bd+HW9JnAQHzSuTZcj/JihyfckCzSEMV+BskchDIK2jeChKV1m1Ca1jFB59f9XR7v1LjiQxZ9gz
GDZZQzlQXGLXZZ+mpgU2zs67Ozlvt13WrJV29fXI/sDF38Os4bUCzuFzoelIT+79qxwMIQdIQg5d
uGgQrfRN5w6uYAu2ZIer3CHJdNFw4s/S7ZxmheeLKzm8dJtSiSO4tB9Whqu57QWGwMcVwWNJlAFA
fxu6upyuhZkgmg2bGQ70zdCeG/NwYdxQJRdkBwLwZuVZkBnVx8WSwy6RKrUJbadczePu3M6VHdmh
FmSjevC/44a/5tAhdcDHuP+MGqyl47sYCrimU1xYQX8IuO++xgy2V1XT0EW0gP/wKt/i7aW+SDwz
lQbbHHd4IiI3TMczqh39vl5L195WwDbabvkCj4F9/+vSS5c/rOBF+HndvVnBnRh1uRcRHqNgOG7y
yTScbPf9Jncw8aGimtnhzlsX259AWWxo4Pb1aL/2NozxC59fmlkM71+EKbFRQUgBwK6z079/kpqy
uzFU6CyodYu2gOh0+VOk6U41BkjXoIcoFIKtdC9yfa6pp1CS3oWRcfx6knzYZiCnwOThjJFnP4Gl
/KiUp7ABLJRdR0W7yYPCbcXmboz02ukF6VYu8Qpv0uuvY/6hVCxGzpoXYSWKKHmzCbwfuZ5YQHYD
id5KZF1X5VOBEgFmUP2pFvLDmMmrttev6eNS2tYwjIP8dTuYilMr2AKV07b2/WPhD3cXnuqT78FT
Kci6irwMaCfvn6qqR5qdsL9sr/mRF+peJHXXIrW0u/xo6i0ObKYtZO2jJSc3Ao5mWar8kFXpAvfl
0w9iidR5LI5l2VzQuAyZJq8/ALUuU5C6GjZ8VmL3JfYqprSNqdwBGvv59cg/ZAHzHHgTcrEk5GoE
95ERsmLiaxTK8Nvr6dG2VY8X5wW+zYddbxFs8e0HDZfTpCdYB6iKPI/+t4EI0tcj+pA9EYSVZWiI
3isyH/P9pwRHO0Ztphi2OGorek2bAjGlkivE12E+7iWwv9Eh1ti/0U3QFyvYN4SmERrF47Jn3o6Z
+KqbGiW1tH7Epy8/fx3sw4szsdZVLEophgE+UJx3+zcbl6xVXa1FMRa0ObIi+0i/MJjPfn8yJ6Y/
r40dYTH9CwtoKXIXJkW7/EdDSWPqjQtD+PC+GMLbEPMjvBmCgCE9eBZCiECquIraEap8sxAwQImv
X9bHCWAhnCGaZE+6qpNyvo9UpArGXRoKZEIobiQuJL7SnVnyF5Laj4uVMBZ0Y1lR8LVfClKjHyd3
zWR5tiGdm2idgkfB0a+EAdB+MwrN+XpQH9cpyTqqNzT2DV7jMmHoMbprrNKnZE1UZHvbHQ4qq3hI
TzGGU102XYj34XMZxENIARkkkb8ut6IwNCmnoyiMt9IPjFWvkwEllzGxUevafz2yD5G4H7CAGBQS
7Sj2L3YgYe4EZxFa0EFtnPiVeBJ2FV3uSDHdAC+7r6PNW8y744eMSMaHhyQebQdooO8nh1gNVQva
lf0OWzz1XtJee7hWmUiH3Vil3Tc8nldfR/wwHeeIqsEUsch4tOV+hOlZGvtIq9uYPDpaiBSB9tsb
47+d9ChJcC9hvrPvwQddjItS7ihbs8JmNVwPxbNWedS9LuQLn3wpYph8K5WbgrhUgqdZXJjQ8bn4
CAeTQplaXRm4cLbnr1+YNO9mi2/EQOjCkq5jt6EtbqZdg3CylMjc5WoBKVcRXFlplMMuGZRoP7ba
q6f0DTh56rlFl21jhETtig7pSo684cLs/LDuMPyQdPoR865Lsr7YtvoaveUBkSCkv9UecA6YFvT9
lQcF3+sdBSaKfWqbXcje/7FnWbwCGIwzlRt0OvN0sSGXoCE7ZRaidF1377pHd3/k79bzj/XaXu92
ts1fjuv1mr+zd/amsXebjX234af/+UOHfvLDvrM3/Ocdf73j1/FrV/N/5ydn/uHwhzv/5Di265xO
7pYf+y2x3Pkn/nT4Mf+S+ZfO/+D+2p9P5/2vPbKU/NN+z49f+/l/4Tn3F1brxxmnqCJiK/jywNJC
juX9akUDEMZVI4HwaSw7rn7KKHh68cHTH76ech+/sqIq2FBoEIKBLS8J2/6olVPVgBrOmXVdgYVS
qO1TwF0IDRfW69fBPhsUi1QVkeRXibsYVKqgmytZVB7jpLiFKL6DXw3IuD90srD9OtSHM4qKC1uq
LDIwnQxiHvebQzf2laibfOQ70wRVPe+MUqFLgdCB/rDKmp8gEL6O93GvUzTyHHQadHrWLJz38QIp
Vgolwil56tRqj4hx4gJRyK8GAavur0N93MgJhVsIBljkeKSw70OFWDOqiJpCS+zMeCfRbLDDDgfO
YdTxgaf7qV/5xtjtgeGcDVA4F/bbP6/u/QoFyzenGWzqOH5Zi2ML19xMHBI84jU7t7//c6tWbgBN
2eOKR9mgWWjT0XF+92v4BcrKu4fVtun3vd3a58IV7ddfpoNZrDteCRdWzbwnLR9N4aJNyWNeM/L8
ld589QmEZmTUyEq2CJ8FMqoAyqUc62MIvLLMP5IQhqx+WDBDN8YAwlqDO6pFRxpacHnBTudjTYrr
2NsQi7lUILhnSFXH3A2l2fxXGF1tzNtdBcDWKUdwLoqU/YqFrnT6LLlRWrH82xxofgILRY1Zmon7
8eIJ0sTzArXjCSRacg7iJodcR9o9G78lRnnhm32yKUBG1pCBoh7LVXxxnYCRMdI24WqUNIErCVei
dUxTsq36/xlnPnvfzI1KwGZ7kIgDwsDtpaMHgihEmaZMLiQLn80QXJg0xeJ2OdeZ3wfC2z32WwnU
S5lLJ3TWfkbGpXn+yW4DsZl0Z5Zam6f6+xB9EIMpTiglVAB/7VrpHE0ecEPWyguLXZrf/vsVxYd5
E2kxEwYkBEy8PPDAUWE4hrcTEy/43QgYXCNLL1TUhNuXGpw/km9fb3PSJ1s4oTXOPxoB/M1ikBG2
JA0QRrYV6SH0b4BaqOK2rG97eSMCZFDDQ95dicOmgBNc3QXVAWBVa63RHp3ylwvP8vkL//dZFq9B
jZoQ6SteA88y5hu/uc7F7x6aMIp2gPCta5twuE+8PXa+AFJWerwexwup0SfTisxQl0H0Ut5UlhmB
1OlKrle8jqJCgllpC85r8GpfD/STxahLKgcmInCU6JaFsRZAPtoT9MvgGr7KubaGK/EbkvKqRFbz
r0PNUnIK24zM3WeWvHu7Hku/L9UiRoeVhvxTh3R8UWt7sLU/vbi4tGl//HzcEJCco9nDqWAs+0pC
L5clGkrMYkXYlKU522Gj6mA9/+2QCMOFWEaE3ZCkP+n9my1m7ABljohaIrfbHYIBdWwV9kc+rqg9
XKgmfnYKzzd92hdAgriyztPlTSxLFeqy6AKKc5QTzFNBh3WHgLnQPyVNUUZrNFq5cdGJNJ9UpRki
wBUTpxValz2Kyv4Y7iDF6+cEEQzj6FVF/xulO2s6QPOCe2QAhEjdPMXayG4mmrdrkAvJ6+hBI3X1
KdTOOIuWt2KVWFdMmaHhPtJ3D0VQQRkcFD2jvltkyUZFfB8QYBBWj4Y++Q81wsHPNI6bXZQN7W/P
iJod/LAh+uvNfm57/JsILNZrM3V9D5HQhP8rJG4aI2se5WK/nZCPWNW5ODx8/eX/NKbe75N0uWWJ
xIw6FQaai00/zwBut2Zm2cAmbV0prooYzV602wV0QeBh7MFVPSCycadGA/LgcJPybJ9DzTdgvUhy
dPr6eT6m9ToNR4QEkFOlaqItDlWrmqIkNATETTP1TsXDJ6sr9AjqbTQF38xJupD9ftybGDckH5pa
3NuYku8nox8XuiC3ogAoIfQOUW289hPu6V+P6cMipq8zX1RMC2M+Mt/FmMqhydpIQROPK5ErtVdT
wzw1x7+dOYsoi20J3xtp6iKi4LME3iJwcFlvRrpmhnhhA1yOh92IDAGFe5YxJpHKIpJXoNLsJWXt
oNJhIHQ/masqhIURdNqFjOTDKf4nFNpcpFfc8tB1ff99UmhkoaHA5Uob/Rj6v9APuJJhR4hY+ETx
q6FFjgCRxJDbXS52fzk5/gRncehzT1/iWv8+uClFChgyghdjhA6LdheDU/67qbEMsVh9MqIKYo5L
hdNy8hqetBUTEBdBsfo6zIfMfBlnvpq92XSVjK+UtMSJkoMSPPYoTg36qZ7Vq68gPTiJ+E3wmwvz
ZHkm/xOUagg1GO59f9RN3wTNSgu9yLqhV9iGjp566yyCLJXjOWUGN18P8FKoxZRsNX0cfZVQgYmD
wgDeZOxBBkE4Moy/LCL/MyoDUB6XdE7mxZaB1YnV+RqvEuZbGp2bbJ116H8Yj1X6QzP9/+gd/htt
cR5UmAGoScTAPOmoI0peRDt4/3asXbi7Lffd5agWc51cBxmlkVGNfroZ0FMPi1dLrK+G4KkTpL+8
pS2DLWZ9HkAUSHIGJTSrMLGOsfGj8fqb+tK0n2f127NtGWcx62XkiCEttDBBx9ByS9/DNyVtTo3R
f/Pl/rod+xDJFnXaJzp2cRe+3KfB57RKpQeEuvUieEdNG6gmwbWwdYXCHYafQr2zcADK6/ukePUv
2Yt+OMr/DPffiMvNctIkOLltXzvxi7rSr+SVaq60u2I1rrO7srA5u4ONuNcunDsf2sPLsPMZ+2aZ
+8jmamYxhz3nqyRwha23Uo/9Wf2dbhACAdrfOtVrVNvahZX46TnE1sL2gksmadP7wKToUONh8aGG
f7QkSAmlC5Ph0vDmrePDJHoTZbG1CHITwigjSoTqVH2j+SOehYj81q5YuQUoPPqVJVYG7KJW9/Af
bGtvYi+Ovyw1urAQiO036n5MCCKWB2C3myrUt1+H+nQDeBNq8RXTJBOhWRIqE/qNkEJ6QeKoTE0n
1xELU7XHr8Nd+naLXRRtfLwJMsJJ1nMhnXK6K/2lFfjpofBmSIu9U4PdUgXj/Pbg94TFKW22vgHt
4cJC/3QoBpVa2h/o5BuLrbNulCYwY7zhxgzGv1sVPwP1Qgb5+fmNDjDdPRpS6lIttmy6IjVlUhGt
eaLKdtX3ReX20/Mk1Ecu/6tuKr5BgYyz/P7r7zRvxR9m/5vAi606rDN+z/m0g0xRQ6TLJzYSrFh7
z0fRpVjh7XOhXPDpRHwTcbFvoqEdjmCcORxE0L2wPNYRwqVed5IwP0tV8cKrnef1FwPUF0VpSsJB
0M0HbITkSdH6Lx2krgsz5FKMxUaVVdw204ghoSDqks56AB3ESyCKT2f7v+9NX+xTY9JoalsTpG0L
NwRe7XiyuUIDg5whv3SCf0BD/dn0TWY7rVKm/jILKusScVnKXJAy8X3dhDn6Ss8ewn7+A5hrJMWe
ZA36420RAFh+/npOfn4reBN8sbD7vslRfiG4mqxibQ8M39efNEguKJEl90EJcwEp0AunzafnOW7k
4P+oK9KfeX/aTGVBgR7dEzZIBJFRWzOj0IXItSo0QJjoXhQoOIipsP5PBvsm7mKwQx2YAywJ5OZn
KYIQCyLdhzQ+rob8bMwqQOM5C1o0Hc5afKn1/vmbfhN8sbe1NZ6v05zCQ6jAXPeYZ9eG9nNECBVv
mtbYlGj4V1vPOH096E/n8puwi10HMy/fCjrCCjLEG/NUtrDIPAyVL0FcPt273wRabDaghvuqCQgU
wEFGedbGfmCtgtr5f43nz/b+JkWKGi1C4XYOM4A+KfvhaTaAF2AXS+0lyOSlb/bnv78Jhje2jz8r
wSL5VcLeQUHJaef5nOYYS439WmzXlNw71sjXg/w8EQQxoYmgQgA2LLa5PE2RDfbJeJsKOnKHe9vg
uyqaASb6qEqVbzGJ5t9XO1WM4OVniKsY9wlYwsQ6j8rvIr3U2/w/XsW/T7TYE4sqFaYRIJbTFacA
LavupkucrAyuYJvYBpTbGnLmbM14IZlS5lPjw6ny5lUsErc6KVQtg4bgTOUzmqUbGMiItuo3+oiW
bopwj+CjqHhq0vEKjpAjwpTTgnSniPfQHa4szXso9R+9+ZzVMpq/MtMkuOrw5oR1EWyaXPpdJ9XK
x6mYVo1od3U2U2fJSkvj7uuP+ulp/GYgi7RQ1q0YJj4DSbrbrtn50c9SlmxVdP1h3H0d6vMN9t+P
tdhgK6/AqXW+MJXyvpHvaw+RhOIkNTcqdwoB1s9/k3ZePXIjyRb+RQTozStZto26Wy210QshqTX0
3vPX34/aezVVLN4iZhY7A4wgbAUzMzIyMvLEOcaX6waXN//fBmeR1eMNSldhP3JyFdAU5ISVKDl6
32+vm1n1wnkQTdVMadtpXyQPJpxpPCJDwueJTlceowjwWbNBCbSDBnbF8ORl516oiSKYXborKKXy
+HJ+ZOVWhailSAKcB3eVG+xd9UbH47m+NOEPCKmNPnTa9I56f8lru9u9rNi/nGDsAxvWdRFNTNpj
zu0LeqtUynQz9ApkKCuKMrtIvIUQduNC1gvFA9K7jyWqGGi/j9VnTVAQBn8Qh3R3/UMunfj8O2bH
CWQhZeMXfIdPD++OigAAcbj0kFQpH2hmgoRKNoYVm4tjp0OPAhNQDpSxzsfe0Q/mRZpCOmZ9itWD
V9BBsxJlps++WF50EXjU54YtzgF/7VhJJtgJakN67gyttxe1bNuY4HQlX95Y7l3l07F4fSqXhsX7
EHC83zCvOVKT1n4cSmVYPfxyNHInww7Fvus2LtNlTpATG7N92dMqK3ueyoXKR1wFtwnj/3IUM8cM
hiJ2+2lxAAm0FJaHT0X8dn0Q00fOF+d0EDOfa6gMWIKACSN9EIzGjt2t7t3V1T8ufJ7P1SyB4ZWZ
rh22mdMX90r/kXWvbvJkKit1+OUVsYCN8Io7QT7PnTkZ9M6D3gtnlukm9HZRvbLky7P1x4Axu4W5
wWCiJIuBfHguy31ivPjus9y6K+t+ecQwW+BjIdszJUBjs03pGYGuWtNsua0HSQTMAQTeMXe1D9gs
01dPE6KPUc3rLyPE3vA/IXWwcouQF6fSkuhK4+mY97aZ640hGMJhRHOl3GWfir179L6hbFtpTnLc
xi/wATr6p9vxQ3lG7OgNdDetLOUdPEXXvVNa/gzg9lQmOR/m/X1KoYy6lwc1V6iNfNNvUPR6b+ij
ce3kLoIdaGt9gY/4utE1m/K5F6GbpfqF5dfTcaS3X9Dsuv77i7EJgPD/jWm2urQyhxK8PjClKXdQ
4+jWV2vteXbNxDTEk9w6oY8Q/mlM6OYnATZmM6IdaOVNaHEvWABJAfVPBZ/ZZmvNAMbpEBvQvzte
+p3rZQ+DZGXurk/Xkh1AUmA1IV+fNsX5WMSo6fHyqHaaFpZv2MpbgCAmPP2N2cg/+shHmfW6xaVz
eILEUyjjiZsbwrlFbvSRUpdC5VhxRkr7l6eLUPPi9SjRamr/et3akrvRLEVvDl2LvLrO5tGylGJi
g6BK0Gf7BLYrFPD+zYAohfAMBJIBmPX5gIxRDJVE5wSW5B521S2s13aJaJTyU62fr4/m97LPDxQg
mhQepnbZy+VCtDWOqxrvPlqH+k2+VzY9Ojtv3afIcX1b/mkeu934Sbe/pvf6w/A4PLyXznCwDgDH
bJSqt9e/Z2l2Tz9ntpkLaNEBl/M50yL2Lnxfw8t1C/LkgNdGPNvPMFUrsltjQtlpn9z7bC8+AtY8
GJ+Sm+Zd2LQ3+T1y8fuWUSZ3KRr3K/nV0gY5HeLMXWu5ghtCxL6acUeNAdB/cqGhyrhoXR/pkiGJ
/gZZY1sAW5u5URqqnZipeCo8kU5THJFXrmDtS9TjdTuL0WsCLEK5QB15jljsjSIZqtGgiux/M9vW
Nt3YHvSV2s3SJuex/I+RmWPoviEU9WREJaiAu+ue4/aFmwjshtXK9lvywVNTMwfJPFeKRxjYHNO9
0y0Y/KEjvj5j08zPXfDUwswFXLmHLqnFQqe+JcGhDx7IFaX8K2y8aviWdSuhfymjJyDTDkfrlSFb
swHVfVVmoWZx286+IORuC7BclP6Hn/9UjW9BuuIOi9N3Ym0+OBc5HGpCvM8PhyL+IeQrlfzFyTPJ
GU2a7ugWn6U6kRJ5ndcS7rUWWWm6Qj5FYP90691Q38LBKbqf1xdr0b1PUqvp708O57QVh8ScUquw
VbeQ0cAQGW4TZe02uWZm2s0nZkp0XZIux0ysHSH8swnX8MT9C9c+PZxnu2gsFA/JdGhB0u61zcEW
f70+V0sh5/T3Z542RlKetLBhOJBl5u1fHezy1rBvVzv7lqKBzPUfW+AzYf89n6xBkkKa/fEBsd/A
5WujHN6KR2hNuRCthOuldTk1NXNnwU9j1S1Yl1yhvDlGG8V/Lcxgc33i1qxMf3+y+kKr1x70PbVj
ijeJ1DpW9KojPvdvjNASq0vgZQE/nRsZG4CntTUNRf5wCwf0moNU64qRRRcAl/Z/RmY31NIDWeX5
GAnq2B4hDtTRsY0iyfabL9eHs2jJgBcFpDxQOGs2HDmn2h0iC8pAaIR0H8L+4Ip0QDrXzSy8knKl
416ncL8DXv770epkbRA3DeSA9wqnNVSn0IyXUDVsVYGC2tIrG+lFBL60PU+XO70S3q4bn7xrflKc
2p55nznUSta5vALLNHY2EOSNlrRyC1+Kp3QaQA4xcbIg/37uFZ4/+in+MmF0PEJOk7YbFTraDdrK
wOAyzTjWEIhvZBP1MbVrVh5KlxyfmxUOg8YdbXWzndwasmuMAaeFEZI5eBmU5+YdTFsrF+QlX1Go
MNChQ/ulMtdhb2IBXpqelFpHjDSOeS/INrVHS1exu75gi+P525A5KzkUA1yq+ZS7KyIcsei3ufVz
muSdSJEDCriVzbbsmyfmZrctSvTZkGRkEjp6SRHkMHEoHsyeQ57OFDsMUqeG+9DoH5p8XMuTltIK
CpHogVKIRMBytnRKKrkwv5qUPajDqtbnPPfhbSnufKjMVOmjhljj+twuRf3Ti97MoIG4iFqnU9TX
utIWa99zPC1AeQo6xLDl9bRY2X0XDajg8ECHghmm2R4PVWZhOYzBH1ZdWztEoDeBnR4N6UbvVdTp
3H2ckK41NTxxgbgt4l9gQjZihtzg9VEvrjHS9HwDVTLqKrM4F7vSWKggxZ0wam6gdDuitI30RAOn
L5p9sQdj2GPoI5Xrf1y3vOTLp4ZnoZzH+IISD4Z7KBab4JAKhV33K+ni0s6EbIC+RMq/PCvMphhu
zjJC6qB2BGM/unsx3Jv6D21cW8nJN+aBFFQBWg1o/sKzMjMTNZ2qQjdJZuI9IkfnZCj0oSByaKXq
2Eb1IdCGZz1/j6TSoU/SkRAJkVN/BQ65OFYYIhQgniL41VmoFQTE/UDM1k5XTxza2xBK/KTcInl5
feGWdqbxt5153bNPxcoEYYPHpOFnJQi3hZR/G11xg+6dnRcfQ7AG11s6RGAqEeHFmmijrNnI1DGJ
WyjKa8cNFBiFlTE5lBn3wLB3HxUlu+9R0nTkTHAdWZKzlWldiguguGmk5V0IQPUsLqCeV4XlkHGj
136E3WOb/Bo7p692/Vo70NK8mrAFABsHuqrMb9QBzO5eJHN1183XvDqG4XsV/Izy90b86X6+voQL
z3sA4VXaNuigUUjFZoMKu7QZCHPMKCVluOMH3rQQQPEfJG1nSjsTrrZcfpXXrqaLJdxTu7OMo48i
BZ2LipCn7j5650k4wIhufvssvJgwm1fb8mUlyiyuHu2VOCxMtTzonecf+hjzGiM3pL5QjpnaHY11
ivRdDL/6/YqfLG0/epL/WJrFs1jrMhOxExJGGskt2c5FNNugb15JqBZQTCzdiZ3ZZqBfTEHiATtp
DVJWOrQ2JFI3yhMNGnQGPhauo3257i0rI/t9hJykqGgH/u8cBlREahcq9dcM2TUrWfPKxcXiygVj
mSnDyTDLN8bKyFo16yle7XVHOkhfdvTBIt7yIH3znkcn3BePOZdLe3y/PsClo4jq5B+78rmT1LEr
1JnZ4ZXVD689QlPrWbvrJuTpN+ZHxKmN2Y5rxRjNAgEb9CzKtvxS3Lib/mgeq437nH2ROvjQFEe0
tY33PXZuAc07a4i+tdmd7T3YqwWFxrXaGWX5MRrFXZ6Mjg6gYzQRqiiP1wc8j2YchBOzoEzJGvo5
Ep3zOdXyeFCKAGb2pPgRkOuH5kcRTNiST2F4NOSVXTEf229rXNVF+sG4Z85dFFIHBdLymgY9czwo
ivsEeS7V+vZepb1ZGV3n+uDmO2IyR4vI5KdorvOn88GJOnq8UmWZkMlMV8+tpnQ7Y0Q4e+16OPdM
yZy45MgToUGZ2Mxm4QuyQjfz4I231fZ7kIno0Bg7QclWNvjl7GEFtD/SndS9Lu6gUY6MaB+Q8OaV
9LPO072L/GYvGMiElR3pSmXur8/f0rAUejfheOFQZVucz9/YpAMdGqhLGtQMc8Q1A8OR9LXJuwB3
TZyEBjnDxASnQsYzS8tiuS+TTIh95/YtsSPbs2Ep+fnqbJ2nlRroxbmGJQjueFMxkBNRsHU+IJ/r
vQsBLlnIvtzAl7Lf31Wb2IbK5PrE/Z6Z0zAyNzTzvE6Rp4oBAu+U2n+TTQKphjdQ3yr8SWGQ078J
/7t9e9vcW9v7h5197KeB7x9/qvadahcbbZtvte1P+xGhPRtiVvt1v312Dk8fH7drfEGXG+V8XmYr
gERa5JXgIsm/29AJmjTYp1KOWLYXfTa0Tlqp3l468mTO5KKv6zBSKrMzGIJ6WergqHbCpr+Bs38n
FoDn0cXu+3pHj+rKsl+6MVxpsHIosBVBRSLPzOWNnILp9QMHSZCbqhBR+hu621wWVuoL05F+ueh/
D2sWBTiejNosGJZvurbivqH1sY0qGmyb/qAA/NS1WLJ1fy3tvhgeb5ATudkEjiRTvKjoAWdRzL6I
gH5xUIC20iLdNpUVNMiSFYtl0ykZwkOrzPIZ2fWtsqvhne6qO20SyR0jhNpW9s20Lc5mkEZTSeWe
LUFuoEIBdr4/i6jIRSUlHzOa5qAhyUEoPFzfmgvjYAg6vkC0pqdiFgKa0WuUuGQco9u+IHW4q+Az
E2Pjn/scxxu3BGoioNPmDUSqq3FznlplQ97xNWTwGvEuWgMCXR7e0xn6t5FZQoSC4jDEsBA4fcCc
SR6qQFXsqB3nNz39sfuX35fP16fv4kpCZIONmpZmwqg6lZDPl4imoQ6ljj6AXSN48jt5p4JN70vx
pyR5T33UIqUjvqJgAyNXsQnUaMVDLkIHvZ6A5KlT0sBNPWbmhg1KzHE76eJ2YkshojN+WqmhfS+U
RnIkuDg3cZEOX6+PecFl2FjTrRbg8eT750Puu6nAo2eBU4ZysdW1LDrQNh5svW4VzS1PpcHZDpjS
MKzRAHFZbPJDk1a7SgooxO4QmbdpItmm44sbt4cqemniHq2gO6QRb/14mmonQRCi3+tJuMsj8Sg0
n0r3l2EctW4lT7wAF4Gy5JGFbkO42DT+ezYJYzl0UaHqgTOmCLpC5BSSRVlpxcXUk/TkPhqyQHcQ
Z0EjKhD0pj5kmaw9+rEsbMWgbNxDEpief1NyMgw8bLnKBj0P+alDPKTdlO2QI50s9MKtKQap6kgR
ykAOYtm9R6tYobw1RoDMBSSsYbO5vryXLk0AnWhjJFGEiYANdb6+peai9pkClw1RaUJLVvKdUT+K
qdOOO0NON0WT21a59dMVwwt+hV0VwgvRgAd5/mY+Fn7qCjlyJghYOkqkbbJK2HiGtL0+vguwA0s3
nQ08IZALS6TD5+PTq97SkjKlfR9sjJf7EF48WeZXtdxGCG+CK6mDbeHeKN6+zV5oPe7NZ5Czfvs9
z2/VSSZj2zcPIHmvf9ZCrCcvhwB62lRwZs5mHcXJQgvQg0KwEPSwZUuEresWLoqmvwd+YmL6hJMb
cdMXcBJVmMh/hipUTQ4a0O3N8Nb96N/XGI4WApMGXRP+gxIYFcZZLLbGoi/iDFsmyuYDOkzVQy2r
NORuqjXmxSW/gfBhAj5z54DO+3xYnkGbDgKjHGFefkA9cAMa+Ghm4sr0XSSF/Dw5E3w0uCdn8kU6
I7e9IJahk8NHdVcU5rjJOzd3xLEVD1LgrbWJLtqDUZIDDRa3i8M/KkfqsDoqGpYf38j1uxfIO4/c
UF25hC5MH0TbUHDSPM1BMs+XghiFPC+oGNdQfOLE+lm7xd4TzC/XvW9pOBNbJLenqbNy/tpEHBx9
UmcIEMJvkvbRtjtd+cj9t39jZUKBkwJOclTnvhAEouQ3gRw6nnisx48R5/P6x6D9uG5mac4IVQYU
t9xxSWrOzYRxTXLrWgHF5KDZC4GW3CSFGvCyH4TZymvgUrz6TT5Mts7V/fLBBf7FzAii0JH9Tnzp
E8Nq7dQPpad+ENH8GZAckm1RkMUfVdoZuxTNma8x6qR3CbJQxiN63HlC7OamvIfKVkSDRqzcj8ot
+y+j78U/DaPSDoaZooo0tKbxrtLE+P2fzxc0TiKpCtVoWpbO56toOKc60Q2cRh02ro82mpUdLNfa
XDez5GOnZmb5ciq7EaVjzKCegjb8watFR4siVH1f/oUhFZA2T1DEa2kWCyy1kPNRJd9vEgNO8LRX
VZqFo+IzRRvl56j7JAbXLS54HM/51FKIP7C+zhO9XEykwcyDGLG16Cgg3KQiHu3Wwf66mYsUeqK2
4fghcjM8It75Qiml7Kp17ceOq5Yo5CH7C2HMzWA1SAhDqZMX9aZp/vo3NunpRlqD6+j83K/d0h08
A5tWADtki9sec+mJpxJbSR6p2F63tnAw6ebE+wStsjbRpJ2PEO5HTc+UKHZgHbkVSRKT1tjozV9B
DZ+90e6uW1taNiorZOcmYAzr4gbnmgjxaGhfeaN5I2qQLZnaVq5WQsSC3wNxl6jgwObE7Wo2pkZD
8dcS0KAVM30/FRHCJLc71H3ttFs5LRamD3/n2gvQlxg7d5DKChUCCt1MkFkhsiq2wj1B5EefVjUi
jmK67SBtW6mPLAzvP9TucGfx4vs7YT3JWwTXFApYgtGT6pS7sOicRBRQfEkObpes1CzWTM3SFnNU
QkoHFH6j7CVHxxYJMYTT3nx1JVIt+MXZkGb7LBDFWlNS7KDGtfGqamvUwaEZ1X8eNbikTKhpahXc
D2dxSgzEUi2RkmPmzE0jlaBqeYoIyhUvV9kzs1saPFUQayOVROCY8zIoLVjKsJkEhsPXTi+54D//
4200cdmCbpwI7S564KGwiHw9ayJH9zt2arLLlNBGhuyfO/fErQ1Mn1MWUrTZ+SFqlekLuke9Jc7u
YLCD/FO8adIPqHTRPh3++eKc7drJF0/cOlCRIbV0dq1SWl/iMldiO9fGYVPqQ/nt+vwtLBCmCA+g
fLj4zDvqgzYLiB+Y0grhaA7GwyCtyTKtmZiNZtD81stdTJR5b30evTKkrOh5n68PZGF/ng1k5tA+
fBXSaGHF7AR7JPaovGB8VsC/XLezEOawM5HvQ9cs0ddwvjZdaYhjijCXExTq88RyS8PsYZT9bTFE
94pgrtVxls7dE3tzdMJgKn7suRlnYI6uZFX6mZO1nmF7cvHuuubOC7y9n0Ur+3bRqi6RKdM3ClJd
mY0y9rTKC4rYGbP4hnehPP4lIwCExFmiSDSnrJhbuoCSvPxtb/KhE4+Xu9SohAJ7Xis7QznYQqXZ
NHBBDfXcaQ8JdWJt2Frh9vpiXkCWuBme2Z2dj6qUe6LoY1dCWx49erV4GpQvnbqvGS1crVk1wPmA
IHh11NfKDYuedDLm2b7QXSFB7xbbvCrhObpmi73wOMTevaTxJqwl/7wwfTbW2Q5Re4uDP5vGKt95
UmIXlb/T0XK9PqWL+/BkVJNnnazkmIdeU06eM1jWttfqb13VoFUG9UEejJvrti4fxKblo8IKsJ0S
CZz358biOvbaSqWUW2t0yvkNz8yF8TOdan2B+wVWlMZWh7sU6iFFPIra3g+/u7rutN5bm63EnwVX
InmE+Ys+JBAo4PzOv0U0EcmN3U6zu9JSPqejJE6vJ9ptr40l0EmrtptsjJ3IlTlF0sTfNo3b2GET
dmhsBua/WWzTUqe3aijl59wwrSzVRpMDnOqD6ldiIpvdoPkbm97Kwbi43Cd2Zk6swD5JqZkVEGQJ
MiQZOjn06Mdvwb968mAnUIygxgJoahaSvIJML+8btoswWLaSWaimW9lKdF/IvrhLoXmnoQCwwJOs
iH0i+l0McSdvKl5+p8XuXVObL9cdd2nWuNJYvEjw2g7Q7txXjLwVfF7z8YZQT7/o4hAfS9dr7nza
UV60JHq9bm6pcKtbFNskXGEikpj5pt8GPIEE0MDFQrSBQoIySNa+61zmhptGiO3CuI+7TeXurtud
fnaW/TFGtijlMYMmytn2zLoU3WZP5KwUgjuzztV9VA2iLUJm9WjWN3780jdZaRurjNvTD58bphVf
okgtU1LgRjczXFjjAGNco9leZVGSHmvjTvD7N6FS5G1Epd1OGvNVQOThte7yYVOHUIJUUfDZU5Rv
neS9KGYZfRL0YdxHqN8hlc07wvWpuUyK+D5mBuJfTndggOceEAtiJUwCY3ahfKnz1y59u/77lwf4
+e/PwnCaVL6a+BJ1VWkfCS+G/KWPn+Jkr5nw5a3R3VzumnNjM/dSw1Qdc8phthtvRM+3YwSboQxc
AaQtRVg4BvmHG/rE5zibM7mqWx68qBXLqmqrBlxL3xTlq5D2dqHdRfLXorut2p3o3svRKvRiYb2m
Gq+Mtg51ZAp75+uVGm0WF0qt2bL0LkWbGLRm0W4NFfpbB8BMWXWOpnVbq/vqRtXOte5X35V/a27O
nJpPAGYyaQkBCpgNX9AzRJtbnBqt4a2UbyKoi4rgplYRq0BvRXho/MhuQ7axDhOB5KTZrpe3Y7MV
xk2nPsq5U/mHggx8cO1I7pw63LdIvvbPHeLs4iRmG9Gw4e86U3UG10V46VktD0Ma2D2kp2n1HRGr
TSTc1/m3RP1Vlc+W+aBa+3AQ9x7IFwqMcfLcGDdpunbJW0gPpxDy99Bn3hwEhjumMUNHqHjjQ4bY
cwXzBttXkQHdKJCtDeFnrVmDRS1sojOzs0UP+14Q4g6z7bBrAMmCTVGfqcHhbN4dJbaV1OkyXJ6N
8jeh0Wnq1HWRWXmYy4YUvejBFuObqO/tugUH7Nv68CGaa9qiC1v3dIjz5/cgr1tdSFsNmXLd8fLR
luF5D8Y1GsgLuCBKL9gxuDBxhZ40dc73jzsMiLY32BnG3oGJD+HE5zT+ZWk3UvNkGIIdWRvaxfLh
tSujjS7tZOWDsoXdabotJx28Z5adK/ddv69EejKFNZra30fu5e76+wNnNxA3QRcnk5h8Dfh+bd6E
dCylaoI59rwBNOVXPEh2Gctbw3scg29Zjt5AYtdiukl7OL2C1BatJ6Rj0HR5MFvPLo1PcqWvlMsv
+GV/z+NJljkLAtQhxWGomEdvlDeCQevb18A/FgC1wCOFFlxfxmegxz6VdKt45T226T/Qfd9eP10W
vebkK2b7US7c3ohcvkJEqUR1Pwpgg+uNvwvpPU5Dl71lolSA6tN8sKI15qnUa3ZcPCXyzi+Pihrb
fpDYhrVprDcjexeZcG7G/Ptd67OtaL13JfiRL9fH+zu2XnjHyZfMBoyAjaIoFV9SQVYSFocGOGYa
FbemfGO5JL3lRlKmHPhBrD6L4s4bP/XDV1WAmS88NDxAhuFgy81Nyft1ZW4TjWaDQLFp0EFi6s3Q
A+6a+f76Ny8kfdPsqUg56mgt8Z59vuWEKO4Mqxs0QJ1vrrw3jHdB8e2yUvc9uAG3HZ0aPAGyFtJa
E86ie7Bkk7I4Qtzzk8ozWz1rg1Gzm7gDjl9X2SYR2g+15s38+iAvE+lpjH9bmq2LZ7quqpRY4sWP
iwGiMv6u1vqjDlnhf2dpdhbICYvmRljyFHHjclSOKc8Q8aParCTNv1F2l772Z0zzY0BNC9MYfMJO
ALOjifq7zH/GN3kzbpLgqRHCrUxs8iRnFD5J4l5WbrzgVrVIQ15i603JXwxz5A/fuuGesjuKjQ+p
lThhsc3kF1LNwXq6PjPLMWmqIE4kWAimTYt0cm7pSuzyUsgH64L7qffhhyiNJ08yuJb3yi6S1V0v
jlRyjE1iWd8i92dZCmBzIUMbrXaT1WsaZ8uef/JBs7gx+mrRA6HV7FQfd9mQO5JY274FF5fsWEJO
Ree2Eh+7WreNYHN9MhZcHwjJJBTDfNACO3OTRE6ELkgIFGntU68S7t023tbxWlv/0hCn/lOe/CYI
4AXEWagiBDUMInCvCTSeerDFhwNa1MlQg5l1K2HH/9fdu2jJQb3MkZZEA4/DrRn/mwFPgCdqMITp
+QuTW6CIlYZEGcRZjrHR7YIx3Wb1GgjmEpFMzk8x44+dWQIRK+5A2x52wrL63nvKJrOkF6XWN3Kf
OVamPbtedzTF6M4SWyiK/Se9kx4CVd1pbbTyqLY8+SffMssVmsiK0XZjkZup2KHtodMU9fsMHWzL
e1A6pxSTG0O7a5KVnTb97iwyaAgNY5mQNzXmnm+0mKcOKZjsRuGNLnmOVa+8BiyP7MTCLJ5KrToE
YsosJ9Ynz3jtlWOVHKLuVemfkuwG9Joq33XZigstpfdn45ptGt7mPV81GZdmfJXGV1egXVS8EdLH
MvgrrkFRgG3558/m+BOthTJnlDE9wZ7PpVZza0WwQrNVnX3hqodEqO0stVYurdOEXSzZiZnZhJYi
7OfGZKb3Eifv9mimuOlW6T9nig76aaWqcNFMRap0NqrZTJJly7WQc0pF2aOU7ITwHtB44P2KfYtK
wzZJORmdLP2gdwiVrpWMYzH2/Rkr7annUxqHSSzVMWFXqfxtZ4kPLb2MbWyu7II1M9K5mTGOqHHF
jDHXPlf1Q6i/jWv9hIsb7WQks9QpC0RfbHpWLRoFW+wKpxU+/4tz4sTCLJxFWS0iNoyFxvf3Ss/l
svdurKzaXjczefHc/UClgbVD6WvCIp/PlVcgIUpzLXlrqWyDIoS0+l4qaoCNt4K+hoNbypLJASak
AUUSeqWmlTtJBDzVzLUqZGXoB26HvzRfPqT1och62rJCDuAHcWycoicnMWKU2/aiUe3N/tlqDo32
YamfROUjMz5gIFXlR6tON1WWbdTuVjC+m3rpRLW8ktMthbuzD55lLlnIy2c+uVIYydWDHA5UQLL6
p2IhIsdfQMJXJMGL54XprT+MgSN04oPpN6vEBNNqz5aJGDTRpHE7BoM6WyajySRX9SXNrvs82fqm
VWxkpRTvJBdR1lbzLBudhs5RrfDZj5PE0buRjplAkznqAbJJxtoGWArJNJnRYQq6GnDK75k7WUqB
RSuNGladMX63Yvr40jcvQoSi+Kqbx6KHgcJ4FlThn7vr2XrM5oESG/fbjPXwC0ogsl7DTVc07TFK
eDQGUpLbXh2uaXtOMfFi8k+8dhaivUQ2g1rAaDJuU0poXTrYZZBuwYfB0avaovLVNNZY65Zdj1z5
dzVPRp3+fK/QFqqkes/OnNgZqpswNgkyIDo35qfYeEiH8i9VTz6XunC8HhGWqqj42h/Dc84Nr1Xi
mFmeLtVfmu5dkv/yLHGTm1+y8liH9KqMT7lxWzS93awJHC1E7jM3n820LzcVBUxM68h/Ju17R2tM
m65E1gVUpHlmZT6zul607oCVkCO2jap9MLygQslpu1HM76UJM29qUyM1shqfcsbI34xwd2fDcx7W
myjYZfWbbFEphZFnlVlhOpwunO03gGCSX7Tm9bYqTfMkH9jpWfO1H25j5ajEu5a2l348eAPYy9tE
daI1lrGl8htzMuEI/mN2dqBFI30uVspFsrMoJkbbiLgSxMG2pnWorDbQQDiZ+70N95JfojzIa5Dh
gB61B28fC58TeSMbjhs7IWXI2ryt1r5vIUuadMoBj1Ey4Lia73uU+QpfYFbgAt+EAxRIdWtbzaNr
HKvofRhXXORSHZbWnFN7M0cUMi/OgorpCIP+QA1HCjrbl3Z5foyFmyD/2prPmnZfdwe/bybJhQEm
wND7FcLRKj3p+apQ7jT9F15xMv6Zy+qjDo1VOC2P9pY247GMx51EyGuCr7LgRM3LoMoUU74UA1+0
EnP/n1D/Z/LnCJNJ7qaHhEOjqlqTU93Fbr7T3XuXh6+E61P+YfmoEK9UOeahAMJOepvBNHK8TDIF
09+fnC+ZbJqtr/gQzUNg7eqFoymvdbTWODL3q7mV2fkel6kqRj1WxPBnJW2rZlP4P7VoO0TQ/azx
0l6E9Lm1mRdrAu25CKqjmIEY3WA4Wv0oGsjANJum2vjZptHynVG/BN5a8XptMmfuLDeFKGiAOp26
2cvhbR//6v01FNfaVM5ctFaGTEoKbFiy3Y1vXXJEn8rkLlMa8m7UV4Cd06+dbojZVP7u/jpxD20o
g6adFi4xt0KzRb1NTD8ENzyOMlSj1m0v7K8fixenxtzi7FaRm0h6BSWLFx+hYpJvEInO7+pbaxvb
wX21g/tXcT4Pu69wnd50No9wK5fg+ZVjbn8WoTVrdH2wjDhPVG89w3AQNbw+xMn9LudU44XU0FVw
XbMrR9sIgB7kEKbO7KXxj4Z1Wxcvfrw1lJWhrBmahnq6eD3ZY+JiKB92hf8xijcpbz7dptHXKCCm
/XttSLMoorcgmnoVS2L2M+ts3XDIIO1sjTJneW3QjQVmiqb9HMU6hLQYxXqEmgvvHAkQP3ONFXZ5
d/1tYbaDB9GXR1Of+CSk0B6Cwu6CzHEN9a7NBBsw3qbqjJVaz+8G1MvJ+9vmbEebmu9bhYjNIC1e
I9nIeItIC55Q4uRgVDlEJRa5MYW9MBreg0ZNnKhKils9NoTOTgNB+SE3Y/Wz6TPhrqR8cyd2ff5N
pUfgcyuE6j2vtlQZTKsNDgn6RZsw10taBGvzr5iOj5cG+a0fMPnAzFP06maASYdntFqg4V/3PDo0
DHeXgIXObDO3onuj9dp7KineMRD1/iWs6/uqnm5AQ6b2m8JSgp+tOeRHM7K0A9S36i90+uiM6aKk
cHRB24ZK/yzmRrKPCu1Z6QXroNJ3uS2F4DGzgrU0e3EP0NfCPtMsA3j6+R4QULMoaadHdkN6Vwta
cQK0bhA4ueuN7fVtfXF+/44cJ6amTznZbnrZWaYgJETmUD7qAhdt85Bb74KKNrRxG/m5LarbWHeu
m12K0KAwprbtiUpqzhVQNF0opCp7AkIpUsh4R2Oo02XNsdTSvc+z15DQ0VeLr9fNLs0roq/AvSe6
DXXeZZCCuG0GM4ZGr2KzG0+tFkY4SPUjBHMhSmt8D0sn66m5WShzfUMTxB5zkfjUxdW2Mr+G9T+F
GUwLeGpkFsWM0rTGrMWIl/2ibSsAohU/FaVkx9mt7Oor0fniAvjbHEcAajRTq+ucQy6Ixw4gdg4L
YgRUx/3eAe8trY0CKqT70rD/aNiwuANbA3Ke0o/r67c4obCCTdZhFpij+GJBzUNzUlIz5A9Q/U4A
BKtYiWxLwRTWkj82ZotWJNAIRD1CjZEvg2XYd/BzGiEZxLvcfKxKBSyPiO5FWvyBg88v8qYSZZ7W
sdNTRbFFFK7UH72WreRDSyfQb7G9/xiZX9qjThVVIcpIl7PqxU+1XVpa23+zMn/GMSer0vNRSBuB
cVR5QAkKOfYB6ra1/sj/J0n+c+rMRzK4o1HqFadO6m2FfK/2o52EDen/WwEFl3A3Zl8NkN4ol/3z
4U0H+P+e4fPhpYMvyU1GqpC6oy2B7nQJiZFh/3dWZlmcYMTpmEVExWLYalrDK/vOd39dt7E8hQr7
B/wge2SO7fUKS43SASNN+OyNe7H7Omr7iKu56+2TYCdUP0r/Kzfa62aXdhUNZH+szk40VZCzCjqQ
KfJ+D4qXQIK5sL0V2qMSPUfaGvf20q46tTY71GIjANOgYO1/SLuy5baRZPtFiAAKa71iIymRWixZ
2wtCki3s+46vv6c0d9pkEZcV7av2uB3jiE7UlpWVefIcSXqNIeUAAolFeHPyyZj/3Jx/hsRHXZD0
CAMKI0l1H/S3hN5MMvAK5dUcuW2I7BAIdgF5qyTBXly7xKBK9U9wwAZ/dGNXEbg5lg43ttkEm2Wa
nDyObvoxvGnM+R16kn8R+COVi5YVxrSn8g6fqh2NY5RNnUF56lKHGGAuWhIXyXrbHET14LVtcmyM
2yZqpy6kTGGMDg+BcacAsTbqH1ZWuuBGjrp/CXNnK4h5RJ8KQgH4fO7VFvRFZQYKZN1UUm1CswGF
pu4VqeDSYt/MR8rHVrhTnciJDsgyLq2S3gRph3fGJiV3SSYwsxZSHZvhHmj9OC0QQoeZcCm2Wadt
2qG3G9UCYwmyP0hBF9OtrHSCeGDtpB1b5W5LmgYhHYHRcULySvsv0l0R+njZdYjmj9vvsUnVFg0J
cFjdBLULOkd2ZZFXwJCuW+XHZVurwwFjrc5ynUBQc46jMLO8G7QBahHYCeBquxo1/bVBA/5lM6tD
oiDjYFc+Gms5M1VXJjMQ/NBVwNMNRCD0rq+0LzWEys00bS7bWnEXqBKAigmXPPhUeYhFk8RaXaRN
4+jW9pY0lTMON2osKkKthBgnVriDW8xaiQpU2zhZs62Wzm5EYdnK9oYBpHdBkQd2Zj50n405ntMA
BvS0dfPEtBdF88v+cWmAIwykzwgCDq0l4hdd8UdoBCBgNQTzF9qFuIWiQWSoYdM1Tm0iapIDezK0
exPcLkmx7/aVntxfXqyVjXFij79TQl2xQL/ZIAkIfm87acttlu8WIbfJGSAGru/EEPd8LyLDyNoI
hpR6V2k7HfIEBvorvJQ+AYVDkLzP0u2UbPSlt7vewiNwEZyBlaN2/AV84hgPI32sCL5gng8Z4MrE
2qbF9vJ0rr1uT4xwHj4Pe7yO2Pql0uwFU+5oCbXjqd23ALWlZuL18CaRMj6UePIIBvh/GKeWApIV
Ag4e7kyki7nMI+kbR0XQCDor0HH6WQxm/4cWehOoTqAWbiciYbjVg0L/WOW2LJiOyCibQ+OYva+E
bkHAR9T6MrhXSrvKUx+EH5cneX0h/xjk9uwYqAVEejHMpj3U1i2dUKQXPGBWpxI8BAqjrUQnOI/l
nTUzqMJqxHaV4+5motHkyvUceIGi5u5Ei8pWDdLbNCKQ0dUWVO6g2PoX4wSyBfA8cIOiR5G7h3Kj
m6V0RDteiOdtEBKHLDeRqPlozVsfG+H2jJShM2kZ5gYax6EzpS8Z2ciBSyEM3GwuL9s3mQgXl4DP
5s94uI3SybRpggzjMSYvRNNHdR/rz1H1MHUbOqGQXXlZeoiyD1XeLP0WXW2Lim511PJeL3/Ims87
/g5u/3QxurGyBt8h5cB1qk+FPEMXDX34VCRqsLZT0QKEV7AOvpgzcaYUZSM9qglGrOrODCoXlMeq
0r88HGV1PEdWuJAoolWUaRmsJDqEAlp3mj+gNDPI1xHEIvXrwcz9gOzj9KCYztS/6ulXsHygm/by
Z7BZO1vdo6/gdit43uSxAzWDo8aeOWM5S6evARGJTNtokLfs/uZ0MKFgRYNygspLm6DRNsgkk1H6
L7Rys1ZHfcck73qni17J6lqsAdg2KItgBnp63N2VJXWUVhEmGPgSt/YmFwAlewYHbHqDQutusWtv
9OKrPrGzL7Qg+fE+ef5defktuYldZYPL7Dlzor28/bftMOxSPfowHnuNXCqADyM+rLYeUij6qcsu
FRGErjkIAjFo+EEQF6Ib8/T1t6jjnGWF2jh581TL8BHJtpuv9MVTiKiwvDbPx6bYRj96aMYzVaZF
xXC61pNRt0iJqCwossC5oLzusjFdYKHMZ7tVajsVVZNWb47jQXDeBV1YeawNMBEnO725jjRvzN8j
eZtoXi9dBe1eEVHfr3kZQmQUqEFdYiFTejptfVPkc6KwXaD5suXV8Z6KTHxXMPnTDVUEvMgp2tfB
mHlqA3AvvBxAmeMAY3bV+u2GUrf9jDfPswsNWDt3AyewUYnMTbvdlp4kuI/XXNyxeW5nSGWuo5+J
TWrVODL8NCJjE0oty9/YQawP9XM0fWG/nw7TMkY5aWMMc55uY8PVkg+jvNXJw2VXubpgR1Y4hy0T
aWRMeXDYiYwuhC1kdZ1W1JhxBq5lzkFFZzgAKmCHwp9PxzKSrGdtoEhtWPmNJG8a9OZZT0H41C+2
qpfXKb3LYV+zfOggUtFJWzNP0MrM6LjxhCJ8riObjTBSyhnqVtNtC5zMZN6b0bM+fZLiEVoz0eK2
xhU4KHv1lojE0FaOOUsfAREInAjI5rgT0Zp4f4I5vgW0XfplVTWYifRBEG2v2SBoKtPRKg6uNo2L
9PsUOhozRMKcugLQT5l1XzdTwets5U4FDBapeoQOqD7wqG95VIy0GaIO6puWvcTesmh2Y331sddO
jR2LeE1WTtmJOc51GdB+l+MF5qQRnGySBZqPyW4GxPT6tL18BL6vJs6hENCzgUgRND4GUh+nuzOC
jnYDNUnI5VyVNrp4ncAtbT2yU7e/KjfoDlzs0vuw3NrWfwxOZJsOGtvdz9xN90yowXwVcT+tzfXR
B/F3qUQzbVw0fBBAvyT+PZuRC5cdNZkNQYqqmQVMFGsPYkwABFxB+g/SC760NIR6qZkF7CmKTW0J
TSAg33U+25doS1P7dczt0gQlhyBqUtmpP5/3P2Y530OaAenJFmafcm+S7bC2+w06Uuxgp93F+2VL
/eEaDcs29egbUvS5/U537+02gGilHfrtx025uJ0/O4F3eUOsRbGYDxMdQni6Qq6YO09hF0PBKcCH
BT8lv9qHbvfZ17blBvvQU8CUAl1zxCA7EQHM2jE+NktO92EQZpKyqDAbtqqtqNCpe748sLNWXSzv
ycA4P6zKoz7UJixMn4OrbjUvvilvkpf2Z+wEDzpywHb4oL1UCCcBR3CvIi+1v/6fn8Atel6lepiF
eefMTmv3Xveh7DW3/HmXHz5fqwP0DZ8DBystuRYUUOZrS7Dp1tBKJ1PARQ+UQH2QskmWtofpNv8C
fHOrG1tr9/kCiWbA/AtbekOv+gPdmPez/evy8NcenifmuehhaoAj0mIMX7+9tRxjM3wo7mSDM/n+
U3Eqp/NUp5lsUXPLyi0P1TM0smL5cRvxHo6mVQyJFyaWHnht5YNXHdlxMNwY4IN25O4ghVcoHcqJ
Y0H55i2OvElUCFi9gxm7j8H6hkA2wc37XJmVYY6Y96XD41rt7BSsF3DKjlZvVHVX0lurtcMeKKHi
ZrFuKtH7d+1CAY0LhBnRYGHK/B0pTWQptR72QSxkJegu3hU0RD746fICi8xwZ3hEkwJpZaxvAOKW
pS73RDE+pSb6oXSBoEHqrGnk+zQDmQx+NjSoaDLnpqIi6hSd7SV6GzidG22Ce8vLdtOj9ahs1O1w
Pf2QDsXXg/4LUYePq8RvXSj5Oe2z6FSte8yjT+GG3SStOYYSZjedcWwHvIHxNE383EHjzAT6B4fY
w0b2lytzd3m+1944LOYBw4gCxn4kL06d5jQrMshaILhHOxCOmdMG5DBO12Bpp3xBx/t8iwTre9ep
oAgdBc5kzWEjNQ5BHhwtUL1xsV0mNWoN8roOyucA/f4eRL0ka8fWgJwI47uR8Zji/vvyrNMxZBck
ieZ5Aq96aYb+pIQZeuHzsPYuTyX7r3HXMcDdiO+QNVaQ8uVmElxhUWHKqOnmTNxLog91YzmxntlW
/DZUIoZxFlRdssY5wiZQGlCMM+xVETpFdsgbJwhMtzR+pJBXTtuDpgq2yrpFJF6AlGeVa258wOxo
RdrC4Zlx5rUN3onacwJRqD5XH8b+KwtCZ0hFRbW12IqpKSG2RLEVeC/uyk20ZOgMHeAQpXNaHcQW
oU1IYYMZXx53JAPFDOQ0JBTN3/W+tJt0V6uC+HZlXcnxLuJC6SSs27mesIuyrtsVjeF3rerN1oA2
KM2eo9fLu2j1TGDLAu0JWlFAPk/PY2sq4diPEEm0uhjQxHY/yZngZbw2pwQN00wkBlk+ZMZPbYQJ
VDVlFSqQZTnbIOK0wRAN+QTLS4PyeiiKq2AM0XwQb80GJAAt+jaVDElk1SG6qDGHrDl8YFuhD800
f89qc2TIQ3XooZ9YSJZXTVCso+hEmbPNFExbJSN+UWS+OT4opQGOXXWT9fOuIIpdW5Xd6Mke3YBO
JJW7HjQ5ffCWFO8pipV6D07ZNDvMsQUGF+j5gsRX4LxWPSf6DfHuUXUQU/N5lFQjkRTK+HKlfjHH
vUJt0r1W1qaP7vTKnoprA73/lzfHGoKOEUH9Y5M79UagN7LcwmbI6F+BOihUyQlH6NxLvlzeTvSg
QDWZ9kAn+v1fpIVPjHPbJsoCMiUzjPej9LNr0QluPbZK5yVZbk+ghNLmD8Fw147e8XD5o1dYejt1
bLgVsJbI8UXFa4qEtKG5RmjYY+2qzVYGw6OqIe3S2Zm8iSV4w9/jfG3S34KvYa6Gc7kn42cO8iin
ibpYFsoTvsZEJyCd9t+IYR00AN4SpJ4Z3NXFiwwSoyJ9hsywZD0I7PPCMyxeMZG8BSe5pqEYz7lC
HaK3NTrZMP/ksUGUq0VPyL4QstMN9LX6NAXWUFSbX3tKH9vknhtarCjVpEFZuc0eosEHneMsQZRT
9YepsstQ4JlWnN+Js+esRfOoSiHFpaaa5UvRoiuKdqQRxH0rm+rECHePafEohSAIBPp8CHdhGDuG
ft+AHB+VJL/T/gK8Bmso+zFBHrZ9uE2TdGY+Lbg1KdSnTQLp1PhZieNHyGT6c4IAQal2l/cJ+35u
mx5b1LlmeIRtSjL0DLEJPG9Fsm0AFYU0+4sMP8wAv6Mh6kGbLucNJFCxj2UCMK+EJ5ldScubLL9f
HsnK5jsxwR3/gKjVSBj2VE6KLRKjtjH5DHYANrgJWnFEerlsb3VngMYPGhrQuMURO10rdYoBICtr
DKmwB0n1Wyi0xhsLbNjF7F42tXYHg+3/jy1uqw8FnUHdB1vmUsp3c1cdaGzc9wvdVAPQ0SqRHogW
t7aCjLI9tdl8FyDf44Em76rP8uS2s/L8p+CbVhzcyTdxJ4MO1TjQGN8U5MmTWrZvuVzdZFn6GYxP
OQqAaRC4Iygy9DSxFw2dq0H4SYxQ5HNWQgJKkY7Faxdci6CBPl2GKlQBE68BrQOD5Fi/951L0+cc
5GuC4bKjxx+UYzvc+w95jDqQW2gadS7ooUIv3gZuj2K2rdn65l06zG57u3i5Gz5Ie8O7bHztkB7b
5h58Ax2S2SyZbZJu9CyBihXd5aBbv2xmbSqPdxkXL5Sl3icWQ9y3xc3AKO9aUGVOT2a//Rs7EB0D
6yoo3fkOr6UtSpT8YCcOHUvemGG6K9HCJgSUfnsVfs1QCvjHEHdsNH2YYrXHFh2sTznqN8bcIbsc
mD/DqNiq2atBra1iTbY6d27ePrdkuOt1+lxhsypFepPMshvTXOBxV/3U0Udx56YEFmIClzf8FGPs
22sIzSD0mpuAKqPpZ5oFi7q2d47ngFtUSZJ6qSGY7H5GGaFzIc5WApr0NyuK1QSSES0ifCVylKei
mRIgJ+vKiczKD8rC1oFjSxXBdbw+eX8Msb8/iqrKxAiGOWnRM1H80vTlzgTTmOVDJrCfP9VAJJK3
fiD+WOOu42aM2hioXRwIVUUSwJZpu5EgQgEigsvzt+ZcQBr93/njb+ESIjw6JN1aJ4pfWxQgMtnN
u9zp9Oc6ck0rvZ5EJDhnbGiIDxFlIES08GDWIAN0OpNpABDodx/Fkk/bqZ5sBciQIq7sTCtvUnVy
JKPyLf0X1HL04jdBJzIeX7ZcUNfo883l4a/t0eNv4VZ10UkNkkpc3e2YgHUFUAx3rNXI1eIo3V42
tbakx6a4Ja30MrMSDabSMdxlg2KHcb9LltxZJuJcNiUYFd8cPPfVRCZ0Izi6Ih3KGsUTlWwN8/6y
ldXY4GhE3zn4oyOBXZOVZgAzgZRt+lh7lkqA5/XOk0LVzsD8lSoABY7GZjJR3h4SzwTBfatpdjyK
+DbXTiecLQHzl24g68zdkZY89lKtYxu34ehkoMw2OtNpqb4fu49YAYNvsYjurLUoDPQvAKlYSEqq
fLV5RMDXRBa8qTqrP2nTx3ZbJhmMFrVbqwTaNKEiOKxno1SADSTQzgJ9EOAX/MtqkEdIG0sWtC3k
nZ7MzgidAn2vKk/N8EPY03u+vKggMB1LwIJl5GH4Lhqm4DUsUhk5L/6Hv/t99+ndPISuiBr7jGqC
FSrQuQWydyZRAy3WU3cQSpXaR0seO0+6DSFt295Dutp2vK2gOkLPDiCriLAZRPITiU/K3ckkIFlJ
wip23AMUu18O//nx/YN/sGEWv/Dj/e//8IeNvbPxC3La//t3tufZXmHv9467vb/fft1v3ev7p/un
X08CV/FNgngSPqA4y8TfUSYECQri/NM5AWhI14Kyhzat0zq+78fO9882Etye5yAbZgiQeYDakHvG
vjo1JI9lnuYzJt+9dl3f9TFozxZ4o7UVBsc9pB+gw2zgack5/EaleV7HdYx64/X107V7ePM3z5+a
/ewJlvi88YsN58gSO0BHHkkuQiWgESxdHw5YNgi/C1ze2XUJA6wGQZAKVOFruKHEJUWHXAyiq+uD
674c/N/2BtvB2QoO+ncSnt8Ax3a4gShDXkZpCTuHt7ePx8fH0F7sR6i6I4gETIH98wjT3t5ztg9f
lfPw9TDa7J+vGUXriP1L4Oy/a4fnXwQ0HrXQzQHKk9OpBbhFLyImJ+yy47K73WF6mdy9s906jmD4
3/+xS8a40HE0C0Dna2bMxe63/R8bnExYcreuwJTB3MuZKZR2kFmFj0OW+XRc8tSGc0dbZurAToC/
Y8eeOQIMD+Nz2a/Lu2h9Lo9sklObIU2nvq072MyBccBvKMTj9yeMNnVi5/fmeXO3v9vvPcEinode
bPseGWYv66Pz0dcDieQUhuEBS9v3Hzevzo3Iqaye92Mr2qkVM1QIxDTY8NwDGD/hPe822Kk/Rdvk
PM3MDYfbk0acNQwsD0Mvrr/b2DciC+fYFWbB0DSQQkEZBNqrp0NRk7KQUkhlsJW6Nu2Xwe8919/c
fVbe57erdLbsDAjeGuvH/8gsd/xTNciRHoNZtj9S+6V3Xp5ab8R1MCML0HqD65o4FTZuSs3u8E+G
Pz4DRANkAZhEbMNGLxxOpyu4mOhZbpebD+6+sIoIEjbaf5aWXaPu4fs3HBx2eNiNimuUHVb2G37H
zx7//j5MOE74cdkxvnyeDHZezs7wn+niHzFSHdS9fPJV39/mu/+5vdlXsG/BL9wI7Ef0Bed4bcwL
ILhA3kOEE3EMNy9lCcJbrYHKBDOMiOL7By7yh/2M0d84V8xNuve+KKg5i2nAzwqOCbTzsULcmcCt
2rSROliwO/RzY/cGeowoekRS3VMzkYDct5royTRzxjiv3CWFlESWisuvtG9DO7TBUecM9m/8aQF+
i/0/iNw8jNfGsDf7O+fH7sdm53kY/tfX/S9My85nB+np/np7794/PV3fb3v7K3RH+5cobXYWniM+
ZpOCgAB9SVDnPT25ejrmBSgy8CBBTxtAxDMypt6iqEio11PQmxu0LsW7sCkygZNdWRLQRuh45QJk
h3oh55TQ21bPizamzqSAmxxoUbBblcuLPuvJVVqAtEKw+fm9D5wNYmfsfuh7KRr/CGv60myGZQJP
IPBMNRTZqUcoE0v1Lts5x34wQ6h8ghZcN9EKxY0rHGMZTV4wpKAdUTFQ3ZlAjBPZC5Q+VD+SXsLg
Z1v4U/FMzA20MmbykEmeZWwE38FuD24XnnwHvwvTicp9gO8wksC2SOBn1DfzO+B9tQrNWUB27U04
TsWrC0DrgEyXBOzWzPle+gBuZ7UL+s9mgg/QlAj4Eyu0dRnqDjok4Qs59fIw8Brw5lwe9sp2Phk1
dyMEatXryQij3RR5SXXVgFQmi3xp2ErT61+YAtoIIkHoPyF8+0Ub0J5A7j4FE3wJ4vRNRbysQVPU
4AYibBPbM2dTiRSCASVwU8HzHX9/FI9YaWlqYQO9t4neLh30hJ8XEWP3ugkIJOMVC4ANj55KZG0o
agIezWiugbF3Z+UrC18uz9h5IMLOBrSf/2uEC+iiJgoWaI+mjtxCIRyCH3LrSWrYv+QDkO4G8j7b
MF3kh2JCCj2rqnHfVWBy9aZeindpFuuih9DqITn6IC7QQ/11qWJQ+zkRmF1kp4mQT7dcPbg2QToQ
3dN4V1M/7pFSMw+x7jSK6AOYgfOVNVFLBBrQwgPzdGVJl2qLiWIIK0I7neLkkqdqO0M+6KiX6LFd
Si5F/+YIIaZPTd8J1uMsTPlejz/WufWQZm3W5xpbuJQ3UXezmIFN4g9rdsfxWUaHauO3jWDE6/vs
j0luxumY1kPRYMBq8JalP+bqkGtfl4e16gPAlfXfOeXi6rKWF6ViJqCuIzefKHLn1u2wQKRKpPQt
Ggz7+6NzqeUlqswl5k9N5puyf5Oo7JPoX5NPcqvEeXKagr+kGZgVwPoioGK1zWg5JqhvzcYzqcBt
sxDs0o7k3HZJi1QHLAW+ZrkbR1ujN4axn4pNDKGw7gpqIZcX67wExI2O89g19EqTXoK9AswsL8FX
a6vb5SP7CHflLvkBVNAmfcSG/NAF0fDa2qlof4EMHBL7YP84XTtDrbMmKGnqVOh2Hd/DBCobIl5w
gY1vzNHR/uhJquSowYIMPA0gcZTaBN2zkLW4PIVrkdTRSL6zPUdWCHRqRqOGlTxTH8moeiixysOY
AjQvOLxrVzrid0jGAd0FZXvu8EJRS2toBM0aiFaFjZ9DGGN+6ePe7vXrMdhcHtbq5B0Z446xkunG
NCgwNgajZ4T3iQbh6uHjspHVuTsywj7iaO4CeEBEhTBi4tojwyE3/AyZdzkQudrV0UA8iXUco2md
f/lYXREuc4srvAK8p/ychtGe9dzVFa+piWdFDxnkgJQST4TC6Rt3Vm+j6b3pBZ+xOtw/X/Gd5zwa
LuAGQyxV+Ioi2efj+6RfqdlDIAmO1poV1p4POUoD3Lzf2YIjK5TiDjdSSE13y42WutS6kSbXEqkE
rM0owmtG8wxdKiByTpfOqIaoHQHORS1jgnj2awv90TER8AKdp9jgnizUEqByA5K7s5fjPCqQUGdW
FBn6OH1WZxrUmkowVJAamlTw/+DxgR5v44Wp1R8sa6nQOTDO5WEyzBY911Zm1b9HCblSaCqWISXO
kkS9a4UZ+S23mZ5AwS6EvmKpF3LttzMEvDzNyrtuPwzqJG+yXJ8QmTRapbmaWoSiyubaYqGBGlBc
Fam9M5xzBvSl1McQ+K0V4haBlyuQE7Psfv63YDA2kTpwqoC6KYj0uXulqhS1lkxMZN2EaExNzK+s
0kVEG8wn8JeXBZIACA0wCSEe8hP0WiRBKBePnrK9jqEgGhaRwAeuzheFqhaTg2V6aNy2G6K+XpYY
WrTAerjT9NagB8qYdDAV1CJY0dpwUK9HryaDI6BR49RWgLpDPYNqAn0EuW2V90N2d9n9rRpAxk4B
OooA/cUNBpyqupRlGAya83E57ZLu828MQGsI7FrwBd+5kmNXECZTSLUIjBGj+YtmsmNBx0bwtP++
4PhVR1cwOqyx9jrklk+nqWxIXjcJiopTG2yU2KMEL9rclQxX1Z/CZHRraV9YjBVQYHl9+v4YZn9/
NLqhCsHPkaWZY9bFOxhFHS0kgmOztt2Ox8ZdUEqbWRCSxtjAqoXOZFedPMnS/VkX3LbMW57NIUMZ
aIap4KHJ7QS0kZsWquyZ05hK4ET158SaRsbnZkju6ARSEK3I9nIqisJWhwexN3SaatgjfFUzR/mx
CwaYnQcjAvRaddPE/MhKcH9Ivy5vxfVtgnuCkcWjjscXpWQkiwuD6dYPleoYwd4sb2fjJop3RP1d
1ltdv5fIozlsL5tlZ/RsYg1cHChHyxre76d7RIvLGUEBRmg00R1BQ2fxq4b4qJVutNG/bGr1RgS7
zTcbgAbKoFNTdaQRtHXDlUs1vRlj4iijuu/C1LtsZm3NkOj/xwwXsWet1pcdOlUh7qsOtjqCdhCc
zzEky5I+E8yeyBZ3yWspeLTBgo81K16t7LpID1l104tErs/B/+xyQtUVCEWIqJ+JqIR5PLcqbmMH
j5HffZs4tdzbZhYhVazZedTcpUXmlvVH3IgEoVddiPEtXoCsJNTYTtes1IbIrAm2R93hedcqDRp6
hbBvkRHunZ/IZoGdASPxmD6NgfxogpX+8qZY3ea4q9BSyeJLvklYmk06LRJuklnqf9dhvKvGGVhi
urXGt7oZBDt97SECcNQ/1rgBqTIe+YArZ06vLAik5d5DytUOx3crkp6Dgd4o+vPl8Z3DPLBF0OcP
YV/0/UOmnDtcuqlKeSzBZBlV9yPwSEoV/zRBgQ+SInuEYLleKG5XVJUdqC8qnV3Sa25vVZ7ZiEgU
1uf6z6dwBzAA2DTLalw7VB+dWsLRu+lqrweiKBP1ia5MtAlVSCTNcTPgpcxtz7YhS51/az9OEHxv
N4npRjowUoDRWm+SqINQZI1b1ri3umHJCxxDvJeN5WcdvkwhQZ0GTyZ6ZYg44VacCyhTALUAhAT4
PYNzLm3V6AsZe1zfurlB3q+XfundD2up3ct7Z+VuNRHF4QHBkJdnTVHaBG74Jh8yJ4UqS/NojFtd
uio09EO1dgOusr4SFEbX5hFsXgRshRgZ7tVTp2LlPRSPA9x02XI31U5UTNfE2/WJN3StgC1hZS+i
XQAZcHR9UYIhnpqSJaMJ5Qp3Tttb1xPiCnvqIa2uA4oYpOadof1bvUUAumAQzW6qiiZCANxPDS5h
OQWpBFedjGTTS5bdoaQx4pxdXrO1vXFk5rvCexTaNS2p9I6ZCfAsStoD8LlBRfyJCDzZWlQCWn9A
yKDahk6g778/MlRTve+qhXGqVQ1UZdE2nNpdQerrOdPupamN7614Vj+D2gA+sShTP0qMPkK3kFHU
zuUxr12DKMtSlAOxlgxXdTq3UmSRvLPQHbgk+woN6PqIBvWAxe62qvqSDIeGegqt3y/bXd2uR2bZ
9XU0BdDBy6chIojfJ+m+LnEQI+OpjKyNRJe72kygpCaUCmVD4cKyk6FycbUeTIHaFmrmVOT3VHnT
sCHaLqR7k+5M7ZZ2P/vcr9Htqye7MRA8Idf8wfE0c04VTWWKCTpIXMfTWyy/jcTPFqavfKXLTkhb
OxYlWUUTzPnVpQ3quDRgsJwlyD8918vPHLwhpEycMX9Tou3l9Vz1CZZhALCoUkYzdLqe/dgtZcia
TDsZjafttjPRYGY58hDaYytIV58zKTB/gJwCGsLRro1WylNjaTgFgxRjbKpRyciNxwCAjDMUyXIN
zcxK8KmFSeWl0UiuwAT4IIEn0h3NznCQAKa4xCNR+8Da6AEygDIOitp4WnMOio5VneiFhp0VWJ6p
V9daskla35LSTQ2po8tTTdjS8fv4yBqf0SsTNewqtKWjjeq2V8DWUTcgjunu4bycqNTcMU/coiGH
OvIrxSWOuTPixyrZw0lL+Q8ZrKN3kyu5SiL4sJWQ08TKoA6O9BnTkj1dFkltJaTUMAsT6qJpXd3i
athdHvuaiwYrErqukF+w0El5agKE0xHIC5m3SmMzdWc0WjWQy0IfebPUsR9PtHv49xYBvgWoEWRr
SMlwe22oUTGzCujXLXGT3PZhizyZvKSHelBiNwi71r5sj42AX1y8RgBdAUYCtM3cJOLxoUtAMuNR
3kpu0O8W7Njo92UbqxfQsRHO+0I4oZXHCEYGiVJ7qhJnCiUv01W3S0a7HKbNgkxKkdD7yaQxyK5+
CT5gpQoJpq4/68jW+cj9a32XEsTzCOZp4pT1+9D/NBZvVACWeJ7IIY/wkHi9bHN1d8IxYQfikGo8
/UouS2GaNNg62QiCpbzdj4GoFX51dwL6isQq0lIA9J6OSgmUdAGwBp327V7Ork2wj5ANHe8vD2TV
2aCDGGh+BYwfJncGrFJtaqNkziYs7lJVuqqj+mG2Yi/s+5sobNzL5lbnzURUCdI69MLwWHe5C8cu
h2iyw5q2rlujpHtjsZ4uG1nb9dgO/xjh9gN0XSDmNMCIrk/oFaxtKUndmrxftrIa7HwzuwPvYJIz
csYMwWyRpAb2vZbfN6PiJLTaxWO0lYIKLkXb9hW9HvXfJv2rOAvpVhMeEptPtbhzDQKMiAYxxcOj
xymLXxU0YUcN8YcoAA9svsn1t7GcNkBpC7zyOeYUhGbfNlnPHeJOdhaPzpoy9WBX1BcWetBtWYBc
YDLdMH5SZ7KVJOOqrR6bMLpGacWlGpgjiQYtLXQZJghQOvOnlkRbrdcA6fm8vBrqWYjy/WFIdSss
h4sKwemHNWEylIAzZxCVk1pX6sP0KtJLmTgZjZMnEsjLq0UzukO74AjGzjl1m75DfRq84akTdktg
1xBgfS6aSr4rApIELkhvddYtnfaaXY5TB/E4tARDntVQXZNE1a8+GcLRJVI+/cqKBDpfQRP7rTaB
W2aMDfIBhgB9V4xzej2HVj85QdgsP3raKI9VJ6evQVszYFzU+tB2bvM9VG/oIZWHUpCjX5sZBdlD
E6+DNUAZIJtD3mKfmhD/2kjGQjxUe3dV1TQ7VS1zd7asgKmXDYJX5NlhZ/TWjKRKM9F5AkDb6ZJM
VmQmywK5+a56DAqkGVQR+PDspHMWuPt0BO3OnORRjoRlhah3b/RXgUiv58xDMhsa6tVIsqGJnee5
yWfg2emYYBTKXp7cfngdTF9Nd/MocFvfW/Tktv62hCIa+GVkEGtxHr9XEzOcA0QHPQjlOpdB1U0f
7ssmD/Fucap7cE0JXhLnWSnOJts8R+fZKkg3GHgzOpOvfaXXo2e5y6bcZzf1DjQbvr4TLdnZ24Uz
yEW3md41hjnAoLwJf+Q/4326m7zKkX9c9gcrmx6r9s9c8mGtXsWRMTYsKPFNH/TNra9jOIMgDBBZ
4fZfUkTIzbP4avpc3PA+2IPvVHL/NdPS6ZR9h/DHaxSSAOTGsJLsAzA6Rs+tO3ixbwoqRecXGmeH
u1V6RetQboMd7V7xh2133XjwCy/ZRhR0rB7bo8VhjuNoQAsxc8QHMGTI2yVww2YXkJ+X1/88KkXA
i6qhgickvB6O8KkNVBgGuVtipFmz1wrszAhlysGbjR+B6VsUsjlfpuyXpiCbdRa0fVtlj0l2finf
vaNHfWBA1jx3AiZvHXd2HGxrXAKl6NyyncX5CgwP9LuM+w95LG7nKVmftQQ9ZU5r9F6p1oAdPpfy
C259GzpEnjWAM7yV+g0QDm64COkHV1YQQY8Fqg8IqIAnlzNfaUFCtRIhFhTTRq/yi225VxOnug62
LN+6AeNRsVEewufLq7oyvSdmuTxElnSKFlXssdpeLYMjqb+Ak4BMtODZdI4pQzCBDgM0GrDBgc/k
dPMg6Tt0qIYhQT78D2lXthw3riy/iBEECS545dKL1NoXS3phWLbFnQQ3cPn6k3ScO+5G8zbDcyLG
86hqgIVCoSors4YyexRF4gbpQf8VdyhHqLQDGNlM+fBpF7S7LYaeQ3FPpCgTQJfsqreG+jHD3GoI
3rcpf6ljmt5XmdJ9cqZMK7f7ef0CvxV1TIIHJZjYzhoncc6NGX2SudpD98qc3Nc1J/LU/XRVbkrh
qM/N7vJHWLjWTwxKHwEKVHPZGAZZ86CDkNBaI8NY+srHK5LiUEvD1laQrLlE90FjXSpoicSqm1Dv
8kKWnBhFYKBKLNSdz4ZJlEpUXUyQn9gmuh9delvoqKWLegUCtLBfeB4jTZ9ZAEGrKF3rRS6qpMeY
hNvZvRcrSDwH9/JCllIUTPaCZ0OfZz/lR1wPxsZe1FiINgJi7GuFLzrNaYDLr8madMnCx0GtZEZN
EXSzULc/PRpCpTwTGERHccgRxUc93LWln6RrXr24pCMz0hUh+r4CuRhyoXHLnkApo7nlo3Wd3QX3
sdt+FaGTxo4GMWzFq1ZC63lFDNegDTF4QHPwtgcl3ukKqZ62QZpiheTJeKJX1Ff85JM+fBq3qD+C
5m9vF04HVVnHjfe6O+4S6HquBKAFlzn5CdIRSw0Wa/Y4b3Lxbto3yZpg0tLteGJA+oqJGgsjZjBg
/NBjpw2c2BEO9WINwqF+92muFVmXEqXjPZU+ZxRnkUgieGi0725KjM2B/Hna0s6ZrgqHPCjb8Rsk
qtxX/bldSdEWM9xj03MUOEo2FCXTM6phqfUbSGr3se2Jb9SpSofMjuS2j+nm7wPkyebOR+jIYgRE
qMjiOa4MhaMqfjj8ddNfclEppEAH0GzzeU2Flu5NkexKvrKG5WP+5xDMH/RoDRWEZ6ppxBqqItww
HXR6wzcTE5Bkczl0LdoBAf480TcrW0mOaAgU0EE7ggk38jAZaMHb31v9liXRSohciPUQDfhjR3JA
E+Ka0CDBSzFU7kdx0/TflG7N0+bAIOVkJzYkT0vNQGvQhwLTSPiYBOjC5X6B5lPY79rpRqsf4mKv
su/jv7guT8xK7obyOVNiew4W1O0w9tFVKqSIrvW1T7W2hbLTRSUGuDssL7CfDH5XAzWrp95ld1iz
IbndWE5BrrWwUYePk70rQeJJV+emF6MrhjlB+ICn+1kRssMcZ0iB9nUrUFZ3hsfA9AUK+qxwLfUF
8nE0fq2zpwbU5QGBCmv2rKxlHotPLUwNAC8E+gnwd0tuXzZV3ogSbt9VGx3i4fmmIOAirkC1xkBC
1DvqcMhW5aSWdheNYqDvcRLm58PpoW6NyKzHuWxYe4MX7PnnhJH4ymGYZA7vDJffqI/QI16TMlrK
UOf+9D9mpY+aKHqCXQBvnrm18K4cNqHj1NeD271VT9X12jN2KaIcW5MefpaZTmNNLFQo8x2nN5hJ
tRvg/v3Ljjr/ZvmsH1mRSelqltugC4cVo34ruEenGxtaIWB7boZNkL9dNraYkhxbk1ISolTDVGmw
Bk737eCF+GTJnXWLFChx8i3eP9pbiHpR9PikX0E3M/EgbyfW9BSWar/H3/H3ePjRnVAOHW8DSAa7
091H7KQ30w50Vk/M/6Xtm02AQRuOzuH19dqc5LLXAjdlAjQNXnDJaydO0tJWkQpmtVfXNcrIrqU8
Xt7h/8dH/xiRfLSfAPquR6yt3QjP2HW3qCl+zw+9F4Bpvd91axneYgaGGPTPqiQ37UD0oTUEBrUt
yTbBdngOH8q3YXKJ6ajOWhFzcQ+B0SdI3UEMI5cLME5AWTXne3GB5PnQJrt+7ZmzbOKfaq8sP1/2
ddLHA0IazRMHgO0hDZ1GrFzjC6H7pOwhJcYiTVXFjlH2KOPBKexbspb9L0QPlF/n5rsG6DCkAE5D
ZGZB+6e3UcBpEIRT5WtA2y26idYugIXNOjEjraON9DauGczo4SFMDiLaGcHmsksvbtXRSqQrZtIU
uwrTPHch1eD1jerw8PmyhbVFzL/gKB4odVijHoFFoO8CfN1XJFrH4B+XjSydTHPmOSZ4o9uz5NOp
lQlIZ0wcwUoSUgfCG04QZeC5doriFqUZ2BsMb2p8Xr4M3UuwNqE5H0Mpzp9Yl5KrVNFFguFC5Kci
2TbMelIFkFWQwA510wcxm5cA0FTYzfbyqueYdsmsFPPiLAnx+saiJ/2xCQ6ZcTOQd73+0KeVA3X+
DVE4sEA8Bgpp9DBlCGMOzlmzUS0IsZcqJJq66jY3FRBnRyuF0fN9BI4DmDAKwQ4UDc7y/Lar2mI0
MWNYYG67u+HgiqvArKbv1RaDtfdFv9J8WloYJt7noQCKUyDD/AaemxgAt1I3A5ydvKTRo9K8X/5I
KyZkiJ/RmQULSpjgRret6ZvemV6zNsKz8H61TfDfgQoKCpXAOUj+HxDW4omEkaQJYi5fNnfzL+bw
a2gatbVjfSg35lPqlbvLSzsPHqdGJbcfFW71/QCjlYXZSfCb92uRfCGngQlQVMIlAHJCufz0XFdt
G0ZxFcCEXzyLTebmm2Rb7Nkh2zeA67rgby1erS13H3qHHZItO6yNr5/H+tNfIAXhnCpmocb4BZYA
YfXe0HyhC9xZr5f3csEMmGrmAiMEHOZgcrpQHC+wE3QxFti9GOxaHzaW+tytQfR+w8JOQwao0uAh
DIK0mA/9nb0dRWO10ViVZzkyUid/TF+JcEI/IS7KOk58FW8DL3P00E1uhB9u8ie2mh0unIYT+1JC
U2WT1kAJCt3Lq2lDvGxD38ntuNGc7MW++Wltv/+8vK0LF8PJguUWH4BTdZ7YMBh8GMTpVTd9FddQ
XPONm27YkC/APp0Vk+dhGQ0PBsAYIO1z7VO6UxN1VGoD8GE8oJSn5L66FU8AtJsHk6N8Nm3ZB3GB
NAlcaAKvNTSXvMieKR7Qyp8rvVIYMJTRJCk0zTCkHWTOVAWPmdrd9pPS7AlE61fO/9JCj63Nv+bI
mVLLSCZFx+BgEVepQ/n3ocietfDdnrTd2H5d3tYFz4GiC2YxcEEYmIiUdzXhUVBV+JCshAit+n0Y
O8fkT5eNLEQ0ez6CBASM0KySa+QDGdrSYh3y0hkN5aA5aD0gBbRXvHLJjKkjWwEjEfDlZ58ptvPE
Uno8sVHohyAMt/8+lbdRuAANM8gRMaooowRiFiu5lgLoMhWNp1mvGC52orWxuqVPAopQoFBnWxgF
O/3+1Mpi3ttotCn2g2g2WecBznf5gyxkBDYFBQBYXTG9dNagHSOWk0q0gKUEm3R6i+reSTD1gzYt
2WB2DM2FfO34/lYHkmIkbhx0STCshVXJfb1oUnIWhZgP0YFOnxyVBqObB2pwP+gW/NyKUEnDZnLq
WrboPNZHvVMRG9gVlL4groGdVxqX9goq/vHU9Pu+V+hrHjR4jcSq4LuE6+nkCR0JlQqV92jb9Rm4
jgWSq0NT990B7cb6tiJj2F1zK6b35mTi5pnGaaO1Y3Rtarn6oY0lRiFiu9l3OIixSwgmOB06UVJh
sCVVaqcKmfmVq+Wwmag9fsbKaDyUTZA/RUqTfuMYJL+mID/cGLDxwO3QvOZFoUVePjBxRTPTfBPA
+W21dIzmeYu+HT0SKsVtGdvCm9QMChFjrYrvyLuBPNZCAkEdE/7m1D0ooPqibqdrYNP64J4pqn6X
DAz6Rz3TWQuhm6jcW0Y0vvKujjZWLFjolKTFEESfmtso1qcYzeqSg7i3GwEQnaCbc5eBPewtrabg
oWybGLgxy6hAU6QknsXHvr4SFHxiKEdHxXXB0/IKn1EPfZ2l4y+t0srcmfo0f447jaN8Zqjqpmia
+KtpKygGKVZdoAhkWV2KchvIgjTat+/lFIrIEZGdfJKw1n0MlVMoBxaZfqBRg6p6awZr475zEUF2
PxgnqDxiUA8TpKenKkauGilViTd/PrkUiima0m6nBCo1LXcxxforUdbqDNpSQMJwDVp1SPARMCSb
Iq+qKGwR95QnFKiKw1sJiQknv6EgO70V15A7eTJuU7/yuvv8M/JtpGHarAh6+bAv/goMoYOcFkTH
GKA9XbkRhBYtchx2Pd2YYK3uhtX8Y+GCtMHE8o8J6crS+2Ao7RYmWLAxOke7Gd1P1JEtR7tnhac/
VPv4UDtsv3Yxry1NSu94kVll28NuqAP8k2GWr9j/b5sn1abakXRgGZkjJc5XE98O2sNlA0upFFIK
5BUAAP8Gpp9+nhbvj7JoR+SOpaZ8WMKy3osoRBGxsgt0fdjUZJs8YOBDoLkpJqeNgljzALvOf9ah
nsB/4+aax71Ym3xb2tzj61RKDbIwGPqQ4jrtuxcFKa0ZrTTnl7zm2MD8A44SHbtu01KDnJtb9dpr
qhXbioHOfeRXhfYvLB1fqdJrg+UFIkoCGGYzfKSG6SUd9+qiB4hljapw7fKWNk0tu5L3Ci7vZtyR
+qrBU3uN+X4hP8TABEU+irEJ42zsPhajJhDNkI2mxSY3yk2+NZ/ALu7TgGwvO+eaKWnfhlLN01FB
7Tvg8Q6U/kUGWGLrtepN9NdzRxSp1dGqpI0biBWKNECjAiOCXmtCcI96WflK1corFNO9vK6lywCC
exCKhiyrCRXVU8+rwlJ0DcMW9tyNm9jhkavTHat1xxj2fbLmFEuOfmxOcvSGpHQsIIXtjjm6/cIb
1a9AOCJ7vbyqhSbBLDeBxhbkAahpyGMLUJWpo54LPAP9zrd27OkXesg/cOXU6DXFjr5Vd/012/G3
nnlr2NIlx0eSj7LtrMx7Bugxu6EzMgO2I6V1gO22gRMhU+lfXuKKFfndOYJCx4xH3KhJVDh2hBHV
R7PbXLax9LWOViIXR/IJE0jpiJUY3DC3Pfjb0CAkN+BVJWgrB8nT/2ZOOmPxSKusyWBO139k1g9o
LGL4bHCi5NtlO7+LtXIGdLwuyemTKreJMr/C4u/sWUWt0ZkOKJrh8jxYPhpa4F25tTfx54rZGWl+
ZhZpB9IgoKPAq3p61mqEkDroMEsjcIPmBubeHzvtiYwo48ZeVG7acR3ZsHS+Z4CkMVcKMEktLZVF
JOrDebJGLwvu8km/Lrvuqet5DtHzW4Ems8JWUFNLoRLaCyaWqDILEK3TZSIT7nVrngtVetqBGPPe
SDtwt8aFuud29QYFhLVe+qLFGduPVjqE32ShJ7NraVOluGrKMbOAByDxtEv7mHxoaaBEbkWrINvm
GElZ6Qos5AWYP8GEJNh/8ayQ0b34xEVqgjTBLSJjX3Y3VlBtL/vMwimHci/Aw5A5QJ9OHp1TALi2
aQf8sJqmuW9MauSZdTMAiWj9umzpbA/BngQELeofM5UA/jv9ahiQG0nPusKlbetoUDntftb0wYh/
mGvktmdRZbY0K3bj/YvpIflrdUnXWqQUhStAoZqorafHOxMVs2DlEjhzfcmOtKKkYR0qoliRbkGs
tUt/2JisBRHaJs3YuxHQK56uAQbXTM6f8yiPs4oeFasJJvHIACGaF0WPzQgF4hKcCT8iaNpe/mbL
OwmcIIiAtHMyjxGTm5lm9QWaUuiWiFveJ46IH4z0rxOteSsNeMZc6kHLRyrETBDD0tQchprsm5Hf
KNmmRm2hYH7VxytrWtzCI1PSJVDwgVmDDlOjAqImzdHyzs+yqxCcQ2l6MP4awyatTIqPeqxHKqvn
LQRtXRoF12Hf7y5/pfNkRLIhOWIObbeYdvPujR+F+TgSkK8Mjj1etclVPW3SHjROTsZ36Icrxuia
8UvPHs32Ho0qoOefV37NvIEnt5D0ayQfTbSuLFWKX1MLUDReQ7zOQUXSEcCJc/OaBbWjqRuMRUaF
vyrWe443mI2jJonZR0y5o5l6ekAUs0pDuxkLoLe09xRpBOgHbxUQQdgk3Y4Mos8FUEH1R8Ey5KJB
vvYp5r9/tngQOqK+q0HlSL4O8VoY+1iZySmJibEzQJNBt1h0L6qJDkWu7xTgvEQefKdm/UbVlYvx
vImG1UNVHpUXXFUaRl1PV1/qnTAzG6sX/be+ML1AA0WmnbtGWL0GTNtbpeXzAaLC4+CHRvrW94Uf
mO2hzqFzd9kNlkLH8U+RjpkRGDrUw7ER4KvlYeSr7Jce3ahV+G92/NiQdMCgCKriSQ5DlcXdLH3V
7a2mcqhnPZuobSp46orGSfi9Hq3qUp/lW7+3e746wdetoqRwut0MVLWiYtjuuSaic98wf+rqA7ji
k8Hw0+QuGm9zzf83+/rH5hzejm6AieJkdRVsgqpiqnwNpCeZZyZ5v62zeHgXjPePly0uXdxY6H9X
eUZ5J6a6yyiSSNCdQxM9qHBzWzdF/JSzwkVJ17ts7Zz8/PemYgARAhTIemQNqQyEK2Wnqvjbke1E
k6uqDwbNHG492+ZnMsuxQb2dvpXBXffXREenpuWp32ZQjNQeYbqthg3oRvKu83IdNfB0LUYues4s
L2dC7x5JguQ5Vj0oU63BUl6+RsGmHl0tvEGlGVzEV8C1WZM7rRHsLYZGNKD+sSl5jjVNWUFK2DSh
tJtam0ylrhIc7GSjGNdmtZ0C31S8mHxf+aDzAZRD4rFdqWMaC1vpMgK7GBFxa7av21vDRCB02/6Q
d0COt16QbfA8wTBHYK7NACzGIbzF0KMCcSsIUE7PC2mSMWU5LWYZv5euT0BiDeGb6DVT1oTi5790
ts4jS/MvOTqZ7SAydehhqQTLGY8iTxfxhit/TWMNJ51TdhAGz6IgZwA0IgbwuBAsSEGJ3UqS0LFD
xJyC0o+UdCsjDUvbhxqHDmVo/KOyo9pVnRNFVQpX0QoXXEAOayOw71cPAV2T7lvav2NTkn/q6MKE
OtozKGvktZfqoFqFxKXpcXONxPP8fT7v4dGqJJe0QCwgRA5TZXHdaB8auzdBl1gdIv4DfS0dot7k
lQQ7TXwr00cyAKi/vXwolmLq0Q+QiyvFADgSpr+QJpQ/8/xKtQ+EJq6t3efxWjd/3jbZLY9NSTmB
qALasDAs3WayvtLoNS0w3G8Kj6MJY/NoI2i2srgli9jgf65FaXejKea5mC8Mg/5MlOuUO0pQOtHg
6upNkq0d8CW3+WMN8fT02AWkGhON4/63ivIqLpsdbwIknL8uf7AlK9C1xYnDMKoB3MmpFSUxlbQR
AZyzMPas6V46HnmVCPzLZhaP25EZKWvS7SiLCYUZZJHXbUk3E0zEg7Grc20FqrbwlTB+j6lKgBdN
E2Mp0ori7L8uaLG+8bOAMq9X8xojCdZ90iqqZ9RD5AAoWq/kE/NrRHJIAyJK4LjWYN+USWUK3plR
nkclujCx8qh3uQViVFusOOHsZLIVqDjjPYmwb2Nc8HR5U6UHZa7jYZxXr9BMUuPDODlN8GGz0cHk
skPWgMHnLUiwrKPODYg/eHNnkq1Ti1UpQPJXqaUb29zRMUSXdcLpJssdO5TiemPHtMmPNeqkhrLX
O+JYVugbbbxtJ5Cbh/1tXACHbfb+ZFrPakkc2862GUs3CUs9XjA3BZH2ZXdb8AET30CHVyMJQW5w
+pOnFPWETCHQ5bGQJmdOZftm4Ffde6hX0BNYsXY+DjLDUgBtRS8AhWvw+J2aq20UFLTZnJVjruaz
xzw32lGm8WBNO9L7fbdVDPfyChcCLeKQBRJQNPcw5yi9DozStmk20dIFI4MXh2jyWX4Z3tb2oaLx
yvoWDi8cgOGaBJvRjL45Xd449Fk1cCwPXXmPB8hXEydLfubtw+U1LXw1A8Pw6DpgbBszz/OajxIN
SxRKnAqsaWi3hoZaXbQP+2ctxQuz3VmI9P+bufnnHJkrST2p1ryFQ/hSssgh7DYRd1HwUvTCyf/N
owqrw1D63NqAWqK0izmv4qFRzdIF6UxmQ0S7dZKUeI32GttOY+yn8qYMnMtLXPpyFj4bzgCOAmhr
T5cYap0xRFlfuqL2WpAdFtmvYnzu1XplKxe8EWQGf+xI4T3MGRRICIKSYe8EmFpNx1AoejduxldR
QLNnywEQ9xR4tTSAgNB5O13TGA51TWPYssj9QO+VwdVQjoC2X9cKx2Abi3gl39QAbiX61ha/Lu/o
0lmHc8I02IDxnyyYl5tWYubj8NtJW/VHWn1YxkYTO85c1QCQpdtmw8q5mKPV2YqPTEqOGrXBUDQm
vqIJQYlpYk+5vjZAs/gBj0xIESwy9bE3BEwoVXSojHqjhNVG1PGNkWbfRDSuoLuX3mzHuyhjrzUz
a7jdYhetqv9ZR3dWpkKnLbxDRfEKQtdPSmhvGMq+LX1r7LXMaukpfmJdOhasZO3IGVYbNfu08qsE
jE/8Uel+BuGrHR1K/gRdwFp/5nTl1XGO1MBdeuQ9TDoosaJpxWjDcl0lnlKjf9ZGB8NM7mqzfGl4
thn7x1GPtkoowIT/NOoAAmcr4Xx186W7I9XNsew5Nj+tfmbBQ1f1XsvcPLkTlZuJfTHhtf6tWQM+
LsaiuauMUAQQlZy4jGOoDgWF1Yh4RftkNfdBv0mKlSRs6Q4BA9P/WaFS1pwmQVcqBqwYFBlSh1xl
M5GdZnxoM/rt+XIwWMjFUDaCcspM4oLxC+nUxNZYUALGL5fZL0qRbk3+OjLlqVbBw1mah8QAetpY
EyBZMSoXc8BgQ5S+hVFRghLnBWJ1CUoOEfQ71IMVxo65pj82B1Qp/GDEFY1QsOWBh0x+ImDIioVa
jfwPM9681Ryt3o/A3l3eygXvODEiHQwjN/OgBa+7Ow33Leo4YLqE9Am2b+WmWluM5PuxYpPS4rMd
+xOYVXQW0GFd4+1ciKZIPzG5gioGBpRlVy8qTCKmaNW56KzS7JWVvj35EDZFuXbt4yzu21GmK62H
aRiAKFWY4sHdJH5V/ZMVPhntyptqyedApIOPD4jNjGA/vXPtJiq1wEaqVOaRU6Z7Rl6i8s0eBsdo
f0xAXyJm/L0/IHUHoAdXPCCH0tEaKzODcgssAnHrKG0ALYHwQMA2pWV/Da1B9n5kSq5ZoOeQGlU6
mwKhPRiAdor2DRyJzlTa95cXdS4O+9sUnlCz4Bx6glKG24AKjA+hUbpjW2c/iyAsP21OlLdea/hT
Y2mB4Y9lFoJ2MsoO2TRZB3MEJfeWEBbt084qS8ceYtreA11NOj+eokp4qp6LlYxjIYqika1BrB74
brSbpN3nxjA03WiVyKkgqqVtzObeABlRhplQvYycvn6/vDFLBwaoB0ABNGSpaNif+ldodlzwBvai
tnLSEsjg9wEJpKne23G0cv0trg1tXzTtUYk/a24otC47fV7bVNUEBLPR6GsWv6lDjjnLid+mWRnv
sPgVyMPSMxqalGjhzVKf5y+2KNOrGEVNjpFzM3i1IRvxaIWUPE3xoBFXF1n73pt6utNobnxVRse+
syESfiNALOgM6PnsAaI23vBgCUcH/CH2o52kRrpVStr3nlmJKPJrYabfjAhya7mpN16i1OQrnHTU
OwgJyWoqvlDtB8MzZtqgtwX1KBkQHXDwqPQpwM+8fNfojcaggmE+cO1B0wYvGq4a6qMledlVFj7f
ic05IB692qg11YLaDXeVDE3PbPLy8ftcVzWyzGkB323Rzr9scan7eGJSOrXD2IeDRWeTta+ClYtu
weM992CJteMEJHF8z8Ib1JnaalPwB85eL/+A5SWDzAwqSYgZcpqByxacTVkHlkX1hpde0z7aLfpy
4EhG7wHOcNnaUo6K5f5jTk4wUowM8YDgqyYqMI3armS3o9h3latgOm0WAAjMVw7mPzR5zJ9Dvabh
tvTCOrEvXTbQVAU7Q4jlhtM+gXx0/A2c1KHqjvFLpO8G442HycqaF7KCE5NS/IFmN5oS8w5r2kMk
fqnQLey+Lm/rwhV6YkK6qLkQ2TSo2NUIIsMl8Bkq2Rhor7J8l09ePX9Z/7LFhaAK9itQhehgSAMd
nrSPSk9YP+kTyIzZ1WhDEtR2WP0ZB1tr9ZstmcL7HwInFFSr6EGcHkpW5xjFCYGEHZSPsvAMiPHY
KZjscmeY1iA1CxkPJn8w24S8irCzmgZtwaYDoh7o4OboYhYH5KZ+kvwQ1e7y9i35IaZK8JZAbJuR
xdKxJ0I1A5ER7tLOAH65sGiXOTSjkdc3bTk5Y6NqkQOZ9eJgKnbbe3mCcSGvCod8BXu+5J4E5LUQ
KIDU5dkIqgijwC7GBL5TYcgnBL8rBugD21rJjRe+IjQxCHQbMO5K4PKnX1Glqt2SKeVopDoZGJVV
7QmNU5Z+6msMokuHAQQZuorJMZToZf4cUWDKiIL60LXBfFm88jFx1OYKxHq5MmzzMtrj4lv5mrO3
S6+YmfIOrJ4Mwo0o3ZwuzlbqmlekxPWrfqnpFimtQ7rYwYy+GNJNyt7L8jXUX5NijZZ1cVf/GLak
F+nAu1RtdRiminCrDmQHipeweyP4rmXCqfpNHFyxamtMu5i5Db2vrbc4fJ/K22aVyWehkHS8B3JE
GNoxF52Jn6IotWvAeXsCIBFUaNXvidW4er3T8kM4ecXohAqwy25QDP8i0uKlTDGugsvsbPLA0gM9
pHqFP20zPzHuogh8KeX7ysdeSkyA65tpXC3kIDJ7gGa1Wh6YsCLQjeg3mfY9yLf27Mj1Jhmv6kS4
ptWtLO28rjILXpA/cg3zMT5KTUpIJytZDpaWUMk3tNha03sY3NJx2zah39UPmvps61/QCL+82rOv
KpmdA+aR2aZudTvXAaY1knKjoOZpDn+bMs8WgLuCVAJYVQGGPrVQhyTUmwbzRTO8UCc+ES+JsqXK
rksTN4vXps3OIjzModWA6V0cVuCPpIvLmEA7b0eAexNywB3mJi11m+SjVOKVoLC0c8eGpGu/4UYR
NhZmcSkvnrqpeNZX37FnoXteC0jtLfQiweT2e6T16OPENMh0WwDTHbVvNgRWK1BlrITts/RQMjGv
8siEobZZlf+WE+pfoJphxaBkpIbbhYD73FdrsJfFj3O0IMnJWcrUKg7wccb0igAJqVjc6W28UNag
BGuGJLceFAAuRYqdS4IrYr+I7KZuHq1of/nwLH0f6KZidm6OFFTG3A/JZE/mPDMUZjYYUZV3ziuM
KRUPl80sedoMNQGHrIZ/cg0tiFRjohZCg50m9FoNSOeELUleLls5f6nAFQBEZ2h9UxDey6AgtU2s
AnhZzGd0ykdX6VtN0R0F5LujkTr9EB36BjHQ9qqx3rAu9EMcKZuHbtbZ/yYYYkBcR4sEScsZRZ7O
zR5TRngx1FNLnSIWg5NiarSmJSQYSrdXGEigQF7HY6dJJreczJVfMAelkwv/9178+QHSsTBZleXW
PApjQj6k6DapdV2ApwTy62Gu+sDyQoxq5SQuuezxmqWzYQQ93vch0EusHjZx+9nE27LXvan9XPnO
c2C6tDbpbBgFG2OLYG2jAUmLAjylvAeRhVVfheCAd/CE9Kz2U5/S7YyETTTkOfoaEHbxujterZQf
01Rodj9vcIORtEzb0j53qP1rMn5U5ucY3bSAVaZ023QrzaOleIcaEQpTYPkFCkLaZVsfoxRK6Aip
JNmFFnNYCeb+5Km1vQRISuFd3uyz/O23H/0xJ+11VUKdRYH6sRtG07dirHxBzSveoZ0wixwS9nXZ
3KIPGchbZrppzPNKSThGcROG8gbEIjvbGyv0Mm8ndZuMa8ng4rIwLglCkhnVLSf7UTyVHY1hp8qf
5kMhqu1AQs+ubuw1jbZFUwxUTkDlqIAPSPc5r/PIrJMKoUAlrhrudMXLy80YfI/1lQLrkmvM4+mG
oaHTjpzl9CqMR3toO0hyu6T1W8MzyYNI71SzR6/40LQrp33p6jg2Nv+Yo3uXxCnw3xaMFaIptiIh
qoOZo3avdXq74oNrpqQELE2niuYEpvT+1hp/ZMo9ZMdWbCw5HghckOEBL4PJYOkrkQaA8zKBQ/AO
NdgO3WaweHBNATJyxdLiao4szdHtaOMSaA9NrISlEBNTig7MUnArxPvlc7QU/o+XI52jpBJUxeQe
smIaOxVo2KrYIQYq6c/5WDnNcFdV/mWLixvIKACCoKDBY11yPlw2YVeMmPMfoltabri6j0G6k6x4
3ZoVyevwgmPdUMEKKEGYA9qPDxRBr2Ki3WXRGnzkvFEOJVCcWDzWsB4EpPlLHn2pCLhBktiY38+R
LNQFKJkYd8wqczr6ZWXKHmTrGq4f4yrsBERACPAf9co1vnCk57ETdYaXoNkqH+mBow3I559g0S/N
8gFk4cZelLWjWj9AZL/imguhah4HA7gOqoVo0UgHDXWlEnBSFQs2BAqOygYFqGdqDjumlNd5iGm7
yz5DsYHSRT5vLMV9BjnrszHFidRDp+v4mpNq+r1p+5DlvGxh4bDZmkahaTLXAUEeevoJAdnKxhrd
BaCPP3h4C+iKk2QrnPtrNiSfpFmsWjlwdlCKrcGm+JFayoHYw+byShY8/2Ql0rfp49TQQw5PqBNU
vxs3AyWI/kRaa2XHLtvBuMbpjoFYBvUxUMC7KhVOqd5FMaSTUY1eo3z7zd0if3zUBAAbxP+YJZMq
apBwrvQaz+qpBu2r09UjT52IEuYFZEDfi9llVPp5VzE/ANXTPuqHfj804IQIY73Y0bgDdnI0UZvM
+ij1Jrvqt1MUJRtY634VaqrGTo2S4b3dsiD30zqBEGE8TKHl5GMa9H6LU2ftOsjgqtBda3Q/zbgG
6NY0fAv6SX1PwiY8sJiPH0OYWcFD2mn6O0VvzCsjBWKbvWqFWzsj5s8gTqd7K9NyzVNsUWw550Xv
mEPYJ+jo112wrYPWEgdWpwoos5uURFsShtG3Gqijb0pd6bpblGX0zkebxI4SBnnh2i1wVVBdLjZ9
Uids5agvBRagaGcKB0AYMHogfWaOazAnGPAOCtBRGNsa6Sunu6E6cOqju3bZeZeOyLE17dRamHQx
4NywBsCTA4w1etqY3UNx47KZJd89NiPdek0Klik2wgzRf5L8IQ0eRfejWlVPnvdG9lx0osD4hhyV
Id86XU0dGBHTIxOpf/WD656Wb3V6l0YJiLmulWRrlXesujfNh8uLW3pxgEL2j9l59UfXUd9GYYb3
AHgA9J9CGE6ZP2ZN6pjCNzCMqdK7RvHb2FW6/Yrhha/H5ro4wieohQGEPjVsV1OrMNqC792Kf9Dy
YxIg5zIeQvHSQTDIDEffxoMgTI390N5OKYC/JgCdUXk16tb28m9ZuKFOfoq0B21tZxC9xU+hPTHR
jTc8xQCBud6CC/8/pH1Zc9s8sOwvYhUXcHsFNy2WJa+x88JK7Jj7vvPX36ZvnRMJYgmV7+Q1VR4N
OAAGMz3dQGaATIuzT1YSKTiOG0oCAlzEqNGl777m5xHJhgyDRtpTkQLLYpSJpWb+fScUX9AZ3TRT
81QSHhXfNzMqE2Tnhln9QTWTkgGkQSjQF/PWF1MkOwYw9a1A2gPGTscBKVAS7+MZwIFdEgr+XgTv
XWQBSRB++ZMiClabaBJENrP+JMpTvIlBX1FQIiSpTKfOb9/DRB1f+wBi3DQmYbULh17dTaKYnsQY
F3Ie8MQc10IYWSm6LKAUBYshi16Ng7lpw36ErpnQ9yiCdwfRaFScCuQdWP/EqevkGRWZk5p6oBBR
KBQ7v24H0PVUNSas8GwGa42IzwkahssPqgeq3oxml1na9KKWohtK2as55LSP0ycTbZHAEDGD1VtS
U1MpHE8RIP+tGj218hPp4oMvPY+YSBUUHp/rytpArwusizr2GVgL2bWBsrJCarGCyEcO0rlKaWUr
0ucjakvUL0KnnEUaT79HqC2kzYdfqU+3F2Ztk4P5BkqboAcV8eC/XBcS6uDMjESI3AjZDwUgTLPR
XzUp/ff0AiQfS1UMZRi8Fdh7Z4hHTa0Q1tMwUw2ir4vmR+hlmOW+7c/Kh14qjiCaBCsFhgTYdk8j
oQMsGRMIfOT3ES9v8gbIYC3Z2bzrxRfSuX5HQcKkVCNNoQYCJsA02obBRlQscGpxfs316i6VfJQ1
IO6KS1djckQxBSMpNhbKcSro30MgbDDpx1PSWjkz8OVwuKLNZaCkqy359tkNIaQmEtwQ+ra2ezg+
L/8ePUqtnfU00U1INxtO5nt930JLTcUMBlgBsa9Zducu7HVlrHAjBRDIhQj4CKCp/Dq2HNDL9TPh
0gxz6CN9VKpm0esDFwsdyP1k8riXrq+VxQLePQuVlYhu9+XCqekUSZkKC5i1dybxJZ/tJMeYzuz4
/8yH933+4FmJDiAQWGw3SdNmH6GA8ycx4/bU5hHkt9vs38FJMHN+mjBrBmYPtdfaGsKvlen2FVqt
kzCB4ia8n/2vuoncCZBCOuM9MfJqeGuLif4VrktcmjjkmSuzKHxJAd0mTlg8maP+gBbrkhz5435O
/hkoubj51xaLXowGoM1C6A9bytyCnMEA+dleifYG77Wy6pOqoLIGzByR2bpkEmqobQN2BoaWlkpi
QcEN0033afszFzzOwXWdXsKnM1vMLh570oA6FbbweEVO/keUkJNvNL+wiP57RoE7Im6huP34fNvw
io94ipng2IB+BFxk0jzZNKJGJ0VuDdlXANZYOcfNTKgY73Qzdv6DLZQZFoIpwOe+L8Pzk2qosxwc
grllApkuEU+WPbFUMZHQ0fbfG6oSZjvQm0bOAWg8m76W7VTJwVTBVuNpoCFLTBTAJMyqcNZvpf90
aYjZc6Uy1Vo6wlCX7ZPwMJfeqHzKhgOCxhz99j7fo+ciyq9FsTUap0s4D4TrVBXmCXp5uPUwqMbW
inLVTAMkoyBJUQdbyBqrjTRrWPqh+lMO/J6sfCa8meuVG+DCJnOvKTjN5IzA5kxS14xdKfM3urJT
W15Hjeccc6iUVavG5VijAQ88KJjx4dREQc4kqSA7JL0ViW5kvN8O0us38sWCstMUuMshLi7DuVxH
zW3XNvZMfs4NwSPfGuN6++/WkJaKIATDEwsMV5d30DSKfY0yOh7+ReQoU2Ul9Z2ASl8C1oqqGyig
NJykZG3Dn1tkPp6qdphN1UHhIEil14wAkibWYGhuFGbgguVlJ6vWZLxg0W6RQKzCZH4AqsRhUsM/
DD7ZU65TFVod0VTYcvCaC7xH+tW3AzwO+pcYVFuSTCRdl6vpD/LQd50koN1qgfVaAtthqMkAdR6M
+AEvttvf7ipDWaxB3gWSEEjvrq6HMFLzJvVhTTB/NVlgDYSTAn1fZBfPQcYCcyn4IWmrIkY/QvPm
j2iTbt1580fxhF35Glm/e5pYQBLZWFz3n8VPYFnTcaQAc4jk6FsK4+yo7otGj6pUF2gu4iWE6kN7
3xSvMUBrCSYgMkzmD/+sW8OYZD5emoG6vJcRHsH0M0WXExNFRUzz1C2lX72BsWufs/eu0nPGILO6
cje3fY66LR3He0N2FSihS5F3O0aujkrGBnO9+nMwZ3oIGyGOZB+6lENHAVWvCMeXtVjE4wqVGhQ6
EY3MOQLYfxPKEezU5XOqgESaJ2q0vlh/DTDHhpa005wVi4HxCRUJSXoIR056wPPBvNy9rTopcdLC
hBGCLxc0kDPhxRjHBDuDWUggV8qWZWqAwSPBq2hyvsP6MoExAHwIEH4jTDbgj7LWY4gWPsTNAsOr
60dZe7wdU9/HGHssaBhuRnXEAIklm9sMWqgJWg8vtBfZe8PU5GsKWn9P8pJt7jUbLip4NYjP7DFO
VbnaiXIJe70rPUlv/ZtsPSaWDy2H091wJ9/ptujpNsdJGV/7lpNMRJN2TkIAzLCSQWIHlWrVtT2b
+76DqrZONf0YLqoCgLMmjS3yqDRX4wQ4a4DxVNQBWUpgKUi0RK/hse4fquxoNP/6hl6OhbO/z+ym
oO/7GGQZuDomzSJK70wGFedDyhPF4PnBbKlKUwJ1Wo64ok5pJm18kYcIuJ7vunSFxfrWpBPiIYAJ
1Dn0wP4ZPcx3/eYDBLnhV75PqeZmbvnCE73jmmUSi8g3o3kcYNaUrenxIfsSrYhmyAj3w/uPyc62
L6adqZzc6fsVexWU+HQSVCWRZrAvmE7sBBG9JIHOJq126ofsTZ5xqL5a+/kUp3Q6htgLgV3T+EXc
81Rzr9H5y1KfWV+2zNmlDJ53YCJ8bIlJpXPoFK9QN67p6DuCJ/8IOTfXNx3Uta+gd0GpBwgWFnNU
ZJFUzEsKEN9VX9WrbKEcvte2kjc+QvVxV1PgaPaJSHkxu+rmgiiGljr+QQL50k0jnsd5GOHmmBRU
U+0SbYb4vlYsZdqWqh379xWv/7nqLHhmcciBYgT1WMZmk/h9VwpwNstAAi46eUcrL9+rj5gFvJtc
TOY/DJvRi51/xjbgm54bZs5WranaqhdhODHvW5FO0jMBbrFSN7eP07WD4NwMc5riW6JPIMOMKL9j
fg39oz+3DazmqucWmCNN0H1f9oH3xICaVVF5V7rk1FIa3DWBrVGDvjSb3HtQtuqJty9WricF7UyR
gBsGhQx2aEUey1Cd60mgVfMioVdTgQR/O/Im0lZudljBZbBAJTCTxhw4SpyZalrPOOeIk6N5EtYJ
2tc80e+V74SiBcbCRVQlgUJhDmzRr3WlyyFpHJsvpv4ghpzBvu+x5YtdjQokOIAxuw+tpEVZ6HJz
9VKlYrI5C639aBtWsDGPCjW82PbdirZutE+cdp89ECtwRqu15tfT4Kn3Gl4aOc1OzRFnzd53yP39
7IFxbSvTwH5JrduhdLXSzE9c1ujsmAuNqBUA6A0xPXKfDPtEcxT/X7cDTOAb4sENKiEMrTPL3AeY
LgaRb2iV8Z2YPhKF8/eX7cSusoaejgZgnqYDhnLpgtCLQZQNRWi1ypdUPw3tbghdUEKFEcfQVewv
jpwZYtYqMH3siwBCDDKmswZ/F+k/SepwyW7kZfeyDn3nQoqCrPZqj6UzypJK0cEhW3sdKahn7zDs
dv+ztAGssAKvvYt2vZVtQxrfqw/po7nNbGQAnvBcOLym2dUeAWRdRAcMVXtM56MLcbm4SpaD2ywf
QkuSv9rI7jDwcjsAVxb1wsCyGGcBmLWxpE0RDKj6cfbdMNuWQKTycAsrMYKuG2JPRVsAku5MDCZ+
Jvlqu1ipDqnf0FzeLBQXRoqOin3boZUddW6Klf6WRrNQpBGmxvlECq9rdr3ByWjXvEE15FsxEqPe
7KWdFiEZulbBRyEfpISOxd5voD6GlmrCCfm1z39uibkxc1mbgS+CpQKaeHGOLjZ3HPfq7YEIOzfB
RJiZG6JYlATr5eoyjRoqO75dOk3gTWBmwLk5f97+QNdPOsYiE3KBCYxTOsJiLbiLzAIlVmXl++Cu
QqpFPlTD4oGhrwvXjEkm/lphxhVBYLLb5cKhRMvU+mNaoyW+QUJAnaiU2YI9ebcdXYlEVKoR70A1
AlzCNg/bYegT0qjgHUWFLnkhmhPXHED0dzONOatgA5NH4B0gKk6ty+2rCNrc56MWWr1d3QdUp8ZO
P2aP0LuzwL7zpdlQd7Namtzl91+KM9B7wN4g4pHRXwMNft/29/rFgAnS8x/DRKtRZ40KGcfQmqwY
OqdmaBMM7NvzHbHC363juzkdK6uwfUumWkF9zn2/cpRdmGciGfNZvtH6WItU+WMQGpQqreLHAvzt
t/287kIzfjIBHC+aVM0MQ5Oj0Iw297UrO+kzGHQe2420mb2X3iIuBF0dYrf3pmfuug2aM5zJ01V3
FfAy4JWETF5n7l3DGExQ3Zghpj3tWIHUga0Zx5nHdbNyAqFbDLwziIHAisaO8naRIkfa3EWW2gLT
8hxlL7cX8/o1gsU8N7D8gLMLqA5Qz4taGGg/GhxyJk230T5wjG34e74Xj6oXWFnoOOZW2nIsr+3P
c8tXeyeq5KqH5cYpUtq/ka/Om4+Q6wTO+SD8rO6aCPc6L4PnLSizSXq5y0OQu0RWmbhNdmrLr9tu
XYfFMtyN1vR3Mfsq3YtCCD02dQDUaSy3G9Nv7w0yN9u2AJC2GkMefOz6LYSGwNITQM8YJxDwRpff
L03nMul6FERCxRocoP0xBdfaw6+ZGnabOTWd3Ji+Js8oGQTWp4guD2c7Lmf35RGIH4AhHpzfmGEl
hPmMxBgF6HDiB/QRDpvltCPH4DRQbpHg+stdGmI8rUicpnIEQ+pTegdU7kyBlC/30TazfsgfsmuY
lEeq9o2JuuUcc6YlWT6rjQabAK8+izvRIu8d1vOPcYwsAHRp9psn/LG2nN/SshBjwtZjSV96XYZE
7jJ7plYqJbGTh/ZongCBFGMbSorU5wF1VyMI16QJAjIg1q6IdcWp12JhDjEJeqfY8TZzBsd0cHOg
OwJBsvgreNYPvWFNVLfHjw6cRZwAWrlEF7je3x/AfNjI1DBfreMHZFRxhQ0UUKU746u9e/s03Gk3
2sF+3GM6wQGGu6D5PnkmwBNa4u6+na3Kp8BlcH7R6h4++0HMV8cbaJzNOEJxYXK0BiyKtRshVcbQ
/u2zYvk7bHQBjodepYEsVmY7KU06d37XQTA7Go9S2ADu6w7lqZMbtxx+3Ta1FlbgmAUxE56iYG5m
bqukUoHAJDBlFJ35kOTi+DCkzX6eknpT9E1kydPwW2mmcZ9E48dt26sbV9RMHQzY0DZhx1yGQBmF
2sByqjibfD13Gt7U9HLjswsJKsDlMY9RFsAvLw/BIAafWa7FgFepkNUTkPvoLQjEox+tPlk9kDs6
2Mv/g1Nn5y5z7MVKF4Vli5Mhqk4xmJvbf0YiA2F3zo/CZDlN2hKxV0TIH4bjQzN/FNFbC3WHKQG/
/czL0K8ifjFmKhilx1ikiBG1ywVEXzao4w5kLHh9IzPUBYLpvvytMPU3IQUc9fbarVhb1HbBmrPk
T8CTXFoTIx08ZUVcWaOR/TDKtt/IkVE7Ia6yh96feMCHq0QDFIrgI1sKXQBJXm2zMOgjozKTyhIx
jk67KoF6jSQndGzxIvl3z0BOvsyGL8AjloEuSoPeDMW6woBA6YV17uR9vx0jfdN2DSf/vNpV8GoZ
O8LFi4hH5F8uYjcMIFlvYMqI202mj16oN/Ztb9YWDjNNOC7Qml969Jcm/FAQ0dbJK1BEgBawD5pP
PRQ6W571P7cNXdfh4QyyaKwZNjEuouX4OstCK2S/ZVkPFfRLoPQmdnuIYjhm729LUffEtr5P5Gon
JaUr+Twg/NXJiAkxzFjg+iFgKMAbjjFtKlMwFyA8EjvlXkgNRyrezfFRl1/lucuo2oHTqfr36W44
jOkfgjRRRLyw1zzInLsYiOjKkv3Jaf3ZKdp0K2W9q1X1AV1XUJ41NBMUO8tUL5/CmPNpr66exT7a
D4AMA3KosFXJustbpVLEyioHDfjkcdIx/Nrfg/05dEgsZJj/6yTn9ldeC6czmyzzWSf02AmoCoOj
y4YG3k8RREh5Cj3t22bWThcdHi11LoAMCXNwZnqfokMgV1YUmZ44jB+VpG5Qtd+gouTeNnWNqccy
AlGFxjgOTbwEmUwhqs2UzEAPWwVEhJeJUdITO4CElhS1dgJdeqOr7Kx/TUCw1veB9380z7hqjJAZ
CiqYb7pRd7IMDOckGpBEEIiSQPfewg1yRN4y4SUe/NbV+M436t+cH7HCBgQ0OFBl2DtoJ7CNygid
CmhBqKghhfFJUyFaP4CfwfSrX9Ik72Jf8Too5HUhhg5wZnFwS2sfG2qNKhAKElTjRWb35kY9GbWp
VxY4kQ5DMz6WwfwoBOJbNZvvtx1dC98zU99n2NkZtczJQgTFgKm27OxiyrNj3KMKodWEJ3mwdraj
X4DJL9TAVTyuLs8keWoNBSKKuLGgO6BU5ftA1I/b3nxXDi5yJoSuCSDgMouODg17uGeYOUH2J5dg
V95WBLgGJIOfXbJJU4XmzVvYansteJnKrT8+VdJnbJZWlR6E0s3mjZ57ZIKKl1MGnlq6g7K9/eOu
vyqmdgHYwyAP8mKMc1z634xqQIo+Ki2psmVpph0gb5P8EZuP/8HOd28GBIRgu2AuuNHslR5U4aVV
pD5VwVUcAzOVKjuS8/SsVz2CS0sSDAgt2/QNhbL2hygtrQmTDO38qJO3yT+OGSfNvw4cSKWilAqW
VzC9Akt+uXDmqJLB8MEx1w6pZlVCq1m+j6z/35cNOwEtbEy4gLuaCc+mE9SmDkG22JdjugdDn3Ao
almzZQhkYdqr4dAjX2+8hSoX8+lLdwsUtsxXkoAkGWcfdGO17iNp6zy10y2t4CXca2sHIADSUTRd
r2HcyOaVJF1wzKO+yfxPOX27vWrLYXy54eAGiKrgC2bgkVJffhs9CftJy/oSw++2UlIfMxkk3Euy
irbClnR/bltb9+avteX/z04rSfIjJU1gLRpUZxaDOy3l4aaWXXjl0P9mTlcSSkpqVBq6SiXYhjZN
54aqN4mWMGZepEEuAnApwO9vO7USCbKCiusyxSahOsKcC8YYxmY/KmDERcPHnF1hFm1w4Nw2cl30
wcYxQSK1MMQs9NhMvPnjUEzgmgBbv5rZWjFauiFgAinGGzn+McXac1+84ilrJ/4DqBU+JrHcQxyz
NhW7knnjbNccEcyPkS+/YzOAnNJfcnDTfBBmnLitE0CWO8FtRFvjR94V+x4iC+YsOOlwGMeJc6Ks
LDkehACn4R6CMjLbXpZH1A3iAn2DLDCe8W4LLPCGNVbSpLxkajk1mHAiUPeBpNACrUBKcelpUUpR
hJmhGmrZBGOmQosAmsVTpQcfqtYdkwoUU7e/9De0mDWJHFwFqxeGBVGxvTSJxnxuDHpbW/md/HOp
mEbOx3tsg3PYSazQrR3Qbzjd5mWgKn349wFCA5OYEiZGAFdH+sImj8QQQlUeutpqJtrUNLjPTzPM
2qoTHHpLeVVSilfdffa8SajAy1yXuGFcB1sQhvmWDjvqQcxqB0j7BaWA4ol8KO+Ay9gZ28T6UbwV
28TlyZOtBTHoiUDGgP2AJx7bxRgVH2RILdZZeGqseQM1DA9kpNvZAbBjE3OuC6415ugLUz2YNROu
VY62C3YARB9TO4J0w/Gd7HPeS2rl7YqNceYcE0S6mVaS1MO56QHsKRiEowAtpLbuxfx69HJHXH21
M1tLmnF2qmtSjK3awdaw65zfKNZ53Ruk6ym4kdzxyEvD1k7CC9eYi14iHWZBF9faN4wt/tL3Pe13
GOAitKTBU+vVLw8Zb09ePycul5N50+SQHRukAjaNh2wT2iACsycrvDOpi+ZGZbcOcUfvHcrAbu69
3j4PrlvjGK1AAWIpgOEtA9Dz5fIOqSk0Uw3b0of5mfxy/YOMfkbnojow74ott72wcuRd2GMiVY06
MSmXz0kOeHIfoVKLzm37VgHlMgdUPkI5xkoPhpVzrriVm/vCLhOy7TCZEOOE3c4qXbBL/n5UPVHk
h+u6f5A4ALx5gbAy8ZNKchlKZo8Tbid73Z/soNihDeCjZVq10/+Ktr/CXbefuMOpK8kP/Ptrl4kh
M8cQF4kHqBK+Jb9QZQiof1f/rh3JGp08pS8PPBHSVYOoq0OozkQb7Duwzval2ipqLi+BMwjzHcbF
923O479SVk/sMxtMsPQzBrLzCNfFZBF0sxvnKG0n6/j45gNRhy4J1e/l7SF6+aPR6R34Lxq4XriP
bHJvPr8Y/56JqRjlJAYIQVA0Ywt2Q6RGRizL2CnFczk9prk38XbHypMJZT9keybwuYtKyeVmnFUj
qfxEra2UjDY4GCUZrBz+Ieh5V+Gqoe+BVLyC8cxgdoNQxFKR5KRGo9uadtFmpvI7oeqDBjGWgTZ2
dSei9zWfOpGziKtXB1JMvHQVA9gJtncakqqrmgkQutHtjU15CpB2ONpR8DBtePtoW/XxzNLy/2cB
Ct4FDKCPsLQQLFqAflEoQ/4HExDmQU3RAGqV3QNRl/bBkOJ7Vf1LCD4RX9lU0dbgZS6rniy8GmiP
Iplgc4k6R8G6nxB5gXCn5Y9yhYahNfE0va+7orgKUFHCbpZA9YqtdblgiYGpU1/XcPV9jDYYDmni
6U5Ata1xF6Z0dtpdSO8HWmz8g77liawuEcde83h3yOhmoToDPotL4+YUlmOlIyJ1oztNmrHpWtON
BsL5YutO/rWjMFxc2SxBxGuEnWmHIfpescBPJViShzPycfBMZ1ZpKAC2VDjh0nI1oeVi9zx1iO/m
0rW3IKRGLUFGTqpcetvlUSglBQJHOzS/jMcAj647EOfa04fu1pvwlzJT5WftBM/iBrx8HxGk6zgL
sRpTeHEsqoNALLNYniQgGYRq8AuyeTuMD7pfYRjAMSCw8B+2yJkd5gifssqYihB2/ExxQ3AaIcJe
ujjD+OHEaQ+tXfELS8f/uMQcagubW2x0MDUJ9UGTfHdQTbuoCkuW+tda+0jrEtOOnORtNYE6t8rs
GqHNlbmvYXVeuFASTMz8mSRaYdYYbUWdbMEzg7ZCC+oZQ97KjXN7eVduYYzBmWDaWCCoGPu/DKQa
OX8e5z4CSY8tCJ5BuPffP6CODjOQwCgNoGXFhCpgtKB/X+j9cymkE/QF9XfQ+kSzfduRtXVEJQq8
I8vFsBC7XnpSygEgE13UWBl4mdzySLa+qx7Ez9bpHehUQAuIZ3El7b6wyHw5XZ46swFZCNBYKVA8
8mk4mQ0F2KPZ1DzChLXvdO4dkxb2ctKVxWIrqoCN1K0Bdb3bC7hygF54wySAct/MbRbAQmluVbBc
CA1EEXlLtoQTc25dGGFO6awcta42gdsQPe0htDsHmpOpM9hPk6d/3vZnLVPALAgIJqBvtcQFE3hz
1qRiXcQYNP/AV8HkS0ZxEY209rTD/M4xtpJpIqszgKPAVLZM2ObkGEHbIVDTxpI98yg68953TavE
pNkvaOx5XMT/ajicmWNCr1JKZVCzHJSTvWI3EI+QDN6nWqm9XnjERFzik3yGXk4DJjB7eCBeWNDY
rXUqeYbdmbR1lIflSVLS4i76Up8568lzkIlG0DRW2pzDemcVS2np/nfvipZ/gmrQU/FZW+Gf2wZX
nl0X3jKBKYydOFYlFnQwT1HqCDmVFagh+zRXOJjfNUtgAgG8AuhDKHQunp+llco44rQXi8aasn0N
UmgfJdDPIrJb3hTNNbgZ01bnlpgTURbkahZkWNIOsUCHneapzvF0FEtabkYaeCndQfSpo77T8RrK
K13eS9tMgM51rcutCdvFQ08lalr+MfF656sDpHNz+9OtBeq5m0ygVkkgg220bCzyM78Lj+1GOAgP
DccI76sx8dh2WRjVBfwxcYsN0jKIqFQQPoNAH4+XbC25w3db5szAKQ8YM+NQC62YSEqqxaHZBWVM
gFoVtOydcVtv3kO3eDMP8nP4OO1jFAmS38nESe3WalgXP4BxFgStTW0O+AGGD8x9/VYV98tYa/Gh
TnYO+qrhg5CPublHE1dRawrBcK5aw/VI03fw/l0EZkPW2dxByGpZhEO8nR40T9ob3ogJV/Ez2/YU
0Ce3pyMQ+hJmXSNXx8Bb6I1Hk77q238GQF/+FnZAp8rqTpwm/JYZEum99kAKjpzWd1WHvRe1RXxK
QykEBCnMJ0/qqJojsW6sHmUJpDBeRrv7EDlMEKIqSjaYo9rMJ9Hj7Z21wi8Y9/8aZj51LmC0uBlh
GHOh81bEW1cEShhSt8sZH5VcSPKy7285ynxWAQzoSZ3BXivJdEDnovapLIGj2XRunwrLH7phiB18
N4QJjF0Gvpk4WbpkNf6eRLulV40+tUpcJfy4be96YGcJkr8rybZcAfWKY7CAN9bPYNdU9A9uEOza
2ULSa4u0g0wqJ2HjebikJGcXSVGAijTQ4GEXb/LSrgn6Pm6mYuaBltmXzjO3lh+e+8ekU4YKUVq1
XSIFfGCiPda/g/bEWcO1jPrcBnM3qmOVdaoEG5j7tLo//nO6F37GVLtX/kNb9OJrMXdj0yoNaSUs
XttZYFzNpPu050TgNQkCExHMHZhqpA3+/4q50I+z5F1uZx4gPS0iItk2LtDwG/kHeby9iN/VnOvI
B70aJgtAhcBCRdUqTVpNh2vmk7bT98oPE9Xjhp561GJAHeeW1g+cnFaK0q64EW3p/T+Um7C2f38A
8xWHKk6iPMJXlKDlVt2BqD9UvJFHV7eWIaLbDAizAril8r36Z+EPwUNdmFELBO2XCNH6jJrcQcMl
pK9WkugopWJeBFQLTMiH5piKnQFHNA99MSv+DCHRdx+dBDt1Um/YBvbtT7eeNZ0ZZFaui43YD00Y
VJFg0GmgP95l2jxNm2IzcE6P9TA5s8XugAqlvNqHrcIRfUcDr0JCRWukZNuiY081CmHtk3/6KB8D
p0XzKrlTIJXC+RUrHxGKL2AHQB8A4ovf1bazj5gktZ9WMojVNDSvKdqudq+OPBGk5Q5jPiPmtQyg
iIBVwVXHfEaiJ3MbmwQtoqq2Bc2rkzdAcuceAyrdMeTpn6+5ZCyqjrApLp3iy2O5Sok21yGAaFoq
zk9aW71M+KS8hu3KQxroQbQS0LwEKwbLRADi8WrGgwb3Z2D7o502mR1otBFf5fatTR1jvIPu78yj
EV25A86tspdqNkNhqekUNBqLzzJVf8i17BhN/nZ7G6xYAVTq7woyOUkH3q+iSAFQHCLwPRN512oE
bzFtc9vMSliAJRcV64V1Gi1MJhWpYl+K8z7EEqKS6Va9DjHMBGoieV4cq9o0Hn1SVc9RymX7WLm4
AZxDkgfUBqAbLFd924d+Z0AhGnQ428BwOvNUI72ND1XyE5JASfJw28+Vp8uFOeYaIgHc1wnM1RN2
uegkQunEVY36oi0hTG8bW4l+DHeC9EBDZAJxxJwqATHLLlval3O17cFdmEIE+7aFlQzywgLjjp6m
ahm2I9wpoXedJxBifCTZoWhG+7ahtXU7d4XZyOGAOyGJYUgTH5oBY1RB6czVXioyUO79hzL3hVdM
zJdaPY2FiPZrNwvVMQuT0emEKngoZ/NBzFuZ49vKFsMGW5DeoPJZbtDLQ2rKOlJOKsz15kOebevo
k9sgWFs+VJZxBBKcukDdXproq2TMJnlGI7s4RSodus2QQBr9qc85Cc9angXa8r+WmLUbfShzziUs
TZ7vZV+z2+5/z2jK6I76SJ6CU+mRAFW/29GxdnqcG2VWEGw6UNlMYNSINxmOJ/Gk9zbp7Cl8DHvO
83BtU/21hQLj5VIaHYgUwgK22vEpGnYGr0++9uDHub6kOADBilBbvjQQ5PrsSwnO9flYGJboZIfB
GxeOfbyWcPEPeMCYNh4wPJ6wtTA8tytf2p2CcERBGHajYJFP+hH7qS0KnA7LupH/vSrZh9lQpGaZ
Dbgq8dz0khJJeFrsFIMn1LQWEGCJXeDhAIdfKVP5JkTXAgJfdPGrSDdD9jgXCe1rEHrjXv59O/pW
Y/7cGnMKyhDlaZMI1jDUof004jHZaiakVoCU9WcwoyiKMyI6T60UqBaYUIs7HWLLW8wKNQ40gSNr
TPtmG8aZZg91azhtUn7e/olrnVKA5aFUjkkPUH6wsgJRoeRTpk0IqkR2+vZHh8d3F8p2HJvuUH3I
OkjawBcIPS1LEvtDq0yEDhUqXt37bJzSsN4KEtmha3RURfB7mDwdr9U1PP+BTPSNdQHSfhM/UDuM
bgwqpWCT4oVGWsvfkKdsm+9CbGwPE023V2ZtO5/bZfLRIdTlyo/REyiSHy05ZLyizloknv/9xf5Z
Ul2QmCSE4LiQsasUYAbb3tbDXRyf/J6aGadrura9zq0t/39mLS976OJiVgiTvz+neqmbv6o8dq+1
O//cBhPtWmfMQ1VixYTUjZNnBfWbxJanx9vfZa1jhGEDMHthvAw8SuzLGVJe2ZilcGWWX0GaaNXV
tpZaWqCiqHpasyOAE1S8oseab+dGma/VmEpl+CqicOhf0uRZTfFaPmi8V8nqEY+jHYp10CBfpvYu
PxMBliWaoO5m1TY23mwfGy/SHXwtpzz4joGa30DJI69tuRYcmNbW0RDD2NzVkGykd30mG1jRoUyc
qEIHrulf51zj9FTWIv7cDLOTjczwxaRCfIStNxc29jTtZ0y6g49cFBNKFM6FvB4pZ34xW1iotWYQ
vwNyaq0R7PUEg2J4TNxlSmwPhaiD0SU8QpuImlXPyTx4a8oEjBxCsF4Rsaa++BB170nn1SNH0HYt
dztfTyZYBFkvZjFBsERj+tgb0CYyQF2r18912DtAEnE+31rt1Dy3x+xvAARaw09hT3myyS519TcF
knNPjTtb0xb9RbeZ7Nt7fVkkpiZg6grYyTCHiFlSFsCGxpgaNT4saqnwZ4qH33lKOCbWvhNg8suE
H57pVyy1SpSSdjABhyLZaUjuU/1ZFHkn1tqHOrexbIyzw1dBkt30OWzosjXuMe/7KFiRo22HmM4P
3bbfQZnIG9+lTx5z0apzBnAjYNwH2IptWPRGGhhJhvxDnRvX75OIFk1JM9/nFDqumYtQWMZIDt5a
KiYcMKB66eGk6u2kjQP4CJ40r3CkD+HoY0dbwX0YoUJmSzaA6p64NTo6T5S8AQa8Mz7Ej/DVcCPO
F10Zflh+DIQ4ASwAkzdbSWojPdAgotYCvqC6BV4bIFKBAqfuSvcYKI1pAPqk5k75I22DlOZe7Gkv
vKPueuEvf8IS2GdfHFNdUw1qezB4xDtTdmSg63hPm+sbCSYwSIhZOLB2gnTg0kTWEKkSi8XL8rOr
v0zS0wiVrP7r9ha8jt1LM0zsJui3h2IFMynEP/rf4rD1i0Mhj3QSeXwpK/21xRZeOCiWoSrPDvkl
czLOoQ9bwRh7afc5E23fyr9Qn7e0oaQSBJkBbgfDfPKn1SJbn/qDqUJbogbKPDZcIT2NQfL/SPuO
JdlxJdkvohlJUG6pUleWVhtaHQWCEtTi68d5bN50JoovaX1vL7utyxNgIBAI4f58e/0Ll8j1jxK8
ngaV8rCTy8bF2wXSI7Uvoct73I3MI8b7VG4t+Y6sCaLM5nHt94BpzbQOYD/6PrEnV/ZYEBVppsyS
H5LMeEpjcyW8/X4ZX0MIyyJRIg1jWTWumhO/it1e2ciJJ3G6G6V9BOre29u4eCAuViRYa93ajRTV
gINSmtNjei9Ka3DTlyswi9Z6ASNYa29wCN+F2DgjUba0DooYpRMyD+9hgGX3HywJTBjwMiqGncTO
Jdp3UdxBXsVVUEjUS3DhNz6G1W+DLJqfDcErMGWD4FIWtWmMvEqbIcOKKuVPhC4iZOoQWLPQhUyV
k8VuZDiqur0NumR+NrodMZGKjD9UR65dizkNRmnp+Fg8w8BtRe7SvloJJpa81yWEeg0hlSBKKRmW
JbHYlTDHBJUKpMYJf7m9lCWDuMQRQkBWJthVDpzcTBDWnvGwntByD33cRlqxhzUoweeXaqEktQao
RM29yHJ4paKV262aY8p+3l6VuvaF5uN2cb9UeWKMmdxg+7YtqBBVxzo1O823XfWMmU0XvLFgG1b8
abO3ztHjS+y+UE/3bv+IJQ9yubWCB0G7Rd/KzWyZbe5nud9PRdCjH0FXDhL1JOnXbbglD3IJJ3iQ
EhwbY2EBDkNOz5I6IaWHacqSI19xG2jRNOf2DnQl4hCI5FUKshtEatvG1cpgIlAQO1n0a1qzlsXd
u0ARPJVtszTDwGnjsmzTW91WArkTCw9DnfncuqdtcHtRC21mGGu5wBMyoXlZchP87A2GUB3rj0md
7J148gN50zOHdg6nrvSKFoitelcGDebD6NPtH7D4+QhB2g2DFOiYEiy2I7o0RCPWK8XQ3KHMZZpr
rElCLB6LCxDBJOloRNLfTQ3Rqierb6xdu2AWWnHm8aB5rnXmjFbERukpASvIEGIfc+lcFvc5/ajo
xhx+Mu1X1Z2NeG/wE5U2ifz8H+zfBe689IsTH4ItIonmE19P1FMgt6qbiIiyx9sosxWIgcfl6oSv
JFVd1k0hUMr8Tit+a+NRRWINhT3Kc4iEpH5h/Guek+v9FD7ZUPDSRnYKdlHv7fgDqoe0/tDX7uqF
Mz13/IIKA+3ZiJiFa6BDFmBqVKDwUHJjkwQpSkWJde4UtnILLKRwAHEBJXwoCpHg3szxFIJSnv2k
dM60ZadpI520+6pysh0IPw72h7LSlLPgTlAFQyIUCTEUWcQZJV5LLYFoeuM2/GSFg2NA6AXKsJpS
IKHut8VK6mHhNF/BCYtsSJ9CAQFwXD1m0qMSbxVpxRS/y9CC7+NySYItDgbvrVIGRqU/Qv5PqsA3
dGpTr8sh1Md8pfvTaEFlHWTroeoOen5fszN0Elo4tmhld5eelPgtFrZWw8yCKRaDlVqGun2fYL0e
vSPnFl+2+NLcR3bsjs02emyDTHLC7UyHbDj76KVek7hYCC6ufoBwTPJQQiU/wQ8YwiAcAh55kf3R
2Xc8Mt3bLmB1rcJFW5UyS5kOKEK9Mt7KOqZMtV9R8Ds5/oyD+K1QPLajIELNj63DnvkGlM+3f8La
YoW70bKKwSwh8go5SK/XPA2MYVXmM/pJ4tf/Dkm4FVOzGJsculwuWH+68FCm+zF9rMenkK1dHPOJ
EDzr5QcUu1M1MCJpcQWkSj1W2meTrATUC11JGBrU0EwGtgdr5pm4viBqjUM6REsbdxzOenjGjMuQ
BiUJpvwwDh4WR2gEsck1OZ+/rGPCwjBUjkNBQLqGZmjhsRDRuuZgXW9cuyFeBf82gP483sSN7ai9
n1rgHkpcahvbjB9od5KiAzSiR/1gkLtefzf6B3ShOeoI6T+6SUIvLjofZNO9fEimoC88c8LLhzhQ
I4mt8NCGo8Oswe+gfd7kkltDhj3imLv6UttNmhmumY0OTw5jdTYbORgi18aDiYJ/fs0DLtioCkUf
BWxBCAW+CRciIYPWzklHHAAPiA7Zwj4liWvLfqlX3m0jXfDtV1CCsy16bWpSdYZiR2Z4dQRGO2jZ
gkMf1Nx8xbMvgmFaEfUV/PON+J1OfZtmBGApKLOHbApkyXAa5V3qj0V7F/MmuL24hZt5Bvo/PMGx
tfUI6jEFeIn0KmOIhajPtDaCqfVv46ytS/BqCrhmeG3M69JDaC9mgaX+LPQNmaINN62dNa11wCwA
kpkWae79mhUqhJBDUiMrVA2rdZXKlynfselzbE5SXp6Z4v/7kXIkIVRM1CEBi1y5eP1nuQlaOGq3
rqqH7shfRpSXIyPo8xXrWLj3r3AEU+QKibQaDIpubp+H5JQqz6xbcckLjvIKQrj2yURshmJb6zah
BuXd3jXWdB4XFwGGUSQY4a7QBXDtKdWJGDSPsFla1L41UCzvePSYxysxw+I6LlBm+7gI2DvFkgwm
AwXceg5B52tRbG+b9No6BI8fS5GtovOodcvsNy+hfItcF9Kk/xWIOEmt6QWhOCDoAICkVqPvekuD
512pTq/slcjZY2Xo69MKrERu9XPUqR7m97zb61hKLmPE8P+++l8WiovvUVVJ2ejgmMFI/XRixhGa
fm5fgLNuJB5n+TFrUAyIejzGZfDYmX4Jwd0hUryoyx29lzdh/9Qka3WC+RMJl+fVjxKcRI6WocaW
sLtZ+2IVT+V4R+kB9NUdPSmJ37UrTYYLzvYKbv4OF3sQh3KXx+psk6zfdMx2JPaWqpswWam8rn1P
4Qy3nW3V3J7PcBLft1V5yPLn259zDUG4NoqS2tYgA6HX3sN8ozbKit0vJV6v9krwEgZLJwzBYK9S
XX624hji2VMPlmV7vB86ybcTKxhY4TT1o02T/xZccB4RnTAy0Ic4EPJzFlZOhEPenrPpvjb2Q2yD
jeWQS+oK6qIxIuuFqx81B4y0XVtHXVkG1aQIElTwWGHuMy1Gq49rDqCO/DIe5eb37W+4ZI1/leyR
Z0b/kybssDVoNR9s4LV29yeriucBubBWyT2ZrG6ounDQLrGEDe0bcB6UCcMI7hFN2BVFvxz/Mk/h
04v6WP0sVprZFpqWMMkMBWH9f5cmuGYr1FIIkgOu+ynfsVfzKbkbf5c2VB3A2058T9+96g+rgwlz
h6HoTS5QRR5ibqrQsU+Bitep3/9B67x+0nZg9YgcvsYOtvLxRCk/S+GFnA/AQqHTy0F5PuVuEj9a
a6SFS5fc5ZrmD3vhsiI9xqBMDJyM2Dsj1Q5RDwmicS1BtAYjOOJWiSqSNTOMLrtWv4+RXVvL2i+Q
H1xZhS6439EazbGdQSQQ31mb6j1+zo+Klx+Kd+0pNhy24oYX77zLzRNONNhs5C6ZP1Kdv9IvKP5+
NuAdk3y26Vy0jUq/+UF9RvOj/ZC+3j7ba/sp+Gf4zbRiFZAJ+dlbryqpnVJ+uY2xujzBgXRjokjy
bBvGiaAd8FNxmgPb67nX9lhS8T7th/vE07mjbqy15/aKQ9EFh4Jb24iGEtioi6NjSjlrKMQ7Bgbt
qf8ho63AXImRFtpvDLCqq/pMgfuXnOr6JIRjxmzeKJi15Qxv+3OW7pPYT4mH8X+PxU9jecrDbdtu
ytGTyrs42axs9/ySv3Yv8w9AEze6xVGYFl80UJSldpprGFnrKyfp0IXJdXeUHXxbcGTFGACODH8K
/Yz7K8jmvJu3oIWTU1jUYmgYAD2ncUDLX1NlYBDaJv2OJSfJPmfFsSrfC7KpzFcbYk8qc6TCJ/Jv
Rfky8EbRHXlIHuyZt4XKPml81p+sMtxOXeKa/BlZElV6z4rKs3ns1KA6bKrPIZLdpjlT0BprfEvU
CAXKXadhIBDpi/pYTwkKNZ8W6EmlRnOHMVDUbQwa02ynl/tCyv2y3+XSJox3Rj45DRo8rY0xbqru
KRlOITnrNIckL/Wy/BeFMFUGGkdEFRn64qb7ND7nqmeoARoOOWgA8nOc7eIxkBvEq/lrhu7vcBub
W8t+LfgDaZARgEz0+JBCy0ZJPKvamuWT1QRZQhzeHXVjH9MHozhKILAy32wU/KdjUh0KAiWYZGcW
j1myyeuvsH9G3SS3n8xuWxiOOW4Scs5xfuQOBFHsZw29tebcTwHEfHwGSvbsXa4/CpO5KIk4CIoS
4xRZrqa85PGTVHyRsfZsDKcjYGkMiu0CwVup7WvJs9lPtdBdjX7I410WnyUOYl0UUtQOffpWAPNz
4+IlLMFXHEzNnwZKDfZRDs9IY3X1i5X86CsIMZXHDgIGDSSGQbhpD27SBVTza7neSW15bOi40dVz
SnpHLqyNlbyjWyjImJ/Za3WnheoauM7QtYnpNRllIZFYJNNpWOlROzfjuMrO3FVBA9oU5qTHGmO4
jnxPTuZL5cPCnjCdN64EbkvwmCGFsI+toIUbDV/XrqFM9aKtVMDHx9RT3d6F1Oy5Au+h8/ZkHKmX
73+icPRW+2ujAQvziUjRXyALB9MoRsOscKn9bQ8KfXVfOtMbLZ0Moav7aPrmCZKPx3Eb7UyPe/FG
GhzZg97tioNY8A9XP2O+ji6jhK4uGgrtTFedqUgAHXrGBs64Bw/DS+7ghvPMY+K8279uA3+Pgq6X
L1xzHU+sUTZRLxuoF2WfXPVrzp2WrK1v/v2C/7tan3DTyUnWl6aO+lXmZHeaSw5RkGCdpddtoH94
qLetu5ZSWihkXa9NuOGyCMzyjYU9zV5LJ9rlQamB0AH5R++rOd2lG93tV8LmtVUKUXNKKtCUz2Zs
2nuib8Lhjkjb2x9s6Ra92EmMFgqWAnppI6mAERv0h6xvJznf8bh26v4LFSfPToevplcdkJonDjQl
3FGB7APrHpJk7YX5l2nv//9RUbS7/im2narcnkvyCAYf7AgaYfku9pK70PuRbAZvesStBim23KkD
y+mgu9m4vbfXY+fp9p58M2LoI0HoDlzJM5GxITad91I0prIaIowaITiJYcMSzrU2T6ut+9++L4D+
0u6icR8uXBQVtdMp5QZ0PJB4Ax2fkTtc8oka3F7N9y8soAhnUu3IlA41UCrmWBjsQXzmFPEm34ZP
xY64+eAUKF6t0fuurU04oTmmEkxaxr0rFQ9N/Mz1oFfc2yub/8SVvQgLEw4kMpZSLbdYmBTL8i5N
yuxNlYgR+0MxFiezjdM/UhsPK3nMJesAPzqoZiD2jb4NwUqTGG0y3ZT2KAduZJDdyZi6qA4qeb+9
uO9P5r+r+wdHeOhNmgpdDPR4uzbiOk8ZAmND9+qHZLv0aD3lj/ygn5Kd7tZrnZDfn2UzMrie0GtJ
ZhZv4dNRc7J7myUgKd7h1O1M2XnDZIJPNvUu9hGlrXHqrgIKH7KlZcuqFoDGCZrfyAxvbFd/MD97
EEBHe+tuNR3xLTEgrFBwrJI+5r0ZAbDUwVxTuB3YXJwKkVqQu6sytt8L99dofzNrF5dxm6dFN8pA
GzzlbG26n1BBrcGw6c7vs2ljnGsERlBB/4I1jdu1e2vxIOItACEKyNLLYql+VIoiV6esR2MVWlq7
bT9nsXRjLeRaPBYE/M8YnINeiFhEMBrL5Da2FcFWC31XGXqu0rHc8x/hvelDvGy6y+5p0KwJni/b
Dmg7ULqYQz3x0sCMVUsNC7goLP3UHtBYH4Re+kN9xjyhW57bHyvHcj5235zOBZ5wLHVJTZsoKkAU
q6KTpWkc9J+6bFN7steDMAevv5Wd/d5/MJvPBaIQzJptmBqZhBVanxT6TshTB3kgdeC1g/oUBAXO
I8iWpF0MmqU/kLD45HvpuEa1P4et31aNMVHwYdrYabEHsEp5bRVkdkbpUVP+WGsiJsuLvAAQXAA6
y/qMNvDlzWCgy7twoALrxrL1mLdoT225jX4XlPKr1IlHDSnoyAkHFLn7aEt5DBE+3VGNEEoh5bnn
/S6xiKP01ZOld0j1SWztgfE9zJ+/ycXPFRxIl4CyWlbn283YGZ+zCG9hBNET3z5y8GhaP7Ng6r14
T/aDqxje4I7e07/ugLn+CbYQuBFJG6pUx46ByraUP6X2wWKQeHqD0NqKBS5+/JlncM5y4DEn3Adx
p5csruG/JtS68onfDYO8WTlWi+4DY0eKBY2MmSLkOvYbchPP09kjg6dJB1HdXXsX6AcCOpmPxqHP
+h4aBOiRDKrgNvAarvBei8MqIawBrs3UncanI6rULi1GP1qj2lrexX9WOPvpi1ugi0d9aiiQLPuN
sVeN+bdXMp8Q8YiiywUtL2geQNAqxCVmzSPa0xImSfVNjaRHeA91wz7fQGP4Lltr91hazSWa4AYz
g09RnQJttN9aGsyCxbeXswYgGIRhMn1QZgDDetKUX5AOvf33l4LHv+zleP2gUccUTrCijoQYXdW7
nfmj1qG4vKlZgGkWm65EqYvx9wWSJRzUYgD3r5kAiRG5g3ZehIxzEp8y+ouGSUBVgubStPHyzn7r
WQ66orx5lTtMM+hWcRem9YrFf+/YheMAgwsUaWatT7R1XxviSLWSdDl+T/IHVCS216CpqAYf6h2a
lJAQaeSVV+zSEQMjJOYJQfmNDhrBfWiMaFZU1r1LQxBNmEdOMkzX+EXt3f6i3wKdWW1NmV9SJlSd
oLNzva4ui0F/U3IoD0NeZ/KS8gG38W2I74mlGQMarIYO4VcZ/U7XGGZTSryTa6jVfw7nGLfUpguC
0um26Hm2XYxe+aAFHsGgnnlrbfjL2IYFdjTI96qg+77GtoxqUJjVpG6yjVtneMrB1RtBCr5GEtKV
kPuwf0+GO51oMExOfViN0hf39x98kUYJhQVOtAH4yK08YLi8wjyj5U1usen93eT2kae4Tyv7/e2U
zvt9gSl8UzZ0cYsOG4jeg8d3x5xkD53iwvmRuOVPNLNB/MIHm+YbP63drt9Pyfz6gdCnhXeQCTlr
wWq5WrTIz1JkldibGboy25XddoAKokWdQrrv2sQDp3VuyGgD39xe9bcDI0ALsRBvBqVhBNCqOewG
xe8Vwx+6x2mV13o+6VdXhgAkWFTDVCXMJwBBGOpXFUzv2V7bkROm33SI7zDEXStO9zu7xjWiaENx
U2txKgMR/JbaZ7EdvPg8nuhjt02d7IRgCUF7/iAH7AWRrbnnKzv7vUIm4Av2lMfQGGQG8KOddLaf
6Gu6K1+RYzpazyP1oXcJoVq3fFbvJmnFdXw/PVf2ZAoXppI2/dAoUYIgKnWM5C3KedBIK+ubP9iN
D2oKrr0KWR/XPZY3gac0b5HFU/ljbSPD08ivFKQQ2ZzJ6tcEQb7nKoRtnS/zi9hmwLoSzPfjs266
oxxvkWJy2e/RdlB4nMWNhr16sALbI8+3T8rips7NhKBDs2UI6F3j8r5O5EnDpoYpVJTiTVW8hvrK
ni6eRsRVuLgwLWGLblctaSd1M0ZpG3g96/bvZFLOjTTyLfQDVi7nxQX9Ayaej84mCUhpABaR3zoI
2dF4Qtc6CL538sxf6wJEOARmhJ5JAwOvriYdQ83rjGNsdn4OpYpK3deYkuM/Uf67/aVWdlE0/yie
7FEJgYk4O/eqND7pHZhzEruQfIz2dv86FrheomAYmRzmg1mg0VomD1F4X6KnZi0CXvtUgs1HdhxN
JmX4VNYPS3MI6qImXfGXywcLQungulNUkIbOP+LiYOnoT9d6HevQ7ZOkgJ7uVGhOg9ufbMN0p7Nn
U6IuRdKBBqV+1lIPXRNqs1bbnw3im1u5+BXzx734FVDZ4qPZ41cM1U4mjgo5ArXyzeQrGs6gvnV6
VJciqLivhVuLRnOBa17jRmjAUngN3DF+Ug1XTbYTZ57BVrzI4oEADMjE1FmiUUyR1VMb63kIHEmD
mKmGdShGtQ3DwoNo++BEY+aWsuJJNdlH1Uo6eTYTcW/BZAeyOWiYE8iZXK+xJDFD4FzAjOiI8k7p
J+laBnDepm8Q8/w8RJahPiXqa5UMRD2KiuUlpbXXTPDAyqicDOQT0ro7unbHfx+8gHuBxOb/wkFk
73pFAwaZi1FF838KxQzzNx8Uj6I2Xj9yCNBVeeVFRZDl/Q4B47/3MZfAwlaiu7geVQrgPIaWFzF2
lFWBqYaPHV2V9Jyv6297ipGAuT0QjDpieJi29QA5I2BZdUYdlFggAD85uZ56o4GXGx/8+d9XNblL
lHQL4/Mma4VkZHmjL36DECeWbd/kaY/fIJlx+FyZUn/IjFzy4qnAO1PmitdLdNrQwRr3nKnVORuq
TWNZ/VonzvJm6NBUUogByiTBSylRmkHPBD9ENmI3bLyuRTPGT6kJEh0NCEiNQVgLm4R2k2HNQy65
CNTQQAFoYdIPbLnXxqaOtp31Rok9YJ9Wgv6MXzb0cXX3tmUt+Xrk+0AcY0E+DvmCa5RYGohU8GqO
M/R9axTbqEUSffxxG+V7pgAnx5BB5DWzmJiy6AvMlDPFihFGqR1c7BBar7kJuUi94Sjgt6n6EhIS
xE0WuqHV/xh48V7X5kOphbarZOQlbDSy4p0WXSOG/DBACdYhtDgJLrhLJVxMFShREwxihyR8ZCay
3lPpSn0DXWT2oLWZrw+ZT9dUtBdj9ZnQTAMZkQJ88dOixt8RKQU0v6+MYcMq7Uc6Jk7WPE5K4yk0
+m0leBbaLx1m3jv+0cS4hfpK3dV6gkBNdQz74/YXmk+UeOrxXdBxBskDhIKChxnNuiybEc6aDfE+
6R4yMm5SnTghSvNF3gVhssZMu2Tfl4jCs4F3djqOoGR0eTyVDkG4VsvpB9MbV5eKFf+5ZOWXWIKV
K1IzDWoPrATRtN0zx+SvvF8JaZYuo0uQ+T68iCUqHbQnig2QEf4xjkuH0Y1k70M85Neo7JdeQ5dQ
ggEVadNGRcTBtduo6Pj07dQx2WeYUE/FOw/K32DSXvHJy5Aa+gbA7g52kvm/X6wu7jlLOgOrk8MS
SLFbJeputFEYMuy70KgdPTsn0rTS1/p36OSbXUKMEbLcc+wupqXSsDVQl4J/0jbsTXNHB8/YY3Ei
TuoeJH90w519HDwMqnjZiXuTEz5DelbbDXv2HL6Xv7SVb7wU05iY4NRVQ0XjvC4YEkii9TFS4JSR
LwJBqnXH6GrMtmis4D20VZA4IH4SHFORZ5MO5Sq45AftUQmKPfU7G5UWNdA3NEg83jsQ2b19/Jds
d/6oIPAHOSjIYK6/bsGROyjqBgGGYY78Phu7PvMSeE3dYynv3Zg2+mNdF+Ya6efSYqEhrgMVfPPg
QL4GrniGux6ty242nhMSNDnUfNaixCVPYyEVa4GaHS2t4rys3Ax9zvQ+cdv2S5ruaPTC7BfDCm5v
4eJKIHyAT6YgJyx60MkcxhTXKQ6IxZ7atnuNq8ix+sm/DbOYvrNwj86KtSo4HAVP3dhhSOUBI02p
fdIj30gOfY7u0U3V3su6Xyg+wUPJOCrd823gxfVd4Ar+OhqUNuqjafahyM8m8Y6Uj0W2plWxdA9d
rk4wxJiyiWY9djEyNe5WxPw9g25tpuWuynMzYLxVvDLPV8gplnF1vJRAP4g7WXBvep+XpG6wuoll
6CewDp1peOMEcjtIj+WKFBjGn9v7ueRK4EH+H6ImPCbCJmMdyWW4koKC4ebObtfq64shziWEYCp4
4WmlQQFhofTHW5wsP6L3tH/jBoaZtyrk1aAweXtZS/cEmjEUyBDPPOPiRoY61+sp1mEmXeFb+kef
FyDk7D3SNXcMxJiNlh3lftz9V6jiZmq435OuA6o1nCd+jtt7NXqtpPta26JDo9RWrGXpLFwsUizI
2MRuE4kAro+fivQQEQ1Myiv+ZMkiLzGE81aADtmgKjC0BGU1iDlrkaNKKVQDvLHxp/8kP3cJJxy8
MbOSsZQBZ0ZfaQ6OrsGv2pWv9L2lRVPBXIJ7HGY/0+oIICShTVkjkHDbMU0Z+ug7+gE5XeMnmxI7
sAslfxoKK7kDN3YFqtGKSucslw2UQxLaH6MyTQ8NpuXWBNYWPieuc9T/wYytyyiMXF9CVm4z3uB9
PYskhFCLglaT1a3peS6dRrAHaDKe1AgfMCl+jVKByLggHRKFfV/qR8kq1Xua6Yd0ABU/CnybsVN7
DzHcCaWh0YniYnJvH5KlZYIKEGNCqI4aaH8TfoCJSnqW4jEbWk+Wdl9YW2W1aWnBao1LDMHlkI5P
uY2cuduA7S1JJl9rCqefZM8MK79h0lFtTCfqMAGlQFGX2G6SdY6cKw6UHbZjnnoDUdFH/2kiJ3h7
9QtRwNUvE86TZUKKvZ4TpxX1bfLatzhDe7pW4Vrw6jBuy9Awcw4JHTHhZnRpjTQCXpVq9SepnqPq
5fYqlv4+AW3mTBGIGED0PEaBN7xh4u9DCxR0q7mLC/82wqKdgs8AE2P4+fq3kIxOZdjoFI+LwjjY
zXaofatwU/NDw5gMeLeHHimXlUL6Un4A+aZ/MGezunhdVJFuKJ0N8RDyZCsOpjkcxdE+0C15BxLZ
+LU+2p62kvtdOg2gH4DEH8gvsJvzf7+ATA1MAWrF/FyTjqmxkfBoW9XXXbgMjUuM2SYvMCpFDkHk
NS+r9BQZOSJvyk4he5Ghxa467VoI+r0fE/4V9Q90CyoIDL9xQ0GsylTqAc+T1u08+WVgTuegDOJa
kBljR+sso4IvHRpwEK81tSzu5iy2C2Lg+YUoxPF1PdJZOAL5A2WvRXs+fFqrM46zGxbegmhc/wdD
MBIoFWptTvEwkjemw7bUVz/CYxvYm8gxHkGVtpIhWl6SAY+NvNXcVXL98bJSY1E0YUmWglvhZ5+d
xmYFAt04S2vCexrKQ3g54ExfgzTQsxkTJsVuKrHyRcb99APCft2rZmV82/JQ/Uzr3N6FLJbuzDxu
9nGmZH4MJZltWMjRjsZV86ENofxVxkW4lRU6BbGkYy4HDzqyKToaBgNV271sTB3kD818+khGjLEZ
dEhhHoMmc0cqLVBujXF7algKG6kN7rK6VU/1aErnqkRDoiNb47QplZJ+qbGSnoys5Q8hr4ejFrPm
PpWqFlmpiNvoZMjsIWAtCLqorP6wpqSNfcwShqqj4pp9blvGcCt07E43K3D6Mp3Fk8sJukDAymDW
ljMVY/3aGIm2wcb1j7hS6E7RS8XHhFk0OW1raduIg08OpamyOjJC5l+G8bvOsnVPLds8B4tQFGO+
reiD0tCrQM57GxPnaMfeolTQ74wwY9SVp4i80HSy9r0B0U2MDuaE+ZjoHjkm3mTtqHJM39HeHmKH
13IN2WpsYtBnGMXUq0n6GBT0r267FvodLYZ27CA2OrbJJtt4z5oIPQeyLD3HuOI+p9AKzzXvNV9S
ItJCakojqcMac9Q8klKt89FHrbyRCbLoAx2MQ5q1yhdGa9XfWsHk+95MYwyVKQxvylDNUk/Ki/Qt
SwyM7VO7SH/loT7sYyJlr7HSdbsiV0Cn1I/ZCf97i1k9K3eb1CSnUBoVFGBJtLMGNT6pTC+9qpgg
LVqiLPRml6rx0OfUjh27rQikiTUr7YMwozTdtDxSdwXYih8wK1AGmDOxMV1DyLiX+rz/NLtI9k2p
QlHJkgq66RVNRisN09N70JPXd2lYxpiatecwxx7oE02y/LHIJ6PwYh7xXVuU5QfVjAhFdqXqv7Qu
lionVcZJ36tR2rzHiSkFMUZL9mErk+e85STcaX3Ctm2iTg9KT3IMQo66K4WS+aCbZbjDFK2O0r2G
Gr5ftmWoOEaO4omrxcnYbdK6Hh5S3o0QYEzt8NjrUrY1QqndhoxLIBIfyuJHjkadZ4J9iZwyqqQn
quh17uVmlz4XsTY8qbRRPm1uxy5NbVBlxzzOn3PSlV96isyjo+ZoIXeiJCrfij61H0IbtEdOzgnZ
tJKWHax+QING2w1BWtT9s1qOauVQqSr+DF0/+Ao6Hp5Vg0F7O7VQVHYytRi4jxHh6IkkYXzMmB5B
Fhjv12d1VKWgCFsSOXIhp2C/DYf+lVQUXN5pVtlO3hvGoQd/2B0lDQ5wIesDThE4t6KMd4e+T+QP
EFJDJzIpNfx03Qozb+wK8y6rkPhyFFjZrgyZBNdhVMm4YdB52muVlNyP8dRCXkGLyl2Jwasg1xvk
1fUJgm51ow9HCbHXL/Th9i8c3Cy7zEptNLShWIC508jP6VhGHq+K6otaYXQHb9h6UpWNP8xMBTur
RiQ8IfMhwrgSR3vaNI70wDqG1509GuEGTdXZ0wB3Hchxrc5TDxrdFTYvA4tYyUnjRfwohWO0NSKi
4zgkHAfJiBqfknzAQO3UBcVkJB+YGJUcbYxaPxsTc9vLZgeKRap3XlWNkMCTFLUuAxMUjIE2mqCV
1MreZ3Gu+UWX6P2GG0Zlu1am6VDwIEptO33BysZT0VMaIW9RoX1F51DmcDqN5H5rsoa4JjUT31CS
FOwjBKnUvB6kCS5Mr0Z3qrWJg22sTv5ERg610qEom9eysEN/JBX/MLWw2XZRmgSjltYfhErNtgSV
tVtJbeNXZsVBsYNNj3JpetOUVv7Ta4nlmGZSPKBNzDzSBkOypmVNOwWG+NJmEjrSboeUi6H3nBiT
cX/jnSUGB7pch2ONmzSz/bLEyHXqjKVngdXtNs7Sja1DyR3PLDRbw4ldX6a9GuNtmSByJeFelX5D
6cNKV9LgaxBzfH4R0cn6iMmvARCt9WR3zPkf0r5rWW5cWfaLGEEP8pWm7fJeemFoSSM60IGeX3+T
OndGbDQPEdJ5mNgTe010EkChUChUZbbMk0fBq6MIY/77AqNIWQfOFkSmVvGzSv20uB/Kp+2ZWl+R
3zN1FZhaLQ4jDKOEq6iMd6v4GqB2lYnSu2vXleWKcCsfK2oUmgZw8vZkaK9J9+eJGHP5+1xICEW+
3g50TFWV+VVE3dp4U6y37bkSLQcXByapqnW0xBia+pS078x+ToPHbQjBNP26ki1W3A5yYioMEKr+
EdEKVvWnbG64GEBu1SDIb+Df+DeFUW7TUQYtjpspp3iAsEHsyIHoErcWny9BuMXoNNoTuQGI+Zh9
q+7Cu+kguabX7voOnXXlN/mwPWurt8YlILcyKUXJ6kz2g84sBWfbw3R46M4ovXrQ9q+2J9+ILjlr
wTrYO+fOWejUgCD2cmPKlqRWdgM/Nmao9+gfLOmxNW5D6x7VydtDu+4Ynm9yi3sBl63QdDqwPsW9
wHBQwrpjH83xvvdDyzX3yYPpEagqOP1HczIde1/+zF0cEa+64hx6JFb87W9Zq8a4+BZu2FEsjalm
BYnbaU9TvJNRDqKQL6r9PvfcYegSxIjHnd7ttnHXNgVKlG1UvuN16OoyC675qFDmikGp3ldD5lDG
BLO8ej1fIHDOPGxLNbTnckG7Hb+Wyg/wgDm2HDimhhev+DsIRR/0RqTbvppfgf4W5D5QEWEo/JNX
ndRarSS/llYF96ZjIPFwgFwOxFDu48/tORSCcXuyqknSDhLAUgu5tfhodLsWm98ydnF0GOL3QP+R
VD8FoLNx8hf15Qi5fVmwBMn/DKCQBNIO7Ed2QlrZ1b/LHjqY9/mrAG4ewzUcLhsG+JrxzscdMrpc
VWEgzcUlj+xG8+jxM3bD28YhmRO76kOwq494hLDuwnvRa9WaAaEu6z9kbnZtNkVhMJsoo7vySH+G
N/J39pYIGYF+CX5uDZGb0dxO44BFAAKrLyi/3nbTPnZA5+/ojvkjuzWeok9c9+7QwmzesVdLsE9W
sxSo4AHLGWiHUczHZSlqXOpUvcSC3hZPzb31oJcgtaoQZrno2XaTr8XDeMal2vay979Z2wUy5wcN
OyrsaDal5sMynHuExcre9DTiFN+tyBl3zIm9+hx/JvsuBx+LAH3VkBfonOeLJU3KETgnboVOeCc8
3CvEoW+9h0bUfbwT9aGsHS8osIBOLWLYuc7i8niJ64ii1ROLXAR3cez05q4p9319G4ieltYimiUQ
5/e6kY12Nxf4SuylZR9aeGxlgcmsOe8lxPwJi4gmqWCu8exaJ3IcMhQuKNpfhDR4Zsd7kqbZkJPn
tkRhI2unznWKdn/uRzQp+bYhSBHPUTC/6xaPGXyBvFJntax0eDKQJuumt+ipiVNPKWJXS0QC0Gtr
vwwtuCWpcA2N8mgOLeS9jtZfZjm6+Til+8L2BEY9P/NcjcoAwRfKLqDQweusJzQzzC4DVPCY3BPF
x/nTnaBOovraj+BpG2zN0mae4v+PxQe2qlIGVQ4ydLdTPEu/m/Rd1/9N7Ew0ZPHxgDDzE11aGhtM
lSoBiumgh2DYoOkUKWWsWsFvAJ5rkeZNYVrR/KTTveb9zozORbA3NUEwuzpTKGFGK6Gu4B9uwxA5
zqu6nZ8KyL4Pd1KVOmjC3l6NtZGAkAXdrahyAJE752CKcrLQSYvSkSjKnQy1ROboUGj4Jf42zlqN
irkE4qxZlhKmZ80MVDflDRLC6SlHQtInTV0/EIauM9ZBsKUz0WwoK7VnTsaOmrHmtnosirfWdhYe
43DrQQUqxOa4s4s22lRMKi4JJN3JKhqxoqdQPjfovBsUQbXamtNbQnGHVV6qFYIFQM1NO7H22Eei
UqZ1BBPF9Ah0TIUPdTRKM5LMzyxNvS+LO60TbKZVC8ED9b+/zwc0OSRj2IDfr/IfSZt4YY5Mp018
LS4FbmitYe4XqwUIDmUUqfAdXTBElGyAq9m1OtND4w6iUWlnhJlTIt8MWmbUWhNHDWM/TIsbNCXd
jcjbT3WLrDYYItA/r02yE/f2oVXu2sBG0lowF7Pj4P3kTLvx7wdyRtx0RTu181y00rtlPkTmKYv8
CFRczakCTaCowHJ16hdwnAPAewGCnRivWynqPeq4AcPk6KrFIURyd3t7rrma5cDmL1mczbmdGBId
MbAEHQvaayPdybLAA6zaqQUNKITjeF7l7bSX8lkeCvWEiXoTpQre3IXFTevz9RuCM9XRLHQ8YGC+
wHFduVHmtnf5LvRB5+2Z9+1R8vKf8Uv7LKQDFQ2NO2+6iUTgMAQuOtjiu+ZBlRw8vDg/5BvVk9Ao
XILka3u9Vj3Y78nk+TDinNoFqjNR8RfLLq1farLL6Qetb6RM1F22+oJsLrA4bxn0QZNGoM8EQ9J0
o501D/n1O9st/fhYQ8UVdGmg+DMQ/j9NgrdQwbzanPMMbJP1lQqTieLyUCTxjanTvzhjl4Pjzr9a
U8chCTCRttnuC63Hy0PuUEIFxi9aL85xVF3KdAX0G9BnkVDb4pC8c6rU07vnPqHetm2s7+X/dgFP
tDaWsjp2JmZNbXTPLF4zM3VMSzBvv6qsr13hbxTOY6DzVq9lvPe46Zt9oz8Onr0L0E7df2nOwY6e
uqfREZnDuvf9DTlP8sJJBbISE7vGWoUQJkJ/Datvx/62MpF4M71c2dvabnsm1wFRVY/ACLzovMtS
WjMeDNrixvLRQz04vUkfphMIkN63YdZjIxtCvgaIde2rlrwyGdNe14FDoPGSnYLhnqJ7TFXezf7Q
okxDd3TFRaWcg/oigSNZNZa5fB8Pr5p11XOZD1OKx0lAR/UpbyNXxitvlOwFA1w1/wUKZyxdQlIj
mlFqHzVWz4Yz7eJT+Z6Xfmi67Dweq+fkVZrV7UX3ddH4OJvp9HyUzPnUsa19QvYsq9Ey+jduajE6
7tip8ngyJgMYQxaiWh7OvxVs6VVHuEDgDpiwL8tYkoCAZXQCCRxuoqava5InZJfRgIRyFCiho+Z/
nsjF5soCW53yZkAljdvv4yfqGTvwmB3Mt12BjE53a37EuwiHmrWrb15BxHUQXETWun8vPoCzkcGI
LVS34gMG7zbw7O/xmR2hOmYekzvNkTwQRp4Kf9suV/f3YsyccRQG+EeKDF0AuZW8JIiBnCzr6xvI
h0NLShvxLEnHJ5QpfEM3wnEbWjhczmg0NR4aswI2WJM7NFN79j04zvbxY/5u3JLIlfa67Sh+vCMC
W1r1NpAOR45kVl6CRPrlSldpXyfWvNKxET5mFhh57Je+rvBkXd50NQFHpvzIhs+peUMPq69LIm2k
eSH5k4Oo6PBQwLCFklPuyO2lrFeZgpFniZImO5mM8kHvJOOHTUtwU1iF8ro912s+AIZtov4NGmVo
Pb4c8BD3ShN1GDBoVpUUPO35/QRyuW2QNRe3BOHMF9hDXOoAibTvMUHdxoEiJmrZS92+bSOtzt9i
OJzVDkM1hl2Lm3Q5QCSvR0UHiqVAA+9qzZdtJNHEcTaKcMikqLfA1dL+FobgC3kmQonrOXq8sgZQ
GaHnEcJ1yN5dLo6OQopamrd9RbzpRgfFcHYj/WOc+pf2HO23xzP/1jWWhfdBVB0g6uOwVLWqQA2L
jo48+EZAgEVQ01aiygmi5PY3TdpV4ec24PoE/gfI9yBYtEUnI8jicWnTfHNAuacJXnYUVm3DrG9p
7TcOF6JD5UFVxmrGObHOfakTT/0Bhs8ONZ1h4yiJ98dMcjgtUM3870zq6uWqlYWhMDWfbTDdmbmv
615OnzVd4KrWjr0lCucpjFwtsrYCisY+MqTzS0EyV/T7898XZx6JzWkIMxnJmcFNmtDpE1F4tWpx
c1iHyluQO/GJwi6pKQQbFQQ+5Jk1o5sMb0zWURKFaq5jPOK5NBbYwqofQmMbGrhB1wt+sMsxhU1B
UP0ARFu5iUHrnCe7PASLdasgg7DbtrvV+VtgcVagWlQyDIb5i8C0I+GJXxO4utXn/LnV/d/RcBaQ
W2OuswEIFVqvklPJnovwiYGYsdq3KHNDFiE5KeGuR2GeggamXBSUzCO48hh4Q1RBq69aV5F50Gem
AtlJpPsjBbKLGenGVz2WUDbHEqsAkV6Q4wl8qJ4oMbN7cC2lhTtXUt4qYDNhDirORDtv1aWgOR19
2TKkBvg4jahhX9WBhi/qnhMwzvenxva3l1UEMR9Ai22hZfZYxVRHKJiQu7TNIQeV3OUsE1jq6t5Y
jIQ7x3C4dFY8AabuaHM2CESZA0k5JcMsc2kkJ8um0DBOwrNeFaJ812r4hZK6/6aRO9p6ViojeIRT
9wkSLsa96gdfINaQH+Sz9giJKF99gvM8iG6wq5tzgcodQH3TxkZXzkPWZi7tHUufi2hfQJpV1Eq/
ujV/I/1KtS7WMEnqzgoZkCJI/TAdqnYiqnWBlfCOhmgFIawAAtVxpyp3Kqql9UxQWycaBudh7EEp
UfuLZeqUNwJpkOF529RXF8TSIOUOEgp0tsyDXExTniT5YFR4zouRnpcNNwNHG72Vgge0Hm0jrTa6
4XqGezb8GdqauaGkVEkodGNxZFqjE2jnrvtJA3DT30mMug0ku7QDyb6MwW1pPKARSoC+NlA8dMx9
C0igmHzok+tpNMUF3iH6R3un74un6VCkjn5s/BswKqOiyLlhbguhbUHh4jouSgQsiAch+J7/vpjg
wJTyRApQxoaj8BuL0DQ7fEVLwP1gvGggIN0e5ZpHARMPGCvQdK0jSX8JVhTIb1hze4aqy+4wnbPk
c9AsxyjcKD93qVeLROxWAaGVN0u+m/htDlAqEaKUSI+ilKY4j/WX2kIadLiLLFD7BuHLlI1eCF6E
7VHOP8qfSQgarJl+HK1K/Cs3Qb6G5Ar641MdTTzpUe3OYycKXFZBQPyJMis0Z+o82Rz0FVs8KiHX
xiB6VAdgXY7kfR2a/vZYVgvJUENiYzjoDzb4MhLWq6mZQk3ezWJ6C+HmaUTintV3mmn6aMbaRVX0
oBPlaUygPEW/baOveRdQN1m4A0M3F8+Bl/Zi2lNuVvZ89wDttjTcdMWPbYDVWbTmDAP2O9pIOYBU
1atB1hA+kGDazzWvpSTvQpTsbcOs3QitBQx3YMsatUDDgChJJSDfUNFGlu3a5Fn/C84pc4nDbWal
UPoOHPSIlxHDxqi/S1HUqYCdRVTruLqvFgPiTufYCsy2nDBvhSqD8+Ybiot0+tzo9y3x8iI+1NZf
VI4gxMMxYM1KKHxZR9m3tswquMcwPY3Th2weFPYXdclgIUaxO2hLDGh6XxqbpCXIVEvIgdpJAllN
UBDibBY9ga1Z9BKEO2TMdEr0KAdIZloPstk+2vnTtq2JELTLYWhanhVjBu9TgbRZgdo8FSzF6mUW
VRuQ49WRhkRR7SVCKo9x2DPsytp6lwuQIJxH9VlqX5PoEaq80a10iyz4JLpDr+2hBSp/U4sQa1Nj
zt/06YRu6LeGEae0PIi4bc/fbLq8917icGYQMrkfcgjSuUpl5vtYHR+74Z1N9oM5fc9AVALxoc9t
xDUntETkbSJPtSItsJlSqFuadeZq7VNa+dsgounjzCJTazVkAYbV2fspjZzJdCriaJHgxi6Cma1z
EU4UpO61gQCmxI2TDqOTmZ9NfyhFNN6rRbLLSeM8tz4qlKgoR3AN5PTD8dsUYMFug/KJQRA3TEto
rauI5P6imAPPTRDVwWsQeMD4cnI7CdGqNB+HtJNPTU7uuvZle6HWttf8omXb+Gd2d5wTD4yiH9A1
CQhS3VVzWqCcnDhqnSzR0D5eIR12Ilru9cbHEH6o5V+Q2KGWBHISaLEG9w7Pn2d2rZLFKg4RGa/l
fbFP0N8gfzViwT5bsfoLGO5MxAtHqKcEME2D1r1muG/06meTi5TFV7bzBQw3m007VV08k8TQOrnV
QZRH0O36OBD7lhWQ6EB6YHv5Vk5Ggns/6idAKXRdRZFA87RKahz1iVm96WrhR+3PKACrWP8Mk0In
2KcNde9tzNUxLjC501jSpd6oGnV2WR6bnln66DgaZEiTRlAstbpmuCcgrgXvO/hALnd3WbMsjGeg
fiz2rRXtuik7VVMouJOIYLjxaAMLSS8DZmj2lfmQ1DsaHbanbP5SzssT2YK0BwpOsZn5SqYmqMo8
Rcuj2/XoQol9myFrhdbqzGlEj6urowH5A4gaEZzhieNy0mwZyg7tDDVEvdeaB22AarkoX7IOYlj4
NaiigKD3EqTONDS3GhayTuCXADfjCKoJIxSc/Gt2psio3kUojmnjOVfCcFClsJVQ0Z4o+yDCy0ai
g3heHz27g4goHZA4jQvBSq2NTAE3goWbFHwSf4VLehMX4zIE6X5jya7NssojdtfvYm0SDG/l7AIn
7W8kziNNEzHRTorhRbYO6iX9BiIYxzCPPJw0x23zWxuUikortDziXeXqIgwiy4DaKZLA5WD6vQyu
8MT0R2YLTuM1K1dN3ENh6yZucdyhX5HWpkWMFJCd5k487nXMonU2iTMmu+0Brc3dEok79yMpm0Bd
hQHl0g68jY5JPjvb77TnbZiV4JYsYeZ5XYQXiqTKIYYLGGO6J729L4pS4MDXR0JwbcdWgswQt5No
RgmeRJHRyvKfI7iv7HfS+r3xNwYApt5/UTgXF6eKVkVzlrgtH4oW2sz+MOy352qtH42AqBSZHfA2
YfG5ySqHLkvlmdYrQysf/VHexE/j6UVy6Xk4GDt2jo/khPfce5Dz36F6+fw4U42IukHWLH35Edym
irPMbvv5I5rxbjDepDZ25VqwZCIMbsnY0DOcuMCw9J0efvQKWLJFBX1rvg8P8jYBlTtYYPnU1UDV
FFzSOJPAfPFZZtFNp2XnVEt2lFLXqCzHUiCls72Ca7HE3CgxZ+fAQMRHYgaasvomxLjirgQXzV2C
Y6PKCqdmoWuWPtg7elHuas1jLCG55epKlYalDI9RZeQOFXGu2mffu1KBLLO160gmcO6iEXIrpzNU
RgcmZnUsysJt9OFbUEr1kXb1R9HJX2Q7LPwgtu8y1CMLJnft6QodAjLYJWcOF/zPpS9JuiipyhGz
ixKynRbHR3Bru0qX+x1pDjhskI1MPBArPXWdtkP9qG+F32QpfKCRwBdcexxQvxiQc4CSDyIrPl/Y
U/A4xJBPc2lrg2LgGJdfE+vDJLtta1q34N/WxLkcCf3EAy0x3okow14ukS8ExWfnZUT6NhTBF7lQ
biND9KJyPTi80qCraC5dA5ULT5YTTpk6ltJ8BPVn3Na0IXWm2GXBz+3BreUpgWMSxZxbmFAPeLma
Olg/BjBtwdmp5q2cmu5ITQ8CUPtKSs5Z+qWxIP0O0g4jHA+h0X7fhl/dNnP+EIlrUORp2iW62XUd
A8UT7kzF9ybNsFPinRp2iCS+oRFOYLmrU7oA485azZDjAFTbyIWBTb4039IpPdp1uDOkv7nM4Of+
GxY3qQZoKxKTYVhjBPYh2TqTnCAcJ4d2KO6TRvZY1DjWJOxFEY1w/vvimM/xSSCGB26UlAdQCbuJ
ASE+0FCAgPp2GEcX9ekPIboH1UQ+BG3znJXmPYn7xpEauq/S1lEgm/AXS/zbXfAscaCeoaxv5+2D
BwMa7ezQM3UPtGvO+LmNtLpRF0jc6HvCwKoYYfT68FXXnIweKB6/UCQSzL2incB0Vw/PBRrngosR
9GDaPC4oozny+BEgPa2EIpsVoXDOJ+pTQzLobEkGGkB80KQ4CIIFS7R6miyGMv99YTZaY7SRMnv0
qW0+NLu5iVrT64I39DX6uhn7cfQtR3PM9moJRmZy1ztosJkBuiXnnLvqQTobGgzxvpQaQYyzFvlC
tA63IHDfQ/yHgyG0Lg0bQp9uSCBenZgHcCrt/2YkvyHUy+lDY088hBL8St2Fp4REqOaP3oJpEsCs
bu7FSDhfWWhNYTUjRqKP4ZHV5a3SPSm5hRofoQzw/FP8LR/RGkhC0WmIojJu0nS7qSUtshF8gl59
GJzJeKJgPdfeiP4xTLs2uDeg4K6D6qL1a1HH7tqDMmp1f6Nz8xkhLK91hoGqSKQV+qMZnSLL7csz
5Gpo+wnSIOwCKAR2KkoEe397MVedyAKcm+Wa9FXL5oRAEYNnOnEnCHbHrRdmr7nt6CIWn7V07MVY
uTMpDKMyynCldaPpzuj8EjX/RrefYobw7UmTnqjqDSIZ4FVDmmuh5w2hXfF2SjbtZbsAZhlEx5x1
EDKr/dyS9i2GuD2bq+f7TMsMDiodqVnOkLrRyMZARWrAiDqUJCq+1Op7iovMpH8gtvzjgBDM+Yhm
bJnIYPTk31zHItQNSS9wr9BI7bCU/mgqu3PV0IydSTVet8e2mnBG+IkOQnAxQFCXM5WwsK1aNgCH
wkcdYq3lTVNXhWc04XAEra25b03texNXtTNYbeFpA0QHy2B6huyqSN7sep4RCs80/Qii8NbMO9O+
YFqLikLq6lbvqwMFP0HqRbXuUO1LOOju9sivXfclGrdBp07tkoQBrZnAT66qPiUP1fDHycwZBKz7
KAmYs8LzRywOJTVKh5DYMVpXs/57P5jDg0W61yJpCkGyZ2U0MBa81JsaGlUM/v3S0KVoQBhMXVv6
WoN0rI19U0QRcH3CanMZBYiQZZQ2WHyaUWmHnqLXDNvc/KTBcaKQ0jkyApqS9FwU78PbHy/QXPcD
zRVkXJBx5A50uZGRhgtHiIyOvmQdDOt5+vMqKW0JwddhlWpvyKQEBKtuafilglB8vvvTUagEUQkq
i3RssSu9HjVrtAEBO3UTap/0FloXFbmlwgzFig/G2/U8VXP90Cxve2lpTRJ2UOXo8AwQP1n5t7J7
LCB1NHYuKi+j3K8laX7y2x7btQ8GJpLb6FfQQB/PF1BIlhrFRQDMJHOV+jm2GASWjkUvYuIW4cx/
X+wiorZJCEJQxI/EbdrnMd+R6Z7p7/+30czuaYFSJj3kDi2MxgDHT2Sh4V551mXUtrxs46xsVcwa
fO7M+Au1EM7jVnEECcxmHg197rvHXL6vRLqKK570AoI7kCOjnGx7hhjIZ0iOCvPCAgVJPyfRO951
YIr9KUPUAn1xKMDlC8gaEEVK49y8MZSPIbOfZKsVvDqtIli4WiNTjtOJL43TlCQK4gBPai1zm+Rd
1wQ1jGu2BSk6E4qaSFLg8eRy1duoHOvh1/MZea21nRYUThrc52jn3l51EQ53B1KHHOWuPZLXZuaF
lDohAZEtnnN1wXjW5guPx3i+ReYXZOBcsNI2uI2UJnLLzL5Xi39orwrOzV+Z48u4GlkBJCbBZgBm
IdTlXM6YKZFSHjrc5sob9EQdv6qhQ7zKD77W+9HPHNl5u1VP2s7w0XE6Oe8Zuh26U+ghV+AgG4I6
7W+BH6JSBHpV++05XqE9wqdhEWfVsvmFhTtuGfoj8zHHdaw1SqceXuQ2cCKwSqGNxWHFrW3/1M3k
sdHaXZo8yl19wOvpS6tqnqwwECwXcF+V6PK7sheR24O8DI4a0ITw2521NKjBsIkroknPwdSeWazs
tcrYjdiW4yTi9FuDgwwtdiUeGGDR3BQUBfQCegI7Y/VUfhlJAO7QbLKI6haU1tRJRkUHWVpbGYdc
ytC1qusdcaaB9KcQ+rK+3U7UckA0UuRQ97RmkuWkq18D5IYfjKLTDW97zVa8IY5gSKWjTBPpdf5Z
Edy1U6NJPXXj6TDq73Jyw0RFUasQcB+mDDIMFExyWzzqVIVNBKd8NzzjMW9MbxBPb49i7fhFy81v
DG57jwaItsGpjviLfUxfdawuqnWNf9T4a9s90pA5RpsJMNeHpcH12uj00Xhjr8qm1QskplyDHcPw
ZwyhbO3b9rCu75EwWkiB/gvBHbyBIlsZFh00nYHfS4f0Z214SX432b5a/0UAu4TiFskeQxrpLaBs
iFKHyqGPv+KVb3s4K3vjYjjcIqXt2NeKDIwqHp2YOjp5G63MsZWzJvKSK+7+AooLxxRSsUApAdUX
3xXpROuf5eD24X57QNdmZ8ERz0GfghcieBcOJpajWmohB4mbNx0wpAZqXJBHsOL4nzRCyS6JSg8H
X+4jfAq9ivTs5/YXXBkhPgA/gEZV8J/jOJj/vgiainFQS9rgA5SqCx38x3iyGfvPQKpFEnpXtvgL
CS+ZqIzCTZxnYZxz/AmqhJhr68F7TrvOtcFO7jdIXA4GiuVRIeowg4wC/3RlMxwsZzMJnqYCTQFs
hZJDsL7HxNNT6kR54IR/TKDJYXGrmTOGzhoJkxnXoK3LsaDl4W+W679JvLrwMDywJcBxY+sOZNpO
35+ZqKLxyvQvR8FfRa1WtqegwYyFIHRhEqrXVKeQw/um6gQ+Y56Pi0hkRkLJBoIQRZ1PfM741DGl
rY7RpKgQJ+2AxzscV/bbpI1uHacPGSudsa4ElSIiVM4pymYcGYFewyKSUw/1hdK8QY+KMyruMJMc
lbuoyXbby7ZqhIuBzn9f7DI56omMZ1Gw4HeqVxYKOGPb5zSvPNmQ0J0iiqNWV3ABx9l83ILP2rIB
R40RQp9Hs3us6tHVRAfzKo6KpUPPDbr3dG5YqCPLlXFEYG/axTkKiGt0mS+VIETJRS02qzO4gOKG
BJYVuzO6Bn6qBp/AN3M4xOmAN5bcZaYo97uOhVsx6m4QKPNX8Va1+jLLsQEMrbWcsfhGInpChiny
kGM7MF3YvDTH9Ff7YL6G/w/gL03OhXkYRGrzTobfQIvRUS71kxnX5zqUj3n70UTVPTpJHLwp3VSZ
jG1Cj9vGuXoEzA+F4HREaoh3zNVAi4Ai3wxFlNJLKkjQTp+BEQj88KqtLFC4BSwgotA2CVDkKPak
tjvKUbJrIbpLjUKwwVdPVfB5oAAIzQDkKq9hgWmdhRmwpMZXOwpdTZRTUk8NoXegO1YIwQ/N0UV8
F6vzCM47PGTjIL86y9XWrDLa9/ArIyRgzL50FC3xTKkR5CRX/ddvHL6WfoykPsikjrlFartU+wo5
2j6HajEoWNCRbLDvhq372yYyL86VgS4guUvpYKm5IWmApFgwO/JwXneZW1dfEyV3ZFOwfiI0PrNr
lei8tjCReu+owXMoPZn2baQ/Iw0Wiq7bosnkLsO9mZt6LgPL7Cp/kjzkppoJwchb3qFvSfFS3He3
51KEOCcAFps9hcwJSv6AqKCOr4HORWKHfo8cdoidjcfIVxoP92jQ+bENO//s1hJyZ62SK3FnFYAN
UauSVdSLwGy8DXHNZTaf5wglwVyso5KDL6RQcxRzk3hEdCLdRN0bqz6a+qxBKEo9QEGE5YdM300T
dYLk0ZKhIYU2QuNM2qMG4dEw/tPrFfcx3Dwz6Ld0I8WAO/Mpa0e/TM/I6AlAVmd1MWJuVqmG6ri+
wojT9KSxwa/Gxtue1FW/iQ75+ekKPKV8Fx3BUtGmm+DLMIVK96PWg5nizKpE762r7msBNH/I0i51
LSiTCkB92ThFB3Ed7U0xBb7rGgQKTGjBQEcnFDVkPrZkVFEpCoDhSJDEkCDdVLT6DszCf7wslzCc
B5FIHGqphrUHV2KHV0UZ2i1xI6KCu16aSxTOd0ggNmi6BoOxJtXLkjcGfa8q+OyNr39qAjMOkvRo
FEWUwLetWENpJNRE7KM35h5SyAdmE0hx9c2+N1VRJuTaPQFsbmOGsSmwbM7Vq1Y6lXiJQrsyzCAa
n7XEtYgXzXqoiY+7B3atwG1c76FLRG6xskgz05DKOM/M6Y7UzGns8HF7BlfNbq6++J+Ums3ZdkcG
dHCOGJSk0c887/X3VCfBPkihIbWNdB074kEbjTdosEDjK7oRL3cRLaVpUEYdRU9pAQ2tQ9dod3qt
OtUXpFm3oa5ZFtD1DT2DubwUTZVXPY9tXaiplZkIG0dX+djJz4OjPhZueUbtXOpUXv8Ruu2nIurl
+5WyvzxKLnG5BVNwNbNG02AucV6sE72ZHmp/uu92jwpk0onTOvm+xf9NQsd2Xgx/cLv3ei/5lmf4
kCQ9JG+KazqyZ7vFTeE1fv+u/dieGXX+gq0v5HamVRQMUmXzF95H++ilfCd+5Fqe7eMLzqXfI5k9
nSxHfQLtWbTXHCHh23UIczlFs80vnOkkg1q6HfABUGdk7F0xX5TkqGcPo4aTQmDcK+HuJRh3CMWy
GhbSBDCVeop+qxl+CLkwGSW/bBeUzyzwp1LgklbNfGF63IYa+y7J4ximN7+1aS0qGwiE0QunCw5E
dAKuzaVmKjLe3LB/IfZ6OZdoGQi6QiLYUoUzSJqD/jpn7ECfF3Zey86imvfrYlRsqyUeZ955DCH0
BOwbbp6+NihekO+y8ituf65d3EojKpF2VuvWIpb4Nb+LXCD6PHBzAFk45ziGcpCilAawmOEeyopS
bDs09BVI86WoopRfLVGdyppP1Of6FGQe8frLP8/bMZizRqgGuE2669lXUrwNgWAfXhdRYSoXGHy6
qjLUUm2YhJOLsecpn7y2/dal8Vcd2q9sVB6UUj+XBvVkq0evWOin0zvaNwQu+bpEhvsKzoASGkf4
DIy070u3ND6rIH/MhmKnoH8wVt+mPsRV5kaS4j3rWjyl0D9NW3P4nEGlhWJkdo5ZMNFVU4ESbdLf
J+XGSB7IICDLXLOi5YRzjq/Iu7IiNYYqI9vJSkhoEE9rf2j1DsF2Wh9I9zfOZ4nIebrC0BJST0BM
x5ek2g+ZGxaZgzdGr+leaxL6EDFm8p9nWi8Ni3N5A7hO9GlGHchrASpHXRRziSaSc3BWphh1XQKg
zqfICUHCI4EFvc5jtI4UvqYFb7mUO1NuPG0fXWvObjmdnBuQ6qAsLWLDDWgQKhqe9RSyOg1xy+if
JDnGf56VmecRORKCKjxozXD2MjVod6UyTDPMfvZNh2SMk0NU5o85In/tgN8wnJGoVdApZN4BzZQc
gnq81Rvdl9VKcLtYC8iXo+GswoibUK41wMj1U97Ph5K2y0uXoOB2e5X+F5fye0CceWhVMCahBCQW
le5AG9+I383JU8keSlbQVpiv8IY7RZ5miKoZV8+nuY3XApusAlZhzp1ZQ60Ukx7Wbk+N/p8s1Yf9
zExxzEsCUas2C7onqdTrdyjnVl7H2uKkG2XvsyQTqTGtRQG6oqKnVNHBuSHPxryIcjRqtjFhUe1m
ne5FyUsJcgfcEnTdJ7HgqeDXWwAf0i2x5g27wAoGo4vTGqMmrPVAMwlMgE3Ja4V2EWZ/ybTRwzDP
jZHuK9X8QqA3KqPGsxv6G7n7KVnZDuZ/pPJ3W4lctEfvtUHaJ3HwVLEE6hRQXLdFjaKi+eF2lxSV
KYq+8c2S/M+QH3u2K6VzgSSuLLoLiJC4DWZDOi+JMiBZdugWxM/Ll0L+CKvIL8CLs238q65xserc
LguRwNIhTIw8PN01DNwhLpqIwcxcOpkRu1L7rsRv24irEe5y8bnthuhFIpOJ7WaQfWIcpdZHN76U
mG7AoFrxaI/IL7WOAHRenS2L41yxDdXdtiGYU618JC2syTjT+p1Oil+DFDFnjdPOKcPH/8fZly3H
jTPNPhEjwB24JdmrdlmyZN8gZGvEfQEJrk//Jx3nzHSjGc3wN2PPzUR0EVuhUFWZOVKvZkcI8q3Y
XwzQQKlrozgMfJmKnRbmyN1Gxo1v67e48PzeaT0oFU3JPY55Vf+kYQPM+7M++E7/0rOjQwB2XVOS
NZZ31n9foUy9lY5t1Rv4CvfhwfkB8M6uDpIDGpuJZ/kS0ZvXB+RQ+r8rL/K+UC4k2zTQttmGBdOP
6zOyeDeeTIiyILqYuhoep/EHDaT7Rv8TSQzo3RVj0BJxsK0mGFp7rUdy8S1pnVhVnFwWhixqdFit
A9crtlHk/fOT3cce/4zwjETzPyYA2iEeYJ1AcR20/bD24F7bCIrri408LTMolfhp7QF47PdRUFZr
qj3mHIVebvd/F5opiMoSCfAks2EFTGT5pt0bELxzDr+gU//L9szP0Q831RvXPBrEh+LYbaSHhogf
5vNv3Y+35QGdEkEarB/Clf2n5qPaRpq0mz8rHHSw59eVY295Gul+GdbDq9ZR/VkHmUHvu30kj00b
A8ib5HH7j6UnFqRJ+ch+gQ0muekand0RmVPphQWzxqdp4PJH2aXiVu8aDniaazfPaNFut2OUAFBi
9CkLSoaXrYwHDXKRVcVaL4oEDzcQ0xbHMLHlHqSl5k0J5XOPCE1/GkjrfEP2IUay1nWtPY8q+pY3
PT+mdTiGHppr2wBHChlvs5/uC5dlu0Qb2K4pmnIjNA2wYNoWtzmAegGSy2gxy2v5mpVjf+QOi/zB
ECUy6IwWdxm12EMJGO4H1O3oXd5OVQu1bmokASk719ly2yqOZjSkW5u7JCjQc+pB9MdCircxf8Qy
bR9LbO08gDh8hTr0VASTzKMXLekcD8BW+iizbgTRkFW3jedMk76XFbWB3JOj85tgAm8iERYSGcKW
hH7PKmJ6gkXDHl2H/ADRGxfMtQn0e1rG6u906sYXUO+JRzoM0UNDQAeGfl39IJD83GR9R75iYaDx
uazJj04a7NAVEX6R0zrfVqMrIM496vJQoxh1DFOLPBHeh2aA6hR97Ugn7yIxOlUgBCk++QTpeh45
LZ9BV+Zep3mF5sYwq61jiyY6xzMiyYotUllW69Wc2zmKTWk7eCgHGaNHEwO8eEMTPlncgKR6WWX8
vmGO8YiHemR6jqD5T7cOeQOWyRB8LY1ba2i8Ey7bE6uwHglP5THKTe2OOTKTfkXA9147fPxyGsfy
yykp5O66g/yTPr92hpWXpjUhU5gSHBbjLn5GLPgzCR7TIw9+g0BiZzyUhzh462/cw7iNPIjIrlif
PcQ160q4k0dNybrZU9LdrxZJtX30DXwm01PhGT+mDd0kTwB9urfuA793Z7+5hvJfDEwYMMRQXkYR
Vi0/jRmOtRWmGL0sLU+O4s6xJrrhbf+RJ/R3Wre3boFFs8vxcH3oyzH5TAmNIwdSEPWujoXp5tUA
lvhMb7bcBLNjSdlHGglrW5sdbgZHQ9CpIS1LMhF7mo5EUlkWK4mG+S6+WICTr1DualfWJSWoe/mo
Sd1zbdhZ2mHKdxBQD66Pd9EpnxhSbuIOrasaimuN34oW6d427bwq4bc20X60MfW6Vf64xQgQrcFQ
tAf7KLpAlUePlqXMHizQVMr+xsSNM9Kgdr/p8M0yxNMm6Ia7ZI09f2mUoCaY+XIQ7uKJjOk+eXJY
cjTabKbGJPWvwsU9b785te3R9s1e66RZHh8ycY5hUrBlqg/xMIKQd1NjRh3yEg5A2t/YAEtrbUDR
rOZa21gEsb4mNL0UWIDFXAfE30SXhFqs6FgcVp0sGjijAg2uyU0k402F5/n13bJoBvBXCFL8QQIp
fiFsx1x0HIF0Oe3rlHmOdmfIr+s25geOuvXtExvKAwhvXyg9GrARupXY6rXsDiIN+ea6laUDdmpl
HunJjuDjaLZCh5WuB/gzFV4PuElvBPUQrjyyljeEiaQMSuYo/anIs9gpqkTTYMru683UI8zGHULF
5IumPIAwzPEK5NmimgZWZa658qUVA4YPrdYziZyuAoPwOg7Rhy1BCotGCMBAY+J4ZtitZFGW/DVO
9L9DVNzVpLO0FT0ekql2i8MWgMr1HciF10TLfuochzyzvEquVeiWZ9Zy5oIZsIrY/+eLaKd4LQDi
2vhVveeml+q7DqTNhj8ZvjMNntChY73Gxr40oeifgdgoKEtQq1McptWOGvAjGCozn23sl3yE5vnK
JbRoAw1rDoCE+FdVfhlyMbGywrgyJ7wRxs7oqn1V/XP9BCzedND1/NeKctASSetM9rASA3OqjxGu
sfRZQFSrsagPEbbOz+sa0mt90Nf2C6sL7X+4e04/YJ6G0zNYAXha5ogyZDq+OwPSb1P8WzOrPYHA
aS3XHsCLR/5kvMomtXO96zuO8RbRTnbf4+FNxt+7duUoLLTOIHEJXD3Q0AzlJ1fZlDyPcr1sEbtM
bfo5EfoJ5pWN7aae2YS3nfW7ExDeBheT15rx0TJyj+Zp7EHBtveYEyVeNXxWVL+LIWNtybW4Yunh
ffJxVHkaFq4j45BjyvvJE/HNRHctZKvsxk8IxE/WeEuW9zGQo4AtuBRoyPMFNoD75+E8FdCn8KpC
D2qtPFhFsZIsXvQ+M3r0/5lRNvJg6T0UqmAm6d5k9dBOSTBaW5pR0BmBnwFZ4zUC9bWBKTt3lDoX
UQeLJJ98ScPMo2g6LuUgViLxNUPKng0jp7L0Zp5B9zW17wcolFSgH73uCRbnD82Vczs/en9VUmfL
Tat4FuyG9i4eP+lbn9yHYxI0/AMoRVxQXoOn2HWTi2cR7P5UB0wa+WYlIMuqtnW4UcL32FsqKKTa
IeN1N7b69rqdxflDN6wNij/oJql0YSkCvwmkvrh70TU9WYcIOT8wJ26uW1kML0+sKKuU05lAa8IE
Cru6LYA92oZS++FKOnmG0T6VIVgFr1u8ZM1CHeb0XldMDpKlvVN2eKFpv2XrCfc2QvGMcuFrOspN
poeY2qkDkmyM6GcoBpD7uyvNnUtrePoJyk04mFGWJRE+wRV5QCJ7m1rPozU81u3T9cFeTC96mAAz
wW0Ifi5I4s6LfHpPTB0HeyJweyNowTyekgCtOUcal7eDJj+LuP3riO2PQWyaufsXmB5ldwKr4w4h
nRlDtBpeuCFBb7a3UFkN3GkMasHAopVDZ7zfQTlkDTY4//hZ/DsbB0jRosDwoPlYMQ6hSQCJJnBc
DB0L6p7sNcK2LoFejm1vtdZ8neIe3BcQzTFeuipcKTvPvvLCOtoT5y8AHb8K5CgAD5igcQjodfir
j9BY06x1J15sG4wPrQpA6Ll4H8EDnK9m1oWDMDsOlkC+saKD0G+GYtMW79f3zGVsqJhREiiQqdVQ
DcU0ku+VsQlfzV/kxxiAlMwKvXF33diFl1FsKffcUES6tEPY6twDHhBeLB4YXTvx84+oK4OHF14/
aH1DR65yCpp6iqe6AQFrYQ9boG0qD/ls3XelPu7gDVKvsPs0yMoUTfGJHO4h5oBMKK7GY5O3T52c
xrUvmqdQ+SKkB6D3ik5G27mQhZiSHi/gFkjLUaQb0K6hSqt7vO1uXIF6jlHvXVbdAzO0G21+F7nh
UyT+tnlpnngbVJDAB+C/KmTVjHlvQeYDrBHGF/hCvZzec6I9tqwHI+mwcmddBsx/rCGom/l88ORQ
ltnsGpBXz1w+lY7XBpQEbxk30Y8mSvGji51kCzaBBxlO7r1hkruEam6QTOnKAf2zzsqsz08tPMB1
+CcoMZyfH27TaOh4BCKTyunxkOxykyArlVsvGkuMAKngGu16Q1pEN1BqwCGLkxTJO7SNTwfXTeqX
wUzbyZOaa33QDknXVDMn3CBWnh6JGIsIvTv4Ja+RTvNSslgPKl4hbdoUctyEk5O/Go4EwlWW+guR
lvYlikbsWKIZ323OxT6TYx4kkTXdRrGVg2mUc7RdIM3+2CLP/9fvW5R6UbKeZwJ0K0gpnc8GiV3S
jXqMo2dMAeAUaOr6yac1sbjLA35uRYkwOStyu8pgJTZvouRbi46EdPSvO5FLvwgbuOeg/kPB/qNC
sKo6L/nEYEOgc2OCgCzofcA6H4HK7Lqhy+v03ND8Rji5TlNWSI7mflwwBnTDtN+huGPmZqo9sdbb
cxFYzikHUOCYrqEjkasC7jXeZii6wGWBas4uHro4kO63rrzHUUnLwM1X3gEXjxuczzmKBb0LeDDQ
IqwMbEB7nNEVGXrFIdhquI+F/VuCsjXVa6+l5nZYk61Z9Agg+TFnhP/cKKxYRHHF6lsXz2egEhh9
AkCiaN8K9yXqPlr2FIOIDvdNs9YicLkbMU7sFDyp5q4RlVigz4zRdjMwlqFOth90jgglfXBqa2U6
l0dHGUPqCGTPF5naBIoAdT/zX5W8h4TNr2YEUf/NxDykNam1MdxjB5noai1mv9w1GB5DGhOIPdCk
qs8RakmXOwBL+I58ndpvQ4Xy3K3UvFR7JfVeXyNOuewAwrZBAyxBxtaCdqHKNN2WbZVDlANkV/I1
74LB9Eka8HgjU89N3s0MOJu97tzTanf9HC6FWqd2lXOYGFGh9RTjpI3cxe6w78c1darLo46hAQKA
yQSK54KtsJa9NLICKwgl+Ko5iH4/inyWIUKD/sojcmlTnppS4q20DJECAOeFT0MJeL2zp3bmkTzb
Xp+0tREp/j5MIN9aRzDDdaQUh8chfWd56fPxM1rtmFjyJ5AmQK6PwaGgFnXuT2YWy6boJW5aSM6x
Z5Ywj9lPNf/WAuLgrBFYGkv7wYEnwSsV7F6O6kx0oSE1ZM4BHmRhpO6x6psxYeU2mnhq+HcIs2vW
XRt+jKWf070JCojqPgJ8RE92tLsh1metCS+vvmXTvnCCuMif/37qT79P2a+OaMzUDhF4oBM+IV43
bmv3yWx+yXglxLksfuJEwp1C5hz1E7g45Ylg1rTRIxszUeOGKuJdNoLt2RMRACXpk3DGINKR7ZXF
Jivh2bOfFer23M/Eb9s8psP3gg6eM/jEeVpP5s/7S42+Tj9N2eatATDCME+CyG9GkmPyNygcoGxl
spck3zqoX6X7UguyMA+K/4EkDZlnmIf8ApLe6uNMCDAwocyeoR2RoGsCEvdoACArB3nJ/Z4ameOU
0/CgqVgBfVbcLvoPKT1b7tx8a0Yvvb3P+YOxlsS/DHuw1idjUq5QIUY7jMEe4Ds28EmOZ5n3A0Q/
2dqzc8lxgNwHqVkH0RVqMefDQtoeW66EtzXTDoKth3p6jvBssfSPbA1NtuA3cF3+kSWCWMZFwQe6
wmhbsWAqTr45YQ01XHRvlw+h7qUmoL4r4dzCep1ZU9arT4ww02a+wTQ5TKKERHcEogfLcwwvt36a
EP2FYvN1T7Dg689MKmuWQMe5sDuYNGpzQ2Qb9OUdWdsYCwt2ZkRxN1OfJLyeWSHDPvdEdkQcjGn1
KPoE17qNjcUVw3lCTQq8Y2igPt8ceZFYmTXOc5h9i4dDH9/LwkQbTWCHG6t4iRPLjwDYLD5j55ZP
e9esg95CIY3MABJQ1stwW3NAdtoNhBrRRYzmom6LiCK1vDJ66NnfX4KoDP33ucrUwD+2hRHj92u0
YTC0q+n1zhW/eo1u3M/rS31ZzoBczqmtefuduIOaQvJvmqMULn6VdtBobzG42Zj00uhAxk0dbyvz
lukbo3yUzjEfC18Yz8x+z/JoV61dQZcwlLOvQWns/GsakvGeEHwNwzSDuji8swGUT4nXdAenCD3e
v7f1sLPtxyIP+uF/oD/EZPzL7akWHDXkBBpU5+bJeBzYizGhgao8DtHKBbh4vv4zo4JttIlrrIlh
pmje47oPwmpfiGLlEC/5jdPsjeI3KogQQPsY2RuTHrrxH6d7MUzQOh5F+Kuk25jsVjbS7GCVmxN6
angMguOPIrRXIreOTdHQ6zbeSnXsowk3i1/dcpPx42BNQIK9mUipSIQ4K8P8syYXdiECi4QjqsQo
E59vGTfXxpqXDqDyXvO9/cg35i8ziD5LtM558aFOvfATpc83eUdvxhXbC+sIxR/o1KAbBIrCf+Kc
k7OT1lJwF7SsM6MapUEud92wuT6tC6uInmkdiA/iQsmeKMezyt1qELGG61PEqEQBHLRDSxso6Tw7
DuCLkjV624X7+tTgn7zryZgco6j1auDYNlbiZQkgUPFham8TcyUPvjR3JwP78zg9sdMRyL9aOcN7
QgvRlYhk0gDQzv+wQKdGDGVvVK1dFPDcfgT5McZ9k7319UqZZOEeg2AvKIdnOljsBOVuSR1tys0U
+w9cgbdN2fqmAEqhjzflrJjYJSvztnCVnZlT7oZYwxNCI9hzmfGZokEtNnQv0zaCHinmck2Hcc2a
sv1qu0VZtoA1wwnq5ANiLp5V74c0sI2ntP26vtcXrmlkrmY2JDCz4KJWU5+unTGBLrHUvwHh5a7b
Zi/lbjzWh2ZDD8zXXmPfeghvIYd2r/0EAe6m2iW3ARyO12zC4Pq3XG7P809RppkQ7hStq0GhthF4
bByl1aGNZ+WevzxrMAKeACQE0dp1gQ+ypxyVoAHjNUAXabWBABg4d59d7XB9MJdOBHZmlh2IyaGO
roY/yRSWpIphR9e/UneDNNYk3owi8TrnKXd7P7JXLrjLFvU5bXtiUZk+vKsTnXNYNB9+xr753my+
ARO3azcvv5k3vcfPv/NmE/toz4rROORZQXxbedmx/BZup425QWpvt1ZguTyn55+kbOWM9KU+5vNk
8w0ITjp2bOQPZgfFGgp6oTR1agmNRIrXYaTqi3kbT+gwQpKX83jrSh7egWUo2cYstxE51eWnFTnh
c6TTaOe0LH25vuaXnANnSwA1i/OvIKMe9r2Dr+j9Gq8GwOrZRv7KiPc4BhU4B2Icmxtt764cnMVp
tqAbQ2ckBrjGzs3ymtVmTpB9luKugQpIZjxR98dgB6Je8YSLu/rE0ny6Tm6Q3E5IXcx57rQH9SKg
WyBaIVCfKK191L911pMlV6Bti+f1xKLi6qnFoYdrwqLp7sp+MxkuyhEPvPofKlHYQf9VPVQqZmuI
imGc6xHE9WMHsCLgh0D6iFxA3X5x65nELwO7h1TN9T2zvHb/FVuUjctDkoROMY9PD0Ci7tXao8M2
BduQfiX3vOhe/xugWgTXwxoCzCUsadYG7bP99KiP79cHs3wMT2wol7+uaRXAYBF0VmaF7nKTI5kt
p2bDeAzRjNcu8bTx0K0pJi+MzAEbCxL4SHAhv6XskSRC9yVNY8T2ya2rP2b2e/73EQeyhycmFOca
o20x6UfkqNLiURqPdfcqSuAtHox2xY0vpCzPLSk+cxDoukGJEA/R9/TD8uvCy7zuO/Aj2/DWvPdE
71te9HFEzPPQHM3E+/oiP7OV/MefFtbzAH9OlqIAiHsShG1qYXwEewsdWhSBdR0EFp61o0fyITIv
/V7uspsi8qfj8DU0W2MleFw4DWd2Ff8iWiQp3Q52KX/MyLdE+JT6Fhx6Mu7/fquemVI2DXihqVs5
mGeafUnt3fkn6gFjGb2mvdPFdz25C/kaXmvBl52ZVDZRpllWQROMDumkXn+fyK5mt8VarWf+lWtr
p2ygbkybaaQYGNM/x+7D1ALOnkX0nMV7bqz4lMURUbCTgt96zqEqD1DS9k3U98g0WkgUdKjKoQ0y
zG7NtQ7QxRN+Ysc6v3fSvjPMVMJOOD0YdsCrl24tVpl/Qp02bHh4kDlPbqsBWyFpVBocUhbooQOj
65e5lmleNkAJtJkJGqDUZ6VJkR1wJ0hqhroJOhjj27TK7bhoAizjc2UKjV1qkxWAf3aPQc9e6rOs
nh1IQ10/NUvrPdOY/38Din+PpG4MU5GDlTt/IiimG+mDmz1Ha+Hc0nKfmlG2VZ2IDjcVxhE1h6n4
7gov4Svnf8nTnJpQdlQUNiGgfxgJLb9r8Q8wO1MNCbgx9bI1dtbFVQEzD6VozzJ0tWWXplavNwT1
NTtGJ3/lN/laS+uaBWUwKYKVspyryhJXAvJAlb0ShS0uyMkQ5v9/EvfVskIOj6ENQIteY+vFHAc/
6VdWZNEGlIRmRTMk/dTSYMinQqQDSvDl8KBpAS1vzfzr+vZdCF9nme1/Tczb+2QYWR02qVXBRDXe
S+q1LLDQz1XdCW3fViIA3nTlvCz5YoOi4xC1C+iHqPcouht0lOWRdYzGrXCawCjx5BoDzbmFfxar
7JmLm/rEnDI+abMI6vIwR+vbXt/H7nfXDMZ6D3bH6xO5vFb/jUu5PPuOii6eYKgdfjrJToDO3lrZ
cotjQRFr1iWbK8XKNUYFyyEyg4S8Wb301WscHawQrXjfkmQl4lox5CoRuGj7Ns8FHD8Z913+gqg1
q/wOfVnO3yK90Lpj/DciFTEXGhSNhWh4853oTctA+VnHG7bWeL7ooRk0E6C/DtUadccRKFkk0FTG
FgeJL6SyAIEiLWQiVyLERY9zYkbZabpMEj0KYcYgT5r2LtZwLEsviVlsFktM0bmCwP78qJaJkxR8
bhQQUw7kd3RDkzQwY2MPPPsN6e+HokAviVEIUPI0K0jRhZIIsgQ2utvdOQaG6NS58aQwY5fKCa7o
Xr/Jd0j5BkTzULgFLYoHwrjEG1ZM/qk/qOHHqcnZk5y4JniKFmxDMGnsikP8/FIcQGChvzFfBNUX
sge76F5/0n+avgbEh6d9Xj/PS7sGrG4ms6GBhj/KbEszZ+ZU4LAN9KEEptJO9r2Gnq/DdTNLbgN9
GHP8gMws0MDng4xkZ04NxQko9Z3B/+nGhxFY5+s2FlqsZhDZv0Zs5TwDPdZC4RtG2spHC00A8D93
f1jujtk+eAan4jkBoUC2criXDsSpVSX1E44miraz1aa4iYGzqqy36+NaXCIXBwFnG6gSNT9RG8AN
TxUOhATBR+tbQODsQIJiCF+4qSN9G8oEeXDd5tJ9aaJzUkfnPHQL1chlMCcQDwKf73NpFaMH5cIE
NF+VJnw3lnRn9wYI+5sqvtMkR25vzPXd9Q9Y3DD/DdpS1hIF5Cal86BF+ZG7B0F/tO32uollT3Ni
Q1k5AQCbqCbY0J0DuEw8IPPQfPKYyccJKeKGB6UGNq7NdatLlw6A8JDNw50wl8jPT0KWadRsMxi1
EEpl5kbg0HGWeVr23ShWAqvFnTNXCJHhR5afzJN84lpIbrYdYy1KZnUcgFgBBJhSeFFmIE5cZYRZ
XLETY/PHnBibyiLjg4A0DKkeRyuQ/WtKV1Zsce4YuBlnymeULhQvogEOnhVZjwUTBRSxNc+lH3hY
owcP6maRveJPFs/Af9ZU5hfhCIkeGAxojEGyTn9M9XvIpqe8IDekoIgVgBKw1poML28gXN8zVS60
o9C7ZtvKGMsE4HpEJaVfjNvBegDCuQO9Cjh+/A4sCe0dfFlLv2hde5BbDXR77UVxsYyzfchW0Lm8
qxtMsc+1ArJVskNbnHHs49+WeIrClTvnskn0zMZFzn50bW47NWw0zHoCqMvLW8sfyO/EhoZVYuzN
uPgpw/FH0mqe0eqHKl1Tnr4Iz5UvUI4+iKWkk1F8wdxkydDa0DT3VSRvHDkENqLzMV7Vf59v0rN7
HiZ1B0QNmNoFwIPIZqSAbpW+VqHxf6cBwP7eTjNRChl7+RzZXfUkiGbnW8OuwCvDbTcMb/XQSvdu
VXbmts0sckwY7dce3Rc3GL5sjriQzJkbW1XghzN05VCaVgGSOnunTXRbxX8dNc4mHICwANZY6P7s
nDwdXVz5gMqGB2FQ3+ialSvrwtnNJkAJ4CBbNMe/SiRD2lGwCSVov8rzvSFCTxtu69iALsPf0x3g
WtShFIu2NDx+L+arTLIUusVgSU0gOQcBqpId7fIpXLsqlkaEdA5YDhA3oRtBuSqAubUa9GJgXXJy
o5PfRIh9MxCI3dnayq20eCQRbSOAQn/z3Gdx7r0NIMWtyE3nbth73r8O9uSRaK9nqZ+XD1r56rQ3
rX3Mu9fIWXnuLR3FU8tK/NsVRh1HdVbiFXbniju9OBi65tvmvRu96tPKjXgZI2KXzPQNeF6YAD+q
YsyJFYX5SErQgaOBwCqN57F7YV21CcNyWyXSk2Z/R0h6SzV6bHT+4/rlvzRW8IkwA5qJ6E3+swon
dySI8+xWDEXpo278fbQjzyjNLUuoH9XkHZv1RobWyrFYHjHF6TMcdKpALPd8ZbVhNCMeYsRDar8M
Bjlqox4MukQpzwlvHb33xpQdSWX6Nv/Mrf8BXAu3h7lGtwbKlK56oZg80t1O4rSUzS2tPNkcaA9w
L0DsSCRRtqFsx/g2MyEVAN0LYFnWlnwOFVXHixbwuQscr2JDfX3XLOZNS+AY+uSg5yAsswFD1b4i
+AZH22fjweJ3Q+///UpDjcUEAAkt14j2zmcdIvFgmZwvGAD+kttU1jnk3GR1h9zGt6mN792Eg/KZ
yZX+mCWXwYAcgGYy+i8vhCR0sy6yGDxPviWQBWghH+aMD/HQe0QPVyoAF8EYooOZhAWtBzZUZlUy
FF5ZNXFLQGk7+zdr2h3gi4EsG4/J+uCiCH59Pi+D9dkcClKQ5YNR1LvPJxRyo22bzugEhD7fBlDY
USP3S5JudCqAeH/sGPG7lm9DfU2ZZmFOzywrS6mVTiJ6DZYb/tjzxJdFjWg93AIisnZWjcutClO4
vCywB8xCtOeD1EYwlbEc/kFO5tGKEw83/22khYFZ1Zs0t4BIiLYlfZ6c6GbqnV1D1sjCFgc7t3bP
QI0Zrn3+BcUEqrmowGAn7ae07xoNmCT5DIGLvz8f6Bx3kOFDMw6k0pSRtjTnDc4kwly9Pda028BV
o+1O/60Vcq/lwwGPid3KFlrcsWhdxJsWsECiZpasynULqsFmGh/sch/bRz3c1dneItBC2UdTkLtv
tnZbsK2RvGp49sp+b7sP7VqKa+EWACkwSO3hkGe4rxJityYbIm3EdySQTkt3lvni2ne05n4a3bDM
3l4f9uKK/mdNzYp0wyjiRMD/F2XnS/ImmigYBuB91lze0vQaFAHeH+IspLTOtw4Hkq5v2wkUKAS0
flrsJ6x9LvTqJjLT54HVT9fHtRSy4CkIwgvk64B+V/16QwYSQ6C+RC/gCGnVyquaLUiMPKu6K3If
Gpo8fubF95jGPlo4rhu3Fg7qqe35IJ9c5GnX66SGdhuQwKE/8eRWj9ZYCxceYqgeAFjuoIZgoeX1
3ETXVFVEOQUBMzrRadL6NhkRBcaH6yNZIL8AMQEu55m7CPKHanXSbi27A80U3FvNyl0cRhaI+HNg
PmnIgs4esh3AYGCRc2AczWzNiFbVKBwRGIb2q4bL5tCV+bjiCRf20sxkgr9oS4e3V9wQuqmtfHTx
WCrTpnV8PIL4LY1SMHEyI0Ns79ZmemNrPFnjUpnPnhIsoOKAEA1EXsQhak3AiVOnLZFegPLWxqjv
e0cExuSgMbHyM/qRN6DvX1uABad/ZlJZ6LgtWN8NMOnSIRDVK6uJT4Z8Y2npI8ARAD1A/haRzeBl
BtlljPk9N1bKOpcoMVyv9vxHnyVv0Vp+vtvyEUFa0uIw1WbsdRmSYdDQFvZnZ8obi+Q+T3HhWR8s
dpA7qndWC6E2vdjH+WNNnX1qS4+D2zVx4htOnV1kaN5QrSZ4l06dDbUTy8QTDykSZVd0TZuEI8Op
KzqKaO7Ypu8J91Dp4k34mljVwYrf9Qat72B+NoCWTJIahMxrkO+lg4njOINpkamx1asLBwAQ+QmB
T2xq0o8tfdjXdl74ZlOvPI2WLeGdSdHvjDegsjN0tMNm7ZwySCxjT/Vo33TZxsnclYtx6YZwAX2e
G9/BLaV6gIGYGhh188qnETKDDSREP+Oy3FprbG+LHhsNREh+AlYOShRlkxVjbCcyEZVfCs6NTRST
fGuTWiJw09AjRkf3TW91fZ8DiXnbuI1+S51av7GKCqqDIN9buUEWxo2nrg48AeqZ+Gd2QidOHG+x
rk4mEHVl8fgeZ6jJafWd1MiBNmuAucXwFSA23PfI6c0UH+e2Sq1CrxVHYaKpvS6+5eVnq30ZcuNa
77axQzoTxeHrjv2ysDSn705MzsM/GV6ctGA7TmESMlhB/YaEyPMvcDPibeu1N4CCeo/H6B/we/hu
kK+4k4WZPTOtzOwYVXXDkq7yk+KHIOiez6Br89CbcuVVsHBNnNmZI62TIfKck7JpYUczMlAIaX7K
Bl8bmgPEwz1Ti1amdClwO51RJXDrTeAm4h4zmsn3qR68qfrWx89EC0qOzqE1YBpwDfh85TJCjgJB
DsD0UDRTb8EpyRO3MBG6IbPmtmAQHIZ61wgU0jbwDM6xloYwNyFz2XbMZf2dVLXxqNlsNI/SzdHt
3Vf6sHVSE8CcFvm3cGtN4/hkjCVaXc3JNLNHOFmxQwe15e5jng4fqT6U6IEdQ3MTTSG8fUjD9KYR
TPaBUUcWiC2crow2g63Vx4ygQhLPp9MsDK75eUv0TyZJszeaPh0DkjMtDrooKVy/GTi9tzWR2J6u
0+rRDC3yIgw9e7dJTgmYtuiExyPYr4lvxTo3vKiUyaHNexPPoZGlge5GNb6Btvedy00bClRa+KHX
cRUgmV5/M4WJ1mSUAPtNm0jyE7VOuDSLxA7U1HKQv23tSBjHsC+H3JPVXGEGAbkdgdZdyw8V3AsE
TvXMCtBFR/ZMGGgAlllrTMCODyjQJEMh4IHJ2B37NGKQdwgT+lnqAKOMrcu+0rDSD7nJYpCvkTFg
GVi2j9ArATeHHDvMW4lJ9sImARuccNsWxAjS4X5LrPwfUY3tnQOeysbX04S325i3Eei368T+yhmX
H3osR+pDM6P+jU7J4lsZlxP3bAG+X0k19pXZmN5nt3TD+1ofAB8Nx6w0vR7EMZacxKarAWjFnYar
swf2vSu4MfhRJQ+5bJPj1PfFAflT40DkQD/EUIGTxSiivNzWDXaYVg9mcbTt0czvCrukGwMalWFQ
Z21xY5YdvyNGpdX7sdDdEKrCRAPpOvYuNKKN8v3/SPuy3kp5bdtfhAQYDLzSrCZ9n1ReUFWlQt/3
/PoziM6psLx8sb66W3tLWyopY01jT0/PZgy1nnwQjVno33Xqaa4gwGfoVnFfjnF4SeuJaA6qcNVs
52NVobLfFw3E8ZIw2MXh0NxI+qw8avUYgWOx6mewkZNCVe5Kvc9LrxuULkANsiZX46A2HsHb6ldv
TaDQoTTXUYtVaSZ4uXJvMeTKwZu7ePMznpK6brF7shK3srwwM+3D6lodfiTRDUFBKD6Q4rOe3Ylc
UTDWbbt0HjQey0gdmhauUfBXnfq7om+tqkkQALWRftX0/Y0efCRgvdSTcq8CDgJ0u0IdLivM9jZo
NGk10RQNxwWCWAfTBmj9BEMQW57KJXnOQoTITicpturs9atu0HAqZSeM8t22uRzvTtAtSRFiqeC4
ZjOXipTqjdJKyFx2NqU3ZUadqDlM/pNPRKq4PLOQM1sYYpfiLJvMKqcBbrMC27/faMiSVlpxochj
l9rodQIDPrxI586BkkDbqqPDIPiunOvyJBBhrrFUQpOrRBGIVGN1MCsdQuD4xBjJDcjd9pJy7ARh
t2Yhw4/BbMinnG4gMk5WbU5gsIr73PPBw+SqUvEojYMXG5lnYrZtHEVDjpyo/QSTiUMMEDaGfQzM
tBvsvCYI2B+3reLEyaAsQ0SOZwHK6mzHmF9akdZMDUo/Ovh7cnSrjzXkEQT8aNy1+0Zhn4Z5GHf9
PHSg7u8sXKrSS5RA8CSnjmSkOyPQ9n0g7f+zYRgYR98iDhu4+9nP1ZKpiaDDh2sMfA6N3CHQ8I9p
pPz3cA18UuArhUI1sjds2rFFBcIsQ4hvxErr1foBhGOIqJ4wrLZtDu+ViTk1PJtwxBC4sd5jAi8x
KYOohCzSMLxVY2IgBz9BLs5p+xTKCxihwq8I42SabTpoPrUnBCHvft/1FXQfg+QqDxTjMmx66xAG
NPR8vwwuw2iQPEVLe+QqG5r4btIOxd2YUrOy1brHUMq2GbwcwWq7sYmnogXX8pyALQDtfDS9M/1P
dTxGEHtN78LskfZ/tuG43mG175YocRXkxm2kYsQLcKF/bY4HNCzP9YsmGj7lntIVCjlFiXSkuMmy
u2sD6bQhRpYnCUVzyLxnEPYZcisqWjjggJZfsbLF6qNcl7saepMU6dVwRjMKiGfm95DkthK+D9ki
1pppiiBw5ziIE1jG7SVNnql1DNhOH7wyQxvztE87AQhvBWUIbEDAWwbBF/vEa1PSTL2M122Pwl5A
wtskEM0IiSAYV6oUNe7KABBZluBs+OG92ook5ThrBUejoIoOsqalZHf6iWqozvRpg251Uy4f8kb6
GfjpLvNLweObd4jWMMyu7qK0pq0JmKVjNb0t2gwRxDVYoVLLI/1rRgWulBNMwCyYBJLUhSKH2QJZ
hXJLpiON107QiSra23hRMBq1C0iggj1PJFPGhTPxN8EvurQjMHDxTCvaKXiZ+ihPKXPq6RV11RKk
SyS8LkUzx7yrCU07f9GYfVH14yjFE9Bq6XYeGltVP5rkutV3IUraEIHadki8T6dQ9AihJcEyzhil
tCRS53CYgUb/aIZnGftx+EzjJ2vw3ar7GNFavw3IW0wdJSkkwzFTjZz+6ZbUyIhCY5BUYIcZPb3w
wZOQaqPdJbEzhcbkdLT7tY3IOwTo1bHQCIQOD8KSQ2XhWFiFUaJoXQS2MtLbIND3UL4K/8EyPHwW
jj6ELpRlYzanyYhw1nKQk3j9fAmJWrCNemGNZ4+os4y3iKvMNhskER+p3zlFkGnUb4Us20X0PFFM
jPiHSVTgOk89oeEd5cP/a9Rj1cnq3Ky0dEaj3nwrh07wkCN/h6jsxvLmm8iJjsGTtYcON8QQXNzh
N8VRNK505iiZH8B4lzSoJDVQ8AMy8L8tsxe9aHyXQ4VyaiNzYRqSnEljjPbAcafs9MfwKQzd3tUu
kE65rGJ7Dh3jwgl+oK/DBvX0bnt/nn3ML/vg7PEsWspDzInIMhDXI6pGF2n8SWbJngcbGRErf9ZF
nLAiJGYlwX8xhs3S1tnJ4D6G3JnlkOi+70GQ8uNfbMKRWxoKllG501PegqSOtHREPx4oiIz2pq6c
3nwCS2WPU7ENdXa8sXxfHJUGQXIN4uKnUBTqZhHJlv2p914CFdiqw0ib+rKNcv5cZ2AYtxyFUlyo
NWCkg39d/EQtfXzQUMi/GlwdYm82Ol62EZc/eJIw/AIEryDezV9Usad2FaioQ7RpwsCZ8TMmnyOq
epV/21BBlwlvTywB/BdbNBrhmN3XNd0Q1CG+VCBddcFRVm/S4VIt7jsqeHJ9VTjODFohMbtPzvSi
C9tlTyjlfq6ty7gFWxbJCeqAZecqPYToi2qvIj04Ns1Hqb/9w4LCQhkU0WiKY/lmutqc59ZaFrSG
ooikuUHltWg4Dj63cbgbcoWzXPCruNiUpBQUQDJW1LyM9Ust3kmi/sgvysvztfy2hTlfmTIhNEAo
4sj39F45hr2t3jd/MJLYHuhja7jSsx/YsxO5GMHzts07ixiWffltHmG6+ZORlsidYxnH/hUZCLsa
D/GIoj35nEDXoU43MjlsI3JPAnjd0RsA8UGF3aKGOamD4mNBM1B/QIeXKp/h5AaqKHHEPQrgHjBB
dYeqKdv0kE1Rp8YokjsJRLzin2X0JA1eU97qouFurkHLJOGSEEPmjTlzaRc0kL5QcRJS6UjrT9Pq
f1spWhvqSnC6RUjMmatTP5r8GkiDem+ZKAO+ksZwQGMp2BTcG1RbmcTcoBhXRA+br8Ckyrye+8Im
tHb6PH5G9f+hTrqrSIaMUfikllDbCu+QU7ClaPYG84eG3OaElqiZRo5RxUetD4//sH9Wv20JMFYH
sksRr2sVfptSuY3lldq1HGL+6mEb5SxuX84FRd8E5iZQTWbHtoPKGlSlB42bOb6n3WffOxAsl6uL
qXSGj20oLrPDGov5rGGGexADYJhT8vI3zJrdglURiidu0LoIxyBu4qC3rfgl0v/gRWLa0usK0ji0
vhvMR9amWBnMZDkg422h3DataEyDu11XAMyXSohUTkkFgIqmbkyuptZNK7LrRV3yXBe9wln+fbUj
DLXoM9oBR4/eo2y2dUzlJb+2PxLXm6wwFltXGJImoW6zYExdZsfJ21gGTgJd9rh7MEWMPtx1A+e5
9tWFBmKsU6wh6DEsNwGrhkQ1oDCHIGMIQ5Ba5O7wFQpzsYV1M4ARAZ4/xJGlsdeiX6PwOhlZs51m
Pm0vH/eaWYExNxxUbAeiLBoakXztg76zAYPozlKewgBl90MV/diGE6wg21mX4wmg6tNXcPDWFfsR
o5rkKZDdbRT+vY2weBEFQScx+3DTyonMIVnu7ezS2PVvshfYcgx5XXu6y+3mTt/Tx879CW1eQTTJ
3fHfwGzCWymLpMsLADeSuZ+VxK1oe+23hsDVcj3ECoa52fQI9Bh+DJgQSnVRCFncV8EKnnWAL252
hcC4voqQLNE6IMzqp4YOwao+DNaLpj2o1WsISj9JuTAL0e3GPcsrUMbxjWEvUy0BqF7iNsO4MqJx
N4lCG48flxgfHdS6wvyho3iBWD/GKHSk7rWQ86ceuh5VjGYqbXjeXgjuhl39JMZVSlCj1jF8lDoo
x2B27rEswav7UIuqFrwPCtZ1EDSiZWmRfTr1LFnZZn2B+SqnVd1ogvLhPAt2JvdltYI4O3p6FJgF
pgGd4CbxRohw2v4uep733S75QKYciaHtlRMCMpuUFgEaExZuxviq+8yP/kWPWQ0bZab5U7ZV9Nbs
tgF5n2ptILNlrSChdRaZWMP+dZTd0bhXjDf9PxcecTDWKMwe9WNsB1LBqin9M0KfKkjsdnxvrc9t
Y3iOBKQ0S5epDgkM1oPRoWhi0FshGMf8MB4curab/7vw3mLLNwjrrUy1lEN0hyAOQPE7Cx6tyrXi
e7O2m/iyKWK3hLjatlm8u22NyOwJWQ0syIcAkVY7LXA6FWdctaf8avhIchGXjGANDWZDmFbXo78a
YFLxlHTu2D8TwXXGIzFEihW1fXwkjMmw7UZtK2n11KEvRq+bJwMSBYdxUndGNb9ZhZLYyWAO+7Gp
JzcKevXCpOnbUFSYQo89K/qtY55Kz4YdGedWEEPwPCn4M5DnojLcOFtvs9ROC+UCKSizlzByG0Gg
yccExs+Y2q1I3Jq3zGssZpnroJClDG2WTlkNNojSnLn+rYkI+XiHew3CHDuERIE5dQDJIRQ7BIpb
pP1NJiX2/E/cU1/Kuot2CVp7F3tXESXCPjNsghFXn+LqY2KH+c/tQ8D9OIt07/8CLLauAOQYbeJG
BoBAAfElWK9JF9l+/1JonpKLOkh5Nwv0wgzTNNCjgUaUU7DO1CY5GrWFKei9HH5Xw27bGN7XX/99
xpgq7DQj8AlepEjfBqRxQ+OpHUUdRLwlW6Ms/75ashwjmH4GknyniI+9vvdlT1N6tJfjhfv4D/ZA
UQndTriNwR5xipQOWWGaC103mvadqtkRDEiphsBvcD/KN8hXzXdtju73aiMDxAetumns0ewhcLS8
82KA3pSo2MqgZmHMyGvQyY4xrilSHWaIRefoFXuI/4WmbYVyLuero2Kgwg412GXK5wilte2vcT5q
gSsKvW3QscCbH8TSjB1dp8O/TECg4JfItSNyC7TDeN4eKpymfyzrV5zQpN2jRQI0ga6OV+b2L+Av
5N8fQJk8HJTT4xo9bUs6NXRq0/bpc9G8jaKRBu4x+raTHbIN5EgplAZ2KgomF3A3pI+WKHThHiJU
zjBjiX5KTDuebm1/Io3ax0jQ5OqLXj/q0VHOj0XjxaLcJe+WR6PCXyDWJ6jFFMQh0mHIIqrD9TA8
T9JBa9/q7KCJCDvU5Xphc7RrMMY1aIXV1Wg9RdjX2fPOeLTsyJ5iG3W6uyv79XV2bO/K86h9IKI6
D/cUr8xkHupDEefpZAA5Rq/rjAHAMhJc41yC07VxzPaPsyG2ghEQ5LbL3OZBcqQbyan2wbXhVW51
LB3PHr3gcXDzZ+0qcEXvWe5LevUD2O2fmzUNZwl7xnxXHoOb4gVyjK0dP/6R3ps75f6iczEvci2a
gBZsIPY0FOqI5jQTqGoWQhEaxCVXZndVta6WvKf0vzb4wcWYi/AaRgsxZcDOb86BpaXd4ozHpNhF
qup0hn7s5vrQKBa0pka7rUsBgxXXrZkE1H1QUVbQMcKEM6T1o8hPEZoWkeMT2QYxCsEUUSvd+tVR
N+3I/4NY2Y6rm0S9MhK3FU528h7461+wbO7VFSSZda9EPX5BUNyoIzo1QeKxK9PrMLiusb/iBx8P
3m1Xet7KtKy0Bj041DXUpQ/iFBOMe20bdRYeNaA4HzRUmu+i8k6qL0MK8W8KmZ0isSEnI4Bd/izr
IUBegNsD6htoZGE8RGqaeZZTwFogavkok7lBKcUaLrsRXex5sxDngmt0X0HKAlrtMcGDRB3wSDVn
Gb8M3E19N/wLKeBSDMS8HmQZ0Jh8uhRdDFnwWg0wJVY/NOQ1RY9nhImIbct5d9caZHGdq2+s5vPU
Zn6YOZrkmeEFNW8RLoGAYxuF5wbXKMxXTafZ6CUZpuCdYRsVmlVF/KMiO5i96stKJucKEPTkfsiQ
NQQG1MZDUYMC74K0oK2L5unlYLLBRmLKRVXWceZIQf0SG9ZdrUg3hI6XJu32jdoetheOd+dDZxsZ
figkQk+Cce4V0q65NS/aKXJh5+1bZX6WaIPYBuF+nW8QNtQcUULUBgsSI2bTObWGSRFRqMmRaFrm
+tAJjnZbFH3Zx2YRDH6Q+7AjjOwqs7NP6Ta6HC/LXX6Jx010ZXgDrorZozfhhX7cNo9b7sYsGrr7
0RGE1jtmERUkSsyqwd4oQqe3bFxQV8l1NTwmx8SN9+hR2MbjbpHvc8sm6vQEUpdBG2VI/0C1J/jd
QfMwsT7y8k6oH8DdHt9QbMJO0SZziCJYNgapG8XzVTSGrjoOgtold4N8b3r2hk+yKNZnHxb1ercf
lfF+xvW3vWhcSzDFBzanpYOe1SGiiq/3QQaIpvxNoLCUhN4Q/NjG4DVQof0SLdKoXUNn12C8fEbT
Gq2kkBcdnHlnXWlOcBH8qQ/ha3Bf/kLikTyASkX9gIDgUrNHm1p+TF63fwPHzpOfwASEHW0CvZLK
zJGbydfQbCrLdxBajg1Xy0Ey4m2j8RKspqKjmQmvE3XpDj517zJJfdJrsFjD4FAs4fLSr3w0b3UG
GnScck5ss1sIie5I3e4w3yU4Cpwg7QSeuV3kXo0TmtT4qtpOQmkKorw9Zrgqh8i3siSIhHmxwwka
c8s0kGNIkghohDy0SDfMaLsHh7oRvnQEFzsScFd++w9X2wkoc/Hok6VpGBhEn215WwYDgnzR85L3
fDmBWPbU6o4OiFlkUgq7JOne13eN6ZEwcDX5WvffkmVUULLrD5JJGO3C9O8rJioWvl1kdRwD1KPR
5UB/y8GPqXoyexFpF3/Nqa7Cqy57jKV2hZJIVkUjfltXvmTQe+1/6vNuKM19Vj9ps4vNB+ZpobgI
5xSZmCxGJWQprp+xkpFIL9LQxKJPF/If7UcF1ulD5epO8gQev0vlWHmDDGJZwWHiOHY842VkG9Ce
C3fIfIcwltpcUnF2x93kqT/9d9WboQWEeb7gT35Dd9mthZ19jO9F1yfXXB3kvWBiQ7KfvT3lSfMr
BWojjj/aMXmhII5od9vGcW3D0wa82khpGqz0XSrJZMQ0LE6qSvbG+BuTv1PQOGO+H+P9NhQnVFv4
Wf5CMSemAlOmSQtAhYqbSqBTPlj5fjIEBnHurBMU5mNBcm6Z6gOKmexH9bYxRbwJ3I+yMmMxc3Uq
h1gv1DICQKw6NHiO+l0oGhrgRS4LexzKIUvf75mIQhjWUh31IO43ItmDEoVtKl6W/MIwTqRcEQhs
JDsQU0FUR0R7zTvXJ8jMPSWRFCrCZJEMqO47lMUztLL8QnJwRp2idGsU6UTpLS4kJghUsKktTeLs
G0yxYj8lPQolyNKkzVMBsSkwVSZgj5s6OwbFmDTh/eBub0bOV1zGFv6CsnbKZjwlCyNuPt8V9E5W
Pun4exuCcwmeQDDhZ+0HM6lGQASmI092bdj0GIAuYDIFt+1X3yTzil0jscW6pm91MOgAiZTDk95V
F7G/8MHF4BiesJDEbclnnb5R5RGviYpeZWMIoi/03Zi2nMS2qYfHqKeYeq/dgD6rvgy60t8RJKLQ
RGn3en43DvptDIW37QXiOISTn80GKVEfKnqDn90jn6EWu0F5sdAvmXvbMNzvAEVa9BRaIKFhc5uB
Fvol5hmRtqez9hJZVvYeYBtC/FgjIZ4hOjx7m1OQrMmYRP/vjywdWmI4w8oyygTnx7iLtMogqBah
Yyt9LOTLPBVYd76R8fcNXE6A0ME5uvz7yh1lPehF/Rh/v0GhFkO3mKNOdpb8tr2GnO5CwKBxF5kS
1OmAdQqzNHzohQ7lmDR6AMXIkOxksh8DlwYBuJ1v9dmtetuwrlqnetI1u3Uc1dbL3SxyjTxzKebM
EXYsKgBsJ2oblko8qTC3Kv4UCb1qJ2k/daqoU/r8WgRfEf6DyV6KwhibZWzTXKnStkISbrL1J3nf
u/JLduFfGdd67bS2cZ195E52mV6INOi+WHdOzzKQwaMig4UC41Vsj/Qsy51UynDAA6VzaEt4Xn8q
aDe8xPj/wlmctujlbxcG46ggzX0xppAMmjOlJq4SRcUdiB8QYwdpE0GGyWqoS8Bv5A1N3aNDnnZZ
boPdI8Awe5WET77RNU/DXODbETkxD6ofi+7jZWOc2YNeb1CKIZ+JsZzTjVN1WUq1uEalXQuQmymN
zkutVHEMyTTtSs2upjpFiJ5CmQZxlqid8XxGFoEbRoLwFkLB63wMQvFT9JnXOPzxUX33fxK7vJKQ
o7Yc7QhG8rceKeoDJtBz+yK71W7A4CIIR8593An+1+W3Op6SAqo22QJ+kX4G9NKP9r3/qmeC0Ip7
Kr6t/IonViggLOhjfZHEMJuHBNweNTQ5ledtF8A7EpjTRYctyH0WxvXTD9k1YMovSb8MAZV3aqdf
hxbZU3/GFV3YpuQLLujzOA79whigBnM2iEbPOMtAlCEFSgeTMP4EIXHVVkNBrZ2LgHwzoiy6XAus
5/QLVVXDJQQw6M7SMG1XC8QMuEu2QmBCxalChwnYtlE+KO57HxyTj3J8aSUgZhHN7J/fcVgta9Fh
RbYLjC+Me+78voYU1oBtPt9gHECuDn7o5YOtgwxX2Gm+vKfZI70CO6NyR2RT58s4WF25mXo9TPus
8kxwhwYHqu1G4hbNbRZhuv5ggsRjexdyhHZPLGWH4XwpW2YaAV7dNPfyaEvPljN5w/4jvdbda3C7
ha6xf1UOdnAsbQUDLWBssnMHDGdehs5cwc/hHbz1UqinhwJjy+j4WtZdrq5qVDStQxAKPAjPga4h
mOxGGVq+ryzTf13qduNRRcvj7A4tKos7yXQaIcEv91iAkYUgX4XNxKaOxjxJtBxdpE5Q7pr2Tp7f
1PhgNrcTRvDaPyY5ptp7KYHnOE+cQv7Z6P856YhDjwS7bqDDHQ8C5lj6FQ3ijsDeDMKoUAKxe1Xg
LXkWojsfDcBgjsYkEoMgz2WZqHRpkSXQhsmuQXwp2Bac/BuMQBkLfGgQVyDseawrSa78BAMzUBzw
6WU2PSjWQUqug9YrqBtYiV01aHTDfwXlQ54jWAGzZzMx+qDtewBjWM2S9gr5Fbc3yvTclBfKf+/h
PzGSPYrxBFdULkaWoPtupp/lrF5IYeRun3iRRewRq/KUTsswV0iITefbNL/ES8Snv+T2gEZnARrv
QK/XjzltHdr2mkRebELvlfHetBfx8GPbIN6tAOEZedGxwzA7+yIoS72uqxY6IqavoWWljv5EPRge
h2KevHAMZg8CsyKWRd4iLmk6FFjR9Q4CxFM/NUohiaylES9LHtsWtPSOJD8Xij1ZoN962raPs4Qg
8gcrPMjhwezIUpRrXa8UEgVWayHxq2r0qWzpvEuNaBIcM45rXMhPUGHEw24h4jm1KpB9PHyhB+lE
eWQrU3QTFHcYZrqRlPKiJDehTHamjvB4276z74e0OgpzJuJJjOGA3fQUtSC+iqbyHOcX/V9F96P6
YpOJjnkXXCDvfdxGO/tyDNry76vQDuFRTLsKaH11lJTnuL7Qh/B+rgfQLsQ2MSOBcxRZx6xpns19
HNXAS5txlxnkrqQNFItSL2rjm7EA9+C2fWcB8ql9bJ+Y2aqpYUSgauuVFnnOp7r5rIyPUTQbdp5S
Y3CYZENr+lFc5sBpLfW9SeLQruNcuoTS+JWaZVBZHkcK4uoRygmQvPBatf+U2jIRuBeRtYwzayJz
UpTF2lraqaZboiW2wyjPKCQ/535GSCJgfyIdCnLl020DzYRMtSZ8xrC8zqrdmNzDVdu0fg1FFXju
Bl0haadIg2RY+TwCyVJfUEgCRWKObiuwuneJaQeD6MxzVxCEp0iHgwcE6YhTOE0a0jYCq53TVkCK
FDfDAW9n9ZpiavoftuYKavkpq6MX10kplwRQpaE8mmCli3VkIgd6rHWRwOWZz1x25wqK8SlNLOW5
2mIRtcC6B60set+7X5rZCCzin4IVDuNNYg3V+CEsGwygemR2c/CIqWHp5tgbVfqEWewMcl2YyBaF
CqKvxniVxAjHrqixlBVBcki1CjutO/TAF+6Q6yKXcj6c+bWaYKZRIEuyLOzph6uyolyoIhtI8Ix/
0lJx0DB1a47Bsc2iNz/PkG1sus8YpCCJlV+Fpox+kcaNK99FqfhVw9zs9kZa8E4eTKe/h62j95KR
l0P3teogZpJrx9R6Ow0p2Fd2EnXB0VM2wz94Gty+qB0g74Jrn9lRUpHqZMxrfGm5gGBFbnhaMblz
Wbu4UgTv3PMUPgxcgzHbKu2lwgTpdoORlEvSX4LJUYuuhswtjGeQnqbWa4jiwfaanmckGUzmI2fV
3GJkEJiacpFHt1mLhSzdNn5MECZ2rlZcB/Ihib0G5HXt9WQelOEibB+MCPHVZRSIOj55J3i1BKzE
niRBGIak+DmNHrwPSfNB1WRfjv5/fR19WY1ORLRuLxLYjPtTEGqTqABMbKAlg+Y/kO+7315Z3tWB
fMhfCMbtWQGhPqZvsLBxYzfaZYPLf5bulOTFlwUpGBEUs0mp1S5arjgYNQQDw+y+kapdaYCKPsfD
VrBy/A/0bRazR9sm9LMU/UAOHBEY4d1AQjOfJpBx4YMsZOZINyLlzxiUjJYZNRJOXdKglyUOQevv
X5YkF3wi3p0LJsO/MIwtdZQWfjU3jTPn12P9RKXmrclvirTdUaREQhCGC6I07sWxRmRO2wxBMzlu
gdjloLotDtYfGEduptK+iCRnBmtU/98JS+FUFhG1L9JmUJaeevEWcWjbjVhLOWivYrRrScbgpe0N
RpBbIuCGP++6Xc7VCoyJYso0yAM9gn1RSbwRhL1hhmbqsnb8ctcHiq30GCt5Kax7TLtCCLhT7FTE
ScFf49VvYM52kM8pssUwmFLb8t9H7QFki1kL6QLcYBDgGGrb1G4b48f2eRfiMgceQi6hgQIBTiH6
glB5kPv7Aqwi6q4Eg7CUZnZJQfmkuQoig21o7nFZWcwclzzrpTifgFyiKiD3FzMd973oRbN8Ovb2
RakIzhKBE3KkTOQvDVAXkIKucdRZdsGYgFdT271tG/IVT2+BMIH9YNWtYY0tGKetWzCqteqrZe1r
6SrTbsDS6FSvlrpv2huz+N1agkXkOoOVfcw5kapEk3oL0CRtQcko2zNoU0KMNIBGmFqHUjJEVRVe
PAMRMh2S4iiqguv09GTqZR7LwQxEqXya+uvWso1o55eDnZLK7tqDePz7rCV9OZ7fiOzt2ptq2kw5
EHtj36oeLe6mZMZgXOHm4cJghLnUErUx0bQKd38SaDehdRONR+yoLcZ7klwfUfIrpKtmvE/86zw4
bu8c7u78hmBr90GXV8UyyuRUkEiCUoM7pCLCP4EVbBtRpviDlC5W6Cjn10nhBtNlGP7ZtoMfA2qQ
LFqkrqDDxmxDOVDSSDKBkibhD/z/vVKbh9oovdifwXNO9gO9z1FfQuAr4kTmnoAVNOO85zrLZjQw
AFp5KcfQttLeHqLu2Pk/yPDeVCLdQ+7+X+EtC756GFZoW4iHfllQa96TedyD3d4rC9XOrP42qOhe
XrgXUhHvqshMxk9nYz8SeYFVLelF8n/1aRWCAXPaFeRd6TNvUEvRe5G7dVBo/5prR4su81G7UMus
dsbKRuq0U9URGpLldQT2MNOcb2LlOVKmwwhtPtuYohJxNpppLelVTizbbPx9QUUjpdzTshBuK+iM
Ams743k09Kx3sW7WzlyN+1TtHsaQCA4kNyb9C0FlZqqvL/EgnUNAkM4e9Bs8XuJkb2oYxRYEpLw3
MYKb/7UFb4fTXSR1upFZo4EQA8IFEVr8OlSvMIJyyIUlO/5n/IZibidM1ReRvHzGvj309N4cXltF
dCn8PxzANwizV3LazvLUwh4jC5DNg14CmnCT9CLyUazKPQyXqwGev41olEUIzBx/zBd0JWQxYZ3c
gsMa7RAEFFOHHtM7kBWZ6IFUN5UhCMFFS8r4AIhRJmYsATRXXQON636wN5peEHZzQTCZDT5x/A8t
mqdbhORpNprLd8vRnDFG5V6bqAfKHmfbd3O3/AqGcSyVSiczpoBBmt3uyl81Zq2CAl1r8c73RwEY
d9uvwJiYT7Fao6gngFVTbk/pTdlrzhT8bApRKUcEtLjTlZemgVLjjQSgKL+Lh70CowwT8uOCipvo
GzEuSS9xASQxNoJsIP8RZI+hPO2yqnnc/kZ8GDRaY3QWY2EsuVlVFmHWzHBLCoYBBzIhj/04gm3n
/w+FcRR5UtYBSh+1M7b6QbHCJ8gd7uPcEjyTuTcZRtD/zxjGVXSRkQadacHH4t0/h3vNzz09OrR4
TlaBO4ter6K1YxwExCAHrSsAh4HGUHVKtbfjSNQKILKJOatI1oQWHbF0GbrW3Fq1whh6F9nPKDVn
r0WfZYMJqIF4JJ27p+2vxj2/lKAtB5154Cdg7KurJm2p5QNav0R0PCq1S1qXhI6s/EsqE+wHf6EY
K5sUQyd5CSiFdFckmCCm9jBmKL/JXfCrr9MjQQFzKCE4tG0i9xOucBkXpcnJ2MeJhNgHu6MDSxFa
r4NxECQyud9whcL4JpKAdJss1pma26YPJdhRFBTSQf1d1pYnbO3geqgVHOOh5q7vLCWDUWng9UgE
9+WeNO8a7QSLJ8JhXJSSDr1ZyTBLrVp7XKLGKkLyOXnsilgUMS5Ry9lD+K9NChs+QRI28yMTWFb4
HA3HEDyUCcQWOmcefDtNHmfrc5SfCk00MXk+jr48EVfATDg1SjSlcwbgqDHRtP7Z+FawM0fITsGV
VYm0z8rHvp9sqzfdAcFq2YO9A6peKgGndW88gGj9bspkUWVne0uhMH56C+WtoaHujm/cxs9tf6mb
920RXsTpC6XvSS1Sxlu+5PnqY14dukaYH2UH1okylWWdwgnVqWxDGaQvRjsijZ0rxzH/OaVoEQ7/
5T7/GsmBygFm+BiPMCa+qkY1nCse6Ji58pr2R0P+VCKWZH6GZYXDeACpm+K48WGaAW6D/JhFINL7
ndaHrL+flL2iHsfyo+6eq/QeYzPutvfhp8jwFpBROEXSg+3Z0DopbIcBm6tuPb2+nDsPBNs2KW7K
4sJq3diwu6q2AxCObAMvnvv8e/7F/ZpsXMUweTBXU5/A6FlR7RQd/f4oOrDc1Mq3aewE5tRLbZoq
gDBzNN/DitI4UESymIZMIJo0dTs67dLgP/fFfx3Xb8uYc2HkObqce2wbXTLw6bqXuU7324vHvzO+
IZgoQ6dR18gQAXCs4rqGpGhUPBm4/rdB+CfuG4S5e8EwbEoTWJgd1PhsTTo2C0+BSuwGH4yOD21y
MUuHbUjRpmBOXDrIWd6pgMx99DAb6YVf5O/bEPwb49sq5rBR4qMpw0RQW6GVOK+vc7/Yd/Q6AhvV
vwB9xxPMN4KY1eBrBO5RMzAJnsWBo+am14+5XZja6zYW1xWvPAhzu2tmpbZ02XIgPkopesiSlwYV
6M7cdQHG0UQTotw1XMExtzstGwUKUIALIEkY3WilU5m3uS5wTdzNsEJh7nYIg1KMbAGlT+ajrncf
SqcKovVtQ1B2PL3CUjm2yjwCRFTVbojoRCJ2Ld2l1W77+3DPq7mUYRRZ0yxWJgQc3GobZ5g+VMfi
WtLINc3kF1obD9swfGe+wmE2N2ZIks4n8AtkeEUpSyFeHO2IYrd64Mk15OIOYMQLwWwqwF328pkz
X+Ey+0+dpKbp5uUSQUtV3VcX/kxsPB5dPx/tPKm90PrZ5OHvEjIzZWXYeddcGQZI7bZ/B/dzrn4G
sy+JP+dkaJeIJO0uSq28bNDUlY2jrUqiEebFoi2Lmc2ZWXo54PVVO132oWPj1DEed2grHl5B2yrw
igKzzljxm8TP0YiL41bvgjBy/oe0K1tyHEeSX0QzEiQI8pWHbqXyPuqFVpnVxfu++fXrzN3pkiCa
YDU7Yz39MGYZAhAMBCI83GHLHG1ZE0TGxSAy313gHANJjsEdoqYNesR6OGk5rrX6HyB1CgxJhrJD
m5dKrgVf9+LtcmaNOyuzZXHDBpyV3P8g1Yve7Yn52nsBZhb2WbEam1bwDYoMcicW156kQaUHy8si
y9ftTDoqGL6o8rtUdanuqqJy0GL8+rNCHrBMgwAyRSTAR2+AFgGVhilqnm87/DJU5MwG9zTwasB9
sgGLkhP5wQx7c5bz7DDcSjpHSYa7so9OclN/VWo/2UybXmpv2kqGh/pheAqrmd2tSiI3T1QPYumg
l+nHHIziJkR6Bb+ULHwws5rkDNyjs1A5F2o9qZFTiBjZiYq2fu2vMe+F4ai82JAIU5llvAu6Zq0V
MRg1Eamifjs0pqgIdE08gL2aJfkoyNOBr/1Oxc+yTr+A0nA7n8log2IWY6A2e8e/ABRjd7S2GvdD
/mxs+VE6ZOvmBawxyYN0GNe392LpNjj/EbPjnP2IRgWTRyFhK0pQYQ69sso1W1eZIBguWQHx1H8+
Z3M+kDMrHsYMIWQM14jkaSehb5QU2p1fQtn771dzbofLcyCWGhURw4eMKu5G9XK3ZJg90ERF+OXo
BIYjJqM7q/O8QRi1ywFrw3KY/tLpk1WnTttgMHN0wd4i66JZ+OWrFEPbUMgBHypQ7Zfb5/ds8GIN
npLEdsJGK28PKXrAkJkYgmOfQV4xsqQGFEZU8KUsho0zw5x3+KEpJTkAG/bIyjUUV9e9SHZr8T45
s8B/ikFKkUphKwcDKfC0KnRIYbJNDtnp266xeEmCKxDTNpDTQwHvcg9BK2YOeQ/XyIJHWrohABcy
slLNxXy0wNSit5+Z4nbNG0gnZ9lsqnzQlN7SaxnkzpHgDhFZ4XYO6uBQr5lrdVJ4MAEMCIH2FJLX
Ll5UADeDw5ipAP9zRiBmLZVqjeNRQKbsh4cRchsyqHzqk5m4UZxYpSq4+a8ZneewOE/0oMLKKHSU
Lg+qSLo4jRlMNpkVH+njeK8/13fk3lvJzixMhhn/buv/RlJ320GWPuozu3xmQ6o4i5TvN9K0NZhL
AZyN7om/bxVnjARtreuB2ctF8n0GKPDGHRJh3JVr0/Jd5ls+4j8EZO/TXQoxNnOy3mQreSlXECdv
LCinSoLnxtL3cL5ccrnNaCKroa7BfaZh1Ub7cURt+dmoHF35eXtfFxuH55a4L4+mZkZ6H5ZItEdI
bsfWUeU9pUCWqJtKX5XQyC5F83zXnGjcDnMfoWF0Pukk7HBt5ccJaT6mQq3BhwSPFbw1L97jvlEt
zLQ4Pz3XF3W3VZEzcd8NmeJQ7iJEbJDkrbxn/T56qx3mhi66cGsfB/oQOYYDcfktfSwd6UcD1op1
/V7Auwu73iBtMkElGm036ke1kh+kfSh6Jy2F9pnQAAKOBIIq/KAxpr2mGHr3uMOGOy8cQNsguraW
AtR5lsWde5WlTSKPuDwyz6JgV5HStSccVFgsWJ5b4c65SmioTfMVlSKgQ5+OJUcwTWjBL7UFliKR
oKXilvLLJK97c0VH2b3t3aJFzvfbWWajoasL4CLMK/lDL2HUEPDBNBM1WRczgPNV8u+hJpWgBwJ/
QvmhMlZ1fZj6V12CuHzyXkcvcr6h5bacHm8vbulyPrfKvYukYgDeO8XitFLaxRPb98lvUNG+1aP0
67Yl0TZyQb/q5DzLwPpus/GeKi9j99R4v/9fJvgnUNQmbcZ8LIbEk01CAtrXaTUlmXPbjOio+HnN
yTAD2vbzpoGVDdUHJBqtsa3IqaNur/yKlH2uOLKebm/bFewgn2L7wdApcgCzPn2vUMLulAdK3m7b
WI5q/76b+DyUGuAmSAucUtgDTNqBjquX3g2j31eUfEbGU22Em9sWl6PUH4vc1z2acZVoHixW5dGT
keKmkBgRXPyLNiAki4FNDEJfoa+y2qiVfo4gpA3ucrNHKcjU8vbr9koW907RTEMDuZlB+b2TgXaC
8MZsBaLKo2SNkHtKRodIKiSKTj4K5/8/e9zOpf40xiAnQsQoHyvt5MWreDxExkfqPQxg5bltbNH5
zhY3//9nUZDJYRTLOoyNHeTRtW0V12ABEKDHF6PRmREu1MZ+16O9DyNeX7oguLLl0EStwTgB1CJw
O9FhceFW97OIxDJMgdNUNQHPcZvpcxyeVLKXGkE3fHHv/pQB+GYia+qxSDwkKgwM0GO/UwwnLEV8
A8sJ55kVzh0yDa98QEYhnncMTtVm2qDfvk2PBZSrIgs9lNwKHXWb2dIxXcmplRwNlwjO75p0Z07J
zn4D5yVNq4EkJsYn0H2doH7kvwK/+Ov9mVAo+pVOZ9M1syd7fDPc1lZ3E7WblSb4Dd8PFr5Wev4b
OCdCHXhIax/70IKvwkl7mz4O+3rdbaLP8it4UEHc6aJxr7i3P5DldPRs7ZxHJRkZ9bqEXYhkGZKF
Wsu+2ZBf3q9WtdANl1fEKj+B6zgVAM4zNxX1Hxc/njP7s8effaGepsWxGcI+fTqaoOh48w595OLs
5RVE2B7bvfdI7kAz43/eXrjILnexR3pdUD3DmYPMPER9RDtOkisU9xVY+X6CnK2OxZhHGFSsLqw+
I28PsYg46qypFLxN5x97w3m+r/4zM4TWnhqZ8yaCFDgJ2D8q3hCQpbBk9fcUyHjWyKhRi+DBi8Ho
z9F9s2CcWdWyqQq6EVbb4pfkaU4Sg3YmAcHds44aaVivbp/YVTwClfNcGAX5FxDmJj/uPxWmHssS
yNqjvHYgp9qydUFKwffw3WW62MqZMJrMUBJ0+/EE4R4HEKX0g3QWCARl7ehqRxArb1Un26MJjofR
hIgQOINt5ZmN3mG2dn7ubMPd3V7pdcWa+xFcUAwZSCK0WehxXIPVFZron+bec+pjuM235hHEWb/i
fw7Eik+FYwhS66ukgzPNxUIM+QRVXM1Ke/poDWCYVHvBHXYdbjkT80dz5jdqWRmdMQtrgxoJlRrt
x49opX980Z1xmjYQRX9oDuGP9CF/bu6mTzRqfc1WXE/w+p/j2q1z5uIem5CYyip+BEhsy+g+kleK
uknTQw6FEMFpiraUC3F+ImfQfIIpZiUfmKnSB6v4TF8O3av029hoAAm47P62zUWTUBWHuBNoXZFD
Xm5xnA3ZaIwza4oCJuTWtItAkDYusE5+0wP9a4I/xTCUM2mCiTxxlBMGHtJ140gWOz0DDvOFmerf
+vNbZUmmXbnpunT6wjLAQL0KP/W7dh9Jgl2+irRwKh2sRRpYuzToknBNnriPWKEWKpRllB3pd5nm
jsbvnIpy8oVlIxUHKSD+F+JpV1AgmqTtGMomnDcK85XZ+t0mA6hgslhGdd9hZmAcQzkN7nwzaHOn
ytPyru+T5Cmc1HCXpCTN1x7UAyKrLFHkJbqXPBHJKA8kGqDiTbShBI0WhS5u3fe1Z0U5mDddPQxH
An7PkD6B0S4CZLAm+jaqawB2pESRRI/FqwsFMkCYnserAOxF0EDhoqA3xr5XVVilGlPZHfvMs7W6
lrZ9MxssGxAhk15b07Ht12hl//Vg4GzeYCBPwuiVDFjZpfumrO/DuMBdFhJSrhoW++/GqBYo2FSi
MdPrWwWmZv4Y9LpAeaVzKx3MSImyCEoYSQt0IFOycBsUuoFa7tALXHTJFE5ulokzVYJq/+WqokKV
8j4Bn3MwFvU+N/TigUSN8WkUajgIbF038TDtqGPcGTxUBCw5PJHkgOHZvi5KXFN29mye8s3gUMVp
E2gg1ZEVHzAqsYoP/tpwqJu4CERv2VpUuV5Y8MVv4AKfErdN7/f4DV10oPQ1YB8xSOluRzqRDW5T
x1j229yAjSk7ee2pClZR+HTbxHUwvdhKvgBfDVPdSBNMaNO4UpRkg5zH+XsT4DHCZDb+AcPdvMqz
K5H1WlaC7RvPHDBwhjq777NYsIrrguT3/OsfG1zA7howbTYSbJRuErjRffpiHOQt8V1lZ64DSyms
SXQ4Szt3vizuO65DFoDpDSaTqbJMMNR2gsT3GvbLLYpzMR+F5FyaLVQH9hTYpEK3gj5qjm6lq96p
8XgzTmyX2bLovTb/4cv8YZ4m/rObnN9J4LMyh6ACteBDcj/jCGzjg+7JfWgbW+YCUbMyX5XX7ujZ
IsjXomWNgLUSvS8FRFSXvqLTDlpJJSzreWhp2XP0nrPYooODhq88fN52zIWLAGQGYNqdJVyQeHPG
EF7MpK0aiGIop7GbeZKAlfPtQYfG3nr0MOsoGjFY+qCxtRjXBroGEvdcQG6jIDeLHLrDGVI/edil
0U8Mb99e1XWyAAtnNma/PfvcKrWSQL0LG1Jmhb+7+k32nSgQfXBX0Nq5D4/iHZhooFGIZsallZo2
BqHakNnei7wrnvTZLciqNNDdGQXP6IVjujDFLSjoiTdUEuh8MAIi6ZGVBk86CCkD01J0FEHtchJ0
6RZ2EJ8WWFOpAUI5hZ9eTGhnAiUMGvyiOJVqb8UaKruARBUiTMyiIXA9AduhYgSchzT4RC9ZFnfo
nGCufgwVywSpNAgL3ForH297xUK0ktHZ/Y8p/rHuFVouTw1MjTMBU52dxrb4uG1iwbnhEbO+K/id
zas3bKmlyOkKmOg730k99T5GvSmIReCZpViPzjhUStWZ2harunS9FviI3k/GFGMXq3Z6DJO9FL36
ZEuhyxECk1Hup8Huo7siuQfx0+01Xpf0Zg1JFWdFQUCkIhm/NK43lMWBp6U2eUBbDRWlg7F143W8
Ru11tMaV+SDhHQvNlNZ6kdae4NteOkXU82T0D/GGJ/zTR5Yk1oUxTW0Fc6hpi08iXN1e4NIhYsB9
hgAAtQEassv10Zbmno6nBchCXmm+m8iDMFW8JiSZ91ADdTVqHmCw5lXgtLAb9VTR8Tal+7h3TCtb
ddbwEB6nhwbgBmn1k2zKze11kaVvDSTZUDkxoHhyNWQ4FTRvaImFpVZttbv32m0iC0MjIHRrrdQ6
dQ5Zm3cAMN15mwpSM9vUjiEtZPm2vxL9mOvC5LwDZz+GXO5yPKVVkdT4MQA8KKaFsplnA3NgNffR
Cs9J+Z09QrwaD6TQvvsl2Ij5b3OX+4VtLnK3mIVQQP0A5av3+Pe4cxTfLS3tvv34Mn5N62EDDMim
P+jMih7YOs8txRbyWy062dnyZzc/u6LaUouKaj6L3DWf1PfOQlPrSNdwOntwpeMDeSgE9f5rPAT0
wBGS8I6Ga6sglOZM4rLv/SqH0myzBt3v6NZH1L1Ode3G94PA2MLy5le6AXnNWYWcl7kc/TivpgoN
8T7eyKlkTdMmhJjp7XNcCAXQ6wNcB1EQqTV/ARs0L8PCUOBCo2JjahCMwwIL12V7pOvzcDYuQaQs
kO2+3DMPqlp1ljMI6NzV6+BN6y3vQFpLfrqP3wPXjzYoSNTW7WUtfRoXRufv+Mw3iBSkmZHCaG/X
a3+jWAby3039UbyxI9mQEzhuqlVwTPfKrFIgML6QakA7GhSowDPqBPnfpXFmTkPhpQZEMxxvXR6j
rbHzNWv4JPdICx+y19Ch2/AjfgufonXzcdv4QoACiS3knxjQcjDNjSKkJXQOAi9AbpgdveAuLI/M
/N0TQRxccJuZEV4HdbOOIs/3/Xa2vUYcZk2cYWyxL18V7V1P/t73UWdQUcs2APK9KjlkdduMINnO
QHtUWn3skOyEadrbO7VwSngfqPB8EPSouAsvT4kknqb33fzYw3Bc+twb65yB2nAr00cPjIuSsNO6
FD1ANYj4AY1MzB7y4xth2o2g/R0zu2nWvQu6rp9m52RWBPZ10Qto6au7sMV9ABIQQiSoYAuTx+ld
ejR+BSvdaVdkRU42OOCP8qcsemkueMWFTS6lUvIS2q8KbOZuAEmQHFdk4MQIx+oxuGusneGLPvOF
GHlhcX4InvmhJCsYem4hSMhwAX/Jr7FvN9a4Ha3aMV3vSbGTXbsVKZDMy+CuvgujnOP0NcnBFDkv
03yapD3GlnrdVpvUygCxvO2jS1nquS2+sJKnHdWbAbbwDKtdiCSh12xrT9k+cu7ZQ/3kO7cNLm4o
2BPgpQggCl8jBu1mhqgmI1i2oz3huom05xLQu7+0MivyzExjGA8BCSBPEC3LnjzhkQIIXxODltop
FAzGiljNrpbCGeF8oyxApOENMEI9KGVBH1jN1rUoUF25/Cz6A/EUFc9wTGTxjzxZ6Qd9GKD6ExE4
u+r0fiFwgauA/m0BNqB3M4uLcFX7pi0KsJ+DdG4oTScrHcN8VBKAJz7/+kiQAUBMBKh4JhONv6Xz
qsA7soBKEibgk3LABMeb/9fPAki9aCBJUmScOh4g3FqkOg9oxUB8ngXqg9p2Ds2UNfEFcWjh4C+s
kMugMCa910bebEWNt5jrXSthe1JZvf77HdNmxjX0VDSU4bkw0A0oyusTuNW7hB6aQT0yhpngtP0v
zFDUiAmwnmDq5Xu64yQRvaJoi9eQuUZCM4tESyLW7flbuAhpOBioy+EWhJwy1FG424LkZYaKvg41
ZUpXvRm6oNpf977u1En0OEi9EwSiyvfV9cuZ5C6LyMAA39AwEO6HGoDpblj89L3GiQdU7JKVVq2h
z3n7wK7iNqrGaGAgDYVgFYQqORdnU64XtEFH1TBqJNV4mvQFOB6KtT4Zj52XCnKkazThbA8ZLwpb
YF1AdevSDwNPbb02hU5H75XrNnELfZea6xwwfPYSx6+K8hAE76Yv6IwvrRJzUZqGkgaSJ16YC1lV
H6YViq1qtfMDOx8aqw739QB5505Q4V0ITejuIc8ms94YHkWXCyRZnExlDlNIgrep6h3aJMbsa/m7
NZuH22e3ZIogIcTkF24NXE6XpjTw0ve0g7dQvZMxOl60RyMYm0NRl5LV+ON/Eakg8IJpE7DS6HPr
69JeTwAs9Ag+iIroLiYeLIOhHSkqxCydFRSckOWiGIOBTvXSimnGI7wHPcRciRlmZ3xmAdX6ECqJ
BvhEvhqz7P32Pi5bVOe1zbc738srWdUlVWnM2A36TzKCmE8rrcmvaisy4lUtBJKL7M3351mCVg91
k7MA9oo0/C0HjV1nw26AojqGUx70SpQvLYR+8N7/WR73iY94Z5ZJjA01sn5VSM+KTle5SDt60Qhe
P2DXm0lFeTholo8mlHuxhiEm21J9aIAO1pX47+99Rs6scDvnp20VRzOWZwjISq6897Ypj+r05YeV
AAmxtB40WxEUcb+A25zzdXUCb8gUjYjE3WPSm7YvSVYgCr4LN8z3FJKC/6Bjzl/9WqSNlQdhPYwR
Kk4gv8nhm4cua+bVD2X4M2WCeLFoDryrhiqDRAvywJd+Nw6BLGvFfGtOxY7Fh0T9VQF6qv9T9P62
U59uf1ULWSCDVA2SACQ22EUu0ldy38p1h4wjNs0vCSSrahYKXsRLARDpmYqWD9K0q2kufESyRmrE
WpRxtnKbOW0//kBPAwhEKrgnl/wBWRpDa2lu+fMNrVAp8YZjgK1EbIO5RiuRN/MA/O0tuy7f4nY8
t8JdHroWpplZYkFNoqW/pInqO29Qq3uIOI4vijSxDborxRqolQTFeVbvowK9clBtROaJmH33pKcu
6bvt7Z+1dJLYYhO1GzD3XjEstEkxZUmgocBnevdqWNwP5cttC4sHqUKaGwEEbyx+mJH4NDPHarYQ
lnG46+RUidaDqoBzKiqo97MJOlGldMkkCm9QOYFipgwXuvwYvEZVvZoiCGNy8r2X36ZYfSjQT8cc
QLq6vbrrGgd3rNyHZ4Yj9QIdziNBYS/p13rr6hMGGwJLj5y8VDHes65F9+jS1w5UE65qCIJqhAd3
KpJfsYkC2VRUzTbU1e0UtgcvGTYjQplXtbtYq5zbCxWZ5Pa0y/XRy3yYhFSV1Wi6NRhfjeckvucC
dZmF/0U8w/uSQjQKj8yrycpuHDvNlxDPmixct0x+z+RilxfoyTJybEbwEqXMvb3CJa+BaK46i0tC
apsPakE5DTQykXIxNOC0CWDjNNtrOfosBhWU4hZTZXxvc/yEQfxz6aGERTHNW3ioh9aNGveYmoRd
fxXFXwMDm8pd6T0xshJOFi+GOngMfEYD2ohnrQoAl51ibYbE1cxSsvS+auKVJ+TwWcqCUF3/jxme
pKo2Rh96oDAjV77rN68SmhZlvgrGyepE/HJLx0YhJgt0GPTTrgiAfSopEYGALDJ/r4PysPHLLHtm
S80QQMwsXt92ksXv/Ty2cFefD7I4ALZwWnqr3oXVY26w3Irzfp1Qf0Wm5GOYMNSUnsBjJLgRl84O
CAh0JJA4o0jG+Qwru8zzI/hMXNLYKqj222zSHTrLpSATW7oTgElDqP5fzgAupIWNmuXTICE/aseP
vDQDSx1FIsCLp0ahH4HhFzBKqPNiz/LkqB3SHtCjWWp1tDBsZOVRhKsehNlCmrgrzAUiNN76KPEg
jMzE1ZemjFwap34CnE9vGkPZNabqJ0ckm8VgQTbU1NdBF9WGpfckvtMaGjySgLR7o60CQZ3mes14
ziGy4JeghGLwbWiq9rQvkAXY6GS4vW6NHojXG2pl2eNtJ73+/GDIQPdJA2Idc+ncitWup61qotLv
1YdM/zFA3ijJNniqAlEmSGuunfLS1Lzms3OElmGhgicxAysmGPdN18yRRolSCJERziE7SutSmaFw
Keaf609T6qyYChKhJRvAMiEqol6C2Tru6wqNrpIHH3AZEN46etJtUpasVElUJFkwA+g1bjQDVQQV
3fzL/RoVpAuFgnpzVrOfoBpZMw/xwy/8v85p8e74Y4cXEVAllMN6FY0CPYWIQCGtamlwPaoIwuHi
ckzMZH8TVQDWdLkcyUSHpy517NrodbZs5IZl6nlmNa1I5mgh8EI8Eokq6nao9ADWfWnKLyt8w4kJ
0j5oj6SGazAMzhyNPHSM6odeBCtDKe1JhCG/Tnvmdh9ecijiYvSDJ3fSwzqIvBBWjSR5LqrqlRS4
pWVgVOSstqgEORbfdG9/vgtxQgFATJ8ld3VUITkf6VQ/StopzG2PyatO/UzGfj0h1xqpiDx//kuX
ZVA44h9LvJeAh8OvhwGWGuOFGiauUFfyqDsNPyhmjhu3FLUPrv0FsRgwGZTcGbvGO9OwAMkzetV2
XDUvKClAIYBETqYWIrGzBXeBhVnqHYEfQZCHz4LzJoC2E7I5VAJ2qhGBeN4vXa8Ofnhd/2uCNCFm
emySZ/cKKkK3D1C0rdxXkTS5B6w8tjWoS4v1SOPuon6lk7eQGW4tvTNdcGMvegyYnnUToiTXOVDL
tJYOdZzbig40VfAwkNGRPatjgrx16WsA7PP/7KCVcPkNVlDRKzwdCwP7CCrXb5o52V5kS/Q9Nd8M
ScTjf52IKDBFTXz4813GM48wjCEHfoVgWep7AjIM1f/7xpwyC7cid0QXYE6rLhc0lAkKDS3iV2EQ
GXPOmDOMm9S0SlZkgq96aTGoHYOB6Tua8M1wdNQSKSEMwGe/sCi9F6ZU31k19zVTE02tGVyKEQ0+
0WkrOY4rD7FqoHVmFR7ds5Q2K2mMToEsndJaozuP9AdFknaGUW0lkr+U5XQsiO87UoZYUwf36CFp
yGW7XU6gpiwhI/NltVvd/kC+5wCvfipUlee2K7IhHsLZVx1AdHGQQ/VUXxVKupEDIGB12Sk60w6H
APNXni0PX/5EnUjxbbP7a0zx3CpQIUuDWhkKZnzboC48dCBHyMrlys7vmOVXj0QR6Ypfh7vZiKkA
oIJiPuNbZmmSlmkx+ggECEJeLa91gqdltrm9m99NcW43wUFMKKBTuDOuNObqRJsiYuKzHFZ0Jd19
Dk76E3ySYGUpa2s9flVvjzPoPdsf4lNlJa9P0nOwK34wRwgyvc61sWC8nfHyYxgx4dP6NiozRY2x
4HyI3ax9YeM8BtUMmwnkdFXVOqNXPSpFZVhUqG+5uNl4dc7WkcPxIu5Iu0s1pLCtRebPcWjsoVD2
SSCCOS98x1jiHzN8xptVkNVuYSbM0WlK9LsmCD9uH+jC/TE3J1GMwOAaha7tZVQyymKKUwnnqVeP
mnfXZe8qQI7Do1G/a9qm9QS54kI1QrmwN4f9syS+GaGFPIZRDg0dJ6/u4hFSRfagOP2006Qfpmo1
/YvUCbx2oSAKq3MBhM6AKpOf6Iq7wixBTQ5V+o3UrI0H2c1t8oH3kO5oTrrt1vHXr9v7uuQh5xa5
darIqdICMEM0Z+TTqOa7waenUHr/eyto3AGgC6wzinTc7a+X5kxFl+ZgaRzdqhm3ZVU7GCIT3MVL
MRQOouCzB+YYrNLzas9PzezjAerUOLVTcBhW3Rb8GbbyIz9oXxiVF7Q+hdY4t5cV2UOVHNaaFWY6
N/oacl578J7fJRYe0iJ9gqWPTDWBpJaReQMGwO1hHxlBiXweHxko5NX6H7xdbx/SNV4M8f/cArnc
PcYK2sopLIDmN9k27wSMZjJaq5auOPEBwoP2T9SP/75fB0QLbhwCMC1eS1d1vwjD1J1eI0bJzwrd
qcTtE5FfzF7M3wYANWDET8aDFqnv5co8WhGvGvrczrbRyTg+67/I1rybdvJT7NgGkGKYiwMRn3N7
Q5e+LYALdYRfoAsRujir8RjkAAAgZqWVk1W65auocIjKRteMezi2czOz45w5/Zj5LKiKDkHjlI9W
5yAjzG3jGfjaeM2O+aF61Tfl3txOgtDxTeV3vat/1sd9bbTAKE2RYn1k/WOA4emUHXpErZX6hPrf
P8WhBPavg/A4wLbonL9JO7dt7eTn6IwW3Qqh8EtXxPk+cJ+jLkW6L+v4OU3t0g17AlHJXncKlzwV
uVOvBtd0tE15CE/xmw1SvttnvWgcIDA0NuFleEFeHoKvG7mJkie+Tn3fJuu0xrh3/xAHTub9U/VO
KhLqXfBooM0wMIWHI4QR+awi6apKM+OmsNVQBvIRvNQ9NDPuQyO0kijE6IPgQlzwZYaRHEA8wGOK
sZx5/WdOJo0dLVENyu04A0dQY3x1PlJVlfz1LCRuPhRzgUGbnwUox1/ayVSl8IJQnp/flbSbetKg
JU1FfMrX1BEwA0wH+gzYQGTc3KcZBczXUxAU2/qL8YMdGocBVendm6EFhOxgt860g2yUdDRWUGO7
7SlLYfbCNve9llE1lm0J28Suf6ev1SG5V/dpaRlwUrMAhY4KuuwX+e222fmvch/rhVXuYzXiEg6T
wGqd7ofuNf9riYd5R1E3gfdDsErmMYoEJNw54Di5LVVuIaNBFANO8qzUB+j0EX89ioYTl3KlC4Pc
bVWAEKcpitngXl83B+XA9tPedKV/amd0MAEn7+vN7S1c+MZRqZkrUCh8zfwJl74JTCHtGxm+yfJh
15rDGt0/Szd/q+wT70zLU9gaBEoC5bTFcwP1MkNHWsabjDu3vsvKPsazFCl8s2F+f5dKmnN7XYse
iWUp4NfA+Wn8w09r1SCn+C9EGIBI116TcBvKxwZVjNauuhcCiqHpnuBBGP5M2nWH5EqU+S6t8vwX
cIcZU8h2lpmGb8KbpJ3KWnLSSvp1e53XMZMA+4cADdkEdIzU+UecxbBUop4/1HWBIZcnOUMzeteA
xkk7SfJO0/65bWv2hcvP7dIWd2yALEh5Osfnsf3JtDU4NKPhoIRHMxIc3vyHLg0BpXF2dlwkq9RY
gXfg7EDh5kr4d901WxaK7rf58uTNzFgQjEkCPYk06nLvRhNUoIM5x2W8IpvCsBVIMijhqczz1e2d
W1rQmaXvKubZKdFqCsMgVXKwu0+bVAP/ghm5U68/3jaztCAQJAEygH46Gm7cviWxUkYt2k1QQkhP
zPQ/hyo8yii9YORPcHcuZWgzBTNF95Bh3oTfPIDs00T1YYtExb5t/ftp1NcMTIgoX6ziuNnI6r2C
6fSkJJY53BHlCTqTB7+m4Gf+rOJYsPSlx+357+G3uClR5a5b/J6Jem95p7hapewgWL2L4uC+RiMh
ASCfoVwBLEJgDdlff4fIIjA4hFc8QVbOx9G+I2PcN0DJZ7VppRDdUmzwN4Fd0U4lPOo/bh/0gj9B
xwMlbQCbFYztcRnFpPvVmBaQ+cqmAeol6zH5OXWCIC2ywYUv6uVxYnpBASmEzJq8dTb6TimkSFpw
2YuVcC7rl8UgKzVWokFrt/mQMOGdOEHk3t4vkRUuSgaF2TZai7Xoo535QM1tUX8kxvNtK8s7hje6
Cpoe9CO4eGIoU8TghgXUqEGqoW1MDNCOpiCULC/lXyOUq80HQ9vLUzUfvXTMtFPKNtFoD60AhHB9
rcCdUcDGCDl4eICpvQyNZca8aGDYMKkG7WHfbAu1PLRakVhdQuxe8dakF3UdlrZv7gBgOg5pMibJ
Lm0mEYsrM80K4NihQDaaB6hdrc1Gebl9SvNZc1HfQFqHGUZjxkDz8HUoPEQQyyvhCzo5jhOmeL3P
2xau78m5zIWMCqR14Pzhm4lgqG9JpeJdwYwwdfouAGt80KeuUmc/+jFqERf9VBD/rg/s8m6e3ebs
hpmbpq2W425uwC5g3EXei+lhzP8xzw4DEUDxF5puwKSBWQgNWhNldW3+MWfGTBkj/jFGK+wgNLZ5
8Car1I7S0dYZOPMyhKPhS/aTJ88UZXXXO0sgN4FaGwAPQPzx3fsJ6U5jasiPm9DpzA9Ndb1212s/
Wtn+2yOEIZTZ5yFKhHX+dgs9RW3rHBlq0b4P+odXbf32tSK7SURCde2NF4b4awuicYwmPTIDpXoH
d4I1DOvbK7lO8AmKa4BMocCm47U7f3VnZ1Vr3ZQ3jY5cathPzb2eraXgrfI3Zb8vyN6vBQXEpRM6
N8f5YQ6a2rZqYS4pRnuUt9NYrb3whzRsmkiEtV20BaoHgP6BHAYA5nJp3QQdG8QTXPnya2NEG41O
D7lauVLVWoCrCDKe6/A0c0POuHgDWpAg17q0RqUm8vP5Puz71GJs1RsvXuHePqzr4D7bwPSVib4e
pHa5GySPOmPM+xjZfP4PHR/L6BCMgEIKSodLPoeBKDz7AIUG0oLbN0Up00xlsxXlQfdClP0fbi9j
MRjh6sDL7jv+cVvVymWRFWVU2Hnm6MUL8b587aRG2xSU+7Go1rrkBfhG/zXGBSPUdoO2TXAhGhAI
DuMtZQ+UFhaTt7Xofb7kAhhewOMEcHiUXLnjaXqjz2iAjStLsGNUaxOc0hRqz7d3b9EKdHXA4oJM
EnfVpaMFVU7RpU0K25QeRrOwiPkoMZHWwpKnIVH51wi3a0bZS4i0MDLh48y3dfg1KTsZiiq317J4
OGjpIytGyfiKUzUriprFIcwYMd2nYGjZoKpQW5o//GCQlSS+lwo+oUWLFF1JhDsZYwvcGQU0yKjs
4W7y0l9zIlEzu5S2Ul84Tb6+vbjFPfzXFOAnlwfVaVlTR3kOdxg3dbwtwXNpUiSvAjOL/nBmhvtc
dY+WbdvDjJe4evfRBo9F+Hp7JYubhj4JQ0OLsSsYthkFWgUQfWET8tBFq4buZNMDVtPWRYDvxcUg
+Mj/Q9p17diNK9svEqAcXhV26pxtvwjutq2cRUnU199F33PH2mzeTYwP4ME8bKBLRRaLxQprYcII
3oGfx02B5TQbFZSZh2zXUiPI0bu/mFRyfwu3ZiOG/b659cpqdu2ciSkIkMNzkG9FVLP9sfkLV8qG
S/9PHbawGznA6yt1rYCc3kqPBnFf6zX5m+3fiOBOKpLHSY2CCyidk0cLrHTe3bpIAjrx9v/Rgjsz
g+mRzmKGPGjFLgW/ULHvEoBVmo0/SRMHzFzP429Eqn/04R8wgBadh86EMFKnAK+b2YjeulesbzZx
w9Gpomk1wT9AcqA9T4di9f679eSjBtvBDHWXQD7cK9GfJ3MfD7KMv8TKLf3cLPQSOFRuCxll74VO
Co5Bz3dkPbkSG+cnbjq7mcE6DiFaEnpjNLk7Sz85stSV0DYw74seO+R6XJv9vrFwQ6Vpqi2QMrcf
ce13NJrKB5ADBA4AnC97IUHOFqaxkcWZeqrN2eJMkKXvtR05ZbfNbfOCKtfBWX0AzSB4uCcH51+/
2plQDEdhsXBB8YC3qekMeOS0cK/qswGAzOqnI/Pg7Ls/mfxGBAvINmuYJ+VouDH0sutXt35ftO+F
F0zukzvrPnqDJasoPGAbacw4N9LidCy1soNCLeCpQHP/tb7qfedG2Wehtzd+XJYmNo8/q8c5WmcC
G99s4jXdgxvYyEiYLgtANvzZem+s18uyPsPL4em33SrOFotxGawhhTCVHqpIDbJXMwBT2e106g/F
0XtRfC+aovGk7I19/5iFIC64/AWyjeQMdEiSSe0aLG3aWwc0FUzLG/gx9prxVW9vJv0vXhxbdTm3
jPa/ok9MSNNr8x0ki5mP5qcd7bXjZa0EudOzdf3deLaxGAxCtWgoxLqOSdTHz1YdOuhEWvPDQsLG
PjQZ7tD0EKuOZDmZAhfOBd/4uWpLarVA5wjivnidvPzoLc9WzGRi3N7LgUaWB13/N4+TP8fD4Hxz
E69DmhQQSuZ+VwFMrZsD4Bfow9e5ApnPLEkMC6+CjTguwYk5rK5QmXupCQaVAHTRj+1jqTgSrWRL
ybkYXRmtdaogRm0+rDxox5NDYmQfD+kcUNDeyt4PMrU4J5OUbaosBuTF9MYZb5vmWe+eLpsl++RL
1sG5lqkr285jItb5aaHvBpVEPcI01uZ8feoKduPEzicIcJfxdaXKo+blfqulD8DPjKhtXWX1XVti
FrGyZSfucwPl+YnjHEnv6p2aZxAN3tZXoyLXeZlcgfL7VJrZqffUYAUNTqPZkbWokvtB7MMQ5Tt4
HjGYs/ProQZ2BzFGXEa5Ygal+qHm6T6t1p22xmHV5zeAE5HkhIS2ggACo0p4NAMy5FyigVHEpczZ
ibPmyO7mqNZMoJ/J2vGFV9FGDHewTeL2Xk6xpmM27SrXDfo5u5syPayMn6kng8kRFMCwhZvKK6eV
jZdfZlbIuMbflNRntBX2sbvpDwnQco64gU754mtf86OsYi/cv41cTk27H40JiBMI+0Yw11dF4JH9
CLoBdfX15q2YJD5avKp/Csyc/zKtfB10BQXmuHlV0M/rvg1NuA47Q3a3isJZlpEHCoDtAIKCu9wt
e7DIiuarAPQSx0XxrnD4H/LevpnSVGYqIm+5lcUdP7Am1I1a4wwserFPk3BuHsh6QFYn8hQfLLbA
AHb/Yh23Itknbe5Ys0rarsyg3lD+qtwrhfxaxheA5QYp6NYuO06RhbDHNUhA0JmKCuG5qJ5M41IC
XytYi50TA/Pim+5ex7TZ6XroJlJIPpEv24rjDLJqHKMlA8R1iIgc81imuq+4Dy66jFbv2m2itvpJ
bFuipNBcNkrydpmWo9MabAvR0bTspwavAzSs2DJISJHz2mrHXaxGgxnuEXmsoJm/FWqgpveFDMJb
dNGx/Dw4+FA2/MT9jiIRSewO/rFxm9upjR8RL0guHJkI7i6tG6V1m7FHeNDG16jsRN0geygKF4pN
ogL8mWHIcAaOpFKX1S4chYGxZS39OqiLn8tQV4UH9x8hnyaTkAjL3GGB83Mo/baOz5mXHjMkfJf3
QXnKM+3BBXjn5dMkXDo0hKKo63gYZeEinRotFW48YHcK+q337s1/j2KBYtrm73Nbs6g1nRQWIGa2
fXC97C4t0DGQNEoU07/JfQB110WPAnoRDYPbIzudshk4KNgjQFn4iaNUfkbGU5fK6mdiY/hHkMml
RomzlHphQZDa4knRvv3vvLDEpQpdwB9t+LhCRdzkZHjpogMfiACl7wJ3h7xkqeQZJmisxA4BFBvb
hMYawDmc+1NUvHV3QjtyQB+A9xE/hMtHcwLUfryrjvVbsl9O9Z6GxTH2y5OsA1joyzeyOedaK8NI
XQM6UjZNk5RpkFYZBsuWLFg9sEkV5WHGa+myyQvufKAZYjoaEP9oy//UR1RbeYr5NnRcl+CiD80J
0F1+34SK93pZkOjliQ52AACh/ZZhZHCHqwASmF3ZHjoBLRKZtNor5bqLCwyy9+thNH+iKeDWQgIt
p/Z1bsm6HER6ol0KvcYMVgL/P99Ye1Xnes7RM2SSDgzgpV5H2lx4PimaMcAhqkM1BWTkZZ0F/gQD
aZgOQAcCphH55ke9JjWNNRTHyhicPN76PlNAL1yWIWgkBemEwbLSv8mN+DT7tFqDXRFUqmxq3lcT
2rIgbbxyNbc+KZTieb0o98hLOVca4o9AX/PvQNdAA5c9FX6WgDwr//cAfuyT0MwOdCCAI/CF6Jbq
arUY0HuyPqzuqUiKEERPWHXqx7YncdoC/3MmjHOqBGVgtbUhbEkWtC4pFg10u7d8JaXvl5dacCNB
EiqpeNng8cGflbpDssIbENf1dCrAwIjwv8wyJdSocuxoZu360tN8AMb9HJfm+bJskZbAcgLhAqpr
iB04x1SnsTuiZR0O0EmPdQJsoBoJOCKbz5WJ0bljotV0bRyoiG7dXq98kyT+LBvUFDjzs3Vkx2YT
H481JcB0RKVQWe0As8COHrajEZlNdHnNRGd+u19M2Y0cmiNROYAyOkjocOsgauzAftX2gQJc81nG
cSsyDguQwAyuDdNNvHtLx7XXywVKkWGYgs7QAQKq2strU2P+TTXrH1kJBpCmn/IXtSeV5N0tWlJ0
M7oYv8NQNdC5z1UdF8CZk0VBO+ja9n6+9uO9NQ5dmFn1EKzrQiTyREsLAAWLQYCBRIAHNAB2wZSY
BbTtAEYxkVdvOJH4oCU32Sg53qLUDSZQ/xHFIxqsTWVamQn/Zi5W7GvWFNAm/WKNdlDo8VtB+iPa
Xj9oqx+pKnuo/i7Ac4kpbXvsuKfHWnhrkrCnh3VX3ZZ3487zs+i+3gGSdAXnIitTDO/TDQC0LBm6
rCAcOBPNnZJ6sjs7Y8Uzi95reqBPD+PwqBfXFRLiMoJgmSzOfMqp09ZlgKxkma9rYvs92KfNaYim
PL3PJw8crJNkX0Uit9vKO7TBQoIduUV0k+X3kwbEFEu7U5o+KCbMH66O40+Wcn/ZIYhOCaO5AhqY
hhwV/1p2885tZ9ZuQfDPVgMlftGyIqQy2mGhbhs5nBdFFX+YcgNy3HgOb+qwqTHv3t0rxc7VJT5O
KAq3ArrAgZiLRvrzg+8opCCGBYfdAPg6AT0nAFi7MRx77WCZV65sFFEojsXFWEPchHyzXGy1lfW7
REjUJDt0q60BJQ/dXrRq6K1XeVpYZvFNW87/HtYBU/AYegAOMd6snzpljA4TkBlFcNxWdwzREQR9
are/bB5C5TYy2O+b+yIvaiNWZ8hYcud9nIqrOMsCvAifEEAfMaToG4oMiF8k0gHvGvB3gcP9CaNo
qubOXVm38qw9K0rgJV+d9TjMzxXKhdJkkeiK2grjPEpD9Dh1kIpGPTcP0umHmYND7Dd/9PcSec14
vsqsf91ZDupoZAnQbYK8IgbWzpe0TbNJzZlIRVt3izae1jHbkdneXd45wSwz5OhssE/FQgJq/lzO
ioG0oWNBoD4T3zaekgxFV6DTYRwi1JMPlLiQmVJAg1nJZvFEiwoSANY4iuNg8bO5uZpj6KTFWVdR
DVXcLKqyF9V5JfYpcR5rI0NrjSQUFHmx37B4GPxj9DrsizZmCqSCJB8UrKmW6k8EYBek0qMUQ4Z9
LcNKEl6+G1l8B4e7pGh9KrCuZvEjBYdDBS6cAA16L32SRVndHPVx6Xy19e5cNXm9vKmiGIMBZaNF
EnDun6r1KKJNA1Fx8XslsC7iRw8hFZrlfE9JgrqVdPfIhHFnY10xpZlrEDYZH16y18cyLPO3rosW
jDNe1ov9KT6m2OrFXbb9OgDUhfVkTtqrXn4HhtFf/H2U6dEJjEExzAad20eijonbevj7g1c9aen0
rldK+DciPLQRgYQNINyciFbtDa9B0Q4Y9GEJxG21TSXhgQD6BicaPDP/EcEDTtatWqllgeDduWuy
oL1ejsWe3ndfzJ39ZPvf219gC4+aaIjcvTL7xvGygmwPPu0RWooZubYD9B3en8TjNOfIBQeOOgZW
7dMBzBWyqUGR82d9y/8nhAsTgGNuuD0rgxjeS+ccqzLUVxdDyUZQLXfVx2WNhFa3EcZFsoDSpJ1V
Q5i+KL4GTD9TFkQK1wwg0miZBsbTp9lnFFoyR++R3aQJ+u8A9wPmtvJFyweJfYvlAHABTgFw0vze
gFwRh5V1ybluOu9VvHCiAoMXoaYNsuyYcIc8EC7A0SJo5J85ipoXYKeD+/PUPhrtUw7eq/Gn1Ra+
Wj8b8eO/3yIG94VxBzR8fMIW8lZQVNQOTL6lbyOSnIosCSZauT8CMAZ57hlot7pV6UKAPX93oETn
nFLZlSGTwZ2cFFXuoc4hg9o7L38wrFsE2pfXSXQBbtXgzk2rEhVVKIiYp+s0B/DtsSWhlIBNpgh3
YCywCOnEgJTeGHZVV+woOvuqsY8uKyO6eDYvTP7l7ii6N87MCTAOdNdPvZcCzcWF/VF7vy5LEir0
J4XksGXdxA25RyhCa0hqwSZkgwmisvflIAn4hOnIrT5M342UDsORtJ2xbFO2Pliu4s8dru1UC22z
eJm0MUy9ERtHUfsFKtA6Tn7dZLuyzG/7bpF9jGxxuYi+VMuhNtnznZyUO++JPoDDGSy2vub43l49
xgca1lH+4r7JuO2FgdN2GbgbkprWoNMci7243uuMGd1sbXYlAE+dJj0tpunDee2BDxGm1V+0IJ4l
DrhTnuKNS0zWLJpkN8vy3gEwcY4AwEYBcaI9Xbap/0dPF3kv4N+CQorTs+/Ghnas3xETXPGxpEa1
Q87wi1Mlx7xbEKyVxAoKK39qPO+kdrTdXf4AgYfG4wmvJ9zRmFHjH6STG6dGgz6rIGlSnM6PuXFh
XYE1783plMucm0hdiDNttC0gpY9axrl1l92ce3aO9IGbKremhrjYGpHzyoIR7GYFYChpakdUHXyV
lofLmgqO75lo7viWZj8OfQlNK+0mb6Oye61jiQjBcYEIdMcaLMOMoaRz7Wq7jbOFNYDk3UNOQsWM
cm8XT1ejIenHEuoC1l7M1iBbCRrhc0ETLTQrc7CMk33Q6SltXvP5+fJyCXXZiGDx0MYPlYqdFHEG
EXUW5eSmAyQo8HLX5eDJCBfYwnOxIgb7/ijDrdraz95StNgYAK9X2Ym235YEoxXvl/VhB+mTFIxY
sVFwULfyL+myUqZBL1ZceqWvTb4X1N+NiFzrIMy9LEj0lgYGGV7twOTFcO5v3KTNyhUoTpdNymz7
hp6SR3qbAXBQOSbHCtKIrOIqiEu30j41pIIHXk0VFTWy63SfX7fX6S67ca/VXbJf99a+l9KLCgVi
bN9jPJboPuI8llPUfbo6UM8Dg+qE+uM4S46RyLqxQf+R8KlzodAzb9EIJKjK/QRe7OFYxeHfbNJG
BhdmuWAXmeMJMujDGtLbEnggP/qI7uK39Juy+4v3ng7cOwAowfkxxKHzwwS0P31aWWk6qdQFTZLA
5kcYXvmXlRIdpI0UPtPvtMRQ2xkPCGJ+Gc2g0q/q/G1c95eliG6MrRRu5cy4IkqaQZfcA4Y6WKqW
qzLfKfmbZ9zW68NlYSJTYCgdyHQzKgP+LLkEMBmALkIXOe115NzswZ/XNo0cDLRKVk8kyoU5a4ym
GEh4nMNrDW0F8RjcUFMcUN6l+Tci6zwWbZDrsakxTNMbGLg9N4N2mSdzqCf0r6Q/eiN06102YMZY
BtYiahUAXNA/cnhDSDA/rM9oawNWYKTtkggsS0iq3VtxVEbKdStr+xGu3EYcZxFtkVVWD/DKQB3Q
Ct8CdJW1iUtOrEwI92jxRm/Ss57dR/NTNx/K4TFPjv/e2LbLxt2qSlMmboYu50CzoAC41/QUc/oS
MxO5T4R6aP2CQaOvmFssheBhj6iPldvncFjHK6rKWpdEJxRFdqSvHKDQw4+em5nlplOlA0k8SEG2
08ZL0NBmryNzmzfeg5m+u0YlWTlRsADIaDb3BDQKEDmcSxzx0JsTllLoFiDdT52vK49WmfgWVfzM
kgBuyIRxltAZaG0rNfbiq6MGiIJ0OQ1rvqMaaHd2ly2CrRQfNGz14iyCtQK6BZuQnZZbFXDb4P31
4zyqqnCIR0y23Ct4cl4WKbTzzVJybqifi4lOI95/6Ls9FbX3ZQT2hmGmsr4XkZHARlCEAlsZWts5
I5lWPMUTBZfFgt5ovXjtnFcPrebOUcsOcSp5SIrX8R9hfDKyGSvaODqEtUl6mMsas/rkAG7eY2bW
vuKsP3V7Ib6rqLLpQqHH/aMlj2CSqvls52yCpbFcn3QvS6L7a3YD2hjJtn2mmwew7WY9dc4qSQyn
OzEVZ739nmpm76uDhbuEXjvtElWqEeZqere4X1U7Dhv3BSHbPh90f7TnO719ThYTJdXMV0GJ+xcG
xUgNgCqMPNynpkxDKY3Wwdlc7OQwDIgLsvFXt/aSsEB4KlFn+E3nwgh+z12ANqDR3lBwU9vq8xA/
jcZdX+/XHwl9+wt1dIS8GoP1/4TIMHvdpHQr/GeRmwFF+sNzMLkua1USarMJBjhtunKo0s6EFNUu
HvAtQQEW3BiYZ1XZnEZNFnuIb+yNPM561mZd4cpwuyGJo/u9+mNNvzVLFajE3KHqebNq9DlWX5yh
D+xSxm4kPCQb4ZyXKxZlKosE956ulleu9VSp8VORrjsHK/vvNw8ULnj746ioQAc5N5KkKkhsNJDU
dNdgK+u761TGWSZMMaAhE5bIIKcBaHwuI2tR9nAWFbef+0Hoc5I6PljMMKF9S2AwS+7r+ZMLvM3L
momu9a1UZlCbRx8euNQDQSM8HGi3RjWwMR1xWYJgl6AQUkRoDwd3Ot8g1aF9AZuEA2Yu+kth4PGV
Gck7WSy0K42yPjaB/aPh0tRQjNDwbuEv9Jnaqz0OsH9F+wEchNCmxVGpaehag2/kH5c1E1x5Z8I4
43eWRNPTGcKq8kSWHpeQP8+S+qRw9TYKcTYOUsfV0CakZlY0ea36i14+FphlT5Ufl3UR3HRnunDX
9zwo6tDiX5DpywugAnbOiH4jrwt717uhxHgBoVJk5zLzky0h+31jfvaqe9PMJqwUFHltNJRUDeDc
j5d1E9j4mW7cyXJdkmhtD90SwKBUbufPo6wvTqYHd4wIGraWMoEe+WJcYTYH00UeFCklfkgQ/Jxp
wn7fLFcK/s0G1OOwBmdvj9fuuFt6nZ0n3xqroJHYhHjdgFYLeGjEx/yzb6y0yvIGOHfA1YbGcNVl
spzT78l7LlCFQv+I4F98ZauAVVmBCGtnHDDGGpnB4tdXysutejd/Ta7Rt/yM/pubdh9HRe8X79Wv
QvYRokvs7CO4S9MaepeNgCAzlPpk9j3terECYE45oF4BIgHRApRmbZlYsav6ozrnPVJvUkatgdSy
s/zBeKiqr+1yPaWLnywSJyLZSIdzIsaSFUPH0q42CLdmuncV2dNd7D7+KMO+YGOYjQJIh8FjEvDS
cGd/SaI531cFI0QD7ct+ljGlyFaPcxwZypjLWkEgiC4w1bqu99lcBCQLZ+PbZe8hPtp/VOO8x1x7
VV+pkATSF0qQ1dP8WpNlQ1lt5tI54PxHZ9bDSDIEGCpFd3RoZ299/W3EDO2kfqvzkOr+JEONkxkF
50swpokJBhN6Gdorib9JU5WydeNiJq2bwGu04O+PXvpdofMBWI9vY2vtLm+PKG7anl6XK3uNIIyb
VmbcbWJiKHEHlLghAQovwLzTG7sOa/1kySD9RNXOM6Gcy8h6e6mIDUcMQ3ePWaS2vnaor7Ij/Iep
B92d8gwfUo/hZWWF0QCgyoGeb6HZ+3MOG5FPrEOsOydhVqlHA4kKR/lwMDR0WZLQOv6R9CmX3WuZ
WhECSbTHxGXf+O3wN+dqI4FbwsZxCFHZXdYDc92ZPkC6msjQ3IT35UYG72Pdbsh7A7ZhlV9t72lN
btGasJTAzTfQQS5ZMqFLYoRFDqYcLI+vEWrK7HQYfccZ1h8MDdUaN1yGa5Ldtcr+8uYIj9ZGEueS
VC8npDCZtxgeVSu01MhrZR5JbAB/tOE8kpHoWbPO0GZWEDBNkWKMUa1HWjv6nRY0/QzmRjCDoN3y
tai+NlMwE8nJln0B56AA4IrYeoSWQ/PDNj4w93J5FYV31mYVOQe1lt4aVwvTsH5N5kdPA6HffUxw
cMNqAHtcKxtpkBiIx3kqa61jswZHepAAyNJRg3gN5gS4iWkwyUpRMlHc4bLnXl+JxmwRiSOF7deX
jH6ZipMlw6mWSeKOmIE5utkZmKRZQaP0VaakgTb49vKxyJorhN4PcP/olwaCMBKA50FGt1JAgLPy
gOq+KSPo7Oz30bofZO3gwtO1EcOfLj0rh4RlalbnO6bWpvnajiV5RaFpb0Rwh2t0J4047OU4u0/p
+Iuax8umLVOBOzpW3tkAbsdK6TUIpIokVMneiH/9d0K480PNzp0ntk76ZIP4swIox95IvvxXQvjb
ver7fESeAO9S3EO5Hq2K5TuZDMNSsl582qCfjNwcWBpLc15S81uW7EsZAN/vROqnEO/PnrvcQQFn
ZVcWTBNH870DAGatu2/6PXid7rXbLszfAGYalqNvhsP1SzKC4NnvrhSJSxUe1s03cA+BzkUHssti
PoBvBNb0mk1d0DfXRXatYdL48s4J3etGFjsDmyeBkulp4XSQlbTfY7CYrl35quZGSGY1Gj0v7Lpq
Z9nV18tSpcvMOYk0bmoN1yPCzp12rWHQ2F934Ob6VQX5HNrHdd9cx1d9VL+qu4fkfTi9XpYvjDg2
WnPOYxw1u1zZmzmZv5ntiwIyiKm3d6WmocBku35dFJlkodmfvGRYnDNp0imeXRbkjC0IlFLfiyNg
E/qKbHJLdkg4p+LYda8tTDWdHl0QU85vUkoXmQjOpYz9aqq482Gf3s5ZHuvyXTra8Btk5sJy8bcw
BRBg461QI78egmavPWY+2uTuEYT2a5jcWPtaC9o3fRc/5m/2m+rPB/2WBF74YuyrsJJlASQa8+WH
rnYVSpLfm/dckntveDQzyWUjFoGJEVbmxNuBs4+xNOZOZSeCrsRP80MRv2DC97LZix3LHxmcbRBb
jxfNhYyspC9ZNfrZYu6KJfbbtvlam7K+FOEpQ0MK4BwB84/81Llv6Xow41UGgg4HY0xAyfQ9spv6
LOzaU5ofVVkNX5whQuHbRHs2hr74MaPKrodqqSgyvY/DKzq0YSLZNQb7LL+6N28HWVFOeKI34rir
oo8xf0odqJepX016crtj2gSVe7y8ZyJ4K/CI/dGKuw2Ah1G7cwOtlIP7QCP1JjsZTVi+td96Xzvm
+/xU3FtBHF0WKzTHjVTuXrCKEl0mNaSOxjX6GdXlLVUkmjE38emIY2pQQwEA4PH8S2zuS92uEhQ1
SownqwetiAZgBOtLOCR701n8tXj7C502Ajmv3xNdKQwFOpUu1a9thMRBTCw046hUBtYlXL6NKO40
r25b5MuKfkDiFQ9rnQZZ4lyVi2TOW2iBGyncedZxdIeEQIpd7l0D/Av3lXpryQZhRGiwaOD9s1G8
v7fBQLN4rLlxTUJMrJdq79vpbddGS/MKakg3u8JYXRZfTcMjzQE7tPP+6i3tsBlMYJIxbOxzVzKb
AMaebVYAQ2XKWK4t+s2WeUehPW5kcKtpoFXBtFCDYO/11Air6t0Zv49rpMU/OjPqZJAEws3biONW
dVCSUe1jqGSaXyz6oenPtnclTbwJ3zDg5gP6mImSG48a7NLSamq2dwNdgql7T2OJDQotfSOAW7XZ
TM2sdSCgH/dFdQLEn5TUUHSPID0EzGN2daEyf775QB9QUjeBozVoUz+26XjyLPTjrCS3TiPG6G4T
FaRFujlUh8sOQ7RFwEpx0SMIbA/rE0LMUi+WVy9wGPaj4zygC3HRrwpZBkW0gga4QQzAsaCfl++V
AQul0napwY6XHsbA3EusFfTwxv6yMgJLQJ8jhrNRyEHaiy8vDGAGUDLXKgMV0++AT4tVH7ief0EM
cyaFuzcmr3MWYkMKkF7u2xbY5V25A/3O04BSjY1azWWlBGsHUkEDcFAMtQ10EOemAYTl0nQXpwwc
kkZNP3wY4xLYiiopzQjFGEi0Gwzd5RMLkwOSA2DmuGUw5e2XesLYjNbfe1J8K9EWgfkRQ40wNtgc
+4zNY8zJ7MoyU6UMYre2Ircr8kfVTr+sRZJHmUGuq7i9LXL7rUGzrz+t9k2cVIavjmvnL3HnHYvB
kuG8McfKXdJsuNfANzmWjdnh80+qrFbL1i6tMHmb+jMoNor11hoDrThV3vPlvRScNiChoQGBISWq
IL04F1VjED0dirwKMCGDIQqSxEFc447WaBHjph6UUVYPE603unH/lxYDVHGcC9biSukNbagCMi2T
r+b2sB/bZpCMU4hgSmwLg9I4ekASwMaeK6auQ9w3FKXfNt3r6mnqo9S7qZWg6vZJGSLhsO/Vk932
/mB+xG6Uml/T/hiT+0yGFSwCUDv7Em6JizzJknwhVVC8Duwh1b93YQdS2J9kXyADeUyvrfs0ciNy
sG9l4IoiS9ItdIihhxNEeTw+0zTpwN1glsQ6+2evWf16tDXfwXs1APdp6rPlv2xRQpEMyxGoPzi5
vx8Mm/OULk7S1VpVBcuy88gJTN347xu19KCVjXWJClz2b9zI/8jiXgNmZk+5bUIWBSR/lR7qKfeH
LFDX23ENDeOBAuGoV6LLCuqiM7OVyvk/O07yZlhKICZVBcPeW5z8Rtea4Vscu/TGHTPjTott62c8
L267S0Yy1H5pq/ExUbXpYaZljaKsroFLW1nUo6dN/RQM/YDui9YgWh2Uiqd9pENiR3OW4IoaMWG1
+KVutIe4yJKXtDZpGXbKiLmQeLIkxSeRdrAYhpDsWJgf4x6QVoeuGsuFuSo5a5s+gGo7S169VSKG
WT3v48A9DRw5C0gRwGc6P5/eXHZUA7Y6qNS1fb9oO3dIIxobks0SmgiIqzAJp4MTBw/iczmJZU/D
3ONOnClAE6JqTq1fytSTwqexnsc7LyNxBITL8bGEC3SCqcYci58UVSqrUP5u5+JVNlTcmuinBvAH
3zSy0nyyDAJqEWMH8On4qIXA3vOX6EMLEzT1k4ckMk4O9ZXS110/P+VHcKxH1QGYasflikb1nvgk
etKvu6c6+Iu5bsyO//NxfLuJoTWzojDek9UC2bjxRLwjPjI197NzU0+Sfm/R5m+FcTY2J3BYClsJ
AIjouj8rvfpTA+7LI1Gy8uvl4/rpvkFfIoJw+EBQVmFQjDM0DYQFWZU0MADVeHPo8DAgcvn3InRL
QxukCtghJELObUxdZrJ4BUXc1RI7ADDPGCjJIIm6RIX1sx3inF1brY5dsR2yH/o00q70yA0n9HX4
GGvY1bdxpIa/Lusl2ybO0dFMKZquYAabPI7msdX2cSFZOhGoxZlW3D1tWo3dDjNkOE9fsmg9TmHx
DWNBd9dacL8e7mO/Sn3zOtsZUbK7rJ10QTnXYK1eP3Q6RJNfzvP6Zbp7B2b5Hijfp/tqvwRFK9lB
8XKyuScM2sGxclavtwbGowku49L6tdT3OrmSkjoLRSBtoGL4GLhGv6OizeVLvCbP5h7BrGrRfTGr
ProlUK6VtReLBiKBXOR5wFRh07EuZxl6SQqd/LaMrPEpNd+T+qMi5bU+wEXR8kevOYFm5oFVFYcV
vKlJkd1Ldo+J+ORNN0Eyt3tFqY5abzDjBDNdBPbUN9VT5p3lYda5K3NlH1vmk9q7pa+q2dViZcpX
Jy8fK43YEeApFYkhi65N4HtiSXCr2XgZcT7ArefCYIF0bvwctWhG42G3HmxZJ4VMDOcEYpJ3s9ZC
TNHcxnnYxjckxw7IQKrEGwxmcDQi2Qjj+OuZzGWRDV1RBUnh5LsJZDq5l1/nlD575C2ty5u+JEGn
Zm/EVnZ1uR4t/YtkgwUZCNvYfAL7fWPLmpanSWXiE5wkTJ/d1s9Tv/xFoy660xX/bQ6TJ436w9E7
TrOfS24oURTLSEMZiJzjYrTvXPiUDNVkWogsRxNEeq8wNn9p9n32o5K1MQvV3EjiHKChgwuuZTFs
P1qhV3xJU+IXi+qnSH5lZD628Sypeny6EQGLjycf6FDB3IaBNU43JaFTb7D4FZmRxa+KhYY9Mf+i
fIPUCnwd+vWBDPvpQNDMHFW1xgqihFu8LKgNqGsosRFBcyCYQlU2ou8C7YCfhMHUiGN2CqI7NQF+
6Wmhr8Td9eu1C/h1EPhpTujIIGlEY0FnMtkR3dhlksWgqPQgUwdjbVOEGlxN+30ybo141+nhat+l
XUDhiZQvnR6UQF9r1HCsjnZz9BpZLkZ4fwKKh+Hv4h0PjPbzr/HqgWVvWXzbXCWeb5k/4+UB1E9K
7M/6kx0DlDPSQETa31nFFWoYMQBVuhMhUTt/LbOoySW3qshBmRgGsT3QG3rABOa+Z2mQRynxfLDU
n+vwpbUdgHe7gFaSTl0KJWG218Q4pGF/wv91vDhJexuShqgMm4O5R/iwA9ri9YSW0IO1+zL72s65
y3zvVvGHPQGsit8EX9MIYFKB6y9XWlQc61sX/Bf+YfxCEWRMr+s+9h/aML5Jo9fLtiq6mi1YqumZ
qMp9ChJJMQyLZc4I3/Dmg+Ws2b0rgwESywDGmWbgXYwXz/niD5nbEMxxV0FNrYNjdTdOox0UbZA4
R0HS3oYPYYkV5FDhTM7FzEXZJKWH3Mo81F7mr7Om3k3AEj/1aleFRj+qDxPRyamio2oHtErrt8tr
KX7VOQ50xNARjIyzMly0So80GR6pBxDQEH95X+zQ6neY8699439I+7JmOXGl219EBCAQ6FVQ0961
58nuF8LbA7OYEfDrv4Uj7nGViijCvnGiX467nZUiJaUyV661kmosrSoEgyEYBDZjaFQod66RtJ0T
pD2eRnLLyH8i57q2Np2zdAuc2lCWNAWKuoqmeduE/uTw1NybGWjIiy34ceja1McSEgStiT8eKXcO
GsciSkJ4FNd4YcJcxUEu+/VLsct5CNqEYudAODbzUFE+Tt6N/WPcr8muLV1CDmhLQQUJiiVUOc9j
qAPxPGqE+An1hM3QmQlPumQlTBY/3ImN+QQ5PalzbcAlDhuBi+FISJ4bB7OJPp28WSt6XVhyZ1oQ
BKSOrg/2nbKgka5ZtI974U2Bs4uN0DOd3E+baXs97i/MYNeBIQYBD5Afwf/OHYJwdTzRDhtPqw5h
/1UPdvnasboUiKcmlKyrKsmIIjlMVHh4acFxopsY4I9ex/yOCxmEzT94dFKmVU4sUqWkcevZXG96
Vs7uosHejPH0fN3MolcnZpQt3FWAH7cVtheo/qHg5NQ1F9oHbV6ZdihX5xXnv019mpzWnpXNbIax
OVkS1lBpaLMvU+jwKH9D7hyVH627KQqduz/16gB9B37dzzkAVMunu0oJEPSMHS0UuGSy16a4p+3D
MN3pyUP8ct3M0nKemlGCJHdlhZE4OBikL2Fj8azwGsuHvvVk7ZA1rzi1dN2A/IDMPD82yF2VbWz1
gzDDHqOz9Zccje8Iop7JTfA8hvwfABggB9VR/DSRV4C/9nx/1XZLIR8KS7p96ya7zHyi/8D0f2ri
9812ciaZI6krWc1fSH5M8ofZ+Ebt5Wuj24un6x9HLkoNsZmSTsKRVi88s2s4mM6uh8DSUYQ5GPDf
0Fm85EKwLC3RW7ANpBrkaIMiIsdozlr3dOnD/26e6ihGo2aq7CM24KBtgFdBHx0NhN0ECoUcryOz
DPlQ7lqR+olcOY8WM4tTm8pJTkVqUBSNccSGkN0VxzasQX9xq+dbOXpNeA/pBwD8r6/lwq6d7w/M
ABMduu1qyV1rw6TGACNeFBgR62c+3/xnMgKMU3+SNUKz3x095YiAMbzpcYXYIDRTYhyaC2EX1wF6
Jp7l9S/S4nnORwwyvMe37YFs85vJE88s46Cqqx7Zge06wZlPebKxGm/tnb1UhDv9OVRB/tMiAPuU
Bt/F0d1RT7yGm/Qu2HPtLrolN/GL/nx9rVcNKjdOKEGZXiTwP6Yc80nc9cOndu/A1PAeeNmh3P1Y
sTiH6ZUVp+b5qTLJPCB9CosSOHCu8dQbbpLt44Rqv4DYc7qyM5eehGdLqmybqJMS0/CwB9L7IzlO
vcd4ygsuHixP/1bch/yD1v49PjEG6RscpytZyuoSK3tIRHVBm+L3D2juGnOLGKPb7+HNB9oagYPe
OYcEz8pUzkJcg50NtSow8TMcSeqTwA6zTjg9eEE6G+hAMHJQt+djuukdum3tHy6Y3aX9pUTJiIUR
3qNbFOx5yn6RZLrLUcXsmr01HJnz0uoH6j6HndhodeY7YDpdm7263O/zT2UuSFocJL/q2anHbCyn
HD81azaxfDbyryhf9Dpe6cPP67E3r/RZ6EGYh0K9DRm2DoZGtQjTMOjJNBHNvK4o8JaYrJan2VSu
HJoXd8Fshdlz8wg358X5BY6vkooYSA1Qe003TdG8DcyEqr2gb3/vjmNSEzJ7BGAatezckzaA/Aia
hnoUfstR0Z3M0Ltu4iK1gS8zgzIa1wDsGCokWLQayVD3Q2uq/DqSl3aCFBbaAmHIRfxu039YORT9
US7BILnpqGRoRJRjOtk1Okdx/W4b4dGN6ncWrlG5zxnSeRjgnT63WgGpgimVUTBtBm1Knbz1hmyb
aL4IHtPGl2xlC65ZUU5W1x6saMhEi5rx3h5/tewxEX7IppXbcs2Mcpy6pSNGw8haDwos7UFv4u9a
L6oPcPL/NACYWflCa9aUwzTPWpfh7G6R6v6i44bFr7S5ydZ6UZf7FB8I+RpSAEBV8Cg+vyJsp3FZ
NCatl4URZJ9KGvrWGK9F26IvJ1bmPz/JPeOBYcQuS1uQyLl+3rk7c5Yv0OYuzfZvd9HsD1IMitCG
FITyDimyPAY3ByyhNIkys6d1XpB/axEa7AFUgys33uWePbemPEcmq4tAWI6IGOr2lgR9w6uyiXnZ
G+0WMJWRUwkeppyxtarN8oL+cVPJpTBp6hAWws16fClzA3KSjIsJ7waycipdZMLQ0wA8i+HpD91K
EPOdfznL6btWxNhawg04bR28IWM+mtomxX0GrJOfu8yTZI1gd2lhgZyYZet+n4pK8FexFaZGjeBv
B0jZgB3tJTQOYf4ZlSP0kJwVJy9z799e/jGn5A3QBTN7vYc50O5sUvvewYheoe8D8mjLtzje5p2H
nP/vI/XURWXn9SW6F1kGm2H7W79X1Mh8wdAebnTnyV17l12OS/x2EcA+IGsNihP5/EMOA9hsXRsC
iyx+s3X0LneNdkhFyBNyNEzcOgCEuL6D6+a6m5coNMWwuvdlFVCthOE+EEe9/i9xvxXlW6U1HkQn
gYfD/iDaYWxB6kHLHUOCWNjdrs/JrokwRIIpkqBMfF2QLQUu5PqPm51WryfAy/+3KEp0t1UTCqIh
ukEczM3gWdAvybBi4yLnmv03jBkoZqPkqPZJ6rqmQT3CBsg5az4yTE81kex5T7NuM3biHs/Ptdbe
ZatIMaocTH3uTPoQYlp6dIq3ZJA7J+r8Ukgex9CjBm60R9stqb6W6FAn9i+STneW8ZbpGBd2el/Y
o2+R6VgHYnd9wZfD8GQ1lINLp2E3IOFsPQJypkb7MLt93++y8TuE5biQm7C8c/Kbvjtct7v4oYH5
hCoXMFBoW51HvwD/eZRgTh6kXWJvO+3edEFgJ8o19y7agr/XHfAHnO6QWbKVcwszbDnan9jUfT16
QZ8B1NRvWtS0bQgWGJb5akWF3zvp0zhFK7aXbvKZmu//mVbOMEsCTc/mM6yj/U1cVQdir10Gy6v4
x4Ryhghppl2Z4uOxdgDLkYUjBGJOlvFPR8aJK8qRIanQzWSEKxVKIH66Rw/tV7wHhPZY78VeuN6j
+eJyJjmeF/vx+V9C5Y+TSqiUog1lBiiyF6cYTmLJJqPNRo75Ss66eLGe+KjsUCdoOqeZL1Y3PtjT
1i2eGa6e9Aiu91rfd+nT/59X6r5rGQEqGUuaGX4j7yg90uHHdRMrAagWVJIkkKyc02OteB3Iw2oS
ufj34zmJXibAGThLz/cwaSwkq6Aa9TLx0NYvFdtf//2LOYcF1AnKr6DGU1MdmveFkzU4I1o9PcqU
cmIkL3b5Sq1yX9Psth+az+sW51C6uH5OLCoxUOVUr5gJi3REk94btcdK29vFj6BdCbbFjXtiSPn6
kulhiqFC0My6Dx2oRK0Ow6BrOMFFb/DeByExGs0XyJ1UTlpikQoHkMT1lmfDAcILBY/0L/pYee2k
r3yvpRwYALAZ9oTmFzjyz+PB6oogKPJ6dmrfWB8uZE3Ytl1TFFiMChBAIvWFCpCh0kxqqCaFLsXS
hTTz6xaAn6zC3d14RrhHvYlrxfYfguKPQXUWOmoLwEYlDFbFzjXva4gdFT9199WgK3fi4vc6MaS8
mkPNrcKhmj0Dmwxt/RFcbumnaXhsWsH9/NaQUAMddV+gD9ClRP1Eib/cGcNwjFqkfIJHHsYfbqg3
bOnI433Me54e7Du5vU9uvj4GPvO6Ly/Nbednt/au2gqOJfdQf1/ZEpetaFzVJ7/JUuq/pS7rmtAG
krwPX7RNeEP27W3xlH2A2O52uk8+4sO0eUp1bj9WtyF0SZGcr2SGl+XK+SfMYzYQSYS2nqojkdYl
KDpY13gj6oI3ZDf4kQ/Bod5rNxi9eSTc3EUrCIrLGq1i0zzfNWMWgPvAhc3PcPLAqvehP46P+pfK
/wo9HH/0oDjvRzfWLVZ9b69E3OV0s2JcSY8kIwljoofDNzNuptgEo5fuNE9u5aO9wzP2mN2DLWxt
nefwugi/k3VWUqMQz9ugTGEWfUK/2tgcbNgpZDua78fq1XpwuebTO8fXfXNXrRxSv8d9rtlWTql2
rKQ+Eqw3ZjO2E393Hobt5zPl3Zb6xo3+qD8wj+wsf+Tpx0u3RYa+RpS7+Bg4DTMlnepFW0sa4CeA
/NtAiLWb54kPW837vfXENv9S7pwbslkd0V9cdwd0TmihYshLzYaBgRibsMe6Oxx8eYBLAW/B+y9k
C7KvLYQEb5MR0Kik8vJtgBbXShq5lC+QE+vqV28yjCe6sB6YFrf6jcnGf7BggfCAoHUG6W11yKnU
shjhPGBGOks8oI29ZLWjsbSEFkBVAHhAnueCcdsQmUxiHSYazP/71R6HdPuJyLn9Lt5L/jM8hK8j
jw6dl727awu4dMGe2lbixmoMMhkBbLO0B3eKFwo/QukAEo/Xb7zFEgFweAYucTCaXkgQ0b6u0wqi
1x7p+PSd8WaW+P4Wol9lP2Xcrj0oyHrFVxRIJB93q6fSUnZ0al4JFIiixTkd5jUeuf19+JLeJeA3
BV0MpgS566XfCB4a+cOPFa+X3ooO5nAhfUOAmlfnQ5K2T4JKEiyv8e5k3E1/UufYp6+p+Z7YfpTe
9NbKQi/eeacmlYTTiYmMMA/ceHXM06d+j4G8B7Ax3paHdC9tTqHlfG+nuIBACI2uZLLBdHf0ht7N
ddcXgtrG2xjjMajR4r2qZB5B3eTRUKGpPtC3ovBY/lBaO9QUocMGYv0Hdy0zXfjAqGzP8+QAfUEX
TbFnmqMrqFHVHlCC/W5gALhZQdLjIQS1meuuLRw6EGCbx8dRaLNtFSiVxWXcWzqo1dF037rl+A3s
OSvZ1KI3JyaUjyjiHqk2CHJB6Vbxtpj8Vj704+66Hwt7H5oic0ttFovGBOd5mkCrLiFxCSMTQSk0
TDcd3IGmVvD1up2l0uusxoMZKbwZDJSezg2FRk4arWtrqG7fDEgPwffbWyBG46EGSpeDm92V0ct1
m0vfyAVhvEWARAAgQfEtJEmZpH1Xe42bb0VQHjKnXgmDpToX3Ppjwzx3a7IjKrIUNtISKBuQQZLa
K0TJW7KtW38aeTj5UbuNwpXx46XgmLXnEeTArrCLK4mJMmYusCJkvA+Cn/HwUnS/ri/fYmiAdx8S
LdhUAEedu6YPxSjGvq/BbfVaMYwsEnCdJrhh36/bWXbljx3lWI5EjHZoCzvQm0jJvdXdG2vsj5fT
JvhGLrCNqABjogea4ee+aE6cDYE+R19ePE1JMA+6Fu/1RDrAyK1wP4bThHntUhwLIzrUjHxlGKP1
xRTmz9e9/Y1PVxJF/BQQG5hos+CmV5bVsKB4b6RD7fXZEGa8YU7zLosofHSyofw+WmIwQZdWOjmH
Jl3q941w76M0wthfp6WVhwNN7PGXFzsByQIgaJCXHAe3kQ6vGQ0LHoOPOWSYDoy1ctjFRVsdyyhs
32yq05pnssTQlh7a8aMYLPtH6Kbsox1N9DmH0XmPGYZ/fJB/dE9xkBoI4JoP5gAphNZMHopuLlkF
5ehys+rjLZRKil8y0vBocl1T34TA0T8aosLLuTI688bsOneNce03xFxZP4b5YAvzGNCSAzn6+aeU
WjuNbj3WnqAamMLfsMQbyF5sJzbtG9fgZARnThJ/hvYvvWpfQArEIzP5wIXh5zYQKUCdivq/1Ay5
1UgMHxvopvV/yywBrfG5nWaiPDxPkCnhlgFAolc2vrHZxrcS6JSiGG4G5+N6KC1cr2dW5g182m2d
XNHZOqywppT3oGypIx65wLtyncbTQRdN+pxCKSp0gJSBkNjjdfOL+xZyKqDOAHjuIpvDIEIR6i72
LYAhx8wA/lkTxyAM/+EaxKfGoNgsrY5xonMv7SHMaZlMtRd1zkOp9z7GrCOMoazydCzkaQzzWKhb
6IAy4Jl+bmiqDNk7+XzesZFuWJehOzVSUCkA9PNSh0gap7AwPTMzJKduIzZmJ8LX62u6cObOanLz
jYI7C5I157+h6scEOl/zOYV8qe9+1eAXsOzNsMYfumZHubbqQuQlAUjZM8xsy2h11O3gPcncGwlF
bO+6Twv1JziDO9+F9M6cf5/7FAVDmSVzmNYFyoXkJYEKNjROewllpXF73daSX6e2FL+sIMJbdIQt
jd2wemdH7Z0eHjNnjeVs0Q76S0joUS4EKOncp6THCT9BWQWqfCb420ykzrbWGL8Y7TB4Q23xdt2v
hVQGomxoLuIcxUGtkgyIIY0nzNFhq+eYQyPyOZdrhbKF7XxmYnb55DTpW6tiI8O5KqsCM6bGlhmj
3/bNPxyNGJbH2COyFoyzKisXxq5RjPN2turPOhfeELwk2s/rq2XMW/XijjgxooRBHkZ2A3xr7VXO
776LnvIh/SL0g2G8kWxnuwOwG55s7zu2A0D/uvWFSjIWEm8eHcxFJqbHzhdyAtWPAAYOKTVtuGPt
IdoJrun7FMXQyG/6NVG2pVvAQF4NdNyMiFHpbvIePB1jPYd8KQ9BYu2MYfgPmIrbIuyPliVAVmId
bCLfr3u5FJEzRxNGMIH6w3F57mUZhFpKG3iZDODXMYt7TNr+/ck/D5r9z4SSGGZ9khM6h4qtx0+9
nj8n0QxwXZvxXAp8fC0QjqF4ZdmquiJqVyk0DATOwpr5UNXamuV0YPnoX18wZyku8AJCNjCr52GU
+3zFKgcVWdMqaq+LjKrgGcMH4zVIcnw9T2t720c23bp9NbyAzLO/L7Ms9TOzCvAvafiRPNbjduSO
HjUmT4a2cng71IWv27U2enWUgDASsm13Ggqgm2wyy91Me1DyQNeHY9A7040FUPLHMJkJJsdZUH20
Acs3bmSAMhRjCfFRNvX0xCxZvjYJm256YN38vi0nl6Nu4mAUdWrxn5KyTEAHSElu8xDFje8Eqo39
pjCLYq8Jg/nhEAWPrjQr3JWmI7eZNQjPLq1+R6qBQUsL8zhoqUSPoH6Ot7pRBZCJCg5poZkHR7NB
cz+RrSidcTvJkgGmxsYHZuoTBj8062hXeG3xKOuKfENEqj+RgQowdA4W2Y9TM72PNTVyLp2kfCQT
+uM8G6I24BCGzzauHfWvQzYYu67K069aGBve2MUUmCMtAPDp+hdfevMCT4WkAgcdRlXVB6jJoLCT
OXgY6o7lHOOgKu87WbcHiEBb74C2BQmvRTf4pTa496BwTQQfkrFf2UZLdxUYFlGHQWoBoirlMASB
YKILDb+iTXRejL1nyRfibsZmJR9cuudP7SjxjQUk45Cj+uLWIcR2twVLQUPkV/Kl792VpV3zSTka
oIeb9W2K/EXPY96BvCgC1jnfVM1K92jRDiThoLtL8RBUz/IuZC0xG/hE2sgvhF/bd6XlcsfYXw+V
pdP0NFKUb5Shp1ZKG98I+ddxSJ3nVHS76yaW7ol5ngYVJXBkg17q/PiReMY1FiqwQPgZ3tSB9K3A
mEsEAiktKz4LjPEEiXso6Vr7dikswEeCShlCD7OL85+f5BWMSa0n8xIK42jGXqGF3ES5Mcn2aM39
Q1ic2lJKZnmXDLnTYxlLsJ9zSL7mW43qr21W1c+AqpN/2Vkn2boS8WFejU3moHhms+CT4vXLQ0C/
mjpzuSyc5+vfbzkU/zwNlJAfwZZSgWhqTm0hKRnymqab0nwNorVFvPxgGHiecRdo4c79HCV/qWMI
f0KzN/eMDGVx+UoAXgntZ80iKBKu8IxeOgWEB3wyURREhVwNjjjIezZmFhIkF1QCvzTDz6fHbnj/
26UDz4gxU2CAa9bCIMF5CI62BAVGYc8kDsNTQj4hGHdXCtev6Bp0fCHznMWbZlaKuaZ68YisrJDm
woEpMP/4Q3fTE1Sa9gxXo3Vr2N4wbSgoExL5NXFuce/+vZ8oCuLtaIP/CxfOuZ+sQ/+57JFU67gR
I2fnuAdM2KMQtKbZcHlc4SECNAYQ/5aFva2EiEvirGQjDIHW3BuT7n4IrafrviybQK4EUkE8yVUO
ULPQ68iyhfCqMTwgk0Gnoi+/X7exFH2znglo6FCZvgA9h1EXu1YAbfPJ/nRBauF8rStodsgVM5cJ
pj5/Eh2Rh0gH7935Zwm7JJXAu2K1rNuiYne55fjQvl35+GtWlLMPrESSGDGsAG2wm+L6mNjWj1zk
K7f84pphqh7rBtoaMDSdO9PGdsKKHmZC+iUWn0MW8KrxV8V0FwrrWLT/2cFAzrmdkraFnUjYyUTj
a9VuGv4jxc0UoZpHU26z+wIT1pWX/T0O6NyuEtpmxZDNBrNdq91ArM8TPcNl5W76Ad1l8oxUyvvr
KGQ6DkCKkeBZpFjZtWII4nZoU+TIzPLCARVcoI8C8h4MK0/vhU93Zki5QSjkgQwywlBDsvwFTULz
ACbB4nasy/9SJ1obRL587+hoTkCznqGihjFQxa9Og3KvQXBINGX6rlcoJoRdx6FEx5GP3hEQCwSW
+Q9riccw2B4AQnIvuCVTx9DcOOkEYMfUkz3Q15HPxMiD6q/7L5inRYH3N/8rbi7FubiXdeU6ODrA
1HPj5iLi1AAjEMEz6e+j45T4QTHERr3sZQqPRrBYxOZrz55ItonrNczv0s11xjChXJJDEAGAl8NQ
MAk/TSePyG3jbOjolfTGQAGljLxK8xvoSnbTbUxWgnPh+GImdP3w6TDlZ6tlDMGKmRcUBBcMSkOG
lm7M0doYZrGSRS0kN6dmVE2jwOqMTMtgJoyAxQr+k6R6sfTCb01jX5RrUbJobb4hZ5pTcHwph2U8
VIMm3QlO4XvpZXGrW59x/DPsGz/CaOb1SFm4MVEgRx0e5FGYu/79gU8SbUNrdHDxwjUSi0ctJ0en
+nbdwuI3OrGgHCCVPtZhzmDBSXpPADYxGe2zlWbb62YWHbFtDBQShoiwlFVrYzHmvS5xcLjhk+4M
LyReedYtBzuGnUBxj+FRptb6ixj/d17YCPYheA5m1uLi1QHDgFVy90WgtN8/Odad81PHu1Lk7e66
g0sHMbqQKIDOuQdK4+d3m7CaKrDHUXiJ+5BQvIzk97jbBPq0chouncAEfEKzm66JMYVzO7WdS8OM
QfibEOcO6hX+UFAejIDEsWzXo1cW52t3zAL0D/goTEejLwSBGNQczm1mkxRCzmVHTIp+WOFwoHHe
/edk5LZs7TvRNdSbrOiV1s5zLAfJ7TQyDrUl9Zsgrw62VZNt2VZgCTLI2/VVny2fF4XRpcLxMg9G
gdBJrb/VpW3IeEQrrJboEjYeqrNhtS3znwFGUkb22kUrcbz0mefnNpA4eBLgK5wvBebF7ZjWofDA
LsKD7tNxUNaaMG+w8pkXHTuxo2R+buVEmltoIEvp39rhsRcH3R7Q7NyX7M4ot6X8h7sPoAdUk+bd
g8rzuV8xglcLZITU3E1QTAKTBaBiTW2suLV02pyamZf35Dyz2jZpDBfLR9mjdAreQqfEZa/Xg2Jp
i6BigM80xyvwFOdG3LjJgcyNhWcM90F0l9cWd509MD2t2ETjvyzciTHlQ0V6XTR5luDUsXReVbdm
vGuycmXZLonpwc0AtBWeZTOLk6XWs8GdBvYcgrOtqhpuR4RLCnoEVH64HJKDWQRbW1oAtKNCYiep
Z4BY1RZ3KWS/eqjo9JXklf3LrtakHZeiFOkkRtCB/8HErhI1OOYDmUR40InW8UHIjx3+Ky2bXWG8
iQmzJHdl7l//tksBhLKnBToptJqw78+/beloLfgbM3zbKk/2lZ5ZwJdEw11BMvovprDuyN6ZjvaW
cupZiKNAMDhX1NMdG0GNOOiv1JEv1z1aQJJjsBBWICwCsvHL2RjQg+UAtOPFKuydk0ZvfRvfNf3P
MfhBpDy4UYvWeKd74AF8MeJhY5t16Wumznu7WxvfWkpuTreO4nPahA3UG7B1RtDiOZichcxeVBzb
+M3s/+Uk/bNxVAx/D3CdzEKYCo2vpbsf0qfafK3Kw/XVXTyvT6wo1zJlMh0aG1aYe2Dlx1g+QBOk
lyuX/9I+mKdMZiycDtpSJSqtEH2tOMcrLCShz7qfOoqisOY00HnW4i16wJ47riWiS1uBofzAAH1C
GUzdCnFSmHnt4ORBFr9hwOckqNG7ztP1Bfw9s6Jesadm5szu5MhujSrpNAYzGrqVb11q9wBaNXGb
bHrbGV8sCNUFW0ygC5sD/tDlfmmw/hvOKglUhxFCU87tM81DSmAUz66pte9DZ8Qz1yhgUhAkAOxn
O0YgImV14Xzm48See1pnJSoBhvuSBAl7Gihm4/s8aL5W+FtA+gf83JescoddGwHfuA01q2/B8ASJ
bR61IJl6qiUqXT42bTN4SVIVrmcSPd3KaCBiI4HeabZOk1Eup4n4Te2Uj2VQTTkA/BmQyl3ZOp4z
2OW2AslcHrZQgWysQmDIO+pKBuIjWd2zujUmTukgfmidE38Z9RREPbEDfmMO6XS8qgYLLDqiqcLO
s5LSpDdp7xDfdEL9RVb9kNx11kgfjShnwwa6zBIdlsHMHlIz7nzwfoeURxb0wqwMxKBQotSD96hk
g3MX5SAKBJ6MOA/oCdeHKKyd7ZD0yA5Gq0z0nSVYSz02Js6bTCqIn3Zdn+2Mui22ueWWYpuwtgHF
V2zJW5AWD98CPUo6Tw5auYlss8xWTtKlTXgaQso1UU9yqvsE2yMHVVUT3HfBs4Oij5u+Xo/VheYc
+mEgF2ezRAQYxhRDTaJbkTEXGMfhQRT7yNkk+nas3lyoUZbJbeAciLa/bnNxF56YVDKaAUMKjtBQ
EanB0V6aFSCwUfkUltPX63YW1xBMH+CZA0UG9vz5NmRNNfUigx00iPcSEgtFlbwlhD6XnVz5XMvL
+MfW7z8/2fLDKGRszKXgie4N91Mfn1or9kb3m1VupmnTpE9JvSYlsfDImMF1YP4A1QwyCVc5qUFm
GtZgD0eRjt2F1WMh7+rhexh9G4FcsbcjNmz8in3OoT6IsUtemH6cfmmzz+vLfHmSn/8K83yZoRbl
Bm2EX9GnmCAIXuox9YU+eME83fURxV681o68DCBYnDHn8wsf5XfFb2FDfzCOWuGlGO0vK21rxe5B
BmtmFoqvsINMDVRXFJRLKmtQIHtaZlOBm1DSF4v1T3Ef1fs2YjeUxAXPzVR6EcEjr43rQ1xU1cYF
pm4ltC7zCwO0fxgpAowSGi4qidUEZGoZz5XYuGnukMtGuyB3O78dtZazaUQ11o7Mvz8VZs8pFtdA
5owfcP5NAwO05UYKo3kFMOzPNBo5qfElta9a/q0f7yExOU5rfZvFz3pi1Do3qudBFtYWAmmwp31i
0C9t1G0LzN1fj9eFvQrn5hYEKI2hR6ZWPXQIhwSF1aAeAGq2PL+v2WuObCPHJAbgWJu8ucuDNf7w
y7Notjkja7CkuHuVkM0B12BdjZBt8p91k3oJZAUCjIOtYb4W1/DEjrIZA3DvjOjF4mxtborss803
hlxJb+bPcJ7dnLuixEadsA58lHClrZ8mveDDuCbgsbZYSiC4ZuPYkYATKQjWcVMc0th9crJbF1oY
/HowLB5eJ+s1r+fJuZ2XboIWC5wR7oPm/NAayqfhQPB0CYyjNALetOaKySXvsKNmwn4AGcFFdW6S
kaobpIsKs9lafpQ/jPG9AIqcrMm9L4XCiR1VaUhGDRn1CHYiQ9xSQ2xajHRPWehfX8E1M2pkD1lv
dTrMdJD7ZpAIifLaL/NVobk5ctWww0nkgIEeJFNIH86XTVayjIGzFl4ZSwwBhTKwtmbbxSMwjS3J
7yCUgpqZW2n3QIj1GwISmv9cmfe3ZgM6Zy5rEH3+vefgFcSQPMG5jLvo/BeVPStZrIOTN6SYQKjz
rPHCSgabrjR+/r2lU9/ntTmJUofUFp4J8N0N+pciMH40juU7xcqzemkvnFpRNrYhmqkcA3xJR36w
tuRGAfG66gloh0ifkHp+Qdv+H/xyUXBCJWROnhSLYRmnZWSixB3HbrBNKt2+KUDhid5mZq98rKVT
a56/wzg+LlIku+dL2DZZC9g6THUdAdNP8RgL6l33ZvFiQTcMTymk05i2V9yJgjQB7wP6HNXQ8XAe
Stqb+r7tt6TdGOzRpBFvu78G32Ai1yCgKke5CymgYlPTmD6WA4rbmBAAIAt0IdN4yC1rQ0W78rUu
i4QwhTI9IHRo4wPufb6ETsqqeopNgY5izifNn/qQG/Rrbd4JeSPqt+uruXRMnlpTqoROLtspz2Et
QtnYFTuit6irNLyIV1ZwYSpqHmrGP6C8BopXHaXRpjprxOzXaOu+a7dbwnI/Bplz22he4hi+HD+g
o+eN1XAXZM42SMaVyFnyFT8AZWQwYs7Rc76yeQ4M2gCRB+jANdsg/965kZ+DuFxn8co3XNrjM3co
Bq/YPGJhn1vSgHqjTAO9N0tID6aSSdY8kIaDYZnGAlUZHZsHOw4laG3QnsRzEDniP/wETNMhE0J3
eo7d858AZn1XgFN0hrQ89K7czjzM7aPtHklykEPMHade2ftLgYv2D2TmMb4+d2XOLbo0HIwmiwtv
cL9NBrLYxxxk6o0RcWfww+bvJz1wiup4l8wxhfad8jXNqiihyIHxAbNzq9tqtNwbyGgAoDZYSbwh
qILs2tZtVnG28w2o3pAYxoXcBPCnkKpRbkg77uFo6qD6KgJOiIRAwkvF+CD+s8eHOMXU8QOlu6lq
t9d36rx8l3ZRTaMQuwfxm7K8hut0VggWK6/VvmmWeStQHRHhWq9y6QBHwo4aBQDqBBNQ5x+Rgkrb
tEEg7DlmxOtxVxSPQ/JEc9TUdhHd683RNLdTbHkSuZTxNddX8pyFhsLvTh4UpucXN6a5zn9AMRl6
yjQdYNtd8+x6ctPfGrf0ILi1D44QCAShhn7rHMznv13d2SygIygIAtSmvhxkGPS5JBZmbCr3A0jB
vVHQOzey19yb1+/8K57bUXIMwy7cqs5gJ4LefVO9gWPzQDH82ZgjLjIA5rWd2XcvTQzWOtnwso1R
oM3erjt7eTyd/wjlI1tObsRSx/CwPZKHLoi82Go2SWYdNRpCGN3doGfjFzB/3exlBJ+bnWPvJL/q
UxOcuhXMpjVBxk94aTibfI2BaM05ZZ+gZNCGPYOVOvNcuDG8AfhPyJcx+Jalt8Gw9ra5vFXOvVIC
Vi9oWkXIHb3a2kTg6Y488X+kfdmS3DiS7a+U6R09BHeOTbXZ5RLBiIzIfX+hpVIpghu4kyC//h7q
Vo8imbTg7eqXblOllE4ADsDh7ucc60laI5BbtKJBwmziAASOd7ZkPGUSTjsAbyBQIIktdHX6FsQr
z+dX6Be064t7npiZLdEwmgYenTCjHsdno7WV72jjR6y/b570XXNT3OoIRj7I2q74eqZiDqdXO1oU
psbcWcwThUZtQCIGuw84aRVNpPvqp6G7hnzV5baRuqJDts0/P9bpd34Z6onNWeQTNrViDAVsUrFJ
4p9Ca+0pAokvG7aWcvl6M6JHd2rhAi4czc7zxuOcNUZW1dj0mnms+LFlx0q9aopHZbzp1JW5XHKU
U1uzYbUyGYc2hy0VwFWme0Xgqnlhk353fvrWxjS7fiOqRrkOFDCQsikg0agD5D8iXd7EvLF1rjh6
a3rnLa6MTJs1aY592JZVOM1icZWHH0b3EI2xba3dQEt+gfAMGBYkr4Din/lixVOpJwb4YTQjsc30
Uu/34Nu0QZ8HlNP5ES0diKemZmsl1FTkrQ5TSbwL8jfJ2Gnhx39mYrZMPC+AtNRgoqcCdZVrUryX
eMKcN7K4Mr+nbJ4DsWroWgZ08rmoVVHZ4BVajjV0/ASmfkWtYE0YbtH3FMBkwDmM3pp5bkdvCrOC
kgvsCflxjOMQ9QDhVv1wIaXcHmrlSbf+/WZP7GFkafF0QVT0JUCwUL8Jqz4A70ZeoWMRFwl4X5mb
qnd/Yy6B4EKEiX7PLy3PYU4rAIENgG95v0uRwkSZwSKhU6yRsSzdkzjN8TxAhwQwpLN7MurVuK5H
TGLZvdXFBTo8bCXfCkhMVC5qkVSsOPvivjqxNznRye2fFTzsZQF78ujnva3Ibti8GPTIi9fzM7jA
/DRBIlBMAAJDx3N9voPlqMfJjinsj9YlchH0KfELPzpW+/SBOjWxQXB1DZn0D6v1k+9ks2J+6TI7
NT/b1UrNasmazHeb/LIFaQayq9/TC7KN3NpnuXPe3Ne9h0wL0E5AvKOhCIp+n6dVzgjYUaO4dsAt
gQ7avjkGozvIK6f9ohVwDwPRhWk15rUgCNdq8jAi9VbGvtAOevhQCZdYj+fH8qv7/POdrIDmE6KS
yNmifWf+Qh96OooMAC5Q+RE78mT8b72lF8qlvAcLZ2jn21qxJaSwbLY3dpELCZ+LyC1XHkFfPRVf
AZVcvO/QNwlg0mxKVSuGrjJ+dwrWwtEl1M6KDcuvi2rFU6df9GW4J4amWT/ZEr0ZMhQcMVyhvIOZ
KOugz/J9ZUrXbMw2g95JZkMSDEa6aQ6lo+/MjbLtMK2R0/jtJtwyp/CSLbcRI7ixp+2krempx7X3
1UJkqSDxgtb8CZkyPZw/j1UdxqCXQB3jhI/VOzSrQcp2pW9Dm3wYHvdBmXKk+2GlzXuh8/az0dlW
jDRLRPJktHlHZ7lr2KNfHSJb3dUb8lpdDv75yV6a69Mxzi5baiYSIx3MxcMB/Ax6956vdSyszeM8
CmoLWS7rETYei515NOzshthUsoPDkwXRp+ZIjzf/0aC0Wb5DWG3SyJNBedjF2k6RtmQtsvt6FX1a
Jm32KB6y3AiCFCaMO+UJ4aNb2NE93xor7rBEU3rqg1+oIyVgytthWp9dldsUvHgO3aQb9R57wct3
w6b1H0yP2+E2tYNolTJU/hq3fB7n7HUV6mGg1pM79l7gsIN62Wzil8zD6+pC3HZ+gz1oYC9Ku2h3
+VNcy1fQX/ai7wEcdU15fXUuZodcLvFYCZAfw35sPcVlh3jDQZa/sTzQhX+H1PEj2caXd+zYO/F2
7e21kOX5PBOzk8/SBk1LppUY9roXbE0kJy8Gj4I78OOA/pt3wOVvTN9aeRtN8zs/b1FKmm4XAKCA
8/t8BhWkHKSGmpVjRNI2bbKLKsxXqHCXjoBTE7MTBzRwkpgooxwAkf2iCP0Iu6Vs+Upz79IVhcsJ
IHHTmHAss3SAoaQN6qmIRvNee0tYhnxKZqDZlGm3fd+YG67JKxfJ0h4F8YaBmg6YhXE5f547dQhM
0ENM7z0kdNPwcrT0bdd5bNwxdP0CiZwlKwfPUsxxYnEu8xSUmjS03fQ6yh/DvPREGb12fNJw7dZy
yUsbE/KBE/TeBFHa/HJCBjmJgulBAcTQRRI2t3qWQNuu1O9FH9y24IFCyv7h/Lm6uAdOjc5cBQCa
ssokxIlGOF6jy87VM/PdjEfHMl4HqDskYbQZKmyNfCA3el5fAia5lYwHKQWftdrtuWZsiiS8Pf9Z
C56F7D3AkPKEafvy/M21sDLHOAKBKEEjzjEGe6dRuDoe9OZalWSh8we5e9S5kPKhUHufP0GgqydZ
eYHYlcUQDgFJa0Fc2hV2EQ2bCA97Q8kpELID0kLjLddi7/xQF/fqyarPXLrk6KMOMiwAbcZN0FaX
oi+cnJUrC73oXBiJjrooHo/z5wjatcFMJ3AkZOJVb9BJNISOFDu6dD0KvzaIfX5UCwsILqDpnTrB
mUHf9HmjNlI1SrGJUaXZS6PwjUnLm2z8yTuAYrQ1FuzFsZ0Ym93cJUgAjbKDsaAGuwtP/KRGOc3R
2UXd7Cjqa+fHtrhiJ+Zmx16FRjytqjCVY4Cu9673YlAHi4isPADWRjW7p1vQOJAuwHEgILBClDdI
fBHpjcZPnXlhkB/nx7R4zJ2MaRrzySOgE1ZlRTWmME9lG+GqWzY/QsF3KXBJ/5ml2aVbE15F0vTi
1/nPHOSrRLaT+p6Dn+q8neVVAggRlA6of84L9KAMUI2YWsgsKKqNtr/LBo0brE7882YWb3Oc1f8y
M1ulErtNMwrcgUWTSG6QR9Qf+lDxzltZ9oXfVmbLwyMQ75otBqPXB5BwbRTjuet3RbMFIWRpvpw3
tuwLQIyZaKdFpn+2d6E8PFoBgX83JoHKHN6DwI0pIF9iXF4JVBbHhQIxqrXojsKj/rPblbqgSgAR
KSQFQQyk3yrlkyGIPeZgg6EOXWs2WzqVkJZGnyc4CVA8nU+jgnq0xnDU80qzk+qyAnVdXtwM3XOl
/ts0HxMJNHJ0aLcGDm7ekMxVhPjgX0JGJKSa31Uh4mg5jra80K5TkEjdn1+zJTcErQiK/FNvzRdR
0o7nuZo1IXjGq9jL5PByCMXmvAkk/rAas8gVxECQJYVyHVj351SNcW5mg5YktWMiubXX4pi9GCHk
YGnTo2kolZPkngek9yQlzHckUrL3Jjd1p1OC/K4rTHYfoJP1Jhx47SWcQEcwjjQkckxy6JWqu2wb
2nMbxUlMU6Ek5bsws/o5SYXiaDUtnsEjbzJH0II4gZmL7xIh2m0NTPpllVoB2lcz5tMuFB9Rq2fK
pQhUtguNKU5LR0n/qYsmr10lZfKuGAXx+nBMd6PEjMxtrEQLLtSExQetQD3BzkSmQR+ja+TBHcSg
Q0GBqNAYS/TckqHkJgM1G4yZyjxIbyncriWjxjOiZ72XSnrn4SXZ/exaYdXQA47RF23FraU4QT/y
3UAVcRFTkh3qNOvvzWQsHmtSPoBV9RqmOl/kHJj6QRrHzm4MC0xfTM7QdBbIygYo/PS1NRrTGWmR
3raoj/phbVH0n8vg2eMCFWNQxEZV4al60nfOkEk6aMRSxdNjKd7RlMteSieUuyKMPTyJeLyr6h2p
unKvgbZqNwAz36HmIBhgF+Cvfk+CloZ7NR1TB19dmPuq0aPcK9XKAO8sE7KTjZhyGyFbgPOCS1A9
SKtkYoQeiju1imIErwluL+DtH7OiGuyGWNZGdAGoPktDb21TraVXAUAGGIzSfNBd1QoFdGgAb9mg
PyAunLLowrt2rBvzLk1FOzidxuUn3jeZX6iioI4OsshNT+nwQzJCsAVVtCi8DMxwD4OFNXMpD/Qc
DREqbMqVxp5UUAubezUsrXtE3pk/NG0tBzZEnpXjCCCaZYPfVzd9TtvmIGQopO5rlBcgZzHx/vJS
goRfbpmBZoMtaOjsnFvGaLdRgQyP0ufdpuVcfYyyMIEARMr5nmSS5BdBUvmiBC+OWY3oeAWSR8Wz
KZENbidhcK910LHohNQcWwVKZAwn2b5mvPQD0lgHpU8jGbbDJHYNqQn9BhoKt+jJH3dKj4Iq+lkj
6uVBE21VMYIwqbA68HFrWh+6RWp0u65K0IwjIgHBBXAP/FSiLoztuosQXnSygA5mKIKDQkh6Jxl5
/wHVt8gbrBGqbn3e+Caa0j4YEWDxE7E5XiQ8DkDMpCk3ZU2JE2XIg9sKxrzRyg4CMyMJq1fg5yPZ
NrIifJHjGLWsIirM/jrgPNtXQQqmHlNq0hu1r627Ri7D60zhw0s/1IOxkRLF2o69HHB/NEh9YDQ1
cAGia8nLmkS/ASma1Lq9SVJ6aKS0uNVIwy9kosc/cw3BExBMFsqAKniPPeBqISWqJ2bX3zU9h6QF
iGf3+mgMLti4Y4hjUmNYubcXYBt4GAPQD9ZyJByBZPh8wfWWkWlmDbVryCFKLhnRlyQgE29YrqUb
Hm69B638UNMKOEKcnq2d7L8PYe7y/Aia4+/nD/CF5rfPHzOLVWpJKuowme6kFFTQ3T2octzYeBVC
ccc2/JmX72WoHViAcKxp7Gi1WWrxqXU6G7P7N6UkNbmYEvh9vI9567YlNBpq2akyFYg36qtgoNFT
NMShnAs49tPKBEyRy/wCw2IgW2FN7TVfuv9IGYM2HxeYXn1PGDqya7ZReP3apk+5BGR+1eXonM5D
Ny2YbRVi5ZJeCKwAYZ2aDACPB/h6NnzolysiNUqYb8orDfB4bJV9x/ccFeuVkU5l6C8jPTE1fcpJ
PJ+TdjSatoIuUFG6keVJcekhv2lXkjN0j3q0FWzfyiux8EI0N0mV43WJ3kYVQfdnowngxgHKeQiv
cA9qY/8ISKQ/jhIEDbnhFFVyS4a38wNdiOgA+Ab3B3hg8bJVZ7EqCwkZ0xYmozpyerW0Q5kBnL8L
UnA/bs/bWoixQM1qIrdOEdVDR+/z8DrOarVQBiQKlHf0pNtG4543sOQfpwam+T1ZNByD6Cc0YaBt
ygjaZWp2yfvgOY2TAa+ltFwxN7nb3EeArAIJLPIeqNnNlkvVYlzh2ojl6u6q/pHFT6G+kiFcnLLf
JubCiWwgQ0F6mBCKcHUB1qw19d+VQegzB+DBqPa6DAtt9d3s/NZ4+Bs1arBHogKG1nUcHsASf14W
ZSTakCQUsXXEMttscdeDZoBQ+szl4tCx5mZkzC7Kfq2jYWk/oc8b9U5QBgL7N1ugRElBhSTJtdPV
1A6y71LmIWYjDBjD9F5IK/mGxesB9xQovqfEmz7fviQTAwFOBcfTK3cBhUmvqid6iShql/8oG3tY
sbfk7UBIge/GAKwCO+rztPK2bGtluhoTel/m4O/9TowLsXYSLlkB2ABd8+DTx7E/s9IyPPgkBf4R
86u6coZA2KWCEOLfb8BT0OH8285s72qF1fRRImE0UFuQcsOvx/SQI1BNubRSsF3aVOB0gaQG2OiQ
zJu5hSBVr8UMboFw45Ca42FI1k7ypV0FViqcCtNzGQ/Kz2szdJKKUAGuAOx2aHc6BxRdRAFoXVB6
P3/oLalboA8dewtpaFCHW7OZw3OjJFpmISrxxDMePmjzvWi2pac640UBLTX9LtgYnvGA+rs95Ha1
5ytJiMXBnnzAbD57q0rS1Jg+IAXltNhz/pGsMW4v5dlPRgnkyOcZtcBPIpIRRoiPsL/0jpnXfIeA
2zbd6Lv8Pbivr/snSIivNGYsFZ9hF7QZwC0hRzXP+2qG2lacoMZVV/br6ENjJXpl1Al3d6Vky36W
OKutJ5NzzO+VU5OzBVUgLNMnAYYqOd2O+mHr6tcdAKwedciL7qu38V6+JNeSv1bBXYy2J8oH5PYs
oFbmBSlZKwamNAGgnVtxkB+QQordaBv46CvYgkG8hPRXte0vHs978OJ+PLE6/fzk2h5o2pZWPKm+
i+tE0uxAXkGtTA74dUJ/D2ty4BMDo9nhbRzCQHUA6153Ef/kj9HGAmrrx/mRLF4BpxM4naYnljjX
6yRSMYEZFFMvm2d+iDyCxsqNtrX2zTZ5Om9veef9HtjsmAlZGHUNWCigv1e5OtVsFVQ8aX9/3soC
hYyCPfDbzMwh8T4uDNrBTONml5otOaX3DFiTtAvupM1b7Ucrw1oAh302ODtRVF1EXQcdbEd5R0Nv
dhwlR+7t9rm+hzaWsja8pVgfCUa8K9RfKrSzN6aq5TQ2SrgHOvib53orv6Cd5WheaXttzT+WblPQ
+mE2pwAfj5jP/lHHdWmNYPxwkFm7Ve46F52OzSF+NnfsFji09sLcNG/xdk2/enFjn9qd+SXwe0oS
oiTq0PfEY4/cjQSYIW1xi/5szZEv1deY2BIkZdckQhZ9xwB/uAqmLLS8z29CPYpKlkP2wWljqfRr
niBZrTXD4BIWkx3Lewx/LFEIKhQtw7lqqvHdWEr1Q94DTRZkVPi5MvJjURVS7p13bHXhXDj9tplf
N6NZcfAm4FzgnSODeC4n/ea8iUVXRrIXqlN42U0djZ9XvJRiKCuaBuKaUUUOULmj5UsvMz/JOqfg
6C7IPopCuuk0tpKtWB7c/xqei0XD3c06GjDxQUw3vcE2nKbblcEtuvPvwc2VWZiOzN8EoXf6fXEA
0hbpF1yT0gPEGsOPAzmOb+lPyVbWiqNL5/nJnFpTnv3klG3GnNFC16DPzKXHppD9MKi3o4EeOEOF
NGgZOmapX9eF+nJ+vEvH7and2UGRKhU6fyRMaQY59vR7SfZG8XDexOKMqoDCUciLUBABfh4aLwdh
GgFmNENHAfKX2pWOfnLp+byVRd84sTJz/DYiKkTfp3WLfpjFrl1riV+MmiZYHR4nwBJ+we3zGNLG
UYioSYGmMUhgS9u4lK5LV38vN9au9cVaZWpxRHhiIq6fMGe/MmcnLjHqHGF4jhujkx9Jf0iklX28
uPSgxAS4bEL1zquhFbAEYE/CgNoqR/OxAEnTTTf++4TceMyhMxc4SLzpkEr7vPp9z3ASgpzFGerb
vPfK4bpKVl6NiwNBkwbeJchcSHMHC6nZdE2Py64cfr3FLwNgg+K+/jt+fGJm5mHmmOH3Tjd4GYOh
M7GzwFf1RylbeXosbpcTM7MJs1IJqfnpPh0GPysOibFriZusPQKmj53Hj1Njy19zps7eHr0VcXBB
wIpsOGN8kKrX1HAtKJAKj64JRy9fmHg2gnULJLPKHIBLUq1T+5I1Tvtmtl7ZeWJvclvZpvvIBaV4
bJudC3YDZeVsW96yJ3anqT7ZQZRXoJGpJrv7fmtckVu854556zTHxmuc5qX1z59Bi0s3aTICTQUc
95zoWJVaXSggenNieohGzQGx5C6ufiSkWKkkLwblEw3GX5bmy6ehvGPiHsbyDU5bbEz9Qiue6PDE
+C7hOZINuya+yQq7Dtc6XZbjrhPTs+yaUtHekFoM0oJMp209sTt6C/qN0Oa+ADWAkxCHHaULSDIZ
9vnpXfTZE8uzOxKSDtgWPGnAjIf2wtusOSgtqPEus/ggyjW01VI/MyRlcXZJaC1ED8B06pw4jxQz
6IyUGGdtuPURxLwoku1Hb7g2toWPkuNRKezsSr49P8bFeogBekLUetAJCiLNz2aVnJeJNsJnG7d7
wtlvB3fh7oUdLX+8XjG1OJ+/Tc2dKO5NKwxGjLB4bj19W15q35OP/DhcicoeNupGu0420mv4wuzV
fMAUVnw5fk5Mz51o6JW8nUbZudS27GybXhiX3H95CBzQg685zrLPnpibeQ7tQIBa/ZrUjWVT/7pz
omNnG45ym9qhYxzSY/Z9rZF5CmvODXEeWU0EWxwIS6BurypykUjXVW8THf1A3vl1XLz+pkwmgKgg
OJnruuB9HGcx1BOcyAJcW6V2b33v2O68kcVg5MTI7ChN9KpprRgHDtECm4pbVCnPG1iarqnrB4Jf
0gSdm3kEKCizzAyxuUdUa5qBOWOYHnNhOSHYcblRrVQhlo7qU3MzjwgbBVC9AubaOLBTNdy01ZEU
m2wNHr2Y5Ds1NHMDuRJxGMmYOLFRdnFul75mC1dcgH27ukBznfbaXhC/t/mNWNvfa1M6renJCVZA
+h0ZdZhWt9o7egRye3QTz/LUq6pwrBt1k27D3egFHl97zaxZnp+dZtUobYbZtcy3jO1T435I0fzg
t2sC9Eu+fzq7M7e02l7rmwaGNLQnltzO2VaGSM5511y8CixqAjs39Xd8RYHXWWs2Uwxbci8kORph
LsL0qVJ3kH1p4wuJQRYKyhBgKzjE8j1YOwO2ku5bmtDTL5iO8pOllEA0bvRTFrPJrtLhDh0ENnpZ
UHS1rXhNW3ppTtHPg+NkKvyY84ypISXZaAqEhtFwJZMfZbZR1sqmayZmnkmqupPJZGLI6Q2PkQDT
gw0IXZ2VhZsOjfkZfDqUmR8mHQR+IU+MyxQKp+lbS7xK9sL8p6Id0YHsssHJrCvRrYSBC/cq3ASk
jeCMRAgxByaNok8Rd8MqrUqb0u8duISyzFbpnQjQMt5uzo9y4Sj7ZG52lHV5lKboHcPDNKyuS85d
tYk3HcCyeNytTOjCLfDJ1OwwG/FaNHt9eml1mVc1yT6sde8/G83MNaqOGMrQwESXXY30aaB35njH
/8aTEQPRdQWa2kA0z0EjZQ8uqHwKCER/hyYcLdrxNVqcpTTZqY05TISSJuBNgXt5MFMXSGnXCjMb
2NKXBjT+clh6k4jrGAm/jIab85O49OL6ZHt2mw6yLCyth21JfY4Lr0/2aeHn0eNYejV7CDW/Ue6G
ctcXrirdKPrKgblwWn2yPvNI0Muragm9URBBqw6TflQWsxMG9YdcesyLbsVj1qzNnRJC6Gkyvbpa
65oqH2oXOyYHFW12gY7OlXmdvnx2oCDnidBNBchfRVrj8zmsgJS6MwOMTBsQLpfkIKG02zfhdRkz
lHmDl5yj4bSht6h2XZlqNNHmnf+E6cg69wWzmyDPTGLRBKONBTqTTLOnaHCrqGPQco0TaHFiTwY7
e4roCtjBJY7BtpF2wUi4KVRtr1idncgpaIJ+/J2BofkENyxkYebpKCkcWcopBqaVO1VAghhNi9vz
JpYH9NvE7GxJo64MiIAJir5QYdgF9J1Gfki6bZw8nje1vANBb/+v4UzreHJjU5mBVIAi+Br2KJwF
R7qpj+YPVGKuQYqu7VU/vVm7VeXF43nqxdahRY0Gw9mut6hIaBfBZnPferELsRAfbbAktCMHZV5P
2Wau8LJNYbO9fokfHOC7F8p1vdakskB0gNvv5ENmB0CZwC37FB+iXaXOY3IBxpdMd+TGNQ8AUTmD
/5a4RWmTe/6g7NhKaL94/Z4Yn50HEjp+o0rDKg+pX/WOpFw0gaPKXsRvC71cOeqWYsNPQ535VC6q
xOrzac43hQuCg+0zCPQ7P3atW3rbeOCYG7bByjW87FwmWHtk9PZPUhifnQuzW/aylOL60nW7Btwo
16d+6NGGbvIx1SB4AlSerIeeHoVOSmVwfyduq70DWbfyLlzcUidfMltpxqiox256RwFD1h9VCySl
KpDSlduvCQkte9WJrdnCRmaRFHTAqNU9PxxRlemu4+vG1+/xkEps3VacaNP+IO5NDOzu+e28NszZ
KktyD30ABtPEQNeCDhxKk7gVKN3j7oP16ppTLZRvQRz4e31nh0cR88jUCpgbyJNgmt2Wu8rwswAc
V+q9pV+DVsOOypUxLsaRJmShwLCHcsMc9EhGWW/zCkYD0CwPSNebenEDdgmar7FhT5//5Q47sTR9
ycnZqGklOKdUWApReIpAYQGFEclYOQaWjYBpBRJbJpAps9srMusm0aSscfoGoTAEnuPa3DCpdn95
xn+9i/8OP/Lr//fZ9T//B39+z4uhikLWzP74z6vig/9xnb69f9T/M/3D//2Ln//ZP7cf+eVb9vUv
ffo3+OV/GXffmrdPf/B4A3H7m/ajGm4/6jZtfv1+fOb0N/9/f/jHx6/fcj8UH39+e89b3ky/LYxy
/u2vH+1+/PkNDv5fp7/9rx9Nn//nt/+Thh9V9Db7+x9vdfPnN0r/AaCygn5BNN9qE6rq2x/9x/QT
Yv4DKGZD/cU4BmlKFFm//cHzqmF/flOMf0BuGS06oDAC2RoIyb79Ueft9CNq/gMIVQgjwS/phAhT
v/3rwz6tzu/V+oO32XUe8ab+8xtgZJ+cD2xtk4w5RZpMRh0c/XKzEwvrG1QAUe/zngA0cV+B+FQ9
dpLQko6CzFwGB6lrFgF0QmxJCXgZb0OAHQTK+BgusewCUt4NGs+gSfmSTbi+Bu0cetHWrtHVSpg9
52EjLMOz1GiQSluK8d+qt5i1VLoxoGQClHrWDlEvv2rCKjv+wgBVYlCWJLLohT0yjakPRpT2hpvS
qIXuX821zO2zVutcMfZa55mjZQi7MHl50TA56CHvknZsM+TSeDckdaK4isXCSz3B88Oh4MDCBYBG
htHp8o79CBUzLbd5HEtsp8aMoMytRxIwWaqcI0VUxxrAzuB7jHzD5AEa0yzaNceBAwFCHGjaaWX8
ojaiEAzykdWo+4bc6vGjmsvocfDSzujpHSlQ9N3WiaqEx7IFpCkFWXbtq6RJrOsy6i3Jg4CDyGys
ui5t+qbVuZ+ZheQkaP9JNjIX+JaUUfTKyJCLC23oyqSZ2+aKBqAyGwrUWy0ukIrJRrRy5VVJtxRU
qwC1GArvtqpS6zq6rxqiZxvTFHrbbZoqqStq1yV2Vutl6G4Ix31Joi4o7LgpVGmfapHYmTrRAK2S
KQABCWW9U2YGQMRllLFWsuxGjkZWbqCeFaK5ZkDPL7j2Q1mFDo6jhioXd0MBvNF1VuFnmwAt28IG
wEBw2dZGyuFcHS+zS3D75qHdFJXcbzJiDYqttklSZLZCW4ngrO8MCPp0WWdCA4bo3O6JaRZ+RpUy
c5BDLZNNogtj9Kw8Bl0IdECszh2Huuz34ajXlyUwJmQrtUJNth1+j/D7BtzqNzSDaoSXpint3CDs
ytKpO4QZTl9mGnUseeAPuj7oNyEwdy9FYgFWxnRTftBHCaiuOIHwzwjIRmlnYd4cSFBVRzTYmaZt
RIFi2KBcG2K7BWSudXGhQAyepgl/bMyOqTvoSIY/DabHfDtQA9R8VRCq0iGIZeAv0lgIFI0YRIZ8
3RwwtyzILMutc51c6SQvNbuPobLiEEgQ8D2uR/Ys4qKX8Y7OKslDctxswXUJuK0NKaU62EiZqN+T
UQupM3YkT+Cu6HKghQa+/1CGILWNRlyrhhAQobLToP/ilVoZkjWlHlqSY+kQcbRDArFgxzSDsoNQ
nIY1M8KohSR8xsComcehiu9iBqnsEa1YbzVsPnciIz8TM24Qk8Q0jFAKk9PeZlkPGumwafrKrmoT
D6oy5PGtlWdt6yZmlCuHXAj2klalgaoIVNsQvYoIwCalaK03IgyjdBPOlHJDKpyYdh7k1VaTOEoK
Rtemj1oO6V8ngXRCBMBDOl6gd698i81SDlObTzjOAobhuMBjshFMDUmEviQAL1UalvYwqnq50WUR
t9uxtYD8AltYY74xs8usPanHrAPlg5RT/J+KvdZ7PZiz9fu2y2PpKij6Or0xQZ/S4IFoBMARWVbX
ZLkHpog2eAMovhOBEwYNQXgRKVCe/SGm1hBsrLEcHVYXHOShlk6sUbsyWZQI1dXSSlLQLRrKyVOd
MpP7FpFL4IKSpq7uBBkqDdSmXRBdGGObJ68siU1lsAsB8cy7hClg6ISMUjoduWpXZqBXA2ITwilF
bo6D6QlLzvEkqukw9PsMRtLcNao6aplj1Di/vYCrxNgXlh4Uj0Hc6erWbCizLqEm2mRuJzfgirEj
VuTDc9ZrCr8xgxTvYwrwaN8CvWSqxU7ItDGejEhu0NSDozeDQoBJojhE7GiY4Y+MYGtBlXAcSGxD
8pXoNmGyUDas4gX3oM2eGE5cxFXiKn2m6uCdAMP0ruHcfGviSH7pepmQu67TRoHjtFVv1EBv++tB
ZPSNjSQx3bEvkshrO9FRT0nwNH2mGZXqzdAHrez0cp+ONiNSy1zWan16aRZk6LetrrSINs22Au9W
ruvC7tU+vEODFL1PJQo9hRjAFNMRrWAp3tKREUO5rETxMJGVcICumBEc0kD0kZ3GJAtdlRYZrpNC
7pGd4VpRYkPmYNaA6EtyU6gyy7YKlK8eulxj1cYCJW+0S+KUWfbYd9hgoNOOAk9uGUAjqpx0RuJU
lQGsLtWCUgG+J7dUOFIFrWi7CQr6ElQpN/24IxrZhiV2j5NGaVlt6yEE6zjUxoPUTlvgRWxExONo
90UW5Js2IBb01Tna6G3G8vSWpVGsuZoaVRtJ7UW47VNcHSgGVGHoc6aW5c5Icno/ERqqLi2Joh9p
rbaqDc4QU9kqSjr+hGhPqdtaUNFX+HFU22hlk0MXJW0WXrUd7UcooaHDZI+28OLY03R4IGDhTDYp
5jG5HDpAHL3AMC2QwEoRo7XHmIq5lqQotfZjVpmbsCxzvgWAEHBaDcS8hSNCYElUpE9lDQX6GNKb
V/+XvTNZjhvJ0vW79B5pmIctgIjgPIikRGkDIyXS4XCMjtmfvr+ozFs3M82q22rX1tbbFMkkIwLu
5/xjS9KHnYX4lHlb7GV5qsJqYkgefOdzjqsaMbhVr15OWtq4H9q53/xzTV70UFdLXKV9kwTqSFLn
8rw3o/Byv5Xt01Lp8Ec5OLqgNTMsN4xWO3nGpWl5jyK8uMVB+MCw5+kmLA+KGfBL32o14RBvGs63
WG/vBktnfHStwnt0tn72rua+jbuDw1QVHhZKYcZr5qpN3yeN4SLPXbM4/tWQ4EJ4q5NhHNVhip0i
LtKqCpv1ZatWXZ2U0xU/TWcFXWbLUTxPTrI71yIysr2DcRjmn90WrZ9+4fCWLqUb1lldK4sATQJQ
l3T2B6owbAaZhFKtIbiQegr609hgeM77ymvJHRKNUz8W/q6sCxVIGR3jpWPyM20YdveO8JrlONZn
vCkc2+EYTNYw5oVs3JxnWKvMW9vNxiW8S0LTurqvU9Ws85DhkxdvDh3QeD+V1vpC6M6KLqfEV997
1+zTvVP3Uf/FJX9ZP1mlhZHK8Tr9mdQjOK/fukhQ5Trv9pVaY1lT8uviuSulXsMD+wCd5nsy1tWV
jKs9eZPtljQp/mynezCVpwBMLEsHr62nxvoBP1I1PwUV07OkTaXRi9qtA9ZvRoHyVMKldtt8Cjv+
jJFn1/Jm6fAU0pInA5UtRnjjTaHL6lNYpCelAiUVVN3uVDV3s3YNmUbddNdr23jpUIu6S60qwpzo
xNuu0ynp+JK15kq8Kj3tekzolQTeGUP/lhu2NMjLBtg4y4TlN1Mr9ch0VUzc1R6Nn4UoYpsiuwKk
exj3c78rdv3vsYpJtNiCzi0yZYc9MzhGUJWNcx+/9QW2gTTuJr/LHNFZFcNVYy0pF9x6G0Gv3M/t
iDSzKJzljall346yLOsgo5Nr+BGxST5Hg1E22/QgHlUNGkhWU9FSgOg0Zsx11ZnvnIi4qJaEDO1D
FeniWCwWN3Hj8boesZZFr3LFzczB5PskCo+rBRbg2dWnt/lLf4IzH5u0q3z9FcMuIMwmu41w5bpR
7jEmk+azTJgUjvNwRm2Rw8fxhUM0ichN5NrvZEqtNH3PxT5kFDTvT13TqZbDevZ+RTWNiaktVps6
yrCn/KvuBBY3O5Lc70LXXZOVZWguRLOIc3CLT1+isi1Hcoco/bp3LqWCttuF2OJ0i7V6Lgf/bZKb
/VGRqYdhTkazJty9Ykz1rWWe07oLlxBfqEV55L+/pN/KnxQLd5/Tf7min1f5p0l/fEy3b/3fv/J/
4J4OqvFf7Omt6Oq/rOl8+e9ruuuzcGMuxjF2Xsj/EVX8+5rOAk8+LfgpIgwcZdwo/9zSLf832pQp
bIdTJT2HeDeW5z/WdIs9HcAKPzuIN2JVpEv/zp4e/g2+QZbK/4ZeFn5Hm7yZ5IzI/Qkj6kp78nw/
OkaVO9knXZuEvAvYXDnXp9ir7Qc2pOBpH89Xc7WZ6XKzksDK3CHZfwkrPDfxlnHzNuwIktN5VNsr
AqD1fg8W68ckWXVzl2iObxqbhJ+NU7Xe+SB88XU9T7rJaPsLub4bbf1cfKvUaWJVyZbOTdtW2YBy
Nkl1tdNaXVPs9lQF26zTiDNyA/3s9uWwxDiRTgVBqkTuU3ZCwCeT2XMXKFsfCRUpPoWyRZMrgcPy
gFtoTTKbjpKv+073KicvCaFsVH31HLHLRGSeBUGXd6xtdroV81zli7a3Kge1iP2MtKNuyOJ+sBE2
tc701V+l2K76VbXNYRwjSaaG6IKE83BbV3FrKV2fIrtduo1ym7inxnW1SKI5NL1XtZ9/+sj9gcD8
GXH5K97yD5sqmYboTKFUcZwl53//0xu59r1x9zC8lHYb3Ss7Wr8VxZb8d1T/3z8uuBAiTLHERUO5
eHSa/vX/gtJlmhfXuV8X5Xm51flDc6G7eSwvFmGk/G+kNbTc8PP+BGGSDnfuDDpD79RqB2jC//r/
axlBikLO72BNus4HT9WvhH00bzJJxu7CSKsrr5IOb+QhGkO6hSh/SgbgJaPXQ7nJ/roTFOumZirX
75WOfUZv3rRh/ACaiJ3uVYg9aU997YiHTc3dnE5iiknAxRoVX3NHTyvTBJdO6oYExKWCsC5isgfs
wanU23bl6a09G4TrkpDnRvS3iVNa04M3Od232N+lh+Z28tbc+FFMQ6nwnay2hi3JZxCmJhUs2vFz
sXp9lNbkfjcHExmP+Tfude7PcjToXSbdX9TaW/erSIYLDdt94znHoOrmX9Ci0evOZ0tlgSY6MG13
fykvRnCmi9lo4JtBBlZ8CoI6+JioM7lag36lMVTNChZDAcok02EYN7PtuTuw0C1z1rk7pcoVoNC9
jnZLptq4G1UkyjTvajDGT8UAFpCOW2gtue/1W3RK7CZ42Np2JIQ2xLaSeoaXgFFYqXfqOER75M6R
ROe4EVldUeAUQxb4XTOkBbWcb04p9jWbVbMTJ2NpSW1QaRXNsd5V634xBtgyi2u0Obwc3Xw3es1I
CPXULDgdl7W4GoNCJFzIs0qutVvHbmYSf/5WUjEFxk6LMm09Mb/nFSkCpoJVroYbs3KBoxu25mcN
IEUSsSC64shU430zzMFxWujZ2jO3ikMIpmaMukz5DdkzVRkrnW5gQNPVZMW8FGTWbE+9KGjXLkVP
D549T7af7h7haqeNqgTAi6U6K5viYWX017uIrrxWRTfdRHVuXnrehqVpUlWZC0NKy6kaQhaLqC1t
SaHyYLeH2SFFiJYF6XxVAEofK/lPH6UfzyY9ZwWVPI0mHK56oZtL7VpzkKl47MOco89cTHZAektC
hlFqtF1nownu3IrZ4aqXqLePsVepKzNs7CzjboJvXmy2F6Cw/ooG+OnQb9P6sQFAfpO8im4e+Zpk
ILY52eViZYhNa9PM1AwTFwE26S76IYzJd81YeVt6rdu9clNnBp3C3R7E9xRU+z9DXuNvtWWJ4Dru
k0RmrnZUjB5/X6yTEbq00mCYpyArpODdqF0ZEwYlOw264rbr024jGDv2HhBR6qtdzpkUyHIKe14J
P4x3qY7TGsWXU2iGz5oDpk2rrl3J35kC/WJia3MOrefqZ6dU20cwryxOqxeOl8HmWOKUBJEOGN2b
+oN3UUV5sQsqcRKWlv4Q70vn58MeFo9dXXrVRWV6QqBYmZDU0A26mVSEEkZkcbv4nUbN+tba9825
nk0ff27E/9+vtug/StP1+mANtJLntq5rsukHLQlYXevWZNTAqJfSoJmMyM36nLFqUwRqNcVr3yzE
yvPxkHEunJ5jyjir+5T4Y/9l73e+jIfIE6k7J5IcLdlH98JWLMK1WOnkrqfIIhly78XPVvj9N69U
O615kZnY9S23TnITe8BiBPnw+TNxIy9Gjz3wCC6VfCni1m7SlhBdXrBlI8mt3n17yNvCHl4KrkcF
cuQXH6EJwio91xyE5DXV9k4nyRLfTK7XxfPPdjtrzK1hqJq04OPK16xjE9+wG3aP9rj1Mi2HbdAX
Sd3Ys5cKYfzuhHBbuea6cM0ZMZ2nM5RuB9ZyNczEl6U1uJWVw1Ih2eN4iKLUb5LoWtW7IdvO1/2j
u/dUAngcA0set668N1FA7GfYWeJ2q2iiOfRImX4oYTfxhbXX7YcMWe+PoSj3Fz1YJBs5sdW6GcuY
vJjaccRiEaqqzTtRubE+taPX3yX7Mkc5iyjNldRo7c6pVqJv2P+hkNmtmAXyolTk3ayFBHYnLMH+
uo6T86GLIf4VNAGv6rSL8h5zufW6LRV1XH5hyc9K7J5Ji7AecFsoYAIwtMHf04GsIx6heA5mKirK
+bPFKebnwpJzd4wbH+zL34E907pwt+FQ+8NI+hceyzZdTGHGdN2GrQJGxn2akt9Ebe6SJJz+cjft
M4iy9RNA2P+emGm6Z/2LvnVa2z/boiiGNAFWZOrxTLzznIK75PXorGdlnr0EeS/sYU9jXncSvnVR
fasiy/KzMBEBEf7LsnYZy1aBKb5rguEgfd97L8PGBcl395URbneHlJr56b7g+AVUridmLL+sfPs6
aLrgq7An+TTxeSeHlJi8R61czn0Cqop7EjzrNU8mVPCpJTfLyUuWxO+9WAJ2JcuUXQ48Z8rcb/rm
Kth4ulLAH1/kXILqYa3GmUuHILMgk6qcHhzDLAl86tQ/CcvqNcJDz/4clrl9VYsofhEBT5RBWIn4
NV5m3nyntezwjLGLKXWjLvxVl8HIFLn12Dq8ZDqHwqktfKYeMXybwGC/NxMPXdrCqwoQkZEiucCG
RELLZoB8QAto6pD48Mt8gXF4bYhXe4V8NMERfiuJLPIA1bDV12pd+7VLAbbB5APwjc/G2c/AtT+6
dxtP2Y8OEudngOL1jMBZBVL90JQirxpvIMetVtFy08dRrbnT11I/jHFSAbqbCSZIqgqSxEAfYDmC
N4+WslXZNiw1fegw2/UhIe7LZGNBVR7gcaz6rAiGGp6pl8a5CbzNRKdoqq3pOjFj33/bhVf42WZJ
a/mylW2yZGJd26fA8gr3DtvZNlxoy0x8Ilvf3TTbRmcKHxFI4E8OjthQB857WwwCo5Ptij2gUJzx
ksEsHPY2mE+KCKp9SGeoSzIE3R5a6puSjJRXQ0CVYMGNjjKeJD+B2hkZ9cK6QKo1ZZzvMgAFvNhF
7W1Z1xVFcFP3TugiJ2/cCIiZEadoHqxwX/s9sxgj3MyrA9qVU0AuVa1Zw9RqkaFMiJz1sJvZqBtC
Ra1CZJs9mvIXuXi1dWxav4oelAa9+wWfzN8TF62U/qHeORkv6eW1E2Iay03Zc2bWlpIbvLqdPPaF
q/u8Gzb+ikDGO6sMBN8e0QgyD/TMJQCCdV4NcTV/NftgOnrnysY91qOyi+e5agLPSZVnZHhkFHHB
wJKxGuY0AO90H2Xp0ehJDnRATqg0LB8ik+XG7A1VFHGLWi2/bU7IhippkSDtb3zZz0YGSK8ytDkf
hWWiA8ifP95aZVe2N+2gl/V2jIZo6tLeilVUpeXG4ntJxPhg38+DD57VEHy+Pvb9UrhP7tjH4W2j
Re1mu0eSVmKd8XxHFWD1am8Yb+LVNJlTVL73jWzE/XOEMmwyW+nlTJsNbn3RCm99JdByLg6wwsv1
EO4yJgOwWBlPPM1t2ELnPVvM1lvaVoTlHugCrBwGvMkVN1UYjTYH5U6qQAf3cGocrOsZmXrua2lc
8r70OPvOxVAS2XiIOxP0l0lQJu6Vgy+P8ANAQTgkjxefz1cRckZNNJ9xMe1GpqahDep+mGqP+Edo
EHXYNSN5LhvL768qrxHyUCVQe53DRp8CbycV2Yej/mLT2Ggu9jFo3INf2Iz2JGNMDxvakNXtrqsF
gShXd1Twh1iLZE1YfcbgoSA4Pge5rr+sMMA/3Srxfhn2XvFq2YN8rXstHgU1lyoVHeKjNPRGvQEk
busv117c6oGCdw7swC0j0LQ2mXf+9A7ON3S4vYFbxw/NR6JMHeSAF8QuEqupdIxwqrf3ms07DvR2
uZTR/LL53vQ14BaEnDEkc6f1IsMI9GpcH+OuG6vU30LbPVG3XcdEq/W8YCvsxj0BDFAvdiLEs63D
5rthXALd4oawcnhLrz4OpVXyCJXCvJuoigW8VVkPaTcW4AgoEqR/6QZV/HMoIvFYhHIr8qo3ME6h
Vg17GW0CXEpVA0yqPGf7Q8D8h7jkL9qJfwpW/q5s+d8Jmp0j4f41apaVb7/+Im3hq/8AzTy0LQkw
Kdk5yR8qlT9AM+83ovpoez1jD5TJ8C1/KFtc/gUDN9/mn0Pi+Cj8EzKLfjsX0oYJ/w1NCtnA4b+D
mPGtf8EkgJf4tfyzZ8PBB43X/vzvf0Ja2LJgK5zwaibG1ALYdYpmvdRWmVDIUhDwEzN9WHZax1Oj
nr2kKx8l9r/UMFaU6VwMKuMAN8lz4ojAvwhDlrSjbKC/r83MM3Pd4YH/4kZE+WShqIhrrfwBN1ht
jDXtTAQNUq5Rt65+KZ05Qd1lScfdUu496eWiF8FC/msd7ufoull210Gl15GtZlV2k1We0TwYob1c
+JI6EjerBzU1aQ8swpHStQ+l7BliGblZNXxKWKXnlSdwq5YBBGB/9ts9p/KyAbbrbHG3aau174Az
HQQy/Fb2TRta6tUsXdJcqHpywtcYkuxNTD1VStu0mNQeWvcBZmA8JLtOOn3XR4HJdV28zC2SkxjL
N/RwAMsQONY3jx+Rq8javS/r3Bh9N6ims161DgtaCUQivlRNO8Iw8Iv2m8pAqIb6hhywJiizQjTe
favLuPxiW/vMEF0VTtv/2mRQfQzMlBVxsItCCL3YrS+eRJlMwVnp7bfMiLrbj7spOeE9jjyH1GkP
a5fu3ssh2j8ntp6BYWsm4u+g+zq89/favhiLviJKyysaeRzHYL6Nm9ZU9yzLgCjW6Lr3wygL64IZ
GvqrEq2zv8SdvX5UrqP6x7oIS82Be15dD64Q/fMgk+JKWzvL7x5Twesv8rEl5+li3eF+AhJRtpR4
mI2ryi3xG6zNaFMkE/kNXImMxPkwhVtP/AygtUluk6FM0Bu1K+skMGfrjkzwZb01Ey7Nkorc685L
1nkhqpPRMduJRtydlLtEQ/gmpk/KLbUtbzJTHrVFz+srGpQ8c+DX0WHzOze+JqOxdHLP97b9Ujhe
NB76DkPL9SzDpj5tRRg/uMUUzldmI8r6Ct5/gNIswBbzkaVOH4s4muuLSKuhvRy7NfgarmRzSMvA
7nTbeFqmxA5JDO6j5WD3YX+zN015ZzXNeJwA3LuUxPbmboYfbwFyjXVblFakj0vt7U+73it96IKd
OGCnWx5F2e/3XO1B7qp9s+5ilEuPa9c6UbaNbsskLGrx1bGs9sItu4DXquWROIzwVCd/mXuEUjDg
T26XzDxCUzlc9oPrP25u1L+JVoTfCz5aOouZzCvyiNe++0fCdEA+nbD21NSd11+iamhUHrNjWJRK
Jy1i8lEp66aifelbWATl87YP/l2szpqphSYW+hV2txyb4WWa10puvxAzVIVRFFX6BGtbKLksnqaV
gWgdpuUnp4LvzQdIqCGirbrySm9ExdVsJDCjeqJ0uSZeW7db7Jy48KYtOpQOQd0/yDYbV/eaBE57
emIsXJxsQkkX2hk7YeVibNy06ZpLlYzt3H32evWWijFQFVFZ5UA0cqWxtq168poRhCy6PbQk9o0y
3WqKSJrrAsregQMMhw08cOWG9Y+61fYg0s1b/SNKwDapsy3ixQfJtdVzIWx+zVtvHYN1/doUZbyT
NBxrqgLSoC9r+yTb0XLBV3tSprNwcQuSnqN2KV86lkfqUFuXjeaNrOux/cpy2IbfTU0+9XOMgGg7
zg4K3dtETVLfhsVoJMtMqR1kOevczg+63NgMKqhFKFO1Nnl7NusDFwbh2zwEzXltG9ARJ9I/TZ5A
FdjZDXIE+AFwQosBsqJwKaj7K2+prad4bzdYlLqRBPBV6hhunAu7G7TEZfODbk0w6KtYhfEX0qjZ
SxemUi09jbQijmfrlOAeuYBxGL973koiuHYTTWuFmXMSy5ujnJckTu2xdU5bk9Rfyz0ADJp2MtXt
zk4ObjfauTcJWPEy8jFo1db9HPZrtmpXXRRhG57Aidg+etiOFClR8GPZ5yib1uacFrwahq8RFqBc
uhuqLDor3QazPyuSvrcsqYPp0FSBl9OvjTYLw5R7ctsxOqMRbnL0Cc0/Sbd0XgLVfDE2m2gnmvmq
n+3P0Lec56gnDxYFjM9eprV3mZR9+7XeUR5c77zWJ8Rw75OjBv2jFJzEV3O1LMOvovbG7raHpnUO
qop4w8MoGr9uBLVX1Alx2X6XTcjmlLdt14qSRccvbjeKucUvJcfqLQhDYJdwm5W40a1CMFFUlUXv
Djcc+iA+MmQ+uNGSJUKuMb2nI8ZiSidPEnR1Tzt0luhCzWYj3PCdIaWnoKXTxi8ksiVbxLe1NGOb
O4qzdEBYcKrccc8GPaGNFSTaZUPS7A9TYHxz8Fr0kMinVEVV+FDXoTqgqvKOVtM1ZKGWcOHJMpxq
r49/BLOxc2x3LjswT+djMw4Rwj8Vfpk0QFc2qkTo1EM++V5b3nrD+tu/rRurFO4jBKF0COz9wZC6
+rTBQoYZ7eDT2xLavPdocLhm0spIZX6O6GfLu0KJNTruzTTEJwQL+zVyTfem6QlDTPFjE6UfWeUn
ijexn0bTovnigJyRFf9jcPy/Efo/zhVy/3qETj9Q/fx5hj5/+e8ztPdb7COEYh72SHil1R4+8PcZ
2v4tirBkoh7H04Jqn3C+f07RjvsbQUh8BwCWey5/wjLwB/Ec/uaeKT86cEMSZs7xpP/OFE116N+m
aCLzSHkiFhNa/MxC/42vdHdVLDFSvLUvg02e6PmKfbANb3Dao9nd8DhyyA5IhczAnuyshLQclmLt
PlZipwEr1nH76TfOuqflSl597vXwkFmwFWpMx7gmMbW2aAHJ13ZIiJEyg8uQFsfKAbNxNit329h5
nrYgvEPpYiGWOpdSZGedjXutNx2Cbcyzam8Vq7Kf8j/uo4xi6Io4/LKgkxcB3xmBD+q1u+6CTm4I
i7WYLyP0ZuVDNVgUiPVTpRpEMAJ9Cg9C3GdjZJff3FKoORsTTqCrcV03xO7gBh0GRx1AQ/XLkaYN
6M6NUg4Iss3frzcxEpvYuWFFZWEl5ecQnbsdqmAPD/wIgujmwYXyEc5WlUd6d4Znv3XIqRx8XbwU
5SghTYA8HFQ/ga9Td9TjE+IDCj127gKUpv1ogR0xpr3JQWuXaczR3mGzbcS5kH61l0ufTkvP9fUM
7z6jSQtMhcK9tBqf/NjK4hj153mL75t2qRg2gyLu07UIqvk49tHwnigXOX2rRndPtdqRJFn93H+d
Bq+hdxjdPjS/vwif/PKluwPkq2LG+6AMcstfLAMcCF6fRfVe7AdXjyMXSbwrefQs34nQMRbRDzCr
9VZW7vzBOO/W14GmaOBeDl1FDrar65m3Iaj3SwwBEe2nSzNPR8+smnugsIEewEJ20krnkmYC6Cov
PLXodj537IzuaeMVfd2ZWwOK0crmR4dESYJ9L1UbA2gMEYwZp3TNMA7Ec5rc6VxMLSOOVe6Uosqa
ReoxnfyleQg2pLuHskuq73zYR5BXxYIADbCsQRqNk/ej2/voraKkLThtxhseSMdeQMgRl7PDJLFZ
02LucToPMfdZ3sglvIkX1Nq5PS5AzVTC1PghY98gqhhUF2WjxRibenPkFffBHEw/x1HQNSEK+6nl
BYr42cxHQbXOT/PidckRVpmhoGvU3KT1tsW/qmX0v1VrtxqouqiQaUHo67vtzNYdqCst38kskCN6
y4KEPVmc9nUxrvcK7sriWw9WbJP9sXkXkyOLz1XU5TVqJvGL5Dr3y4SD5G2ir0alyMGLd4ZX71OC
QH13Z+pRRqn9l4Jh5LtNDPxw4VWLcHhs4I2PjORuddDYFK7scLRoVwvCgEnSt8Ue59MSYYv0eSBX
dJqd/A4Gv1tHt2D2h4h1yz6P4XpoFFlojUkttiKVRnaF068YUcWmsYWIGTZvYCPC8thDtSRVf4pE
DYXtBV6UV4FTP0jdeku+eh5TEdhw+d4h6H71Yjm9rJwtTyVMXJMPpYbLKOJ9/gj/8V5PzjDeiWZ1
H3h7sayOznTZlL1+11WA9tndfP1uVQN/lJYVYSbR6C2IYlbLghEfo+ADOmiCQNYdT3hJFglJiot0
fkxeN11P7giQXwL429BVooj4hUWUHJUTKDL7o3l+lvbUFHDuo1fctBuLMr4NsyS5g7hTZ5xZMEbY
Sab9Pp42rzHHjXOhhozG0oKQE9GLfGgJvTuBmap7Ig7lnEb1uA/HtRz1Oz3LEULroB99+OlK6aMR
orlNZssPb0bBD9d+r/1sDVun+iKHpEPZwFrbo3EsrfnSGwzHY9P1jneo9oEM7IyaGrUd/LFdhpxd
Lz6yDlXqUAgnfGmcvgOcXsgjG15iMzR2TsxleWlJ8OrbYUQCeOplHJenpti18623XGf/uSex+90b
EDQf3Jrj7QLsp3ugmbBFYx1D/GfdZBWGPKx6vi97OJJUjQvQT7EC+actnKPHZL9Mb0LYbsv4NKA5
IY3PJa1LQuEfxKr6F+l6xDwVVfHVrcPigY86D0vhOs3nGu3lHXeuRKW5LZFz45ZL8HuW2f/NSP8R
YWL71zPSYSpl1//VRXf+jt/HJD/6jTeX6P2ExEzPJoPs/41JngsISY0YLm/0TjYhYf9/SvJ/I2Av
Ppdx2WQ6ojb/55TkMT8x2DBc8Q+BF5KV92+56P5qiKVgicmI1QS6mn4jIu7/5sWt6n2zp5DHRCCw
jq6WRgcPbk8igp+WrtBXuoIyxJ3VdmGTKtsr7ShflLG+jyiZR8RzvqtfOXTAH9okPDd04GBx9bWM
6uo7e8xSXpWbR78hgm8Z5natY0rF+IwjmxiqWl7pucMOW8KB+KfKRMX3KOiLh7EzDDa0jjnIkcho
WFLD5/jX1Lfqh2oUyMmIdFyc8ISYJ5iXYc9ZjCiGVC0JVHkY99GU1VgWHtFSTQ8FdwFij1AE28kO
KOUl40Fxz5kBR0Ve4d66dpNJBFfVbiK8BMLWwWnA2uC8IExc+8uhsiTM857Q1LGoVgj6naekyBcf
78Bxa2yhrgA1Evu+9XdLn5ogGsRRFS3rlxHncM4w0mc6xbF0s6Bq2MBg7qtuMh6avdiWIUTmALsH
sxtWK5PapMG0cJRwfbQRQMchQJcS0kzSOoCJMOlBn84766N5iqpOjM+UMjmBuZSYLsb43bXlts3X
7WZN9vy4RGNZF9mwkGyc3M0r19j6xbXADenzGmFUmstt2YIR74Sc/WYwX0yImWum380ezkL2sdVL
tiwejj9k1fTeYfzQSXRkNBjJnHMwLGGeHLz+ug+qZrpG3al+OGjBqzkFVxnih3Wn4IkSq3Kf8SOR
avwE2WnbBwhJJtMAd037pRsQ4N164zSqU1Qv6wrJiX4qD9sYAt0ZZhcURydnhYQwXZB7kuSeS4Qa
3RRmhVqZoLt1SOTFHrjzJWgRBpN5KhKUaG0nF7TagbsefKG36BjuwudTJRbbu3L30iZQcl9leMCn
1T4nbUMtx+ao6UEsC9/pYLeBRlORn49WHY2nSZj4oRxH2rbG1UfYE/KjbniHqnuE8m1/kRA1daY8
JcUHUQX8lXbxev7chsUijyGiT4ipsSvcTIYor9IYVBAnVrXsDILBFAheGemVYFgx0p0VHsv94VoT
120M9hRjBF3m4ToBcYDQihtCAlKnEL1+pBcz+pI4gCkX22KDcg90mZ7FFtrWzgumO7s5uaVcg6Pk
s94fVW1186WoC8rziqSGlE4r1FvVbbBHIxlcUkKAvtpo51uReWFZuYdq8uPydcG5M93vdTjVp6ma
av/HZIQNL4cW0LKOckqsiN7zTXXFPbfO6t2ygqnlrsTARTxgOwXdf7J3XjtyK9m2/ZX+ATYi6Pl4
M8l0ZVRZvvRCqGRogt6TX38H1WZLdVUSuoHzcID70g1s7S1mMhnBWHPNOdZnmRbLtK2j2L4RZGi9
rREv5KoQzGOslnlzjfJSX2s15dlWDtI9U2eh22b4CLWNWbbaRcxotmE7lgavy0Qhlm7JkUjKJyy6
Zz2yMhkIDUmKQ5hCGnNob0SBs4TuHXxo6+BhuGQynUxGkJCZFZ+xc6o9V83RvL2FxFlvxkOxwYfa
0p/scT+SR+yTo2PWpblRyrULnyNtSWjCtqtXKyKDgVA+YtBahEc1paWad3J7aRAS4hk523Po3BKn
iO2A3TSxN4NsYyKnpRqsTeRYygxyq6Rj4pRu9JCWw/ypxVmtApeEDeGJpJXTrjZD1kKjkoxEuLcS
/bXZfZ0WWZs+mRXBHGBNYEQjRnM0Y0TB7WhIdQpD4SbbWmqusRlmJGEsQFPdcxCNXT0ovZDpgJka
yDDhcxUnPHKcRlkh+TfsXNlF03FIHphWFB8FFN24fFJePd7Z1rqPzNIbvpLfd6xTYrSSDkMaVvdJ
PJvXlRT1FNgDsC1SMrJfqDzT+dpGXlTkwNbDMejO1t3HbHQQEQa7OS9NnocbN+5sQpYGwg4WQi9e
LhV73g3GRmUFxrJK6JGOS8U3M4BMttZN7BPM5zw3FuJxMM90oFLQg3rvfpjpTA81homQaIYuEMk2
BGy9rtxWHrHxyXeUwU/Q5K1dBSLLTd50rj16T1UaTZzFOjYvzOHahIqA1RWb5txE07Ctx9XSbsYN
ia5Zs+1zknpJZ+xMO8PswdSIxd1kbSqeGoLXTKWb06TEtNZB9Ro9N8cUjoJHv5s+V2A5cYtlMqPI
xmNi8PbLiqbOApNhkbB6bEN+KVqxNHu98XpnozDv4hqmSA2pM6esseF/F+EFVloK+5GsGoWnUsZV
rRc48DZwx8sBN6CNXF0njdE/jNhY78KFoWabNsvqG5YA35VW5wwfo9GGY56EfG2M0+XTovNsYFGO
Cc9KdHcVpHrk9Rc2bhO6d1ZSW+objkEskTwbUExWewUWhCkb1g85N8raeF5MngRaa/boqHZuN0Mf
99G9FlvAdUXSmfVr2sJshaxVEmPxFeW9MINuaXBupiQHkVTzbEnFroq7SA9aXLf5tk0rTfhtyjbN
wEqZ2vgbnXVsANN7u6CMOzlvF3TTG8XNg/hcaqsdN+xkiG8JU1OgNJV94t+bHx06P7dzqi08I9k0
349icK6JxLpiQ6KvfrawQeJvmCYGZC6j7mIPbEbvm9amS+Qr1RfXHlrmnTeb3Y3uhTQbC7gDT14X
mh/5qMNLqjXLVaIwPGycJqEfRzvu3hjWbHzEHJl+l5u8HsmReU23PmIMtcRFOPCpqeZtJPlkNDax
13rJpjWEzVHGKMdpi2embCmj18GlI47cy7AdJwxymMYPvFHxWjLWHu0/qaN8H9tmx3h3OeKXU6q5
1axpxN1qCBR2pWMhiV2rfIQR11zjOdPbDa7S9NZNq/YLnV7rVqkwJyEpKhkFzMKlvWeH9cr7xOS1
z3DaA4QtxmK/kJSGEc8ELlJBI1UrM3isvNgJIysfLJFUJ42R20QA27H60uEhMjakDptnTmgEWguP
aWxssBOvYtMCrVBPam1Qu2HzIcZyHW+9ZagxTJG2o1vMYOOKdFI/YpoklrcdZasuZ6PSOXBCJPhs
17HSNkMyNtS3FiC3Del0NJm8tov7RURGcTHlETpFCsCAnHVRdsamtxu73Xs0gLRN3Az2i5AK8+ts
lHZxGbNAq83sNRjjF61viCd30kTeFkoWxKa9yPVbp8vp4Zrt8NIDF3hODUkx1+cx847cxVZqKzjA
tBsWUk5DRZPwBntn0b40vZuAPzfztauDaYG2XDKHjDkpmN60sbvZfVivPwbtFJJs3WRG3YltRse0
g4gVIsvyxqjxtY4R1gH2OJTPQxmNU75T1WJ/mEIjJrqoT/CP43TCcB6XuXbVO2Uj9xqnwWRvewtn
czJrdutHQBMOExnb1i/xigVl1oTuLs+18XZk9EC0J5FjCI0d2+SObTp9MbJtkfbW15KvJO5QrnoG
ldZT8ViacsGcE5pm4u2HPKWOcDx9EbcS54Vz37Sml/h2qUgaltmgbfOuq84agc+crzc2T16dFZmx
Tzw3Ivu8aEQkyNwSDWUE6Fgl1OGjXpE8HIuQA+CsWPIdrI4EA6Nya+/cLJ77IWoKnpEk7qfb0G5p
mdIklaiHTEgR9K3GWvoadlGDnV0gcbL955wWajMnkZC3Xr+Lhmp+dKOMDEih6JIEeczkUTpsdjvj
A68ikpjdzOMxZ7SHEhLle8AgCqsBY2dTGqMNKtr/b1N084qxwWzzfgX+fwDhRP2nv30qvvxt86l5
7b98+qln8a9aXLPXSBztvO88G5s0EyX3P3oW6x9h1jQs/nBtFnxvZ/zT+SOdvztU6JxAmGFmCwrz
f1fj0l5reLCTeDEtpmdb/5HzR//Z+GMx8w1kHr0TEz6O4zGW5WfjT68TlAYQMPvZkDt3ydS3J5Y5
vQCnXMSrUXk6jslBhbsRTfSqwDbPvOWRtj2SXOwcYUXWZ2tqwuOcLOaT6xqth7tiwk6bdGJ5VTrP
IF6Fvtg4U+H+gWVv/Myd4tO7uhSIHaQQ8b/L70T0H2xLmlhCMZfWuMIHZnp+hn6nbGvGAeItJW8s
r3mUBLM3ZRaypc3kptHydrMY6SVi0zKPDe3jZKM55Ka2I6IIGVlNGQ9RTI81F861I935pu9wWAKv
n9fCxtBuhilZdk4ZLoGNkZjahQPQM6/iQnyIODtxjCrc+WzjArkM8VoccQRlSJO5OSUcflWN/win
4T8W4k8sqR+zcj+n2P5xK6QtJE5fF5nGfAPGkpQJeWaTymNeR7ituhgz8SS0rVfR8fzhUf9FLO9n
Aecfl6Jx5kjEIltncsbPz0xS5qbEB8YITmdugqyoxIlGCwFKbzWltqGzj/ri/D+2zwxf8eE2X/9G
Crf9G57TL0SDy+J/QSB3XeXvbzmbvuG7JD9uM+t/8M/WqKA3yhaCRoeJ0EFk+9c2o3t/R9FD2HMs
IC3rDvRvzU+jM8o/44+lroMmZTrNv7cZ8roEe4kpAtTibSMoov4T1Y+F/lNv1ILexQeTzEnmf0lp
fOcS/rBU06ZPMPlXj7NlinNbW0HuaSM1ZCJOeNQP8ZyZp9juaJ7Sw6jHF8Pd52W3NXSsK50KbOtu
MOjf855zlU93z9vqCSds9K1x0Leudtstd5CjdqLJT2V+UXch8zKHfmNPkXwyopOh30rtU9bZB70L
A6OxO7/vB+2xlF+qQfrdclHrh8Ixtlb7qtUNoaZcHQtQc74Dixlaj+h2eGc3sewCx023pEl8sEFf
Qw7OhRzJwjMyWLlGmfp9iNlhBdfW0Yc0M6Cmt/0xW1P4ubW10+vJbW6t5TYxEm1T2bRRIlhBw3hC
KzuhcmzWPog11Ni3Fc4TjiJ+3bfGRhAwQ/0UmzgZ9mFTH7Su3zd67jttto8tcVG3aO/Dx8EB4Eys
a8G1r/mxHX2B/OoXXXo1mlel4JDbHI2QLgXCPk7gjIae0Z/agc+PsJbivZBF5MfjuKlSmA/oKiOJ
rL7NtkKfg7H7hkned/NvfWwE5lLuy+bB9b7gp6e2rWl1Ld7tYMprukBi0xLi27chyFnVX9EOfFgm
2z4YEpjLJNxo51nclcLitJnQxou/MjgDQJDt5xagIwz0j+QEdzXIE8LTB5e88UbOwBY03amvREJ7
CBjOScsvdfOTmqxn26ZT7unaC7FOQte+5lyNXnkcRmUAQuroHkr9NeyXYp+JhCrSMNvrnjeFUViP
PcbD0LZgN/EjW80G0xPBR0vc16PtO1H4KOm8y8TSg9h6spNlX7bjdd7TCd+YTnuareXGo57YJ+5F
UUooSt4xi8htZWQBJ3OSCW1q48oYzGAexp05migSU4AV4KKUPcpF/7UOM57osjlNdhEIQD0GDylC
9zeZqg1l+97kOBr2yU5SknJGljSzSPdsoqXfGKF7ZQPkGCm56yr0nVCZ2VY12l4jz46wkJIcifZy
IMsx02QCbuP0kNQQPFOtIkY++lMzbeJe80cXYIU69/TyeYXOm4kEguvOe63CvGkmH0InDRw17PJB
nnXT2Ar3zkwwXjUYtaLG8zVotaZxFETS8MUfwFXXG0c7JYOJU9fPtGRXtJ/b8r7FjSceQ+Rq3ZyO
c5gFpRnCYcZzd8S1QZEJmmPWLipXgsr3tkX/cQ3Q2cUZRthRBy4sCxHMo119MDCBbnAGHiYx3vaT
tZdL+cEEYGsRpzCg72y0okfaEbdj+RQm2klSUKWZ5SO0+fQw252YrtOu4d/guMNSatMpAO2iLU+J
eNbpUWZVWJ9H7IwVJTtR2HGnazQXjzhrVRvF2zw3+13XnyXqsxD5Tu9OkzneMUPhuLTnksWfDE3n
wy+7TKf8gEa1CZ0P+hAFiR1uex0mECICssor6CPsH/awDSeyjkkV4ELbh6l9xA1CYFm7KdWLHevf
wgiwBhayfrifwuQ5tFgN7lLwVL0Wzrh18D5XRuk3HdO5pteOoB6hByoGVhqwRHIbLY26h3zsNjXL
vBKSIV60k5evofatUOVmAEhSWbeDrSO1ntOURPJwPViJd7EY8pm+Ho92sR1k9CpnRa3NjEIb0EDt
iMDS1GVudZslPZHIIUEV5wQG45NrjjcN2JqQxyXvyHFpMXgDBLjDYDJSYh6JLxqCEWkhG+DCgASa
id3ArVHnDj3D/eRpAE3AY4m42JUSJZ/mQBCJYQ++KOTDc4IjfanCrZMP35xmOZGIvVymO3CFcQfR
znTPplHdtx2okah5qUxnz8z3g5LkxMq8sI9ZiRObWKa3XLqyMX3djK9XIPA1tjVMsnWSvbZWfKPh
ZKSArG+c3Ps4sGqpu85CwnThrP/S8q7BYDd9bMYk3WqFJy8j1Qb1QADXQMgijVhvujL+kOfWWSfZ
UWDOn/liyUWTqusmzOePXiq2opbHMG+vxgVeEDmlXdUlw3UJBn0jyzE9Kb3fgbURh9qUfQDVUtFc
aG/rHMM+WSXunXCyI7PnVgBRO1iXRhVPTzigW7iUWfNgMNHWSHjJCnrlX4fR059Ae6lDM1FND3YL
HQL473NTYDgmSngKLTH5URH6XZiZwdC24b6FLbnhC+4Q+Q5m7X7O0WcuwAlFRyxXFTFvLwkxn/Qn
4I79AxIBIGfSZwqGwLwtE7iUSdfxwA8uyXaKhhjTaeQljy06kUUEYOc549nKPFZkfFVP8iHUwoBJ
bhExocgpSCo8ejP3rjFv28SO9kTbbobFHY/ZovvIeE+0qkPcPvpU7abuAu/5NxOjLUq3KF4lXmvm
EIRiwanbS/phXrpsebCWjSIHwHrCxKlb4UkN/cVsxgfKiqcO8Shcps9YC12fb2Du9GTazpZ9hJF3
RKZN/BZ4w8bpsUYUSWDyUtoaltZt6VokO0QNv6vjJ1GMz6WlP1V6FUSqSUg9Dcc4r2/yqtlpZfvU
OOM+bprYB6uHXIVTfxcVNXIK+c/ch/Wwb51lfb1sKoGQZ1v1GG9NDf5jkqGurBVYonUHVCbCsP1F
N9nut9z1mousKlpflF3xWIWau5sZYu7XVmsEmF7aHnurh4SQdInR7VFhunOnGZWfm635IQOrtGD8
icm4ii7s7wuzjNemUfTRNuuYdAN+VrmtYhOlqbWtDak5/GdkLIC8zWzaVeKMPmOVHVIcFTjz0ORA
lKTtVTEqZ9+Ys3l26TAQ3Zji/jGsbDM+Ah2rzqFllGjJRsrLf6YnePhO7VfofWqp0ZH0LHIytlAX
nFyRhClWBa30To6GXY1fYvTw8rcqP6madYSsyWx4VnX7QXmu80L7FMtTy1AwzHdTzxbWWh8LEZdg
VF2SktTjzc6utf655GEIhr7rhM9sQsnoH6/CwdTwfj0BxcguIbfREEwVRnbVWwHWr3mnSFtAx2Ja
Hr2HeZ9rarnAQh2d9ZEXBzpxcaV1hGmU+bnx7pUzXlgcLx77Qs3Hzhyr3axkxHga27g0pnC809p4
ejH59Nd2zAtpTEPD91KwsW7b2ucSH+2V107lmY8SHpN0unWycPAxLLNLpc2jomtyTL3MxSDcm8hm
cl4+96Oe7DPpHFHxmDiRu+ENL2Oxa3HUw8gxQs6D4kJVhnbdA3V+JQNePMZOWV5aY2ez9GAh9LPL
9YpljpDrKsgJBAoMLDUPGGpw5Vb1nhahT/QM6RsPd2o4xAIstz5hx2touauHKGuY2oGe64WRzZLU
oi2phtZKJVSspTyRk0yCprDme21R5aecSPwjDr4wKEs1HlrBSRlgI4S0fg53OsGSBwdBd6eNpX4A
xCiZvDlqip+Ls9XsavHOU9HZSyUWfCxxV2ZT9+REhvTWzOzPSUlCpeieRnqniXte6vYlju7rcoGA
GQ7qihDgkZACwvUinUNojUdYYfEHer8qMMfhHvkNazkmSNaoF1+ak3mP5whNXNRXWjhSAIU0xijW
QbUmyVdGcWnbAu7vxgChodfTXVNOBAA4kHA2PBAIDI8V4c/LJOLAniWfGXYNED+1n2XvPKaDsLYN
Ob4htW5Cc2xP9sBEIfUt47f05yy5DdO2u6HLAZggTQq/STR6KaSFLU1/KqyJo20apRckPehudQn1
iHebudGWbfBi9uDkZsZ4Bvr0VAzdTWe0yEQthvm4Jl8jC1IWdfswD+ZLudYtOkVK5KiT1OuGrL22
te1RXQ003/zCKyiYPHOa/NjhQbFpVLZOdsdmyqG4kcuu1JCYiHBYO6gNj1EyNVd5YurHrou99Mbx
Wlj5PLdfUyuufSMOQ3JqmhOMdBivGJJTJDuAffWRl6wF5iX0xh2Lvr1SWd9fqyRJ91gkGaaV16Vi
ZeSen0x14UeNA4YZUZ9wJO0K9tN4oM+G4y/IGbZCHUXD+3JeulLnnrTNlwGH+bjNqlL4Oc+3PzZl
/NpiGvdnIz5Vs9a2l92ASL6QwepJWTSHSmtC4B6055ILu8VcuxwsqAkEUxcV1Nqwt2f5NRXVvulr
x1dxCW1U2i8UxSm5sekTxC7aziBdjv9j2sr/MsTZOjL2fUVl9ymjxYaCe2zX/2t/lFbW//If0opm
IcZKh4ylMPErGd8xVH9JuIaJsOExdARblb7OHfinhKtZ8u+CscWrTR2NZVVX/hJXLIxY5CwRdvkr
ket0/T8RV97MKMTPh0q8XgI56MfUZoPlhQiKyg7Uvh8mSknc2ZggEysxOOw0xkdOc9qDY2TTc6Iq
xXlrgRjNM7XlnU8hiLloL5YqCQYRQuBpcB/+cD9/oRS+mbvw1yd7g2CLtVQMLfjZA8Hv/EI3Z6bR
TsgoKaL3FZpouBWNZwV15AhIpzPr31gesArJnS4i9pQ5tIatyZhZX4hM3wEhYq2XrdzjUJiCDILc
7R8+6c9C+F+f9I1uKoi1xDB31aEPqYqMhrZxBo1qUzoq/iwosC4IOZbBsMDY2FihmXB6a8vL//Lq
q6r7gypmuBw5B7KRB4GXf2c71ejTJ7YCt7b0Ld39/NCWFV14sBc4cMfhwq7D5A9y7vqU/MUj++ub
v0krlIWBZO+Rh1qKiANTZZPBjOjoHjWrZQDt6IlVoprBlsOe/4/U6r+uuaqEP3zfwUN/gpidHioc
2DuKBwg5RGmvylB8+cMtfe9roWn+eAmyHlou1igppWl8sVR1HEwMtr3P7WQEaRTGQWqqNeQ0E2Co
ctjxy9CBvFyugaj4gAAn3yNLRFSufS1qG8hAovdbqcnwDz+6vurkv7rxb/Rz8NoQDuwxPegqJSXH
4Skgt9XuMrpEB2MRBUSzjAFpHnKPQ3T2nlxxGkSy9oKyBzU7h1ELASxz9oaa4hNTa/TraumnC6Ou
5qOgU7glq8fguGnu/tBx+bnL8Nfv9iYfnrcMBFtdYYclxPuQelbtT1M67IvKufv97/Z9Su3/e1fI
8vz8u/WxitBIx/KQDSI7xY6xhlJd7UCmcLoY8hqZqEnKvdZ6pb8Uc3PsmzrHPYpsJ0haUDgkc4Aj
xvpQrkluLR7UUwcJ6hBVMeendMYggONvGy5RvTdAkwRA44e9Fct4K9uehg91fA2GhYNZqO+Gbinw
8oOBmSpoicS/VhKGnC4A9dfgNcrK7yNeE7bhXQGEd3dj1Bh/GN3467sNXPXnW5GiJaY2id8DvW+o
HFRN/mwTehBUTrvf3275632P9sDP16gbmATePHG7nbTdwbYW/sBeve2K/poMxtMYNi9mF+MDNABh
uMQL//BDvxlE/a9nCYbBz1eutLCHtWaWB4UNcaJwTU37e/PtUUTx8DUfyBVuwEk7tu86szK3fSW9
Pa4pPFS1PVniAIcPxMofbsS6L/zquXuzBVfMdylxdnKzYRBejouCUe+1SX6YCZVSlTMxiJZ7UFuG
AXqMOfSaxEGRtfWEapX/s5/+bhvve8vyVx/jzW48FBbLXcgSTE2UHAodAo8a5mbbROFDbUDVToq8
DmbRYQoZa8CLjefuXXf50+zh9e7/6vpvdmZLCEi6qZYd3HFwtlJoQNjKrL4oBCMI3XUg1O/v93vP
9pvtOZypk5fBzQ4DOig4ddvmZe/VvpD1/e+v8HOb8q/n68322mQeHpLKUwfVYXogjADlVWkev6Ds
jzVTFfCQzfLp9xf73iv75Y17uzUy86AwGHdycHGwfXEsk5w7wPj5ZFuL5u1aayrIr7R2RkMWGt4F
Tm8E9q4Ppx4N32OUkYsbPlB21dhHrVVXqT1yd5IutLeg5dTV6rEjLZjO4rNF7+pTnYeyZ9qFkb6o
ue1fYjFEfh535c7qbQFUvIkxASIpfjd1O7jy5iL21N4OE+dGuH2TAvoJJbwu10G8mCf9qu2H+doI
M70PlqyncQGcn/NHIrUlYOqAQ9YakzsNX45oe7vQF+lDpujRQSsqvNEBzxpZqzXAGOP0IvH6TG4n
O6exU7S69jSbjfrmuVo+BZ3nlPnlDAX+xeJcgWs7ndzrwStkYNkT3YSUrDnhQYPEN6r/mNpbDxKP
HZCRjvAbMiEHK3Fp3xt9ShNkLsrlm0a/7TOlOLlvBC3rABrLONfuEoFh8jTzsklt735umbYaSNLK
FRedUTGjIddNyNF982x5xF4gvvH1yAp5SxPkrtFY1Hv4j7WOf6iX8aE3slMmGGGCFy+RSDp2TVpa
6n36KRXGdG8kufpAigbvfpF1eyvCPL0h/8gvnw0Gtrwhq9D9GW2CURojYqL5Bbn2kRs9WPsFk84z
DJMB+1SloJ+O0lYf7NTxtFPcWe1X5PXs25hW4EBrp+o3S9UyU9jz4Ny7FtRQLWm6mtECXUjvwGKG
8lY2k3ufuwu/slRjdlvAIM43VrVaCO0kt5+1JcHrh/tJjZva8BSIjUHmz2OeFCHMosSUgVlhLV+D
GVqOczk2ntPZHg4GtNCHtEjTT1LZ9ufc1DDR9lHJCBgsYfZnzxoWbYe3Zer8dNCn6AxBtai3sqJ5
uGXUBgdOXenlrZnn+WOkr0bvhXyfOCjIa9XWkJ3YhYx/MY/10OpHpUVav8NHtwTwMBhpA1cquWyt
2QNdqw0ogEnFMB5SGCN3ZooJIJhdwZmBnDldDTdp9bve1IBFJp2+TpaZ1xhtZdFp9GIIUo3nEaws
ex+WTBhI+BKr7T+XvptSPUGBT5cXb7YYeRN7iw2TN5y6u7qyCJIi3WvpTvQVkxCI9O9NfI311gS6
co4kzzVxc5eHPeuib8DTQAqa1jitqdaU8G6pIrKR/UIz15P5Dv5qlX4YO2nfdQAZnhuBgBlozJuN
UFUR1qzJ4G1tCyM9t3GM0NvmtvdastYQnLPGuSNAWXzTjNb+7EaD7JhTPFhfIVnbSE113+jboe6H
h1RrccCsIZ3Xbmi7mKa3UXwtIzN9SJBs000kZqP3M2QaUNaGCSulln3xqRZRjwBo6E/z1Pe0wJr+
nn5CRTw5jIwjqYiwCkJLQ2rD2w91xA3wMZM7rvo++TZFVhXgdLTQ1a0KNW+e7juZE96f0rz+5PA4
MfghF7S2scGlOzXGRuZnpWu8DC2TQgKY5acxp5lDd78B2ZEi4B/cCd8dsch0OnTQWnQ6pBLjkddU
Hfgw0jUQZ1INb+oyMjljifLbsM4mds2uwlnpzPkJy664SnpjOdZ9jJMRcnH5aBKUhNrtze6lBMbf
Baqpd6ar0ZfuozC5ljXLlx+Soez1ONmbkbw04rlaVt4kwvyMDM9G0c3JYcCYSwNs8ryvVimYQwI1
QnyGwFJj8Yaji8/Am/rXmiMrANOKzXNTOTLKt9Aisis4jRAkMkyh2CW6KgVIxPyDEHxFB3q7Ml+E
1+Wfhmxkt81aHanZy2t6gfg8eZ7bYQhD9nD2zC1RxNWcFMfWpQfTJt7+/hX4zht9jZv9WHDVo9Fb
PUn1A1+23VmFETHcnAxhuSAb//4S6yHoF4eTt7Nzp55hBXVelgdbzc1+7GYm+6TzfPj937568X75
1785kSYLnJvF0YvDhK03kIUStNph4PRWBN9Vle1dRiZ+t+gmsSHs61uMrLCyGs4uXpnEa/Y09F2r
l3hn4bnEvAV3wOiSx4rg417T6ddMWZscUgskID8hb9lRMT/MdNtr0aR/nAH568LSdtbv90N1zdQS
5hl1S3ZI+zG9FAtQOosUmZ/q5kD0ZpZBG8F3mVKvPdack/ZZWE+Xshr04Pd3cq3VfvU7vTnEOvgm
cvyuyQEatfiQDiuAZKzSZ62G4LlCnPwkMqIDdsCY5B29kd9fFk/Sr6/75vA6OzND7HozOUA0qb+k
xtgRNSLpKsFrV5e9kdOLsiI4ZRtGOY0PRGzbTx3naQSzfh7EngEeBsksrwUj5CxTHoApSJKtAEvF
PwiH+pHSFEaztK1hDqY2Iz6Q5RGVZ8zkoACt2H4hCDJckAEAp1+bRsgGYjJK+vdf8L37+ubQXJgV
uT2XIwjeYZ1TT7wqGQz5DHoQORZwmtCikNIrXNoF7c4vQE3A8P7+2u8tjjfH6aUhNmUbS3TwCjt/
sSOGDhA3nOAJptXV7y/xTu2xjo348bltpsRpardNObnhFmDg0z4vMLfEWvIFx5fzh5v4zhdx3+xT
69weJqRU6pAMhnkZtRPpvJzj90j+8Q9b4XtVnPumqi6KxdYAqmYHw1riXTPGJnOjDITZuZSO7/D6
YWhMOt8UBTyjqi+94+gu6V5Eevj19/eSVO4v14L7ZjNzKq3zBiQUVllX0s+b573uFfENycLkXEdd
h2Mkbh4KWWCOswzrKmV8H+0tRZ6KATeHKszy/e8/yzvL0l1/iR/2I4ZcJTyYnTpoHJtJ9AqiMsIa
seOWGuC2Eh8RUOn/TjRx3+w9yDWOIjlcHnrXgDJoR+62NEoNq19Y3v7++7z3BL3ZZjrmG5EpNlYV
LNV3jAAtOOyowVcjBv7fX+KdN537ZqVX9NoGhQqL7DXpGyNpS79VnfzDgNv3FtqbteyGY7zkDvMy
a/rgWxLk9yX0vAsAblgoQMH/YRm8s125b0riYoBqUktZHAh2LYHoxHiNFe4qqublMtcs1J6Z5W33
OOxsOLh/uHXGO4/b2sL56XGb8onub1EyAVPUj0xF5AvZWkplomXm8pzgzQHbKtKIonekfboBz1ga
YEogMG5D6DaXOARJUjCdg1AZhFZiIxTCOBkGfHTEIlXNgW4tqLWZvXgpMnZ8w6pLYGL5eAN3bnh2
pmTFfTSFOOo6YrofOmYcYs/juLmHfE1t5mg1o67hvDRn4IhVxIBBBoNtp64doGr26rGA/Cs2JgST
5Q8/yHtqn/PmF+mLgh++ZhNHjDAwFNjqDApbQx5HG1WSsI3uGjAlzOpb35uNb09pcff7J3rlNv3q
UGC/+VmQQgg9Qe7bA6woTm0FM1owRPFldizjquIxCeiCerhVOT1wrtWjCTFoAOAHY996FR19I5xM
EkycMSbedTGHGB4aa+4PiTXmOw3B5WDkiWRmHae2VyXc/NlM4moPRA6TIMw8Gko1xWAD7mfGVGeM
wBHrzva6/26fs9+8WSD/0c3KoIeHJX99ppZqV7XdcgnWt92mYMXBFWTRH9bwe7dzffp/2FRtORog
ByssMPry1TC6M6NEWqrD9DrTBrknQZd9NOm+/2FVvfdKs9+8T4SdzmmJK+dQ9PGldPv+LMocUGLM
tDxHh9vKpBxvl3nqU7g42rNHCJoQRTfd/P7xeWfP/T7s6YevizUvqyBqqoNJNnorMpuZjf2SHPU8
S/7QkHnvEm/eHA0tF3caivhAK64/hokutl0OZJZrLX84RL2zNdlv3hyLW6i86rXo0Bk5Yx/GegjY
gtVl1UjGfILap742tc//3S178w4p8CshjLjRYbX6bV3QC0ePkVnbcRJO8PtLvPMisd+8SGKnmJY1
SXhgEkV5I5eKFB7T/jZdp5Z92BEd/f11zPee9jcbl9fV1kR6NTpIQEkXaQUUs7XL0JcljtFCM0gP
uq06taL/APvBu3HsPA8cWVb4p3T5qRzJSYtYfi2o4Db4sklAduI+GmGeMdZO+7/UnVlv3Ei6bf/Q
ZYERwfE1mZOUmmV5eiFsqZrzPATJX39Wqur2kfNYSnQD/dBodKHgksUpGIz4vr3XDokhismmg172
hawnZ7v0COqoQZQILQyUs0OUbY2232FUpOBXFzacMNOlrDRmt7Own1MmNwoISc/mzvD3YxUh1Ic+
Acmf9eWEQuu+5PFuwqxltZPq7JANXRtA+nLWixN+d/uk2bps8c8MtPdeV/tktu2PihSPrIA9QTdU
U6BQoCrucWk7ZOStm5yuAbwmk9wBHW7HJje+RbBhA1WA+f34mb0z1u2T2bAaHXKilYj2XeFG34E+
l4+LbPIA170IRgDTYNsqa/zz46OREffbz4t9Mh+6uCYqXFXRngAY89p1umpD9vqyr7u2vdCTjHe9
04GWV51cWy7EORRFhBfIEQLeUXtNd//Jj7FcdOQiBIPdmojzJ2vTFdby3aHVcmwRpuSv5HJNlaOA
YlBVZ16j927Vydzqj34HsGKIQJ1O3UbJEufaWM43S2F/6ZMsuV9y6kcf36h3R8Zx+nszkwImyNKi
bqK9JMxzb6m525l5P/90x3k8JIAKLkfsE4c4j+NHUliqYIGMsG4SJG4fn8E7a1v7ZJ5NMx9Fqtlz
tUSrE+DT4rNNIjP4+Le/t8axT+bYpmv9UQIn3kcCwRXwnmSPWK+FvMFX2Mc9f6hB3m1ksaQXrd0Q
/oC97cwO9ngPf1P4OLVRYs1J6rFmlWjaOZKGYSL6KEsTSI2yPXN970y59smUS00vtQh6jvfuPMuv
BIhM12YXPndo/seA0tS5cp54b1CeTLmge5ETOW68z1zEH40/zfdKL8VBt+grJfiYnWfn5lbnkVgv
6QS4Ww4GNoaEFbVTp3SJaJ2sOiK2N2MEsgAyTokn3Qn/vXttncxwKGcVFlU+13lbpvehpNou4ETQ
kbLF54/H0juP8/Vr9OZVSWavGupxIAuJ9JkdseNjEJuefYu81z7zZXvnw2adTFsd4azwHBIOAYD2
0tUCHY6R+VtpF/7OqhMZZBGqflpy9ZkjvndRJ5ONQQLOUns9oRU0IwJnktklQ7YLLKcuzqykTkio
/+y9Wsdjv7lxaiI1Bi4KBUDXiD9R4S52o9/Ku7xta6ichlrPTTU+ctzmgiZ7vJcTilM78pZt65bD
GgdHBpFksnD2oUm1SgfzUs64a9vp3O70nRfJOpmGiHDpIXUbCbtTm2K5JpRlTl2Yiw5NNJdE+d3H
g+i945zMRyGKcelGzN8tzmGa6cV8WCqsEjHVyiAuiBn6+DjvPdeT5Z4PnaGqGzuhOD4sF/lI4pUR
+samhZR9Zu55Z+Y+ZlS8fawVzVbi7RAnEGwVbhZypK/7ppw3/94FnEw4whmnklFf7lsHNhFQXNLK
JV8IABj+v3eIV9HRm3GZkRCthhz9UlpitrRBV9909XKLbVaf+by+8xSO1ty3tyjy58FriVbbtzGo
hzqrkJhVRzPKWJx7Cu8MqNe6x5uLMOJkAe1HBEVErMBnwEr1hnAIceGYHWC2POwvPn4e73wAXl33
b47DqbdAwgkARGf5CKjiJko7+GeVka/HOlyZoJnPjKv3btrxz98caXH4sOiZbYRV0m6RJTE+qdsI
ijTgQz6+mPfkRkdn9NtjQOwpe68eiTOEocuqfgovyccxgnREtq5112OFoyMmqd5skgxof4uL+bIt
PHeTu9iVzpzGew/vZDbwYpuyAJnt+7hq6mmlfa/vAmEL8T1sKpAuBJS2F0D9Bx8Bx/Cj6CoB+RxK
SDAOlnruZ0Nf+hm2Mytjz4E0Lmcb4UWC+tTHZ/g6Un+zhlEn8wiAIpvtPZpdNTSrLF3Mx9kakEak
01a2WbsBdGURPoJBDM6AF3Rq9gPa9MPWjwZcu2SDAa9y55sEDjyB6xaQMqRjX4ZIeLuePKXVWIRA
TrNxWRehjnAfIMMfsvhAlMtVQx75quoWWq646MhGXK7GOXK+kKs87opIZdshag88wYacDMNfW0lE
4JvZrUV7bo5454t81Gu/HSh53aSyFgwU5BXyIhUT+xQ/RXdrtmwWF4kbtGbv3mJx/fiOv3PA1x3N
m9GfYursBkJ+dqlndiuRiGdL592tX1I8hFdnUcvhHEZios98nt953VCd/3KFrQGDIz4eUIK+us+Q
Ff2Dad25cLGTfHxJ7y3CXzWvb65Jm1YXWwDSd5jQUf8oZa6rIj5CoET3s3dcytm4ItZ10bX7BPHC
us+r6eeZg7/zmXqFnbw5uInmxDFYtO5GoT9FtjCDmXCEdZ1pFcjIHNcS/+rGiKJkJZWRX+R4Iw+6
0d6mtrJyrTry6jJz/PHx6bzzeF+18W/OZiI8rahH7exMXYUEDY3Otl3K7sZP4mqHDCIPyEQE6gP/
58wR35ljXldlb45IL7LPHJmhCzTS7LNEFrtWxRRdJqkjLyj/Tv/eOHrdObw5DuZTU0mp3Z3dWxC/
c5lfQ4cZ17VMsvuPbx6sCQbl76ajk1UBKuY4g9Sc7gEKEE5uDZV3SKAfE4jKBgWenzlEO9vLHUBT
oVFci6QaB3qGtBY2yk7Av/YJajgPtQo5SqxCBQiamtWmTrEztbbyL+n7jwHvwnYEqUqltmTeCUCK
6+9FPit3NVZ40XAmdRcyYc8MxM0lk2YMW022UNvewawdbymmq8ecELW7oXHsl7gpiQnqTEIjgx5L
6rVGAZMQ3tYNMf53Gd4CvsAnPRq+fohQdYzkWznVsDWiZwQaZRUQ2yhvSoDiyM6KjPanXIpLV8k6
XRNUSoIMwGvIgbPJQE9QLkwbAduNXApiLUnInhAkGOTyYOObReZuwk6ZRHYbXvGnQ5FzPbm24WJ6
Ut23djSTH17vITIGeQFBTZu2OXNqS/iDBzp9JuPlgWh7fWnPSDs64d8SMopLHr471IM2HupgnI82
valz5VWlS5OMMDOGchr6ZEZtuL7kZchzQV5HFOL1VEOIv3Iuj37KKv4hycRCUhGmyFjthMTxjQJM
+NXuG3mZkwyziWMYpTuzKCnjgb5RKSEJuiWPDDv+XhEGtE4AYeKsZFkX3+FnVAKb+5CqgDbd9Gdl
1v34gKq4eUjddESl4/l5eNTX+UTjdbkKFtvP95Fp4ZTnPQwx29VzAaeN3FV9A040fyEQ1f6az1Ro
VoaTuXjLFyv97KWJSVqfjLMvGj+sG0zaI2SPCHTvqa/6KQ3GJap/psPMFL5k+VKh5J3HC7IMFP51
hDyQ24G8b1EHAqPFreygkEAAlK8YkPrrLETFiytG76mWYfIPA9Vlsiu7AsenW3ThHsQSjk4y01AE
YbdFgWRpBcKx9uwQJFjUDxb5vLP+xG68RD45JE26ZbdOKtlSgiLaEQIBc0ONSm6gTVqYvWM3udZY
TwVVDG3e405dMLM6vbdKpB8/RUrwA54osQ6Z9WSqi3FZTICzZIiWm6rwEY42nVH+BKnoNME09P53
DZk9JAAR+dpUznceXu1sleW+uxsBjBJ1llgAKJyOBLVE5N2Vzus521Lxbb7NYxL9gJ2In28EbEGF
l5wb6XSmfznSya/IHXc5dRLPEYUlQo4BcXPR/eBGtbdn60PT3eOLB9e9rY/gvcGyfvppPDwZYXck
rSrTvUylmCYAziXfXwUg/9ap7OFrODTjAbUDCDbCj+0UYErkP0ZJZ2Ro0ZFioKoBwPdAF6balalh
P4/OXK8ZCwTtDmEB7rHPiCglDtN9qQabfA6RFhO3xCefYJP0ZYWDoKFJue19IIysaML6OtIT6d58
lrr7yC4JlvaoCZKDk/n411uvHQbAW5p2YRUvcKRBUGSfDBzxxYrKZvGEXQCA9pTFRHOLiipMhiV7
wcZzlAZ2tmXfLt7R4ALz1SE21e3DHTrdNt4Yfmgv24ZC+01eTNA2J2YQ3Mj+guvYBnqL8yrvULIO
+QzeFOitWOcKR82mWrx+a5kgV7GTYYUYTfcqUzrztrFf9C/jKMDjYY5dtnPim3SYhab/alkdUGZL
YkCWKaPB70d6SCRzX49W5xEzD8AykFMY7VvCCuTlAAgSGqfWKJbruM1ffH/Uw7rQ4pjBUdjffKs1
mbrgNHKHmnH0LpSFNHNVdDZXwPAdDxMJxx7I3cW+NU3Pi+CM9vqiUIRjr0iQt+9564lzVrEPjL9g
JJMvHnk6qJZyaKFZdfFP2x6vgRuSy+wk7Vp4nn+YpBH9iaU+YSSgI1w5okxurcJVzyFUCeL30hpk
B99e+yLCeuJuFfmm0cZf4Gyi07Hd+5psjYQU02NHYMpdGIsNi00yD4YxZBvQ01PrsIHDdSR5CH6Z
EM2KyqX5NZy1zPfEHNw2iXJvCzWKTxiWq4clw7cO7qCGYjOkuY9EicJoiOyztK5yGv0M9FqHd5NJ
ZsrK6mtBeIQ/VBsCnBm3EMFvOzi/11MyP6GVPiq2/LT8hGfdSJF0x91LPjnVHHRoSgGmDlnx/YgQ
Al+QYCwPUqJuL6m+F0sgGLLrua6gPE2JZ5JO02fDA2JYDYrYn75HldXNO69Xhtw4md0CT28SPbMv
A0AATdIw6YxXkbkvuQWr0c/Ln1PSjp+WqixuapX3FirVaCH3rNRNsp4gkBHvx8DZm1U3q1WVVToK
TBeSQJAkQ6J2NWbN55h39xsLg1ZCDydMFYVvFyJ2HqN2OXaJszIw/ZAsbuFgn7eGkkI4YpLhCkkN
PnHdqR2dJTLtrfQKpEtNFp8tu4f/54MaTlg1eLuxTIsvSAU5tdgo6y8fL4jeWbu/ekDfrLmWPKyz
tna93bLMVF985xZULAricDknXnrvCCeb8S4thDJoHu0cz3jqU6XuQN2XaIRm80xh4b316XGp9+Ya
mqLM6ZlZNADg52+01xWHaiIdA1dotSObZjqzlX2ngPEqjXpznLCF6wTqxNgRff2VTeyFITRS7iJ+
aZJqvsic3j0jOnot1/5mlfpadXhzKKfNWxPPQ7wPBxybTZVHWNTb8ZZOEzysvnP2yhkQ/3ZpeY0H
TQVVG4mNjONpTfjk8Bnaxj8K3TIvwxO5Gklw+ZwWR9quVvqY3QjVIUIcYlXGvI6GvtggOXeI9Eic
O9XDNElceq0OdWkEgaV7QZhTG/SzVWwMupDbRsy4A3yZ30aLSHbKrbPr0AWJ3Q2zviLuAwCVaxYX
5KLTHs6BRDNNLJtSp8UmwwmwdgeUKKy2CXNbCHP7eCi/14l6/fM3N62J8hSFYm7swOB2F9Dj0001
5WTMLHjwLfDZawCKGG0JiyQlpzcfYtCPsDji+MwAeWeoy5MWwpAJg2wlBqKNHyGo8thnUT33W9a8
5zr+r5vq34yMVznMm4skobCKQcuD0yF3Yc31zVtybLPAV270HLYogat00dhMm2VDHnX0bXDQNqcT
eGApl/kyB51Jqg6JE4vuMSV2fngdRtC/2JtgT4x8CB15fp/11TNo4WR75tm88+68SmzfnHZMNEY5
5LQ+lnDpNxqBYFCMmd7+5UheeveuVc7z5DXqiqxY+LQJXQqZmBZ7es+/U8KfbhDjMgpDy38EBG8T
zOWLw8en984MIo9//ubsvGgiPdDnppLD5d77zoDugLIh6MkFq1frWvuPj/PeXTiZC7PILLKIgPgd
ALQ74pmrHVGgpAA54Dp4iDsCNtIzY/G9SzqZFAtvHERbyXBnttN4NaNAC1gawhfzTCx42ErO3LpX
0uJvBuRryebNvcsAsUnYUuFu1J2v1h5E5Fs64wrYPQatnSucRq69Hqo9Auau+zHKsUAI5gw7D+QU
OwM4NNBmbPvGT+nJnLn8d7b55smrqOKo6y1Dx/s2b8SuTChMIQ+X69fn+J9ICvqvxYd6FCw/gl20
1Z+/I10c/9rfpAvyEAF1gmAgigD48NFm8Tfowv0DRDBWZtoL8GWJjPsn58I5xiuixOMPbUl54Gj/
+P/xioL/RA+dtB/hwM9Ai/IvBAedsCTYoYDfNcFv0JxRcH9f3Rtvxm9aUVhhPWYFiZt0913qiwui
cD6FtDQ34ziHFz5yJ7IdFtaxtWHvJHv0mxRTI/WvrNwKPrIeXqTHyMys/ZLEN552+yvT6LP7Sbh3
b27u3V+v01sc74mN/a+z5b5ADiGS0pGnqkdNhSKtCHzDKyK6z2EJXCmoq9b7BJQPJ09lQf4k9A6V
aA0IT1tD8xCPLRvT3k3FRZ8kHVHiQsFJipWHnDxXqzwm53fl+wPbfDtZBn+Vzsaf2ZT2N2ZT9Ddp
Azqwni3cnwADlvvYkcZ6qBb7sYZFRN6HT4IuYeGF3aCKDF+6yHO8lTf5f/ZhOD3EjT3w7SHp/E5I
ku+S3K2PsNAw/+4jB0nOvPAnPeLjHeL/Eva1Z+GKtU41ZL3OF4tMO6CRlbuieNBdxbSerkbBTnsP
bioOYpzvLOQ9rS4o9xfgRNtYP9TYs4qACPA2gF1Cl8Yk52dTOrW8T5rSx/pv28V6tlRz5oxftVP/
O3O+nrFtYauxbIoDlJt4c95+fWDAdB5YM0FxKTIeQf7nFyYMt2fQCJhN2sQGxiDr8CmxIxv/oGIP
mw/RP6yQ7iNdpqPoOc1b1oHDMcE5alxyk5U5fzYbRT+vqOsEs2DGFq0nHeVhrLvpfhqHYQpavDur
aR7nOrBd9uv8tSn9vpCBC60kBGXQs70E6NVrwYaTZcfLgDpvZC9l0TGCxOkFwww0d91NU33PeqLf
kFyAcIIIejjO2o0/uaUOvw5KULhCtPbQJyR9DyaXkQIjkOvFr4d9OUXkH0+FZ3yL5dDuZ+F1L12O
+K9n+cbJVwUkcbKc/WuFAOBOQ8S7pe8NBcmnnnmmNHycqN5Uhv96HISWOSb/O75ox8L7mwnBaIq2
DU1DBFo1ye6Y3giUMeWWoLuFkjJFNDg2WoK6NUrH25Qi8rfkA1oPqVbALQ3DWVFOCgjUGu8SN3Wt
DfRJ8QlOI0k6wDia28iTPjlaqodt5+kovQaNJ7HKLiGFEy3q+XoIq30dl1SE2zrhIZkWCu+pGyLs
u3zNwy7DXJkPFn/J6MnBmeOcouYRS1Qaw+d8rJZ+i1GPcCUootdlmy/kojlZ+tg7ZNquAFq1gTJT
NOVEYFYZF0UlNrC0MV+5wHZFjTVo5RHeSrKPMjcK4k+QUQ86GBHkSEqLtrNFuVbfLAbBzf2o48tK
E9aNCq7PszUJ4c1VXPADwYBD9y6Rzq1B22ldEgoe7wFv0nEzUUngZoE+EW3LOnS/OHNh40Il9uux
9SZSXd3EOJhVBPNN2PVtOrnpN1KdJ3h6Kn+QZB9MZ7YOv/ZU/nr0cK59xz4m7UKq+PXR53LJHFP0
kuREBlcytyaVJ9+5aRzfZL2sEA/YefezWmLzjOroZPn096H5RhJcJ0E+mccl45tRRyCSFxY6lUEn
a8om7KG+pZ5yD60tD5035hdWT5OSclHBixcHuW9QGkyG+NogymHj1wwV3ZnlmVXdCUzm9bQc4ZMI
QJCNKdSpuE5g6Jw8tteBrxO1idl/7shOIS41cRHDpXrZqlo5ASG81J7AfoPkjfKnqILNXMXQpR01
mruhRVoPrtG8NBLXCeIsjK60ScILPRf1zPIAbxtAgzPzqiu5ZSfzqsOZ+4Rv+76pTrUTM/lvbRaz
7gwNqipOmc7TJhRyLvdhJh5L4rppzqSt/5WIJDiaRG7eYpz4Bwl+mEcyOwaE5+qBHVUOg5x/FoV5
a2WCgrcz1TSaK5nczGbTXBZFJeO1xvwB/Jay0aYV7F6ILuhuVOk06xBQ1cbmPn7JbXcOhK/FRlci
5HWpzfpQtfNMatJImks8LfrQtcZtGurbxUFNC0XVTT7J3iHA1sR+fFvwXn/TQixpkKT1dD0sx4CQ
4sjpSa3wwc7z6aYApHiVURslIQ7dILWBg+GQL0Jmq+8dyOwkSooVQrLtvHTZ04Uf7yzVzV8laVCP
eZiKrxgf5ESB/oirM5xFPVhZR3oDwcggUGfnyuyTp8Yp+h+ojohAnTtnfcxOb5GxxvFZf8lv3kuX
V8yRpnKPq5+Tpt2QWmXGXh2urE7CT3IQ1j4v0XW1ZT5uut4F6rp0FBL5jB6adGm2KD0oMESIrpJh
qLZ5Yf6Ye5Fu4yYGdl6A22rJh1rV9XxOiaGO53Iy6lyXHZvwXWlTbT2OyjcvcheNeNxjNMkahtoX
cgC9g0EBX0WW2Jap42wZTWpH3JHYDFDUg7ZpvjVshS99T6c7SRWX8QaxojfSOCgdAaJwGJvDIshf
6qJ0K8ileWrmxUb8CIi9W0T7gE3D2FD9tb9lY5Xe9IVDbKs7FMixG+PMHPl/ZyrLdvgwSsGxPRcm
2q8XSEBsSMVac4Eik3dVDd+sQhH7RU69f4VR192ICkQCW3f4rKM/JRvHGTn5wQbfODgv5C3qc+/6
Sc2HeYqTOgaYMEeZbGFPV/G1V4Sl6RQCeLeV3lluSTjY3ALYcseLzBP5ntBhkGMeKAy+lMK6nAbt
nylu/Fr2eT0H1zzGJZBdwXRz6tcBAtlPjeVjYqn1s51Yzn4E9LgtZLScmZZfRSO/DDKLgeXSGeNL
AUv2dGqbOnK9chMcCsHA+R0ZK/5nLoz1NwmNOzmExvcEy2gGdsmu7zpZdt8rV0WfBSVnMMMTOVij
bRsHCcS8XxHIJn7i6t/TB6bk3hAtTpERJtBqIaAMh5qCjFGNKkt38GC6a+mwImpVZ6FkmX1K1VnV
/ihzt6eZaibNpRv5k7exVHqmGmr/Wst4vcGecnxJVLGjHMc7GXls4ugsl40ZaFY9axqGRWBJ0qt0
7C1Pw2xZGx25+qGtcu9iQQfUr0i0vK1Gyy3WXdTw43YK9lNyBEqB5fyIT4H4NPiYxs9IJ92jMOqD
ObRQ3dqyI4OsHvHdz4XX/misxfvMusHejkYEQVPkGYttG4eNJpkQ9o8mk9xvkmFtiRouNrGUt2RA
1y8ajOiL6RfJt6hyvK85fawDvQn3p+4tVtW1b9tXWSMdqOUwAw/uAGV01cXZhcAz0qyK0h2QsHnf
cBbkX+uJtICNXz2xS8OUVcddtbNEypHMcENaqvy7XvefKHD8lzE8xVF9/X5d4yr5Of94S+58/fm/
ChrS/kOwr1Q+TUWPDOPjFvOvgoZPZUKYGFxNaDtEkhxNKn+DO5X6g7fLM32TMoh6LTP8Xc8Q/h+k
IFMYsREwvf7Xf6We8es74kolWUISvkRhBAQ4//br7EyLihjcllrFNNKhRR8yDRuvNJI70B/to9s6
/5qDzmWnTZiZ7aNpZfq1LXVS07S70s6ckc8qM1G6RuXIN0kaP0d2+GfmV6pGv3xbme/Q8fjHXbLi
4qhonyySiUjPU6+HI7zUSEXEJq+dMDYfSYQzFG+3Ini1DGL3GBQDwoiaN2G7XmFmbc403DrLEZyb
xMBMWRMCJt7PTq+8wCU98IXp7Ji/Z+AJc8qKlnPuqPrGNYi1DQ1WduuusrPHoffQ9eTepPq1MTi5
AnkC5O4izn2N+lrUAzBFoxDV8yTactralXajneMuDk8E5VTV7Muks9nwpKLL16zlyMHLLULu8Ql5
hXUT8tXu7irHSeSmN1AtXKd1ND0PddId2mSp3R9FOlXWNZZ/9y6yk/AaeF/ynJNMmQTkIBYaGXJH
Yg0OYX+BgJelVELpMPpZXt3mqRleV8vEpoacuQyRZ9z33Mu1E6JcIr+Zxo53ZRdui2CpU/T1RWwg
1FmRr4LD5zi8nyMAQPm30ogpPrTaKNLmMM0DadIToaiyCvyQhvLBi5upnklDrrwO03GGHhCkMzoL
e16z77QWtWFFUyIYyasiS+tVn3hZkhJJU1caXysBLdd2ZJTlJ08TZ0yYQcXeh9JUY47mZ1dPRG6C
gFdAMxDXh+whNp62NdtewtEqoyWgB2o8MaahwQ5221WNPhLCaYkv1iXJWnHt3vY9K9juPjGKxkU7
aNtIvwJTh4VnYp5mzX7cw9jucuf2DfQWGE8oT4vbZXAH84EOelN8iVLQ/t1mriFZ0WcydPcjL42q
8XnzsCffcwEEjK3rtBvsMsjA3UOrteu4yoegMWPgfCtAcnPz4KqhK+6KxLBuw942jqqohDr5ZC3t
lyaaGUQAq+ZiW7eyMtY8R8J6VTL49ipNWtJGaBIr9t29kxZ7uFWzF1B8DKOtdov2eWHLtmz6egCt
uZg1C4GhLSqElPw2yGB0qfshumUnn0TALEM80gb3ulrLMi2JG3K9IaPg57uEY5aaWqFlRJ6/C33M
AYpAoGJtNtEYrUroZrdEuCAb71XKDSuJRVMvWti6vtQdWcA3wqEAcoWZoMkPCSpK8Ci1ORsuTJQl
nh5T1XfdPsTDyo/mQKlWkrdC3rCUQewDgEs70O+RIkl0KBlYr3TmE71KItep/zSrHJWxXQ1zdOgc
F5d+J0X7sxsGPJqZnUwXSV9b5mVtgPSqV6jQ6fNfts1A6MGma7MOKZ9HxPYwbsFwGU6xrWwcS0Gf
jQVAT+UBFu/DuMYM3ZlkV/QwsSbEHXO9l+x/rNUM76VYh4k94/WUMUmhQ22UUKRsIpS2xTiwcCG4
G6SfAOq3jfqSHXBN1ggFFsrF/l3m1363h3GvP8Hml9F1yIuMUbBhx/MYTRbDd2PkMGM+V1U40QOm
VTvFgbJKu0m/TSUIWCOofTH2145Xsr00pwVDCrgqm4ot7SbOxUkIbkPRZdRXgLGAXhnSy5tdq8P4
pVSWswTogApSwHO0RgECrehmjtpcrafKJKBe0ITb2k6N/KKBxnDIlon+OnJ7e9yMxUDwhuSDUKwz
kQzTI6NSAxmNbbYs2iA0ciJwGFlHtrJI+BvLb9L16iLbtbVPZfnb7EtLPISxWCC6G940V9/jkhhx
+U0YZM8yLnXK29zBJazh8EgynUxZORtIVt6gX6KmLLvGo/IWhlX3c2zsMFGQ9ubRsPQLlk1oT0//
sQbQf9n6SB5btO+vjz7FP5Ij3fztEun1r/y1RBKm/cdxia7AkJMWbh51JX8vkdw/lKU8wQ6JSj0i
pX+ukKRJNhwdDd/z2cU55AD+s+XDL2OvSZNISOUKfuW/BDb/dZ/mHut6pNa5x8UWKy71usp4s0O3
u7xBJ512+5GyzzViPYZ7tsByYnAV5/yOJ0uW48Fod3D6LPCIuzu1jyYsvViOqGZfxDFrhlDC5Eum
iKmalYa2jOFcA+R3B/Qo10v+oaR1ukZKxVAhAUnavfQNfOm+lRg3JvXmFRvE8m5yUIG8efB3f+06
3/akfi3OvN5O2nGmJyTPlcLpyYoT83tcplPOFQ4VkzQlVPdgIkm7o7RMGA+ite2A3fCFBvd4phZx
/NX/uw3m0IrBQLmUTTVLXts5qQvhrw5LEtm5palKEXxGcpuDuztzlP8zXjgKF8bdlIhY8OH/uqQu
1GJNi81RmmnsLxO3sT8XkSG3bZOQ6PDxzTz+rtMrYiltWib1I88/7V6FdUUEfa+bvdbVZsgnmjZj
9zgoJnPKpg8EAZ/bVP/mgFSqBKmbjFH/tJKg2J8u0AubPcWkYRXGcbw3J23swKg8f3xp9OF+rY3x
vDwKYx7rep4YQQX+yVBJEgoMjg8em1iO8VpmYAKG1C2XIIv75b4p0nxcjaGriGybCEOsY764KXrc
lZ9axovh+8b3ch7bF2KqK7bbIFGiwGh919gmwqdxV8QLEWo2IaLhilhIuDwsmsbHWGLMZEGUx8vG
Eg3f0qabbuQiUf0PTTJ/BXA3U7GqkP+tlkqJ+6zpUmSfiaEeqXTiziWSVUFHR+twhDeLol4BYiyb
Ne5ScpQz0O7hVRaLjtYci0SykfpusVbUx+W9iCNJPgpk7JaUrirLe85LstILKbCOhRdfLij/EpqV
nGsZFKnwvsomrPTeMBt32ioXieMXGSPbIoOZlM4alfESY3cB/EveUpB2Sxvf0vbz2QPFVHz0l0E7
jc2qX2WhPowwbJFz9aEXF+vRcop0jSWYZGqFMPGb5yZJz2JcjkBcVdP48ZoixcASP80hXK7ssW4I
py5bGoYyLVyX0r3VGbcm5ODxqlJ+3G3JfXSTy0FK41OThxZl/7oYFowOwgWnEVfDHeEvEAP1EkX9
xsMbEG9sZKzxpU1K8HeEKfZAg0otVUW+1EgfZgsYnvAyh9Q+mk5yLvSWftWSsNiv02ZL6pPoDiE8
AR3gRuiBLrH7tNamScN2I2zZOEFIVcQPEjNqzUcTljLVdqIeFxJ6I6lW6Whmw1dJgOJTBaBv+ByV
OGu2bqym5qjWh97RYhAYDzEcM+96KNAk7DJsGMm6bA1w2X6BLwGxJ4lvWzeCbPrTirOG+Pa5NJzk
kl9s3VEripN1YRZyxq+UjKj1M0r89z5EU/uJdVU9rkt4q+MGGU1WHIS9HKV5oDpzvep8ZO7fRayP
vN+mVaN/RftaJWsviusQi4HVDLuxcWP/0mQtPtI8IODopiuUBwI6VDaZE/EUk0oW58SJrtNYgItk
ZQoFPChVnaR4OWhFAoBvWE8F0hgX7riTdP49KTHecNUSH2p+ZleJHspspH8z9PnM2DXmpX3ISS7p
7hSGlqOn3C6f6FSSHQhQUyG8TrRWG6ghwxeVLb6zJsxnJEeszNr4CwXs7BqNcpOu6jx0gUY0bCcf
Rjcy8d/werCTR4duXdDnU9eAI9p6QxRj1yBLNHHke5OTN58Y7f5TxDpdEV9o9k8VzAexMeKFTmrl
28e1ZlhG3ascwhPuLvdNhJoQc4bAzJgQb7rWdfNDSIZlRSZIr5dVkTd2ee84tdKrqKk7se4nwVbB
nCXbk5VQ5Krv1Vhol+t0M0NBuc5gXI2FlW+tIRzleoys+abv2NGCx8x0GrR9qYEjIw2E4yR0Rnzc
Ymf4RCEUhxuWyuRoUrLRw43KZ9PCA6CLP2cwvTt2HQZeztZLf5ZssJYA/BKSa7stwmbH2z7c1W1U
V9sELeNzqZzwp5kag7eevAonuCmxN65ct2RT3WE4PcYmTiJbZ7Ib7mu4yuSxhsL40ybhsN4NSAq/
0EUoBvjixjLANcHguo7EnFzOmYZRiQocRm2ysN3d9pnh3XvFFFMbYVICW2+Vwx1ifuIyM0RuLg3j
RY8oSzBN/A9p59UbNxKu6V9EgMVU5F6yA1vJkizLknxD2LLNnIvx15+H3r2Ybglq6CwwwFwMRtVV
rPCFNyD4bGdYGnWheUEFCd++0dSAQ09awY5IzDDDsoi3ybxBAg1hLVXG4aPeq+mhbmNUIcIKdP4e
ccFS+1ImGcDKBdbVLULILjFN4nmZb/eTN27qUiZPZl9FzobOnHh1oHb+HJZ2jPZ6Nct2H3ZW89AT
Mln+IEnYqXFnRbkteZLgSaBXvJuMIkNVTQPqsEG/pLNIcqz6IkGYog/ipfOybTcviNBS0DHhN4bM
oyJ5hhOipIWOsRtnbIfSICnr9DH10zqp6ZPWprQ2CAdZN60xoqsxGPlyjagjNpULekCPiZYWf5a0
yn9VtZHuS0tNLx5NxoC3r3i2IbA+i85D+LfzphR9rDxx12828mgVJHfTBeCf3NpARsfnECcUvrbo
6K0PmLgNh0aN2l9Ire4tsTeEtAQ1uRcb996X3GxbtJIHd6aG34Dxha0bgocJM9MMjGRWr2OhhfEm
KpyopkKVpFRL6A+ylBU4mMJo0j+YX+C0WLvooPp46dTfkxB7W7SYXfth6cb6x6xHOzNR1RbQIQYD
QxjNEFfM9hcSlhl+mPY+w4N9k5Gz0cMuaqhJ4OVRQrXLq2KcNiIvX8Cs4H2aJ9uwiA0/VYb5UiSN
9qS3nvOkFvvaQQfrRqPOIiEsZXhkdYgwDC6Eld4gs9+0JZwLFE3j+Jqy2rhrtb742mTacoUez41h
oGlcoMZ+Q+GXmgraEstd0jgKvcQlR6oVHR+AVxJjYc18Mgrat2b8tQYsele4s+fuUPO2/yIzmmLU
JpB+rgRa3IWXx74rFyyhF6/YmtKEhadnj2yKlUFiFu43E/zWVp/t+8Ib+0tLYFi6get0lVbOFVOI
Ls02WW/cRb5oS23fVBZsNl8V2EdoUsW1n1aw5VAcxLm8mVzjVdMy64/RGyLcy3lwec+mp2SUf5EZ
HC4tBJTuuhJJpkIO5ZamWvPHnmMdmzEUrT3EO1rkoWHPQWWpIfH4NkIZbO1ZeP6gKfFUh7X+Ja3B
VNutrS41fCIiPxkXN9r1SmgHGFjdbjFtiOcJlL9vpsLgKIg5iX+SvK+ywM08555+U/wFgJPzVZ/i
1yLVbS4WK1JXRT5FNzXqFstdW7feNWQHBczEhb6dNAqmZA4T4kvTEo3zHkXJpadn0S5MRFgeRuBc
yIn3xYL3pEBPxm8b2BKbtFdpf2XpVUU5BgKPHqgxhRFo1xhHSsDfuCDFPbSBpVzu6yHhoObJWIh9
nkMuJk2b53jT9qjT+0oYwN0y2LDCR6kZlXcvk7d2m2R41ySe/YwCvocGZAnczCrRWa+ztHNfCILa
J2Qfx/IhKzLxq1AA9g5dNo3jXuU4iH6JRVRt3Gxoh/sIeQ93UyxLnt7KBq/ZYLEQOLrQ8IwZXkRL
ifx3rBmdeTHX5vTcZrKonqvZ6y+nRiDYV04altDyH11nwTh62tRDlDp+SIS9r1NDPVBgxwtVo2zo
Q9LDHzPTJFHXqBfJsyvqAeKagW77xjYBs29DxaTgTSXFS1ibcFlGgpNtMTQDAgeV0fwtkGa5ARtm
XhLr1F9pfbfiq2bDePIT08pRZ6dGA2gNG9adxyUpN0iHFXd6N3vPRuZFyC/WsFnCsKh2XePE5qbP
rP6RcjSuMYbVkPjAzSu0TTZMuOhVo2rhIYaeB/eOzVVuLHwsOOrYD75awC7um64cDiALeVzmSiX7
sCmKq7Az8tUVktFDoHC7tmiG75mVzq/d6EpcenOZg9nsw9ulNlAa7CyPTy1AW05XuFYSEooe/8+f
NCdrtU1sIGA+PNj01k1TDa36OZo2BLXcidOcNeVtHhaZCrTBjJ45sUS7baH6J6qK7hZec/azCTWS
hB4K1V0VQuHyqK1BlKyIYymZXjd09zo/RXkODtjUeT4E0fpxdvtG+KpEzj0LLbxX8RfYCMhWILfg
rx4QAx6DxIyniwK84v1C1s6RdqLLQtmIX0IagrHkhFfgwJ4yOkdYmqfz9wa6kc/tmV33GLv6lYak
QhutmdiIy/KjRqOZyibRhZRLRRDUE2BPMWS7wRid7+i83hc8Z3tvNLpdjeDy36lsHdaB/OfQC0Le
cqrRrROxeiriOn40lzzArrG5QAIapfzwis5LeUuV9yINk709yYJ7HGqW5qlrnOLLLUa3V1EorL95
pl+IBGwpxYUgDEn68mXwNTfFE0PclkvOteOtzs9l9JSVGNBX4Bf9rFYt1s/63pthueG++kVTHRVe
aUFUm9NtBAZjmWQfOEbxnUjdgqgsgkg3433kAoqL3HCvp/rd0nMB2RFa7djdpT8bT4CTk8WVnVnf
8MqMH+NhQW6hjtCFtUSOFzLRP0FXc5EY7t2sc1/jCgIkD/PoEr5i6X3vhxkxg4joOlzq27jNrngn
Oh9j+ulAS7jELrORNyVFtJ2BPanfjyZ0NhZnEw3T+BUBX1BLDRj3UNoXWmuPgdZnNLVjKG4lvtht
zHfp034zjKNxsLoRYXKz+W6Wxt5N+X/DPOz8UbblXtW4EsyZ+dDFHOy0J8rzm0LgTiGbL8KCCDfm
Y/TKn58xdUc9eMZDAap2/Qfh26upC/u7pcNLCbxFdt3Czi1MBd7fqKbV08i7zDzGND099Cf8LGnE
GRfSbmw/0Wd82/MRwFXsJjtzruytXnf32BjDjNXa/STlzewKdaPy2HxQOeTVjeZV2oUFfxkObqZ/
w5jHNLfYruOGXtA9snZaj098D9ZkO7f0qfyMdIQzrlt1ECdqfEpg8cYM2MVPIEvxpUB5PYJbbn7J
RpV/M0s5bEfCooS/t8B7zf7oWPhSaoBne1G6gpND2D9rCjfZMNx3MEyhYrnND/oxGOuQVm+XZOig
n2KGioj6PscKMN1kkK0s73u2jM/cUb1vJZO3sxKcmhXqEpc0WZ1N0Ta3EKk1vwfhfCNzrbgGsmZs
WyoMmHmO2h9QBdzCzgj2UhZ/OWrXQGG/piaG28R0N6IkjBXNBaIYFxQHH8i+vzV6Lq+9qnjM6AD5
vVkPe1S7PdA4eNeUNlXBWntSXbzL077/XvQ6EtphltQXOfizEIDfUwqAeMNt9hdO9rStXG9PjoE3
7+R6t6HWVA8C4uhlVng4oM6ck6gHWE7tHoWOsM3wnm2/QgPhG4gRT3S6lNVvSYv3TvYDkVykPQ3I
GV/lg2q+yczWUWWJDknWcTE27YCiRWSV95OhLODNruHbMnoAjvbQxJn5XYND7jkJHYNBmJeyma7w
K0IyjtaCjyyxey9jq3yhYlS+lll8EYVt/SVvsDHHes8grdGvIi362ufRjwpCPU6/WNeEKuTJlb34
IcLCw585lcLXEGD/wRgXmLBH2wGNlVdQ23I/EvSC0xX1fGDHdkGWLBMpksjgyQmLEpQejo+4Tw8X
JWYnv/BpLcwbR/UTdkB1FXrUB0IXT+gYQp7pLGKfUcAy/NxoMI/TqQ9j5THeCpV19xa+s9m2dlA9
C123+GGn/Kmpb+xDFrXZfT+kxQ1xv7tRKqdXbS58BFGpX4KmzxfhKYdFhXaLuUCPWnbd5kEYrUXi
mYD/th67EpkiauMxWQX8AX+S4YzqqSH2kTd2B+WY06sc54GgOuJLl9K5RIiwPcSQD4IEMfZh06Wq
u5zx2pu3eZeOT0PTgiMkTrPvGpuG16bv4+IuW+aHiCIc6uBOcd1nBBJwbEW0IP+n4bzXaUUSIJIa
YzRTesmG45kUm5n+kNzpbdXigF7Ee3NJ9HtVTRTXnCgtHqmz2S+FUP2XqFj0BjnoeP4r5nEBJDf3
D5RYRrQinLLhZffsfs/L1pQ7Xie334B+bfpDpOiHXll1o342ZAMvha7mcjOA3b83rUkJ9u+CAZLK
2N8+5KpUA8HexdcSkHK7qbVM9QAgG/3rQL8dDVCquculvZZdwUFHerLToTg9dNgHjn4vzU7yuE1e
tdEWp5YrhtEyuLBdC3q1JTwKaASvNTBzjOISjJwsXy2hIfc27bLEj/uuW3wSsVSgaQ3CdQlLJ98t
Vqy87Zyp0ruCc5CvZ6IoLsauw63DtmUX++gAtn8n5aWckGTsnKC0B9KKLhoNcthJeEA+K3GLtoK9
WgwMY7nJERl4NiBK/GiwGEK2K8XqyKdXPFGcJfnCUXU2iq+IpVQlGfCYjUSXkYB34lKo8tPelbbf
6I2GilwdWqDfS8rtWxtbyRdMeehF58Y4PWmh0+cHC2vk+65mW/HgesBbO3vAQKdHwgIxqxKqNRTo
NHb2mZuDpehHov493fDMwUoMMO9maXOiFKRRqjvTKpZXUTv1sKFL7+YXyUgTeK/bcRbkcoLRPblZ
ejNnYSh2Crf5HzbgA22Dc/OSX1DGHRWQkdZAo71BLAKLJ5DLG9tN5bBz9cE0+a+y/jV3dn1jdVNb
bSJWWsIhAWcCKT7MkOHoavUrS0JqUS6N6Mdlrh20ppye6GbSh3JdDdvi2lmo4sC84K7wpxpE0nYs
qsUg8QjnZqOaZri3iwIBgaZqqNHwI9JlI8dc3laCOumubKKOqJJ6KzGISd3wkVJiez+avdDYEVSs
2bpJPe8lLjIB8ii4TZoNBQg0Bsz+qRlAB7Gh9Umt4UeFabZqp2iTFE057PtSw2vGpTfw6GCHXZL8
oOYFwaBYnlftMey3hTDHC50L/HVBYiff5a0ybmvqAX84dBbo46EG0rYAlr7M+hZOh4TuvmzAvSh3
qxAC/aaFlnVZGYO4LmSHExE1thhZBwQmn5q2lVdlZ9HM97pqvECKoPrhUf/bhHX3NM5Jh7wYVKV2
M1IXkX5o1POLM9r1IXIUPaHBsVDQwbUBJdWZL1dvCbipN6VD0n9ZLENpX1wEV2t/GteSVNlHYA2I
2ijR2nmVWL4+JI6xFY67/ALDH99QDwt/111tAE6JKmz3jCbyhJ8LReYyT4hX+GD25hfbNYdfiJ+N
yVZMwA53Tbc0fFR80Gz6jlOib3AMdVtfxSkooUHXkEAfeFr1PW7gIJlqL5evRIiO8nUli3uHIAud
F0y9Kj8rvfGro1fYXxRWA26TTtmwH0w5VIeZrh+bEqecHEk3D8MCEVm6c+esd1YQZmkOZCnJSJWb
FfO+MacxSVfEbkERQlSCh3ZyMnfX6Vr6hL+fUVw61Aifc8q6XxsHisjWamzj1qbGjDRPhKjHJtK9
BP/4fFmFF0IPCfck7pG0yXqJrRjOsd2rZ076RQWNjXFz1tcHX8IxDLHbAe8BOqM6VE6Kc59nDujb
dKGTXPOkE0X2fZMBsxh5X3wNe4U/nS0VKHBDgHvA9rOqD+MAzW0RnfFX1qhI+YYY+/6P7EPHvmhR
5pwuQy+RBy0bvWXLrrdJ5dOp/9vivNnvh3LFU0zzwvWVm3pz17aN/kwluP/FyQ6RKJoz+7dKQ1pl
vWzhtc3OnES3pFXJDY6DTbTxeIC4tjIBcgkk0HPMPSL8JCmmlraCXvymnB3OGxvjbEGQ16HcXbRa
uYn6jECJ2kvh+FEp2SBDX1S3QFkxKzO0muIGBqdzh8JHPf1y5GSX2wJ14MVXdNrrTWSJ5SvqHzR3
jHwCddIspkTCFjmYhEsra/4ivai+xzD2HjPXKsD5gj+ifmjEzrcqCXkUobkNT22aCLjrCPYk4LU0
y9iogVKeL7GUeMkNyTtnajhO+eC7LCNQRmTf2mnEzqvbtOMmK/IeX8B2cV9APVqvWmOWKEyZ5YLu
CRZjpBmkndKHexZjBecNKF9gxwraxrbCkSTNin7mWNW2+xIVoGuHrlkYyLR2L5iQySi2Ofwxx7x5
iLKRDYfckPaHmG7QNwaMMBy2Z9f9SW3fu3YoxWBAXYJc2trDNOs+HFQdlxJbRRT1saPNfbfxGvB8
IxbguItgfSY00yBArRp6LpWuPS0TD96WxodNnXnt/wRGbpNNlKJCRFYfethZgOayZOtQ0Te3muo5
uElZgx+GG7GiEl0NkLUyqzJ/XEarfR6syH5ld5XzZhaqfcKHyfhahg0vzZhUC4fPrccr0FhYS8SS
nuKuiLLJubQbk1CsCKPitlUuF05mo7NHTdKl4DRFOFogO1vo+V3iTmtdZVDRa63i5nkY1RqYTwZ0
HQfbOaoMcVVrlHgm9WSlUqduIUj67iK6wePPrG6i75QFWQinj2ecqYBmvEY5acFDh5hOystaUTIe
QY+Nu8EDx7dNO9Ea+6qshy6I4LzFe4kOlrlvhhAYEWo9xNqtNfCwYhAemXsXd8gX0sMJs8psHpyb
uEkExlZeMsG2bWlv1nuoBFq9KUU+E2k4VCgJulMmCaV7zK/mOcXTUgxkR7deI8D7iDi3954sq2fa
CU21b1U/h7uIzllD6Ym37IJHYpbs89zAZw2DVZtqDMOSLPCG0O0wl2Kn2B0/mtiol60qzDVn6SJa
lI3RET4hMDLe4Ee2RFtC4kj4C4xFJF8626juZqdnBgmAcLWLiin/NjZCPhdKjs5+LEIyPvrBdCdY
zaY89JarnrwiG6vrzBh7iIRGhQ4P0jZlsY3sdsCteDQHGzFsLtILMlEj3EJtdcU2nVvBpkAarLpF
+Kb8rUwUdL8WjrbgDCuHDvEfJ9FeHCN2p71lWIRq1FxTQMFxN2t7h631C4Er60nwEGrEkK0TfaUB
wDnH4kt632DhwNbrJ4M4IdHj5bbQQev5rhtKAIHsjN4vVGijImpTkt5aCnGrDS6x1oVr0QlOK8SJ
0R4V6jLE2fJXZBgKaYA4sx9bt0lr+H7FjOMh5mfNmhzquY+sV5n6jY3CJ2TjRuc5imxEPMG4p7cs
rw35R1EYHkHUev7oonBaNDF+pks5UY+oMFD6SfCp0x4t1LrUkVZ1G30a0rtmtKkQhpFH4jyBDqSn
7YLuhDRrhFwo9FkviAG6ZeMJAsStjZ0OLjGRk2Nr2TrGVZrryC4xIyBzuda4bMY0e4h4Q6SPqgqF
GbrF0HMaCuVi33oiDEgNPMeP58T5anp4KmL+nbePgwZDa9ssnfEaxRRfyPaXcv8xyuIN/AdYBWmQ
KWFxgQU3T8AqtsAICQwt2Vo/2i+O3s9PWaOmp9YlnyiSVTPt4wFXTuQRYsUzwPXaYqUESYsu+Ak6
hoZVKzVNHSz8g3/if6nAC9N2hZ+otaCirgd3mBLWltQnSIAYpsRWeaGdmfcbkA4/w9IlADKddMr+
p6TzH1CXWfWlotneH3TEVr+xy7Vt3bvNjjpeeYar+QZ15JkCHDpDwX5ypVh/yn+GKlAqmYku1EEi
JN75kQrTe2p/+eHjhX37JU1BgQBCgUFaJvWVp/yfYVAyLLRR6OowGLxRTZoBoK68mJQtrIMB16Mv
H4/3dgUZD3Q0YD0CXbA6x+NxzSoaqYk66Kost7RejccOlKXvNKH1/eOhTuhaAIFYQoPgin+DdDJO
55bZWFknxqwOmZfZAR6SejBOXbdvAHQx4ughB54M5ZWcbfiSLuqChhi6y9ao5cPHP+W9VTbgagiT
30P0e/Ixcwg4E13g/lAU6QXQ8T9xNb6EeRLt63Mc3/f2DfQlAUljJQeemrDRNwW0H7nqYERhepjC
2j5ohS3OqKe+NwrYSccScBB1tJWPP2NrEZGptFUUo4BPcdL6K4nt4Zkz8N6yyX/IOxuaozxlfcQp
EpQCW9vDjGlpGLSZp3V3s0eB9iqiPFdtNXuk2/vxtzrdoaA2Ecm21tmZNgTLE7ifU+vkoEhEBuQ0
6q+0HScGLjDF2a6etfDl48H+yXn992JbRwNxqnOlyZWac0IGd/HoaV23mwK6fsVP+GAYUQBASXcK
8viFp48ERpARH42us1/rCI25uXDMQ1hm6a40p/raIH78euZHHYsTSKok/CjCVC5bSJjQbo6/rquD
d6QeMwXR7DqbDrnYB3PIKPMbywy/AKRMjU7qrVUBBJE5vXXsqsN9PyfnjvA738LkEuSq5cal63j6
zixLKu2kWwJ76qJAJGH1t0jT8V5HYeDu40mf7mjmbOq2CfIXPqJg6sdznmZEJMC4LQGqmSQRXW9c
5FBAzxifvTchPrTnrWhl9GZONhfuv7pmYQ8RJI5OOXIYEpfYq/DmKJjJDz6nEfbvQ8JX9LgOdGkB
vzwZDpc18IhimIMFwgBIFOgKhJ83biTPGUW8s3yOI13uN+CyIJ/Xo/yfd2TytFKTi47BvTsAaDFX
UXBRTPuPP9I7ywe9jUPJW+UB/D6hPUN5KsG6DCqwVD7+bZ3UPXiRPv1GPzQ/g5F9b0Ke5NoxuQUk
S3k8IXMc6ZJZ9Fd1S182VMieTUycdx/P551BpA68RkdQBpj4KRBXodFJCON1Ae4mf9Kk9HbYbffB
5wdBfshZN5zJlju5YmxlzOABZRcsGlXO0rLiyzL32jOBxHtTQahFEqkA0ea8Hq+XS4kIWpk1BIDj
0i16reWloDjy+Q3ggm+Q8PMcwTAnN1PO+11rbTwH3VwhmSOKNoGA42jXqANTz/x44daffHI3uyYk
GXiWhuui8nA8JbPEIMBM2ikgmh+oIwFC1KErzcZ0GWG9/JA1bTmeefLeWUaSF14dDpEl2erHY7K7
sxbsyRSkqTN/EXExBulsucWZqb03DGpUwuHxJjo61SBZkqqg8ksvdwD13tzXdKCc/YC0h/5J5DfX
6vqcGAKJLTb4KXgeZWWqF144BtKZhh9odKvf+JzOr8kgz/HV314OwoYaCqtDmKgbnKpWUeGmEkhF
NChc2wxMc0Yep1R1UNWUqD7eGW+Xj0wEkTHiBEQE0V84/kqNF04DHTEv8DBgxqQPCG3uxdWfj0d5
OyFDJ7YSiIpAOuXBOB4l8UCZNHIWQdjrsOKrcroyGge2pVV0T/+boVZ5A646UpyTi1VN/ZLVoS0C
S6v7rZcUNIlH3IGlmdln1m49osenilnJ9b6j2eZQ9jmeFdULhCusVAT4CdHcHdCt3HoyN362MUD0
3VCpb+UCeCGkWXHm9nj72UgCOM2SF55A3DwZGgC9g+pKKILWTPMHbwln6le68embEIwlD6G35m0U
y06uDdqeuj2JSAYFlaBDucjw2jDac5Sfd+ayXugwf/6NczqKBVe2gGvAKHYIHy7L1E6HSfDpqIjn
D6yWRSBIhKqfBBDgS/lcky5ZsSQE7zs6Yt7gSzF/lv6CX65LnEcrG3s2TB5P9jqg3hxbMU0P4s6D
4I0Q3NaasDGIs6z89Pfh4aBwgQOvuT6Lp1fsWA2ytGZ77f1G29ZKyr3eI2Pz8Yl6+30s8LZwbLgg
4IKfnija77XtidYOrLU1Gc0KZEdsGmcO03ujQOCBiAUnnyfj5PsIvQBu5yk76EU67shbfodxqm8/
nsrbe4iKiw7RzkIKBILZyaOrZXTGI6+0A1Cr6jYyS/fa9KqeTCRHvejjsd6ZEPT7lbjHtccRPfk4
5ZTAsx+kFegrDHTjELkgo4PU/6c3tmXrSE7x1lIa4JU/voUg544gNEcrMIp59hdpA+QCaHrm86x/
5fiuI7ADY0IlR9Kuc07eCTMqUKVD5yzQZ9e+6qA0U6uO0W7p6vJQ6dM5/8h3Vs/mUjV0Zw0nydyO
Z2W2LR50yMcEGq8kLB0XK1HPCs98o7ezsqnFQVKjPEXMc5rEcK3x/nkpoM62rJILHGLgB4HAQXcR
uP087ICequxM5rT+9OOlpNy2Si2usT8YynWT/ifBKIx+cOnAI405oTn7NeugUKO82MviYKXgTXw3
ahEqyUMTTptLUd26K5Zq6M7Mff1ipz+DAM2woHWudMSTL9rnCIzLvraDwmm7S/Ba4tbWqnCPFOF0
b4lhum3M5vPvFoUIWCccco8Y/jQobDKXvmqW20EKDXFjg0dHgWjsdx8fvX+aSsdzcx2TK5HqHBU6
89RcEH8fLW0SvQuSdhWaaaVdT3sgxCvFp3TDL25XZe5GS1C53iZYqy4BIIfsdW5dDSM3OYChccoa
OT47tod2W+lVM29rJSfrYi4m9R1NDRwrlsxyop1trqQZL8JkdIOeNISNwV4cPEYowPaf/mYwAnm8
+Id6Kpnw8dbJVNfYqEkqCIEdPupafhVB+Ad4hDg8qTf6kjgdnhFPentGGBMfHiL5lbBqGcdjzsnU
ODVMzsAr0uUrsby2wRfD+ynQTP6NeLp5Jm94ZzyCRD4bdRIqcm/Gq5Y0NmatC3py/m0PPWw/VCGe
F7ptX7pgKB8+3ixv3wQeAmbI5KjM0SA9nl8yWUWGSEAXdG1aXIAYn/0cfDK4yvBcQe7t1KAZ8/4Q
2ksBFffkSSCkhyaKtUiQNK36m5eR7kNIjL6ExEfbJHLO6Wa/vUSpGxNV8dAJx6KecTy1Xg40gUO9
DZJKdy7hvDiBY0eYFH28gu8Ng0gPYT0quzQ1TqaVU8vHtXtsAxsB0qcJUs0mc6P0zLX5ZhTHIH0Q
glCEp5vtfzyZHCuBzAC4HehdFV0RslAxaYVz8fFc3uwGRiHklRBX4EjTITkeBUbO2vzthoAuan6A
JBcfPDcBSZMPTvDxUO9NiHYF9wDJqwP/4XiofIlaR8TGEEyhbTxmhdQvEFOttp8fxUH+zFqV1ojl
T/dAB0wWlucQhDoYL7cfrO8Tkq2fEw6nqMS60d6huCnIFLibjicDoqWXteb2ATAgazfhKAQGLiw/
Waz/NwqpN5WqVSRAnOyBocrwdB7yIXCiilpt2AxIpYNy+PySSZIEi3EMyzq9EeBY2qljeT2g+Sp6
AK4f+Wqc01+fH4VtbBO28XG4gY5XbLZQjJvBj1MMjhtAW21n3EbJlO8/Pcz6wttrhIMknLHuwv9E
G+GiEdVNyRDMTTRVl2WJ38p1lMii/vxAqERwB5CRUmE67aRWKlwEyMQ+WEw3utEA8GB0Jc/JZ73J
uani03ajOgfElJvg9HzqEIXcouoDjYg73UcmrvC7uCjr8maKKiyOI32QN2M3INtiZHYdff7Qrtk+
dSboIMhQnyxnOcBGGqGRB/hZVV8MG3Zi1U3nqqn/ytlHAczarNAdR/Ai/Xt3j78aHOppcmamWeVm
emlEVvI9KzW8lpa4je9jY6K5abvxc4V6xA79ZW9nZ4l3JrNY1/LkR1C7R4SA+plJdH9ypochoz7j
JGNgh0v1Je66ag9wLrwwJohIgBua8U5CejnnCP3OFbyWpIhJqd/wSJ4cDOYdcjK9ISjLIbpGjbLe
6vag3SioS2eymveGYp1Jb/moYEFOsgzsjl1IRfoQxDb9K5AuY/eKsrN13RVRfi72fW85qVKidrfu
HGQvj79pOWc1LSYxBI3npoeFh/i6RMoW01kl6n2NM9yl0en570+ff7YRpbC1TCR4P49HdcF10l4e
BsqWhbhPw37clV43ff5iXpNqJP6I7qlMnSykzKLJtNtoxKdxBHdU691VDEn6zOdav/zphuQ48MQQ
Ia7X5vFcOAt9krUt1//UzAciBTeFp4XEl2/VoMQRQSqTv59fPtA7OgUJVE049cdDTubcwCVahkBv
wuyRjqWxhWngPP9vRiHKZgBy61MRGkW7Ab0DHukZrvEFQnTNNsrzaPf/N8pJ9SNBpdOEGDYEdRgi
6E+Ys+lH45yP7voRjj+SiXLd6isgkRx906SZgCSBwUz6gG5rtVtqEzSr6P+flcjr9H+iP9Xd//17
/1XReXtyaaKyFQg2bJjAp/2mnNfBaBtzCFov2oPbdbdziZJBFmWfruPQBrTo2yJabdDvPEU8oFGm
Gj2b+DYqzqDU9upCBxdx+PjbvH3XTIG1BkKXukS42Ty5HPJ2tjsZZki9TItjAfFsqV5DiG1gKyd9
+eyG+l1YDCEEjbwaPx3wmISg5vq9SEt4dI43uVsUlghjYgTZwZ6ONJQacKaqz2y/NygW1ICOhjm5
2NPZoDloR0PgQqWmEZnOkMqo7vTFVG2jKLV3BYrd4CRV4cfLEsOgAVi8oJ7x8vFiv7NFsdsivBcr
NIno6Hi+CQLfNiqIfZCF6PbDO7fuPa1yHj8e5e19T/IF7Yy8iGCS5sfxKG49ea2ezRj3RO2YfUGI
EIWDuXHHF16X6QrXkMHdtTbg5TPv9jvTo/vvWMaabK576njgri0L5Zq9wmIoam4dFWpb08zkmR27
LtLJOf+nOsbswCRxHx+Pgt1aiA1wt0ZCE07KMbwcJOrLAHxre2bnvDcUHQ0welTOaCCdDKWwKBlR
aRwCFKzgK2gYsGkd2P92EO5nqx3UjehXgjZiCcHnnZzD0GuHnprbEKg4usFM0fS1SfypCDWRHjPO
zOudD0XxHqwBoY4Fymn97/+JzUcgk5RujD6Ysqre4y0IH6rp4+77xxvxnbuFfiWR1JpnUCY+OXeQ
udII0dQ+mBcDJQBc33YgaJ2thdDfUzxHpIW1HC4xfErO9EzfmeBqZeRSMaa4Qpv2eIJU2p3Sg1IQ
INZR74ainF/MNEXW6eMJvrM/yAkBb7KMtNpOU6k8X8DBoeQWwPGfkwtDW11EDJjXzbaC1/Pj49HW
5TrZ+PT6wKVxdfw728eTsovWG3IoMkEXmQXevwsapVI2mKiO/5Dy05CE8swM345JEXztw3Fn0Q8+
xcKVRpdqWFggYNQCF6XY0wah5v6upm68tKZMnAm03n434mEAEOi4CQBkq+rgfzdmnNdu2zTUGWO7
plq1yOqyona1/Xgh38lybPJoWmUIlDMv/WSYJNWmVpdkOZ6bBaid/dSnNt0gcvAnipydNSa/LG+A
jkjKt1LRP53KraNTSV13Dhick9FtTYtGYhTuZziQf1vPwPh4NOenjyf53lLSjDbQamQ1UT09XkrE
nKBcYJULDAJtZEel066zQLx/fhQcvriyzNX+67QVXXaq6lqkivCcN6MrRCW8Qz6es/tbF+R443OY
iYOQ2aOCSdvkeCpj6yHZXxZtAGIg3jRpZf/u0nzah6mV3n88n3f2O0ORtRA/8nlOy0m4TWL9keL6
Wy7YiW3qbCq+oX2qmwfbGOTXomnrnx+P+O7kPO5JQlY8r+2T3ZB0qE3TEsZnuJbpg5eg1gG5oMdR
GhJEd8724p3RuD7oa6FuTpP4NOISUHiXQu+6oLXsdjfpc7t10mr2sYlPP/1O07UlqqN9yz8EPMdf
rUawAuvv1dRSYUaeOCJ9BBM6Xagwas4c6LcRD2A2XujVbo1zddrD7Zs2LLWJ0v1AC6XetEWp2jtc
L7DLhHHUpLfl9D/sncly3Ei2bf+l5khD4+gGb4ImIkgGe4oiOYFRIoW+bxzA198FZVaWSKlEyzcu
u2VVA10pOgDufs4+a+nqi1SjYv0gjP2LRwllQZqgKvt+rhvx7udrWy1rY8FmS7Ob7kpV2/Eos8BU
7tMpj32GoKwAVlPjt/2EeUWJ//H5l5d3+IJ56W1juS3BP6zkeqLpSKOgXoETTcKlj9R9mmQfLDw/
XzTbi1jItrZyPrv1ty8y0JtPemsEvZHQJRwYqAnHDKfJ2n7UF/35ocUrUReB/Mp/w5J9+0qaIxlR
t1YgXuCydnFPrb1tmED5p7cclQmKIRzfiNCgHnr7KoxVGmXesP1ZdG0bpNzGFLPe9d1syj7Y1v3i
A5EAphdC2djhgL39+Q+/T2covd7arJ8Eq/KnNB3Nkwk7ffj9A/1P//AvQd3jv9ON/efytYM1+SPd
ePsbf8GNrT/YSLCZIOtI1ZZDw7/hxg4mB4fDEbU3NoicQFlR/vI/aMYf3E9cgFvEil75luv7twDi
D6CoWKrUDcLKFoyS9j8QWr67qXjU61sylrAnhkhOMe8eHHXeayA7imBSx+pgRf161hpyCjNlXXY/
fCe/KFm8W9P+eiVe6Hsh6acI+KDJzMFAGRSVA/AOz2NWekJNQZ3b6hfKXnr+wf213aU/rNffX3Br
+xFD2oYO3qdd1jGSiSCDhOku3XewGZneHublG/nslCH7dCNDTbpIgrlzlfvff9hffa1b13jr1hF/
eR9yiKSW1okF/FNNVYSHjeiWPeLGoQrUOo8/anL86tWIt3IBcYwiVK2/vb3nhNwG9IigYbZSh4rQ
gR2NkX86nsSv+FHi5lff69YzFtQQ2Lu+32yl2pLIuqgDuv3lXuirgiPbfhB5Zp5EtV36TpMZV7nO
f/3+O323vG6/p+DHFFv6lD7L+7PpZG1T0E4dTBZwnXXLT+SDBcbZQGRd9P6CjOOfX0GsM8Q1tqwK
XZ1336teETNwujLQSEqtXsqyf8jbqDnP7bUPGPHVjpq6MmwUy/GjFMD3cvibq1dss07sZ2ksb3H8
dzcm4RGoxjmO7UHpK8ih3Zp5/PyS2UceJy/S1qPzpFYi98CwrInDbEisk4SA6R1mBsYDpN23HROS
1nKzKHqhBpXmGK/asE6fTMQJRJfSblr9YckBrhXVWB8NeEV4GzfqjAQ/jJSi1sWV4loEp2e918pP
osiN2nMqCRWk72k4haYDAxVsWDTZwTJWy6WQ2XSTMD47B46TVdcjl4XqgR42o7CIm+ZU0evUCKAJ
RJqnYlZldJ5gHcMxXY+nYc3tUSeZUkMpm1qtrs8c+P9rtpu7ZSiBOpomiFy7dHMkg/WSoahYGoHd
IgHfi/NyzkAXM6oL0seeZPkyFN38kHVKau1TLc1vzFX01jW7M3MnRQd5qUmsXAQJ5GUfvIvbUioC
2huOka0Dv12gnR0avRi4k52quHeUNqcUUtjr01SbKdhPdD8GnoHGeCSilNWgwyBRek5X50+xZfGg
6ei06wEjvNonCaSDAlHfAyXLFasqdhkyBSPs9YnU2qrGw4W5zDqt494RJ+pqDa9JPw1LOBAbejFq
DSRZG/XZGuqMc4FezabokNWCnjYGa+ZhxznOK5IwwFAghcp+eczqdMH3t0ym9uAaKJ8gwtW9XV6Y
edwvHkYWHC5hNvdVcp+Xfa3GHutFFAXz0MRIWstcVc6WFlzW7EOQycrIyyeRtw9KHkt7h5I0SS6m
Wlfg3ioVwAV5Uc2DaC9zAL6A4kQt0OgNZWoGUEhX1dfq2ZI8C6tRBTujDk5+o5pMJ56WTEiJ8yRB
Rgqw2oE/tZGMFOirLRic+AhE21QekpLvA5nsrAxt5SWl5dSM8C6auTzqcVosR8fu9OIoW6OnGZNN
U/vS1vS1Up/4BAIPr7OGySBjRsAOxpGI0virOiq1discRtN2TpGmgKSbVrHNwCyTWT6smzTCa1y1
awPd7ET0yP3VdTAqVCwuiz0AYiiH2v42FgLuSzbkucuk/iq5Hemv4YgZsJz4sSWnu9Juh9VTYwP6
iJHGQ+LlllgeksmVd8s8m5nfN2UkfbsBy+SlHCduY0fKB7oI7c0oWKl9be0TzaMG0/SeU+TReWF3
1qMR98TlV83MfXWsaaotDA+jQCldcQEhDcZCAfko8xDEQO0rrdpKjjED4dx92aLdJpa2fkKTunxV
tFl7dru8eDR4inwF4ww5oOU9DWGdAQuIq0T9Ar3MfcmXqHlGbGtOvkoZYdgBtJhsr2CKXkXuYinX
VptsjRYSw19jm/QEAKBK3KJ0ZYxbTVy+z5UZsPuIkbDcdzCBFBwA8/wbuBQQFZTszGeb4mfsxyTz
oBaCiSqf2tQwF8O3zYhcx8kkquxRG+XKv8i292WZDWANrYXKKQRVkgZuIjgA5VVpPq5uW3NuH5F8
eqUJlcNfZ7W5b0juL1Qm+B8v6ZOoCmTalPd5XKcQp2CFtMHU6g2SlsqqHC+O16GD2RetKtScJkKx
TKOdsk2pa6h9IqM+lW418ONoWnqnwOd3MHomJFK7dAL66eQaZInEji3oMkrExd66NqbjeMZF5TA8
67VClE/9xFEgVBGjlDtByXD0LDtRBuJ2K9SKEn5PfRZlS1ueM6kd4WJSEoi6DPov51FfwhwmqRTf
9PmYM8fNxzpxQHIkl6lDQzssGbCo8f9EZYHZiUGY5arpxi49MbSx6U7nkuyZh8bAprrGfIm173Xp
WruZuy0K6qkBotwpBIk8vS3Sc2OAhnTnSldZdxRgC3QuWWVMt2UqEGhVrdWp/L8vwPJL2RtxIDLZ
Lb7SWjOcqsQUQ0he3OnR76kiiV9dEKTuJ8oQNIgTFZw0Tf/VLfa2XZtQLLMC6I7eoHp+0UQ/dceu
dZbSs1OG9E+0tm3cgK6lbK8gOTbijGeunXIj1rTI9Hh0y0Oek67+ikM5Pyo815QQJgLpLc9VwMGf
LaIpxTmfa10f+tGZVW+IQRCznAgzHW5yOsj65UTKuA+dFIrFnp1KN51Zva4up4kKfYGpZBc+gB9L
o42/WJDMtZAHgcBz1I+LCT1ATgZ44wlAcoDPJ72tHXU1EDiT74Gfr3+Kx7T/BvwyuZEyTc8Gu0sB
gNWYAaHO9AcNljYWJkQa2T6bE+hR2mJtd55IN85mFyON1S1eCjSciXkHinN3Vjsm6nIm+Wrh0Ttg
MhLUxtzvh6gGkAZ93v46OW3T4nZmik1LB8UM59IcHgnzi/vUwn/rK7JzvvZLVfP8gZ/0RSYs5WHu
9q3hiViLy0OsOkyKybmK7q1iiQjt1nHkjDuZRfMDAb0Z0jR2JtyzdBn4vSXQrEZNmv5yWYv1lNU/
RRAZWRE4CYswzdEdoVmfS/g+2q0xJ849BkuG2inYO2vYJ7YDwxZ2uB6KNbOGQJqprG8nkybKCZAm
SC5EivLJa3PYm6ek0afyHB9Db3pjaw7lZ1phq/XAw3vMWZFr6HkasUd6LLNrv8REsx/adXCfzcFS
LmKpQRlKBktD0yuKh6jNreVgqmkDY7zD3BsmplUbuyGGOuvN1jwAr8qxQQZVhAXVr1mYVmg48J68
XEVRfRA85QmycPvQ5ivgsXKbODNUPKuFuR/XU/xExWU5p1AMVnqa2Px4hpkoT3pj6ed9oaGsbJEl
gU2rc6C8RmStL2It+2OdA2M9bytIlgwZJRgvLMKJJanu2Ok+S2UclF2f9ob1ZQZIXe1tZYkKTFr8
OPthXFfXU6y+HU57J5/z01lxeHCywWA2OMmXPt4pg0hSwN9La561XW/Vd2jnNwUAjeLkDF4IjxlP
WDCAw3KMwbNmyUbCi0XMjTHUCkcjT5colAOtTcUDTaI4gjgzZK5v5ALV3aLaVR9Sn44SNmp9fCoo
uWG5dZPmi62hPfBjW1/YkLrL+Qq5ugs75oFQ0i/0UHeaBMMclAOBYY95wlTrIHkYC4wHyCPWC7Qi
rQWGVYtOp3VhxNE3gJhTt9etmXtSTZM0+1y6RpMnoDtF4nx1U6bD4F1awz2JtvqL4poZH0fHLuJR
4USJbnCSf65jdVlPqUbbKf6ERP82zUV6MUhtfuxhEN6sKNwMeZOWaYcuTXFL1++rlPPTIAdzN1eM
Q64UhZWDnfXJhq/PnijYVp/JlHeAaIRB12rECyE9Z4rTJ9CKeuxHoth0iqrRXMz0or5Za13Qz9Wa
fOfWXffY6ksm/DqXquJZYhDlcQXkCz8W2Qk0OrR53rIQHAjyZuZ270XB81Wb2iVMR7iAtFzqCo4U
3nCFTUSvP69ptn4mPq9XvoJN8AVEyyRCrWp1fkPVlMB52t7mFVvneUzc9tYVrWIC+ezVw6DVWY3p
IQKYXqLgZcHv1MMKK4jtHiHyAYAXetVEmu3J1FTu7M+SuIWvcL6PQTrirB/70b0SErqfQIWwTK2y
Zy1PToyeVDjgB44obLnaDNpP2pWf1ipFse2yY7RDi8NF6Q1W20PeEnp5FamzW3kZZeeHeijlZ1Ay
1WcBqP+CHZlW7diIolXrsu5xsUc3gxqo5UfTgPpque1awuWF5+JDGYIKqzeuzmoqlfiJx5XRhIy/
JA8SwPvg6W5nn6I0AZbcQ5H5DD6pv+7lut4Ncc4iCc9jAHoSz5P0lnHRz8yyMhP0fXA8vQRe9l0D
HS33Gghq4N6TWcCCJJHj+H3qjq7XosMS+4iF/LpoohRDhWBlhE4MkGs09MGFOVcwYSvYOt0NEuA7
+L2yuVBxwFQ72FQc4ip0NkficMDAeiBny5/F8f8VB/+1lVv+e3FwP75i/31dfiwObn/jz+Kgov9B
5Y2SDYP9KLFoYFHo+1N9xh9978ZsXVYNxzoBnL/Lg8L9A70pRXD6vdRD4A/8XR7kjwi8qtQNGa6n
dm3+k+rgu8wKcQOgv0SA6YJupXcqd28rSwTFh3m1Y0R8XeKeWUqU3yvtmF3YPMPPRgOC2ZCaNsTd
Zjh3aeicdqYLA8tM7Q+qh9/ncf5TD/nzncBK5nFMTwxS0btazIBnMuORM3uZm3Pmm9KnyDLSI8PB
07cFyjV1CT15chYzuRR5Eg/eSFVuDwIifhx6BQwkk3vmtQCaehimaQPaWVp6gzN1/aDp/7ZM9f2N
0uh0twDKVvZ9X2ufrN6IpMFX1k4jtYJMMfYdluso9mWZtD58+OaD6v73Iu2774Y6MqVgKo0wRN6P
kBKbd6ZIhxJbp6SJSA7ZwGxvFY0nvkqMdhdbC6i5aHxIcysOah3VCzJIw+udFLeiw3FxlNRIZW52
/7vr02E5efl//9K3evJ/v+1vX5evyWtRvPY/3vjf/9Kfd75p/aHTySLJCRmKILVDT+bPG1/wJ9Q6
t0kZjagDOaa/73vF+IO+6ZYBZQ6fuX4qsH/f+Pyc/L0NOcAsD/tC/vY/ufXf1pRJy9DqJg3H8WWb
kfspNVMtY6dHLks6ZQ1lB7MQICXXdTAss/uP4hZ/vRQjSAy/8h+6628fMpWQJPB0MKZOxLYNMRlI
ULv4KEOy/Sv/uUm2V+HesJm741tjNv57C/WHHhgQ3GWC5ad4mWOUAUN/Iqww0+5/+JV/0eX4xauY
Dv84Y0cmkertcf5jp21U+QzA22IKq/N6KCND8/sBwt7vX+U7lundh7GphTtbz5cR/Pe1cOb+sRcX
VeI79vJCs7eFgzVDfN7w/ZnOdnC1Txt0g3DXoaFGwViqgQlnqVY3f9cEVfdKh1hlr8nt79/Z26ff
9i2T9WNRopVES4uBlbeff0gw6bA6xRirtMhvh/K2js2BM2gioUuJJYh6UKG/f83vF8jbb4PdGr3a
Lc/IS5rvLiBkTxKqGk9YoIDOyVwr9cmg6rQEZmApplM2gbRaGUJu5vTtwv5kcOqiSqx5z+46OUms
DImbCXfv9+/re43+3fsyIbUQ/CJQwf36Lk3XSR3GFTt8H8vzgtPNXXai03QlINtBTXHUJgrEWLO0
m7VAfzuT5F5Tt/7sZMriM44oj04WdZwJUDQAfY9flTSOYb8bcQpwoanjp3E1lTN68uvNpE9zxUOe
Qe6Myc4w6hW99Jn2Z8f7+4/18yW+NTJJg/Mjk9p7jxKQlj3IflYRptgIYwwjLfZkD2Tw+1fhQfbu
duVV0HWyrGmM7rxf09bcWCwTPQlbf3UNi3pjTcelFTSopBhtyewPHkI/P++2QUFAD/BNHH6xdxeu
EGnbgMnljkoK25ctoEu1XHBCkAT+//gCCT1S7+Cxz8PCeHuPdAU9l6bV6B5Ya0UPVMOykOnVR1ff
9qh5d/WxQ2QjohMaVRmAe/sylPJARAM09FfhVhepVOdL2xm6MKdUth8aG6y5lho7Jq+xbhSOfRll
mr5bLZl48nyKwmSy4Wbnt0OC0C2h/XKVlBzIUnZTAL+zJ8dAClnHyrgjPk1PggrumVnNKudkAzEn
SjwfG5N14rjRRw3Pty3I708ZeGbfoxMkXvhsbz+aOuUQtLEV+gMecwxllIH0TceAK2o78DikXcR4
nud9+sFV8otrn4b9lpZT6c7TXH77wnpnWH2MRNFPFoPRyBYNoDJmHw0t/uIhyrJLPIrU0hYL2P78
h6VKznbRVToVt4mcLuvVMu/X2YhwVuD8cOSS7CIeaB/ccL/6TnHIctzgboOl8O5FG3NQJ5bHBC2q
gIk/Z9RHCSbeFhMS4o7u2WdKKMXOwRF48vtb/RdfKuvyNju3RS619yyonHtkhcie+hx9Rx/+2Oz1
dvvRVPwvbnBCBABvt0WCTdS7G5zCZMHUnsrDmPMU1ip9Ptgt4omGONRHy/P7hxf7N3iKRMCYvSfd
8z6Rqy9UJjXKz17eaU9NWgQJbBxLUbK97PCdWHV/G9t4hRSnSa+WrrpLShSeRJ70fZU6xb5pjfFk
1gsXlkWV/cOv+883t4XESPEaPB3eXl1uJFoGIXhz62gm1xQhSloGMJZ+/6N+n6z88fHz/mXeHR1r
ItnWOqjCqxIXDdAyaj6YZhN7xbKiNYmSk96M+qNaTwsaWKay6xETfDom43U6L2YwdNHXmXQFNHSB
RcVl+k9ZykeWDCe0HRnTxc0kCPSsDA1OL7sSR2aoje7rB5/j59+S4QXuM57VW1bnfUyLB/NSdO2K
TcNxQodk5AtCUfeeGzdlat0evwxRlbLf0XP8wLWdmb7sNejh48I+q+mT4rEZlFijfUWwlNXejsOc
aecFYLih3RawGlSQ4KbW+qM7CHxqyFBHnzmlNMbolBYi0EUfYa2Mp9hv1zz7YDX6vty8/aHYPOkQ
FVgpeGa/z6q0tIEIC+CWakcNxU0K0ZSPVYRziiuWXUcNj92ZfAb7upADDvVLE8uMS8E7QrQGzFp8
8CT6xTdOYEfVmXng6qQk+vYCJaoWU3ZdkDI49XxfmMY3pTWpUrZrHFqi+Ksy9V9nqd4VObhgODUJ
Pjl1E+ZtWJXfvh51YtFX3MyexB85Y5PILWDt44x3dRzJ++ZsKL0Vs4APjjoP67wUnuHOH9yW30O9
b3+HDYmo839b8IP+3Nu3sTh5t50oHPQsZRNKZIV3w2ghyeLSP45Jhe1WW81zHaHWmbIOhS/RHflD
WTshetwSX0CmPTc63OSmKfPTtGtRiCnCvZvyqQ0GU7ySN/sg+Pn+ocoxFEIbY+LaBqsx3gNGNbM2
mjUaqCx3i7VzK+VrEWvMoVW0F39/H/7ylUjKc7Al4f0TX3Wgs9dNrUQLolTfYOe3+8aspO8mqvLB
K23f85vfgWz3dlTUWS64MN4nb8iTkCdgro55WM08PJ3MDMXt6lLKYN7o77//WD9d65AWSWVy+W07
aUBGb390bU2gz0naKxjA9b1I8BAyjwXqLnRInXzwYj9/MmaKSeCJbRDWotz49sXcBulnLnlY0Sii
M+9MdRdqddR6xM27a/Q465mWoB77/Ud8F07m/uIG4xbjPEzRkn3vu5VgFuBEBwUPHYKtwFHHu6mc
z2voolnnnmWpPM1twQSVPLKv++Cm+umq4XaiKsbIukNBgyzX209cLOa4uHJFsJtMRmhEmLCRbObs
vOVHv+RPXy4vZbEx3CgD0Om+P2V+2LRljC+1ts4upogrzM4dTfJkbuwQt4NCRxx5hmzaYffBd7vt
Wt5crABHuAX5giGTbZSDtx9w0juwcePAJphD2b4diyzItCo+baWM93WuA7x3fTszmssmHsSRiPpw
qdEHP+ni/NMH72WL0v/0XoBfbJnVLbn27lp2UngrCIr4nQdEDbrdz73ntmRPrFGS54jshtHbSb1s
rF2JwtsHZuBB5vwgOvfzeuZAheNxxEgNmBl+kbdfiSqppfdF2fgKu+srHiXNuaVjvibTtgaGG79Q
5oz2SYdhR89m7ZI2JX1wqS0BlQPz61wa++9fzP9aH//St+HK3xRBi3p6rVJGUV6r4d910+2v/J2M
3mCi4CxgPQjqRhwM/iyBEn+mbLLVNw1SpkzbcFn/lYymOsp+mtLXlgXlybltV/5KRgvzD9jIWzuE
/3A64wz/D5LR1Oy2K+U/FzRLMMV0CrS8PoB0DtLvrqS5h3ozjya9e0TJ92NhR1+xHRLBRMpO/Kww
BP11mFRuutOypL1Rk24FFzFrrLyuNk9khhRpY1Abk+SAFmfQwrhPussuscuBM0FlfekJVFHjsFfl
otGSaTmoRRTrwdj0rb6nC4Lgc6GPGfti6BBMGnFy2tOvJARq7AXAYQ4MxJs/wYnX6rAR9UC/vGx5
uJsQqW9sPCi3epMRmZg6A2jw2Koz/8xspRbSz8w5x4cxG0HK3jDzo7YWpDLQfJPymwnrBDm+9csx
7oEy94C+tENiRRXLu5tqFyhhbCtgzLDDLqgO5SmprfhMCrzsZJUc/VnLJrQvxAYKGsWVW6snrQaj
kWZRuzrUB2aGWReRIG4eou7IMao85rOmIxfnUy4+uaSKspcu1cyb177ud/OIgvjSjFMTW5RCZoh3
bOcEz7pqeMjiWEPVoVtTfGhdBjoxZ2Tzg76K9sZA+lGwvVVVfEJLPj1EI6K3kBRb91DGpni0tdi8
p80ln3IMP5c4pKYB/ZYlS9/sjETZNXWNPLidswujcf10Qpmmo9+NXLh8ovCGxnVqgg3OvRv3ZwRz
PEMxSqw/6Y5Ykdc2yqUdPZTzVSeKs6jR/WiJg8QVB94FASm/FelJn3Vp6IpgSXVUtfOzk1TXKI3q
qcVMvn5ek9w66CiuL7CxBW7cenTA/UEvcRwa5ZdV0T85Uar7Zjn6jdZemriE2mU818xhb5Xr5TyO
d2rkniaKdl/0r1kjr/D2YK1+FS3B+Fh9YM7+WGIxJbF2OQ7bVzznZBBPtElRfSmMfZT0D23OmEqV
XbSEODvRXtOA9Czp9GyIq31bol/Q61Dap6hcqamOM0EYfVd2NL6dKAGP0RxXhy21buSBNrhtmCHY
Yus66HcMpxm3VrHWXzO1PzFmrjlHzjNOowINIGelO0LGRVAJLZykat+ixsPSR40LzbQCuC2ctEV5
oCJG8qQdv+l5d2452RXV+uasMvvMn2QvUX04YOry3RiNp0k8dRf2NBFewnE9YUF1j52eBr3sboSu
hqmxotBxP7vas7pcAG/2czfQRONL9TOTPSGevc9FLsKy44e0TeKNVwvi6LVQPQKsa5jqw61VYqAd
S0Rr1GU5IA7rkyWm62gdbg1b0h60/CYmp93QoCvnQGYXBbtNx8VHaceXvauQdBR4YGccrO2O+N6Z
k6i7WQ4xw0JncTp6K4S4NjOPTo84q0/8AmeVaeRjKHgvoukO9VDfjsqnpPiqj/iTbaJFywNSmpXF
+audsQ6nZzBhwcwVvjsfsM1/TSybt5WE9sK+zUv76ZGaENrMyLeTW+lqdy3OsD3TFV8UhXjUUp5N
JQafOpk8s9XLQMmvpStGnzPInd0WJEQl5se+JLfpNNflbO8iq0INZEkeVNWDNQxHUsX40izXz+ds
h/Rcx0nbBFO17oVCmByNSZj15iXW6b0VyVf2dQnck1EHHk6TN9Ahlfh1nF+lwgkjWRyLKTlfVWQT
kUlhkMux3GkEis/mYpxvZv5pSryPNslfz8mm8yWzLow1/8wQwL6eDAyfurInPXlirs5tiSxh6uWO
UzRywUs1RSVfoDtEI1cLrt6pLy7UIv3iktntNVSLTb4dkY22QCjGM93dtbhP86mzdmvE7do/GJP2
1JYUoKoyu61kuxcLhsfSuG7s9FItj2aqHuPc2TdTcTfjoLarbrP/LfbU+E3b3dqE7HVFnghnCLX+
SlnQEaXxjbQm4pD5aTU8TxCzMR+O3S1h9fOYh74So+kyuhtdnrqy202d/Wlo0MOWWN0iv9KH/Sxz
qi2NRMqxIinNiKPRQtKy9BIv9XHN1GNhLgeBkqeW/W5pr5Nm9mqY7Wa5hm5xUeiH0uiOMkGcngN0
IdzEiM9Ex8LOdAbvBzusbRVwwSJdl63hhAMMwoeD052AZVWUg79mFKT16Fs/myeZkx9SaUdnVeV2
z6Vp5YE6OQe7aS/tCaP6qqyMK0zTJ/qHKD4pamFGMOPtgG4xmC73c0bvZGiOAwcqE1ch6+o6XKaD
eeyjr12hHjXZ+eRddsNUbjUZ32Q6uRtLP030/ZqPX9rUPKqLdaXVxLwM0q1y3pkNejHzy6rDqaku
7fnS2bzd/RUu8ECqZwK3oWX0gdZQHq7LKPcsRSTPxjoYOIQlws8x7y9zbI+4Nn17UeVz2vRHzqEP
a9+Rzx4fylQ7I3lleYZYgwV+54KXvh0Gnq1AxezypJVViG/yTopC/4xsIvZ1+6hUhZ/mzWVJ35Za
mlF+Gjvz0Vk7ndvsa2srQaYOX9aOMGav1F86WnG9fT+pkg0LbnNq7sR+qHD1i9gZBYCrqENHqHQy
6FP1asFEFizrlaudlOSNerwmkUTbsh1cVaKwwFsxTfMUTJ9Tq3vWI8EP3l+ujn6uD+jJeZhrWo0j
zRLQAuJjzNzmGEv3ENtqqEyuT47yoVNsfq/8GMtWu0ZxECjLvaqS3vBnZusuVnJYNC/NLFSGHQd0
nwV0PlSOyZ2Kbm9ai8NiPPRR7Jx163xiSfN8trtvJstarq15MLdoNEXqm4tEGclaml/hS7zUus+i
BCI6jveu7ZzGDB6shCKvh+gKvcZn6uAnresi0kNIOaP3JhUu6vmsVZswMylXx8m+NZCYufFdNsJT
0UlwlkysjHhpfTZ+SNoqGXaZ+pli5tcOiWqaNYeu6y9GFMGpwp1UDyc55R9vNcyd4Y4vMYUi3zTT
894ZT2WTX1lGYqGUTUm4LtqdabXcm5FcToxB1IHTm8fYiE4Mm/Wg9K21O7DdSi4yPhtgzSF393Qa
1asYyWZmjMwxhWv2UkeFxWJtBbFFXCwreebOz6VleQWpXbHcFhmIY5jxbf5kZExdOdVjE6OZdJcb
x2p9Y3kyqE8gr/bws1+nfRZmovar/BEmHPs1fQteXrQOPuTkWAwsBVblq84BC9ELcuODzgM+p9RW
1Gxoy5jvJGOlMxkDcHy7N3DnVTuz1EJcvPQz5yt3NMNBQfNGJnOgv7OK+t4i85qlj2vzOcl6ZmO6
tLxMFY01SvekJXbxguRmE+oWS8/Tor6Q5Wg7/iQGnZ/MOnUSqs4g+JGH6+1JhhNimfigy1nq2A9d
a95KXY0+m8wKOUl2YFdy6DYBqK75haWEybqEMQcC0S9BifG2iV+YJgzAjQBmGQKVkbRtcSWMviOO
6s9rHVbYzKHecXkyNbCo6ydNs8PViAWCw2vJvvs6zWg5TimJZVBBFAxM2Iutcd7k+v3UvioCu0x9
OalnZTOELqMKbsGMQiZ2RfPFmeeQqQ57eobHt7hMHRBz5usAcBwa1StzGid5eclo0Kk51GeQ1uKH
qUr2/TQHxdKG5FyRsTPfQ7I/HIS4LVw2W0N8Yg3kwQs5vgKQ47kzNEFbMAzCEBk/M7NOcR2HRswJ
I+c841VTanOEeDBajT1wdZVSoycZOtyTwmxPcEz4+DyDjrdAS1EVTKWNtWcPxi0TI+yc0Du2B2kP
fjkrzIjy/uqMKRC6+ArZysyv5sV3pf3SW12wKOqdObLKrQ1HjjYZWMULeo720PhjxcFptfsvKXrq
WTdehnGS11WJY7ll/YnEbokjQsWvpJ+e2u7UWNiT56pXTmeZk5xTADyky2heg1v01fUsVfTX0mYH
UytMiyYrekCWTJcjhKpzk3MHRdF60AV+ZbUN2y4Lt/2ObhH3tNbdmOg72WZ3sHZ3hVmeJPMXWcwH
2qTnWdLt7cYFFmbup+41VquQpndgRV+jRF4OhgTxKFEPCj8bCyLh1VlsFzurc0lUE9ycbnr7UCLS
Xngos02md2feWyw6nFWvdbfkeMaYnF6dZyWBAcc+iDjfrdM3xom8SV/uut46n2L16PCwvBDluAfR
FowSakFWk+AgFuEYWVgkhhH0mnK9WMmzNipMZBEEMjvQBp4xpQMpA6ymrtJ5a6TcGqtJfMc80kx/
mpeJoYDMPsxtE50QPhsCY1UuXXtk66N6toYe2L4pnAmfPbNhuUn6R2k91Sy6Z6NikMd2rqo49Sln
a1l3FUWqHU4rxVuvKOMK+00XOHF1bjSdVyeMWmnWwkm8+7bi2qRZxKIdlCae4CRXLyK2P9QfZcq+
nohz32bn8ar4xlyGsF6ANiQcNFMSj8wPyqfE4XmuV90B13qAcZqA9TMGax4DRqGGnW6NNH7Z/hjV
HQV5v+T8gWbTDSQ5Tw+W2GmhcwrkdHPUO+7BIU0Pqcnwhmv2+FTN4vb/2DuP3ciRNl3fytwAf9Cb
5SSZXqmUN7UhSqUSbZDBIIPu6ufJHpzBOQeYxexn1UB3S0pDMr7vtWIp027rE4fM2UuLqztbySpU
vbNu5wbC3O+g6qtNK1N1sqZ1OFOm64AttsZfaFm1LSzjrqq6Px3GL8dGX826RouJk2/9MF+SrsvO
pYObyHWNcCFBhAdN2M13BiWHgaqb/ah3lk8zrZ6ds7eaR1dHSdWHF+1SMbssB1HhOsVdt1m7nMaD
zIjph/4tiC8LOhQsi9VFFK/W8VLGXtuo7ZCV1UPnlD4GQqZ12MzgUEuRNMqnEetuSF08NNAqNnOq
i/L7WMhHcDfMYP52TFvMpkd/0T9rcbx9dyR9Qo1Om9ItGGBsVS7rhpFnfsujKMVCUIf9Z0HD+bQp
dDr8IH5M7cNCEwAWN3iqdBdBM4tNWa00m1HXitLcmPH5xXqNbhrrqYXvqqzFvepWsEvV9iB4/40l
EkHVaXRv6oEsNp5i80XboS6Ogpn1g9b3OTtk3kzABR46q4hvvMQVPFsaSbvW1l3adJw+A3drsZlo
DDC2s7UED2Q6sxfgIuMDtTsRfUwrmwWudM8YY9WGQ8pbXX1sitJUt8lPt/a29+22jKkttR8aEDRe
jhFUJm+z0t//i1D+p0zzFmTz3wOUMbik+l3/27//qOLP7+bfnv5K/VUXf/5vwPL2G/4Tr7SDf90Y
SfOWZgejwD//C690/wV6SfqWjZoH8YTDz/yfJAfrX/A6CBsJRiGGmiyC/8Ir7X9BjWAKQLDp3RJf
6a74H+CV4Nv/LwURIPKPnBsfEHkkMJIp8v9l3eDPxV+q6E1tBTcqqc1e7xiHQWKlMQzi1V1l/kKe
LOnkiPQvaJk+6SZ/uErstu9WMM5XBYmIPckIml2WWtFb5RZfTtcquoTl2Cf+iJGaEHkrwREKlFco
0/sbOOVyYlYjUe32G+eumBND119LZVsJ2UH4gFUQtu/5LIbiuLiNPJo8Ot8yTw53HVDFkzsp7470
IbjtsJX8dMlRtnKMXlu5+q9pni9vVPMG8aD7b9g5fmPv2TcBAUeLxNB7mfzciQuLnzWXuWE0qpsL
1HrSp/VwzQtRXXn6fpesoPdBDc7i1459LKVpHpy6/xZZarwXxAZecYEEcWkF7TuPi+AeRLPhEWWM
R7oyAgZ22f9g4/gaxc1wwk8aE7/RrBzvxdDTN+zKcsYeWeOt5SVPE3+czmrvpzNokS8KQgjDtfwK
Mj5ATrHqqsJ1deJ/3kbeBD4eQD6nf15lyF1+Ne0uuJ8W+T0V/FRF6EAmHYtEJt2DaHj+AdbaSjJj
8H5cwKX3iIf3Guf2NFy1JcyD1+fV1YuQWthWPifDLbZgDrwfvtWZDm/FmzAN4+a87CyLyHe3enVM
PuZSgDH5wzjtsCoF9zjwg8MAZHddUpVuNVlv1wnTPWIBrrj71bd5J4DBBy+Q5lnr3qzixa8rj+Lw
2jyMeT1vGxLnm43VBVPipLn9LTS/E7wBpNr3aIhnK+HL65YBr2gbVPvbh1vmoX9YZ0Eep1xS76cM
6q+uqfmLzvQtVIkP2bBju/Pa4+1jbZwhOEQub7lZ+ICdDlSUgSoeDf5oIDP/JwwX9kE3w+ja8oXU
Sx5wnvffzpz6965XAfIZyv1lk06FF3e8rwZvemjY0W/wD6i/07+ZBJFaddqOxBO09jEIC9Z/PXX1
M3R7sIXFDK5G0VVna0iLfTBON7eitsI3rLwqqVJlXr1hgbHHWnRHp5q5zfwIJBlfWLtD3GokBrft
fSdMvTXlnJ5vSrRLxayZBLZWn0U1T7Hv3mJyWYVYEp0RhHQAqTX6IPtmgvAOTdDMaULHeHoIdOh8
O2bLcD8sraRVXQ8t9dLKS5x27S9U28s45Pz5W05eHZNblYGTzNEau4qdHRVof5244EOELYx4syU3
gi11H7iV/3gbA9+lRhFSukG7VZnNsls7S/47G7kR1tVX57D2LGyhy/S0ZEF5z1Wv3xUY9LaZ3W6M
K+JJkrYzs/vet+QpWCdzZwkOfh/A30Et43fb1p7se2Pp0qeoDXIurSF60ATHJJQce9SId/alWqL1
PpMz6akpM59bjQylhWmiAB7ZwZQa2zgbovGQm+bUbdIG3TfobrkNJoC/wdfO1WzS6dls8Rt2oTbj
lVraE/MLxi48mf5l0pXzJfizu2WuvaMW7R8Nu/Jk8ahknhhn71QLz9tGTXTvFw499RktOlbXv1gN
3+12qpiRHDP9h4TueIWN2pHKhWkTWiqxC9s9Gnae3haX6TQa7lvbRe1Dri3rvvTb4hXBlDrZjeF+
9aTJZJvKNgdMmmZubURHR4+gPBHLWRY6R0tar73pF+9RHXjvWvonRnLUXsOUvwRF0zJ0DiEXHMZ2
IuuXQ4H4rtxMTT6c3KZP3zwbbraohuWQDu3woP1cH5QISf5IhbduJqcaYhIvqvNglcbFV0H6ZFZr
FJupHLtYmdrdeP5EOT2hjetOasoxYhkW9beU6V81tGx+xnwguZ7IEH8tnjUetoPGiWPG5GYEA8dP
me7MGfOmnSv/vS8b+2iRvBdPaq4Oas6DLYkGQPd+rzfs38jkalFeSetodmEXdq8ASOvGny3vlJNo
8ZBBNcVk5ITsne78OTtBcc7X1OOu1tG2r+gh8ebO3BC3Um9zu8NsrYgRMVtbwQsE2e9V27wnhXEX
oIDVfjU+qjVdWYBVa3CrzG11WkN0dKtXZ4mtbPuomxmDf0GUr2oa5vjJGqMtkC9J9To/ZK7k9k6H
8c+ITlWVITjqcMsMMLxzPc8uQH49HvHuRAeZ1vPALeq151oIB3xyUZcK7ViLvzHDny5HxzrnhO2e
Fzu/ebyVzQVled1TbgJCMpRMsTDZmxfaG4/KHP13NZpEyE7h9MdYspAZQL70I7JOwCnx2stofbtJ
fc7LnJm3W8K5R4COEBVhjH0aMHpC+WQ+6I8/Gd5jQUDgwVsN7zhbRXOXLu16oElt3Np2WieIAJtE
G8De9mrV92kDohzmfbcnrsXfssnwbKVeKEEgYx/VGJz6tXNO/phGVyoChu3c4U+Vt5OK86482jlZ
iyDZT7XWy33mTdG5GNbqW08W4rvUo7ymbV7INeD5bNlTLGFQ/6Kwby4+2uVNv0iuYoCqndJYIKiq
exZUBkWg2GmwExix/zoqA00O56XsQct6NrZU2OewIc/CFLQObrhSgxOKBrR8/dhdI1mZ3yWyG1rB
wvwNC/EncLx7NslcqTapq5td5BXiscYlfbdkPNT8trvluKwTl2PRPsFBuxmOBK9hPyjS69B2jzMK
sb0t8wu8efdYBABdXWpwtavBPnj8/p1niAdtoPin93yEQuhvqQvGBEcnrhIQAK5gfjBMGgXVMJKr
0WUjeGmwIUMEkNkRF+7VJYaJvbnA3NMUKJZYdGPXQHUPvcMBUAj7haC9BPLwiwkW5waCwF0beb+i
1OIyJWN5K5VpcNNSSUwffBTj2nl2isDaKeRTQESzeRILqyljmsFKO/RvRHJRJpMPzdaaHGvXahe+
UVbj1zrO7S/8GexHaVio6+pZ89EQqXvtGwPayJ2jJxrlQEraSW+iKF9/VKROajLHZ8vr02tnF8a9
14Tj1u3sbDdmDrBcxzkHO+nsyy4krIjeIWBfQ21Ho3a2+QQ0B97m7OSk3T9OAbxFDyNY2OLM7NND
/+pzuF1ECXqxSRfLOLo2iZibpjXsibvGBq4U6LCXpTFfw1n4fxaLAhOaDqBhgz7f9hHgwZJq1tzl
H/YumHdOOw+7cIQiIahFJGM1n/LIG4h14pY+Od5wydfJiUcKylgATe9Ulo3Yt6241C6Soo4Am300
9s29YfCcIIPCf3VIMiiVPW1Xy+62Q+AaRx8Gbe95gFBFvgi0ZD4IEgBjLEYvhZKYHueuxc8cYcbh
cJhjai6rxOh4xFEtsx5aDCu71RVWPC6DC0mCUqvIx+I8dg68nTvpAwJnCKqlLPaG25nfC/z0vuwj
kkd6ZyHxwksJX9Dr2SP24GFmKADa6/5kvhAQjupXH5GM77pL+bgyr+zRU7p37eIyDY/hvcTFaazM
btZM3m+JOvN5Ma3r4Of5prEzmD69hHsOBqJYlsAetyOF8n+ieXU/gWYHwLMlOjZy5OpqzdU6Ns0U
WjszRdu3IVTIuZC5YBD24BFQSnOons7w9+oYuLXzwB0rj9bqepdQKuKpOmsoPsygx/ht5u19OqZD
ihPdm1+I5upgbwhAk1Cfh2jlkaJ7yyLkaCwvKLrXcxiKFUhVFhhXqD9HgDFa3ZPnquZRRIbxaTm5
MmPT89P95PRju+VUwY7hIjp+wEFhPGluUeLgWyf98toqPTAT9m9eijiUEWldjkbRu69F23jXIvIH
smi9bo+8kS5bklIG3LIyDB+mSJqHwDDRmCOV6B7HPGqCjeOnc7np6QU9riKQX44vgm8OivXoFeNo
w9Vk+QMJeet+aG9iNosI7bqbgrdppqKS4Kep3Zhja12yqBbHJo3KhwLQDtRt7E18IkCHl7zyLhY9
z4kf9OspFx1ilx7P1AZGkOA9VqUnw0JqMTBY+doFOpPid1XKLBF9P57DmSyuIB9UPPvRdJNDp5sl
8z7mvlgIQrdeBXm2cROM34p/tc2EyczYLjykOafvdAo5PxtsJ2KV/RYw8fcgSc/qCDk/ZCof79zM
rO/GbPhdaWHxTWtjN49M45nBsJ5y0X6Pg0vQgxifglXuwwrVD6/1jTBoFdtTRX20P21HTZBDmHfG
LhKg2fMI8VT2xQVb1vRV+aq6r/PF/bEiaT1OWVbcAYEXiW7ItlqXItvOjikOjD+PQbP8WsAvyYYa
s8vM/UpCEo0ly5T6J3Sd2anpBmNbIchFKN/dzYivNyZLaaIyt91LGrvvCfKpDhDF1lvqgcj6wUJG
ngER7dmQ7NXyzbMTpqnJw4MI3F2r8mprRmJXG9FbqsRLNS/PYvDEbvD7Ki6L5aVpSS1UPaFO4/Q6
CxiUvijdTznl67kVZfDgLGnzaszEsNqB87bq8TMVa/OgPXwyi48N0OZWuEhZcprr70J67bYS1tcs
Wig1HY2JDokIAffSWKQJ0CmdVb2aRivuSt7bsWXe3SHmeQZiOAY5US3UoFUfNXTAWM7rFQTBAXFU
X0thfqFpmmE9nBc1c0pGKbEWTLanUlRE23jVL6NqyniwvOd0Mn5I3EjgZa4UeH62Uzvu/Hl6EB4J
ZA2C+Ls09Y2TP4TpbvWdpHZo4lnTnLffpAvmPeP9H/8eE+DdpMOSYLQq4HHTlduor+yLU8pxi2+g
PVUZ0+RgSu9kVGDw0pU1pQjlPWMpYLPpwmKVc7o1STvaSj+Tx9WuQQIHfed4Y/sHAcBCPI02x03p
WWsSccglQzTPL0YWhOdwHaNfEYR6MoZeth1rxJ+mzbYP22hycp0oJIGxNsk2ay+VJ7wrYXTjvmQW
joGBfpYh0MdpcbrNYFBJkbarvUvTiOtYEzXhR78ImHteFRA4Md+XoojO8FM/k6f/OJm/a5AboOEf
NxYzBdR6dNc26bloOTdBcu7zKN3XwECGU57LbubJZuLSmPuw3aEXfGtq42xE5WuP6uDiysV4kmkZ
3jREPz5Be1DZ356xHjPso0mFxC4evOpeazkhnpOox/p83A6W9d6Z0XvBfIseqjuMjXeWFcdcqKGx
27A/1amGk6oY3yfDf8bPtK24IDaMlp9VOFMxgt1gj/rrYzKbRBgW6jTWwswnFcooM1Zr3e5TN7gi
DyUfL8yJ4SmFTuqBrKvQxjTQhcXASr/+cIGjRioXctpac5+K+U1mnnjEe0BlV9ScQmJaAADqV9PK
9gLGZktKVsKx/WYgPpK6nk+2qf+Cz2EMlMtn3bi9QSyZ80LE3rtwjPVRluYnaec8rqb+wzK6R7wj
f4Ur3mGpv6Yl+ynd8G4UbC5wvbUT/WS1dQxvZmC7tu1NJnAOzG7+tOrhd9520xkH0A13dvTOr/tj
NvjqQxrGADtjVdcBHxyzopneBTSWbD3DwX+a5dVNDFYnVe3bG0N10YETT6I3EUT71fnNMAJTr0e8
VsZ+lOI096QgtO5JNBlbneEfumz9blZaRHk5/abq1jN0COae6Xlo8kMr2vsmzOdtXo877dQcq/pY
ZIoy89wAEahUfajXvNvVTetfG21AjATZppysZwzmaFa6cUcwU7NZTVPu2iIiLkg+VczmGWEyYJ6s
TXXwQA4N5eXiFI7+URXtxmer2ETENGwinxi0vHi7hY0ZS95viDH67ZcOh4jpMPVNe8Cm9DUYpppQ
FQ8/HjbbcQzkgTn+0ViNC/fDnt/y5K/l1S5Uv11XKLa0PA6zmuIlrN/LrH8aJQdl2p7JtDditNJJ
W66vcs2WzZITDJRVoBm9mz/SDk0AabW82XN+QiJ6RVKKkNIx93WV482pomOeVWkcFvrg+zJ7cZpo
iE1ff5Lpe2Yfhu9rhBv7rZUfJI8yEj2JXJJ9wNWb50DCrTRT1E118Fspmx28KqN4CMhli43Klk+9
HF8BCS2YSsNCOVeb8YB0dl81fVdvqZ/o3+h6VzTn5C0ABk4Qlp+wjKACeSqSXLdeWrj9o27NYTcW
GrNN0wWJDYoMiQY0tI1ovjv51RD9re0xPNJCyBCQ9/PX0DbRZihEe3KjfrwwqTbfS+XW72uUqSOC
q+I0BCDDYAQ4szaKFpbnQOX5n7QX1icQm3sg39R+INumf1V9qfEdrMbGHkqTtXxIT3VQLeg+3ERH
/T8vqX1jMgliJFANAVWsez2DaoJM4+9qUTrLbevtqB7nA16yZZeG/vwQ6qC5PSf6p97Ib6DR4LPK
5ZbaEe42bglwWq/VKtPLQijPFmdf/pB3bMqutKKPSms/Lkx/jDZj3r0FGNpfMI5Vv7Ol6vZz2A47
SKl140yDfTIJ7XwcC4NXn1PKsrctbSE2k2X/Wao8TfwBk8dG2QhS+9Gud4hkzBN01rSvVTDesa0D
OPRYejtuOGKdQB3kqPNNgYQ78QovfQ6IMkoiRDhxIObu0Hsd4sA8wPVbCvcxXNa/S1amF95Seiwp
C92lrWDSMDMWXisziyORS8OJE6WnNzTs9sSrEe4cwBJ/+OU0Xlg6mm3O4btbXCCCyYB84xqonjAK
Ls9522bHANXgt9ZD8JR7yOU8z+6TQBsXfANO0hSM8TcV8Uk29qOvMMo2emkTcoG5uTsQDcUL+p0W
4fIsvd7cyQGBD1DXvGeM0Z8ruMHZb6FFG1uog9spjF4DdCHkb39WmVG/kmDFPmzxxJYNooq8RS2m
Of/ueuRcyDED55RVy7GMSpAb7fXHsJH6WCmFbidyjStc8q/JRUe9+MXz6rC2CGRrQ21md9KUEBlh
81KgQ3nCxGiDNTdtvtGDQI9SszDssEANSWpP2cZzy+ZYC5zWslqrO+WTEVhOQ30IRGcleDwt0iDz
ZiRGT7Z/1mrUZxL9aJZqtYFI7PbFqqZUp0zpEV6Fz4ErE92Kb12mXq7EYE3PmXAGovTNjtN8hohc
hHdsAlEmRURYV9YvNVotRclziLWrELpJXLTtp6Ksrd+zxY44QNBus9tTxUa0eZnxZvPCAaotFFRb
EkPLXdroYV9EtjqFJFjG2ex513oZX7RclqfBKZCsZbQytEszMi1DewZ1+jgsXrjzFlXFYqnWU0fN
R1KiqttiGmILJed0T1vAtCXwd45lLrC6l3nxxJU7fDe1ZW98v4PbLeFMIGyCpLCVtQtq/ZxqOT4P
rV9tV8ibuM6n5r2KSr31/Tk4YejON0DWbVIFSiYqyMlHd+xuD9YCbeIb3r11E7WqtOweDZJ8L+ns
pTtez6UlvxQc0UfZ0Tjizg6rX66a8t2wuPVRpyOuNTMAQGHnEl5NoBe84Yn7134YrUlfx6oJYluS
HJh7U0VaWl7vvEx/ap885KnyQ/hltzkUxHrui2X+GpVJICf+VES69pqdB7Kf7wf8ft9Z2aPTFETC
npZxatDqmupE+kd3gYoqdwyoOzCu7ThiSbJdbTFvYzC068ZKCCwLdxD+3raZyDb0UV0gpSybM6Al
oufcLXalV/0dC+EQx5nPaLXltM3M0voy5+bW6eWg2s56N248S8UKt2xMyGO4C9duPpHqVsX+RCoq
JH63myURCMroeK7nOryAwQSvo+PWlwyZfDLRurmVcEHE5/ZPStZVTHlv/1JNJfqnoaOL2++4A8tQ
nZbFiUpuH10fS6/+DdlILkVtEmXA/x07Zm2Qah/Yh74yvZdiJRx9qOt0R/bZXS5cRvvV02ucVeiD
xoxMxdQX3OmB0fMmR1SYkZrNmPPJf8RFCxlfyz5jgh6W4nmsKLVuhTdt6iAq9jlVk6iPWtk8BpUL
E4VB7dUaYc2sHsOAsUbDH3PQ8r7z1umvoWEyLWMMos1cQ4qlMIaXRa7dvp9r1jAwlYe1aEArgsAA
+S24B6zGOfrt6nxY6w1e7WvxFnpIbajArd98Np+kNsGfeZnRw1LAcs3OWJ8ECSoJ+ofxdezG76IQ
2b3omWXA9f3pTY7GfC/J9kPw1H9H+T8sLr9E+w1mLo1zPmn9EZkqt/iDuQToeZSlPsh4jR4cwxUI
qEyiZjYpTxlGc6cy37sJyS396eOnmJapi+mOReKn3SnjgijbaGNrXluWhz8zQxF4a8ErD0UzJ70l
h9PYNPNbqYY+KRkIf5FfbLzLcRjQfGbDSfvh+El+n3i0BhqLN5nrouGW4c/UeER+GnDxnyK0+ksQ
je41kJZ5siqdFaDJfJiYP3m+BcAclNM5F5UN7ftIeO0b5NxPpGB81bKkrJsQnO7MJ0BYMwnsiwGr
s06z9e3Sjgs1M5c86rLyqwuj6bFzmumIeAb4y3DNfWcvMMqO2Sf05EUPlaI8NiNckmmyUPonywck
+yQY+kk3R4xXgU0CMlExTVKvIBo5l44dwrp7uLHTWFos1mrhX8TLyEc05wv1n6Lnp8smO1T50D3k
BJtcx8jFtBGAp2qeyUfHVO5HZ6tqy53HJ7s6yJa62/uNRnju1dLqo0khRRGN3V5bW+NXnFETdugP
JZyGLViTF28Vt3DZ+mscaJaBE0o3bpCLWNbjt9dysUSi5uVXYyuP0Ozy1E7YRkpXo5cJhHPloRo9
NB6vxQxocoxtpdqvxZPOgB5UdNJ45M+gcvIUz/KsMMM3y+HqayGt9cZx1mDY3z6Vhvf6kPY8u27K
dR/42wHZHWq0ye4Uwsk5X3jkEQi0YUSFNUkrPYZ88m0PYH0OBqpO5sk6h9aW9E8udaf+wtNu4fTo
nHn6ToF2SRGqmwUsJ7KaT2h25T0VpszmC7KpQDKuuz+LGHWEvWbIu7tqGIopSeucP5pay6Tuo1mW
f9dmEKjFy17WV9y1RjKFbWBRe1is7nZlk8yf7DqwrzI1nT7cGKZlJQgV2nFLDrbXc5qQCVTFPBfc
dbeuen5LQVHSZ0XAvk6MMHsqi9DGXAZ76reJmAxOJHtR3zaqIxhZ7iDMN6TBqXtd5pW1sftefZgi
Y/sF+a7fVrYeTtN+Nd5Ftk7Be+PfZMAVuoSJWXesznWLRnqzCOlzIUaDX3JclUiXvMpWF2iaV23z
X9aJ8HeEYX2z3rsjsqv93CJbDouW7EoCV03rrcBYacVL1Zjd0Y7IqE6mulSxx9fyupLqvG4sgoy2
gdTlh+n13u/RG4d7YxoN5yCKzJbQsVVH3HSaEQtGAGoODtE1j2GWmTFck0WA7kIQjX0IuKLOGTKd
xGI/zegggPZMbpjeLqqHQ98Z59X0081Um6va5Zq9CAoS1ViOMmu/1CJ8ANzmGeEtOOp1PuGsXZgz
wpPrkjn9PvXpXO3dqTJFjNmmROgJ/VHrPdBHAyHaDt2d3XUKsLL0667AzWL3CubOcgkBGUu0nSGq
BZL6RE4GoWr0SOa9xi+ICrhJ78BKwiH2ct//m451D3w/tSxyNdgvQfLE23zVXuMuaDrt7jvH8Oxc
7arNqGCwc/njoXu8Gp3pppuAP/YUIdjsdk6wrjBhxPc+UfIym+dSOEt1hj3FiJumsrhK183crZ6M
aERT2cGH0S1fxY05MLiW6QpQH7X5ozvaQZIjT5w2ThtkYSwyx6i3PUpHTG69isx4DNYAeU821dNR
dJEwYEvQ4PG7pIGIvp+hOn7mNkLJq+CrA+9mwr2JgtN0IbzKEkdnXYabac6/goj0e6MdmjurJUlx
QIwTAw7s11wOL0zJDh/aUP5lPSGfdu5TvY2CZcto5+fMFvUbM9plBTdQTgVsXPjL0cVAkRheSKzK
6tNcjovpkU+TDK5++TDaJUyCdHkMWhLCihoInRFkwL3l/IGPZPxth/eOk/jOhRDPl9zdlb7xS7fo
XdfBehwAML6V5mEheXQOkSv21tQjXCAeiGCR6TwDgiTj5Kd3EqebUAqjCTnVbkbvReWxIXkNmlhJ
8VpFgne+gnrkLZ5kEiEYjZMcmx5NUYmqWLKxkW4YVXar1BHZtA32asuMSHpiu+b7c15Wgi9j6hFe
1gzHxdiBqLcZlQIGjzH4qW0wj8PWzJrwnWSCBmujxUZYzqaF0DjjRSzID1WF6rIVPBGbAhRItSsx
UoUq3km95/OwZV/fya7pXrzRExeaNF8FRsZdsMi3CIR2SuPIm4wgJoGfqGFZLp64D9MgrHPwSF+C
EKUUX8FXy03Vk7ewVq23dVtrfgA0GE9rCxXJ+FPsh8Hb5hmeGc+qz4GeHj0hyO3xHtxVHkCMj0S3
t9vOJee4N40HwDEivFvmCyHUI2XPPAeqwMSEN8xtTKrxFNcqempq2Nw+nHaDs6JeX4I7ogOL2Mit
KzF+5YaEE7mrXPoHmhV3TOdWX2vZBzscs80zNvduI+Vsx1O62HvoPhOX8HrWs1ntmxIRHd1NK14g
HC8b8obJbcpXJnJWIDPJFjSimsrfhy4C8szVsM9MWT6K2j9nt2AwkqWRwdZbA3Tw2JJG7boimYYO
3wQDiNylsq5PURmC8KGff4MrnX7bRQuINiCFtsPi3ZB5dW4czBvEoj7Ntf05o9IlZYLAe/ImoM0m
s9/7Cu1+hHehw8+0hB7i3ZbTyUyflDXNW5M+j0PvjuueSh/9NwrSb6vKQaQagcJYQAzWjnxDNewe
p94L71ElAsIRan5XN4SnQDjKxOmzY204860awKZAA4aRDtP1mydTARCMusLvWutOeMrc1cAvCpBn
k3WFj5lh/kg5qPSct3euUYN0ZL/Zoz7SfihjbSFD8dzp1fOIzsmHGhfWQmhbT1ju1S0gnAd3+R3O
LM1Og7nZKW/5J8LOeHY119BC+h2GebvjayXIpkdYMs6zhfWn/B0IlODQsXBetkah4y0kODPfYV50
n6GNvmtDMVTMcwjIWA5JsKyXnLKgo1yCV8PFE4bKP+BS9KEiiMP4JIch2LsOLMbiHUA/8A3O7q9y
7PN9oQzWh5+qse9UE/0JNVIV316pheApvUHkrl5KDalEmcQhsoytpbKdNgdQb+O0CP/BjvjWezus
j0vr2PdLnj4Ke/wqy+fWL68Vye3bDlMxMNvZNMt71xnGZCmNBzuTxkEMmFVI8f1CEZ4sMrv0fZt+
yLF9r/6DvTPbjRxJs/SrJOq6WeBi3ICpAcbpu1z7HjeEFJK4GjejcXv6+TwzazIip6urq4EBZoC5
DEgKl9xJ47+c8x0yhueso1AERoTe31+rLo6/D7neZkM5P3SuzT5yvuuCgLFW4B+trrtK7bPHBZ8C
MuVvNMLroEm/zD4HNu0ztiEqazN2jN+Cwthm8XicS8el2HLCHTxTKnSvvs7JQNmiTpmPlkxqxplJ
vFF58DKJhhgfErwy+PACLyF2VFNMp6kz+R2HcOuNqGSUbyfwvW330qUpkXoar20vu/bc8jFIgkOK
mnxtNPKwMJCiDRnotYb3MCctJ5RpuKmN/MotcwbUfveIk/5ItMs6Lpo3aL40XoZaAXP8rlxrNySk
WZTgutn3VOl13JMeZOdPid/uyB9BRdjfhiYmGwuHYDbulyDE4FTunay/yuvGu1CmKvD15YrKZ6g0
DV25TqrsKCRCvbpi/Y9Ydu3DikRsUD+mQb8jcyC+7cpRburZ2C5KHHtdfOaDfVXU7QUtjrUqYIWt
c4PsI7Piqi9T5v/BGUqVT+/WVFA1MM7ekFDifnMKlENDmmbg421kJQQRRSQT+7TXtnfe19nbzpiI
2k388S7UiXMYRovZuAXKium6RDQ0+G61bm1x8nRvXSnBc8vmCohJa4n1iFmxd89ZTeOvwU3+bylO
uj1HOtmSGy1MBVoYcw4FQRrVwUrj6w6RzfVYFnQ8CETCgl+sHNlrYe95WAb3jsStp4ByP0rR6u4D
OhCjgmwP4X3lcXqKpcX9KvB38QTjqYI910pzRI1VzAw11Qf2l8O16BwRweE2brQuV46qRjZ7RRP5
2m1PlQyCU5m3KkqL8TYT8W5hFU4vQVKBWZAfyggnOGpVFbtRTRe9011llvvEo+3CrFwfowK1Ulaa
AhGr5e0LrNcXahTyFiePc9MO0o14+4coKOJTnlibVmd7mhNWk0yGSGPfpW03rqbmneE0u4a8tyKz
DiKxBMY6c7tD748no++YAiWXZIYc6r584kmEXm1aO7J+bEqgDZMemdrU1NkYneLgQwQteHdIUrbe
IJVxP0fhZJc5rNQT28nwMmEdekwzvBsr4NXNOh5c8eE51HFZK7+KkMclyhOMEVVG5e6r4NaiOo7G
uYjX6HLDNQ+d4GpkZXaSQS1/owf9f3jKX2wT/f4/9ibcvzFx/wX5Wq9+eas+frlioqZ+NCb8+vO/
ORMMz/7r2UTAEQpZwMOJ8L+sCecvkX5rWbCJAp8u0oe/8ndvAoYG68yKt/kJixh2MCu/s1Qs/68I
T/miC3zeh/4e/kvehDOG6A+SCq01r35mmgFGclExO3/iMOVNBsUkSEyOpz6/9GpRAOVwoC9KP7Fv
8qkod0jfsSbW4Ac2ZN9hQs0p6THR+Li2iDcivmRFrOL3WqcZ4lCreMrQXUF9r935yu4tRqCjvbRM
w11pIKJsvgXJML3DaUCDVaW0M1BSu09sHHr9w8eCBXjGVvdLpeVNzQei/vaXM8Dmz3+cL4TlOmf6
tm//mfYYenUSVuO0rBPXy95IMbe+JqbEp9y2ESCFBlAsiknrgAXDuQ8D5gqob5fsZWkHHPxgYf4L
t8x181nd993nZ3/51vy38932vW7mLmOo9KvH5I9/XQ+IbnX3+QvfqH7Z6urjrUcw9Oef+em/UP/9
1y8nn/X6rX/76R+bX0k/t6QezHefSpe/vdzv3/mf/eLvvKCHufn821/4SNFx8b8l/Fo/3gBnDv4/
vn/+R5XorCx/gg+df+KPO4aNogtILsRXHLCV+buZx/Ccv0KxcnHS4KI5Yyx/uGMCqO3ncODABykC
KjX8444JzlEOACIdO6RnItHpX7ljrJ9hWuc7hjs5gN/rWi53769f//52l7Eg5xL8t0VSFygvEWsG
iOUae/xzEjrlBgHrdyYC70EW3GLEgMhjF81RDTzyZoGk7Yd37N+7tM/35c/3LZ4lz4FRL1Dg4l7i
6z/8FqIcABKOAatRx8TaEQzHoJKfKs8fyLm+IJioigJsGdQs9UktrMX/yev/7Gg6vwugps9iY5Pj
w+de/fn1w7lrLKVbsZYiMLI1yCcnasgfvG6kmzKjN5fz6tDA3s+mzTfx1gctgtNFERs2Mkpd9XJE
nZpAlGxoAnOEaDDSeE7X3b4sGzJTf/2F/088rf6fve0wwP3wKZ4PgN9v1ytykP/2l/ta9+nvjrof
79Zff+y3m88J8MSx9SDLyLRMEIvcYL+DvzwsdjyqwvDM6//DRWfYBKXY/q/PDwJAfrtd1fmV/vYX
AyQY9yO4cIx2/r/O/YI0+vNVD+vrjOU2A1RREMigMv581ZGjxoExIJbJPAusR3L2jCBjVX7DzLvX
r/YkSNgbjEr5p9SBaAIPoZ2YxcaJq5orh60MZbHUrVx3TcfMAUwwgYwRJTkzUkH42e3YQqILV+5C
vNwdLU03nCryFVs8Ik2I61h6+a7AqpQc7bGxkAdb5CbSRXhiHO49MinJ/JurygEyYNiLZj3Rzuqt
5PE/EudKm2sF6yk2kltOkWVauyF8zm90HT34KpKg7WRX5BNwthXp6fN07YQs8YCc0mQMNGmy6B9H
GjL6AWoOoKgs/ctrWcsSGmrVBvm9ieW4uLPZo8l3hfXoFqecZ966muLkiMJdUZAyuqpwIkxy2Mqh
aet9OXRD8KBnkvwUk/sASGg4jFX5LhOEmXtiTscF3C2ZdPKQe9kQXg51350Vuovvz5cOV0wOQ0T6
jumyLFvG5MoKWh0QndQxpX11ezIIj+PU9s2nExA9hQp2qFX2xka5aNchBxS5X2KxwrhZudQVNmuT
1ipuQa/l3TfmqZm6yjwjMBDHNqNxkA3si69Aq17vGbQs5PwUvlUTrMlMUTDzHEbHsFm2BRbD5tLr
K+D0aYdQHv0dQVzLnirf8r8mE6rTOquQjyCWsGo+tlbCnYN/aDVhcl1RkgceS7Pcg1HYD7ExYRvj
l814IzLka+fv70p1XeqhdginqsLlxYAXnDlk3mZ6ig9D6VnqGy5yFb8sdjq1T23PDOzGbyvyFcN2
t6jswUHIf1Hg4HlKmqI/AGAZV33hv4jZaz4s9MUTC4fhxQwS2oBEgM3kwr1NgWhEwptAltUjxHOJ
cI5sV2w1vBHTVN7kSe07z0ywY03cWFGOiL67foVzDer8mR8DwCvQjcCL7WvkeVOEZ0c+lIyk8MgT
b7nNh2W5jY2+2fKhGmzvUpMG1TeoUEE2kpIH4YVfB4cJc/Awy71XGHdWfsBa0YVVJMMxM6+KqejM
G6bYZzpDEngGTZuXZaCCoF3P+pTBGDd3sBym5Z2KmSHmxp2YvF6hdaqX69IGs/Hsx4F+LUrmnwSe
ZTqq+xkgZB0iROMOi1/5VnuXN9ppgMnYlJUtD5f2MizTzjsC1K8xQpkAQIgWWgoAEGmf2uiBiP3m
xu3JnDNesmFWw/ssw3D8IBcyDHD6SMPdG7Rv2WXLI97+6kyzwBCIwCc+esAj8g3qUNRpcOCpua47
1dT9fjGUvBOOIIuuxx8HYBv6kxMtM7QzoUlW25isj6ZI+APpe3o26lcDgVG6zgv0QqtUc3RcNTH3
DDV7hho55E1djQGOt3VYFLCWKnxwKIh8g7msBFQX+mjBNwlFd2SHusTupY38VMxsc1cWvALnArIZ
ICA2IUwykriG8sXuLLA39ljLl0HqEaAhessLw+mGm3qWRrl28hycggtITyFYhAembbl8xrXwLiwv
W/BCZONHzSp0Q7SidyfT4AX31nwH4AQyeMYfzeyD4OXtaKtiJxFkbCgMBjvCPJQc+UWMABaIWR/8
NrN2Sz2Mm8zL+M2kodTrFE4e9lNpZN8JuDGeK4hV1z3/57rw0JSXszPf4SuBqmx6zq6N9Xyq7FI+
JLkcb5kEOPYx9tWXZ3qYEeKsEtvWWJrXZgnrx9wfURmZvUUUoG1BneiA3CEoDPwVkwKfJFa4jQ+J
swBEdKshYVrm+C9+aXtoNAEIRYg8vE3XM+Nm300GIJom90kw7Fp2S2whE5ElGn67tosTECs/XQ92
3F6n4TnsboyDYmMBQyhXlXKmT90Nj33nDenKH4fqBQhD+8AJYHfE2JEZv5HSKA46CMRHUA7hFcYC
5uZulaydyp4vy07F38Y0Xc7Mnv4sei+7AXTFmF/7be7f8jbDXCKY+5tqtJWuLJaA2yHgjyJ7js6L
+Rby/Wgi+SiqWnaU+8b2uueRh32yZo7utTt/EOIOrKPHqeinL5XpD5fJEBg7M7bEg5eq7rUzR7gV
dJvbcfKzu0Y46PrLCZOxzzw0IJQSLeODWUzt1SjCMb6elYFlkIzjyGnkOGAhdOeLHlca/+7h/vT2
uMJa2e41Jp6jM5ruY2dl76JtqiOshxNhwTB/ytHtn6ymEVz1prj0hb4G2FQ+NAvx77M1dJHuFrTk
dd1HeBROfc0UzdV9d6tLXV+Ey7kUcBpbvmax8o+27Rl3o5qLdc9479qMi3RtF0byGmZDB0UR81xr
usZXudgYKcIWmsSqMWpxO2GVKxgz13Asz7j6SCHE2hpmnp3KBUVBlsNWQX/XtvFrbNk3/lioe9G2
SF+yTjxjQ68iJ2vwwPeXndXqQ542GUjtWppfcTFgVuzSC4FIDueqSJ8Mg2z4PmGkhHb0ECbDubJW
R5YWkHLMgYPFEWYNFrMDORYuY/wwhbWLc2D5sJ04GyLPR4rWwJUJi7y+aMZqW1VdTqCyKt3m0CBK
AMvZIGzXWX9dKTFdUOQEiIPb8ARDy9jBMXCfKIMM71tbd0PyMXmzFcKrrtq7oiTcBB1viyQ+Ozsc
iADqn/OsdpwjNtPpwQ1qbHEDwWdNs/aTLoS65FKs7WVCUXJnLebov5ahNbyn+LiatZpT3LCIyVi1
AM4yGuurocectxxy8rPgkX8VaO+5ZE78Kjt2B1bd4pNjsxTpWCXthdMMGaZZVDaDmdGSECfD+UK2
y6ryzfaynIwiYkTQbP2wJyJ2noqTbObghTvDmFEnYazml9f46tMy2WKF1U9TidTzUDbnU1szjfVY
fGSEbfvIU75PCEBZpwys2q+FiNtd0jXtd3eq7E2dkbG8WGP5bYhzWUJp84Z17A0hn7Fhh1sWWWqT
k3a8iZvm2s7zINmIwI8jkdbJ2mjLmXR4S8hT3JM1VCd5H9XjcnLjsU22sqmqE478ibHGXO1qG9FH
5BkY/wxrHDZxYRg2eku7bFeQ9QG/eGMyboGC6Y0aSDVyzhm7TTYh4wRDPX6EeVHdV0VWvQaFW7zM
BjKjKU77O9bFABoTf2lZCszsKjvV7wdUcrBga8zuvokmld1FkpvBZWNVpPt6oAkJBy4/5AgiVxfC
3DPL9VZtqNmMwcW7xv2arjGT6rVKVHY3jKKKFJZ0RNxSPpIgshxdtMjPqd88lpkJ0LMNTDhUy/Bp
u4TaTKX/WXM17AboW6w4QwyqKepzZHd3lAmKh2lGgkrbhrjTVRvc2IQnH3JiFC87hKMUdlPCs9aM
L4tafWalmyM/zfpwDYevvev4NJ2jUp5cK63ls3AkaJnKLHfwOdP3kUqS5TNLvZUi6/RRuVW5E0pW
V/gixbexrsoHVkfo1+hEphLqDVC9fmooT3EXkY04dkzVrRwsWuzjpoiqHhM9bvKwojabhhEIov1V
Za4+EIHNykNNMJdGX9odyRRwcvHP9Tz8i7HUG7sh5B5dKkVDhWxnHRrY2DtHogZlko4Grk3IOD8i
wsibKJ7wj6k+th8lehR21Ui81nWQMMaf4Pe8GHbnfrnejCCn1eNlFuLX9hfRfZvtCnCjVHEdQdFD
hcIWhp2MHcijVSlm/0usp2hm970BgweeDEPCwC7VT9P16C0JJZ26Ke1RXMHpIbDbLMKNBDZ55wOv
vepNYpSx9MADSsBZY7uI0TdoW2MhLzU7GbZxJmo/k4n+yun8yl9Pfa6Lyza3CYlo4LuyfcWzh2bM
wNosgVgJuyzXsZ8uJ/IcfJPI6YIMmGq2O/6kGS4/q2+HTpArdrwKyV96mAAfxPAOU8IhWYH5+zPO
8q41zHnf1oXIj0OX+fE5xEE9jo1J6zGCLscAI2YEdb7FPhnWhzU967O8267qeGUZRYnZrjTT/ZxW
zoYSxr1x4sHYkdblfXcBKzursqj1TcAxfBDQVzCULcm7r2SAD8RMbH9TkA6+GYU7nxfkHodWkdV2
hC4Y4ESdlx32TsI+W/YoGQobYrRfDbbSF7AFu4dkUtyKOFcpU3zX/AJWKjeoSfODwSn3nGgXkEpu
ZZsageVLV6vqWgvOJ8vrgBs7GEVXXZ8a13rRyfXY40GJ8FmWT7GDQ27gATNHXTunV6II9QadnguP
Ma2RdTLpvmJP6F+FtRjfLErKzdx64vtQE24SVbmL04Hdf3ddcigeurgVJ2jj1UMVhNWrjzOrYMZE
rgaLmL65a5rQ3IIdKS9ms4efg5hhU+WxdzD7DnkLj5/4QyDZRTcLQSJwuhFHqw4zSNNqRPye5sEa
Obe1K7zse2hOyRMauTyaDSe97JlE1KtOxvl6bh11Z4lq2Q+IA1EaVn5+arMgOPZYnneNMYsV9iT3
2HrBMjMQFM+pZcUH7N3z/Yzo8tPD8YnJ39EXbc2lyJY4/u4mHltLODBXnpyKO4tDkQdPpkmFp1u6
Te2w5AKb1FsdNuFtFpvx1p5CtSEK9uB6pj6VnsR1GLoIyIB8m1GFPug+EDL+1vetvLSbjoZ71Bka
2oznuEE++JXLVWzY7r6MK0jlKnNyTC7Sdb65cSwvPEM1p9w5b7+c+l4tFC2rCTjoNnTyzGORC6J5
1aKT241lnB0JKygjS7P9oqLtyicSXLFHJwsPaL+CEepLekLOb2ndhomtnnGVKI/11zxSwOukEJEV
J0B2ktELb5PEI1kjpzXD/lqlNNdMTyiqmTyvJmaQ+56qqTpvkEXI+nUa3lpcSy96UuNjYy2s7wTC
dXuDSAN9YrWIgctpCg+9dpvwYl5aOD1L7YfhHsM5FpdQFs5BMK+ckPSDgt5RKn+UavDXsanGm6ES
aIaHNvhCbzK8KjaH6mJaAg34yMI9eQZgLyY65Rn4TFe8K7fD9ZcPKIDKyc4qfFNj8hzGs7dXk1D3
DD7iHfglz4hGOzHdg+O2BUbzLpn344Thb2VKF/UBNtkzGzCZvU2QEz91NFwBYmAkieRU6Qq468IE
rth1i+PgoVTBOqtb98NLzHYXFzXuX9SOCnwt1VQEoZd8C6M0P70FqnlZm/ZmCn0JGd8aimJLe7rA
P5XU8IcG4lyPuNSeTwx2erxVSSsfah6XJWLxgd0yNm+xGsymfZw6kQWrqq+YeoUJkEiZye+smt0j
rj/ifX3vPosxNXR6NL6b6iz+nx1GAYsz3ad5Jk4UqA7YKpQYk7TNKyPP8lurXKqdPTqEn3SVf6kN
Md37fVWAFHJoxAxZvHoc9eyckxnpupLYBNmcFVdzYKQb2bE/57maw7CAD7hZ3Hm+bPu29tmMc6pE
dZ5lW7fu8jsPkgxReVUZbvD+2gDUh6q88YysUNEU1655afkxk8ECW4pDMQCU5KiXdDHvuhJdLtVD
P5cXTDtwsxTkhudRRhIBG3gfsvx916g6uUF3qenbuLJGtIR2kQrvU8hFV+86kViUyLlo+3LdB/jP
V53XLvUT43Ev2OuiSM86jLiY4pfe1UGHGKD1YmNnyyEFBNjQtye7MvcL90bRjAvsWDl6m3wYaWT6
cAzji9Qe5mUTmBmvmvauf3Kns/g67/Pw2xSomMhls+dw2gDy8brTEEv/LHcS+WMRjl4PYzbP1EHU
QR4gxKzj4DKmr41v3diJa4CmjAoOy8hRuYUJzKtmiXQ/KnplsDUBik0W7DaeOAeE9hBZPp3thMZM
JCFaZTu2NjHBtstqcJhC3aYyb8p9Dsleb3jtfuv5S0gYgx76CzGm8JVBwy76Dnf7sGyzwpbxDu9s
714OKuiXi64oZhTERUzoH/Mh6aONFZbeOdPCRHK16MWK74DQ8+LKMI1gHfCHJjsmhfOAe1XJ/gZN
CIh0JyjSeZezqDW2RWoiY+iVbRg3edaEcrdQv8AHmZVdA7KaUAoi4yfVtaONMh+ZpXscu1WuHcqt
nLhnRG2ucRMuE6+79AuD2n9T/hyQ8eAjeOzn+WSMS0V1LN7CFLySIgBgieY0TJZ1EKv6hHJ2WvBU
DnOw9Wx6q8gYWcIQhoq0SE1yPMXaY8Qc28z+Wm5PupNyv6CL8Eajo0DqMdwVLH5Q8IR2BGqYukNK
7z1TPVZk3CmPjDEwVpmdfzg7Aw8SKNyFNy/dIcaej8eJLr4YEKWldvcdiUIWBVq/JHWIKAXYDi7q
wH9wZdBdDyXlxWqIffiNJa3b9dRXH208PU6B7Hmt4KWbYZnnS3jMGnW0e5iKg4dKj0RygLgWNHx8
dSFiJrClS2HniMaYaKVl+twtVBwYWP1VjsonGnuj2/ZiAQwKIXiXTsrY+0N3pkdTglV9iDty3CnH
9zZ90CKBx8axjaU5r6yw1xsG49aNq9o4GkjalptsaNL4APcTL1Jmm8iiXA7wWYhwE5AQ8aYcvDEu
nug1gZUWGBW0u455uXRLvk9L/8IYIBTnDrYnYaTztrXLOxW4cLZLLIeSI/42CWI0SWZSAL0W6pDO
jf3QF17zNQdeeqVoykCzwrK6KZeAZ1eLSi9oan1pad2+ChNZlans8kCNj/Ct4eXwroHGS90Kfir3
FFzpdvoKyPBYkaTAje1lxbCLG8t7T/PhNCxT+VQOffI8NIa3ptvwvztx7r+bMmNkyRv74ivqDvRu
2f084zSwJmu4smDGbDpWREQCNtVGOgOjpgEWOET1bovuRWwBGD2jZJnzXW+1JodYi5VntsPkzsAS
tVfn9IqigiXaztcOA8VVMfiPVpU2a6swOKrbzGQQioInnOIvMYw5OiMZvNduACqX4ThZBR9z4+CU
CX9zAD1rDxmM5WO9SEeqdaNv44vB75obrJBvlPQ4jkpgYufxDDH3RXKDyTDAecg4du37GhUw2wxu
2lUThzx9pvymZH2zokgZt4R9VS8L5mU4M8LCMJ417X2BnBr3Vj6Vd0s93yKER9Y0YbRajLE5YDs2
1qLEI1sjpF/PZWZFqDrv81QaQH3CDkwFt+yuSFXzNhTmHZz5u7mfH+ei2HsVUCTR1y+G39Wovj2y
Hcxk3xZcV7kzvlbWtFwihz0ig1s2bIGxdKSN2MVW1V8MsK2wWwbT0XIZ94zUtQfAr/Q9DYtXK0MF
BwA/IVe23yZtYH22YU85R/DLeQQc4AdtPX3wne571rG+ahlyHf3Wb6Ngqvd1eQ7x7cNya7bUW7kI
d7SNYg2La14PXjJGtvJeOEOHV92MR9bQ8SEruiFydO4NGxbCPtuBXO37sEZGCI/WTRuYCZN0CMIG
TzTiSRyc68DHgLVOnd6VdFCiOtK5YWaxuF+wwxLzcuEAebhyPC7bZsmmfeigbF2G8hl/0lmfH2OM
K7FYMp+RqNLwg+J5oUqRHXGJbvXYJd5L0nFlFhkhFSWaFogb1rM8E335sM4dWz4pJGEz07BMBdmG
DvbZKtGxeGm7LqRHiyY8uaMWkJshq9yTwM7+EcaTsQKDADlt9OtoSdF2FXykk2bdFVnM8VYt9gBA
WXnAjKVNnom/pfabtNpmPmwwciJbcgw8+TqwP9x0xjytk0EGEXzPBCG5yt1b6FYjZOLzQY5q8fwg
mCEIkrdD9k5pYWPkbOQcJJpkqRM4Esx+8XRXJ13E7ZPFZj7yEwbXORgZDO1ttfchkvGM8A2kw2hh
9jrRO7qZjLa472F9e5gqMRVmJy09fWQ4yBmeamLhSnU75znYhjKrPsWSgwwpKpoUM0sfBUDJ05iX
xQMwN5YURjlV/GkwKuHBBMaX0VNO10rXj/aMR02LImBowupoLfF1RovpaP5eyxjFZQfarILy436b
mCEfjLCpBdk7qYIz5gM4DAlZpDDU9r3H8nAtrek9tY1wAWCG13MTDyP+DV0YZLnYlfDq3ejbznHC
ovYcM0m9qGcellmQNrdst6uowGpJic4oDeLRGK4cLP1vDDAooo1iR8tjXdoOLIglzuets5Bm2LfZ
RzBjfGcodWtV4W0PMYTjKJ48RIDFss7JwFwTNM4guxDhSuRpD04auCA1SGuvzSb4jiLZWEnWEShn
M/yvVEtdgdtb4ION7KbpVx1emU3ukXVNKoZHVSsxjbF7ZQAk1Nmcz1QIw+Cqrz2PLXPXjNt5sTmD
cpz5Wwy78zY1AXtWImCTF1rlp16qY+5PJZN3E3w+rPBrzmvAzzOPZopVY90FsfmA/gmsxIwF/AeB
wb8jU0EX8KNKxTtLdUJEKqiwTARcvvPzvr6VyWg41exBRRz2dGjbYtYWC97Z/yd6GDRBP7xQYAWO
iSoAMY4pvFD8b0qveMSVi3sth3heifYovcyeLrDGWeY/0ZT9KYyZP8OzHN8SrmOZro9y7+e/KAb/
mjcILjcO21RiUwa/z1dsV+LXgQgVYx3ypi6UaWH6YCWeO/wz3c35HftD9xOcXx8usWODE4YW5Xjn
N+IH3c/YEtpdeyGsdJCTGGEYw0LOyhAuiNR3wCwafti8oJ/Ih0tTl9aNuTRMGkQL9YuFupGS8NGY
4aUFl8H9L8jbHmraQvlnjdpPKrfLjDANVX/1/+F37T7rs2xF/fmb/m+UuwnUV/9Y73Z664efo/Y4
B/4ud7PRrTkI14jaQ0slvIAL6jfFjW3+NQQdZbHENe0zw5qP+nd5qItMJ7A8C2SK7YVciuhkftfc
uO5fudvQcpyZ09aZhf2viN0Ibv/pevNNtA5Mt9G7cR/7vNKfyNXFhMrTR0m2BvVQfcmwD19ZOWUL
piWgY46RfBbVAHxLJ1PwGi8l8VbBrKdLs1Wt2FpEpj553cIxZ1gG0M4495IcjF+z7PKlmSHABuc9
uAvI2CTx1GY0XYuyrNZx2NZsyjxXb3LsL94xnJimRsASsElK0CU4+Nz47JKYTfY9Lp3QhUNpPUbF
mBYPvGuYHLtymb5Pou7YV7mCISnmcnBZSW1BDjbGcS6jwJl4ZKeMSvNNzRaa5k+Y4+oMkkeCD2X2
xSkDsK6CDc2wIsykazaOk5Jo5GCCfCvhNU8rkKKCJzvGVXNvj4VxjC1nZs4/LjcDYSBfakmNIwNa
iYS7ne78csH95BZ+ArHUVtNWOnb5JgsWs8+zpUFuOZpblAg5RnY2uXjMlMUM24y11WbSTXoIwyKT
26wLrNeZ8UwXeY3Aa9FW8fLSpQlO2iJkFD8VCmZ9XxiYawpUxv3ac7wyXqWD0VlMmHr/A2YJsbNL
n4oO3mPmXvqayfyqbUuWzFmFGxp3X/aEB9IdNiVaGB5Bysc7lo8J6g9s/BB14FcuR+ZVySMcP1Az
oRyX5yEra0yGOmUbpQNaUQYFFk988I3JU2/mE2xNWaN/QXpkthSNXtetsJpAKMmUE/c8VxF6bqoy
hQ81F5bJpgIiIUSsitSahAE1HJLQOTqNIQN4MSysIjZQ+kqxlCNHxubP4eNFsrwSIxyIbbMMGmuO
rRsAERqfXMFCgSkkoxXKQXXG2lSMvrr9UGvrhS1Hi/EfOAoJXTYotNqY/Y3VaEkquGjrcG3aivjn
wSlgfdasVVaD3ybjXnv+/O4YqCVEl4OsA6k1vYvGJJ7PEjSwGy0E9oteiwkslo65lDq8x5QAmuUd
3M44xW+s2luBW+c5Zxla4Q9xi48xrowei4XvPUqZe+mmCHIKHrgqebFBrdUjEIFZA2UiYzaWlBgp
Z6aokLbAFTTkAOqu3UzgR57F3JJZOJQaXQO5w/OuGin81oAOs+Ianxxlcx3aVbuupmbG+jCC0bPg
N5c4oLr0KV6YnETIg+LuvNgMqTRx6j01XZ5jspht3LX9jM05MjoQG1EqcUNvjUIwL5bM7BgRAko5
qbykZyySsSOkmh7lGyW088wCEqY9Qj1ERU3TxQpxWTHQ+bE2kDtIK7k81tKvxCFJat0dcNFJqBkl
bK1I2pOLGT3v2bbPo6HN/ehbixUptfCZW0ZqK+jZcUvQYBkubgQ5PoH12rKw3xkBMbgRHNMJy6WN
Mu844Xx58DFvAc5c6jFdZ0023AZdUFvHjGevu5+6SYz3UwNB/FtWOURG+oRjIcorrYltV7eol44L
QcB8GQfC3DpnkDjB866NvMCa4ak1Xl50dPZwIprrrEjd+DYZmbysEM2oYW33+JVPes4AuCA7FulV
ARj0q/emdCA6JQRLVE1lwmebFQ5BKcgPn5yzRhqPTpN/L9Tk99uRIsZe03o4ybtggfsNuyiJSLp3
IBlIE7ByBfjhlOlhCaPBM82nqicuqW44RzadZxnuLrBF8Yw4juGgi305XDEcYHsnbdWetGVm5yxl
t3+uiOKaqfM7Ma+yaSpA1EwVwdyuS2Lc/2TvTHrjRtY1/Vcu7p4FMjgvepOzUlIqNdiWvSE8ch6D
86/vh6qqLiWlymwfoIG76MXBMXCOzchg8ItveIelkYs6xukZGbB7MUmfWvrUXJAlKratpvRky9A9
0ZPsmmZVgAfAwwZ66xOQTV8uGxWYH3g+GxeaPGqreCsS1dvXOYobCx4rP5FHy296FwMeq4A52lCl
c8ZAdLdzxsg1LGJAPqBokI/0Gg3xStS7N83IyLkiT2L2pSr2r0KWZPRhNMGtopYofuVRcehrswNz
gsJAABNLyrhVF45R2mvHbXWCDGoMaGAi9RyyP1ZX7yoy8OeQC0DbKrrQvlUqbjEEj4jhSCXoG+2R
ua7HXUDt7F4xpK+/y6okNe7rcnxSNM97omB35A7a02fFZmgIAS0at0ngW/vRq7pvZpP715PwkQ4d
A/ITMNh22eR9/lQxzkNCSKa/gKG7zlYNsmFXKwHmSx6P+A49t/jVo0cDpktTbS6TLgGSpVmIwEC/
j2jVlTDovhC+bWsB1jR6NmtD656USHMeRseqPzmlJnPwNH1zJPOvujWi292nOFQYn3lGg8sALwgt
+nTy9wrCIbkaBw9NmEENBhSeS7CUAC+ivll48YArDW5okwdB3W6NKjHBMSdAGtM2zr11YCYQ5cpM
oZ8pVNX9jGhdYK8NvBO+xrKhys3R3QMKELsY0Tqeo8EzK3rdWBCOxl/8nra69hQ0J7ZD1DoGDC0V
nMuQoSCAdVrV3wUVBOk1rcG+XPokx3THqwy391zzVMpZgGTa0lQmRl4Ao9j6D3Lm/7uE+Cxx5H9i
VuzCCfj3rHjb0DH4quBRKr82r+HoWDr/nRwr2E2Tkehkx6rJ29UmI+g/s2NFs/6YOD2WSkDjD/ZU
W/7NnhJ/WI4JThxaOCUhgIP/kx5rJNUCuLpL1/sFx/4bvi6nqbFJ8QVDC/VzwxYguoiBp6UYsqpD
q3nRna8q9OctWevKggk/6pL8pXXRK2ilJpWmXCh1tRn14+W5BEeSf0gYGryt0+diaZeXLeIQgb82
tPy2NfnG0hqxpu7GCtOfeE+upRcmUJni51dv6J1y/r1HC25UC7lYvjXLmj168FB/60pa/qFeXTO6
Kds1dMVx40YhvWoiYuDfOmOYb0a/UZXJUq/rYAZX6H5fWMlpHfyy+QYO8SzGhK/Aek43odNg7hvA
ZqDlALEQjJySlUwMNVh0aG0wQpMjSsEJndZvXV5xG0SYb5dLChIopT4Y9GsRKVQEFsTK8sIbeudg
GFRsnFeKIor1GUshcwG69qN7YJSHLpuREGZWRlulH4a+RtpLo7WQX7eizooLzYnpH/6nOfDnphia
RW/LAatia7PmhDkw/wcldodckqCX3uTfUPSwmOX04Z5mqfYJnqt9VCitPtLt8v8MZdTukMTeOR3T
y3/zdFuDIgIpwQY4cvpKUtWQlindQ4SC88fQ6utvdDGCjV/DaTj/9qcv682TYILYUwHsCnd6Aa+a
IKj29eWoeAcv0NUPwJnKnZY22oWHvPdzTJeQ4xg26q/m7PNucxMDRSwWfI8JBNUQ8ywfV5gaw9cP
v/9zHL5jE68puKMG1fzrn8Pta8IXwM9ds5qnUlrlne1G5dX5h7z3cxzXIFxpdI4se7ZnDfg9IZPw
LtPcAZcD5B6uVKM0HiJw9NfnH/Xe64FMaSPwQ1Hpzr9NqAie5lFJoOPUrNs68FG39xugYP/BY/C0
glxicNys2WfGsHuw6zhks+LxKUoL/0aGgE3PP2RO95uirUn00HW+ZnogExP39ctBaM8HCRrc5SHM
mhVzkhasrCcpiAwbfS49rR+ht5oqtVItiLyRQy+/KoRmY4et9fqF9byzt2Dn+byEyvVDs/N0OWNi
5WaaOAdZZ9VV7I8ArJW4X5//0dNvmn1fhFYNshX9W4OZ2ulDGEjqlEnaQYgW7Rkc2RHdyD6he/oN
N5P9+We984MsweVJM5WGqqHOYhZQR+gWZn/ovBh10Qa1IVX3zUvXxfSvzH4RPTaOiYFRHE212emP
kLp01UQc3KEVWPKQbaYVXRIOFyNDQ4XFA9JxLfIhALSPVv+zaY3KujIi/WbEJOVKwPV5AvoRPYrI
B6hfqVW/1JUoejAbN7sQeabFzBdrI7TjOnDcSOFn2280oiiFEAeKbeUOVkTxzcKSjS4BgwUmQepO
BQ3/cP41vHN1cG/888xZDKqh9TRRbRygRuuILAFiXAZ9n14XTjtO0H2kubKktgF0mMlwY0lcV84v
4L1zAEcQrqBmI9MoZt9ZU0g3JKgcbK/u1/Sn5G1Pzn3hsGnvpA18NlPv1FKZEszb5zLXSmao6oG8
QtfXTZ+LZiUCSsSFQH/x2Uxl8FkppHxs3IGMZtSRdAehgwEJPm4KRYmOjcUC1Dkqyud/v/beBvDR
Tc1Ma0pcZx8CFiFR4ZbGgXNMjVrlwQP+Fsk3YIpiPcZV+LHUO1SPpWSIyD3eP/eoeK6DsA35k+se
Q6/XfoGe7S6E2Zd8cn4cXRIZlYuQD8iZHY12NN1OuuqhCSONKWsOQCPB3X0vW2nscrPHKKqS+Wcr
6/NrGj7hJ13WoK7DUg4QNMjh15ZfiaselcN9hvDY0/mNe3ff6OO5nBna1PpseVbRSJUy4YD0T7aV
ONJjLuo0FwZZ70TEieNKJgDpmsJhFj/8QUMnxW8PaQF0blXWRvABLSILm22vNjZADdML1/V7945t
Crr4JHSMtpzpPn+V49Cs7DRDk4debeprrca5RsYRzRurE8euynp6k1qAFz0meNqtEWr9zjDV9tED
8/0f3Dl8kqi9oToxTb9miR24whwkTHVIfAhcY9j8wsUguZAzvPt70QQmm6MlSw04+711Bm4YsMQh
rXDv6RwQs0Elq22TBzouyrjdU1zIkkTCw4moGdxaAVZYB+usqtQLe//OZWFPaYtl6twK+vz6q+rK
rhi+HxgkFDQVNShjzU/4UN88OITWOG6lrV+6oN45xRClBbQcB6ISk8zT1x0XjiXNvDjoHVpkSgHs
CTcsUK0Al5iIaFdGVgB+H8QN7NpPyhQn9eYe/as1hL4v/pRz/PZXZU96ClPyCxR+KqFfH79RdxBv
qrODOyLlzvHG0XyAcfi7D3E1LmSq+CkDMCZa+euHKJlfdfTqDmkvgg+hGsonLcj/6rD8a1nydmdf
JmQcKQfNDga3pw/JNcQjS7M7pDQmv+udhSOcGRcXfsm00tMYyUMcZmWC6axBgDh9SKa4CIdaHaSF
TjwW9VhfeSMgHHCZJmj587umvQ1GFCW6jUA+P4dYNDsrg6VGnRFUkMXCbFgwOfTvg94MP+qy70cM
zhn+C3ThPqhe2lz1VC5fB00Ee6bKt/7E71opNmMpBjG9REq2BpG0lrrEu+PCOueNikkiBW0Hd+qP
oLzxJm6YDOjo9x6QuQI9WXcNHikqpKhrE64V+hQS+7Wl7rroqQEux0zUAhm582VuJr95mqeVUCfw
hTFkhQk4O2ix3idOUA4HK7aRljVx1BrVUL3wXuZngIc4ABBMzSCG0bGapeaD42D46jeHLkMXveqi
7tZCA80YsuhwYWOnK+31aXt50lT3ksHQGnVmT2qqVO9w7+W7gcg4KlaE3xmj3T1YFn0TSnD7KqIb
W4Yv91Mr85iZnfKzdkt3X9j0ly+sZvqAzqzGnV0PDFF8/LDrQ2hIecslkoHe65qjisJ3iUTEukRV
8UOChXbSDDgD+Ei+Dk6v7WzLF8kyB7o2XHjd0+8/t6LZB4JTVhhVXnVAAZfJIsH2h5fI5L7rQEJ4
MXiiGoDHGqw1OmpF+btRbXo70NBQiRFCE/QoTmMB1CRsyU15gADRLZ0SCTpkK9ILAWdeI7w8hFCD
Yi6UB3euvwJbqKySmCNQ1OIhx9Ni05XDraj6Lce7Wg1d1t9ceM/Trs13VUcCxKZ/ShPBmb3nRMmA
8NblQUoHi9O+E+ImlcP4iEc1wgsCREm2FGrOTBGdy4eor0IckVG4YlQOosq98LVNGIc3y0GCh0+a
UtgmLTndZh2POVRHJRWL716PbUozL2wNiylHpDwT37QFuGz7ys0Mddm7sPaa0ME8WbOyY54W5dcL
uzMPytMLIW9BqIEsCfmiWYiB5O3kll4j8j8oyLLnEEy1kCEOODfDRhUzczFeQqiAESytIMwUmaz8
hMxQl3ulCF2ghIYDjRdObLNFbh0FCpgbWrs30jL+eWGt771JAjMhkWBImjOLH9waKpOi9IBVij+C
ZDIAO+KG4vC+Otu1IZ/VCk0MtGxLxJTV+tiYvv1THzsqX94ko+LzC5pf0dPeTWUZ3BVTRcBp9iqr
pOl9qy0OmCZhQVE0are1tKRp/5MjA9DG0biWSDus6R2+yqkTR88iEU6/W0egDMt4jQE04k0kVXHm
LL04zaFo5zrsBKsZS9CdsEBWRaknhxBbk3TpMSj/3bYpP941VCo/AbhrqklPF+XU2DOjQ3krncG9
8TMjuW+1IPiCgEv3+NvbDDYOCZYJQsZ/Zh+wHXhG7CXKbT7Y/ZUBG2DdI555IUy88x3QZcQ4AfEg
Zi/GdFu82mObpNxrBKTfqjF2ntc3K3RE9fs4Liqo6HBtdud/1JuZhIEaF1phGjJvtKuceX6XjV6b
ViAXZSjks1oViN+C2MwK0BANDm4yGHt1I2GVACON2gRpSa0bfmS4RYYXrh3iDj/uJESSkzFvcnGV
ZVnMSE5/PNVT0OOCdqsHBqNshEVKNPOYMzz31eg+m3rdfQCZxDQiiMm+vhsg3wHZ01eSx57WFR6J
aLuYt1Hqwc9LXRtXE4ztXDxJYIYw8tZyROFVVH3G/YCFxh4JbKksXPQMcKlhug3xY0wxlBVW3R+0
sYgfy8gsvzMPQLLCVLW0WEpQp9XCRlAoXRm9gk+bmdrKtyZrYsyLKmgZEFLK77XE+jvv+uG7aWGn
ATYqkSiQhIm96wdz0K/8NO7lbW21fbcpGzP9PtQ6wp41zdAIabS0eZCGVqE0nVBhIIYsvGaj2n4D
+V2I+IedCVgXHYP/h3JsmdC3AsPLhUrycoUkQfe5yNBCxxhGGfNlHsdJubJbXf+i6T6q1K1iMuDy
Uee4C0M9L5c8XMTLXFWzBtivC7nBRY9lV2dMq7RFEAWYeEA1TWn09BohbQurUivWiIBAPV3VVeiE
3+tYxeFA+twiqwBbPbSFO5QMN3rsKEi0upWTgsLIYxdkQBvEwHZCx0bdOKNqVpa2ojfOrgK+ad5i
PBWMkyt72G+8RnH7o5u1zlb3UL5fuAaqfzsQTtqvLArVblXrHXo97RiDcUa+G0krRLN7BBSLDkQ7
gJjxgDtCzOVaW3igAHlARR/zFoRojTjJTSAOHNIPdQTzexVBanwSrVk1KDgBM4aeAPN85cEbgbw5
WiZCVrWPrXgreTuYjvjVvZLqXJtIm+DZ1CF0fzBkbxMDvdZKl6kp0bseobxXO42X+zmOpO+A4g8k
hWqQZt4ygtKDx1bSYMeGzYr2E2kPnwJI6b/kjUjGfaYijbtFhagCXQ8r6VCGA67h2mhjeRf70BNQ
ic7lCumMyFjUeqRpSwv91uNQi/jBHzEIJaNNSrloysJBT8LtbaTiKxdFBEahnGp0o9DG0BENzxed
Ca91g2GR5r9gbgTepbRSl20P8H/RdDB51j7m0dUaroah34ikQXKgyCP/q1EHtbrx9cxGpXnon/RB
WOnGCKOg3TDwQvuph2D9pMIJ4n5U4zAAQC7bY+t17b2WM5iDoJ4HUIt6V/yw4r7Acrl1xTpFrvYa
fGWx1Se/sKRr5S73wRFeeSb/zLJ0PWvRdUX0AfQYtAavqYInnBS0G1s3lOsSx9dsYWOphjaOUzTW
Va5k9VMNmxmkvifhqaATiyUuzSKwdQ5CxfjRucm6GTuDGOIjdL4CIgji4iX6/r+Q1Tune/k/EL4w
TVb+Hb2wLpuvdV4hUPZffwIZXiMYpr/6p56epqHjyhTYRVAPJTyu3r/xC8B0NQbpyOnRYHIB6pKj
/QVf0P94+X/zP4FToJWg8j/9he5V+PdIlPhrFJroX/Kl/w68Vz8tWVkPJEvapsyKQR9z88wTwR52
FQoLS4XerLPG8621ttiAFRaIgjBDyEyJvkSk9zgEDSrOlUD0sn6bZlpd3SYFEtQrfH5tE9eADjp0
b5tAc4ga8TMYURkuzU5F6aJxleZ7mKvKV7M01eSaIb0sFqOu8sWPwoT5WSmG86Rmg4eOldoZ9SZC
O+qObMUV4JqcZmF7GaNEJdGKYONNekZwXwR8F4JuSbfMqJqrV2/z+OeV/Vo69rQFyMZMMH+TxATp
XZ1MZnaR+8bYm4XpEM6QQ1fDvHnWtCa9ovkWIEOtaFsM5kxkBdPc/3T+yae58J9PpukItoMZLW94
lg4GWmPo/C5sU7AmgEtXH4ZeKy60s1+6x/8kKvy76nToTE4mWS71yuz34fk0VA1YXtlEmr/UbdTk
6WXH5r2qaAPUeOxxMgJWDU39XmnV9h5B0SDkJlWahm5RN1pViJ51Eed/8lDyBXoBFWYAEo+SGKM6
yX0AxxLrImaIm3QwahulRHgsi6CTJCOGWUIIhADaLOCbowfIbdEbSzgiLaZ2dVejVuTrDZf+YDzG
0IGgAyZlvlIDJpfdQzzayQOhvP9c0Rc+xEGAMlveWyH8cJUuA3Wz+lVX7TxeBmJoK8rTAQJE7jAg
Hoay+OaOMvlZZC1OeyBddCgjqORFCH30WL+CG1ej2x4MzrhCXg3Vblm1mY/wnFpy/xFSuRCd6qdj
YcK+7NHZFxMEDrmNPJKIrtp+An45HxpLxcQwkcO9x2k/uj520+jR5220NpgQPwvZet7SUyZZrtBv
859pI8Z+13Zl/4hNkWps08IV5WTrHMCkQ5LDRfOy8OLrGIpcv+xGKI8r26k0xJyM3Ic+q6L855nl
N8P0kwFRrMmn7fwBnc3QHJWohCg1M3GbuAaHfXZCSchCbNV+5Jg07E0sGu/bvmY8GThaj31QuxhL
EDUNP/gzDfR+QdV1SLNEXXUlNIBEC/w/K4D/fwf99zRq+/c7aFP9zL4H/zVFs+wnWpmvr6Dpb/6l
p0wN9gc9YKI7ol+MV3Wuk78xdKbxB9cLUw5GWxOSjFf51yWk2H9MKscwP166jFxiFHJ/30LC/mMq
dBiS8Gnw3+Zv3UJi1suiHJ9kO7jMABeDsxCzW6iOeiadUTfcdmGDW2MR4+zXRc2dg0rdAnO29rbp
EbbTtJqAbOvjvsH5fA1hG4vSyikx3y4QNU2kt1CNQN2g5k2aNybpvrRo//VB2DyFqaWsomz8WPXN
h3IIvzLgbp68GOcA1UR6VCG8XagG54UpQ2b0q6HvODZ3iY4G6mkxiB6Xmxd21nNTjs5V6bbql6Kl
4V6NCOdNC1XtbonQVXA0rHDYo8N6CSHzMvv8J8wDgWQF4DfoetP6piadFeNWaLmRXmhw1klgn51y
yI44iUb5ro0VdIeqfqNBdAlWviH8Z7CMQbFsHbTa1FHL76Mug8BBHoygAeKS4y6NQWMuaN8gBJmb
0Xca7uldpMfNvtOljdSUakZXvY7OLX730RVgMOOmqso8XyS5i2VW3UyU2xKwPgzaxDVB/CqRvYyd
8VKj5/QSffndlOAkViqEUlt3OfKvmxBVGTSDVlb9bcpt8ZCgwTsubI08hFmaLH9pYSCsBb2ADnEF
gR5m33nGvje1u0BA+tA6xPQW45BGn201gm/56it9J7eYBdBpdZYGrsyY5n2Mraf87vXqojiM3KTT
xG1EBvIVggtNCVvG3tYsB+OzHnfmsI4r3b+L/KLfI/molEtDgJAHq4gyieJgGI//S+xdyAre7ho9
BhA/ZD+4m1rzpECG0rXiSna3VRh9QTICOoCD0935Xz9R3Sg/J63+qx//67+nXw/Sh+4T5B3QHo5J
pHr961vP9CuTRt+tmqGhCGCg5vgpfLtm8BjTCtmTkY0/Ec5CemJU8UzBjb1C2a5On9Ik90MkhOrE
Yi9ghYzq4LXIs+HR5eHBvtXrsX2q9YzWAhOa6GDJKIRMwpjUDjLnPoWDloFgcb8OZo4FPU6N6CpI
3O4eDcQqvthp9SU029EHVoHS8sKTwcoAaMW1FmKhHHp1JFbS7nhwbJU/OHjxip5ekl3YozkWhD0i
bBB6aRaQ6qNxcLpH1diJHANX9VZv8vpZoHGCDClMr4rF6spSyUO5QTNwY8iosJYYMdoQo0ukZCVi
PO6qe0JNsoqSH+df3XxGPy1rgvRRggi6p3QST5clpazjrnCH2wwtiqXijeIW8TFYbUKnRdWp41KB
VXcFZKn7OI55uRki094NSZw+X1jJFLhOD9FLF1egQo+rBmHudCXQg/wI5zr1VunzclV7CeQtY9R5
SZHER8JF2WaD+HEULrVcHb4woEQlJEemaRH3jNnX8YT7ZZ6OUeX5lc06gOA3p7wIQDpDGWbNc+wj
PbDaT2qvxWA2+1oItskxg5iZI/b2WA5eKFPmXyxPY7qqTbgJCyDNBI9//S0pvYkYU4e8t+x1BEN6
ZAHSqMp+s8U6gVJJEagZHIecmSAxewyaYXFT+tr9oEqdzhGOvbJMg+vRU53V0GLMpKb6l8L24oV0
3fALAryXMHFzFNILMJYvgskTLV5Smalie9VXHl1CjMRN/L5BF3hrozS4oacl17bgFAa2g/a2fetI
K9pBBaVsdFuM0J34kAK4pQnm2uVCRa4cfopXXAroU8h6fRqBxtDvZRRPDT1V0vO1RdKkz+Ul927G
yM+qcbPS0xBYPt4qizEqJ3viMl8XqDE9hBJ7QRDqzB8TD85gNNQXjuCULr1ZDeeBCpJbhtzqdKcM
Hx88hMSSexDfydb0YcfovcSTfHWofcN6NNOJcatjHn3+6L8JDy/b8OrBs8LAEFmjC8g4932H7bxO
R45ZF6otZZqVH7yygxWWFdpisEt13RRhBTMAwnrk/lUQ/CviYw6QcMAoUqZwUKckVbyhKfSxZvQZ
ve17exo6eGTFq6LP6p3X6Pk9RrX5yg8kRFbFy5ZZ8zk3688yMzd9ZdUfOjnax6gJ9Vtr7MdNFyTV
hffzJjGclqdNmTVOxFyAc6wPDWG9RrYrvNf9Bm1iz67uob7tzN7yr7UISSAEwptDFNXutdU25kbz
MYk8/66mE3lyRlgCjQ2dHgNZPJn36RnB2CsK9LwL71XDO5SDqT4Y/pCvVR33aFlr2iJvvODglHZx
PP/gN/Hx5cEMHmkLwcJ52ZtXnzGdKNPHIpQHl3jp6g3HA2VOfAIUOKJW4l8aD4n5TTFtNjeE4L6n
3QYK5fSXDhDaaoi40b05icKiuYtajuVNziMp8kSYM8C+rGjQNrTmO0gLy2p0UDhUacY3Sqnse7X7
gsp7sxkqBPtNeLaAsvxyhbA67n2FN3xB4tBamX0N0Z12r2/p/gW8x7t7Rro4wWIFn/Q8YwpDbazC
JrwXTROulRhPZFxQnzEbR4oGt4IL2ce8HHvZMSypuMdoUTJbP90xp1eZWYxJdF8G9pMH2XFbpE6w
UcfgWx65N7nLbPr8oXgb3Jl9qqqpCwolF7z5rAI043BMQGiH9xFCiovEEwzypHfVhcGibGS8QJK9
3lRx/uA6B5SH0TYKa4QKm22FYvcaiVWFnT+/prebbkywAupcYfGniZT2+r7JfLsNlJwYoskeo7fc
/ihEew9RHmNlD5vO8097J2QxgAGjZoBkcDV13nAcW2wfmqEO7zNlBP4EfMjQl4rpC3VR9WP1w8i0
I4zQzYhQ4ST3gqtWiHy+RCAsGNHyUYBkoOzZ+oP5wUHi7yvbbV7C1bys4jRs8CXRPaSYBNoFufR0
U0i80zLsxugelxP9ru218UPddsEVo4amxEpYH7FXTRCRgvGfkFr3XRivcSRGJVCzIv2xM9vmAAcr
+e74JQ6endai0CStBnMRmem3QDrKG99ShnustsXz+T1+4dHMVq9D1ONl0tewranb8fqV2o6Xk+tn
/j0u4iMiXU65ThhP7fDsAKPTaPqKVF4s0ybEWiaOt97Q6deDHIZnmBzubuiEAREC1fqyB1WEefdK
1Wpo6mq/sgIbk0G49HuhdLgGQtSXTGvQIPeukDjzVkZluYu8NSe9geSnn3XK3qweHCuLHz0TCyTG
dv2qTJTHPq7FIYCYusQKsth1WDqi64DtwFC74grHinrrNFQgF/aGnz7fGtemR0EXRhPqnOykYMfu
2/2oHDEbbRYixW0wM8dL8PuXa+XNYzjepgpkiQx5Vvm6vgQJ1Kf+vbTLYWWYhX2FJHKyirmLoGEz
sCvisl4jjDc+RvSKlrIMm7u86J4CJgC3wKXzfeImmHMaxVdhpx+a2LVX3LNPTOs+IxMerEc/Xauy
7BCAQHPVE5OvDA3VZVml5YVL1Hi7aYStqVYGuQLbafZrHLUZELrRlKMuY2UxYmyJ5GMQfT//at5J
F4hDFtQIkF4mPLFZcPSUgi4TIrXHMOTD8lqbpNbvqY717M6Q9V3kBfYGcQh8tFL11qwwc76wgrc3
AivgB8KXmNBf7mwFag16l6l/ilGm/RQWW9s8KN6wsL9FRrAua3st7fhaG/EvRpJ/6G/00t12fXOL
y6yPcCQD+QudipfffHqQWBH8JzC3ZFIMsU4/5bFMsFBS+/Q4+rW+0z26T9oQis0YGQkKXFl67UDY
emrLMiXoyGyb4X2wVD3a5cigDGu9j9tVl4/RD5xGPFRBlBTsBWIzheZHJFyx89tnZbpMKF4Esxd6
nLPIadsMDbTYSI+tmFSvOwkv1o0vXSNTaj/fFlq59L14DBzQWSGCpLhaD6aeHp2gldu4wWo80XS5
QijHuRAx3t6PTCGn9Hoy1uOPszMRtKGl5p0bHccw9VdiqBEn9cA6hzb8EMRmLr3xd37aP89j7DDr
PQgjiqoWectjlDhX4cRK0vT6WsbuLjC0dYFmd+YUe4ytl0oKL0PZQdTbdoh3OG259/vN+U9i+nWn
G00jfbpFaKfDwlbF6fnzQRtW/VAlxyL2sLrAxlVD8m3b5W2wExZYDSSS6wVpvrmMlN5bn3/6O8cf
ZSbCNEU/3Tqq4dPHm0yjktJEwzI0jHFr2VX16A2lfWvr3T5QIvRbFKHfdobSiIWhNe5OHwDAZ4p/
k7UyHhfIFA77Ia60na9KRERgCGNyNPi3bo1jSa15T+cX/LbcsFWyk0mOCow8M4PT9eKs7Ok6TbSj
HBFV5g2mSwQSzRVaferST2CQS1u5y/EdW55/8DvBk9YFc1wYyVPvQJ9i+Kt6w06yjvPhBUcaeANi
wuEDIhDjh7YVP/C3GT/Vmot8SqXqy8gNPZREzL98cv+1Gn17cFnBdFK0KbWDYne6AlH2wqLxEBxd
KR+yohLHSgJh6rIsu7DLbxrLKBtwsVLV8WspMefkUJQau7KAMXN0kfKM7AKRKyfWEdPO5bWdykOR
udYhaAG7YEjZFN4K65VkScP+0AwIm5zf+nfeOU59ZM8kFdReYvaJiM62xkYfwqM+YsTh1bE8oB5l
3gtnfA4ruausLH1UUdj6cv650xudfZqTp642JXomF9Zsv6FvlaUtZHTUPNPc4imKlblo3dX5p7wN
f7zNqb1AV8zUoZSevtVcGt4Yo1R/jBCjv3IjlFHp8xVr1GoepTZcAFW+c4bouBrmRJEl1M7JYEZp
xR2ORNFRKd2nBH4Buo/0L2kkdFfnf9fbq54yGaIM+T3zwDfAgEqUXS/jJDq2nfYDari+Rvip+ug7
yfdkqNUfUDfsC9HsvR/HQwG0AHZhXjVLo1BdS0UXKeFRi3TlxtLlR9+1lF1iqT/P/7Z33hkddQaa
zK4pYN5AK3LUdCV3810ZTnKZaGTvmKL/bERXXA8qFkDnH/dOtTQ1pye6sUGKaNmzK1IrEo9ek9Du
kBe2b3EfrjZOEI4Hpks0PMxwhV9jiwmOPd4wJXP2JbOiZ7cpVlVY2ldV4Ild5ZuosemV7X9v6rrf
NkX/Sw8wjIjKQiKpD/39/KLfef+EqumQkUIgrzB7GQJ7Ew8xO/2uqmxjVbTYt+NvdVODmL7LKgXH
KXR2/pONsmnOMHOiKQQW/PRjGrywQNOtFHdmnG0H1d/X8ilufuHg+JOEalejdpUMkwZSulRhpS0i
lKrtfI/auczSRWy2H5xRcYkxiLF62i7qmgsx5e2uEEzoiMA34DMEMnO6wBRFF/gGin8UuXpEde5B
dqp+KIVzY6hV+tBlZXAhvXobxaY6lc9hKi7oqc7OToGKKLhgzz/SSENS382cdZIgbH/+bb9t2YqT
x8zbDhkZf5dbtn+0yo2oamQDk31rutGSOd6zlYzPo1NvU1+5qYz+GzTBS+OSiwuY7aw5hL6On6h/
5HRslE63EDN11QVF4aYpxKZ141slcZ9Tb+9Z/jrFsO3C4XsbFEhLOO3O1BCB7zhbQOeVsdHqOdEH
fjVCizxraH5pvpGvUvnp/Ha/NBtP7yZ607R46OQxs3kzQEuAtoahUP2jXkYPqkYSlhRovgOGRb1L
6PkG74XqF5WLfz01oz9raulc11jg7AxJKI4hBixIc9wbiQzAr6guUMXKEghgi8IpfxbSo8cOceEj
/YUOBNbgb9EQ9OyFYUDlV9wgQNg/sYuVTft5Hfp44aV9MtxGWLJuhDnEB+EkxQZAvYWCYYk5WTHg
QzFo3o3DS7oQat5793xRzhSM2RW6s6dflaeXDTp1YXhs4CvsLawlHQbDe08oG70Vzd6cPB+6MaSz
Zfv5msGx9qHQi935l/I2T2GaSVlNiQ3i0pyPEkFZ0fCttOBocgyXXRT/crGL2baIN99Q5WAfVDc/
0qRWf/32c0kgwN7YMJ7fUkaF2Y9+Jlv/6Bd4Fkck+vd54/gP3iCOKkncVZ9acpdFtX2Jav32wmWM
R7uRuo2Ughnq6b7nYPgQjSyILYLRnek4v2qkk9E2EEmBaypOKfidenu3UD6qfe3eD2IQW41gdBfV
QbA2JfYvdmHc4QBxf35P3slg6StOkERqZeSi50kjboGwjrTcvYtc8bWgF7IsPgnG8M8WnXoGqPGj
Vcc3jUW12Yl0j0PXTxlr5e0Q+9bvR+Cp40KrE60WF9P32S5V0q8sM3LvIEX0X/GhjReqPcYXTsE7
7wIvdUC+HECcbOazoDwJafqOnoOHc4OTRtCji+lW266trEue8e9cYi9AZJMWLoFuTpQR2aiHlsB6
E++jfI16ZIQ/gI9evY0DIZZP7TIBlHhhF1+UVWYhjyOmM3iZMmWgtKfbmJUitKoocO9UBG6x6a5g
tUtYACBxws/xgCZw2lrBFm4o4TfKhLfqRu9eH50Ap5Vy4jtUYP1lXSh71AobxBYd9ZdsjI8XTt4U
5+frhLs31fPUK5Nu8kmhCFW0bEc1de78zkp3ucCBJB7GaFlXovlEAPmaaXpx09eDumdVzpVTqtUy
aoLvF9YxPed0HXDi+TqB/lgGo4DpvnpVsKIdpmh4WxRHpNuLT5aZJFcUkBGpGBoIA7PdlUWxthOW
90ExUO1vyeNX7dAvC6XPMAUZ1qKPzJtOgeNRj0m46YsAdxBwrddJgkvG+eVOqzlZLd0HskVY747O
BHze0NVMuuY5weSo4nCwVPuKzn8dfXBHtESRQPvtI8zjoJYRp0nGSKxnmxNTKnidp/uU0E0EXHBM
N73ilCs8o5KNFWRyxaV7SZriTSo2PRTVVIIATD17niFUHGFbdXhoRydmSW86wf4uHS5cQy9j+dlW
Tl/l1CiwXBX1idMXT91qwV8q3LtYRlvaJLS1s0UeR4umuXL/N2fn1ds2svbxT0SAvdxSXZZN2XHq
DZE4CTnsvX3690e/NxFlSNgDLHbPQbA7IjnzzFP+RVhrO8DzJdj17Z+ke8ilwxDLXtd9VvOcOUvx
IA3xGt3mt0H0u7yMtkbx2XfQARYd/9Tv/NgrgBKpC2earJfgBVDdXDR0KmxTpzLNJQ/SVLCx0u7F
mqpoN9dBr+DV4n0iWmmNn/SLNdbGEZfrOVFBFMzFPjyj1S9bewEl4XB7O15HGwD7fC6+1oxQokV2
+RKpyGM4a2MAY3Uwt5hcij3EOXGogIDLoRnvMQRE6To2gidbjqKdo3CqMJpqdw14pcBtbNgGTsVL
a0bxJ2Aa+QzsarqTdl+dGp37jZA/AxTnhs284/4543pQVI0SKurLyGh+m2a/gua5xmfCTUSf3mlU
XF+p1FQkGhxQhl86DaLFYmgmky1SxxUYOHtVrnuWGKAKRR1pY1BYx9Cs1Yc5350tvx7MUEHcNpV/
aa1IXYl54/b2N7ouiw2Kh3nOxEUENHUJAbCnFrEMUr4zphbODmMUDJop+mhSgh16gbEkHqvO+Q7H
Xt31tl1trBx/m7VhaHzDckh3pSFAzRtl/WqDCHorSolusOw3yFtrbeC7o2P/BR2sNHfusqvPxg+n
hcgMhixeuSpT9RhXaUX29fMU9ptpENZKUvNnBnRcFwyAbr+mjxYDIslAjiRkXvDyswHHCvQEZ8Bz
isXZyTSyDPYx08YGOdR97SB6eXu9qyjHw9F80Q1E2GYC7/x7/tmTDU7kU9q3PFwWNm6B/yTcC1xO
/4dV2IVourITwcddrgLnuCjtytTPSCEOq64oAeDAvrhzK70jVS9iKRGADiDXqIzWG52ly2XAJUdJ
Ig3WOVXU7iRLTfs5R2l83da98QILXKbriRA81iiT5KLnjMEL2EbsdCWQMZtWaZErACrVoRSA6ZE7
haP/12pG65s91v6nvq1a4QYZxvLunLCukpD2DVWcjGEU9kz2RrXy4MmK0/gzwGowPgLH1codKOn3
YzAYtApVHHzlMY+xYHYM7C4re3ADif+/AjJZ4ArX7QuZNi7Mxgru4hSoIVLvJnxZNGUSDGVkbIp7
AdYxLkxOiCJhWxUPeCXjyVS6RSBmTqmV4F3LtXVPfvVqc3JTIT8CIJCyHG2oRW5M1TKFbeHIZ11g
hVIDuHWbotb5VUkM9A1cyu1t8y6ZevFBZ61PAPWkRiTL6KxcftAmNeKuSYbJUzr5aFvflU770bT2
SYRo0oPGCKJjaf/Iw/GlT2JXAVBdRskebwe4oisaphtVa/Zq364k60/d/k30PwyFmRWrzIWFW5TJ
tmGqLDDMhASrMaOIo/ChYJCU0bRLpc/2TPRhHPPcVs4WzfGNnEjrpr8jT3dVDMxPyfwPazWFxuGS
CNGCL+zlvpi8duyo9NWqPg1BmfwWU/d6+4V+uBKchP8fjDDavXyfPdTTzoak7nWRNX5lyP3Azs4O
U9Mkm9srXWN7eCgayhS5sDxAvi8CGYhAxTedcvKQigP9qL/VSfJsmwABc0iwoss1Vx+bv6LydyFS
xkmUnHsuZcRZ1qjA72YFlzu/6Gr3zr+IS5E8EvUUuJmXDx+rqpCRIp+8sLaaVdzijY1Teuha2Ahi
wOdADK/wXNyliWKfoi5lVmMe6xR6gDZIuHHjd7HtzMJGg6tQ13mfVHcG7lex2KYfARuY1JrfSFy+
/IG5TPFn5ZbiSZMTHQy7JAOM6/Od1zA/5uWZAoXHQZ4F10z9WtevdxrYDqrsxdR9W0Xt+5irMzEO
Pbmo24S+/b3NnbOGFcTexOgE+w3YZT1MkJ0poNRz5FvrsQv93304I6KECPmUsYIXpIQXwu1f+45A
WfxaJodQjbgSgSMvNY/QvisUHfqhZ5ncgh2K0ztLF8Y2VSYYcjCyk6NjSOOjCJLaLXQo/sg+h+ch
mw0rAq06J6hw7FKtMolSYOmUIYsDt6rQC1QqVAnConYOEyTPVceA3c2RNdp1EDEtLNhwZOlyVIAt
zLXcFkbgztEQvc7S+g1RXdxhgIL4ByyWcBBpxmaXOQl25UoP72a0xJY2gorIv9Zvwiaq1sOoiiPD
xz/pKLBhK7Tmkxh7eyuJ8NkeFYeNWCjiRz/IjtcUeb5loD9AqzWeuLVPtRY5OwQo+zun4l2ufPGC
YX8YDLPn4pMM7XLTFUhMyrHWDJ6JKKZwMdAJngNMdPrAn0DYl/J6qMcvtRL5T0zfLU/o+vgAfFCc
q6m0PQ1fAezjLLEr8eXcTZqTPzRtCHeiDoanAnzJw4j20h9dSbU1DX/ZLRHa3Dt0X+9s7KsKGpW3
OfnnL5A/SKRfPkhnDjG26GHvVUaPQGZPIcL27XZVpsh/2F1vZSP81G3GrtnGQ6XcQyrMAW35IgHl
o2yHpDMY20XCjdicisJE2nlqFFlfFKkG92wN9nHoyUhJQMadEonyM5o69Y9aokpph2pdKz4WEq0t
7qT/76P1xa+ZecQMDgl4Glfn5dsYA03t2qKxPOhy0UE28XZw7QlXYHMYcXNo5Y5f14h1HHUarfao
/pm2efumtMn4wsChftU6pAlSksPHqJKd5xIk+wN+ztaThAmzF+pOvIWKlSJXISNIoZnRtpmibmMO
AaWNM2LWWNQhU/VUr4yDKhrzBwDw8FNW4N9+Zw9fBfYZrQkKneycXtrV6BeHE1qeld16mlJU2yit
Iw/MTbQDAYx1VNlX9zqpV4HamWfMtCHBGIO7mTmS/ybNPdj6Al9y21Pwa9laRTb9oIAIHoVT1F4b
V/I6qpR2y+7H2mJAUahK9O53G1r5T1B41YaIquIIAzvtdrT84Hcx5GTKAO6ZAuJqoNZpkZ4F9C6L
kiEnRhrmoVD74M4q8zV0sbWYmszFNrNiyhSUhS6fXlOySFbF5HiO2jx2CLl9adT+CGlQ+XX7cT5e
iEqRBiJIiuUgFUdJI+lC0/HSrs0eTavMcT4O611Rq9Gd0vy6OuWhAPPN0/b3Jvn8av+pg0zoWKOt
JrYndWP6O8si7ZkaVP5uVmntOdHM/x/FN01CkGYo8zlBTJ1PgTwarjOl9Q9JkiKQuYW5H9Mx5WqR
om9mLnX7niK8czVaim4qGc6f22/o6i5/Z+Iy2kbPC684e/Grxzax8ZpqbE/OiswdZKXGChj1fRC4
XX+KkZZ6xJFq/DyVcXjnZr5qK7P0DNmeKUyweJ3FLkAnP6TQix3PbqdoI/cv1mBB9rZ9umRm6Maj
f6/79NHDzuqXc5MHbP8ypFUYkmlxLNkepxMlx04y112B4y2ftaUFlsbhyWa2hLlDONzrMF2Xljwu
iC+oyqBskIddlJZDFTlhnNe214hR+SRnVY99aNusJ4yhHuOuVRBg9B0UDrEScwPbntZGouR4A9fB
FrM40oag7E69UTGqK0f5xxTNNBlhTqU7Ti0uYmMZ8uomqIdt3MinyZAq10CAZq0k3FqhP0oVproG
SrwwJvdNE1rvjIRgwybAAiwck21XV6MnNcMqoJlTr2oUqDp8crA37lC8cZGbcyYXlKTY45Ar8CKa
ipUxQdPVbf/gZ2VxQOS8eYyc2F/lZY8uFQ0OsUrtAZ+TVtZeb2/ed2nry0AC+XxGClH1w0cxFl2B
qAoVkbSx5uUSbmi96CANlmn9KNLJ0lwDESAczLv2gZz+c9kkyipqZqUHA+QNueIn0ajRJlSyDsJo
C07AT/v60fJ1sZEVLL9u/9jrWMRvBaMA9pHGGiL/l/FBQRkOkYuE6ReCWD9x3d1oE+TpYBIvtxe6
vswYQih0CefxEP9zcXEPkyjA/TSap0xnklVAqr1l7Ru1eB1N5U7KdH1fsMAMHOXOBKy2DLAWclOh
lhiaB1oO/++6MVZpN0jr//xEXM58JFrpQHCWQB9zUHWmCJLmlaNK/tXhpZ2k4a9Q7woUXkAe3F7u
g4cCy85on1AOAmepw1niCVLaOnNKDLuZc+ItwEjN79s73+kaYkiTludyGIBwOaHdfLkjxrzqW5P6
wJOD4IfRhgDoRx/iH8KJCLGaxYMYh2iLFXu1iepUf1bD+NPtJ33PMxYHiJEIMBEyeHBN7y6e/1xa
ydBMvVJOmtdMiPlqadLvJ2RIzw2GcsApxu8w8rgSjCpPviiFif8cXXskqqRNG43aY6WGX4Ux9o8w
GNqHcuyHrdTICJbZcb51Cr8+BwoSn+Gkdwc/6WncdfXDmCDVFVQQomu1WNld+hDFUHMwUNfzzWxe
61ZQhddVIMJjhOH5vdxrDrSLZ8ZZmDkE9zTV8rJIxrWrrByn1T2RtqY7WdZwQlqrhDaRqF5g2eXX
SnLOdKSIeEwKgDUoVvf99ou/KjXIBuDvkWpRRENOXQQDIwxoSqcafuaQkw6tYbT0pVP9IU/tdp1m
zc/GaLItaGXPLEdtd3vxDyIRetPz3I06HuDKIkAgAxch11loXhIaJ7Vr1MTNM+WxxeLwP6ORCEQG
+2sWsYIFvmxGK5YYRynKbS/vR/ErcLIfZRfKd3bxRweJz0geyQVLY8KaI+I/u1gyC1mSNFbRRhOC
TdJLIBy5/ZiIziOkOjpZUjc7ambWzkj9P2UMb+f2O71OLTDVBZTCYVZJNZeCWHEkaXarpY7XB9ZJ
1ccnnArTZ5Ou9Wos8/TkRFyJadHdyaE+CFWQGOZ+D/n0rMRy+eRTUwudbqPj5WmsbAsnUDZBId3L
1z9cBTMbYj2bFYzw5SqpknZh1fqOJ0E8PSdCPmnKkDzffoPXo8HZM2m2GAJMM89LFuWv0WIO2g6m
7RWJhvs0QzUFAs9RC4viVJh6+aLl+vioW92XKBjkZ4yIjK2PXNg20bP+gCluc2yN5s4Fd31QVVqq
MIHRnEDOfgnXLZWRmRG4LK/Txx/4LzYPUQl90HfQYlpFchOvNLOHHR4Rgo6Sr9t37qLrfcXt6rC8
Bnue97/Y2pUtB0qsUFXofjMe+6zP1zWe8q4WP5f1upKybE3T8h60af6glyESjgCJ1TxvQY1geTMl
oZDtsVQsz5ryb3h2ADdDOCLvoxdGtz81qbtrT65er4jw9Tx4daA2s8sut1jcxUpQV9LkkZu1u7Ey
xK5wJjHDN6tHxQy2s1jVgx4JZKu0HhPQ1lDWPTiGFYP7e6Yd19PgGZhApg5FBTgzXejLXyNLRU+B
Snhui8zYyBGXlGuLKP0RM1l5QPiu8JrMVn7LTiAhX9CuxileO8MA1AgCufZFR80fO6ApnZW/wnOh
abSSNO519/aZuT6YKmR1fh+JCoFvSfCNRFrJpUpOqejCPJtO9pi0bXjnCLw38Ba7gUSSAD5fWuCf
F98G0DFib0zLvCBPp8QNwzpcRaLBfnpsHjBZztZGM42brJXVraO1n+qpaOmk+s7f20/70WfhupSB
2zE7Ih3ULj+LL40taaykeP2oxIcgmvJDoRsUQLSQos51EPT74YdjtzYRpd0ltTWehVYeWuiD3+ug
sB+dAsUYar6KsmbMyvQQqGl6dNp7VfV11CC1kGdfB0IzrbxFwDQZ+Na4nprehAztn6BGqCjvlHXm
6+6oWftwiD4nSj39yNGYurMl3psnl1+LtekfMmebB85LZI3UTlrUO4PpOQ7CxZZ1akqtcGMH6Srp
OE1vVfq77Ia3PLJdAGqHzGyPNg0JN5vI86CzOPZhiB6tpnY7+wFvbbduQrc2uj+SYxxuf9DrRIS9
O1t3yQwE577J5fcMwxxsYBDqT6Gt/806UTylmBKvHb0L76x0XRPN1QMM+DndgXc5h59/MgQ5iGop
LXrtqVBGfVtqqbbtEyvf1AAuNnPhficduB5esRYSUmBvyDIdmAOXCxpyw0CkSbSnqkesw5ZTfScl
Ak6vSMw3NXOMo1lmeE7O+b4R2/zNDze0RPTXxAwljFkia1t1GGLnkXkvabhS96LXA1GcXgQbZIYM
zd/ln7chEd3zUWtML/CfAAUUWNNjYPYW6t+kFCl3BI662HzocBXHUQNbapzQY/VXY0zPZlA/1NLe
tNEWepWkT4FUDC4WT5X6KOxnswNxi7l7L7Q1BtSrWW5pAIU71Psm33US/tS3N9AHmR9PQhZtaRaO
R8BCLp+E4n7KTP6iwRZ+CSsjXksTKtVN1BbPgW/H6xqtjm+tqdQrFKCKXV3cky2/viqpJNCjYmDw
XisudhZqW6oTRKbqmb1QTkUiPaeas2l7/VHpStB+ov98+5nfa4PlAWdXAXxm3oK+wCIlCJTGrMIh
oBo20qNuVJuOQUVo5OsYyca4fbFB++sSkHRZbKcxW7Uh0EgzP6S4dwayuSqnl8EuVrJxDP1Trvtu
JBXeOGyaGDH/Rt0nGsqUzQq7s5fbv/yDi4R3BW+KMKKClVzqyJdybmVhrKkeZfXwFKY5Gs3dEHlW
USsr7jIueKvDUlmX5F1d47ThC1Ws6wkg+u1fon8QoGnwcAw4oNS+yyttUAX+bGGqo9s2gTvQHyJb
WhWpeo5Fjwf6ixI9p220tqVwX47NgUMEUmDcSKhg0zM6O+FWDaVzV3wZpCPISaP6Ekm7ykAbzn4T
8pOBfl1x1uL81QzKfelkGMqrX0R2MDG37ezAs6J6E+GMVtGdyxisBCFAiCZ+81VjV6rTM5z6T0lW
0sBrmINMkvUla53HWTmA0uUeh38Wclykexp18LumCx0WyMaXp8jM52K16GSvQptJlwj7k++a8Vdp
6FctqY+wzmP0SsOvZtiYybjGe51yCoe/k/Z10JRV0Hl004Y+3GLSAmcAc5ZMPrS29gMtPKzAMyxU
sPWcsi0WqDmyQrKxv/1BPygeEJeAGUGJSWi7sgxCNwb1tqqdPGTwp1MoqUgeUC2e08JPt2JSk11U
5/1jm/vRTpYqHzB6nI4ufOp2Lc3iwlaXtIcw6Ox7ZIXrHA0AA5kkkRbhOvNd1u6fYNt3sTYWIILR
2xbHqG6EK8ze2Ct2YqNlbEk0d9PmB4noiF642b012SS2xhTJruPkr7mfDt+6qr4TRD4KnAx94daC
YmBw8X5A/v1Vg+rrUQKljVxIOda6+p30NjxETOmfuzQUO9OspI1WqWDU6DRj36fdkzO8vv1pfcwG
3DCReTXm4vbvJJSQcw18R6DFewWZADACMLYepjC8l2hc857nNgtNPWoaDOmuGCOGj2xf1/ijh1lG
d0Rt6zShr3s0oK09BjFKdGUPTabK5PB7AJi2AQWUsmG7cHrgFk7XWZRwKxaaaB+dTlV+OlJg7dUq
MJ8RDbYeNeHLd5ib12N1WglsabBLhPlZavvyULZKLOyydAavldMjtIrBEw2DbzeUVfqBwnATIrRr
Dpb+XMtj+CDjBfPgO2I4Nl0cHBEiFK5qh+NTXaWDp6SR/dQbFvpZVnOq4rDcUEHtgqBGvyAr43Pb
SL8CE2GWO6H2o8xLB46InBhJHoCRy8dI20kHxNZqT1GFI4oS+LhtJ143ae3KKfQ7i12fNbIu6mTm
WECe8Pa9XAzonh0aZak9DUgjr0pJs9ZlXf25HWuu9y2sH8bFxBSqHi60y0UQqY7w9XMSdMbDzCvt
+mXEgPRxiov/XPvPCzEipa+FL9DS4Rbmu9/peC97ViBle6fsfleJc4x6Ea16JT5l5P5uFaf/WcYJ
uLrBMBDyClBZdt/l83W5HzuRnOaesJzgizYZ39UxfNWLGDCLY7f7OMz97e1Xev3d5iXhAWiwZqgH
FheQDyvbSqcm96TANk/I/qinxrgHjrrO1GYEIPUr1QZ8UUu9fC6517oUlQ9yHaAfm6gZMe4x8mhj
manqDqo6Gyd18Z1jfJ1omHRZUciBrkYxuAQ8WnYW+GKyCi8bjX7HFSy91IXePlWR/dOp9BPjcYUe
tDaecp8Wx53zcM0N4Fv+u/z88/4J88KKpCmK68Kb5Arz12c/eZRAZfWds9H6dk1T8dVPu70O3D1v
f+V2RzMN7aAqw/+lYVD2uSR3j5vdVJ46tOVpq/+wiwpBcpGvWuUlvGth/NFOoN5CzY2hPQSq+c//
+cGOnGWFPYqShjFSzY2PBQY2Yfc8cz/aCkxcqH+4Agmuiw64LEORNkK5QAYHw5EE0wAqnuzLaKeo
vEdtdbYm/V4e8MGaSBfBHiec2zzc4lOo5WjW2Kik3jzeN0G/6kb9YkjpWmjjJir9VYWIctv9Qlzi
KSo+pY79kncSvgb2Ue3Ts66Fu6y/dyauozO4hBltxNYEyLfs7A4TWvNFrGQezjlfG9PK6YjI5mHS
U1Q1yuJuWXz9EkDgEZ1Jh5jBENguP2+hVqXgmVsv6fTsa5wkwbYq7emLGFUgV6qAm57oUf8U16p/
aHTnJeNAf85ESTZkoTNY+WDMXMcMtJe0ycQhKqzpZ+oY4evtgPRBqTID6Am85EeIJ5mLYJELAyBY
VaAlTvKyry3VPzW9ZtYrHZOKwWnOflZvq5wWn6tIZva5nIxylVNv3LkDrj8QhS03JxktmDR6kZcv
LLKVoE9q0ItyhTipJvXStq2dcpcXBtNCJb+n1Hbdb2Y9ko45VDKjXg6mQByWUQ4lyxNdEKPnVRYb
o7Gjx7TStw3mi6e8R1egFUO0vvPG53zmsqwFg8JAFAzePEHRF2dStSZNsjur9WIhGxuR1equGw3p
6NcwPHCnlp7DYIAyVDRIpEHp/S74UzASwvAmTHzWferck8v5YLdSHwKEAtzHJnivm/4JRrFWDXLK
0MZLG9Xck8n6R8MoszVTuvw7YFtn0yXD99vv4ToAcleAiZkbzwaSWYvbtxmDvszF0NEIpyS1ldha
TQqaZ7dXuc5hQCq9k0SQO2X+uEiUotKQoiqpSg+xjBr8YFrvbKWQn6fQEXfmrR890Mwfgp0LQIBv
fLmDiyYpcTj1C28Q5A0+mBZ6QtV05559H0lcbp+Z+gu8guDKe1sqWMEHpZzJZP8pqplCm2OSHUig
TllqmCu1FuWmyI1fxagPDx06cn+cBkq7ZlFhJ1UMc4MpAjYxab0yjennQGa07VVfuFDoNbQEEuSg
CzPdjFKnv/3XL8G+oiyBMAz2k57h5eupzMYaAVD4T13Y0qeJ4e3lZlbv+or27e2lPij6SELmhFLm
2xPyF5+iTlHzBQ5TelA9fjZUeS+i6vxNHwfBNhW2g+WGDptKlhje29OsxdjUdzbevMS/nwm3wjn1
MunaOTQVlo/bDK1VZUbTPNHvlLa9LYKNcEb7S2cnYt/Hudh3Rl17Xaid8i4J7omPXY0QNJSc5giD
vjFnS1+isMQoLFHYvfXUIvn80NtqeRBlsB2wwtplcrTJIk51qOkTtXn8XbSmf5DwJdo31BsvhdSp
Kxzlwu0Yqt8GTB33uVDaze3PtIw6iJkyCWXsNnczuJTnA/VP1HGCAM7IqItz55S/w7436LnY1UE2
4tzTKgCzmsjab7fXXJqiUhQzvybsz/DX+R+LRYMM0XM45dE51fTgUx848IuMCAWZhJGnPcC9Rk41
3Euaim9NLWUntMrTVWxOheGGRnGvIFhee+8/R52hcnN2QrV1+Q5aoARA8mxx7iXnFzZx31LN2CU2
JxKbze7Onpyf7WJPzs/+z2KLI0jNLGjXW+Ks4/T64MeND1IArdzbr/j6kSAuzqNckluS8qubVekC
dRw6cVYbJ321E58ahK+8qobB3CtUlHdO+zLE0+ZQAC6SxnDSUOZZhHiVfo7wM56qD4xfk6HHByNu
ilU4SveuyQ9Xmuc3lKjcXMsIn+sS9Vs7iDMuHbbh4r/I3HbotMmleIxWt1/jVaB/fy6yXlC985Wy
tOTuY5ichHjYA0qzKrRoi+M80yuBhGCPjflq8tsX7KUC5GFrmDjWxgjGvZxO2yKNH8cJ33OFpnhC
AUNi4yKrgm1fcEJN5iiC+E7Sv8ym5t86E871GZDHfb74BsjoWX5kOuIcFqMKASSzX6ZGzTZFhw5F
Lot+nY+Gv9GL4V7d+dE3YdBlIOVINcsc8PIA4cpWVVnPyiI1dFdpI+1BJL7vBrKe/UfS0fyQTIbn
5wSJwhV/uZQ0maNRCWS4QmGlqx5rhJXk9P2d7359SOdTCiSPbUaWuBxr+mEsNVEXROcCXiPDgpg0
DCbh9vbu+uiQcjVQnrG1EDCZ//yf2GsicghFsRdn3/GfksDvvIqe7LGU+uFJoKN2+F+Wm3m6KF3g
oLK4kAHu4C5ScEaheSBEav4lxSw3jmT/UhN12Nxe7Ppe4Q3SH2dOhuMAmdjlsyG3qhbRIBPmhs7A
jzL8U8olUl1t1O+S1D5Hav12e8XrTaghtcCLfO8wg3q9XLGb1CJs9Z4xuG6CK06Gaov0Z+t2Wtnf
ia5XnQ4SNOxxdJodBNgZZn25VtwZEKoy1QCyoW3V2t8OdEHXg11DR+6bo9Q30toO7V9G/kkN1P0g
HhP9nA+fw/RcV0AO9aMChlkNaYcm01ZIg7qqrOyzMvPClb7Z2omGklR+52df1Zn8bPp79CpnmT4A
PvO2/2fD9YUwB4fy0otxpHGjVOvX6JSTu4aRvY5Lo/gaoRjomk1jPily1x07BZWXyHKaOzv/g29F
kQMtl9IDc78l29KomsqMYsS5G9EoD/Nofj9IAk4r4O07Dz0/0+V9a80OAsAUCE6UIYtuHzL+Rumk
0uBlYYBiE6qB20Gusq+3N9/1Ub5cZbH58qAozMoPRtqYNth0TcXAwVZ2scZQyw+K3e3V3ieGy4fC
gxszaQYaSHEs9p8iIbxjV/XoBZmylWr/tbBVfxXXkApDPAGOZf9dioJTq5yy6Gz2x6h8EdGXMfIM
/6QOb4HtGdFZjTM3HVdt2a0K8wxMzkuKn3X8q66Oaf87aAJM4RHg2arqb3v6NbVI2eMx4Gxoubit
/71HXnx0jo6NnkuD+Pe3pjgHw0k4v3pHw6SggnG9j6Ro5SifNONZml5leUNlK/XPjYNeWLQzyr9O
d+iVL8jmd7QjMd9wrfCvhGmukeI5sjdnnaFfWfC1l2I3i96Yp8chFJb6pyX+ZNnfFIa87eukGcex
Pirq18J5slsQUOo6Q0pYAr9tJQdsT+5kO1e1DckyqDHOETMtmmvLrjViCGIIqaVAD7aMKFtH+YIM
v/HWOEPwUKphgDx8qhygS+inHFifi+6udc/Q5T1NXuwCyooZLUjmjsL3fMr+Oc5YW9uQufzeayqc
SoV8jIr9aDQ/sZCgURQmfxgCJuspMd4UO1rJys9opNOXuS1AnBLPOu3YiemU1N/s4fek/HGUfWLD
55CeWv2nBLIin4rHOH8YcDrNra96rj4b6U9rYHqMMsaKtt2dqHCdwAARpjZl2MGVe0X1NeQwtHoz
0TxVwL/WwleJzulKQNLZ6pmRPaDZ72pOadxZ9mqcq72P6cCDzi5sgBwWKblSZkicGcPotTofKbLq
cjdMiF8mht/s9AhEHtrDnfJNaP6uwSTyU9xqxqPIk+Ic553+2LStvzKBxv7nC5u2DL586I2Cab4C
RuInboRJFMhejSBtjnj1Vu8ye0XPzC1nINrtoHIdKDF5IZbQ9tOwdrUWl4Nsp4E8YoDr1Ujebsei
zSDADvfAEFfDUV42tzShf5bQRPB4Ebos6LmqUqjQ2lPp4BORmwNQZjdJPnVpyh7sQkZpBt5DUrCK
AtCZk/Ir8rM3My80N6vqT2iN7qo4wSgbzr02WdWdzOU6lM/MOm51+hYUTstqUET8cTMib1AURo/E
lya9Go4kVj5eRp8YsWh/b7/367uQ/yCvHilTkMjAui9PMcIbpUlrXPZUCWZ2gxfqtgvyYaOZ93Ln
D84XLH0uKoNB4kxvuVxpSvUplAJgCxZyZ+tAAGuE9tu6fjidgnBHU81/64328+3nu+6C8MXJOUAR
AbYGADa/8H/ClJbmYIvCZPJ62OFfUkCKD4y+cgT3ldHLaGh7YVb2mN5Q4+uS9JY3EtpVYixWjRYA
paDO23UwUg8mDHhXTqoOu6g+/nH7Z14nrDb3KZGAXsiM61/kCQJ3j2isTbQ7ND+H2FUrz1lZm0+F
PolVL4xoo3XtvennB9+eJggIZHDXVDNLbckMKbfK7xW+CBXzNCg23W78IIACdHd22RVGkHMH0xwE
JNQbyqelz+cojcC0bAfMihqZa6WTzXNSTZ+TIsatvXYa/c9Yo9HlFMkzEwDXxJfye+EYw05HV/F7
hZ+8FnTVtms07T9naPBSTGo5fh7diiWFTE3SKqyHovIYbQRoIxmSWwxFeie8fbQN50nf+90yf+fF
NkzKAuAMTsCeqHEB1zA5fsBE3HYVqIOPjSbp22goN7LaiC2JiLkWVo8UeFZ5aEVoG0BZ2TZv5e/Q
zqZVMjuwjPEw3PuR10F4VsBiDADHghO6xIJbjYo0t1EVXggN7LNu9MXTZEff0kE434wqjB8j0/qp
OGnzIlmd/lRbogXgWXfPiFN/jUTFjKKUk3tXw5U6lzYr59FSYIjJB6JdeHmE7aYFGm62ude03wQ6
ZEfVr6qjnhj9tywDyZMFDtxMfzROEx5B5wZTmI2cFuG3Vu6PfXrPefKjt8R2gZsHvg+dyMXPaRvM
b9qaiWoShMWrqPNw22XxtLkdET5ahdqVvg9UDLjD6uVDt2C4mxKYvWfZaXhqJ4Hqrznes9yYt91l
EgcybOZmMaidZV4WcSdJQDnIZV5CxKcegkxZbkrbmNamFAKyH6L/OCCZvyRr0YsmcdQAsl4+VG/Y
xTQUau7hLtY8yK1MAthbd+aI12GNOMOQl7xltmJZHjW1kQMqb7NApCMIIJbXz/mgJG8OCoy3P9FH
G5O20zzC4rzMsmeXj6MqU2glklN7XGSIeLSKv1etaGdG9bjL0YT4XVTqXjTN+KMbRrEC5tquWlWL
UYrWXiMru6dPdoWX5f3OMRaSMO8ZHsMivSkaMBgRBq5eHfb7VjdcOyqQ6cLU14fMnMbyCqd27VPI
iVnnjryRm95ZT3LbfsV3cWZ+6k7OsD7vXSdEt8ZBfffEv2u7cdp0m6hHEJe70eh+2GnUukhLjq9d
48iHOsepUE6aanJDTQCfS1Lt1+2XPacHFzuVaQ7pyQznZmbKx71810U7TKh9jrIn18BX9HASSAHm
zrFV0AlJU1scOtCYr7lSiIOQpelOT+76WxMXkUtjUK7PxLdlU85OwsqZokTxkiGNX33b2RcRPvR+
om1BWoJ272p/h9zXj6yI4pWRd+baws4Br/oGykyf3RkCXm1yfs7MWGLMjhXBlYtNoJj/R915LMeN
ben6VU7UHNXwpqNPD2DS0SQpUnaCoCQS3ns8/f3AqrrNRCqYrTu7g4oKSZQWsLHN2mv9pqW5lElH
mvfpIZWD8HqC/vdUZf6l++bZTrSEot8I6Y75hfzN6cj7XYhfjlVIVBeK+U7QjMYZZXrk73/fs/SQ
KCYurdRkYErAJDmNArUgDZG3F48LOdhJ5TbbKYU0oDc2jUeWVv1QaVrvVQiuXzj2zjgCHHkUdbnB
UleDJrAuXQMWr3rTapsj1snYymVJ80XAJcQds0G+qlpp2hmh9jkXASLGRQB2Equ/49SF5sNkYClL
M7nHOiTwH1LExndlj69uUVffwKzfcUsXbSmx2sNkjdlRCBvOccoyL2q68E0QSJR3JbJZG2XElXUo
hU0JQsJNc034SttE3kxYtl6Yyme5Jq9LFRayKv/RLFkl4mkRWT3u0nQeqxpZVOpXrjHj9xlPEkYB
itWha2Ukl4pGy9Z+un6JurRogBLiCnTmpmnMZpL1anNE5W8LqsNoPmlUAIWyByLtdeTWlZo4crHN
6kd0cexhOLSQMYT8SxCDDc/ug6Zxl222VFVqnff+gGCEXC76ZzshxsvKeioHeZO0sZsWt20o4ICw
Qb457Oh+SNmu9BWsLBHaiVrHVBMvkBn+EN3DGzjnQaI5Qlu4YT9sYiPewMTbGengwcN1UcPLgCeE
NZKfebgb1dxr4tRdEsUUUcSUv+ZjVDvuWjUA8AlcBXyx6SlavclNjKf5fzCI2C2bGzWNXF/Yg97e
pobkJMF3kacZ1W0ny9vGn7YZNRIEpOo+jDkYoca/v8bOr78UOOiPGdwrl7rxuiWd641Ir6oWj343
26Uw93aCySDabda1oEzBcWK0tiNoJlfW0xruSzMjQJlUh0k3XgSlKvaplhuuT4vCwRg68AQYB25T
m8oN17dLosJnmhegyZH9otTFnGHrXxttWInpS0IqU2LS2mKXl1F1jUqrRNFwEK7UOZBuQzGN7BBI
tzSYqifWre81qSJd4TH9FYjDMTdokS9iMpUzJ/Gw8RUrv1Oy+dLJe75HgjGgxU+Zl64DfcjT3Uuf
1VZpJrBSJdUCd8rGYDPJRnX//vf7VZSFtECzhsST1vVpFKsUtR5iYAfVz8RKrEAIVxdRaHs/yi+O
OrIZEGtIIy0lsXVSWHd56ItK091hg2Qc6IR9lfFCsOtMfh5F+HyKmuH72G+pyzlJ3SBgY8SzZWdB
El0xvpJ74XmWwTvdOoCD0SbnkgZKF+mG09cuslqrAyEp72orVxylSIajmaPanUeBtomq8AmP4t4b
APg5eUHqhYG94URJ+/D+c5yP/gLjYDwQuYZ+vh4WLQrGGN+X/G62jCdLjXFUC8TiwjF4FkQFCo/7
BTJO9JjPmiS51QSYfcTCcUZ08xo+ItW/Ziwu7MZnydQSBVlDJj8EJS4ApyMaR0xTRZqEo6AWs9em
fel1etHvrBIchGmG8aaLBn0vTKaxBR8oXMjQX7UQTr4onmUAQxd5csoz1D1P4yvynCuxNmi32hAh
xo49qy2NuNVURRi4XPFUGFrUCW0rooJvTqinRdnPyeoVO0rSO6VBqqyRk8lBEOdz3PcAiQKhx16x
NuS70YqNnUnb+Spp+sGeMHz33p8IZwcotz84XQh74Tmz6ACfPn0xZlnbtlpyTLJKcqk+5fCpYgpG
Q7utpWivR514aU2eHZ8IznBWL1qyfDK+3GnMWh1rhpEWT4aLktNiZ3I3xEiHGGOh/jAiJdqPBbVp
aZ61G/ww8Ln09XLfzJG5nZB3dN4fgbPsk9oki2DRLEVtjNrO6dNYaOz7ZTSXcC1M3Fa0SPlcISj8
IkyCemH1ny8IGmcyNro06sBKrlddOGqqnwjAFSohTzaUHYArIaN4IcpZ9smogdKFhbJ8Vdoqpy/U
wW+YqF3ER9/o8k0c4oOaIF+2QeY8+FRlQ/Q5KfxwU9P2uhD5vC2KIBjGobhuwXNcbpGnoZNx8NVO
b8tjN7SaO4Zid4MDQ4z/YLwp1DHZBPA67ToNi72Bx0GPWKMT52r//f1Per4lLOJGHLgAaCjCr9Fi
vjGo9Gqa7Khp4ESQFGm3rWY4UjwN92U8Tcig0+Ap1AGJZb+RL4zC+ZLiUoVEPuDJV5GPVU46yLhE
zOKQHaHWhHYOYWqrdlrvsgI/xH1ierkUX/JUO6/JAX5g/zFFbjXUWNYVaeRQZ0S+TPmWg0v1SFBL
j0yvzNw2UYOvgSBmu1CcIfgXSJ7alH1Cuxg75NgDPbnJy0R2inYuaT4q4jet7Fj0SZkoV0oqWr+7
3hZmNZIYsKtpuAIrP50j8Zz3ZjmO4q0qyB/pkvdUnFS0e/z+wvFz9h3AZ3AJAt5CmRZO97Ia31TL
hQy8RFkQaBaORpZ9NbCdzAukJ+o6+eRn/qVe8vLvnRwESzw6D0sB6rX2eBpvrtW8ptUv3kI9be3Q
GCNHD9L0wludbVdLFCSjuetQfqb6eholT1IfsbhBvBWEDB1svOH2Mju2TZl9vlDhOk+eiKVCZXnl
srGRrLbGcoykLJsb8TbU5QdlAdZi7pI4KoioZ7Ub+23fiDd+KT9EemPL4OwrO6kDaxtkdEvz0fz5
/rJ+Valej7AKzoGUguYCqePpuyudWUejVYm3ZlBObq6HvocUSHyQCqWzU9G3trEYJrvZF+OXUscZ
04aTHH6z5FlBub3NLA9DrWZbB0ZrYz2eb3xaFVvdTKsdSpM/Rz0Nd8Anha2YaM9+kpRuVcsT25Sg
XGlDkt1GcxE+Vbo/fanRbt+lhaxddZGqH6u8lRz2c+xX1b665iCzHqW8u+ius+zdpyNAExNwDvkG
DDb8409HwDCKOO7kEnah1OmuPkAdH3rpPollxyoGDVYyv90MNbp9ihk4VS1UFxKG8145ZQW8msi6
QAYt5dbTR/B1I5aDHC6InAsHRROuOyVovKo2xqsMrb5DE6ZPw9zHV7mIhiAGkyW8g1jBayPJous0
ZUCVYJa2ONP2L3qbqq7f1Bg0p9Dv4zLY1SQ525gj26vIfrxBGsXrxszKQxUprSMKSO878wSjcp4U
/Sb3I9U2i0y4lhSpwm8xZ6830GyK8rv3Z98vtliEQaiTL3o+iLav95NqFMq4qxIYNpMibFSU6H1d
aRDaiKSK7TJqu+tMsGq3TuZdOswPbZW6qYL1rdg32j6L6cGSBLb+A/1Py6WocezMQbmwu55vejwk
HBCuVeQYHASnX8cMwFHVZiOAFVerQzOFSCamMJdiE4xKVMej3fSKeOHEO9/5qNTSdKLkZXHwrZX3
YqyIyoWPcayCYH5AM6y+EcP4Uotvmdsnc38hHylgMhc9EATQVucq+s0VL4GAgsj8lyd18IpxSLx2
iCsApRc9CM53P4oKNI9Io6jvA2lY3vrN+WHq7LRaOknHOCnR9y4bnZpINzZfikEVvMqvcSZQotup
keR9rISakxToxsvC2LhynI4PwN4upXZnX3d5JMS8yC3Y2GionD5S3qABYkwo6SA/94X/MifNyuxH
VgBTCVQx+jj5l4TYz77ta0gQ7Yj3cM951c99MwoYRI/6VPjScYq0wGmRPXXjsRh+twSMChI9y0Xk
lSYRRfHTFxNFZKsTGqJHtZaCjTmn5pcO6fZdJhTKw/vr+Cw5JDMjDJ0oBhCm2GqFxOUQIzuMjJ5Y
J91tlFx1Vo0RoGUJqYO4kCI6tNg9GbX3AyThC8HPETKYfL2KR1INot2yxkTMCX5mkd5mxwH5uy3S
i/4u0YyagoQkQdzE3kr0hkp8FM2w9PomlXApKHovoyhul4PmO0GgTxe29PO0fXkoYMeMy0IpXHPW
zaQXONjD7BgparOnqC26RVFY2ySoNTuhabTvRflDqI1OIsaoNkXJzpfTS2XVcywYj0F1ZJG34RrB
ReJ0EihAKjH4GdJjXkk3kxgFN2htKh5ZNkAmqSrcFE6Ha3Vi4o455t5pkl9Irs7XF1kFVwcuD1QT
zmwysjlIOFp6OOKd+qCqQrBvY1SzhLBsXbS8vFSpLi3pX7w1OC0A0nB0RExy1CXhe7PAUuQ62yYr
0uNU5jUyrKX1rQ4F3OjahNLlYIrAO6gcxFTMmKRN5TWjRZHg/UVxvspPH2KVV2TUiJK67tKjkETC
ptKF2EuLOPj421Eg99PjoUELCX8ND8taSxKSLA6P8hCCsRMlwR1ySEzvR3llo54eFJRhaBlC20YE
kJrr6YhGk6hW7ZSHx8AaXA5zO0s+pUrkwlXajNoXS76LtUOrfFKH3DFi1QZEa1tp504CVsPdreFP
6DFH+BSKdhs9yXNyq+QHTX3uAhXD+Ac5/OiPuEokQC+7wTEboCZVuiMz35j58BEi1LUZ9J/K+luB
R5pXl99RO/797wUBkDMQEAEHwZqVDOmnC7pIDo54qlyZmSDjFdFczHjOipWAFExAhEgJLiSBdb6N
xuxIhlKFxwTh+l2pTYbjw9DbTVaxCQUj8LDoqJ3BjC3HAEu3y1NZsgE4NBe+6C9m58L6At8MdpbL
3Op0aBD1sDr0RY5DHys0NzAbFJcK6fvz5nzxwy1j3iw7AHK1612w7Kw+iIw8OOZz/TiIs/VQNUb7
KLBR4YISGVxxmMAffjso6TRwEPJ6wFvrhD5sAFGFJtJCs9ik+xmjiCuA5fiv+OMmTYTeJRO95HR6
/qJciRlIrqrYaUNuP10fjTqGdIXbHFUV8IGaHmufRHNuXTMfJZdpFFxFVZZu33/RVxuO01VJVMBJ
AE3A46BScRrVyuijVVOdH1vrOBe+I4X4G2opimOZXcAwmIdNB0c7fxzB4IrDYypwm1M9f9iX/q6k
VqUnt223R7jFNsz7PvqmVpajT9MumXaSgjsN9C+4WVmxUYbQjpUHKbtRwlvDogwcaM29PkubSQSz
3qRoPDZ2xLFqRdnGb7Ntg1RmL7Vui1ym0SRPGcBnb0rBzJo1gMWwxS1oqIfd+0Oy3JTejgglCSp0
uM0aC/IGgOTpiBgza1scouFDzuGwq0R80SrMIHdCISr05tBQaI3e8LJOvbRFvmZtJ6HRukVohaR9
8XOglHAa2rSycOZQSj8glCnbLQK0D12q3dVyG+zxb6GFFjDWvpn5nhKzvPVuUHdxC5I80yfksvpM
xpVXjw7o/6gOm9C0qdgyDcxbH+YM263R//T+YJ31+5CW4OZvLrKDzKIzq8dxDJJQrXXhnqv3DhGV
8lAYQnQsw7TxhFKrd0LXuKkmlq4wkMBMo2h6vipId7EZWbuxxeG4o6SuTzJ2472kPExmX7ttESR3
mRzLF6b7WaK3IHYg5GNOwg5K82O1yArBqjqjr5V7Xwq4KMhqs4FIUHwBYf5N8DtUyBAxcETZL26C
2dTsSrc6J4n6zjUbI9lgqdQ7uIfHv3kEA9ujs7dcYxcGB5Xi0w+fFLNQWMUo3/tFEHqxLjRuF4T+
hcrResN+jQJFBnszOPh0aU+jjGUa5sO8WGlMUbnBfo9lV1Xt/v0p8arC8nYWA/ADeAW0G4QfKf36
XOgzKZXaVNDuY8mqNnqtTk6J0it8aPEJZYDDkCiJl5jpo75odExN5+V9XHrTiOivZba1V2RjsrNy
SzogtvK5xsXH7sKHMIxCpJLNj7Emjm6v5MWBOrvO7sANCGWVypEDKfRy1aiuLT/TdmFY5o40C8mG
4qzmqGJmoNzZovqGT7WTV6r6aCZ66qiJUaEfZ6YXTq6z5cxAMAp0FNhcyUNfJ+ObHDIqh9lqsQm8
J9fxtA16787k9PvIo8x/NTrFTehC8TuW39rn6MG/cIQtU2b1FRZ0PcCdpRzJLfH0YyO03Mph3cr3
AD53sDjV2nB1dStxXXj/e5+RxV5fE9QFglQQ0UF6n0bCetHMWP3yfXltbvVtcjtuyr20gWltB55k
i5vMUbblp94z7rWtcRDdfBu4oS1s3n+O9fm5fgz59DFGveuiXqzke1SCbQ0puFT7ppTbWtaBb16Y
4+uVRK4MrmXJvchMkBJZvbKqLNWUELW1Ucq1G8MMPjW5ZV24ff86CNhpynoczGvdWxKqqvbTDPB0
hJtiEcWRh4FcdOFVlgP+ZJ6gSwIEgl7/Il3H8XM6bNoQIuU6l/lR7wLcm+FaIwddBAsz33cRy/hG
ayC7q8DMOUIyX5o85++4YAn/quZQ1l4z9igOT/BQiV6JiQ57ciqWG9Yl48pVFMBeC8oA/92lvU4J
Tzl9xyyl8pMhPHGkgpt19gzseJdyob5/fwauwZF/xaEGjgYItTDW/GkcNEZ8VoOaHUcxHvdhPg50
agunKBKD41xqMRdty9qpfa12zQRNV8Dw82Ojif5W6vGka7O+sJkJhScpdX81hVNozwnU76ru9G1Q
jvsu3CV99H3A689ppfrKLJMHaOHxtpDLH5PuJxf66Ktk6K83oi9ED2tBQK/lEyZY436bK9mxsoL7
SaXcW/OdNIigNio+ka0GaFSWkmj+3mJ+javSIWIHJ6OiPXs6khNASAMNcwoyjaR9TLM0OpQdV7pW
zQI7rYzPTXnJDvoXkwRECghlCmq87hqxkKgcJEMVpcfWUMOdP82mkypQo17nyH/8GP8zeC7u/lpZ
zX//F7/+UZQTzduwXf3yv4/lc/7Q1s/P7c1T+V/LX/2/P/rfp7/kb/79L7tP7dPJL7wc7uh03z3X
04fnBlOh15g8w/KT/9s//Nfz67/yOJXP//7jR9Hl7fKvoTeW//H3H+1//vsPSnJvFsLy7//9h7dP
GX/vnt+oz37++alp//2HJv8JDATOAxsmcAzwNX/8a3h+/RPxT7CB4JpZKlQe+Ik//pUXdRv++w9Z
/1OipolXzMI/Zn/iLzVF9/pH6p8cZVwGMf5hblBQ/+Of9z4Z+//5Fv/Ku+yuiPK2+fcfp58cOQfy
bSIDelggrmeGGgbCXIOEsQr4shKJYfyKD5EoX9gVzoIsUgXknEtOjyPeGcy+mDDJ0hTQ2+REB62W
tF1VTf6Fbfz0uOdViEJau1wcF1WYs/opzYWCZcweUvni1ahHjyGQpk3UC+mmEAXpwiVpORX+59T4
O9yihUfNiNx/rb/hj4EAfRTHRL9NnjouZ25QW6U745xpC6E2OHCfogt70elJ9U9MeN3kGNA01nWP
ovXFqVREYqZ9eh1XgbVvkxpwT6v0+I+xdQqasuOSMu1jrblUh1j27vUbL9hSywLzD0R5dYb0iOT7
WUp0q1KoPAx95vYltl6h2QYXXvQ8FKbsxICmRbnsDC0cBX6X9g3eNUHFeViIAQgAq6mR2JguSVf9
1Rg8fS8SGBwKmYLcCsR14zArch9PAkjOaTmqg1MVXXaIZCN4iKRQz73lRPuGb8bA1bxSpMiZzKED
o9ll30gQlG2vhUNsx2ms3VRT73/itA8Lt56S6AVNXsUe89z4MlYJvvblKG582XRi2RxpeikUrUsU
eUNnLpvmyzSnwWe19/tvghRGjzQ0FcXRkhnpUd9vW9GVU7j7iJWFsuaF6jgUGzOoZydDIvA6hLAM
RXX22+ts8HVsX7tKxVIWwcZP5D7SD3+uO9XrEYxv+F0ZYlMfytbLCFJZcPSqmWK3qpoAgECu+1dG
LBlOyVXwxqJF+uR3tfWpRUTvBUPxPnW6tMx/Dl1ZSfshbrDOwK85+4gJ9py6ppTDckA7+WM0a+bj
pE3qx7AulBSKrT6qTmvAgLIDSRW+QqCffshTL0VUXIZY2hVKFt9G+iBMdsbxhw9wG6a5F+iQGjlz
+xA5GF8bW1sZcZXDYqBpXQ2dwR4pybnpbLEXo6fGmDvR9fUQ9qg26AKNFNJzNy/b6UcJAe1ZNITq
BkBb1W3Fugq/iFocPVLwaPDYRXT7cW4VxCy72Eh/ordOCQdan3gzxEJ1K8cTWD5DDOhrRVbuzEv1
r4aecchKWe1s2I0LtREX9dxGuLxPnEGfBd0WlHbY9FPn08spJA3Ebz0Bb1aEHRUtpBiUphntzIqt
n1aWNveRKKIuL8phDEcbXbUbIZyxdkBKIu9wCJ7jT35X6shLlUhaekMM+sxu4jx6KstExSW1GrUr
PHRrfyNNfS3SP1pak01vNF4v4YlMD0Oed6GuFm7gV4YroNuIKNUwzj+nLM57e5zmtkGSMyX/mgZ9
fIG9X3xKh3h6arK6/yyINT59eT5TpWFP5uo5omj2xdQqebL7uujBTxm9/NkoYyzuSylFNbto9T1e
GeY2CKP+O2JgyodaRGkvKub+pW2b2A0GCfP2KszFe7mTmkt8jtdK6elKpxXMhk2F8VXEZtlf31xH
y24ulFadGhenUyduLBspue1gfcwD2ba6ERHXBGsKhqPT7S5/KKsfg3LVpJlTWbeadT2SjMWVi1GZ
6T+2k5fKwlK12/5+fnQT/aiLpnhpT5Oh06Tq/7ssarlZ/cc/ycpZEuUFU9m+TaKWH/8rh1L0P7lQ
kD2huU0jkJvFPzmUrP4Jbx7MsgpNZ3EX5iT5O4dSpD+Xw4PMZkG281P8pX9yKOlPMKULSRaNFwr3
RPrnsf4XOdTpDYGmMP8GRHKwJxCXwP4vmcKbWWUKrOha1QMaDkA+RmVH0+xQVtR6gZioabOposc3
A/P3E7yTtf0VEYNV6mTkOuDzTiOWWWiG9WxwRTXMK0WEz+FHzvshVmXNv98KeTEqKBKdnLUKly7P
be9bYHVKN97PC1vI1V/8Q7SL7ONoP/Omdqf/qO1D6VgXMrlV6/E1NvpftJAW4y6co1aZxpRKZVrn
fuD49Y8QypCv2CH+hUCn7CAQXFW8zeTCyaaXC+98imIiLtzwJUdfIJJLv2W1P0QwZMJEJG7eKm7i
F6DcpdsiMK90xdMUnArj8l5Ota2pf3s/8jJF3mxMBMbwUlqwgBzqpCKrwK0pFME0YS9aqIVvj33N
6WGUXtr3j4UCg8eQfO3CBz6btYREn+FVkYBuy7qAE/UachAdIZty+t6MY38wYpPTf6kAi8bHGgbZ
hyaLL0kl/yIs8qBgKshgyWNf5djeLBZx7CuDQk7oFDMsSnuQ5O+J3zWeD15wSAZXsQ7qYAg/3h/f
1Q1kGV+iAiOnY7jQ7FbjW0mmUCVTEDuYMDYK51qbfp5SMxsvXNpXd5DXONzbdBJXwHAk7KcLE1il
XjdVHjs+5YGqkDajTN1KzK+G6RKDZJUiEwrqAj029GlQMwC9vQ7VcyOq5NjJAQ1G8+0os9lcou2d
j9sShBYnQFWaZMst+O3WVs5pWkg4STtRHW2iBb/WDOMl/6Bfvgk3Q1jEQG3gFJ8GycYsrjucwlGs
RtFV6MfSHufySQEz6b4/DX4VaQFSLFLEGlZMq0hBbMUya5xpEIoO+7bTFqnD4vPeD/OrUeO2z1EF
d40TaLV9gYWk9VIWsRPI4SPctIcqLS+EWLVxlq1qqaujscKhSN9kPWjc2rtSHPkyfSPVTuIr8l3q
V8WO3OthFjM3QK0vcSepA98tWMmutqbakfFU+yDXvSQ7Y6u13uijgf3b784iY3hRBOGmsx7iEcnt
WRSrxEnm3KBalfnDJivMS7X9X3zJRQYReBBGM+daHpmAu32Dq5Uza4B/wSA1pN0qVk3vv835Kcil
kDyB452uF23P1UnbiqWEJ+ZiyzgO32vLGDdBGz+KVqqBs9AETxaLZ8so9K9aBscvLPSotuWqaw6R
JibXVVBFOzUetX2l0ugxOuWlBT5mD6kSLpRw8ef7j7vM39NjhCvs4tT2WullVzhdSboRqCnVJEZl
ekjHnwaag458Pykf3w+zQiC+Tj54FMsNXUKnlmV7Gkey5t5KRgUKdq8fuhJC51Bl462JG47goODT
V07d0F62J3kcdC5r9a5L5M6rhSDYTkJS6B4SFhf23vOTZVE7oMxE0kc5Zn2yZGUjixOqsk6BrpBZ
TwEspf4paXedtm+zQdiB3hIuHKK/mIa0+FDxQHyOU/tsExaynFNFSpxKNbxiMHEzjPKDX7QX6iHr
HQUUImc0W+RSRwOEtvqwyA3I0CP4sOUUCEcrVHy3G+TmQpT16bWOsjzFm7N5hn6jZDhqARitZDdU
AsPByVi/khFYxCG77i58sfXoreMtf/4mXihaUdD3vJVW36jS1Vx9kn53n3gNgccjZTqyfTrfpyH0
Quy4nRPCSq/1fLbRMLAL9aLyzLINvF14hMGUBlly+NcydJfVNiEnSZfE4ModDd2i60YR9G3ql+PX
3sDGXBTr5qlpGhHjqMoes/GOij4uXEWHReL7K3O9Abw+h7SASFkHNNJXrzuCCs6xJEqcoAm3fa7V
tul37Euwv1tZRF3CKi7MmRX6nN7V8uqLoRdyeYD/1xu+qQ3IyuQUOlSjQ0qozHyszqh+gEFPkazr
4we/sTR3Snxu9pQpdUWQN2MS3iVSgGtcfDvn1U4x7kH0V4+Ubi+oyf5ijmEmT2eWfU9COHQ1xzQ0
7EDiDzyePzQ/BFNJNsVSSZR9sHIXRv9SrGV9vZnPlakUmhyzLU4YLU6i8lOfrA0y9RdeafmIZ5Pt
zSutshhRz4ZwmMnckdU2r4O8PCSU/gZdPU5W9GGSQzptRfdk1EXqvj+9frENQQ9cbs7kauTuq8gz
fF9NUGqmuY6A1FjryVUtm5c2u9c+08kLcqzItDdewWc4ea7GkcNRbINIJq3JQuqkWbabuPbZWiE6
WqlvavCfxRDsLD8/9F24TbHPe/89zy6gpO5MbFTlkVADz7gGcARQmMbZBEM4BsFPo1VvUyV9EFFY
trssPEp1+yh2GM5Hii3Xl/oYZ7NoFXs1Y0FVW2LS9DRJlR9DDyZMiOwRQc4LryivZ9EqzGqQpXIo
qoEygoNVmWcY3Q7Q0lNLicXW5fKgZ4GHT/O+wsUOUznVxr0zdKXmklHz2Ya1PMVCC8FoC/2p9QUD
3EkjRg2fuk3iuyrsD5EgIHgQPyip7/lF9tsbJPGWfYDGDRsXRIfTJWqCoUWxVaudUE9stoztOOau
zpzSgbjTP/l/GORFIhkRc2pXXKROw4U4WzdNwLesBmsXltEh1Pr7xooOuVrdS7F1g6ZsaUuzcV1G
vmyXkynbU31pj15nRstsBlAHAGAB1lHsP32KBJ0zeK8S8gxhrnaP1PHZo2ahMUBV0yT4lCvdUD6k
YDqqzQhPXfvw/jCcbRtchMGJsGFQzmFQV9kL3HphbluSwmQerhll/GD18DcrKMtlexG2wTmV1t8Z
w7fAu7qQkf11yjH9qmmdE5ThndlaH3QRbJt/qRf2y1d6E25ZXW+2+iEJlTlENMWJhQg4BeodY989
vD9sywo82QZXr7QattFUQ6pVc72crJqtD/RPc8PrfVYje4LzfjAIM2dJDBdjSBYLoAcA6Bl2w9dw
u0szRF1qvQLcv6h4ulqH0tVLhyZ7akvY4QluowsJ9MbWLx4Krp6a3er0MewS0xwQsGkTY5BimnF5
NGnihZ/DwNTS2yiWcuNQTn2Msmk7afODPBvjbTpIwpcpF40rZRbn5FvTVH7o6q1aHIeC24QdlX5B
AyKO6YNI9AN3SV3Vd6YxZeVzbkby0Rf7OvloSeiUsG108/UwWh+MGG2YxhCMj0DVs/tBDgfzOpKb
wdxNgyV8lSwE5bbN0BT3tVgojiQ1OprYcz9+Ege5JyWhi3sELZftR4BtHpAq/wVLqfBLgJ/0jVxI
xm1saKUtJG25U5PkRdOaWd03yWgNdtlL0uQE4RygblToodPWqpiA2oUhs51krogOkphytUVEmhtS
bSVPKfL6mwg3o0NO7XfwegjaFD+bsP8ilpbc2o2fX/uyjn/Jou5WH/o2Uu6Q4dmg4RReQb/xDxVW
LCCzVdDgVa1/FoEq1TttksRrUcrVe5SRFHeK5wc9KdrbCrTAfphDOOZJbW6aLkQRMc79vdQgheTL
RegNQx62QH79YvjeQDfLnLYr6GF1autmSmQc676V71o/KTsv0zDA7viiLnoXc/cQ+Ln8UWvHZqAk
FZUw7tHFy/a9mc9XUlJCSqzkjIHLvBad4cgW6mq08bMP74ZsOgxq3Do0uuzKFKttViYGAnNp81KL
reLRzrqRmkB2jHJ2Q3Gq7rIRJUlmZmqP6fhi6vhUFrjIJ7YYLqT+KttCEDjI4iDYc6rqP8tsCmOH
PqCdxLQrBUQ44KXjGYx2XKDcVpmc3EmGIN7zvVpchiJRurGq+bsmzrMt8tECOwpSxlnNdYysyajR
Y3lRUJ8jmzXviqWuVAitE6BwAD5flQFaiurnpJm/G0qkf41TJb+WmqH0/Hx5wCgp932BkERUGLME
NVvYy6X8UipqDXVvQIs5SyJkUEa7Myw8BZOP8Riktl4WexOlGiq26gc/fLamxsxtMZiELxhsH6eC
b8zGJNHjUh5npS6cAQrRwSiz3uGHhF1mTMOhXg58YfbNK2zbMA0vO/kYWc3E7QQew9yFhZePorSJ
pf4INUF2Gn2SdkPG3T4drlLkNOdUfIR+1Dc2qy5wtGApe/W9XSlj9G0hBtJRA3g9+tUPkAuxB76o
vIFmNR9InRKU3nTl5zCiUugoeqge/PrbnMZXFOakwbFaRPS+GOOEsXl2TNv5Y6Z9KXEY6qThY8H0
yO+xJB0Lj458vkGupttBXJBzFmaePAwCDRtblCr5oRNf4ECnrgikQA8tGDfh11mWnzDCJI+VxNo2
hEZ0+fTtY0Jp66qJm/Rj46uRK1Wx7lEjD5NDy9ZW9VFod0K16QRd/tFEgo46TmPts4BdwQvGzBYT
6QYwjRekrT2FQ2oHlvZs9BGNRO2ARP1mmEpvRgmt7hPVC019zPD90trAFuUZbLUEe9Js8dbu09IF
TyPb0tTiGRDXXpQ1GTdZNBTmYd6qYbhTzcbLZ2uP97QNi+Ob1iFnhnJWywGRYvyLLZ7Tx93n0Uhc
EfhkaCLdJaXtzy4LmoJLyq6RdK9VS08fu13Z7WJltCU0wQZxsJvedzkI7L4ohv/D3Hksx41s6/qJ
sAM+gSmAcvSkKFGtCUJSS/AJb5/+ftA+caMJVrCCfSYnogc9kJQFIHPlMr/pjgNU2pca6k0gZfuV
OBa4dq4OV+ocXVHsNlSZy2/b6XwzqSqvysWXrpqGO+RMpyCCve7VSzZVe7jj2g9NHUeSAP0ePH59
ZTbmcqtm0PT3ELJH3XMWCqch6tufbVr/dCLrcQGqfXRSm7k7RkE1KpqoUA1KqjU7WzqfjIgv3Vpm
fJ/2AMk9Z1yWfd+E9RPW4wvf26gYpIOwf9C1HLzzbGY/lkWEp2EO/3ZaLUVYabC/qDLKj4sR35oS
f75Y+SIt82taop7vpIhzOM6DbchpJ5C9j+alfrCyoX6qFWHgrTwRXqUyJn5UT9iAiah3tZNVa01x
1cyT+Vi4NAi1KWRSH7u16c3YkqLcHr50stT90OnTfFegkjxd4RUiD3B+DuHE8Q4Xpf9tFlWv4u+T
4JwqOzk/GGo2HVBaUJChz0P7sLSFuO5kFivB7IDbS9rCxJFCv+LIRTeOUypB0zDLa+l3x5Ctx84p
vEXTfrb99KIOk11dRYNh7vphDH+6Ykb5P5zU5bBY1kNuFBUVe5FhJ1bdJUY5H0hrA2WaAuoFYJzz
FeA3jM+qXSelrydYyA5z7PdVOx0TFPZhsQH4pP3XOyX8f1N9SXNZmldqLhvzqY0M41ej1aQ41djv
yGF3amPfGmp8S4sEybZ2t4jRxyYwrO+S4S5paelVru2nq1xLnptN64/0XXQvteunZm76K3QkR8tT
jQSR/BFxXSeK5xwBgAlslmnVkRcXE1pbyAXmHGiOqBXWenNqrFMaGc0Xd8qAqQF+9npV6rXvSJm7
1xOy5H5Nh8JjM6up37UqlgUznRz6pLYXxwAqxmh5doa+5AGruvu8NONAzwnD5NRvkTDauZFYjmHU
i4DU52ekGvJnC/qh9ZHU/Eqk+k4TuqJp3plt4E7u/Bjpynhc7KK+g2OaiqANVeQ7kLEz7hQjL0pP
i6YZuQ03G2EszRnOs6lTVt6shRllo1LeTqgjBqVlpJ+VrEF0tBjS6Zi7vfBLGgmZN6m47Rz1WvSt
j0ZGdJcutfOtbqrxMLkWkmNqZE1RoLcOAKhRk1ofDAkS/Wjnly+unPw0tb+2orIDI1fE6OnDdNPp
ysmq6k+40JTfEmF1h9xc6n1lK5rg7Y3jrkvG8a6wi/khlgJHeNV9MdKuvq2EcpxkOcaI9FjFQawC
MPyp6F6byjLxBZFaMZTU04awWDwd/4K9KovPrZUy7ajHCn4N6gy3uNyXaBMiTRvpJQlKmDjE0KI+
Vp2MU0+3lr/Meb6TCI/jQREZx9ipfMWI4EM6FCgP3eh0N2E2pT+L2ZCBKt3RoWU0PYZmeBBDea1Z
Xf2EkFYSzBTrQReb2RHtmhgX5fHUxRBdaDVGu2Up/mrS/jTKvIl3dfZYhM6zrGR774bipVASKGDS
2C9W1dIZnCwG3jQnFTMbiq8Rfg/udd4O2QHmr+UT08K7NjPF0VyGe4hSn5zMKoNi7skPhwxSaCXt
4snQhiHxMs6SBw9JKDBIzae01nNPsRX1yoS6fO3ocfs1n6enKNcejXB6UWbjMIq8i455TsjJu50F
uwQhRxnZ37NxMYZd2BiI+Geqlj4YSFsQf0/NYg4PSVe2OM1YSugidCibHyNa7y9d6DRPFYnvfd3K
zh/bpXrul+oax0OgWOVYPSUoZAZ61x2MrBPQuqvs9xKrhz5spq9VJQrg1QnN2jo3v8RWOgV4ZHwX
ffIL4ZfpJtanqIIlZ4VXjehvk1QfD1i+G4dS6uo+zpIvhlECwsv6IhgnrEVCzP+8fsyvI6u07qMc
XpVlZeC1BtLxdk7uIlW96Rp95y4aF5tox0/1EtdBmkxT5imVCNIy+W4j8mUPlfjdCJtmQVdF90Xv
XNlJtqsce09xCiGt3Zl9qRw6EHS7vDbKm1Ez5HHAMB5uQQyFUnMk97ADjlIRcABHwgASnct6Hv0y
th/mycU+WK9vRQ43Z5mzOvWsqegObkZ9O1Y5F7fO6He4NqyhjP2pCQ/2ZOs+pKPfU1rS8FXnpm4R
UlILDGrwAPUFRcnPPhKhN1qj7pt1PH5rQjIhFPd+2Po04PcSRSTO7ZPrlt9kPce7QY2W4qZuGjxb
ZsjgHIA4OzUovNzWFUlW3HXTvdvIKHCsair3qWtPnt2rQxYkmRoxIKNf6LlhPMDHtfe1yRjITIin
oGYbAGNLKH/rRqycmqnC+jStoTyLSMTdLjWIqoULslXUSbnTs0JlJNylOy1pf8iZgWcXohbmhoOX
jmRUGDwTxLN4qPZ505tHwJtZwCAjGbwym75I0808s1Tuoin7jeFv85janczhY0KISBKuyWNHGI39
pIde62sdbRg0bOoyCjg48vsyum59RdUcRterCZW8maQ+L2ij1oYs0ElI3Cc3XCEalJjRFPSaA0YS
+lEBiWvsm8k3RC1rgUb0NHW36DwDF/ZDbH8Dt8r4bbPmZvZTQ/fG2DNxGbQArrh7miYj16+qypzV
BzDmMoTwL9vxOJgFxLwmxYIqFra26/PZmF+SBqkMP7JGfkCKYLbH/Cbyqs6B89VJyKwRVOrwRS+L
ITmoZjzWBy3W0H01elF9Rzyoibw0yyTpkaXmn2fQgvlunOb5M/39zDjU1ez+ivRs6ILBFNUNlOf4
QbR59wn/5P6vXrdCkJrLHE83VTqMV/xJTfk2Rk5UHNK4cb7ExTLMwB/zyfiRJJX7QNlREpWrFH0N
EhIxfol73OxCkJW6FyYoI34ZFFTw7uMKMDDiaJNIbtIevZO70phVKyA8VYSkovK4krqbqoy149SM
T6Msl5Mia4tnaX41XTb5sQU+3qsKCi2P2XdjXGH5VrsvpRz6/pp2dC59pTLQlsgs95CQj3XHaUm6
gAaP9PTKipCzFUtosxvdu9nsxltm8N9HDT0hBYZuKGsdYK0Cv8AjsmU/xyZqPifaGN9UzZxTcmmS
MNibMX3szpw+J4NhjcOhCp8V91OSNFeJXVKIp0SVxa/s0Ocm2XPxVUN8V8aAycxfSVR/ajAoDK/g
bOs4vJfRFbfpEEQmVax60NRHK6MsniI1n3ZFYwjE1ZbAwmslGSnYlFYLAA83XMEAZFs9cW5Wkke9
RyRqN2CVIANe9F2ehNdGYu0qdb42mhdTfJshti+oLiLtOpd3Ecjl/LFpdDs8ptD3MApa2HfoAVvl
I7xdlI4fWLD8OmIDs4ca/w1VWEyBF41S63YJX5BqQWTExzsX6mMYxKlFhy5t6j3aPD9oeCj+OGBl
iReMvKna5Cau1e62o6qzHQR1eUv22PWeFjYJfN5uROJIPQzTov5qmRogmW4tofBhJjZwtZHayjh4
MwOpoblWhWs8wXyuv4x6/bnCHsJubkSPzw99G/71Bj0L6m2lM290o6tytNxlG0QFLlm6dmfXKVrt
IzgZJKTDMdb2uZqF94ltzwiQ9XFAxZ56PclerPzQkWy1JVBlGzcJlSArl95LZYWphIQJpe3GQdpE
97zykyHx1ZHskDckDKRVKkaUJ8td6nyXNHahMFZLXAJclNSNj7zY46wWq9RTU8bdbYF0aKzr39xl
nn6KKM+CUleqzItGw0EiRKJwXAhpf5cZbllHxFtHr6EfL28cpKGavbJqd+qcuWBw9RKwUj63iPXV
IQ0dIwTwE6v8YBK3fNfXwgT3Ol1nUHMdT8jqrylTTwKDE1I4hNdQPorY8XfKjCFW3cfPNSCzajcK
81drGodCtC9dTRV2RNwzFrSsYgTcGVfeaVJi/cPdvMs4J8/kpNFT51Z7K7fNaBfGoXXSNVpQy6ga
987cts0+V6La8Yy6GKZn0y5Nj9ZX7Se47o1BC85ZjbrnyZaV/aPX1PAmzRxBBySxfIOb2dcBLhuI
FrfEO7mPhUQyGrXp2yxrtX0ZN1djOdyB0V47b+jfK1V110P6l6WqBXPvwPawumWoIry0LA1n8xKY
eL9qIGc3oPbRLOgihS21wI2soK4xbhiq71o4ppM/k2lfCVno9BMyEHc0Eyakr4d8usfigqjoJAt1
mCh/5znmUI/SWdRPbshcyNdaTKvwx1FeyiyNbyZFqPI+k+pMltdN4al36kZHx1Lva8UTIRj8q8Fq
1RsDiBWk87BsJdlCzC7LoyXIBhLcfUb3ovTcJZPPMYS80xLb8UsZG6m8aWO9xDMcHqQOBF9HEngO
scw8LPos5iutip5Jn2Zl5yrj0nnmNJm/1Wwuxh2ul22Adk8a9DRMT67Uu5+haY/PLZf+31BIMuUw
OErxuOSiIzEdQi1A1rGmekAEYg01BaDZBSxJjD2Qa83Rz2zs1GtXS6NjuAyi87HVLQ3by0HCnBy4
bLsZPpvl7NNWTLXc07uuCuup6kQcTiRNi8t95+HwSTX614icEJWXYk5tRQXVCmK8p/YRKCBtH4cL
/wRz20xR+sNih0y146qiMWDJJH4ghzI/0xN/MNpFHjH0MK5ntbXup4LCSOsNJeAOHdOrqMvz53Rg
Z9GX0MrWL9TBManPitTa6eDOhX2ccrUawwxtQn2ple8jDANfUU0Yr94wjRaUVyLAfHy/0b+dKrD9
/iCabPBjCF9sWdFYhkNZKMfGb7smwPmZ7nrh2+5zOF2Y+mynTutCDPXwc0BXCtDlZsCoT3XnmgPj
C6YKHXo2egVTJX3JYvuFonUMGEZ1AIjM8sIkYzua+bOuBV6cMTVybNb6u/4xmokBhEdKDtoNt7Ec
gkeU3RVzWV3APWwHl+sqKAZhVrEqB715jVGndJhC8Bpj0/YNqflRodf7RTh7WdjDqRtUeWGYuJ0L
/1lxnV0KSHtA7DZTvC4eZkjXzBIlHgfztduavg0f5uO7g8EoghbM3QEXbl4emSWUjmSFCiYn2s5U
XTsXRWjBnfbxhdDLc5mLojsOY/j1V6py3Sz0FYhh0kOOlPCQyqy5y3qJj2X4MV9c2JN8KwALzECh
r8Eq28Bi0klBXxnnFN8cqA5JPciz2xJRK8O48P7eYBfWpZgrYwnPKwQ8sHmBqkjnCIg5u++rey9D
xB8+I32Hby3ZDP3yZO9YJ1u7tOfPHGqCHI8I1AlWwPYBE4TiIjWkLsrbWAZxW6svU6iPPtpPOCeU
qXJ6/+udOWMAIiE7oHiynrPNU8Y0aZt8Zpu4WYTwGhpBXm9qu3+zCNTZVY8eTeLNV7NQq2hRoWl8
odGK6OrMCozYnC98sTOvbnWsgxPP+1uRU683Ys+EtR0NXp107ovhSY5/m/FTk395/1k2Ngt/tiDL
EAVho/zRF3+9jGqHRYZdMhIdq5lNmn1pk/E7tx+4nfwKKZsHQD17/FkQCelDTzTOMUvtG130Pq2n
zzqWQ57SoiPilu6DGNuPn0YOIoBRxucCqOEmtsRd0dY9WQP9p9XGQ9KyH5B9OzWgdHwDnNHx/dex
hTCtA2YdpCZ0Uoxo+Lav34Y2CgO6PqfEadODGyEy7zh3aeNSi87HERvMOW5+dFn+9f1l337rVdgI
dyz2LCd+68qScPvXmWg4+FVx4OYIpi72rdZ+CjvnwuY9u5QJzwxnYvSBtvFtknWmw5hlKdrCGVMh
8CZaQ5l94R5aT9o/QQJoAULOQdd8DdqYwm+2r2Tc5bYVcdSo04AxbdD1FfPlZTc2cTB32pohXzgx
b+C/gsQBtdkVswOXjkDw+us5o200iuBm73HrQPxfO3QxXE1KIEbl6udWy/5qy/YYMddA7n1vZHTt
jO4pTZllvv9B3zz9ale3CleSariIZm5ukUHRWjz62EdWwtMaj+Wo+owKPaOhTEP67hJp5s2+XdeD
s4+NEb0Y8ovXT24x51KbUmdqsMsfumtkKQLQfi/d4f3HepNcsMwaXVfgOeKjYnMcpU0DwaZu8GmH
Sw+ah/ABLj1VFkalMkl8Rx+C/92K+usHw/PDKXSGeL6d/93ksApyhfkJQwgFa+Di4i25IVoBH1zF
gDmKpBlrfN/sIKBKdRc53MBV2V9pdnhntEVQUaPSHimjo764+wifprgy/7thPiQ+8VwW/Pcus/Lw
q1yVHdrtH3qlVPF/Q5pi3RzvkCobavhf3/9Jq1z/wn9plabxH7hKiAsiBWaj4rOmDf+VpoBwieUG
khCESjJ49JP+P61Sc/6jMqN1VFVHtIYbg7/0P7RKTf/PKt5FIHKgZqwZ6gdYlZsUgyU1BAw5AChG
YDW41VfAEGXFIsGohJ+j70fM2PB/Ui6dtE2YXqPG+t/KYuByBr/8et/HbVbq3WjBZqTK/dq5+XQU
shyuYoY5A7JxuP/84/U//Dcy/5O6ucni/ydMQZABkUxqY20i1rSIuhBLZnlT3VaeO4nqxCysu8ok
vhPvL/XmDa4Rkc4lbDRe4BsQ6zx3jFnxLPcQB5ffWondbqRU8fP7q/xR7/jHDbQ+EbcphEn4i+iP
b9GFmj1HsTaBUDMyt3qQIiRZ00el+aQrSu3HeVn+ohOOUKHZ68Z+0kS/z+F2f22h5e5NbckvIAHP
vGH2LpUfdh/snq1oVGvQenR7fk8KGXDwdBEqftl27XfYjpeqmLNrccUz2SFeUzW93j6RzIpCpsya
W7hz91U99s+VIE9NsKy8qLF/Zq8Cvl71p/7oVG1h0WPSzDOTM0bNbWpcaY0bPttW5OyakjGvhfrH
Q7ZY9RXg6ckfGy2MvVrVOj9hhO0BlbDXFgTGhaWeDtdpl897swq7DwnscUx55+it8RvhXKwX2OsX
MvOhFy0rbGBXCp18A8wDVqT9x3e2vernCloY9Bi2lYEqk17EKNd5ol5t7MRiPmf4tlwSs91kF38e
hgsYcyEDlSfUn18/TOIWDX6ekQ0ieun29tJHJxQr9J/lnDYno5gVx4vJb3fUufqnj58q9FexTYFc
zt76Y/b8jy6GbiIH3kWx6amwIrGsR+Ti6EaURPtBIHpupZG2eNGgW37PVBFwitu0Rwk3ikrMHstf
9P3Kj791B3Y7aTvvHnc74/XriBxZ2zjWEysLK3ykXzcFVesUF+LJmV0OdZDamdyZGmGruK5QWzKv
YxTYaUoB0mwBAKUy2xJeYVvL3uQ8/3z/XZv87k0AY7+uXOS1HuEaeP1cYZ3jzovNmRc19P95j5E/
kNn/i7e3eoOgPwNRDAnO16uMeqKJJXJNj1GfuoNZ23hzqVxSDTv3LKhGoRtFB4JYsSaw/9g2SzHo
2lSApUnaanjQyjzZOfVS37//xs6EvVUFiAYY1Q1G45tTruiLljNKszwSCwQV4xHgwqyUwagoYv/+
UmceCFoRluYrt4jydN0u/3ggIZEVwSHFYoYxh4EzZWEgQ6RH3l9lk9evJ91dSxqMQ1A7R9Xw9Srq
1DCRUDtWae2eODnibadlOyO0g7LRP8UzSTeWGQ9D7F4ImGde5croo4ixKIqR+3q9smM1ea1UuJ6a
Y4qSPuZQzF0G29cbeYmsuKkq/jwkpTb4grWCQe/o9VKiyEQ3cZV7Q1ru894eAteQfqxi/6FI/apu
8Qd9/7We+3jcBSo1Gn0iOh+vV8TQ1kEYqDM9gwG1N7cFOmMG05f3Vzn3CmHdrUxdLnz6ia9X0UFH
LTozJs+Sg3EssRnb913R3I19f8nI/tw+gRFv4g9HvwQUz+ulIrMYB9SJTFBTdnRyI0c/FWo/HoBu
azepUSi+rmT5c7NEw16tUPv9+JMC0HdXki8b1d48acngWNqdTgwpbK49xcxvbbfpbvOVSvf+Uuc2
C2RTtAVoJ5LMb86dBAhBW2Pg0zXj/RTKpzkJG8DiQDzDFB35Pruw4Nu9IlSSJGiLlITIYG5ebS+J
kM7AHI/63dinWahfJ0lt7d5/rHOroM9KaxujFmoe4/UHnBgS9mEoTS9hPhSIttP3ZR6KC7qlb3ck
CopIp9CXwbOBltPrVSyasEsUUbw2ZW1/QsfA/Ql2vvs7D5dLmo1/xARe314CJzn6H/grQxAWmz2h
Z3HDo1LBkBsKFdiEU/UB/uCLESTaYN2749ADf3BGAEuFNRjtDsQAzECtHtUuQM05+baE/Cue7ZYM
esd2MBXfcqfud6IO+bKfxhoz6hT6se6BACv+ApIeMS6z826AStkktzND9Qwo1zBiHYlI1t9uLHPD
T2J1qDzBkZ3gI+rWczh3JsMu2WcoRyVmke+7JLF+4DrU/Ta4FHHFk+lLSXvJ9KqKX83v1e3x2oK/
8BxLi5S+y13Z7iN+8F8xRINip8vEunGFEvGIdh1dhcKJs4BtLXJvdFtlYWhuoo7cG9aUBGqOs+OF
BtyZHUUTkwYvYxO8jVYBon9eUPmUiiQGwuUNraXfFn31DQXAD3ICCd1kJkwVOJHUqm9a4VkVly2j
IcPDp2++Tg1d4r7pxj7iYe3h/RNyZu8yRVjvQ3zgOYqb/ZTWCR0uC4TfMjE+y+wM87RwtqKgGOb8
0rjpTPEo6BEyraMCp2DYNtQwZmAWmVNASVGJn2NvaWAXc7BBYMIAFZCbAY4VboEsf6O6wL0cff7b
iNvkAJYrfawt95J495/MenOgeJPoamD/u/KhNjVdXxlmV5LiAp3S86uustvWD8HD4IDtSuGpMndu
a4vdhsBbKhx/RJf+rh1s1/DKaul0hOEsMXmTIanDcubPj/XkqJcIaG/jM98bURsIdSu33djE59LR
GeYDZOIVFfqPtgaWn1WK9ZuiX/81zpp9F8Vp/+vje4Pkn2oEbRkTTuPrvS7iPFHjcubVACi+KdLe
DAo10Y4LgsUXSM7nng9zxNV6ZlU52SorZFqaUl9Jy7NiClnVQTIQ9Y3HJil/zVZ6J8ZyuXABndv4
zKnpNqGt4iD/9PrhDATTC4TwaZf0Y31sK0vHnCUEc9JPU3IhMTq3Fu0ml03PPY4i8+u1pOxLkrCW
NF2r+pOG55IPj766UWpAQh//Zqyg00emOcdZe72Uw223DCUpy9Jp41EUKrsjp3JDB+/frMRexKCI
84PY0uuVxqWY03mgjgKvaOxL7lVoK5qDwyrF6SUdqXNhF6tOGlwA8dfQ+HqxGLNXS4YEpBGM+C0E
i2VPwWz/eP/lnVkFuiz1FOov5OfbQkeLCm2AqmV5ca0V9xnOZkdmnXDL/sUyPAcypMwI37CgXRUR
TWVkO0y0NU4y1o0bO5nU48dXISshKQFCgHHSJv8nkNEBUw2OVNcOj5OL4WFUu/qFg7sGnk34XKWy
V8diSlB6gq8/jDWqpbV6HyCCy3QdQMHvUOsftETcoMvyQcWF9V4kCq0gD0pd3diCWdKln8PJYDEu
GOOrVgK/cNV4PDSx/vHOFktRvKtUGuvYa1OoTabi2OloWx7in85Nu0zOHjT3JW/YM2/PAKdAgUYu
t56kzdtrtahMF2oZJ1dx2Faa/oRgiPmphq/jR4zdLzRLt0oH6xukg4bVCjuP59vageDpI9Dxp6RQ
KywrfSEz/cXSzO5KoSH9uFTa8neSLdonbUa1x4OTNRxHft/h/a157rGN9XyxLwGebEvTBYu1MCTF
8+qkWo41WKEdoCz9SwdZyZ/D7pLDzbn1iBxw8jkOb+d4BWckzBeeOmpUptxI7+zdMY4/d0u4eARs
5fH95zsT75mI4AK/Skow+N4E4WaYaIb/6RMrbb93oIYF2hDZO1ptX//FSnTPgJ/YiHBtZeOT1FRD
kU+kymqsw4vSLN9NB3md98P44dbFag4kVkE1pA3ejJ4jt1S0yORMQ299aA0pvgDJXG5tZ7o0pVkj
0yamcHG5sEKtVbZhG+ytWEe4LWSlRh+yB26FT45Q5gDqF0MaIPAIUUMZO4KoFR+PzLS46HHhZcAG
3bZnmg4nT4YrFmLJk/OZdxB6eh4vF7bHme2Iwh5XFhaa1KTO5tTT0nAdxSC2OGKCgaQsX0VN9ouZ
y682HD8eoOlfECxpIODUvO1h1AgXqINOzLSjtOIucFFVibGDmVN13FV0Uy5skzN3KIULMyiuBVoW
2/lQvizKWtJh2AjL+ymPRH4Y+/jSiT63iuDyWq3n6KZtLzeSrRxOCvs+X+LPWWj3qCJfrA3OLqKj
EM4wzSFYbjKcYkXQ1iF1aJnH861d9dZdAx5r9/EjTNef7ipPgzbK5qaRpYFQWe1Y3kw1ezAT27ya
ajMNSsS8/8X2phcCOI7Yu945r6+b2OxscjMS+qUKU0plDLZSEM0X2sVvu2YrFG7t7TCNo8e6yXZR
w87Ia9kBaCElR7w7ox1eUuV+MJblBM0GxoBS3TTqyCYs7YsdkjPBg+yN9IB7i/ixecYo0eaoVweO
cJGpX/Kqjb4nvavfS9cIP1xCgC5cteDWUA8bfvPl1LSPkrm1SBcHZ/bhvg+f4rLPD5MBm/f9TfI2
JLIU43fcKlG749lef7mx1mPA7Asda2WoYx8RLun3dW19T5RJdB685sBBD2AdGe4/vDJ1Cwnx6h3B
O9006pp6WWzFaQ3PcawQepmVfspKy/lMDerAbS6NBJqWSIJl1pnivL/223uUgpAEjDENYB9mRK+f
2pV5OhdUF/hf6om/FmZHhIOi04x0woWl3p518HokIwYVIUrEf0BQ/xg8hBAYrdKkpSWUXjxkcuxO
YTd8/H6huGDkxKT0jxT1JienyQooMOeBzDlyfWu20OJ3tUuggzPPovPNQBStcYUB7evX5pTxTGAm
HddzpTvaNdRZo4PU8uGPw9YnijADpmzfDlEsuywMrcLxAGquujO6wYV3A+m8bc3l9P5S64X4OiFw
DRUQH+Oa1ZNn2zaaY30sRvrknl60yXPU987THHf992hs1UdiNOTFWNc+fJGxKENJLjMGNQTn128x
jISbR81EkzMKo28o5MNQgp/24/1HO/OtSDOApICLAigsNt8KARUTzvzCjqCM3rfLbAYMhS65Xpxf
hZBM+UTNt12lKu1MSTtWaWSKlaJWAWEo8iV4/1nOHFcC1FqarZNVZjOv31jL64mzTjc8xiYLrE4d
kQ/XgWHpGOOF0HumbUc0pBAUpDRk2O4m9o5MzeaZRpmHvnSNpTyqyztFZH3r0UbQThM3wF/JaKLl
AXsjGEe9+JtS1cUDYDKbQ67grW031viUtlIPRms2P9wnXqM14haAAYicW4htY5ezOZEve8bYo31T
CpVfklyKWm8zSVbhPNDwYVzKy3z9xqMmDBM34wzC/bRfMEKUOAguiL/kalz4XJDJhU98ZiMhCUin
dF2Ua2HziWcktqKq5hNX0EtvEbZd9tC15wsDlXOrkAytDQWqNsSoXz+WrnRdvyS24WWiMD7zM772
YX/p5J1pRq+BGKwus216WFt5w4ktM1vdOsUoK/MWypR9shdZfWoblDWgo0fypciyym8KWd7CcM7/
XrK4RxZjSNtbS8TFhSh35vjQaViRYvSeaPFubtq5cawMqUQ+JsXlk1mI5FDadffJ7Bb9wqV+Zilg
3/Tu1nCACPfmM5q5iNRGB9uRwsy7L1C/uUHyq92jOdBcOAjnlqINBRQFlCAl1WYpoxTyvyO4unTq
H6hitIc5DetgGPLkkn34meNgrXk6zUCSMtocr/dNj5FMCBCG7gZs0WO9TOkd/tBukAy2sof2f2lA
e2afMjOl0UrMW8vCzRdzTSoQRyuw465Da4dkQHK04eJfiHXbN8g7W62KVS70FfNsbJ5q7Ky6Ew2r
zNClj3UHi1J1ouQ5zZWPYgihk6grOoF2P59K325Be2bs12Y5A2+mdtgfquluarvqQq6lbd/bugyt
4FXZGN18MDivvxPU7AUFC5ZxssizCuuQQYQ2kjxYJtT6G7FbXCTLIVB4VqphZhp+XtTIW6IGyaZL
XJq3b5ffskLbmQBxrrYdFD2fh0UVDG8tmZe+EZk613znHErX6IL378e3j00ziI2JxTI0OcLn68ce
bdllRQIiA5ZseuXacXvd6hCCP74KswYGrX8m7OYmozDyvC4Sjr5Xt/b0TbPm9qU25dcPL8KWROjG
ISHDkGCzyAzbF3tCFUqtK2AgZXqLjEDy0bSFVp1GXMbFx6VLymKvX5hdjR2WkrywzHDqnU1ee21J
lF8uPIu5jRvrOoAQkFIHbfHWt1Zvh2JkqG14WFRbP0sQjd+GQuTfFrtErWbRRfW7w9H3c1aF7ndj
RLjHSMqUudiYImcXA18bvFArZIMJhJgfCHhWfVTHXFzlw6SK56yYqwwNuko0aA0Uyilayio6iqTq
HnptEBMCTsyDTuTA8kbKtGA8Pw3Gzxnr9WWXoN92lEOJ+JKyzEbvS45KS3NM1dvdVKCIEjT6WN/g
QocDTW3H3V9GE5LnFfnUR8dqxIXJ5w5xjnnTKt/b3oVqinV2avqTbifWaoycoamfO/McHZ1QUW0f
n3k9up/cPrvLYf9+GUyt7P1uVVOBuoyJdJ7JVN+jEr4gaIoZenNSTfzRvKksipeyw7549VyGwGQv
yW3R1Maz6nTa92rUkdITeT2hN5ZrRXGYSF3CnYPL1y0JQfYNKZ4a2f14MrV9406ae1unIXEvTvQy
PaVZnOt+Q2aHXpaTmtXecCZXgQ2uI9enaJUsgg4euBNUqRUPBx24VfQ5rsep8xu7whA5cof8ukA7
MA2wikRSKaz7EmM2RWkq37br8XulVtoXYx7rwc/i0K29RUr32bQmuz3F6Df9jJEuI4F2p173CW/N
oxXn2YM5NKiOteFUfCVtSTIPCTf85efGQi6qyypRQ1tpRhVhsby+1RXD/KIjN1B6k2VnX1T+n33e
DfaxVTJEG9zJqfs9Kii4gw/YO3NXg2pG6q1YMhKDBRi2h3LSiE2dWsH/Tmrd/hGmUv8yhElTHqNe
8ifglSOnVwur/ltGTRzegqxaMpiQivEcqZk67fQiDV/EamV3FFoVP4mhdx6qMDNO6dy7pyQ2GzTf
4KEawOa8ESz2t1kJ7S+08P8fe+exJDeSbdtfudZz0KDF4E4AhEydTDLFBJZU0MIdcKivfwtVLchk
XdJq+qytrawHLBYiEIC7n3P2Xrt3QySouJ22uDMZJatVMAICziKIDB9hMSBLq+dDT2fjiw6SLo+7
epp52H0/11gEpfaJva18IoMn6KJCQR+OfCQfcxTg376Xzrh2seg4cYa9J0R9pnuWLqFrbO0xqt9S
D5d09D6OfVsY4crf/zyOc1UfII3Ml03gyz7ElVwcMV5XoHBMGxwp5AkjCBtfzF+GufI+TQPKnl0x
64ncW12RPc40G5o4mdz21kVo48eV3kp8T8bsJ01YNZ2tYaLuVLZjXLFeSj+v5xt0FO5rJnOniqeg
ccR+KN1h2JGBhsLBFo3vXpICWEw3Ti8t68GpjBW2kL+kvAwCEFPU2Phu4soNJpBXbuk1d+gk+uds
G1EdsE7kJnocZ0yeC8CZ9VW+ZtMYjZosn6Tt+wQlzQJeWSPy5bHqF9ESv1cSTPIiVm0FwpfP7SW4
qHI6digPATwwy3qWpMy1PBxLxfowEEYflU6X9WFPItGTIrvnPoUNOIcB9+LUEA2bI+rrfZJp4Q6u
8WCkHuFzXWVPoW5zfEavU80cvjB7TLEv09wPzUYOiChWYg4vnUyvjWORq+ayFbKW4TgU/HhQOl/q
2tXfs/73L91QMy3xLeFgwB+7Tb7Udc/duPTBHs6+CHZWhgGdskqWMkqDabgplgLmyaz3MD6RjvKH
DsaOj1leprfj4uZwGQdzVWHKiJo8vmJjg2mTdL5VQbtPba96NXI7vS0TQbpdXusA75K54p6ketEE
4UJ5UEVdQgRjLFafpOg6mEWyg1lu3Qy1MM14qNapjYLFbEwY+EswxQNi3xTmZl8t5EgNcDZP9EUr
aJlr0EwPi0zGu9RQJaYTWDn2R2GPiw9WazBeEsM2XqRiKTgrw5mtV9dtKIVPY2Ix6uz8ILlaeH+n
aGqk+azB/2pY/0mwjFB8ls6uX5zyln4az6awZJ/vCS5xudmGX4NHDSriBr2s6BFZlMo/mD3VDdit
ICh30G2Wa0naBxCZkeMomDpdzDsxN/a1lifdQ756QPAQwnnO2c3U+BUJ1yoiPbem9+Uyo9Z4VE0l
spMAgvuhxuPVSRJDdKv+tqSyAzWWOeu5LMdpDZsgwa6xDZrMHa9GryJFPd+QrQy1H4yU7ufRaBnl
2cqQp0WiMf2TM2gAORpchy8TSd02tJ7F/6RlKPf5fnP1tbMTcwgh2JnzvqfZvbLK2Ch783ZcXrWg
zT6AsRvgtFp+BbKTF4peeFXlEqZNV/AAk7sMHpZO/P2aMzX3FMEzMZL85Gxpeknwhw6XjRDoYgl2
jut2n/JJQS300eIAFrcFtcdaq/yUD/5m8BV1T3PWzkZas+BeMhB9QQ2OcU7Kg5jK/G4w8mndsYVJ
FQ7+4hzHQATvfb0EyN4v7owtj/mTExspS8bOZsm76+YcQ3lWqg7uYmtpvPuBB0kUN7x2AXJz1ACR
CAXAosiCuzUZCeHUSyGuVTXLazUQ9hzZ2ZrsdHTwAfmnvXvLg07SedOwwX82rIysbZsu/ni9zKj8
rvqZqJCbNTEIjAwHlXjf7MrRtL2aO1+/MZDFFrsei4n9MlfuUB14rL3hRld2ztph8JReQccpTFTw
bube53bP2pe7rlr2WQ4n5Kk3y3kBo6YpccBojqYq78n4vtIqczHug2ByzAMU6sw8UfK06pStXgVZ
NMsnZ58UfTpFWlBNr7IbJnWzFMq6B0+dJAvhG5ntHyFQjcYu8RIeVSpip3lW0Ji+/foQ+VMZQW6W
R0uE2Rf/95MtyoIkw3K+4GNYpnaXmTUwXzstbzx3Sm9/famtOvq+G8ppdRuubEULwn8mDz+eijXL
QDdirdDTUJmyL7lu7EqLZ90eghm0faLOedqbJyi2667vVbP79fX/8qsiWtgCmRBCvtUQTKWelVnd
U8bkGDfF4FgfCMadoexK8Zuxx08VE1+VaTwlPeQBnwPtj181K4GlLj6y5DZhAKwZ9gKXbJj/ZouC
G+rTbdIx/zBeQez241U0V28Sb2LnMvu23BUepy+l4F53A5Gyv753f/Hboefc+gXImJg2vOmGrLpf
rcOKfBd0t04720Ic6+T5EvqZa12zkOX7Yu2yK9JouzOgb//zr6//Vzf0j2EOkoctAfnN9UWheQ1H
OCTlfiIOy5KAa3IYo/76Kn/1hGB7oWuBdQgJ0pv6vlP1SiU12ZC+225nzxqQRI+DxTIlwd9+QmjO
M8xgAoGU6qcSUQ62KmXjI+3Ig2K3MhW4cnvH//rrL/Tzbduugq+BnY3ukvGmcjc8gxMMHSdM7+iq
zdGf4UwWw29u2899ETAFqLttVDGYcGmi//gg5rmP+iDlMlpfTTfU396ucDaAN7R9iL5951/P/Qwj
Yhnna7c2tB1Z6yVRKYhNTn4/jjSaIXt5WtD8ZhiyvQI/rjlM8l2aTxyxNznom1ekXkRvtxygAby7
+ms6Otoefq29VwlHdB+PGuAzlf1OCPJXt91AHrRJhejU2m/q/yRYVMuWuq104PT6moiAac6s36xn
f3kVPHeM5Jj1Q+z48a7PpZoGVk6bDOAaOH49Per6/LuBxc8tBrypG6SIbitdbX97Zb6bL7Kh5X7q
sj+g3w9gaRrqCTabHhp96d21tTH/+aX+lvP9/89Y4a1t9n874B+yr/9zeK0/5a/fm+C3v/OnCZ6k
wHeIE8gPtmlwYnnf3uU/XfCaQe4wc6tt1EhfHGYBT8I/04X5W4gcNycVkw8apFtn9F82eOvdH0AZ
VJacVSkJnb/jgwfA9cOrtslOWc9YS9jjLfw4/ps9D4q2sVB+3JlzPpE5Qb3y0tTSubPoSAHIdYqk
6W5sIx+CB28M+oToDhE86AyzvqwdNL8w1f3ivHZ+vbVY/OoRdibrldYVwQmWrPVIf8DUDxYyrjjI
8vUeDUZZRzqFYXYWkD60S4FuuADMovIPij3wRRqTP8KBm6dh78ikF1e5lul0MuoqJfvP8eHaNfp4
55LtasazgCgd5H7b0AxIaQbkXmcNoY8I2sDRAN4aZvxU95Ce6bKwmiKph+aa2Ds3IKiCMD9NWtGi
RuYDix+QDARYTw57/pNQwTthwdqSgiXfb/Xkcw9UjhO1WZKWsBZ2lu7SxmiTuLDUNpCmY0ArxQYI
6S7AA/e9O1AEJulE484pt+hCDTNZFw3jWDBBLOfxodNJgBoUNuNQiNXxwlaNNkRMO8iGUMISLcPa
EPMSG4PQipNlZ8tO07eq0hqC+rEsBng6U22Lx6krccYYgdDynUv0EGR5WeTGbu3Mqokta4RN7vnS
u861lfg0iBxU8voE9Pu4eEVpRsvEdC1KfVnOR62i/xklYBujkXSDL46R2SnNcRJwYhidyxxCH8bY
Q8unIAK+m9h1gcqZEzWQTni0KBUddp9wnocB5bZufOzNLAd63pW49cfVITvRACq7htId6adMnqou
iYCfh70HzQhTDW3ymmBAZF1jrqdnSm2jojuSzmNYZ8FKCEs7mFlUFgb8K86m5j9DcP+7qP3DcDgj
/d+r2lUr28+f2++XtD/+xr/WtHebDgPFJLAzcGc4I/+zpnnvDNYy6CvoGDhxbmLKfyWmO+8CvI2b
sgczDhaPfy9ppv7O85g6MavY8AOG+beWNPsPE9F/Tg/OBqUwiBjiEL/h837yM/lrQPLGkr5KZWvr
RQ23vr7u7ILgwrpBxXRK86YAAJsOtd3RvoXuRm99djF00U/xC6fKDxVNOVePlJU2armlnSu75LJE
tyGCSJcWEGwCfOS3Gp1GSXRKk/rDQzGRhYvLtrVaOwHDZs5dGtYoV5UduqIPxCN847ay7DgxnGyW
sTDzmQe9aDUdVHxs1gig/QdbS1sa/FmQ6UNzFdgz3jdcu06l3ktMN9UtgjPlPCHvrqhx29micejR
5g9Z2/XgNa+DujjbTubBvWrU7O5oAbQeYe5pWe3zGhT5OTV7omHmkcV2Ny+2/JZkWi8PyjZH+d6x
ZNDdB8Cqh5vOratnTbSad/Ims5dHvR71Nqa/mL4W9bQhvSaTNnTtNoUHXtuf9RA+Lhl+ySTN2B40
0SMwacSeBJ3FCx3lN+O+oVZob7yxpd4px67wWFaWUjsOsgb92xZWA7prFMqNMzk43SF3aM/1FGxB
NNiC+WCW4i/GyVVqkPwZYz/1xERcWYmhp9E0yPkbhONefbbxkTbXHVETxgVs7/RBgwrSRggYks/U
gMDBSJHppg+do+dBgsagWHqaN9iB8tdazyz7bNWy8r8K8lmKJ5b1Vd54XRr0F/rIf2mn+jag+B69
Ed7zIuw7wh46f2/7cv5UmzU9laGBJBoW8MruQaV42c42RiZ+Gk2HZJeTYVxGHbOHknXezehUE+iR
hCv79Askpub9WhNfEcs5HR8GXrVyXxejj5JSpt6tR2CAHRq22y/QScnLjfkj2J5p25rfRnITh6jU
x/E9iRo5caBe4+jMF3R5I71pm4PSF51gnntl1Xdi7zZV1oE9tYDSZkK0zaHJF39v6HkVnAeIohIS
ds4AqO9FtYJLxjywW3VeZghdmuHsSKYNyutCGV25H41q+dApvbvKvDopWLk7OjkFwP30xutzM42h
PeQ9LGrXeKl8Jdxw1Y31G45O3zrovc0Lowsky2SMYC8ANKZX93U3Gf5pmjTHOYyVyS+tp8jaDq6d
k27FcB8uStZW95U3eWtIjhmUb/YpgM6MLhnWzC4dGVqzZVKFejDrxHL0g5SH1oFRHTUOMKyD6pbW
P6qkM55zqXcjP1Qb2GsEfFxYp156Xh07kMf52cwgmftYKcXgS5/ojIcViSEBuSa2yE9T62QSgvI6
fRC2mdUHrTDLO8io1FX+yoklEtyTEWiNWxebxhzMfZ3MUx5WdaVdVqbF4MH3BSMQQcBeERlMV0A0
Ayf2o3nuVnbf1jMeWG7T93ajOJLAFJc+qOVkAldStfp0yJUzEY6m6bCj06RElrdOHJgiszb0fl9o
mZM9McCgWaVzcsh5HrXSZyZeAx7XnGm6JV/MviuGQefAM2ExeB8Iaj6+uLZTTeO/Gqhru5PN2QPv
Brk5ZVwAoQVuIAmh2EHLnq392NBRCifVMKEqOqNcB0zAcyOPjAjGfp97g1HtzUFUHnkQJlioeK19
s3sx67a54NhqW7dmR5bavofQjPlrBjaPqIo0yVU6zl09eqzk5uwqjyFVh7rGLlLxzWMIdBxZ5bvH
Wk1GtvONXPiHXDCXv4RX33B4mgwjPShlBk8LyusHO+25W8WkdfMlOuN1xT5BfHBUjw0mMzk7Ew88
J5sAoHaREhIS0FHMrpl22uYVjUJv0cK+c82PqvO8V9/uS/XYa54zQFSvRRcnc1aW7x24/MjiNNJj
jpObG87Jnpm97p3U0VoSQ1r9felZokceULjFGQm1TrAvnpZPY2Y5nC3LyWt3hixL60avs4nfTutg
sXBKrCGEL55msiytqxnralhQCYtytr+St2Azepxq+gqwQw2k2EvokO9Kj5zumiAnpbDpAUUJgke8
9wxRE8X7uS7ebNKESFplhjJT2nj20fJkF3a55jkxakydvEunqDX5yU/RLVpRkEgJY5wZz2RFGrnl
3RdzmH1SCHSUMp/JhwPh58uF0djijEXC8E2rExaW0TMFsW+pWuwjpt162XulGPR4YtqdHYul6dOY
na9somIsanU7om1aDnmzsD/GthwVYReVYSZNzMmkIAqAGErzvnZ9NUSdOa3lbp5nw4hTbXbW66KH
KnWyOR1DjvBslR5axX4WoZQy72w/pz8Xgl8W6UlPtdU4cPo1y7Bait65hP2ewW5OU59ZYktkQ0EY
TJGPRGQELUN/MtMyv+9wxtTZAFZfW9qLvgRjQYg3sc0QwbcwxOHVX+tmJniAN6yJjTG3UVT3AMyb
j0VVzJYZ16tPaBmMBIsQt6oAGFjtuoSu1kxC4oBHoJlpM++cLKvHC9ADvX/utWVyD7ZZ5/xwayZ1
oJ5ePat5Z7PLUb2xQPj2DlapmRDhoWMQJU8j0JmjhB6dXofAMtUYI1GC2rxQJ6lKX088uilrk7kE
XnZVMQ1yX+jDLv3VaOidumEyNG2GZYY28rEzrc65HAzED1emkpp7kaEFLUnLLNsmDsTkYZ53JTkU
t53baMuDSKQ+Pg9tSUYjHTyxEgWSz0t+WsyUypBFvJby3kk8t+sxcqfWt1baRUJ2zQQEygZxkjwn
gdOKXZ353gOq3uCKG+etMU6y5lPnqUTY0SrmYnyZnL5iGpslKYjjrsT7kHMaKB8AgmakuY9D/Uk0
Q9Idq3asxsvZ5TU+JXox5bsG98l0W9bd6EQjh1z3WKq2yS6W1LLrc4ILpTl6ZbMOTzVPOk+hnqfy
ETS6817WqnnejM/mB7poRQUMdpH2oVv1DsNC6SxjNFGtCZYUs9JjKlSMeYY/5dpDVVUtiRNB69Qa
76/I5ZHgToq3ESgmH2oQ032ms+j/t5+TD8vpy//+A03yr0qfi6/N8kMv549//59EQ+Pd5hinVYKn
BWlkQFvyn0RDiz8BWQy1SAd6SEn077LHeUc9BO2A8xlNeExE/2nlaPY7748xAMUP+mWE+sHf6uVw
kR+6phvAgZnQZo82MBFtH+/7ph+H+HypG+OTMzeJYT7NRjG7eWhlwzBxeq06hxyZYdJOGosliY4L
AaEN8gftMmk1cg2U7a9acABPqsj0KRNjWJ6/u5W3f5Zgv8ITbh+QBj3/UO/BfeFWfP8BzdRrkXqo
L3MGpHpnaYmNariuaFSA+Ou8w6+v9mNni9Ya9A8kjOh5/2gl+28areNKEBDt+gJFvZHGjAGrjx0q
v7u/fxUQKFSv1B/ox97c9Cwj8jkzmyJMF8FdQ9x6qhpv/I2tbvus/ylp//wuFmZ+1N1I99nvf7xz
PlrylA0S4ZBRF/uxm/TrYM4UTDYnvSCXL9jpWffV7tPlN19vaxT/dGEIhFgHOX0xtvrxwkIEYz/Z
KJaWibCExVimE6qucm+QAfUbJeGPPet/fkckyeBpN1aW/uZOrs3cOWKVqDCNArvRwFExWwVnUSoD
q/4d8PCnLwbjiHcbCgnTsY3L8OMXY/RVGYXOjLxc0kfKSn3Hme3r4hq/Iz9sH/uHOwjEmEtwZtxa
rCBNf7xQwRxfkoiVI9kztNgkSnrX2JO9E24zRQ7JLBfkFy6/McX99Oxj7KOjghyYuSnrwbZUfNf/
TwDv4Pyh8Csn6dUEenbqm6GK7O+xBfjNtutgmnUArfDPW7k13UFMCcVWYNpZ++QkVst+3RWffv2O
/THwenMPmYLhI+R/Old9M0d0wHWYA2GsnO4HFWb0M8MiGO1DnpYP5MBdVWkbV4V96GUSCSGPPC7H
kqCEVW+vlkAR1Cjba8tdfzMa/6u7vCH/MV2g5rTfAhzG3GnaLNCIT1qd5mTgTKCfkfzuAfqLJ3Wz
F266VIMB9VuvmL4WNTNp7nE9yWmLnG0p/J2edBGocQsxc7++2T+9hvykWJBcTJvbdmK9eXTsICk1
vwCLolHm7CfbfzFG/6L3nTMJOr8zGv71xegHbqAAZLdv3kKHItazieVG6Vc3R5xdw52Rt9STpWaZ
u8QU4neP0s+vI9gIKAhggfAkcNE3b4YzF5KKMA/HYBLXReY/9YZ/DpA2RmTEoh07aMNTHqDmIL6a
QegaWyVn6JGavRo0cplTPu3SFB8zrZW/ufU/P08QbhnYbfZcXMZvWZFMCxnS+hYRwLA0SP2BN25C
Aj39+gf++XniKsxXN8c5zdG3PmMjyTOfKwFw7XV3uZi7LAXIX1TJdEiTvAh+86XehFZsawTXA9zK
z8tqwI3/8Y5bDBhE40D1gm7e1+dxdAkebNes/EbEFGI+xyJJsyDauYg08Jj+Tli+9qhTkvox4U/t
1a+//l/dZAQz24EL6waa8h8/zrA1a1ExZwRfB6rH1r+q+Ui6Y2r+5ov/7kJv9rO2UEikMy7UiKI6
thwTdoYhf7c6/HQy4O6yOdPpofvMFHH7FN+t9ObAmNwdubtNM2ZGLBuLds2QWO5HJAMKB6uZT8vJ
HgpJj0i0jEp+fTv/6mkC/gMln0E9i9ObX7c1Km/JB9bA0tPWeGE93Nept2UPjtrx15diMsqX+WEf
2HYBfjPGmFzzJ2GE3ltaQzBgQZrX1ItjRVArKZsy6GsWxybVY5X7wYNpzzCCcdN7Y2SSyouXg75P
8MVIDP9DXicNaF04sONgsJUgbZ7DVhv99hPne9F8lnSXvetAdiphZpdlRFZz3gKBSKC7SJ6HblHG
WWO0SZKaXk5kmE3mXN5pRALUuEmqRb/P5pyNp5lEL6lfwX40JAV1MK8QY0+lRo69Q4hX0urrddbN
qR2pgs8UaXRnmDuaSgy7cXaHMZ4whB5qP9C0qFNF/iXVUmIdyT1P3QurDVbCMQ0sVXyEoSwPfbAN
PgcUlm5oAsUckUq2cBVp4A31QSJQFmfec+eFA5FVX5aykuahZnigthwHx1tC26KF7RJ172Wkio01
JQVxxnTypuQKPQj5b3eZNi4yuNDb1JbFc9E1yHLDqcpKDLkjjYjAPi6BMWtZlCFBXfzY11LKWa9N
hldbWMNth+jxzvM70kl6NBZjXEhMQpHI7W6JS5TK7wmtFOlBLzrdi1TXlC/U5fUXKTU6sijfjC7u
mVfWEWnSAVRqL3nO68Jg91dtQg4rb1t+NrPO9U9Gha4QvaPM3TifrSyP7SkYs7MLcu15RIklLwhR
840sWobFojXGOVA+6ZNNB65IK+25typ/9ZCcFJVLbhbsFm5wZotzMqWNhlIk0ezblDkyeXO1TAcE
2xyzYtXNhUs3NKkOZPBthOVmWLoQZVj6Ksq6R5pqJ4TQtqVGczJIq7y7IF90+Wg7ta/2NCzqMVZz
Yh9TSv4kTC3cz1VotJPgFS9p4Iad1RlMnny3JYs4U/N9Jpu8jjRj8W8KXwREgnuzs1+3tgo9Vzul
XS23YU0belOXz1eF12oOQ+xVk3PDccpPey5cAVckSm+Sj6kygjpqhqG709pq1KLFIs4Qu3WQx5yH
DO+hsdZZv5/qAuF7baksOHQbcZ05+JCOzcd57lXcGelAT9OfXbnzTcIsD1SirpeebSJTG/+iGV1I
BqeCrSqnz6Qa90g3kR7JlCmk9eRN67eephefUAsP2VU754GMG8x8dMO1yr/ODLRLfCONWX3aNrTK
WfpFFfUp3srQoVmGV2Hps6/OUjEjK7N+DnYVGRj+lojc63FhFgazAMdeg5AUXSsJWR/chPw6wiaj
wBx0tc/EykzBbRpQbW6KZQWyms2ku2gLbp0SxgC4xZpRbIMVnMuj64NR3UKt18tCm/FciCBwspix
viPjbg36G2q5Nthh0li3+Z8sDXTxBg9Ej+/z0iUmKwmHJmU8mXRVV8Z9Y00zxSXtygiS0UJs9Zz7
Wljnw/pqBKvzWC2GPe1m3DKnPLUQiY9NV5SxQXv4OZumKXguV7H2j3bCmCJm/FR+FhVd8edxla55
cFO7CS4YCzvWGYVA5+0YrdYSeWdPAS3p+b2MyVAZe9Gt7DUWknQtTly9+JwhmRgP9ZLpR5Oqo9l1
hSROSHil6zCeMokb7mUhxJ5TgOdGTNUMyOq80Athw3TQQ7/oa4tM0lxc90ZrP5EeXnzDyZBs8EO1
KiLvBS7VrDZwugT6ipy6NrsMU0nDKmFlVp/t1ISeIiyTZC4jbWhJM26z0rnHlFK5UeVapUNPuytg
hU5Fa0UjbpbqoqkGsbwfXIP0zcivB2EfTDNrOrK6h0wa+76UutypsaJXPU1zfqOtnpFGKe/ZWn6c
XAC95ZFDP4fYnciV7PgVpWepYfjqFYkjn+uscwZBmrg0Mvrt0Ar6veIsr27nMTVPWr+2JNgWRh/N
Cf3+2MOdUp6z1rEbVpwKkXKD0TzHEgzaVpsjadWT68QUIlNqHyCsobP+82z4X8nDP5iEfnfaiF+H
1//5iuNqWLYolv/9x+VX1CLZj5KH7W/82fkzg3f0rig9GVYh2qUN86/On+kRWELtu7maqShALP27
86eZ/jtq4k3dRc260ce+a/1Z+ju4T6RIoE9A5Pj3JA/8628Lqa3rB7qKRg32YMScbypkOGu+wPTE
sqHGMRYFT7xqJCKHyY9LS+nXXS3vDVvu7GVEZ6Obw24gHUe3xAs6pVPijkfRI4xydGYbTjnuTamT
lmOmKhLenEVVHsQqCO7yYQjL4DERr8wyonSuQ5EW5wUNAMzvx3GQWCrs4XrU84fFy4cbrRd7b7Ag
33tffGF9HmtTD+VU7ZN6uJV5dcKV85LaAYGhTIHCylYkam8zPt9yMIFZ8iPWKIKoZRbmSTBjlp1u
LNruYkBHkdnYjFBruFp/i4lpIrLQGHElraeGY3c7sgh3dplx0jKYsqr+q2OtL4hZd2VBL6HPp73Q
xm9idqd9hTG2TtdPRVnduCVfS+uq6ozaIHa84sV1AxW7ltx7WfNNW4s2alv1JGV9q+i4RoHeh4kT
fHbyS3DAmNg+zpoYXwrdIY588EWonJXW3ZQyIlr4mCOKKEKbCSF6aMiVaEaArnTyw8nw7gmeyKOu
L0SEDK2L6Ig9AUPG8zPbtGabuAKTHFtzdmH1Bincqr9p8unOHs0by/aj1eRUZcAPCDyCedvmeZXs
bkE3n8nS86JBb66cNmkiQ8p8N2vIpX1ULXttSghe9eq7rOh2VVkdRjQMZCrfERd6Zcn6Wgusc88E
MISl9F6q4j6F6xdp6TZeH8posjXvszYnt5rnnmfP7+NF8C/7lUUA+LCIg1bZYNQ40jcYVnrtgncl
VFi2QzyvR9gg10y8IsPq1G0jrfcahr33JbGDYZOkiFbxuB1MtX7U7JTRY/teyFWUqOU+5dUMX2y2
jG9a0pmhWlzyy+nbR721JB9z1HhxYxHhjgTCOpnLdFZFse6qGcdJXYkct2TvRIUzE7TFiuq6/a2U
yTdhWFeu6h6bspHxHyXq7JREuQvzEvXd3hw9FCtLv+y1xJmJdA6u0MMdFxI9YmfwSPeRAPIWdW3g
vttresUJfDXs28CfXm027D3Dbo2zXMHnEhkjRO6R6TPwL3M2KMbyl6WST7IKPuhadeUBA+MAQgoZ
mqT52m7qU7U6ipzg4nlSRhknUow73eo+lgpvpDDb66kjYUDjgLnjYPnJKtSV0RLWXhBissst/RgU
CCsYNyW5PZ0GujxRrQTtJXsyTCbs7YVWiJrDubsc6OrVkL7Jd4cdhyjJrz5PRl5D2JZkCQ6aEw+F
ujBk/oHtcIyHqT7WouIFz7IYRgh/rZg/B015OQ4MlEla1vddD8de4q6cRahpZBZiNvzUjObB7HMc
TwqpYp1bNddyjhgJwcKTHDCk1S6rbnIMtjuOClE23BGqvA+Cl8IQiCFE8TmdLkdlBdDJ5S1zcxVV
BY4v2ybmW40LhlYG3Ol7yxy7o1Ua4tLV3D5yAjSGyDT6PYqS7GRk1Qmv3PhSYQbfQ9o2nqYASZRa
Lpd0waY0b8ovoqSvuyFwomV2ms8tWC4UYKiVptoqTrY2r9EC0WOGjb7z66CJG6+94ah8Va7pWRj+
fCRLujyPRrPjQehup0C7WLrxgtHkl9UbH4pi+lhh6JF11sb1rH3N3THY4RREaZImN+kWbr6aZ3tc
LvoWWYXrLAorcRG1i29xoVY79sNmVkXDcUCBW1+ZixV5mq+iPM2jup2O1Lu3ma+uC6DsEaqp6qim
PAvTdLpQDlNkwrzjLuAsvgb6paq1J0EwQGiKUf9akLuGNIX1q8Nh+qlszPqsE2oVGjOenFXOl3rV
NAdVUwz1XjPFRU8ZYglvv4zNe8jpz6W8bxfr2EzI7dJC8RzZ1W4Y0ylcy2p5SKrT2m79Gazqw8fF
NfsrLTXPDca1VTXnbJnQsXuW34eag6xocuxpr3IT2nFSE8JtrN1nvWT5XKCLX5VudoOig8yVasCD
qLJs11XDvEehejPVrybx1rHTqiLyygXrue2+jqr7kqdDf+DQZkX24BxlYByzllYoaoQ2adewI+Qc
LMZ5SlfSQ3PMivlHcm1dpGD1udTKU05Qe+3ILh61nt+HhiFy3a+Lhy5apNUFR9vkZLqNCOd0LSJ8
p1E5NrtGZ48R6goz3wfpshuo5MItpy+6ISKyXXDLYipP/OyqS/Wvsq8+GCiadq0tnT3H1WbXOlW9
R0ZmhHnWKCgkSblfhmQfNF0e9r1FjfH/2Duz3biRrUu/ykHfs8B5aPz4L0jmPGi2hhvCkmUyOAXn
6en7S7tOt6VTKHfdNhqoMixbzlRmkhE79l7rW1Pdb5PEE2uj6Yeg68dbc1CfJ7Gs4aYkxH82XzNV
6Yh4ZAEYweavWyXPTp7HDjQs47Nwogrqfqtpm7oVdEs7lB0YlZv13CwWmqKemrW1OQqUYCanZXl0
7T6n2dJRWVQF+5WiT0ytrWo7WUSOJ+WU7hEap68iJdTCXBRMtejkYPZNHOXrCCxIYov+FTVesVvm
Mdsqidk/ClOfv1jQ555nryxuVHyomFScsLGurHg9W1aNKXcKqkG9MxTzsSiz9j5VhzFYnMeSonwn
OWKvkw6dZTzmJbs5i6xCggkSZiLD2zF6AV1LCH0FqSNWyWljgrMmynw/qSr5AvX72NrGkX4SSdOK
BV5mtr6mqbeBEWrtcMqod3XcPeqzzV7m3EZOv+nGwXg0YykCq1FOdBtLP9brcj9qXRkYtTaEVctu
mWdVt8M/tp6RlE1ZEkQyvupKpECeuusRdWDeCKROIKZV1tuONV5Xh1AT6KAdCTSdQ6mIfQyTXxxR
H6MIzzyBkkWNMm3E0zxHGjCFQRhB61bbOdPuC8+UPtoX2sEXuTsitKvO0DdJd7kf7RgPvcOIDNdt
ba9S0giAKB7VXllNcRKUNjeDF12hh7mLdZz69MS8eWJvbXajQLhkmg9tPgWGxjFuSZXQm1PfTmcS
4QfHBwyxyhPtrDHCKCNmYTnx5jaZpqb+rrf5RurHUnVRpyDR6Qfk8/HWtK7jUrzlenVYWjus7J4u
0ES9FHMjIM5zlHhTRP02EtVe1vomd9uAsmvd2/YeypO70byGj7xkgCnm2Akjc7klG+9sSHxWWTHW
gP+XBwm9g5+E3CEj6ftt3Y9f8HUgZ53Z0LrZvupLXrelvmJIP6ClU4J2Xr4Pw3gStUzX1rjQQ2jp
TsY7Q+hXXNSUfEJi+lUQAnvrUdro2s3t0EYnzo2vTXurqONdZdph1kZhZdyBN38eqvixlNqm6tz1
4DW7RcmPRazsnFo911YRTkrahDLNcUCMHLIrVayxZkBDa+bvMnOfrJytirWBiIVn6TTvoHsP1ohS
PpLHVoBJ1fuNIswNNBU8gdUmw9ExjMVK2ON+MIfnpd56KrqoOqaaB1ZQeEcjO3vL+DLM+rGNj6p5
G9vLjZy8Q59bgQmmw6U12yTN0UbZW0dDRoIZC5mcmkNjUtug3zr1mfgK9sLPJlwg9CSpmaryVa/1
LY2gENp6By0UbWdtEbSR8bpKHmZW7e9lxoVNNW0eZ9uhooLUUcsraTQ3g2KtWT9O9iW2JnOvrYmJ
Z3NrtMrkq8VEEzi/ysXFhl/rJxVsTNfoBnFSbCa1KgMGm8nOm58n4rsjO38UIj+ZFKpWqx0wpH4R
ZvJQlcgM6XzEq5nQu1xj0xL9NYb1Z6K98hBjNIZq5vFzb1w589tgJKGbpqRctDNqacVvJm/Xl96X
zqZ4qbt+PzfqetINRNeGcoPx/KGunpzJRnLkvXElibDosludjpY/2Ana5DyPV2MyvpbJ4q1cRLZ6
bponUheNTVkV22XSz2mqXo/2sqK9mPhNa9PJ6kfMI8471BXhN/38RShgIGv80C7bWHy5LAfveaJW
StnK1BLlaekEy/QAs3JTKbg7LE9gnDGH21IMIRK+q3oijF7vDxl7YKIgXzMHtoB+snYRPSvMwc/D
cOXl1RkH/slQ3Duvp5fWGE8mnj2NZY89g4jkXq8e+uU1s7+mlvK+GAehWNcqyOo6hlCSJTfQ9rbt
0p9k3Rs3jUy/TVKcpGp9KTToC5Y5rzKTeGt+uiRSzhYCrczt9nSgVnBgvnuavEE1vZLVk5467/SI
tkVaHmKhTmcgE34yRuQpOpnfIt1m0+a0tvh6R8xvlvL/FK2FhgRLOL5Y7G9lLbMAFMtOkQbU69zR
A3j6p7xSNkJfVnGdbJumecmYWjWVHWRzOq0ttaPxDCghUNga8mLcKWN8thpK0kVhsTE4puM7H7WA
obwbROWIqQecZTYOACWS6juiOb/So4aPSb1lIuuuHI3VXDhDFzpg5Mh1cBu+BCKVu/dRlTxXBQLc
duiPsaafq7q+sC6KgKSQcV8VdkSImvXFLJY56DOQC4aRvnaVeScVQ24gRX1NdGpJw5X1hsr0YRiQ
6+tRvVMKPF690jwNUf1cZOgEKeDBbiZTEThj+lZwaA0aGsH7SEpnvfRu7wvXfo1HeQsjA5YAgJcm
TWseLavIEWqvdLU/LbF9xpNM4zmlH7g0NXcULvxVxOQK9IzX+swAniFwWCHJ5MWW5J1xk+ISD2U7
LRv8T5gZBtn6Y1XUmCVwUCJEKPd5qzJGJE7qEXnvfVI7JWeVi5izjvurjJX4QgFWtnqTrPlwBqS4
VuQjhqwwjKGKN8z+kEdU8EoT3+RpF0yjfltik0psbxURe+fn1rjyZP1uONp13izrKJdaMDtRTgck
zqp1M0blyRE6h4k6NULHpVE6DYSOJzb4AxvS0Z0A0bDiLZ1YH1A5FpwhY6qVSU7XXZTRs7GH6Chk
wVTLqBT9YKK2XldFVdOlH8uLv03b6YBpfauu8xfgM8XOVtDTO9NbzNzFJRUbU4cvMueJDMAjuXlr
r9X3tlV8d9lrjbl4SQBebOUsM9bpdHT8SR9eCjF+geizU0ybo3ts7JeWrW3xcI+rxlEHBLydSv1A
aYqAk7UqbAoRZMxkKsU82hYrnKPJexwAqrcizIdrfFSSHVtLoaAJj7WIzQ/kiYvGfu2Umviq5ZO2
miCzbTzO1pu4owfDCGBk8lQl0U6kOdIVYC550LiIgVTuPlaP6JDGMElaAx11vdgBYxp4Gg7C6yh5
7cF1aZN2GJzybHIlum3yNeZSKx3lXoCFDvEnrKK0CvKmXCdlE/uQPVDQ4rSLZiwxWIK2aQFWI4vg
vVhRj1an93W4VrY2HhhkxZA15jXUkCnsJSAPaZUHTTPOkKKCQi/3zSjeTeAmwhz2njC2Q4Faun7N
7egBj8/1AEYHPcm6d/W9A4Rj6BlV9CYataF9iTwRtHnx2mTjuc6TQz4/x04fyHK+MUzwWHP2pJTV
scrqrUXRZksLNozYEy1648o0MPD1tw2WmFIZj0i2ro0Ce0nbX8fDI+rX27RyJYbqZWW51RNdBXPn
UBJfphgtW6xi0iKwjXidx522hoQsjkpCeRpB8oh0v1jy+RRNw1WuezfclmFit2jmMVMsyrtJ3bcY
/eOY1D23sTyIUtxmk+6dB+ZgX+q+UVe9XEIa3hhPciM0lOY5h1KiRmRo6VI7Kqnq+BH7lE9f/ZC2
6cOAEgDV7jjt20TcREaVrCwVA2NW1udu0IWv9csdZkwvGFGsE9782JXaVYwiOtClTnW5mGVQNvVT
nMEZ83XtVvHahoooh4NVo22/AJ7yivK999bZoMMn18Auxcn3Nmskot/RO5VeNdPKwdtJZJy7bUR2
DYScbdHlsNuvW+l+MePlQfdYOQeoa4docXZGnJxoDHmBUiQ2G4OBVcXRUrHRVYocnalMv7LiGKxI
wgHRdO7icrpLRf6EPTP5Kan7/+38/4FaHqo/jkHcvkD0wFT+raz3oRTd+7d/3XVfu/f2XyeBJ/Ff
Vz0xxKKM/7Vr86/lt/ZXu+NfPvyf9kcHSS/ZsaA/EfZZPyUXP2XAlDd/kLlEsBR+b2yRdPX/7X5k
FqAjFUNYc8lXvChv/rf9UVH/4ECHFEclYQBKBjJg5x/pgD8KTy5UESCX6oUxiFAUu+VFRfGrJKRv
i3gQdvxcM8P0hyaxbrU2PVftclBqjq60vOSy3EXzNG8y1wxSs1jRpWbHSLVxhYLk2y+TlOuf+oxf
Zb8fJVd//jwuL9/VHcjBn4W4Y9OZykx2E+UDVjO0C7n/45cMGVbIqdv1i159/Pvn/BQ9w1sIwf1i
USU5nHcdGeTHN6ElxU6ZFWHcz7ZysLRmVSCf+xLPCfd+A465gczMqKAoYD0lX+z2d7mhXH6/SFUu
kF+muYQuMaqxIK98DgYoaMHwlk7u7WLNvkelkdQGodhs77ayU7GvUpcY51nHXvH3r/w/n9gi5ZKL
jKkT6jntk+wIBVWC7tUwbnVb0ULDAfo1Cs4RRjTcee24bk37ztKqbS3N579/ZsRcH140VzAf8AVv
owP8ctBqfnrudDAt4AFJcUMSow9P2T+dXnY7CsUg3sCsPFpnOFbnbuuGwI93DG52zcHeOWdlxXkp
9AJvBaGeP798X7VttuW286+bbcdvvZW+069RX/g23/g2BG/Xdlhu1efm4K3M0OGvEQk8z9f5YdlM
N9OtdYp31Uo7L+f46D1MN+P1RcV8re+w9QWd7wTA0FbN6u2aB3176/jtFPQh71MgwhsrhA24UtZU
zcHI7wxf2dqrJlQ36kau1M2wbtbF93RXr7qQynPrba0w3TDK4ATKiOObetZ28+10NV0ph+IA4+uo
n5Stupn3Y1Cv2NN5NG3X/Hh8d2XtlDUQsu1ybZ6N3eWRej8Kvm8PdGZ8N6BPwY/hhfW2PtBWCO4K
Pw3cwNglmyiwdvY52Xj3KNn88uf28Tb9z/hd/tWN+1Hc9efnia7sIpO2ULl/+jyF13dRbSn5zTq8
umfLPdSB3MQ3w6ugqYM822W0tKK1Ph2WbbxafMIZfM3P18tWrOSGb13VQbp+35z32Er9Jrib/XHL
TCagpeMnq3SVhTM/dc5bTl0blqdZC0b/5qI99UcgDw/e9SVNla/DcauE8ZotnX+7/Y2w7Ifx4P/o
yn68TsOy8SRoP4ApxicRXUXybhcNRnEz5V4cGNbo7qehTnceRlga421IKDsp6LH72qldffz5S5Hs
k75Idj++aufxuYyHdgMNl4ObI/sV3rSLsQFuGsmzXuUDklR3UM2CRp/k/scvaFreEr2iQMBLBL+S
s0/jsDRwG5mHThuvojLlYMUL2Htx++cvyLsqfyEwIPw/f/bj++qpd39zBVy4AL8sYz/eGQvXhqez
r11UoZ/emQhVPqVgk96YJqo3UzmaZXKLEufoFu901O60iF6tyM6Gop1gfd61wl0v9W6IvdXS1oG+
7FP1W5wYRzTv905afpXSu6kdsdcy2kZF99jLKYiwXvrlK+Oo57YrtnJKQtQSa9H0Z0/aG6HRf4P3
gDj6mgj0TX2xE0dLsrENEUb9dJy6bI2jfzWa0UomVxYVFrKlVRSbdAXtoGO4nUfeijl9aJrdIbXE
lZEnPjqhW6Ms78ZO7kfkVb9ZDS8j908X1UVKfdGZon1Fc8zf/7INQ3gnCEYvEtrTbDXAJwdfB2k0
qt/VzmkPotto1vXc2esJSOxvnvyjKvTyifGBXTJMLkJJNoNPJYAbkTEwdRrmQAu+ae2NIkgxAVD+
GtT/bdfdVpxBscA7v7lgPl0vl6qMvQ9cHKUZuojPdxIuWbedRmu5Slv9PSu8hrSaulgvsX4Vxa3l
px2whcVjIuGlrbb5zVv+8dmRUyDRvBCcuI1Nl9rwkwqiMvsIYIOl3teIerazGd+inc8OWs/IiLNG
voa2NfhgB0+ykjuxiP6UWUQFacUhwdt1ss3yq2kuZYhoMwdyWr1VadXeF06T/gYC99c/KacF52KR
gHrx8eIoXaSZOfUD52XxDLiNo5xKN0QYzqFsxXOfEQMlasb9y29jcc2Pq7pLP5O3BmY3qzrCbBjT
H59bGwsy6bpe3sCHCPNxhHgzLLt1SGOh2CQE0/i9Hpu7IlvacyGSihZi+TCXeX+IIb76Y917R0ey
4jdJdxhM7cmdy/EGIXKzaZqsDX58CT67XjGbm4MSIcimU+eHHoDPGR3NlQtR98bpqugBqchSjPMx
jfd4S4c7qSVNkFTx5KcElITJBI+mRaq7B4qshkvZdrfwm8+qPVhhPBsPP66ff3RcupcF//3X5d+8
yWpuRJx0//1fH766qt7Lu655f+9OX6vP3/nhH7b//eOv2W0vgqMPXzDlQnx007838+172+c/n+TP
7/y//cs/JUz3c4WEiUlz2V0eLaac+/Uww2zil/voP6RPp699I7qv5UeG1Y9/9OeJx/zDNbhUPOwH
iGEvSqZ/y58UDf0TTGAHyTAYf2D+lAh/Al+QRl0sa6w/nutxKrpUg/+GWOF8BEZCdIvOCeVia/sn
B56P5x0QVjRYuN85OVFyarr+qdTX7c6TQy9ehDvWPnimiH40upBf3pO/qIU+3jR/PgnSERdYB/Cb
z3A4sygIsZjiF+AZybacO2SNQlH2ajX+Lnb0L18OEdmXAAaPafqnfSO2Fi/3Zu9Zg8cO7RzB8m03
lzIL//4F/efT6D/CsU0blySf3KenAQxMb6YGJFMPhcvwuejv5ZwMv0st+7QT8eHwNBwGPDx9FnK4
zx8O1A9AFsbTkkC6SHGIPca4ixhN6Bo8MKVbR45TbbNyLn7j8/irJ0YUh4OJzZeEvk+rXMYF2Dem
+mRAHA8NreiIlW8vU7is7ld2VqBwmO30zBmx/o357uPafrlU6A5c+IE/jK7cLh/XVymkojfa8lTr
cZc+TOhqOETYdLfXcBQUddsZpamHEM2dfC0tvYML4FZszn//+f7nBQtCkfYEhz3n4hH59FPYzEFy
yF9PuP5AndXxfV3Rt88Qj//jJyLQhm4HnFGuJfyUH18u7eVkhhD7pHQZKt/eqlfEyMeBN9Hk+vuX
BEeKx/qlpqIAZvnhj4E74O51P8scS1tRRrVOzgt+HeDapkjwUaD6pX0vq+IO4P1FhJtknhnoMOb3
jhcz91PtApg4gOOFjHt70NH+dWMyhaWM0lcQClQjfWMbXzkFACuPNVSMwVLWZRTaCzDi1cA9AlNm
XnQQ441wrUBBM4MFoy5pW7pA0iq/WaA9+GPUam/s9ua0Aj2XeD56a7rWgKWRwyBfG5BO1QaoGQWf
S3uImIyfXGvpj2LBh7IurMwVazbY6iskacM8tYoXlTcYQJJHw8bqgONvUuVWZ2DAdDdNMV1kmjEw
zLL7em02o8tQwfboMij4X+/soWS6QNVJNVyBOemCAhIGCKu8kN/wMqfWKlfTHP2nqTf38zCqnm9X
jcIsI6Nrv61E3O4qhktqsCg2lXrdWJUN4umStBgDM7+IVOZpNVjTPNxD62aSt5Q2U/4iE8NLopTJ
NzJwLdePGqGjSbIwbUdftcZV41eG8tHtMmCpOA89GGHANg3Ai0CDQ80bu1GVNKn3dacbCbR2N00M
Nbx035Qb2dutnfpaNJWtx1HAYRCQXUeWyJoxDQolz73coeHRdTBLZ6jgA5VvNeKbOSuLpTTNc1VJ
kRo3+mICLtyqo1W0t6naUCheOD4EDtyNsJ26aeM1dTMHnQEgXRwKwCu1utbMdNARS2TM6SwXT8pP
YlcxO0vn3l8ghdQUuHlUgFTr2BF8+PgyfiC/FO0nAczGC18/ojQzes63ptODCstrPDXRbsC44qF+
0i2ru0cEfgGMGRfY2NIYqM9SjutAyIafSLLhJ6DM0kUKriwzKqNJNygsLAJerUJVyvKhTZpU1qEV
XcxbvqwxjoSmwVOh+BNxVe+8GuI2futaLUACk9JwGAak/ZsWJd33cZbIGWCCuScvseNqJ7XCfTSa
AUNUZ9r5e5ojEv5eTcDWzu1MPipTmahyrvR4UK46NxfRhuAKJfkyu4mO2M8tVX3jNFOxXEfSGm7Y
FixmGxWYFQ5kZfo8SY5Km6FRXQuZlblovBn6OMnHRIdWskkW2zWO2ANorgvEeXS3LMhcOGxiLT1o
ZVI/2UhaayYWbUk/YrE12j2aVwL1Hieneo2TDMagHRvTAjyMgww30qROsMPBr8VPKGGHZt15yAsf
5rEbjHugOVF0JboeUpE7U6o/gZKzLo1FIGHfPIwD9lsraoPBLdgaDVWuRa6RfKyl5tHHmLjdvVOK
fibDlNaRG3saPMjv2BDUboxcbJjNkD5A1GkIpBBN4oz3syFLK/OljBHOAKHXraOCo4XPMsEtVmqp
fT27VV6uXFvpXb8ch/ymJddj9DWhsuoMFsguX1MGU12JtKVfMPeVfhzzitl/pTX5jYZQ7LpnLtv5
Ey1DD4ExpiDYOZGFndkS2ve+5g1dtwKLbFC2g5kHRuXYc4gc3sbvMw7JqWBlaYOZYAGxqUTLDiuK
qcg28Jiim9ggFaGd6lkNptLidhGKjFTeIvsyPiatAfqEOQz3NDKsB6ksHHbMuDDj0JNLM66H1Bb2
WmeSgpmt7EUZYKlITrF0xDPNFgNNRZJO15qZWFCHpJIxi2wjcgro+A+q75ZWcTUaJku7NgvrSwke
8sXtcGkgJFKiZ1VP5Rtwm+F+skYag06ip++JuTCQT1rRvtiKqp6qGqJlqHVEO4DoJvN6NTJ4fpZ8
fND7LKDZ+Flawo4ZfHovlgfkKiwRnB6IS+mYTJZj+9iObfI8u1bxmugIc9k/yvq1KyR+DluMcldN
pRSbxNZH8E/aUuwyxcRyxFDXxRpnLOLVcgrrZqhnBH9Kb8DdUyYbBA0a02DoanGngXB7QfZnPvSq
Mr6xQqXpSvbCc0O2OY2Tv0P4GmI4116Ps0o0hbIkzvcpnlyQYBc/ij/Vo4HwSG1AIAkiUYgc6Xr1
lgxzugeI+jESVNSKakAoLGk+7hhpypoXjbKxWLys2+TcHAVtL3D03InFwu3X64RL4tasNd+ImWiq
SzseFmrR+XrGCvm9F1l3bJVhvGOkLkeg8gIAUpn1en7i1onORNXrNSkHLo760iNdjYUWIFDouhch
+nI5hvpkjkxvBklHWWAiBBP+tGTx25w6RGN0XmJgDZsV1kK6NF0akEUsz3kb0YlR6Ya8NvCAFDRK
+DsZCszFVxuLpBZKmzJjbcylRccGBUEL6Y7Rfhgv1Rht+O4mDyA8DdkqK2R/xGk02EEh2jLFTxBl
T9wypbZBBwCdFMwS2LIm78YscPTKQpUkpmX9oy76R+fW/zfpy5pj/FIi/sfR9Szi9+bDUffy/T9P
rRq8Uc/GmcHZA6a3dklX/zmmU//Q2EJpajM6JEYZAjJnn38fWo0/qEFg+1C9sx/+GJ79+9Cq/cHw
jrYa8zt6xVT3/+TQ6lgfC3ROCRwPVCaIWPBprmMf+lg3i6aeRVxL2pS5PhyKdMGZ1uDWxPtImfVN
N1CQIQ6IVGerVDPoYKJnO3VvwCVXNkxhIJXgup0pfBRCpvaRzZHkW+LOor4eXUM5q2myZBvEDuWC
7bWOHoFTuqMPb658s6YueW1xV548xuYuBpUcS52NfnDfq42MX0c22/io6Nqyp1ckGV7b0Tovo8E5
zCoJXutIK8CWh2ShOMh2KBvgPUO1qprT3DVDu7XYDx6asrEHP28ifNB6ijGHpnCC7s+K0bF9n5dq
do72MGu+nmVptXVT20lXFWQjUmzsVBmXELeiydjEcW1QiBY5Me8l6TF1uUY9Ophsfb10HclqUGI8
pgLrjFUHVS5irdfRmebWbBhnW/aGBsu4Z0/xCzthI16GBgGJg/rnW9/L/rHO5pHkqjlClT1To6zR
Zw0txzZ3uJ2dmLtXreknhmo/JtfkvpK/YvTkiksJfzKc9JrxadWLKMJtrfagNGWLUzet9NuKhWXd
USwfKKoiEXRz/jRrigHoWfHSczcrrhoYFBNvcjCzMeimMmFQV6HknPA7+oBUh7AwrfSlMGIyCkcM
kiLUJEZ2X62aZhfVCmrtzNMhiCYoJUu8JZF5zvKkrVDP0pgOzbR/1saxa9k3litAzOMqm6luhdSN
dZPoxKRUZvVGchZ69aYehcaxonyaOy3ZLtxfWDImZ/mCnsz6RmHiaUGZkNK0Ei4WlTXiFK0PtDRC
8QYn7w4v8KCOviLlEm3Zdy9ZNWPUZWjOrFje50NHCQrG1+lfYkakGbJWObpMCDp3qrgU7dmI4OvZ
rfGV8CgCmnxV89rlTPGSzeuG1n5MJhsHqLOiLxosCewUcg03VN4vs5Wit2m80Mrs4yCn0+J133vJ
HNyrsBrMOJz9JBe7eMjpTCpY/EnR6kO19rrV5PZHqHL405K8fE0tTkTo+laQDQELoGqKfaxNb2NT
1RiwoE17Nc5QbRisbTYu7rqxpk2sV3S8k3zYpiiJgypRvnS5+iUzI2Mjza5dL2N24QhW+Uat++NU
eaE2imzd8Zq3c15hgnG+RKqxkqXYti4+IV3HpJ3NGNjQB+JcW9Rv8DOfltl+re38INASL5Mdr0EK
ue+EW31TcophFysWx9W7ssFDb44LsW2S6nBCL45RSg+N2UvJpkoAao/Ot1hFPWajDfepUWI6E2pI
NFe9cXvt6gLOu2gs20BOTDeXbhSvA5/3YSJcwy6YrbY1F81o6aiV48dO0sn14hezdu7GlOyfUeQv
ntVFIZ52F0NEf66cNH6uGBKDAd4t6WBsUy3F3tQ3+0vSTtBVylWcRNs0yh+TC2kTXx6ARE8dg1ZX
o4dMK+zbtqoerGp8VoruiiMttV93ULHsb3FznKZIFg+s6nUA/VF+t1OqFTkSpaULi8VicibmsJV9
m44UQ/kwAPGNJ0ZvcT36eY4zoslNfaUvBTWHKK3WH1TiuCt7WAIkUAQCVrlY47xXEdf31TbNuxfO
SsM6texvbtpkp3pR83PpNajVhxG2I9Uq4k3vSKXPO+KAL5qt1j2rJXL3qrdum1Z7zEd1jTlZ9b3E
zG46r9umKelShrR2LYq6dIqeE9t8LT3c7cD11TA3p8duQlZbTE20jhfVWtmYoU9UoUGddcx+8Gdv
44HDr2IZYc9Jdm9VLZ0RYZwMfPSHuNbTfe8oxA8zhaQpNhzcrL1z+va6UlKWkApFLGT6N3pstwhv
67095M1mdMYn9MjFXSONKchH7HOjmteh6HR9q0XdVtcIDHEbhF6cfjEVMHcTBmPTyVx1gF1X+ItS
4rKNTWPGr2A3zfthNK/ygjkrYwkST7hM01rztkUi3DDpsGwxWHogi+RbYWNuzMShrGgy1HP/pZDG
c+tCz2CxUc5Th2yVSy4POqW6yYU1+bjmHiBg4PlhgqmOy0leFvox3wCG1AOtnS8YUwfU2GzTPI42
mBYIiNWY0CftupMDgj0UstLywnxWuDpr5Xroh29SLfZzXJ8Nrd61i6rshtK8YX0rzs7Ca+5cTkOp
0GmWWNW3uZweLLX8rrfz3mbwNtdVHE5SHgfi23AaIWZdSuWG4wj6AQ8EmjIpu6I299XQdq/JMML9
pJGDdSsOOAymgZnnTgAd7U3K+brIXRnEVffmxOYcuqCYD2ZziTwcUdV2rb4mTfp26T3UqJgmQHR8
w6N21ZGgBWzb2tujc1o0N10aWlkuGCa29kxgD9RzlrtSxcPOxFLN7jvI5hZ+X+jCxEMOKp+AxxFr
bcgFFyuZ44p8m7SpM9lSHKMNCDBYtC9mAsuVQ16nIRjQdK4phHOEbr45RrO0EI87XWvK1aIV1cJJ
wTH6KoTuLy772OjmID1R5mbjkey7dAf5sFAsqBQ9fqsb3S2kV69VhR1Hfte13pHFrmbJQJXd5/Qr
VEbLKUGDIonHNATQbrZUTjrEloPQsG+9mGrdTc4qaiCxaptJzbxc3xgIKK10A8xMn8oNw9JJ2SRx
W269xhz0Bz48XRJWFisqUZWJdz3N9XTTtkJ9rVXuI2LoqCGR1g+0fO4ax8qktXUUjnh+UQzGuqZb
FVuP2XiBE3A0moDQleAJ1Ztc5z4kZUcxRrWDTivjloPU5FjKyoYCllahoppVXDxFM/Kf0JXyQdWK
MVeuhNqIVtv1boadq8xHROJJ2iGgZOOzdKikEsOoadbTEXehWwRGJOrEvKWDHIVCWITEEewT1+mm
yjMrTvgcxnajeykR5AEj15w5YQQbnBO/2tf4tLXcKuowLyrH5e01gKgYpO1VjrZypVHSewKea+Ex
ysleDbOFjeacQAZur9uIQyYVIdX1zVzMsxMYbQ3no4svjmjPZfZZas1Lx0YgHrS4lc4dHMsu3pGX
UkkkAlyoK0qo60bpU/aTRaf7t46aLj4lLVL2kJHzgP11FMuYFDCnkyoph03LSRl5io64FUdUg7D3
nWbnLK5H0CTdUyfpW+yiQZ2iMKkpy+hF8qabUNeyEPrJtNy7sWXa66FVxvRqcY18dlcCwI2z7hjQ
oOUaomSTwUJB0e4M6fRYEm19GxUWdJy4tdGf2f+LvfNYzhtL0/StTMweNfBmC4/f0VOiNgiREuG9
x9XPA2Z2V1ZNV0X0bhYdylRI1G+Bc77zmdd0bYnVHI576i2dV6wwM+CJS1CvpdhSrObjcFJKQQ9j
q+yMAIR2LrK9VclNSZkrT0DYH3luuLhg+mIL0jWeyI3LTj+cDxWL9jtWnjKYELtjTtoxbtEYp253
/ZbUBvIbVVFGONbK6mu6YKtH16hnqNTSJ7O81Uibhot2kDkShfJ9aVBY6bYdGXk0fPvvyJIdOtvw
e9DaL0/VKKNloW1j0KNG/k0Gn/s2lflErqY0ZW9BLh+w0VsK7GPsWEgGt12ryVXSdYwY/GsO1YFw
WS2jiXS9UC/FPC3hrq7QJPBefWxKop22CRO+twP2llzuk77vxmVfTTk0Si094YxoXPmWgmelmCcY
vQ5MqImHItRhHp3xbinOZgk/DGj+4CuZ3jwPJdTGAU806C+tehXmtvxJr3E65UgUv+arIV6EKek/
6w1cPSxHrf5dxjCPevTWC1s0ZOHdnCZUWmR2+W3Vy9yTKoinbVbsblcwofalxpzIezLZR/o+9wvc
U983LSuRaiGMhPkmUoB0482KmXNzrry3aEfajIdjR2g6876T9OKdmhWaao/UEMSTPFzXJlWdgbMy
6iGw+Fq6veMmgBAnkONQ6608c3B0occ8rRC8EwKjkBR6lOBB52/dbMK2qb9z7JSOuq3tdxQgEs8q
aJVV2Iy+tlCkMNMbz9Y0jK7CPOCwD6Y8MSYdN3Q608wsZmX+hvkPdPgtM8B+pwVTfl0N1w68rdkl
/qClzcOydPdVPVcXiFIGNZliYLbAWV7sJRL2lYH7XFlZsisvnfqyZtMLYvVplIuqAFFa99UEfYMm
mXUvaUXpJCUw/3C6zT6wfaaQNarmirxtYUuTlEPUGUpIlj214wK1bFHn9hvfhBQVwcc5aKp5o5LM
QRfG0n7D/6eNphivd6uY10CRt9Xlm4Ab+p9OzJ+6yYdhy7+2jPnqxPwTguB4xp+9GBW1EwPItILz
C6BkkWHkH70Y+ZBB4afAdlSAQ5oEVOHPVsxhgoUjFcfLoboMqJRh4J+tGPVvsiGiF0knAM1I+jf/
LfyADtzgr2NF0NggpIDE6LyfJBr/z8TWKAeZEjmmFsizdg02cSWhUeRGtKK9FDeTmgXeqb3OWYFZ
4miMbJQRe/OIKs8sqAf0Wj/czftnA6cDgl2xJDjq4QKRkHtDboHUM3WieWpHqUZhUZVluWx4RiEq
rjRQ2Nod0xrMc2WgRqGxqbnmtGLe6Fe1piJ1tqTB4JrtT0SsRmGT7EafEH6DX4HQBw4cwAd10Bgr
HlwNel/TUChXTGCEH7uQIcQEh/VwvEDj7aoOlGdFnqHJolQMSWHxVi2vV6nxYqu4xB4+EwkzeRUZ
pMqmJVHtDp7oRBllyVHf2nTESuw0N0BoQpnrFF+ZdcpQHamixhG6Qt9CtVbL75ZRyDcVkRYJ9+Iy
uev30fqZSqb2vUlG81cby1bv4B98mNr3tFMZUkyS/j2WectviYTEPCigZa2um1xa1WmZCyQo6oYT
3wXjpZqRWtZb86TsuT66e7svslcYqGs56FeZuyfOKf3pHM+Z16YZFOlJQ/1wv2p5P10sOPgr91Ao
SZAyZKZOuMl3w91AflJGcj6ZgDh1uTjLurKOdjMs6/c6wWPD7yyYaFSEaGy/QlyfVR/9hrQKByK6
AnUL0pfXZUP33oPZgBbTmcZHqtdx6og0xF+XShvfRAQTNU8qaZwDEm87EE+1+TFAoOtJUjNSLwKe
tjgkd1CRaoYHDDTMpAe5qAnMeHS8i/2eZtmG62s2YGiy6RCq66ki4q4SHyvQBmwlaOWgcDk2gvAr
nYWM+n/JsrMUD+mjMGbDpwQ/e2QGCE93wNYJgVMTen+Zm9nTtNCB4AIx0i9LacXLYUeAz9Z3Wfkm
NytTdth71UZ7XdMeJ3XOZXvOJ6guWQrqwJ6xFheoIJaBPvxard/XGul0Z+2m+kMeBYhTpjJKFbNq
bX/oSp1R3yohLOLLSsMUAElwanrFEvvfeNvGH/FS1XcG0mHvGXK4pT8kzbrYk9HVs6vPsVbwe7b8
MNn5nS1OIki0WIynFuk3C0niaa33n6qgtXezokHholkHgrSYG3N0xR6uDn6oHYxYKJB5c5LHXjls
7mW4+ok2MEMQY+YmtpztgDrKIokP0qNqBG3VyPVZM6fkmK9V7fBUJ7KK8AlELvRlR7m4l3JNfoy3
trhIwk4TJO0L8VfXMT72OaeRGRrm3PzOBFR/GPXR+t7gjkB610pGFmEVNTZRihfGXUfJBZO3lGOV
LWfkmEuMZgJLfhNhAfYdQjpVueyyM3TmRvatHIVivK7ly5ImzAMVOd2nl7wpk7cpP+6PVeaZypAH
CR5X3xji22tWykC39RUv91RBQNBWpaS7WmZevYgy74alcb69osGgpHdzNfQ661Cfisd+VXsANiI2
8m5M2hWqctotwQE6Gr2k19fS0/KFIfoE4yCB+lVWbKhO7+meZCoeg1ZckbMWE0hJW7CmYzxdS0dO
O+cpGgI43xxm6sXx7SxmiK6gNojXVKgYXHHswlwWvr5FVrCbbeyavRLrPj4o85sgGs0bvnjyhHzb
oR0J/TshmVwzZUetyqR8LadkXCEzDvpdOdTL+2CO/Rm5kAP8iXMzUldbuyI3qavKIwsWuuKGbKNl
Y5pKCzXb6MC5GVhc0W3ZcHAHFPpjTqxOCjB13cwXD3BTm97FqZiSrk0FAzfZSB4zNLcYvMb7hBlW
R0zuQK7CjCwFhEyTbqiu8a7XzZkxcY6mz5Ynk6dyBk12gVN15ZNUjZanx1UN6K1jUUxZstb0Jizj
kSEoRkfANFLdLUfOO5b1mr1lmZhNTj8ckgowmzK8g3QkUXaq3FNcydLgFYl5uP+pLS0loimGi5wZ
U29vnQyAY6TTRgNUKgXqPmQscA/J5eo1G1IsV4xR1JAX4bfNEVexfZWzxhIcbOWPYXQmoi1S1pX2
lo44iThlE2dur+d76nVSC74UrUH112pljOI56/M3U6NVXkfqMiBh8xozZ8cjWUfk5NeCuult2ncI
d4wmjEgbimoOcJgsPvNVLm/aqmsvspDtb+Uk9x9oNKf0OZtG/yUNE55nWyOKr2uTk1kqQ998qomW
ButuNGeER/cfmSRPVyuW6JukcYNzatvlfeNSDtBTQ9xBetxoaXzTtZwauTIa9AkwKTe+Yw+1wK20
ZOQkSMU/C2GcTwyZsoxGtToGS5kzyE+Rpro7vFlIa0XkdKFmyV1qg2dCPmdMZynSJoM1A2sfoYmd
TYNoPNKGylFe6s8FDQcanf0xvixjdQTvkyft5Kprz4Rzxqz9mpZd+jGs+Dgx0m0VFU0NClVG8Ueb
HMEWWua0M2ifCwjRbki3/NFeVwsUQX4ybBhhdKz7SHeXtn213u97pdGSl/VlMi+JJc3FRU+EOedk
WVG1fdbLjLb+YuYoFhoFyMtwKoSe3r+VVCIMGEErxYd+60zJMWBeVq74NUwodKW9wjQ3EWFESKe3
jT2XPgwzWZZfEmzN7tKUMWogRGCGHHAyGHig/RIrLs/cdkTUUuUd3m++OIq4VcMhPIC+gNt9DWD2
dRTjaJi2Kf2m76OgeoPAbBYbyrlGJj7O6YrG2ZIwC9KJ8pJTfQ2JrK+BUboPc/yDVsmgeGjzM1Rq
/pgwzX/Mm5o/pk/91yiqKwhjIK1AIQZgCY95FRKx6rjYGvAt82JlY7x9YvYrFreBAAGuRKnM/gqe
oOmv8dfMLLUKiQFaRW7BOG3/mq2lKGMa56TIlQSpp6RJYF+rZfLe9AKTjXRcRW4TVs2jk6kxH1RO
p3gJ13hSESuu1kRRf02oOpSn5Gs+eOi873CoLVMI6q8ZYvw1TxQ31m5YMj7S/e5r8MgyZQip7DhT
vQ7iLmdB0hmkwixkbX1BBbdm4qahtnDgkJDlfLMWSfq+xsKKkLA5xZ/iBBUuqIscoAh0+I2WVyxS
Uco7i9kd52oafbObjTGsy77YIq55MTmbOB8yE33ejXc5gac8p7k8/RZIo68mMMkfRr2Jhi+ZW5H5
Uj8M9OjM2dq8BZc8GfK3BESg0fREc2kSZCYXbW5urUlDyEOtWWydBp8Mxpl8sRIlLAXXJ3TvjNXu
W6N7JyZkk6/NSOIQVcRMdRIFGYa70ZjY5hIqdo2nknZ0ZGsThnwGuvRASIFFf3aKWJDBIwBM/o3C
quLpk9yh0lOnBehBCdU0cpB5xDpjquDkd9DkJRu7IqJey7n5gpou4EG2avfMfChL/YkZJtpfywKy
pool/BtbI8uPKWL6Wct6XjjljOzNl8vsGQg96gcI2Guji/itmthNjwqyPXT6YsFUx/7qJKUJl7g3
xPSbILVAViY9KUQgbT0SyrUGdseeu0JM75UJ962o1poMxesVL+yzupRYjmxpvAGbXYScDujStBT1
db6r9jzhxnXFo06n8VKanXwurGaji6dAQvfmyZiBnjTSItC15C4wY9DRaVKb3USsiBcrGaZ2KPGN
KqQBO2+3Gq3XBWlnd8lTevTiYC0fs7BjJ8bUuPmdtEBTvI4Jbf6OKq66gcFBgJAzeciQ6d91aWh2
p2uMGaUzhUZfD4IK3Tl05rDVbaXZp+ywUGsxtARHP7tecaDxsMEZZWCxtWHcmcT8GKoBYuk3o2f6
883QlnWK4ZEruYQOK8m/+kzqmcMWSvq2Gv9Uc/8fJMf/toxjovtv0RxPv+viZzH9Bx/7/7jZz2ab
xp/Z/3qY6l8//0Gc9T9f7s8Gg6z+TdPZnEifwvdVDxnWPznZsoJ2K75tuiprfyit/keDQQYhIltY
9okUviD9FD7dnw0G/gm/FssUZQWUBupO6n8H60En4x8aDMAkVAMSMGZP/PwvHDBtX1QDv0DlmkfZ
uTsNN+FOCBWbGUFum1f5dPxVvZk3GKIUTT6la7idpCcqSekufshusx97sCK/bWHsAQ/28jt8HU9M
IN3hlF+Kn2VUo7Nh2fJm48QYTOfcY7Dk644EtbRwQZl7+mmOCm8OUZnnz6srB61bPMYn2euC9Yzy
ufPFK/VUR/Dms+KmkRAyE3OlMAv7aPNGXwzUUxcUQe7iPO0zGDu1T8mJsOdyrAVECwQm3TZq/dbX
/OqGXhRjcV9xx1B1hSuJEaQh81JcjbC7IXtxpwfdbbumcIBVl8L7lkVz2PqU0EHpq54QTifz1Dww
wb6VT8XJutH2C7sTJGAvcxDdj1In8YSrFuBXGAFoMQy7uqZ3JSDjBXUxu3iJ7yeVgvK9OjFF8Qov
52UVf7B/R97gxv4zNYcjBUjCe3iMfILd4hFtqH99DNXDOuaFcXWguHtIcRENvifex5f1lMFoLWAo
D3yzKajd1F/8Lto95pjnyZWCPtRhIw9u5SuO7iqn4mJ4i28ERQQa7L4OZ561PCKy6u+B9UDXY4hM
P31YXCJqUJ1AAhfB7DDdCjZ3djIntpF9O+Un01c+pVNxX/ySP6wfY3gwaxFzt6dnB79b94vL7Gmn
4bL4+l0TqX5sz14RtKHoV24aThfjIb5DwdLtXNEXXcWpbXB1d/mjeKl+7a/HcYUoGjJZst0x+76J
bg9LW7lZ1yEqntqX2uui9VP0R8jGhksS52f36XkO5JA+Q8Q4xpM8CJhX9aq5JWOzKEX3HVjzk3Fv
RD3vhmdmoDgFYvT39SlzD4Jz5orf1LA9yeflG6NOd3NlPqzpjR+kevwSQ/WxOivRhFqpDSvYvKmP
0j0rMcA41y+9jn0i8rNf6PW8SPfZO/uHR0Iri3CFBM1wUgPBz+6Kp/yaX+QTqurX5mw+5leDHdBf
8ig91Sf1PJz/0vX8L2hCykF4+gtF4e9b/Z/gXAvcjkZvOumKsLk3Y0zsjy767c4Qopprt3yG3v38
HIPMN9iVZdRGwLI80QNd7grPSqTYg1f9TO8X6NAihOfRXzzZAdRtv2Zu5lPEOni3egjXZyHQoogd
5qM/HhoYDH9knuGxipzUBWLtKr7hg8Xhfius8vGsJqcqKBwkhiC+Z47pMnALmwftLIVMFt0kSIIs
yH6TSpTGSRuc4ff+Xr3M4XguguLFpMEYZsF210LCFxwkGefzowCnX3hV3YOYP4ZAE3w9Ks9qhPOz
27yYb8lVjqRbkl1M1tJVv2NBRkkkP++P2qPhDf58Mq6VESbRfEouUPZvsT/46p0WYGdt8mg8DxwQ
/tc10BzJmeHmsx/82TFtFLPsT2Abzs+30v6oiQoLewF9dXfwxBONWfvXZ87zMbRzj8fGUOWpAW2E
5hzJGyLttFzycA5yAqt5Q0PRX13Nn6OSOtSl+OLBmQ/rfAst1qNwTr6x4tzW+YncZZQ5uwOKmw/3
ixh+UQNuylU415fdx7DBW5zGm87WfekgIOAVt90n3fXMR4gSiByxHORADiBMu5lbuKgferWDDkQk
3G2n433L6/ae3KFil8BC4S2B8fooRYVW1IWkoEESit7qFnbryG5/I/t3S+dQJVgc1ZHOhQeOzKaH
7KMdaiPJGUwcNYPH7AkZgc+EE2F2ifo2xBdEBiyX5NaK0BoIu1B87EJEUJ+Nt8TtWX7Z955X11wF
ZYLYQ+qfT9d4X1IEj0aEhpQNnD5kUO+mp/YlQS3h328j/Nr/kZ/29310/PwvR+YCmxw2kyleO0+/
7hxljTMEgk11FzL5xD+ZL7z7vWuiiJBwKTFtvaTciZqzaj3EGFzBfaId5COzwx+h09ivyIH6m1fZ
vw79gMmmunfiYOZKGm4blKctnM4T23D0Z//Ysmj5uav7wwx0hB44mm3Bzv3EGzgVB6/3MZw4ls1x
SPIPbuLxCTlcZ56tB5LfR+YpJlD1PsB5wlXJFhZ/TKcyOl5wQPlhYltXt9U/lCBSgmbnDfyavH49
m8HkKWg+HD9iBf081jNgShfQDLe3j4pHlRfqvAbJicaTeZs8WpyVL3u8eIeoBKIUIWqtX18EyLM7
s7qLL32N0t1ZlYAoAvWKuYJj2N3rxLeTWT46X4aldeOicYgrPtGLb87e8Juf+TOvz3XFA9iJPR35
i9HfuZ6Si1okvxh9uDLCFgaXmzUl3JcvsYeNEx9p++S2OK3LBnynoZQ8oeqavgznjrWjBrurc+VK
9xD9qLjPma0SO1e/5nZaLFPLT9mzLoglxwwOoY3tWOiu6KFFyMbZHIE7c/zbcc0mmw0WJD4YzbD0
joNRYyEjNEng1FjKRlRzBB1LufEsngfOmzcB2YgyjK1d6H26sYvqGF/nSJVGfzpvIZGAu4fpRsAF
4hGCfSy9JjwuXh3t383rctq4HAOfGnVRn3wiiIP2kkbDqTsWqqsHwt1xpw13C2tiAGYyXuL3AQo0
h5AHUoK8PAKozifjexuoH7oYx3syeeFaMAHhQ4MI/rrIcN1I6lDH5BwQyWiQPN+5z3ycUD6PgR7q
4cipjCiCZ4Wo3rjTWbhfwiHcWMfHe6lkecceSdzcS78WpsRRgeYPN6gNet0RIobjvJvsGey8Y0nU
F2IToiOsZKKLyBJLCR6x1wfIL7qzx5yKAwuI/Pf9exo1HoV/GhCuDikU9PI56g3WtxoAh2KwgnyK
4HfvVqQhfiKzZ1GaDQ5pDypUVmp2MwP5NPtC2PshpMmzFQ1hGhzbYeQhtQMyhQiMyCNpSEqqS4h2
hBANjg/m+WfrcsSqMpi4pFikfH1V1AhdtJX57AhvuAarSuZa0jrw2Iseymkvy4N6I6ZxrytXulbu
cb1R5mLZFSHpr8ur2TS5uCNgXBxyJB+Kul0HEGJsGBE8Bp9tNiShPli4L8tN4tlH4AfCS7o6sRMA
47GRN2fmoGBfkEaLgXnVPnS2r/iwBYBJiLub2/4Ugoaw1vCcyWteWQFk/TLfZOBwOVRfQKdyvVGL
sQ0fMUoSCfJXh7QtjN3abX06kk7Ce0uR6Vlu45LMOSUXefS5sC7w8a/YJn6t8NWXiFjHyXPs1g0w
3FeUwa2KA04h/2SuwVfA9UdjkcCU4Jp26ObELlN3T/JHCDE87evU46PMF8QH3dlebaZDj+mv5nZc
6u6k8UFLLgPRk39vPYuU3Azy55gUu72rgo5EJXUVtyTp3qGIXOu76mH7vYZHojCS2WSkK31I5GCr
Q8DgYdYNSfr5TFXilezj4pqcmJvkvhTy11Pto8N9Sk5NUG6Xw8Hqbj131+E6/Mb6xt58gKt24ZAE
MTZ5KX1KqpDP4gs2YrC26LPA7NRdgs4BPXilKrJLeyJLaoLWz0JgRDyKbMSFHWUD53B6sqIj7RKo
T5jlHb98SKe/BCehZrCc1jvyFvRI3NrfrtNtveio4pju6O2eFYwkamvYggLh5WVPoSqJIwW9nxtC
9cHugW9zQZ9H7Vm7xc94wI/8QXwyXjr9ZQNWdCER81IfCFcVgINxNGRRHKoAO+Oy0Ov39OeZYBKN
5zhqXri+LBTMie4mqpD6LN8vAAUZlL2okUwGp/xQf5nP6n0WcHl4bP7E4CfS37Lf1g2tpvsKTZ/S
B1hFBz7xEuxwHgRP8PqwCjgiSTOPPFRi/uAlgfCl/vOH+hMYO+qlysG5GpWl2P4YQ3zmbS3gB3bn
DPY9uenP+idmSSParpfskmBU5Uy+Eix+65Hmhai4qV1YI1MWQbZCxJWnfZefYhTcWSf8oXnmweR8
x+0VjqKPNKwnX1Qck2vYREcdZn3dN4sXHPz8p7qehR+kpyxAYbjE4eDix/6sIBcYZSguB6nfOLWb
vwGMdj9WbmL8sbiLv3o/8YAkKICYtE12Ip/RcAxPtXVbZ3UBAGDtolRlb+6RhiK1bqtfWSPqo7xF
ujvIktjUXJSXomsFso+iOj/dBEbqnwNhdUTAHtshcAPP8kcVZVHvwXrW/PUTBLwX83ZHdgt8faX8
Qn+cC4sHFdsWRd7jU9hWkJih8CD79Hb942OM5Mn5YCe/yscS8GKg+g2H25HWkQQR1mLWNET8oLoa
HqudsJ74uVe5OvsBgLwv8ZiWY4AzhxvH2nV+jo7CQcuHd45N0/LuLWn3kXRn/pFsH4t7P+3Oy2ce
HPnscbmOEgRnAD4OHhYc0a0jfhOIUbo9n9AVtXuO7ONDTQhB4ZnCd2JaQkAiO6cQkPkZElFcspFz
0SD+bzY9feI7rLYzQHVyagl1DV92MQnkGDWP78FFpwwNag9reX9y6YXzTWKC/JEOgusl1c0906cF
S/C3ojJYg56Pv3tCcDyS49dZ7zS+gBpaJ9bRcxdxvTiUFm943X30jwnKJmdv7s2BGbZUGxykwdF/
GYP0CMPecZUpAQjKpAXAfu3mcyBjFPyWN8q9hbOFxMXmCXxgEik/jcRTdsujI8eGKpn5sk0Foror
X0YmR2h/U2pzwhzlokBW8e/zb1Wm9/VflrHHz/+SfpvCmlVb00pXklQyTbAfDOLQPNO9X+QpHvzs
jTOkVhwKAG6AQWaFjDS9IDpHxDSg56RPFkedZh9p7u4mYXl/5FtrdGiDFUFKgKM/RS+JzNTe7+KX
+Iq74MW66yPZm6MlkOhwWGSsg0OPiaR6OWn0jIbX8nnzknCMYvI9vH6I2CLRn0ZNWJ2Ga+nPZxTj
+F93CUJedh3RljsiImzKp/ko2/iE87f122rfgwPzqmB42e36brjmT8Pv4xiQno/zraJ5U3haCCaG
I2B4MM6r/TGzuRFT/gpVlq3xSzziPKcdE3migxaC4dn5Z1SdCcElD87dFC4DeeZxrmBlehaI+pJr
nvRPicSX/pHbAt4nbsIl4h05aMLjSNkpLBdSVN7foXPibH7JW+QuhhdUNcehtLLfFpcwwWOOHC1+
WP0ju4GIemTNtvy6u0ducLTvZK/1BwLZcSE4SwMh0P3G3b++Dg4+JIUdYYo7MnCM4JfkNdF+qpWH
QWe72w2trJmIjrIBmTQ1P1rFmHvQIBp8/YmvThiI7d2bX4WHnY2meKunnKDXRBqn9hxyMAcb8RJW
VoBNFDkWlDYOf9D41EdHHmm5NRnikWNTLfAdFCp7bbyz7tur+C1/qNowQwfIy68L2/sIIoAEEsep
SMJauL5kd9g+uMeaXPgzLX/xvJ0T/wW2qDNFkHEI05tdPsCZTU/9EUDCo7SluGbPMqijBCTAeMvd
kSJO5D9HigeER/TV1G5PpQdl2TkSw5ULN0UcrcQS8Bd8dCICaRmdHJK6VrkcRQnkA0LqEbmIY5f4
o7wl94u7EpOOlkNFmEHtjnz23+9W1EX+xW49gG1/2a0IamrwvEzjGv+W7lRsjG3aEEe+9wJ790ln
Sn6dfby1SFJNQuORWkp+fS/cLXSZxzctyp60ewY9Qfywf5QXfv5Z3AxfCTnjPfNkkpKAXqB/fGQP
8X1yqp/mc3uWAtShPxv6mwk5z+7JdDk3P4t0EsPxQgFNGkNpHM2kxBRxfh9udyW5hn7fn42X/UR/
zx0iDk2vODUskexSXQZKzOsbhyOh3xVvKNyzrjxU8ZB9lN/GU3XhFCKhlTnLYh+TTBJxqtFwiKwH
M3EZFUHriBiKn7uzdVdGxHeiOO1zOm/KnXwbzkZE6e0dBX4eWOHXLfhvDW7QjeK/fxaE+gfpqH/J
0j3e6D/1pv7/kI2Sj5bMv0Z8Pi6I5v78K/n26wl/zGMU8W8oQokI/2jwaNFnYsH+Cfg0/wYMS0FL
UMJOj3kZb/In4FOQ/gZqj+EJwmQ8Q/sao/w5kBFkNKh4NaTS4PQCjkDT6kuW6+9Kllw1LuLf//5X
SVrV+MeJjIZ2DPrBJpNRwKPi4Xj+jzunARyIiJPxNBYpBK/MYnyAuxKdthaZWFkeQQ1YOqwF3Wwe
6n2j0Je09V3Eu8aZc5AIBuwCN5mU4daP8/omr/HyhJqr/Kw1SutPzDEjwBc5gCnpWZDQboBvkiJv
PiQPcTntZxXIjJduAig9ZU42Xwc949V5gfvLpJJMMjO+KDh1A7WHl2CPZYY2dy70E1gjppdeBy3q
e2FCSoXjAPPCxYNW+6FV0kryhj/Ul+8lWvt9Y57zTus5/qCin/RpsfDn6vSRo6JtoS1WGMHTcS6t
AnXsBQ8OiC1ZiEItsEALJBmd1VFtH7Db1A+ty2l6hc6ABVinbupDtRRGwEcZrlWsagxfY+lehdXL
UFdaUM3U2ginUhQSinqUGH+LOKjWeeKOrXRiUE1TQcluqp6K5xyiQyW26/1ifLeU6X7M6Pvjnopo
fMeY/QdY1uUBgMiJMT0K6dtFgZcfV2ekaECGji9GhRMcxmkeIh+2KPZPYhr/EmJrPnX98r1t4iqa
WlzyelzyVAMNb0B+jAJy/V0WV/MCYeLEpcLKRn1ara711PnwfV0o7uM0ec9z5sZpa35oMlTFVDPW
n2I1/tKxR3VaGKpvqza8ZZ0VLbJwqvqELg7a6I+LtDEi6dbmVy3qT3rdf6q79HIo86DpGW4zc5O+
94cYDHGNLI0PtUbFw1rBlwhcZ+HscdP76La34VbFstcL6qPeVs99hX9ZLi8/NeXQNs/isJtxNWmn
yV36Yg9mtIPkszLlIHya7HnIF2QZFBmUIZQqkR7V0oufzcL9kgVbhXONa2q6prKtlwqzoaIJNAHb
t3mKMGzOX5HV3HD1w9kixaBo/j6XpT79ErLpqU8MN6nfOg0+ljPOg2oPOMHaGJENNJpblENWQe0x
YExhiQM/xr7K1oBfcGzH23SqLUFGfEIBDXfBLWH4CWSvvh/mRPdMZSKHQPIFPnIrAVWCFo28SF67
yLFWr3CVMJSA2ailoAnxdrhtmcbfDOvewJDPXjb0cNXhG7BvD9vUR2WhY5TIT4hg2h0+Xzjgtg8T
9ni+tg7IElnFcJ4UYK6lmr1BbPN1WUN6twEALerWaQAg7k3tdKlRYAnheV8QBKpsc8RN4wD6FDrK
UMO8cPpAAknB+tyqohdPu4K3R4GNC9RniCLNLIiwT3d+U3cDaHVrBNCE7lCrHGQQWzGGR0iF4od4
Ecad3LDu8eETKjIwoabVXk2kKk3ydNAio3pb5WcBgtGDqFkcdgWXUtFNuhvGgripNU6/yiz5VlHI
CuXnuBXSM17WnVd1uvBa6+qAQYUVpm33rUWOzEeXhfCkMPys6KnrJqPKlesh5gvVdd4iA6L3HLx4
GtsDeGdnH0XIaYM50SZU1FBdY9OX6oXMYFCNdwnCnz+lC32pdpffttV6TAqYhYIIH63NQ4y/3pOq
eGjShXJVxOETel7ajE/DvFnOViFavYkm2NYKY8pJpawd8o+YS+cOlUF5HWsf6VxEW8cYJU1fk3b4
ULepeC/wXcp7tbP7haZZNzlxpWL6vQImlrW7TJ1utaQ9CsJA2SnMFDHqFK6m+F3s2Y6i1YQZBhmN
zD3IFtrhc4zZV1+GdR1rtxxO2j1fp8epY89ulabQTIf1HgrqtCDhppyScUtAZS6hkUhGqKbZq6jv
cFpl+c3K5IU7bqTx81jvyWmoJNohmUybW8/I2sY4eQHz9i3HhRihGSwS9DfDNDE7RlW+Dls4u7FH
sFW/pZyf94rSKi/tMhHVzeQdB0X2LmRrGHWQWDvMVprdmAM1S9AVRSfhY5k7l9CD66k8akLUWiVe
J2sqnBVxFqefINGrsypN43uDGSoFhqxpH7Us1Ahrx+pCGZahYAFmSuxcxF2MIJOy+Yb/RQGIoWmk
l6kwKEzUXBCCStRupZVPt2qu+9TW+1i5X3tpdJCROczLN8tPhA2DsB6qPsitCQUkhbFBYw3lra+X
1F9gJDhCsZRszMOhW8BgcQVYZ/9f9s5jO3Ik27K/UuvNkQvCYAYMugcOd6dThGCQDDXBYghCK4PG
7/SoB/0V9WO94ZFZj/SIJDtej7pXZQ0yV4UAIe3avefsY7kJ/bfMnc8mQpA/1FG0g8v4GunfgWQO
9Nigg4f8YIGaODhLPpCvwSdQttFwPlTjwcnlg0F2yyUMNXMbkUM+bFpM//ukEcbB68Z0j8ya3grn
0vrDcqmLxnpLilQQSdoaCecwTPJ9N430Zaakfre0rrkJ2/thSZN9ONTqjgC8cD8pnMxQodFkRe14
SEUb7kKvke8jM6vuDSdfbiNPYZELh+KV02Tpe7T58fmclcaZcJLogpDq+CKzfXBluZ6vjcSrPyUz
ystNTCnC6jkTIJiJgrTOsZPvOm2UVwUq2/cdPpAvZG4tN6Tdh1tTTi1AotDcewVEAOQu+VaWqzjS
mpevv18A/211+7i4/e//r+FTbYvi9e/r4Jvku9b3/7j6XpXfn1TD6x/7UQ0blolhyVYwUrErAWNc
q80f5bCBy8kxqQt9wDIoBuHf/ase9gHYgLDxBd5W0hMUioI/q2GJcMmissau9GfYxO8Uw6sy4TFU
ET6rSf4E6Ea40Svl+2kprOeuLMLFO8cybd3PhaDkyzq+BbC1qhcIjmtVfXIoi6LRcyxlC8k34+mh
CI5Mm6aZzrUrgKsA7txgL/c2j67/2x9/3ZPi/pcHUbZETEx9b56cj13bTbck03nNi7AFjcfoIm3m
Fw7yi4uGQMw1uWpYxiBfPj2TqXdYTIn14uJSB6JzPsBSGa8n0YSvf+90IAMpF18z2xQJowDs0JM9
Pi/sGIeQwlLyxyuaHzhQWO2rdvtfOQz5JKjoPLZmJyfUoRjFYVCfJ2Hn3PaxZszIbufHNvlv913r
X/L4/nO9KD2x+0mXiT+6/qfnkvpLP82jOLhAn8/6sXPY/bSyy7cZP9X57NTNC5zt0wduPSB4YbgA
hKKw8Vy3gY8aJHbra90r5wBrsgg6ZMSBUWtv9/yl+9VZ8Wor8MAuK6N7gh1XXTVSlDqHIRFZYLsN
YJ4RAZowzARDSvbSnXr+cPIURZxjhx0WA+1O4bt7M7UpvZGivsHiI/Z8R5rr58/upBXMw7fyjgHK
r3Rlts3ylBQMbBNKf3nI57H8XDVm8qXulwgIRYYzP8gSi+SsjIHG20kOJIYSWuczgJl6fWdGXrRs
Z+EOa45drsios2bas8SvGocy8/EtLHkl79qiIRy2bmPEUlVmDvcZ6A7jWk+2zWHbtrFeuGOnb69r
Kj52FN0r/JgXmE/148ei89muJmsY7tyiI/RHDdnAEwfAQ8nV81fv55ul+NDxeV9hwJhg119/9ACG
IOXMnN1IGXXmzoBvEfR6Hr7jSaGR0C319JvfpfXMOAy+BQnpHWj30+PlzYyfNKIRnlAnL+PAbNmb
xkNuTtnt82f286vFkdaYFx566Gby5Ls0kdIlcbUeMOYvQVtWTN7xqQS/fZD1C87ix4rBenByo1CY
Q5MNq4MzAc0VChNsMhbW/vmD/OJpcC2uF2ZOYkDE6VfJdhIDdkhxGLqKKOaJWWwaRTRxG7d5QR74
yyNxALpOOHw8ZMVPngYXwoVjTNUh9XRylVodctqqrHf5GDsvQKh/cXdcoGwW/+NB54P79EhgN+3J
MorDbBtEGLOhIjcw7l9Yzn91OqQtKLJhlO9Z7snpJC6wyVZlh7HEtDm6kkFDZ7GElL14+/wt+uXp
UJrYLhlDsPlOTmcsorkJ5/xg+Ml8Vo0OrX5B3PfzB3kq3Vw/dOuZ2OySWTKgI5ysTtJcKkHD41Ap
/96tCbyrAfO+Ggv4aKU9zN8szICf/wuHFKzsAjwf+RUnDfzYjFx7nNMD3pGYGMi43JujVRwk7uHD
PHfYcQ2jqF44T0ot7v7TdZha1AHY7VusWNbxk//oq6RU30UYss5o5UXebpCj+ZUseYwcLS8b2/w1
EC/t5s7eAIDoPjmmTr9gc3bLDWjaFtUBFeXruirHN/iylpnovkpfyAlQCPFfaRl4fIIwHvLzA6xj
/7Mf8Nd5uzhrfTzL8EF00MBOVtdtbIvXbkYW4tt0qAbsPTlh3e9kUnpMvRrTZGy66I7E6NCGtAtY
Zojv3dQqzXd2QqxYAF1eIl9r7JBep5U+YMds2otw5nLvdGhUt6CU6no/2K1JSysbD+bSrZ2SKTZf
mXZvojFpuBhE9BXjhWMvqtlYHun1u7YIh53lZxPy9BxYV8VW/xP2sxAgmTXY5+WUhQ+NcFtxNmXd
/DGnbdvBK8w8Zo1NGn03SrpVYYspmjD4RGX7KMJAR//KnK+8qsMcbquQcMuqnHpEuMXUkLhcN7Q+
agB2Oohi1XJDVIZ7LmpmPuJNOswjOB3PdWlUqTkF7SoTO6hAJcf4cxfxcTBjGq9ZOxQPcTtnrzWf
szwInS68aaAbmkGUhPWermHWBAbA2W8iGthX5q0cPpmRVS87S9jTqzbvCKUs/XL+Zsy1xrJUtOQZ
93ERGhuI4c1lN1u4EeexCt1N2JSdPERYhuB3+CtDvTRc2HIL/nzM4bLHJ5Z1XzB1LiC+RGRKwsb1
cJvOqnoX1+EYbzp8/q5zaCayW2nOjVaMLCRxvatBpUl6mFuaRYuoKufVEo+IlmPLqs60N+VWsEjl
nem6uZWQesKDN7Pm1U1Xm/vGHeW4gaEFNprm0UC/c5zfeSTDauKrSueC+Prs/ex6y2dwZhZesyn6
QNU/ZTthpBmitgZv4Eb3ZXEbyc5wIJ836mMxe1W/VazoSdDPHTuZWmkD73rKSIQHsmu/zPS/hu0U
Wzkm+lQm932cut8gJCNl98MIDyM0o7q4TJngka/i6tXDOE75A50sPmttDgpqm3ZFfL9MUWUBBXfD
5K42Wq724srZ24xdl9HZynV6A+zbgTfOXhLDcucQCdzzSUHqgYHRDDwYekzGXHN5FUGew/1ezOyN
iHIhwhSDGQNjoY0z6qEIGd4AsdBRRWQRrKRkBvSvgVoU6W5e9p4R1p/jwU94kcx+Pov5prW7GPRq
vgH0bVrXC1xgprWe1B8kJlqsIlOFOXyec+993hRTvSnjeRF7Xyx9vJND5r+fexOHtdNg4d1UEXir
wAW2C77KyYu7GnwUkes+8YVglXoxMfaIi6/ZNCc3ebK47W4eedHBc6gCX5csxEM+V2W2gf3N+GIp
sM3BgXebiqwJi3OX9EGgZjgZn5LELcOvsk0i5IBxmsAE7qo839eytRlC26vzWsl46LYCDtjXdPV/
72vyl5GPzPaMszfEArZpYjcf309DLVz0p8VQgaOGcJmGV+HsKLSDUWyjamFGFr+Sdtv9WIF/a+74
/2vbhW3UM22X7+X36D5/2nHhT/zVcbH+cIQ0Aa0xRmRLJlkB/+q4qD+ox1neqV7B+ZK5+a+Oi0V+
J1NLwS6HdBrpPELOWPYxzcamklpbLzZbhpN543Pzx9NKAzca4F8lbSEUOV0r9ebxrqAKy2RipHMt
qTw/Su3kd8Auxo64OKY/wQpCpRMLjPDRFfo/aIysR5UrGdjnAtC5OKlvMFgDBy796wHvP7SBIrlp
5ih5ocQ9rdSOB2GACyKZ+epPFQ0LceOBd7nOgCR8nJVuMa4300vtl9MCZj2KomvFZeEwMHueXsDe
CxvdC++66GO+Tx55VdfCS4Zd5I/mwSzVC2XaaaF7PBzbRB4ZTIy0E54eLkutUS29urYyq7k0J+cm
YhyMZAH72e/fIj6Yfx3IOWklyNKnJhnV9ZjTLI9xLW5MbWQv1H+/evqgpTB9V8T2/RQQKyPKgziW
15jO/Xf8JqiT07hgxVtqYw8ZFnymkFG8ff7UrF/eM0XcGW+kxMFx8tBjLk/mOPeuaZXgWWEuCJeo
E4LpoOvsl8rPbnrtI9hQufrgeq3cu04RfeH7rEI+4j1jiZQlU2m/uRjj3ArZbxYMBZ//KX95bTxI
VZ7DlpN9zdM73dMuavxUkTHSgI3LsoX4xpSBfGF6yYPtLAiT8Hm+0Bb7xTtDwWzzaIEVp6l4cmUg
FcQARezrKe2sC1uPPlFnYfz7LyYJebz80uObCDjr6ZnBDhhiVttrvxjoUoXMgghYfKkV5lrrtv/x
1oKcL6E4BJ9eQFrQNJ8epo6jVOs6uZqWQVGCQwv46KdeTuIlQ4hqm3g+k9PcYjnfDiA7YeiVuPU3
onGsnhmc2TzQ5wyj7QJJbqT8JaFlA4iBTBC9tOD/Ux2HV7JZPH87VpOBW2vx5btsnPN5A+w9fLuk
ZWewLneAm3w/qe+oC+o7tovUgsPU6Id4aLt+40aeOazT6NbaRAD+KMeN2vkwDZpg8snuAEbUJje/
ENY5rXsHmI3ZWyixk6TFV2vLZYdooLQ2vLHTVWSMznU9eaFNqlCS3bskfk8IDQBbBGRQWmdkYDkr
7w6Cwmz4zjvtNM60p0xxmHBburhe8RHLWcb/geR11IzO2tEdP0urXkE1BOIwDWvqgo1TS2ZNUM1E
hfD+hN13EZcNvjy6CV+j3p4eSPUQ517ZqXTrjoAqAg9D/g3X0T8HaFr458RMEJDEKxZdSqq04pzg
r+7WdDIbDXfZhefEGo0G2fE27mLIfg0a8Iwe5xlEqwENGaqHBy9ywD9FhmUjAaPfXl3ZY7Jyk/iE
zdBMXIZ2UauN73qCUc9uXbgHX2apugBTMXr7yXPtzyWR7+jW/WkBZNkYDoWSF2fs8rrSv3ESt3kb
gcN5XRUcIUgzld+WqfRBzwD8vWNRicBPsuNBwC7HT54x9leel3vOtnEy/XYZWveyAdt9H/vAGDfp
MZZBAhz/CKONsIbkGNzQion4pWOcA4KCNdrhGPNgHiMfCnqD2Tb2RyxMsYksoz5mQ6hjToQro/I+
sdb0CMdIWtSZy1h/AUcCoAWsWfWaXT+pE042AXrq/TWNYjkmU5DpE311j3kVolyzK6JSz1/NcU20
KFomg86U2R9U3ctiu5ByQjzJMQWjakan2epjOMaPnIxxJG64OOZneJk33hBV0l01TuU8mDyh89vM
tcZLe43fqI5JHGW/pnJkx4QOKCqoIYpjckd5TPEocxdimn9M90iPSR++GIUZjMcEkAFd8MTcv8cs
aBVkhDSmHvvAGkY7hHtCBB/F7popEpnEi4xA9Hv8xISOGK3Je9OyBcE5Idmwb/NjRkno9NPXZLLE
nb1GmIxrmIkaVUGuCfwQGdhr3Mm4Bp+INQIlW8NQ/InAkm0i/BbPkl9l59UxNMUv4ul1c4xSSUpR
nffHgBXOtf7C4J0bxJ65wIEWRp/4CdoPJQgSGchyUReDXaAi8NYEFz9nr7CZBy3roD6GvLBPmT+F
ZQeqyD7GwHSRn2VbtabD5JmpPydijYwppyL9TugSQTKhVQ63TKCrrzIjZ8YrAbxtKnA6n+vWEu8n
Z42kyfy0fENiEcIu80jidKuKABvgYewe2jXXxjNctDlGSdpNaMTxKxtoPwrVYxyOGpdY7sNjTM5Y
MDyH/eHU5daI1iQdMQy3Zr4+g5PZv59axufB3BJCQTZQTQxPd4zkiRYxvocuEl43wOizM5B1OLSW
Y5RPgT6vDQgVil+ZgFNbYhI8d95W7RoClIVl5AXDMRwoW3OCRt0TGRTzWQapeYwSYgEjAzm27fFt
V0f59VjNc0x0jGFd0atcZTokAJi73rWZyk2GH5GlSNdn5DKRY5Tx3GMTOMYb6U64b9uxMJwg6lYN
XQRY8GJIx+x8gOnhvZr4ktefi15XBBsJOwmNPek1Fl+gpip9XwWycosEE7KO2g1hrLA9NjVpX/2y
6ZUenRuXLFQdVGZrv+60gHA1G05cbI2BFuGFAacF11Cepca27EoyZdzarv1A8d+oMXgrJnDdXs0D
4S/NuthFms8mTYatNy5JvhsMZV9aTqIeyqr3xS6f0uVscUYITIwfKsLGRFMH40AbiMCMwbykZ2RP
G9OJIAm4mJdEbRIwZi4EuQW9I41vQ2YghIf/6+5bssG6XZWayee+KLK3ZpkP3+nRWd+pv0nEQjDF
ra91HI+gTyMUNkbV5tPOaDxxXdtxXO4gXNObfO8lrXnbzE2ab+uZaKZD400R0m4C1cygdirUckas
52kT18WcQ1DL3Wiv8tT55k6pNW8NRZvpwBAJftiEmgwkzxiaE4KLOqNX42lF6s4UqQN5YCm8Fqep
hsD0GyPZDXW2JmGBaftAFpXCncds5kNIzFK3ofXTozsGKsMhaJxnYLLXJ0sQReQHTVFLFDVOHMot
sg9E22Up72FhZeUO8CCgG0EbrAn8aAS1oGUXIiyfkZrtJ1HMLPFdayGCkVlt7EySCtCS9L3kUTRJ
SAEImIdfnUkgcUeHUoID07w7lmYh2lN65IBj7BAaMtWMdgJIX2UXAO2Mw40qHNR2LmOKNsiGBSmL
31eDtUnYViCjT6KxAbTMU79TWdjbWzaomdjEa2xckBoxyzySmbahOTmNGEthoAM4a6uBz1UOs+6Q
hKQgXpk5CtaLiaXA31Vulk7nRVs5H5g/eeeSYSQGxBXbbFIqkG1kzhFJ8ZnyMCxESQvQxmBId1s4
gvXnzWLBN4NNrt3rpbDUZ7sZUdaFfjNTnwDQCjwrCzMWIQct0cYdM3oyTdNyZgtalhr+0Gy8sWUO
/M1rHcRHdJ5XLMk4FFzOcBCk4PXQHgNWoz4NYEDCj9JKlEjJnHECeZ9GNC0h91kPzNX7/kBqEs2a
ybKxg87Qpd4ms5NOe7bs8UKuyFQbh9FKixtpOL130POocOCRKMYfav3KHi40Q6X4LpxDCG3CXfzi
TPuIcIOeRaTc553uO24x4rNtTddngq5MTulXQrWqKtnGY0gawkjmCHbXIWoE3WdCG/FVLF09ZXuI
Uip7M6fZFSDM8mKAzTqcT4vQKNj9osB6HNkAAFc62/eWC53xI8Qa+V8PXClIjKnGhyBcWpdOP1tX
fS0BqqH/9cEWWSBQg65YocuL0aw5Bt0CqsNifQWlteR32eIDkI2nxeC7DHcGfJ1BnT15sXE7uZbU
l4Uchu6ciIhsoAObpB/7ZFD5v/tOxDGff/tv/8Hg9NGO8afIqZuquM+fgo6Pf+JH38m1/hCW4yLN
cWkUrbDjv9pOwvwDXDGKB8WUx2XPzb7oL9CxxS95yIMcARTzSVAykngm1EhMiVRXDGoYifxO2+np
PhMIEtFWQIgsmMpkXwl5sjeTlT+2aOJtWFyz/pKM1Otpbxbx5tEV+UWf6elG/8/DQFwiv1jBuzvd
zkJRbcNwEaueOG2vDPYZ53rscEWbUU2/eFY3zx+PRenJppOOPdoqJdix2zb9vCP+6XE/Lcw6Vhx2
OZvGZ0HEJ9/OC+5esyzA1hNAYbAjVGbTR5Dti5pJhtfWhIsmtBbQXgsCpBm/lYXsrrUoC+9CWJPw
90IMc+WdZV7MvDAgEzJD/Dl0RmgwTU3SsXPX7SxjgK0hSCcNt5MiQArSTZSzh9+MtdEP+OQTKxUk
viDPsNDDOr1SyUbVjITGS01U7vjVsuphAHRIt4seYGGyeR+CwXRY1bY5y59aVq0UQv1PuizIDNg2
iSlQEkymacANddvclw17BKU0Fkk/8Qr/QApExMYhzkon/OiSZLm8V42Vs1hNreWYh04n/L5Ad60Z
nZmikQ7c92FR+KrLzIHQuRlGJMaYa5VBMRaYIdP+kEhKlU2rlJsaYOPRqcrO84U549bUfPTtXTzl
aixh5QKOdNmPJyRheIZwmJqJmI7dNssamzBe4eWGvmYKbsYXRT8Y/po4a4qQTNJKF5eFa+UfRJE3
8jziQ5bs0nqxqnpbuMqKPreRWQBy8b3ZZlXShG0+zGmnbwl5Lu1zg3lLsmmmxcYX1jixBbLQGv2g
bArPvhXIIybEKFGJepfpWfqtilKJ/9Q0FJmzDixtFh7h6T25t378dcxsz/leVgyfqNu7xSJPNy2d
4rKjYWFsFxQYjqD2EIP3JaPRmzEjmLt4D+dzxlGR24uMjWBYSKB+nYhREQbIuh9eTmIainf1YhjV
hVSo/0E+mENNP6GJGgPvx1T2/c06RpWv8rovm3dzSmzYNjPYd7wmLGh0LiuL+WTQuiwpSZBndlZu
loUmxq5gHZbLZrbHQQAhYONV7ZPWD+Wl7KJGvpmiuGadaYuyri6NtPJJJEpct+vOkdqbGmUKAcFi
NyEwrvVORAngRrjQdk3Fkze5qvaRntrlkz84NE02OhNsCousZWDUaU8QgFRw2946VWNjG4+6mq1M
5WXFjZE4Sf/apfVu3QpNCUEnyiuNc5C1SBWIy9u4kgI7tros2pUDM6lqI8cwL18TTVEkr8jLiSQX
fTWWNOhso+bVEImxh4qoKSh1oMbExGDnES13zvDOkRfAwZf5NVMn2Ka9qiWQn7YfenYh0bKsQ8qm
GVPrLNFtQuCxVUv9iQlyi9lkMEMijBZfl8MNBa5AVW8aTZX2m7jPs88VJN7u0hiyzLtLI9Q/fH0W
4o/Cbe+YhH1sQILaoBfjXhTN8m4c8IgslDw9E73hRhTC0PXN7HdEMb3mm8WgLEC1HuX9NYF+zIQv
m1rN2vuydJDQl3PSJEN929cVU++bppoEwLjEcaYto3faHwTyqCjdNXIxY5Ag5Ba3O5XKdG2hpcOI
MZvUBnJDrXp0ik3Fp9R/Q/8+oXCeefhgZyEnU7CfCAuiJWM4dbRfiPLVZ6rtlPnGV6mRXixGaRg7
p+28cKtp0xkHkluIeNGpAdXWNMweww8fDuvOyIzGPSvzRAFP8FCRX2RdrS/LyCR0JBPcDraVjNQZ
ZAt79rZzSKUZBwuJNSt01UmjAW61XrcNm4W0Yp1+gjw7a/8Sh8DArtIvPT2Gr6KhCGMYD2OOvOWF
PvnT5ZJVhahxm0WcEQ2VEzEFT1uZ0k76jj420JGenR2cmB5pbC6X5MPz69cvj4N8BikaTWC2SU+P
w7pvEsZEDFCV1Q15WXk93KSV9n9rWf5zkaTj71CbIFY0TwRbDNK9hjQMNnNE3Mhz4s1oj5FepV19
BaZ/sPfPn9bTTvB6+dA4UYIyZoP9iFr56WmFlSIDT9pcvmUisBVVEEUtnY5tqawWwUNkbioxm/dZ
WI8v3Lmn85rjoakJ1lkXvg445Cd3rjLnQYYZz1jnhvmOfkG+75oK+h0tq+3zZ/nzzeMkHYGe2aO9
Tjjo07NksXaLweVQVqfB7MV2doWnIXrhhH6+luuJQKMUikoQgcfTo/SM0Fvl4DFfw/waVjfkDSbx
Qh+F6JDbVEg0SvL8DgNj8x+38d8j5v+wHQrgvx8x31bRE+bo8bf/qPOtPxTZssjqcI56SPlcBoJ/
jpfNPywEpahE+MdjCEJF/7jSp/bmdUYqxwPDy/FI0m9xeyUjTepz9vzsQn5jvoxykQfiP8cwyqYc
5nlhuOexDeHvO5lY1iZRmCp9gKYmADKTEXal0lKAn+kr2YID9vVyX6tqfk1cl29dxS2RJ/Ql/JhQ
Tat4ULFN5hGOGUzfxRS+Twkc+xyPWX1XJWVs7my7B5Niug2GwTgy7XIn/aG7rwy7cTbGaEhWAzum
3PYtQtE2dNr7NzWVM0pRP+7IrvMUJJdQiOqtk7NzPtiNNuvdbDQOSaWtmL+W4aytDzQMCNbS7eDH
Z1GaxNMr6WUAYFDmmFvWbdnclVZd+SvS3JJ3jkGS7K62DG8v5mwEjEIcyrRbu71NGpRwLZydGusZ
ZksVG/25nGnfn+EYrKz9JAlWf9eKWougi6YY9roh5JUZRcUrglcznJiq6qhgh5mxLE5e/cVIp6Uh
CbKjJoiyKntTuQIGDS385O1giTSm9RoSt77zu8kplv1ISiSBXH2LSdIlZVgHxJINTPt6HH2A9jM3
vJqTugwD8jP729xy6Qr7dun5+wVFZ0thTbBR+w03K609y5CEYLaT+zopSVOiIxgn7AMoSaP+et2l
ffNRe9FpE2P5wGciuhwKNbHl02LcNV1NEFZDvEu1rwfLxc1YRN9EGNI7lQqu/s6ncZNszCK3vD19
ETomY5nqG8DZvnuGkhXLqcbw61CG0B4KDNtf4nM/dBdg6GlK3ONSIOKK6PDh0DSpW2m/hdFDH7YR
Ka9Zx1Og5zyk9HaNAZ9v6qNZqpql+dYOXgsWDBUDcWPdmlShGCmwhJgt2rK2af27NNcAoBiCQS9K
i5lchTQaUdHVTfixZf2kmZ6n4h57+mXiT2V9xhvJ+KYM++ymGSpOrM0EGriRDlbF46ny175rmB9s
r2qrS4JmWmRCbKymDa4OdSedngjgcVZk34Udu+fA0VHxTTayham42DPGRD+coFN4Osp3nazl6yVp
ku9L4qXoucqkumZPlBDs2i7VlxzU/WUUw37fhWt6zNYhFgYxU5OXHyfX7r6kESVSgP1UfbcHBo7n
M22fL5Gfxm+xiRUJYt4xpeeVOf0aR2YYxK/UcoakP1BeAtMWibPJYglfM4uIvWMnnKaXpL/EjAFc
vRhER5c07UpX9Ft/wiBM1nw3nhO5PuzzSJNOV5hxTJCQMU1I6Oi/0QjuTDiMfbtK8zqZfyZzLvtk
dF3VBVOS0dx0KNO+5LNTiA1hr4ghzUpRXqpCIcujLVfsfGIqZODhe2TrZKX8qJ1hyxsnxaQWyKXu
vmi6q9DySJSx9otP+elPAxRAzkG5Z95oajuYfdNqgzDsYnqEXWfcdWT3GLTRk/B7jlAZ3hHlo75a
FpN9d2k5HWxYRjTXS2/Er0ReGzCdiCT7PpG0ehcTFGlsap57vcFHUbyL5tbvN209y7MltRFoDij4
7/s+bj7zxEzmzqTirw4lXxQq1CisL1Rb0Oxwpkje2X7aMG2qPHgjwi0lAHyrNC4FITXfx2PDxYoG
eVVZPT1QUjxB+BGhUUa7Oi91e1ALZhKiNIcB1A5xk2elT5jw1iEv8Cx3c5mdy2rtRB6XtX+v8Kzw
rIt/v8Lf/PN/VP+A2fHP//kPYBb/eKv/+b/Kr0n9/YmqbP0rfqz66g9aZrSaqCex+rC5Zvn+sepL
foXGHUs+vRNb+GvL66/uHpIygeoCiQBCNBuZx7/WfMP8w4SNsZbjNABXIAVt399Z9q11VX+06hNk
hrhGIk9bu3jEdZ/UvcQWT3PZYGEmxIBeUn1ulks7BaNwDmae6FdZSDgK89yUtr3K+/BcFYhFKNBj
5wLp55Bvi0wR+DNFzVs3xMbMSjgvn0kRBO3pe9UtuiBE4Y+u+S/ahWJVnjz5qQV7BYuJNP+m+nHX
fuIjNXqG4zDX6tPgYmLfhINlvY2TCHVzl7Up4SWMHmJvKK/pIllxUKC7BPYtmwfPtgkyzh1x4bT2
9J587PRNPknVIZf2rMuJVG4abcYwfhqKurzlWTHFrqAw2nVmIq+YLlisHoQzfiUDavxuJkP9bixJ
CnZ7Z/iSCgKGjChUwJwH9HJal+nVXOGUH9bMBHPBdRuoJWuXDSan9sHNQmBjSeVekeLpBn3dGi/p
9p9qk1C52QoGCiuVK316JN7JJqBD1Zir9TohNCdT73XcNwlqejo1turmjWXpP2/Nv78MfBl4d/7+
y3B7TyRYedLnX//Ijy8B3XwEKzg2kCH6OE3XR/bHl8D2/3BsfLmAarAU8UX4zy8BrzsTKsKomJ97
RBrhs+Qv/AtwY7GnkBbfDpfZgHPUnv7GBuCnXSk+PZ4W6VtU/744tSRSktkR6XZI9qMwnXZpWJgH
tJ9TdPboqvzi3f1po02sI21+11emwNSp1lf70as7+5KRathD/EspkTepM/ZfxbJUH2yFZ/75Y/18
Tgq782rrpVECCmjd8jw6VmZr2vTVmG7Mib5dX/TE4YZ9/luGPVoHnBH2OZcdFGYg/1S/FreOX7Ct
44xmw75226aELGwn8ZvMW0ht8VYfyfPn9dM1xHLLRhLrLRgi6yf1X2YLIlQ1enVIAZRceZJMyN9T
sfJOounwf3ewk4vYmPMyzk6bbRridKaz3K6cuyxycKo2fPRf6AD9dMeO1lu6Z6gB0XPJdbl6dMfi
Dgtx75Ls6NSNcZ3W5LtGo6tfOMovrh9bc6ypWH0c1MAnn0UL6EVnxz2wR6Ryl1nidGeaIEga44A8
nr96vzohWko49xTuSvZBT0/ISnJGttMI3geC0bnLyQS80OMLL9WvjoLh2+Rj4fCFUaereNGj/ZiB
3uhaWITRs1GzQjd9wRp99E7+57LLk87dYSWxsbutNc0RkfXo7tgGhblpZuR9RrFXb+m1ojDgItZx
d1awYSdYYgHq86oe3OYeZUs6X2UMIqyzCbQPLqil0PrWnnjbg7L1m3IfkpVDPMFQArIvLYQrVhf2
Fts0D1AsckwJm1ZmE2PyptIEzCuzMjZ6tKKHsYVvsu2cpWKXOKT+vcwV4qCldBIAlG7RvvNTs2nO
k2RZvG3ZV4Dq6X/0L1Qi6/N4ekVWZAA3eK3m5LoAP7oifA2iNjYE4Ks585hFMJHYkFGdX1e6y96R
sYlTqustpDemi4LUSPzfcm0ebwndZoJaTYrF9QF7+gN07UAYzejCbTINb2OPCIxMBynm80/xL14Y
B5E5fUuGUzSJWKIenyZzD2NQaBg2fdNDyh5s95K9HXRoslu/Pn+otXQ7uaLCxO2qOC1M0OLkc5NK
t2OwFOfAjnT5TU0DzQDC4ik/cT0kN6Ub2u5v8RKO11CYq/cZ9Qr9X/fkGhr1lFQJ+h3qIVYkTEPD
nlHn/MIycfqO2vismUzQX3NpA/7kFU2cUieOFa7vqGFl295NWuLE1Dh42+ev4M8H8rhFQCBYkHCd
nA4HdCZbWlWYkWh2xRfW4lpMetvp5veP8qNgIK2OR2+9j4+efOz9OKsMhD2eP8HB7Ot0S8Ra8sKD
94tzsemJcmM4isMT+PQoa2wqE1rGANi2iktiGaPNMuTG2+fPZb3Bj5+5NQZqXW5WuQSV2GmvPPWT
vokShLF+u9TXyZolaqB7/WYV3+y+RRcX27vnj4hJ/PSY1GzQW1jq1sOC+3p6ZuVE+Nwo6cyPhTaA
qZol7c0YlSzBDLWVlOde78sPaDPDEEBCU9gBXxo696ADgJ4XdS822Ojs/BCzfPW7gQ4H+S0y8sBo
6qYnaEE4o7drx7RDQ9AX85fWx5NCqroNIyyrdPawNGMutoPstL31KgZme0k08rTxnQ6xLIGaUX6B
1IzpoFMzEdxYzuIx605t+kD5UsJ2XpTogtlxxhvXn8TnqOUG7XtGGv+bvTNZchtJu+yrtPUeZZiH
LUFwjGDMg2IDUygkxww4BocDT9+HKvvbOjPLMq32valFZaYogoDD/bv3nksxjEgZuOnImQ+9TZfv
ph37er5S69Ke+Locfi4oi2tszNiO43Se236zdIFTxREGYXBJvDTp/6Vak2lSWmXvFMbhoLcizBix
i0cWirO0egCsYVZrkIYWUhv6NWCoqHes8rROAg2/aniPfVTaukYTVYgIUiOrSkZHWbaj/bE3b8PV
DT5hEBryJaKOMCDHPLsCdD8FeW0b9xRwuxXUOp/SZzNisHnNRrbBG4bIKwEt1VdT59rk0GUXy+v2
mOupsBKVnp9XXkR1fA0S5LFPFDet8Og34bC1pzCkWaLrzQLpVWmKbQYHv27UNc4Ph5uA5ohQ+Z8U
amfzq9HW6fegVRDekDwNSLVeuDxGFfZOYggBfVp1LZ/VVLjGZ0dm9tllS5LH4yBDCFe+NT/R1KoE
Fq+5hexeZPUKGhA75YsMG1wXoZFb76M/ZB9kd8027iK7+yYpME/xpY/BQPsDvvESi0LZZbFsgoGU
uV3PbiwtLcKdX2RA1WJbTpISK7UoUOqToT7GRpndR1DWwDEN5abZrqDm2dtPa+csO8OvEMHkoBwD
x7ew8aUPawoJu5gLGkcyidIcYbL4oLJvoPCC/lcsypngPo9Kx3msTKbXMf5+OX65uWEvZxLYjnEM
PUk2U5qVuGZcEUp3pSzXe667VbwxbrHMHz3ktBEYfjvAD8HkUsQ2Mz4Q0+kSvDNxxCHKGLp4qgkX
O4DzOi5sE1VSHWscggA0ayXMnWfOpRPLpcQPVVApGPyiePZKohsct/gxBJU2aDYzCwpT8tbJT8wp
x+JGThNTEjfzVfdJz2hdCIhx0wqDUGFWPHg88d2XNDtQxWwXe3+7TKvGSgpDs3tYohkXbtrURr6Z
/QVEoPIyb9qWVuXjw5lcZL1MTu6wlUstX8hauHLrVV3dnBmLhhQ0RGsgEs/J3XDTK8EeuMVfXt+S
/bOH2yzPy7pJ0BRn4e4Hp559WpI40II0a3OG4HCMVaWXhKkFDa5c6ZK+NTeqKbXhqDdgul7bj0UJ
+1gXgZ7uWXIyUPuqt7KFKG/nEaMNi9TrvyFOTuP4s88nDjJEabzCa4NE+5EIy0PWN/lavhZhaYlY
zzq/U6oqKInrCndtzU1gwduIknUtJZhpZff4P+iBqDEi6GqtvgMuLUIsU/2kk66zo+dI2FhFRD5p
gMvLKF91iCOdtVcL8tGtUzW7dq4w3c4uLZBxf/VaxC7HBNygv/GT7m8UZfQbSzmQWZ7jsOS4cDAo
iOy302/A5bwiT8SOktNwJmuNjt2wS0Xc0EqktzQHqyLpynyBYY/ERSZ6rWnzpSTVdA/ah/2TmGoo
LuA+eGV7DmGepBgFxhXCJkEDKzXs6tieHeqiXLF2Wzla/O0Ldi0aFA7u1lF74fxo+oJjDEKL1Hvf
o6R+M9nuyDrdMYyO/a4zH4zKXNNT18wpeWSzE/eFT2k4J3ImVJ5K8yf+DDzN86RNWNA9ZNEzhZ2s
zdYytPROO/5M6UsRZtZxxf7c7FDUwieulE3niTHX7+0igjS2Wr/6OUqJfa2ZbY+T6krTecyi0+Qn
etvTTyMMFrrfOEk4Gwd3FWZ4ZXSfUD4D3GVFVj47IIOmnc6VNI+jdS1aTlF/bo05bez9SBhbcRoJ
0+vDUkfVLmBVeR2D0ey2ZtHbz1o3nCHp8kSD6KXgKDHU8H2SdVn97x2vTsL0pp3DZjfs9qNuAeKh
h1nyGMm8hRg6cBJiJDixWjPfXV+Nq11zZ49YgePcH+czD4dHua3ZdLdugYxH+N+czGTFkezFmSlB
qLYdVvRY9/XAlxw98TIVA0CGupl7GZu6dbOfOWJH/8Jf02uPfY37lhvIKLz3NVv8jlZvM5jOBC7q
LsZvLatkAjGAwf9q8flw+c/odhhk0B0t7N8i7vtwpfLAnyDsKiq0vbiQpi2eJo2vOCEjGTKI7O25
jTE7lObtUBqwf6iMdkLQEIaCTyBLuz2FVdMGsdnJqUxaWxrTPmKiQnVDlqfrcYFeoG6aEuvNOWTh
gU9ouwsVZCgjgIVthGRzU1IzPR9r8BR0zGEQz18nvIPQiEeb/51xXKWXrtZjA3CzbHrzJhoCiZSK
/DKED56QXf+ZZq3f/5qLdBr3jVN69UHwdtB05i4deMfButINyg6kpcHaYh2iSGYvfSlSulUMf6Z2
a6CoNcHZDNnGQz+jv4FgM0vqnJEaWJdxAnLg+nW1MfLeoygTlaXZBIxPZ8xYOS5GhJmGFyp7J+c5
N50JEKhukKmbirP/oXFp5eXVjGkvruHA2sdiNkOuLkxKtZXZPO/DFowPjeCcBpPGL3mHcUjG2VLl
rVAnL0Ik3+SaTdmSGd4aZ000E3Zl/nfpcy+lJoJtS0/VNu+t/VS2BU25OsDFyDIbIo9l4iWwjJ57
kpUiPWNT6knDpqAiN4aJ2k0WZ4iwPvm2iCWDInRMC6LVFrhW8ZKZFsTO1Rm8AWx0WedJt0zX60vT
82td42GH1lBhA4JpbKw73g24WisgzXu3H+WNI4wUoS5bFGLlrJ0JHdRZXqdBGXeDlKG/taPeJ//n
oiV6En4XcqefUsqV2mmecqpfR/3LguRDcsn01bPOtDb2JrkhmiqycFk2Sng9oGa2fm9OCco198yu
uSm7iVWeBuyQZQ1jG0z/mbxa7DZGuW99ChZxMubNEGOwwLTrVZk3X8fsiMF9lTUbdDzU4EHn5nsx
BQYxHV6l7D91b9c7o5kCJg4U/OK8I398FO6VzjD0FrhbxAcO9SAksDQMBIu8zTiQ69m0BND4oDbz
niu/aD/dIJ2LvRRY1fY9K6oZt+U6upvQM/wgYTqvw4egYa6z84UagovXFLwDrVJXiTPlJQ7jypYn
0IQZCo3TWs/+2HbUE61l812NQcP1GXX0+0VMjqjEEmHzfVyGdX2PAXHDmYC8M9MY52uSPdJqk1du
s7Gy2qIlbmq7d9IvuHP9aq0ZHgJYu/JxengYlk+YhxMG6SDCrmsZkLIOh4fJ4Sbf2mqCixc2mVVs
q8GK5AaFoyXs5A/uawe/Bu+sX1Rnxdkm3HlDB+9jdJXm9NLmy8PfH6V+cwb/cHrjYIgUgxB0ldnI
9v/xJGV6bE6tdaw3xsim5+TycGSxOabpctOKPvV3eTYa0X7pUnfdBvlMuexUrsv9ao2avTxySLlb
chaTbdZUK5qxrunFdv1ubO8r07OaR1dhMIgRxz2YJsIo7KNQBRUDrdGoZNWshg8ctUUeExMibuS0
vv8Na2oWPFtr4BwJp/q0uE2deHXtQr8Wq5NGd0uVW+Yel4ig8S3FwblhkEQBQ01GUn37+2v056EK
Yzs79JENiQxAWQBF8YfDeiZh5ogGGFPYWDgt/TU9pBFe041XF+ZLBQn5+e8/8M8Do98fGJIeCEJU
Ohhpf/xAtRSBWS4+oanKrH6sRk/7GuM/DIvraP3DjOA/fJaLwR+FBKsbKsmfhlOl74C+d2Eiez1y
nZRNuKvWVRxXn2DX33+tvx7a8YijEnp4tBi32n+aFEVNmg9ejRslDbv3KC+X2yXM+3+4dn/9EB9F
+LdOdFV9gus//38mK3iLIG4r0Dd1NhW/6sLO7vu6m4//7VfhYQHDZ16fGRL4f/qF6rDnaMMhZ5NF
lTpYOb4hi/TD/u8/xfrrj3P98xmpBOQfrwCTP34ZzzfLyBv6bnP9keikZICs2SJafhv7+EiJik3m
IO/T3Frtl1IbBkZWjnIryUcLY4O9LK59w5sJX/8yWUtwzCxR0uMc1Dra/v3f9T9dd4q7Q2aASGqW
86fr7kSdAfviet2D8dHBEnZEkA3+QU35jx9iE6q5Ak8iZoJ/vB6WipQ9dgvTzIFjCPta4KLbpevC
f+Kd/OXCE6fhvcYH+QhumA7/+EHU0yvZ493fGP447ow5G6lgk6ERk+OV/6Qz//XDEDevUttVgrjC
if/4Ydk6Mbjy1n7DAKlP1sqgpHMKX3u7Nf/hR/rLqI71CyckjkgXAyED7z9+ku32QY4kRUmjI6aN
u7TzkbdZcZdnrbgFDhDhN4rM//axvy6aVzYik2kkHO9P11KE/WQTg+JD644uvLxud7bL3fz7/vv/
0vn/vppU/kY630x9mTff/9eOsr4/GGmu/9m/5XP7X0zor0hUKCS8vmAR/Y98bnj/4s7DdB9a/367
XcWJ/3HSeP+CS4x6zu6P9Yc30f9VzyNid9xImGeZ+EJ9Cv6rmBwu2b9aUtiM48C0Ioe5Ll00f7wx
q5I91SRt8iQoUtao5Hpx6sj5ORrEPOABUtCxNtDtm8jfw1OxvzWi2EmVAaj0qWdlOaModLGSLB0T
ohPpdjbY9EWhMTH1iILzmjJBAeWc9EAKdv4S5YeOXRvVGYLIMXPM7TgU6GruS9+Pp2UmJl7ZWZ5U
YSAPE9U053YonjJjpaZhUHQaifQubzWG0sjfmf2w6fFa3nbYcZOQwexdqNwpbiMDSIWRU5U59eNj
j0GfwHf6gNb4ljYK0j7FLTLY1fCmdz4dDm8RaePYCpqbxcp8vEErplss/e+1HrJ9x9yaKSEFC+vg
6Dj1JdWg5vBSq8K7m0fbOVaOeYWo1b/qKoiSVM7Dvcnc7xfK2YcdEiW3V6vaDm1JKTHwkKTmQ++K
aHLPTTiXDzibrWOdOZT3RYN6yYO6nTdTqq0TgBiT6TE0gUdX1BghhffQEYxbOv+DkZb1hZs5oGaw
0PW8xSBsPiy6UWIrBze9CW3dWXyqu94CLnFu8TY0bTITA9sJkEi/ZGZRzZNR8ZF4I6iPTdTV4lsb
Dva1NMEe7kVpB2+VTB0SRTlbz1ZW9cXhqaBVpu4ozBFsEweGN/J+WHVzm/fBr4gGHzoguYQKlMS8
HBc8FXvcWv6CF3Xk7LL3RSBmh4K10I85buWgQ5rZJyRM/Hc7Mw95tws31J/DIFL6KqV519W0bcSj
qmzrWZrCvKg+eCAejs1ptTgV+hXNDkxgfVo1hTa4dpLQcs6iDg4EFEJf6fqk7cq/UxG/RlbmXUKc
kVK+vru49jUZisFbXxgW4eoGHHhaRfBKwM8uT7ntNvvWcg+qhWgRMuqFHWN/1FW2bbG5x6MmJ5On
NiSftolwhhBsMb29XD1nm9rBMYzS9W7p0bSW1U4E/4ojHiDu0Dg7NRdIOTduad4AfcFfrK4w0vdA
FrdirRMR5mcOhjTahX4iCO5Pv/G2TAsZtYN0BpxVdJsuDOKV2HV/PTDdBiS2HRXsqxocTklSsx6e
iZ0DG7SpezTtntGGvmg2/aN/HJ1H1T5Jr993aomF/YPUeKKXhetpvnNAGR6ncrpLr5FNV+5ZjqZd
7xAOS+1z1dMguxBLcpqtbrEPd9hKu8JOYOyrJFrDA8HRFBwztWm95Fc1onOI4/vITwUkVZ8rqlZw
H9h7RVo+njTAyNl3jhyChpMiyn7vZXxuVnAcNGoRJJJWkicemxuruF8EKDTzIyeQlpnQQjj9sKGN
5RQdcZ9vopUy7rG4w+MMQD6Il54aKvhbWf7LZVUJtEVttZPrl5ks54Yw5aYu5N5tAzcOUHnSLHgJ
qhTH2VB7rHPDR4qQfpMVi4p1mf8CnnhfFR0FhtchxmTK907OX1QwMR7iaTza7nSGhLOddHVp5EDK
Ot9bhl4Po2N9Lk2pxS0DRWc75/A6l6JJkd1LQrWl0WKFgc0bz5HcByYbXYBv3QVDQdwWbS6OUAqY
RxVdamwLVWYIBxRrbeqq6MULPnWHiR+lI5JwYlZuDZNOp6F6EiVzOsP8hAnPEpeF5UO9zvGqiA+k
amWq4yK9BZPx6C7p8MVG6JF4W/rY12kOENM2LkWmWidJq0hxYDYjdeulgI5QHvrD3MF82gRTdRSi
s14xGeFsB9DwbrSNitn10FMNcucRU/ZAqtRav5c9Ax3KP3YitUcAIzaSTgeZKmx9Gk89F3ak+UQA
kIFuHr5XRkhvUgX1YY7A7lTKvOnzIj9lThedQhFOsFCK7iYlWLfB30x6NowHiqOsar5H9tjiXmEq
vlIxJtOmuANww9qfvQQLT0Zrjm+SLZFbfkfmiL1MPAX5QmS8NX+GOZhXPz01Q3vAYra3xpy3iuPr
s1B0ZhmlJMts34bl9KPWOR7twW0RJ8uH3rJ+SAO40iImXj5WfqihU8dzQD2lT9SgX+pNivhFftXt
kjDAsgZBNWde1LiYMYBmVQ68CWeyGeERscZ80v1IIdDCcmhO2oyKLzVX4d5rm6+ob08z7Uu7QFDy
7LkxVE66w01KJNP6AvXwTl4jKUVPTZlqsqQMECxlt+2QehoXKM7run4bAPFIbJ7kMt4ppdlcb7oh
aN8iNd8QNQVK6hbJOOmDZ3zLjWbvlAEDSHt9C8JyXxjffMzck5xvA1c/wwbrEYVks+Uu2dCAsGm9
YD+ZzUNfqZ3b6uMqfB4HOtvcQN0Tl71jN3zOO0XXdNF8BgFmBkSDW3s1j9NAdQ69PAsmm0i6L6nM
3lPXOOEYP5XcxC3WfTEW58aPGCgTOHeE+ZH22cWvu6MLeLYObtdgesPddrIN59mATkmG2rgEUfNz
VU9yCLKdpTA2zB0zVbW4v/zUS5zC26f2d3cClVQQkSYVE6faeyJs+L4Mv+qgOqha3JK1Ra9tWInN
4tJW1qFLaZ4j8H1foHDbU3aPBQ6oWobRyFuuQRGCCwRMd2GY3WbOeSYontTVD0oGjqLzEnsAvNV1
MZyMlUs+7yL9AUAqdvjZgWB4DhgW6zZK1V7WBlqhORwrmpUN4uaAaa6k4k02vGVanJ3lbYFgRshl
p/USE3KqGPPP3QnOClB5oR4VdVhq1Q9oC028Rk0ypdEXD+0WS+A+rQbiTkFKq590gPzOxhfSyzGL
oh0XLObWiJcqO7Yw0cI13MPzSgo806b/7Bn99z4z9w4QoZVlQ5g5dedjf0nhY9Gw8Wgj4F+F8saQ
R7TWOKgpqUbns6STQyYi0V9Q5M0gmK6E+ls5/Awr/6Ibuq+tZTfJ5eCW3s7rVlBhc4VCTud7tcfi
fQRBDGprNZGssz7a95XDz0vXVlROWzw5LFXuDfOXG4qvqNm0xMMUTC+w1Y1tPX9b62lb+xXkfVXT
gDsYVNMG0XIa6y9+ymNpc03aequn+vY6OYcztVWle/KvhOJIAZ6WJt1ZkCx9BbMumOaCGah32wUS
Lm8OdTuzH0WXan6J4VGy0VCjujcyXova2nogi/qV+XJkIq7Pw97S3tafp83sDE+apCSlWlAGABjQ
wIrffevi8kE6cN/RMJpn1biwjbwhOkcGt5+vgOqACvSeFyd/t9rnaNWXsXOe2lZvPWKvkzE+ZKE8
+7Z9E4zzZh5sdpxutCWifgJ0vfGFfHB7+xHC6EHb+QdywP04MVWOoN4Z24zIE+ypzcS1r9zhpp5D
NHuX5lVz/Lou6Lsa0wArqCLEEV2hCy8SUIG5QjRib7orO1Qpk7d2lKUJ+Xm04HobqHEXLG/I+6Sf
3GrX5N60H8JT1TL3k/lBAY1MzCCHp+R53OpduCWQnhiR/UP0n3CW8z1b9YxbyQUIYE+vQAu+oa18
2JVOTwSekiviyjZQyITNIL5pkpxUMKlafreSdwbrglqbKCa3zJsDWN7GCdLvIzzBSVUXB+sBu5M4
QEhxaqoYnXk3lOTi6tvaSS+uuKT5R8MUOXTvqnLYK1L+mGm/DdgA6gpB0+6oYjE/HIGgb6IOQp5D
iUhKs028Ntx0678Jc7u2DrdjynCTNeY7mIp9gWAd5vwgnvEMCu14tWp0fr7n2HpArtgKO+LmmdHW
OnvfQDra5y1vjYJhYuX5SdnC1R1dlFI3fQzkR1GHS0x/QbBb3UcnrJ3Ek3jv5jLcpYEDjWGJVe5Z
xwISVxwENxzwdqlH62IJdSCsylcJIjpfgkOuo4u3yDA2qs8I8dy1vkOvvF+wo1jiR0UZ197PJHyH
4jRZb6C3vnslGLIGCaovKYNbA97aoE4L40qncvEStQ3Fl1lqgZETDHnKJiyksZntZU/4gPEF1Wsb
2fdPPajg16xNSSHmtlhuB915uxHaWwL2qj2ih/HCHJABbJf9lcPc+2qkOTtu+Wl4zvvM+rwRIkUa
MK63pK8SIGD39uJ81jrItzqXT5YOqKqY1xMEmTdbZo+z5/ZvhVl+Fdd3aVre0FOwsa0ZSmf+4C2U
ndhdfkkn82uQxqnPawfcng+/H6552n9Jd6bgvt5EmgY5375AAUgArRlxNLTX/s4W342bgKa/EbxK
74uI455tGeVto2Rx6RAuYcJ7+EraijaBBDvBFFkgHuv+wknX2Kkmco5k9rynarQHyFFNhiUmKD9S
gxB11ayIhq493PgYbWP4FOuHIUZkNKWuwDIrvKVhJzrgMsMyZNmdGgBZzf5urFbjBv9/NW8dYzKt
jREwPtpa9er+Ul3WKVhWzXwpC2e6Q+SC3OutYcgD1eJ2god5BdAIq8/yrTXR6ZQMud1ZN8D/zFnu
m9KY2uhQtBpnewoBw3vFgEJI9Or26fcGniZmYiLfc6fVIEyu/pm8YN+xsgW/72YFWHVhyUXkTPNL
lDvU6wTGeIR2hWo0qKbZUBZtnUIbllk8ViIDw7WWSBxAJcBicOBQG5yhoiXyQsfBxmVj8Taxjub8
bjZHUbcy/MOKMXBgI5fOOq7WAY9lirxL/l24gNqyyvV3c8lmY7ZYvNmkjge/yDv3EsDEoOUSOgsu
A4TAzSAWcVj6oD9HVI8R0+JNALfEaNiStWsdo7ZzR5e1ey0U0G1wScfBQKYnMbmp+IcHumzVRvVZ
czuJlS8/hWX3wAipWsJkHoy5uCPh4/m7npDO+uy52GG2i/YMTpBRlG2WyMqPNeNHhoBGurzKps2c
ne/yLFFTeN12CrKwhdkNZ7GavMCCIA2kiNFlDOtHyGsZD0PQgqYhsef1pXMo1tIk/+xZ0upu6Zds
4OjnIRfqmNKlUN0UszY1u11rJZVbrNgYEIV10F8qpsczJJ3A108F7m/rJwe4LPiZA1ON1TxAPcy8
1Nfvdb7ONyN4vwOdIjX9lhjr8CKE+cFesYY9SneCI8JKYJ1TBuOsTDm8x30zFlW690aAO3hiKgYV
ktWE9axrwtvCD0Mm2KM9eVulCYNuWv4vtgQRjAZCCT6/hb8Ww60/KAhrACuvGKSy9D5bz6Gbsxmj
cTqlGkVqR7oqpd0NKl/sSK28fU0PLtHmkc4OAGhmcAck1+u2BFeMR3+oQOt00fSJu9J+WCw9/GxH
diiUEXvbse+AmzXLcOpM1X7rLAvxU5eevR5nczHteIpSrCh1tdhJ43UNbgJ7lY8ZvhcQkal4KNI0
zbahXP1842vR74DN0tsBSSH2ZJa/59CpzkpXy8M0mGBuoBkthNlHxlhIapwfSmH9HH1KoYkwRE/d
6IWPUObaW3ucvAfqzZBUSypPT/3QUTzs1170Romk9yCxx1yP3UU5xxVyybjx5YDuXYPwOfl13V1/
/RmnWJd70T3nJ4+e3KKglhHsm8yC9uproOuTJkkzfNNeNv4y+5B7Haoiii7OwqeGfPddk/fGTpaL
fUbi5Lxg3YBTYuoVlOwhaqurjz7GmIr7w4Tu5FXCfipZLt/JLnWnwqJJNh179iPuPKB2T4ppm8dm
/HLtJX0fJsJu4JjSIsJIp8X3pqmyPcaFNSmGwfoBjZd07ais+rUoF48xo6Ago+iy9oLjpv9pieaO
+6jCI9MVv4wCXzveL1DPe3sceMVwnf2dH+YXszIZkjasL2zaRTc9FrK2QOoOwv1G2UwKRMknDHdD
YN1/s/QVbySCAXepQ3/yhIEGR4iLCsPtRSAKN6fGLdOM2fzCzHUGCj2bKGJRLzZl67JJdu+APrJc
ERzcd6aTBuBdpmo3adyDjOEQeHGR3fdWiF1yddqjs35k/ePc03iWwoi5YfK5BIF+ChQmQMlTeIK1
5OxykrsecSt6sGrDyn9a5coWR1t0J9tVL+6FCN2n2Wk4ILgrMFIYxM/azDj4MoIeICR6+raahMux
lWbR0l0uFk1yPFxOePawEB243uODwwrDtqNvklk/OyUTApsRw6GKJGWgKNi0xmD78HtGkvwWpj6X
mNQTGfbEuh1oO9KpubuvvSDKS5mojpdpBvNa8Tr1ij2PVQXJq3yXi/fUm+yE272ho7MGDdC41AVV
7sZgaxMM1bGOlgNMUzYVKduONU3MdJ1u5pAmkzaHet1Rm8HN2eA2CRg4W22vbt12Tk9uv3gcfkrn
y69H460QTlbvzHb2X2l9Y4dvJcq+T+WYv/tDcV6IRn1qtOZbakucXzMbB4rBXVOBR7LL9wo46M/K
dapvWMtden+MbaizPumbFKAsE5mgPyjSLdFxRMYq2BOWjd5zf9bZUaHovVdBU3xh4yLfVa4O2TVi
3SzKoEmD0q1eaFGwvsHN6y7OAJYVl9xgkIWR0MtxUR6zrJxwBeApxnUbqbvFFuvDHIwpY3dz9D+L
3i1P+NH6Hf/SfvKu5QTa9b86qwpuMnZIVjLbpfrejy7jiXmUd05T1YcQS/I+X42AM1ew7htqow2n
edCa+dCUnlFRV4IomY0dTGfvS19b+znDU47huYnr9k7wCsSOjJ8WA6bYpCKPjmbq7AYWU2niPuVF
TqAAO2fMnznushWO1hVYWjQSX6USZ8ZaRRzCoU3cyrJiJZjxrljYX+dVJ7pxDp1tZF9j4MF1a/FH
AgBI0mkaD20KDK5cPXcLl/ImiJjYCy/CejtwmB0HdRgW3kEWvu7y2mtNGHJTtekL2eBij4heEI2v
6cfuRj/x22W9D4b2m877n4XS24KSQGFLXCpu05wmRvGEV3SLXVac1EgreAWbKpXOd1yIDJaywtj5
hA1IuezxyKXHLiwYxMz+i0VI+NKrNLibmoJJi1H3O2ZayQKmFNeZIWMGvP2d33lPahYk88y1g4Qe
pJ/Qys6IEdvZG9c98aVvsmOC2WoN8YDbOOpUHxuoQ+PkBEmovgo8SuA77EPXYB1fRvWQCp/kf8N1
AbIWJFOo3rQoe55j78LQpnhl+4nfyVMqYXnfY1EgDSQog28wiYdOsUUX2okqa3cKKGjiYpQHl6W8
4zVOhs9x4lFuevVtsauarXXPsAJL133lvXthux+m/iQY7VJrz+HG8RcqLaJxp0RxnhZHHMZVOwSa
S0BlZg+hQ9el2JZVyP7Xte+c3mdMnFsbCssLvIX4xrxm6zOoC+cfmBQ9Bh7mjuM11kUb3MbC3BCn
ufVYZSOh66BObKEgEFsSuJv4oEdpYcrWsWOaxje3ZHQuoTekMxx6mrXmeyPEAVWxD4uh2YLeJ5GO
000fBz0e8IhMcZHl/cM8c8eUlb4gKYysdX6xq2pyoXVfdk9Rat5G0WAdJ6N+xlt4Ywv9pXVwkp08
h2twQ271Nfo96pvHJ3bw5qZu6+qhwzvwhWF7YxdZf8EwZHwUeRnc4YComFFArGHdnRKvqqpzWDcF
mw++zDy164Nvl5/jb7sZT1qGuri9BohIjlLcOg3iUvfZC0AIplNtzfzeZmc/HfGhYmwsH5AID3UY
HLIMHo8KMTizjccPVx9KetcGY7prvDHpdPF+pTU+LHScO5TFPRTw1b/DQQ4fPWh+K0oTt60uzeoc
jRBsaDRwnzUngbiCbZLMqwsSuW12hKgYuKGy7DF0jDdz4JxshnixMufLQHnZaxSV2V1qDDuwJPkj
XQ2M3EYcelOniawoyCtZFH6XElkRk/Ji3+LeYqozqPRoti4DMWs7VubHskqMlQCXQ4iQDALn/ewI
a9dODkg729hqofsTPVvjp6YVjM1oCaBvah6dXMQwDG5wejwag/VpO2JfsSSCN435RU/OqKBMPlET
eRxFDup4to8Qg8/wU452w/48aj+6BSNlo86zUY9sxHsanbq2TIaVcWLXVYzWWdijipJ4rG0/HIXB
uOLbwLD5Il/22PXYpZ38rsrgSdLqsGHE7+85LS0HPzOznbKr14Xho8ps52Wqo9PEIA+cOdy7+vdY
kAdBZ/bwqpdieNO1kZQS1SXMKKHv58XeWdnqUWsiv9H/d8bvhliAwr3GctTTLtC0L/BezmPTnN+D
IXgb6vaJ42z1wtepN4M3y7gLjzPAwdJlYqxFt50KceN4tKR054IB0v08mTlBHu+uyL/sai5yAg7M
ZeSidgHGY82B8BskQP3Z99q7U/+HvTNZjhtZs/S71B7XADjgALYxDwwygoNIagOjRAkzHIM7pqfv
L6pul3XdRbXVvixXaSklySDg/g/nfCcb9TecaiO3fQ5gcJrMfZKetVG8tngFPYSRdwG2H3jRrapj
wPFFOEU/EloQ68yG3HoSc1h/qsT3v+z7zK3ku5T8ofv7hGkHcSN1W9cjmXRbQrOsstq49T1t0KtL
vCG4n/a+OzJ1jvsBsjSJAWGT2hcH9+iy6QIWUh6S999BSonBPKb6QzGasEfMh7UGa8EBVjpJck4E
y0uGwX/gX0OpjreZVuPepTBbp1rmn8KM83iJPTEz3OzzzmKBODnrUun5P0Rt/ysG+Td2T/+dGOSi
6kT9Cy/53//KPzlqDiHnwnXvehyYab5Ah/EfHIUw+EcANgWFI/7Uf4o9/qkD8V0Qa3fkANc0YTZ3
E/Y/IQqe8w8Eozb8BSGADgJZ+5/QVAA28L/6f6yEAV8d9rKAqIJC0CX061/0XbG2lAvtu7qQz4Nl
D39ciIsNQTHoLLvoR7T2VZ6JjWzaaiRtgQd62ixIfdW06kPYqG/AVUf7D3mFYUg9gWtsbeQ8/nKJ
0Ai+iihW9qHIK09+FU0/0iK3Ylh2ecLA4tQjiDesVP2i3hWE9G16nDGI2jWtvN2yvGCEkWpa9KZh
vwYYSjTEMYsFvts0WNkrbx1qAr8dufh63YxXWvy6YoDplc9M26V9DFIA4ezei/6mGcr+KOoyt05z
5Ofq3VtyrAVU06Y/WOROcE8UVjViP4ETKsANjj1AVifpfMK1C0/j/o4QcrUQWCZ71U2cQS9M5AMq
PerakHWJFT64SBnA0eCix5A3mOFcxulYbWG+lGbV1YQsELcAZvPM6EAJgEx0+sVhGVHqnKvUYQjY
cWnqjwosb/CYpFGWHt3OV/0hcRq3/y4iuKXHu122XllmLH8mS8MNUWTW+ORwiCNzVmmQvRHzqTaV
TRjF2oUa8FvSAlOe99Oe2mhk/ZNzXY62DqC7VeQiMoAvj22a+KjzE/++GEtBv7vrPKbH3IBtS6w/
GQs78KDsHqZNXWj8MQkOOLYUy+g29YrgE5+ZV9i1wNz6fHlMtImXVQWDQjzATM1x206pk9nbpvfn
iTN1liaOcSHKPF4xchm6naoXhXah5zu9VUI2NFOIP4ZN0boWhVkebsWogmeeZIT9BYkC+tUNpsJr
t/jxLfNSVWFB7noYZFFBFzir7uoT1aoetV9hqF5jLm38BPhEZZj+M/5Z4O/2YT9qJCCVU7y3wqv9
ddjGTJbufPHwEOKajOxD7GGB/MYYxb07Rozo/V04FGhhBmgT5c7JndjspAW/eYPURI/PlQ71AxOw
0ft0eBLE+9jYRbod6q4y7m5gr9TKlXAIaaRUZNv0BuXXLk4K1wwbrDs6gBiROq6O6FrG9Bo4lVh4
+ovOGrdqqPyWrMnEmX4SEEHS1dLAMn5hZWMrqmPml9sImnWyIZzgzkOyFyybUZzhr6gnby63QNgy
3BN2nWWH2PTwSYcpHxJAFktHYl8XmhoQHNPapF07/OQzg86eyBjak9LLL3bQLRO7GNyUM1ebdJr0
JBn5WHLFMASQ8MbzvakLsKE2OcKGsjC9JzaenDgKVqnqmSRFaApGDHAjFrM/QYqL7JcOvBFHINHh
BaPnvCtyDGN2O1AQZrlq/B9NuOCMXltzRAWP5V7GwSUlv9kK1yUBupD+Kq/U+pQZt1CKQgVtFvJ5
VED+C1jbcEKQhPjjJ37OqTuICM7vOrCZyb7GldPa+EO1XPDNILF6G6B5sOqrRY8qrYlTvQ4XHT/H
NsFaK8+NveqQhVCSVrHwKnWO3MKv1+lMpsipFVYQXRM10xNiO2u+E9xBW1vPnkWVm1oV1SXmHrB5
OAI3ig3Wa2XVABng6OU1bn7bn1Zz0GfiQ9JCcDD6WdfuzQxC6WOMyIEF0ogviXlZM3+QsWiyfYsv
pH2lQp0DGOQiHVetUd5HpWBetRM9hVekUXeOi8o89GwzL3dIyvIw+vxSuxxrNY9TlgCwIMsD7S1y
ROsOt8yG5yUb1EebJCgE77Yf/BPR2S+94Ykoio7VMhObJ4+5bbIGskn+A9GP6LsQHxKn0iiC7zLr
M1kszWq3FRAuGNvi1ekCcRhHGX5jQUVCpPi7CIvCfEP0UX2SozMcw6YeVqj74qd2YVOx6rGx/ghn
RH1FXzryEM99u82mpbiNzkiNFMbLR+xk4u6j8eaGtaea/KNZuol8Lx5igb/HZdnusS/36N3Ycq6J
1vFxwqXqV2EV9kcxwZyliWmTi5tNxfxCRhNuU7AZKxu7RnOcawTvK14Ce77QPhSErhSgu/UxHMHc
nQo0OvKCL8ioJ6kz86KAlJRHNfY2/ytfPJMNk+5id5y3Ji26aRvWmF33bIrcfGtbpbzaS/laFIaP
ZLaCVzvRTrgqoBvx+KUJ1V7uu7TcaWf1b4h0aB9lm+X6fW7H4geWTRzm/Az2Oo4gU6+TxGsubePM
n1U9t0da1fYpsUPOBcguK1Jw0+eJudGpzEzy0CpUb8QrqXPr1V384nmDdZ4xT7EftvhA2PdkI7E0
Q3kkQcvt9+zMi5YJsb+cqYKtTxtH3IMxXnSNHSNPfalDuqV0PnUFA7K0L/OnyuGZDHUQVwyL2+4M
bQg7Dzjyt2FGN0IsuIXBHU421bF7lp5+6dlL85AxRNqQS4znmaxqtoJcYlu8uEwrGXyzMqyyb2k1
BzxzzWrpExQ5QZ+/FGNuH1ST66MnSFZfmS5HqGTH4UeCSuvTnVu5BbXBs0M6OMO1Jvm00XrOK7OM
jy6T83M8DixarbE8eiUXyBgk2SkMGC4Bx2BINbv3gSIludqQVzfS/Q3Bs1wWwwIYueiGVE2JCcvY
7FoN50bhTfmXl4esZz3FIM6GphCtssbwhJZ29GKrJX+yJ1LF24m56JgvqGEBH+8rvRRvmTWodVzh
ESqCPHqUY8ljaVznK86hLY40Gy8x8twRrV+BmDLBys2d7jwGrHKOzCGI8EEPuomUiB7R1YRfiZz/
FGWZIgnTwY3IdG+PdsmcmwqbYAo2/NaR3/UcZz7kciBcJeZlSzwNLMcfy6xNN01dXtsMTSOVrNjM
TpxtYoqpFR5PBlh1gOKkSOszh7HFXnZmvq5IyyGem1QdFMLn3PEB7OZVG54jlWYHQqwDphgJyAe7
lw+TVwU3C1nTu0su1yniseS47NZ8TMXVQ1uwbSpMTlJ53nuyaKaUdoVwpzctTlU0o0otjzNge14b
onyIEQvri8QSetBm2edOU25E6336evidxqh1EiniHblP+aF3Wo/Vs3FW4OJ/a/KOX8POAbTCtXrI
q7zkvGUt0zeCl4ygjVJn9kOju52JRHUFQZUd+4B08ybLHwNR6QPhf8FmCeNm3yO5fvAM4UB8gPji
nRaYx5VnQqidn4mo3MMwl+Kq8Fo9egRb/fGCKP8plFHPAI3abU+2+gHz/fyQQ2S1VqBVYPoZvMmM
f0GqfteL0/1ovRLppu9FfPj2tTa8yCgL+pfQzSykOKXc6BphNsyvgx1nDdPKst6gECQJtI6qn2IR
4GaVFRtmC2jBrpiWU7abmhl9Q034IGLpnxXxcTsu62SXd4hu/bYkW4E4N+xnDZKcsyhT9AsRfImx
lm/UvfkVD7TN7WXK9CCAUaANbr35XDUMNF09qAsSLqiGOU8saXAMpwlfH8Sj1lO8IlAwXiUKb3ky
pn8tnCJ7NjHcO8nIOF/nfUq49mBZX4bQLya8vXnshGJE0S6N2XG/Lmsiv9VvUkLJRAnRDZVt177x
WIfrbgpp4OcMes/sRJtKs+BjC7OsxilwH3uZE5Y+IVXRhBtcFP6elU85tFe5l/yBA03WKBEDyapz
JYtBupZ92lCW0Q9RFfoAP5KUzWKXmnQ3pll47jHWvw/9OFJhR/FOSVFfJt65jjHWJqi9/gg4I95F
sFpXFplTFRNaf9r0eozpQGgsAFpI/yeqxHjHgN2cZxIqdtMwuJ9h6Q5HUMrcHbKuUIsE9V9AZezs
vZlx8dxdqrokfzzo5jOS1WoXtv10dpb2SYOvfG58kx+8sghYgCzhB1lbb3XahrswNhGzsDKdyBpE
tdpa9YOi9DqiBC53aIQRS6OMW0sr9l7SJUz3EevUF8drP0xRQS1wqewR9+U7i0xjBnw1KJG6qzd9
ipmeXqt7TpKcmLg2RQ7f4+9itd4/toSa8CGNMTDmiHSpEf/oEcMb8oskGk6IPkH2xtX0YUb9swUm
ewYpLU9pUkle8vqTwX1KVYiAKSqx98MCGNmeCRaPdxpXs8vlwOZtqpwzMIlntn1OjVogRidU8BC7
ORtFAvBe6wwfatJ4xQfH788aD/0+ySoCUCW1jeWAsmlxM0sdip2R/RcP2HywqQ63cvbU86yaYKNK
PmsywGpA3HFxdYh0RGhUVxfPpGiUi47B+tS8AAYMN4nw5pOv0XLb3b3/rTyC3xE6EmA4pbt5Cfq1
PaMchZXtrIzFNR5M1sdAPbzCowcVMWl9JJJlaR10LpbDvKAp6ufGp+UAhLIumip+HMca+K9T5fEu
XHxzcsphyRFMIPIoZ0YT9wRBaGU6+bKxmV3CZiyOdS/HrWAb90KX76wTyoz7Yz1WtEZCMQacbyJv
kluCL/9FKzaQyEyis7b7kj8sQA1anKVrqNhvSCSir8iMEIwUfSIdKi1ytFRqHc6ITrVVFfBXUH/0
tk5fmgAE91SV5sXr59+9FyUjc8piYJTQYpxWGYoy+CM1H1ZnF08lLtkbf2h6JsAtOHC45scFXNEb
zS6rg3C2r3Hc+ufCY91aW0n11KcyP82KIqSE/L7hdKj2PSklj7gB1Fnk07tHX/CO8z39GbolluPJ
QeUHBWI9cMVsE5b9p0Us3g2U+Kty9M0hNmY1Dvl0juyp/SrksJy4ZszBsRvvM4OIgMc/ap6SQU0/
Gl6W92bA6oe+lKouTY05Uxz8aAnB2WZ+X14qJMwPHX30l0wpCMIZiklpsdgKvGGvZpmc5TLBbbZp
tGtiZk8iCJCCV/6tmnJ27ZEudlPlYmOIS1jq2H4/6FCmyzRgb2QdLbo9xAZzaggnvOi0e12YrK8X
3+XsTHrWLBOGnUin5wkDxgMenuRoCtT8GNeR85QxYIwEyF1UO4+D08cEYS1vjahbrAGJyynFOCHr
9BMH9vhnQbhFK5E09T5LRHgUDcuOxovgqOHcOwaTvnqlcfaEDAw/sjSrtkRIcanIiC1ZDEo8C027
j6tavapI3mB7O0AI3OToztTIadcjoQ1FtcugqQAxidHQOl27UiN9Pdmm5sqQFaFmnvsZLdqMRiB1
OvZWOBA7UFZluZ8j8RgQrskri85MOvZXS7rqAW/GvIr5TbA3GeQh77LusASFgO7khQeTTvWR+9yc
1dTPtyUKshsBXN25tRZ6T0d0FBqpf+KHr09V3yASFk1L4em++k0vtuw3T5mDJaRXtnmNNI75kCzF
16Xvq2fbnswmLIhghDPh/RwLxM51QzhNVrMQsFB7Bbgj5D3dMkme+hLRcBc0393ipOfYquet4zew
fWh3GScLTCqOKuKVZEB4KnFx6xVRv/VGBRhOGFpGO5bS6swqf6TaNN6HS+bQV7m0QbQLmTQiCZQ9
+mbZXruuyR85dgf05QEcEGz7XnJAnV4SV2/LX3aw+GvoQj4yllpS3uhhI7OxRgsyd8PJpojGuaDy
jT0j6qZ1rU+l3Zv3Ku+ataAOufboCvelU3d7O/DjH1zJGAxQOXzlTNC38YIQTAUB5PJQ5Wc7nJwD
2UbLxspC0PyhIKzRRk26ogKmYfQRKqUZC3ZvlPaeaZazXsxinUhcvDSzN2xrNDFPERLLVe1m7Pft
pFz++LJgR5Hh2TzgefI2ZK19MktJdj1T+W3pMLFbNWR7XjP2h2BpU+OjI+nmjRQ++mi0K+EYZTuC
TeihFRoz2GC8t1ne1h8zWu6L3Zji4HY2YVp5q68+8aaXea7vOag1vo16rndek3rUzf7wc/ZSMh4c
FQBR1OH8NAWL+07S0riDsQLFOqNNXIF17y4Y01BRlZnPNkQgrHQmd+WYAbY/LJB4pYFF4Bpbis86
tKbnPg+/48BdHqppGY8gw9CON6Fr9kRRhbusnJstYkpkILT3F9m1mIFRJEOfqMatTFhnMs8Z2xpl
XR1uc2FZN2amzMFcOd78fM5e0oGZD1Nnf28j8nrUaS3ZRAGt3jSYcZFZJ/ZtxLlxtiAgPadmmR6i
grjiMhDTamwRiTfkNlD+YKveaWR5uyhHCivp23dTM0TrSkL8ifJc/uww0LBMDrodG5FijTdMcPO5
BBtga4S41hMzu2E6bwjA0+MbCmBuD1YqZA3EoSH/yaTxTVq06pYGYbEiRYwxZ+ED0QSZZYXf4DOK
5j7bZTbBQEciQTBeuhljpq6zUaZbwzO3N4OP3U5OXF2M4af20IcTAFxeXxTKOVJ2N6GtXVx2dwmB
GjRHyDvcCuPdbg6G/pcEx0b9PBnny+p1+irnwssR7izjW9rTznouEX5ynspz69hUfn5DSrPX4U5b
4csvN7gYbCoFUgHBhs9fY1K6aGKoNzFmUlFa4fSCqb3cVt5S/lGWHr7tzPH4NgLnZ5KRK8hbM9w8
Ysse8G9hjajILdmHMvV/oAVKWVF74slug+EykXdwJD+c8bjxGBijj4TyES9Imk3a7ZJeok5Q/S0s
VbDzeDrpU32sFFJhNI2x1knMV01G0QGurH7v0eqt8EqpddVO4T1J5AFED/2JyNBlNeK7yPPxQGmL
bcc8WDnrRqZGv3E/P2b8wsvVEnTOdRENADTpAEeCl77DWGavUuZuG6bO7qmQC7I5nkekwRiN8tnI
dcyHkWEH9yYO9InLlZqluUFsODXZ/aIorZvbkPpF8fo6yHpDiuCvJLE+e1QKIKMW/xNb2XeSkqM9
lyHagCVvMGC71dOMUxV5Ip84ZQQiCYaZ2WoW+sUiXAOIkAKEO8YFO2YrT3aWwvpDpDx9Fd6Wv7p0
yvclzw6uz6EpBWPx1DDUGSpMBZbKWA4XteiC1ew7X3PLcUFj7u85tl8mj3mEkF2+YZh2WXRLHWj3
tnWcWMjDUSrofHTIk2zjBUqmH20q9IZgPnkfmKdr2THp6Kwlu3Zj2jyw9YxJqRFy2zreMzP0N8Ky
nV1jWW8+Uv3HOGwv/ohfg/cp20TZFF5Rx50xTeJKGDkXEPMt+8kMlwKd1W/tcSCaoJm2Qc5EwU9q
2qDYZEeiteuNO6MN8qZx2JLKXD2HeRH+dAivZOQTUbkp1R+nYup/CrbUcC5cl1Ybe+pR9PWLKDp5
XuaiP9pdO+48mr1DzAqXEQpbaVYm0VUmTnmWQRUDmUH8UPvRSOrO0D/bvrFWMQTCZ3hXyW5cQEmm
XqJ/xHkBdDVayvexuB+yBMywO3ZGpmt+5Yh1nCXYqjLypLet6/YHG+YRcp943GMdRE1gUB+tstT7
iXSXgmT2+YLwQMBV19avnpHATQZWtxkrHmATMUZTdoMj16uWPXri/BKC8n9NnMjaG1tINAwiY4o2
S7Gzlvbfz/P0kLRRfh3D1Gwr3XSHnPb4lUWU2oMwb09aBNkBG/W4YoHmHyuHYXCsigfwnsl+CplI
e3d1smNX8UNXIok3A8VkzY/1ZwmDvyxvEMQTwN6v2DQBhHNA20HCyJ8nRUT6mBu5s7IxfoMuw6Q2
b3t+B2mp187Sja+BOwft2rP86Iw4VtNLDLwJA9JYxAkO53Hs+ZehxDt1F6SbFiNcPm+KySE+pYf4
BQ6ywTIcWghXWNZcWIIxdKnq8LEsfJeYkayX60T1n4EW6sZFkhAIiqFoFXKrbL2JKZINUXMvexNc
bRFyOIDYqJGQRfmmhopGSgmzONtgDy5eYl/FV7+PnTMDiThgcqbRqRQqe2Sum66D1mSv4DH0rkOz
wSFmoRITYYvuy9wR5KLOXrNBv5gYXJ3KIv3ID0J9xKqeWrucBpJUfaabhI4rbv1Z7YcMGxlWanUZ
msY/FC5s14Q91SUcqvoa6dD7ckkD7FaMPKZnyFjLatBhuwpIsz+QlRo8sHWpqACNYDIbpb+s2XzV
ACX1yhVp94PBFKbgSMj0Scts2PhuP5yahqsQE/hd7qvm+lAAvuYga8htsl2x6VwUlyXD31XpjPmt
iwdVwCaMJTI+90bk1Pi7BQ73OA+RxfSs+4hcmpGV7bctY/f+15IG45H2jsz6lCIpiMpbK9n7Nj5K
Y59qH1zTcOVRL9E7iWWeti5Or/FGavx9eNN1VZdtl3xcog0DDdfCXyXiprmxVK7Q0ibU/1HhiVca
e+k91JWS7/B84g69TjLUat1zbTrEZ08+oUnuovXvShsmKhbWJqx6fh5gZAoi7X/gtIJqq+fOaw95
VsIITgDF9VvfZO5vpyqgElTajYerNzjUhWnsPnceboMNQpgR351yxmY3+cNEJnrma+xdfT3mO5cg
EmZUrnjudVuqXW9p9aYwLYBwN6pFfzLXVzZxQB3B7J4s1mDJkTCDTK/TqZfzZk7T8KfxCLBcsVvn
32sz8sDgN9nff9HvBuzihdCj8MR0zNw4MpkvOKErsVC7QBTttnyx5j79HfjRbWiW4BeyKrV109FZ
d3V47e4sftTnIawCdh3PWSXFyEsAkspRS8Mu3OlxUrpu3e+WmGVHgw3cPPhlrP4oMutv9uDz1g90
bCNRp4F/A2fnfWTpKDB0IkC75TSwGI8naBPQu8I03C6RGh69cUih1DJgil4LMmmZ6qScDV/CswqN
2Czu+60X1YtZy5y1Aucv7Ws5CT5EwwQt5er2iuYR0rDFRCqvzEuA/14SZIaA9i2N+s46ltpL0t/a
8gxNmsXT499NjKiT1V+XbNX8ID0+10W4w9MwYz4pYkqzgzP09SfUimkniyKni9Z+eXffIi2qRwO9
qcjwytkkJb9m0vJBEY8u0iC72xTpyMyvdL+9kQP9fiT6XTTu6PvaA8pL/9GnVThOejS/KHkLMua7
+5a5LzfeWOgNSQweTTdpbD3bvb1akNTWLSgHRMfeunM9fCODmP9GXAQvFag6rHw0LG8haqVbQVH9
25aL97qMY/hut3AEIyvDqz0WbHLj2ksfjIuiu2Ff/Vv5jd5hRMelIY0Y93PLqpbVO1lpLNjaB/AU
uCTImqE2CRk1X4JhFN9D31aHoWU5VWCV8gbDYSrak6/uJse+6ttXPTUN7u1m+svU0970cIk4r1z3
Ez/iV9KQP5ZJx0Ey7+tjWoTDdcZ6z6WYUO1yQtvrIqXYdHPNSLgb5cmOh3Df1ryy40DVW/EUoRAf
FFyPyT3ATFQXUJk8whY0gU2FyGIjHWQLLpXBJeOtPFaB816iUfvZkn/0C9G+2uG6T1+nYZaPUedF
hyZil9LeSboDfnhyqvLiNSiG5chu5oWyGzTGTPLzHk0Cv+JsCS+eFbHFMoTlnUUmwgNPf/Biam2/
Scw6t1AZ+Q6ljWs2q4XaGKshXxcQW7jNQKOu78ixR1QzYtWxo30Pm754JZdsutjuNGyQPaiLkOKN
E8l91W2dnkzFfhaFLT2rW7QBO0OB4y3KkRvCaBoRbDCeXqSv3orInPB6BC9Wafz1PCzPcWt/T3My
EkeWMXRwmLaeanshIVr4EetFZNq+wiaEN1WseXdrVCEM4lq2bivbsc89Y9FNQUDFobdleixKH4e4
EhgclrvZeOLQ/VGM8bLDLvR7SfB83Q9HxJAQHJ8zIKVriSL4dQ5EsEumYTH30ub+0hXlY6sQA0iZ
Nkc7EbxeiaDYT8a706FL00vntEidE/GrQ6xNGZorBGxhN60TjSbYzLCuVeX3B14v98CqGlDpvYgv
eRCfjLuEz3MYR9u06W+JJ8WNQDnzIy3L7K9WkxPiFxi672iY3ItuWvVrahfxMnIEoEePHIy2eviL
TmH6S4JicKhg6d1XfM+eMO25sePpwXJ5zcD1Pieuc80D479l8CC4FWzKP1Eeizj6lShyEkO3bc4Z
30OG3L1rnlhFtRvLR38iLIHFbFzc5zyfu+tUTr/nIv0aAhT5QHGi+rCUxSvacRTRogc+1vrDuGs6
iou4dx6ScGHp6zUyhpk8kfvcekrs7lNYzHusWDPuzwNMc4iAQ9CzDZ7YBdxdVbhuBRWIUOm5SPKP
ME1TZ41ERP8oVHlPVSz8Vx4NfD2kKEarUMpDkXBitEPLt4Q498GgH2Po57u7sF5gZmMQ2tqALECS
VMLhfYpIucZcGF0wG4trW+X78M5qn4U9fvHUYxinQiMKGCiFjlCcpHesegid5+Aryg/HaO9rYmdw
kKKnvhomB04DK/OXxCrSF1ZF4ysZiu4x6+P5udMkTUoYoihnUJmiP89q912xSjjkZfRh97E8BXHk
nTs1YPMgFOQP0w/msWllFc6aS6hmuaJGP/1WRLND7s2qpX6ALISftuiOyuGdfVj4MJ4mi0SsB1Q4
EHUyNRe7PiMEpi5A2ljsWTc8Zayr+qV94WmJP4kQtPjhdCqeOiM14zzPZXFviVTS+ZTmEC0AY5w2
WVYFUMUDxMN83YhcP0iZmexHpef0hK2hhAjT+fuiSfptD7/uIrTuLkAQ/HjfsW6ZN8DGaudUBEXq
ZRTUI3bMHNUslpWF/c9mcG1rOi0tyg1QQLI+QJtfHko3txO4SRMmGr1IkX3mNtPslDNrysa9rjNH
/61CI+UqdlA3rca5bHOM74mr8cy1/mugUOVtPMBqYFcHmhr7hzeGcXjDvJSIB7TtKZ06y90h20aV
XfCDujqap5NKsCu+jiLzw4spUB2dPdzVBAJapRtusQ0jmNaz61lPaMnK5MYqdxy3Gn2x/j17+PCR
gWU4cz8Wq40xPzhhVCN4YsaZ2zXWSbC46VfU2E7xNyW1Nd6y9GUPWxaQy6lgTwbAK6bShrGGN7TV
Rlr98li707K2wxwALsPlF+Yx2BkdpIXQb+r50eadP6Rh36Uosauo3WgH9cwUNcnWaatgFxu/2AyZ
HW2M7cUv2nUPtRyZKaLD8Z3iIWdV/pdZUvczkLP48i2/DBieubLY1Pk8/WFCMX8vDb47bUfya3CE
Dk5jpZryqmaarV1tDbl3mlTLM3c3CX83WQqJWgGSC1BGsbKJNWLOuLDsfeWP81+Z0i5NnhdzXM9V
R6JpPET+dmJ95K+wKzo7FO93K6NpDj53ybStVOdzFRrWDc8a7s/fcJLDsXMK2h9CEggdyABwMaJA
iAmB2mPMdgPRMOlzIknGgqkbeP785GeNSja6ynPIA+k0Zu6HgV+PDfpOjc2+EX2mTNNcmXdmeLUK
qcqnanDsBFGcmAPTXpvFmq18nePFQ8lFqIIJHnU2BQV4+qiIdkkzZpTYYajNs+did4NZ3tvEC63R
ieBjWuEVRhW3DdJM7edkKt8hSYMz1g1+uA2G1/GRkTZmWloo0FbPqej0WsbJTxYJw2etliDfjAkQ
mZWImCLNGyeIWTRv1exVCZCRuSze+57my7a9vjxE0ww7VNM2qsOI35C5Qm0FGplGqRLuTEuIRG+H
ELPYUz6WXfGKhkhojIFAef6ZE/K/oux/c/97UfbjV5X9+pdsu/vf+Cecz/+HK51A2AzYAayRdPl/
Ndn3iDoBe8q2eeY9j/vvP9l8ID7/QbwPxY4rQukFxGH+pyqb953/FnmC2HKk2ZIV1f9Elv1fNdkh
ipf7P4RWcVhFNgjB/4rma1y+6dnVTKnJIbhhBfrZO77ayiL8/wXYw1D6L/pvvpZEA37PXReSRtWT
/4IB7NvOmbuECQyrgvCuKG53o82Xzstqsta6ZniMr3bs1/iu5aM93KVCchpfmJjVX40W9aOyqSpb
k1bHsPKLw+ARu5S7dFhl6v6JLOkdmmZ65yAVp9701jUzLv4UnInXooy9TzEn4YsKFaUwQih/ooLo
/eEPe6G7ZiQRvzMLe14YJx8xM7d8JRs4a3Rsxb2UjWeGqBbQpnU8SPSIlb4Obqv/xCLGcOb4wa/Q
T/t9Fnk9g2SuYNRXp3Ig6zfm8FTrJQBF05nOI6LC1N9zCMSEBDao6EPXIGeas/YFKySL1gZkero1
mMown1Y6+bMkxTKhI0iyHdYX9JiCfp+s2wovWqdfKovsYGfL1oTsgpcolYJS/6AqVt1yI4yPOOdk
RxbTiB0GvzkYT8EUWuMHpraONFC80wxkMCv5T11EgMJQOOZ3OSUB+3NTcbWXdi2++ok8k21ig6ux
QzSMaw9jB/z+Xv8f9s5jSXJkvdKvQuv1oMchHGKMl4sIhMjIyEotN7BUBS0dyvH086FuXyO7yaHN
3XPZVp2VlZERDv/Pf853jNcg0u7tUkb11wDE+s4c1gdDE6UjlwBTjT2WCqj3/dK6wQV9G0wBQWLx
mpsTnt+TTGzvRYO1M3D8rD0m1SRm7LQdfTnsSaPjEo3qUdWTCUapczFcsCdsc5A+ItMbaDxLA32g
94uNNkX6bMFy7E+GylH14l+CX8yDMjjV4PDAxvgBkmpXDGzM4jJnjgv4xnVYdShILKhsia+3jZOT
N8CxwPyLKX2TL131JElQ9jSHc6XKhJwovwi0EptUDPDbZ7/WPOnHAiJFDzZ8a/oJXjN8u5PaALrG
K+EIZVEOqwX385qd6LPKxoQdt5lS57AyYr/HSFEL1KWM834DF+AQeIoQvO0ZpK2tACq7nSUBKzti
bSMm1i44IbExL5eeQ2zYhqwCW9ZY37m1bdWfWWkW146I2i4koTS30Om9EkrFRGHyyhxuv5bcXe9Q
2B1qGGpe67IpKoYutBClxv3YYS6PbxWARc4FDiXdqO+881k74ZKYXsm9UgVA38p8ajApLDuUvoAO
E+VamJONYg0mGgPTZCupkzl6fV++u5mdk7FNuiIsbHNGEjBHXhxooIKUb65i7v5RjqvQgC/AWoyE
1K0tM/+T90TqXDQqEry4xYgXVHiZH3NgzPqjS4zE2fVWbhX7DD9puqPnj9OEtw+Qp0UY91ZGjj9k
HeJcL6ajEc2VjRPLoXPeOgQo+xkXzXi6LccUM0qKw4PSAthkazza7p+yehgeVVVxc+5r4ggbTjCE
SuUZmjzaJNP11sVmqZ6F+q6wqLNqSVPqDKpg0Ee8Naz7jdqR7c4Wo5XdIAtPX8xcjJYJA0mPTZ2M
9SYxDOMmNtv0RczREL/YWWB/zaYcPs2iL+66KGGBWk+kSbZU8aLHNlC0sA1CC3P2LaAIg0Z6AGcs
+LJdy878JqJHClNoMyQtK3mM08d6iLs7jMJ+hnEy4BjJuUz+zImnpLusNJzmtHTMbeEQgf/bdX1h
Q0Yq53q4FsxAfF5opAAjiXpBR6SdYjKDwNIh8E1tQlVINHrWKagXqllaqqYW6Ce4V48onoiPJnez
l6HwLcytVjAeEFKA5RtttX6Q4JjHZ3ZJJGK9YNLubqlEjwHMEq3xsG5SP3tmZUYZH0lv487BSD1l
2Ue7OranFyBGVnE08270uWUuGHhSy4jXGptS+c+KgCFaFuiDs8Sp7lIElIiOD28xPlWUzHODFabu
r4pAlvFbDbOg/8aDWZU/27Fa5o86srIyzK22ZQtDhnvq7shlOP6tqqWB4cBiz8/sihfRljtdNGK6
D4wpTn8AvTdH3lteRHy1KhVCE0H6pMLo69MrlCM8qNqwD0Ons+ma1xm0dumzYYOA6ZIK2Nj8/RFF
Zga+uzjRDj8SHtNi9Ng/YXL6mRn4q469TWyIBoZ+NDAsA1DREIZa24DrlWkaZbalMeC6C2O0S04k
4bXqcQrEmhnAUV/6T54mT8nhHGftXdM6dF74Gv36WGlZO4dI2SCuJrsdOUrgR3H4tXRhnOLUbNyj
LCzHuzGgorSSVRkeIoA2/vBSsuaqD6KyHPBm8DtWC1fKOlm3ngioO8gGGCSI+a1zlyPbOccq7wbv
ggBjAEer1LkJTGAy2+BZKxcGUoUpLyrCpu7a7HMZe6t/aAZ3tK506UHKIn9kom+Xju5WZwDekjO7
Biq1ohEH2qPIrWUMA+GMycGiUKnkX69Y06w5rOuJYI27S3xgLlecv9P03YN6WylsMZYm2tbs85xw
vl5OS0tticoTm1447c7VXR4ERn9Kksj9bEwn1qFRB9mwS1VReWG/qGS4GbRtfUjaZ4afnW6j5N1x
zHLAi1e08RkmpWdd5PDlM8BqAs/TduIYFexWsdG7B94qpGV2TbeiHrYJ60yH8Vx/zZJ0yzwTTA6y
tPzhGgbXBW4ppRV2ugmoFA0WeRyKJmHTUQKbCGuNZGDZqoAOmXHjALx1JDnzkFlu9TrlWIkIOstm
l/7KsUVJ8YM7w/xT1uyoCdvT4su7U+0dxDw+yVDZy26urru8TPbWQNiBfiLJmWs0sKZGdpSO6644
WBzuFTJSSKt2czGO9fJU5VmCldAEPef3Lf57RQhEU26JAAyIDJFh9g8dLTIboOWU9fjyh++LTdV4
3tFu7OlsmhiFRuV9NTof2cr3LgITJwm9Ns2+pbBwn/Xz1wKK7uBacJKGKCfrh3fsuc1mVlu0mW8z
L2H36zrZSzUl0euck3BHrhegmUe/CvglI4cRuFnYRGwszSXTKCT8BbxclLpJbKuxtXM8t9ehImXF
G5qBkKzeELthhLlsjxPJ+Awi94O3ibqZHRCdDNdoJKwzrjriskSF4fVxWhXdLrGH5UbXRR5y8jUn
/PzyYMre+MQmf/YTzCWtkZd4pm3jOnKthBaiNj9lnu7uR3eo420KXVVwinXIXir5OVTOEHKbq3lO
Vg67JXZEQF4JC0Nnf8opecPlsZLZ1CTuyJGMoec43kXboRFmSVXeQxMkdGKyXu/7rLuoCsnlpwQn
lGnq3RLiVBynXJ/6OmpOIGBTnmwO0z5U3/Rs9tb93AdoFPXakBjTshQZTbVrFUNyPlfxCx/eLvTi
oX8VJMu3qYEoOney+VkhDd8StvE2je1Qm2LaN0lQPeKGwUqRGcax6KOfjqboCIfTuOFmHPI3pyh5
XY1zKBX6qYjmpd0ngfMmueLSv+LOF1VlI085ouin0F/4UIe94bvvK/Xoxp55rHuBklcuD84DO8Yn
b+7KVz1CppvywT4VaAAcVW391QYWFFDV1ydrIcVIcvw+aE29xUfGDRDuXrdZSuIixD0Db6tSx5jY
A7qPQQqDZYOnqv42awpgYIDS22QpK72oyXeF4KJoIiLTjZKk8mA95G38DI3RY8OzRE7BYJX13wvK
GJtjZezakespkIqXLCcG6LiFDA0oUhSqBDMAQHtivdXr4Sc2hzH+nwB22uuLr7/9xjT+239D47+r
y//UY79+xR+zfvC7Ry8RYWmLRLVpeiD1/+ixF6gAFv0Zvg910LMdRt+KmuPkb785Pn/EgA+8n8Zy
erf/QwDb/t0lycxUzrJghfSb/9Sk76xNE3Wh47pafzQP1w9ymOVK17KQ2033L2VAfs2ec/FgfVF4
s7SX3pKSJGpoxbaPPD3c5WbERazlhiRCXN41JPGKH8XsIKexCZmiqQ+Xoc7NL8xGbQkCKAqyY2+O
ZgCrgl7YXcCevkfAypKIFigBOB3MuwzeZ+p8Vtw3F9trb2E4BZI6L6tbvMR2j0mli5MHBvTBuKrJ
yvLmt1HE6zP9qjH2/NTDYcmGwVWovTUhAIvexDtB+vCyRsS9pQ1KsTobcueZl9xouAI0EmtbPJXX
XqSwDQ4x4Ac2C5VZlx+yX0ywycgJU3SOvLybBBldcxaP5MqK6EfrC01RaRlU7k6nWlE9APmMTkNP
weEJRFK9Oskai7KKcZyPFUoHxRpZUEQ7OhGJPS2D3edst9puAT+5AJeuTGrNtj4snHiPwS429nHs
1U1YIebB6e6DAMznzJnLrm/cd62azqKYAIZhc6XogB8hfev7pb9jwcfTTKcKG6kxVvZed5mLx2ky
OmfvZCypQ6aaldVLfQ2cQleYY3GFaW96wTLYYMhP6QjZFXHHJRvTkQ0CiAzdd6p7/ZQnZAHopyvD
LlUO3zZ2b4u5q8+Ly4C56XpCvjgbTOhVpZNnFDMZdyUlUBqCkFLvmLLpB6tJU1ET5JwTHJfPZEg3
HvEoT3pxc3KkpF1W0b1yOQmAkWFqLdEjuk92QclLcWWZwXDrlRZr8FE8UGkrngvi/B8xPo3V2oVV
r7SLTyFX9AkuECIRrMuDaw/W4ryJ9LrRNs1BXopszt4K1fHuAX4NQIVMRsOPNc3+T7tqhnY7MpM/
DInmkQ8KduZXXK2TUOfN3J7qor4vxzoRuy4Ym4MMVkpWm9vsjGLeuVeLgYud5q+ERUZCmYWzaaQA
k9nGliw2EutfSiFxrHcL1e7WRjg9DCRMoP2xkwMVcAX2S6KQODo3JgQ8HBUt9t8cHyG57KIbt1NK
VHvbOygxm9lz0b2ocBUbMfsDJVvJ2D1UbZp+ka6SK6MgG5/J+STsBhpbPwzKxS+YUO5FY2fb9saR
oBFbdthv8RekRur/+OFZWEezVR+imSKlcJ5087NVceGHZdRlt5UR2MSvG2WA38OzsmPWAe3GZF8I
XuixeIXtmStunvWqqFNCi1cFpZpYr5F+RTVPnjN4eIa1ILXdW6rD40dKShxIhzghD4YkDijHIgjC
Tin/Ke0rAK2dTpM78qLGSDi1za6LGF8Na5Wu+ih/2ZCMgT/bqMLDkddgDziDkID3SvnpHXPD0G8c
T3GTroJoIprlqGfDdMz+jHFK06vggKA3qyi4SsuCbE+huAqGgkiu2DHMjIS0Sldc+0YTBdwec5bR
lp5IKFitM2MkGgz1RRZt+oaksPDg73lI38imLXEImVAvd+QXzPZjiaTVbdmTVG8EZLEyUo1sL2dj
KY1oO2ujIzpgl/mnH5fOvO/MBoPZkBreYz+DhuaqUCG7ZWPdATMazRy4lsGqvC+H8plVyIiFZkEM
YTNU3fhTgfe7kKSld2TvSPSRdaJhBCCUwTeP0CF1UDQPXj9iRxeTL4q9EVnJTygGBCXysqlf3Dju
1an3x75kOz1HZwAks79vpLksBCAilg9KR3Tw9WzV0DuUDZLXR87Dy+/O/qNtkbhBZtMlTCNzLH8k
dj4G+0SO1pEhA8ELbEB20zYeUwBWWq52wNKojyWqcdP2bfziWn1NJZ0TBPGRbwrQQrPIii4UE5am
LpDlW0hSRafrirsm699GxXspgFhsu4lzL2z5cIOlT/yMhtNpotjSFQ3xNe576tZdaMNlA1W7XTgn
kkeVkwnH25DGNE5A9UiU8LEGfhPF/mNtDb9uWAs+dgtOlAri/A2VjluuWeP0BrVh8m93J2OJQ6JS
+b1CVh/wrDlNFy6ByVBug2m4n4Yc/t8kDWyVAJgqhmaGyWRrdIyQEJYgLezt2me+JCZfPfFbA3TG
dj76ovCW06iQC3e2zuawBSrq4N9qq+5ySH0CenjloRz2k58lB2wc4i5e6HjcgVomDwcOYbjQk2fV
oWvp8W4J1MQszBKJ9HA3xs+FGOJrhgbY5o228OJ0rBb9LUWry7WjUARCMHUTD11zWr6KOJ5OqJOk
nAetME2as+6HrV7K/pb7AgMfz1zvpa1m+9V0V/Mjl0+FCjL5HTLeEjjPA+GuO0NUM6eEWqMKHprG
cTKrgbxiJu02FFYdu3t8NQXA4MBAbkZtFqTAMMNtlENpJcV8pXtTgYl0oOa1jjrruGjgrVWOvjEI
psAAx382hHUMFwpTvHVLjNw39jzVxGp5Tk1cMphOT3Ikv7zB0bzsiPnYxi7o8gi0RakGHKA8kZs9
rYg6Cc3AJI0rrcB7WfyRwvjGdYwfARM1tqDS511Ttg3eOK90/Z9jXMCfS9p6AXm0DD2RGUOh2LGQ
K3aMhNYr7Z7pTTOI1N4VU2Px+UoW81TOedJuYTF5URj5Mr0PljUICn+l83cYyBiQrKVSl5Q1uja4
46ABRqw5NJmcRf5BRDP70c4WzhfS3XTN9w6/xbDJqv7WrJxan8rcHA8Zq8l2q2eXjHGNYsEDGS2r
3viZtYqPLG5fTJtobGiYsj0Xg8Yqs7aOIhn1Bgf42qzzLOsBXT5HM32s88BcDtSdLXJT9cYyYB2b
u4LTWyHBOks6aRzIfCeMVVndY87XFaIjszvgNT40KuQyJR/cdKnhgSe8/lu8RAFQajvFytoMqXOe
LTeed9JzLZhwnYHSMLlAi5jFR+sDn0BlcseI/HcYcPEbXC+zPTEEKY/nfAHFK/eVcVfAyMxDcCW4
Q+m7SYe9iSmBBEs7DrcJO+oYa0JpkDxl2TSeO3KmfJQwzYcNj4TsbGrHoTwejw/FpD6ogI3So3k3
aW3fQTnK39DSPYyuKMcHOQxlRvDTB4bLEpp3a+FJpvVOVKralykNDUiAfdzLK26svrO33Tl3zxiI
Kn0NOHxadkZWWN6HR18mD5vFNPzhfgm4H0EjwI7sneNYjckTF+asOOCVrKYzRYB2wCrEqOs71cE7
2qeDmMyLFi+EInpgYrqD5AEMXYLA9h9sXQXtWdqRdu5sHdnWtgcBZF3/h3no5u/TxL9UQ3kDfaNX
jC9/nTEcVBt+MZIZyGTj95cdX5RZhttQFROW/PGV0+UMsbVXfv7338X88yqRUcYh52L+ap7juAaN
wz/j8/0uJRv4t9/M/xV0ECCNniVQ4+Bn5ZZRzPem13N2cuXMbCRaqzm7hFOyrUZEvxbd1IYAjv/o
o/yfrfdv1joe/u9/+9fP+f/E33X43r//y3fVMyaz7/7+2287Nb2jx6V/6qRbv+Tvo7ANVcx2Aitg
2gSAjMPoH6OwLX5n1GWv7fmgBISw2Tj/MQoblvzd46QOAvpYPVQRSZPdHzAyw/J+t00Pshl3NsYW
hth/ZhgmIfanNyoIMlLinmvzbzBNKxDBX4Zh5iPbaubI2MQiPrRN8+DMBjyximoFfegkyE4IUx4z
LcnnYciq6wZezuWUtWBy6e18m6lc+yR4gfMeTSjDLAU36oL2rutxgEykaxp7cg5ImDzJs++mdFqn
Hz50xL3ET4NzM93YEaPbL0VdPvC95AHHL5lSIgYu+dahCggCDC9D197QOeBuNaa50JktLOtj+YDp
S2ztuXOeSsNtdwm70AJ5nzr0XcRSajgwCBLgykor+mLamzmZHKz+9zNFvhD7THRz4iQF+3BKxiBv
ksYWOAT1tpxE+yOuOK5nErQ3hqSRj6swYd4D8HXY/TMVYPGThSN0eEAP5iqRttzdd/2UmOOX07bD
ihEYKXLo0jihOYv1tIGdLjIlqUXTTFSo+8m8qhOzPeNUMvhZCzcfnwfH1sEOOdw9pLk1FpumIZqF
LXe2cGqCLblN4JheJajvGLt9qg1YnE9oZwASeUQbUfywAAwafthzNRysiCKebc1AsZKS5yes9MEO
i1V5xTXuwPe+RXJb6BGhbIyxDiyAMNTRmur4zFtnhy+T32KTrXu7LrgAshPZ3GEi4g6EeCEj4M4O
4yE5Oimdg4nXoNy2nnMZ0CLfcO9jOX3ZY7lpgdyTFerYB/XNPh2X5dYzc/CrRvq8yCC5IveYHbqU
LQIyPZvTEHKTaLYtTjDz2YfYUj4morRIO/YlRZ6IpgGSs1E5Nh1cvz7C/9Rpdt18V/d99/3dX703
/7p+6WfdQBGOk/7XYfDv/3WVfnY1xvX+r//Xn75I/duvP/7jDPnTf5Bt5Ty5Hb47ffethuLv3+CP
//P/9w//OJUedMOp9FnjeV7/NoyQ1Z+PJtw1/+/T7O29/KuFx+UL/jjL7N8hw/Npd7DIsBC1eab9
IetZvwtOMNo3WRt5PJA4r/5xliHrefhM+XP+Bx5VazHqP84y0/9d8NAygStSzPnrnPvHQfvHI5ZX
7e8H73/xyDXlr8Pq35U96bJVlA42Hh6MpuCY/MthRirIGMgcYGzIoz6gTrqs0lNgsewvuHZXBYEz
X7KAZB8e/1SdOT+3cCwCgm3IOXTupJM3fc12pvtD5ldxe8I3KdCY+jH1v2U1OKmLczwukx9FUuZs
bF2vrp8wH/skCfI4oHSLEKz5ZrFZKW5KaQCngVLHQoIEu7hlG2vHF4FRMVRH0ZJUV3Fq2B2zXI4t
vBymF6epKr1fDKhjtIgXZcu8UualJoOQmR2WkH623TBuAtFdgmKGio1Kr2bATrE22tuopJAFUz/r
83InWjf2dwNkBPjKiVflB3cR7KXsls3uwlFSWy4qAFPxw2KY42Uihbqn9QFgUZPOL60qWGgEa3Rw
UMN9pwB3pFH96jRrhx/OncJjS2Npc7qceHE3fFx7zKte++6tMHBapZeLKCiLY9pO3UHONQQ7MVwb
K9SjsAa98YjHbkl0qV2ezCw9x2m4VCqvwlTYr7pPx23UCP+SqcS7sUqBjdShWI/AUhiJdjhWs8eK
ObGfodqOl7Z0x1PiCLArs+xPVK/ZB3bgYtsE7HBbBWm75jnNeOL1L7L0oSX1SLxZHaENbYHgA/7f
yKl2+uueQxjjRoY3fS2M93FqPM5uM2oi+dDbQEo2ou5uMa0uwetEx5+6DHLFl2yqKrNYlSDCBDPT
Q1B2DlIGCmu28pRj3Icj0B9ippeOcK3pyMqwLaj3qW+qlXOw892hiSgJzNGHambKjQyoSNlgqZN4
d6uW/YkFFG+DPe0hd10g+JkgK8DhSNWDQ0LQY4+blfQQRB2eEzoEe8oPHL7CqRw6aMhv+MFdmtLN
uXeNYLhSGQuvGTLa7eJUFeWNo9/a90nSWTQ3yGF8HbvId9g1Yvs6LVliZ1cK9Ed64heee2d48x/A
ioVzYdjRwFzZiKTZTHb3puAA3dduJYke6HkCrxz7VnOM0B+PhV/dWngrQJg06Ayylxc5F+in3FkU
lkxt3lTczhm1q2MAjrLZArcoLzEDgIYREMZCIJ7Y+IsppaksNrC+LTzo1KeiR4HLBPoMrJM5OpiT
l+FcGr0FTFeBxElNS47zygc5Zt2QfYBTkJoWDiLLXc7OGN9xE/rRDktxcFgx2aoBhU/xC7NNa6Oh
TV79ovylrS/RGzKPQRF0pKF1VH3ELTxvkIdOM4Ue6Qg3BOQp28vCo8A8TL3CQJft5ZR9jkWeB1uB
oZZ5hSafbhrXMOIwwAd1CAWh2kjnTWeSNh8sap9pjZI3qubMAWV6BDMVv9METTjYNnGbqguqkOWz
M5cnh5+zoiRnEB+jrmyXXrOxSwH1aHv+4izAQ9EtHsqmz5NjNRs6/lpNO6e0/ozIPDtjsUd1StnQ
IYRGagnZ5SXdByjQKIW3SJMc62wGmzCg0EniBxSyDnliRMHRaMck23Ud4dqxIUxJPFCe+8o0b/nw
MsHqsr7yXG84NHEK1By0w6t2uCsdekSkrTcqEaLUfzlEBrYow8NWtY6AuEr8ZjNOyyMNEtdcP9jr
240iiWMS0x8KWl48dh8c+nsrMrxLP+vtSy4HzslpU+PTH1LJwRnX4K6k24oL0yG6jda4OPYe44fc
Q2n4zuOczAM4zLe2J/5ujHKflp4+FW1d7/Hse5cQMDZ6qfm5c2TmypZfbIzTK9Dm/maZUBB5azjP
k+hWjFW6nNyUGPJUjjOiLQ4a3GoI2IQKvCWURDOPRSW+g7RO7jhvo3MA4WPbUj9MXEvTRtn5Qh48
+AMXskQ26Bt3ecv6uN4b7NHfHLD4BTCWKDtnRQUfD0LGrd851YlS4mtK1X7OKLE99r7IP7l+VJ9L
RPUTIIN+XyPJ3uXsYV5aF2I1J61/keZjfPLHJnq05yLeSY7BFjXCoTFdq+k65RHT7XDF496sLPkO
OiDAPVoFu8BKp5uxzbJbTVut46PkeXQLHuciJcuKU+ncsIbdNMlawTu5vIiEWxT/Eg/A3Nhfpmnh
QflRD2iAhgztNlCraiJ/suO/k7JyLrJGwFLJonOiR0xYI69FXcMVtN4bc9iaeLqMcoAIxvOybCtI
j9SXYBmHu9Nexr699Tw175dAT5dWakM/BouJ5NxDjxnavcTQt6mKud+KlFYztDckDnAJnaPvEBSG
jc7dEPPfsE2Ed+GYi9rx+jtPrED4q6Ye1sTkBIck9eKrOfIFSCtzLc4oopM7l/02doz4wzGH4bQs
GOukhktAEqi+Mqmv9MhObctgwlov9Wc8YrfzqZzr0uShU9rZVIZ1LRtarJp6ekB5YXefGu5EaXCy
HCJ7+FkTw8uJ+0WKtsfeflNdF7JtPKkapFwyAN6b/XBekue4ncgTiOu0M0/wCHlIu/7eTtP4KsN1
SNYru0u89gzN45T4CzDMLjY39lA/WZM8Jm69lcpAu5e0y7lefgmFU1/MecMiNFWVPlj18pjREESh
rC730hM37uTzs8x7aIcilNrlydt1rwSJKAaZRzeUvUYXWzTDQeomOeeSI+4Qv0iiBq2kKDfVL+CV
4iefJC4+EbhTy95sYpxWFfkLFTYUW9kQ9tM+uUA3MmikKRJ6LjtWMu+WvVw3tDbt3KRE+HY73Fuj
or58WPgYVlmXfFqgOC5awnGivzJJDOGipipgM9pFsU2wWgEbhHSwwXp5mSwgEP0JDC89cRG6Me2V
G3ILZeoe+AQ1e1OX9oWve3JN2QDMahlYDdTOuivB+PfaVZbYy47dw7pIBL5BU/qtUXG6kEWfFsIv
LH4JE4POeR81o9vawmdwkVwy02q3+NUwItGkZtP7bI3e80jHR7Az+zGDwjmq+EZYfX+9KAvoWpza
10BVCSNSLcgqatItlrqkGTPAyWvbo1N4NT3M5nITZNr50STtjKnLzgHs5awBY0xz88Av3SpN9hj0
h4cqKrCSTimF4HEvGM8c5CToQJhHx+EJWay4nXR+21G0cJ3HYkFg4r27cNs/jFajqReS3ZWWwx2e
ltdW+rwxuIJjl86vuQLO0BhbyBt2TCnXTPHqHkP0fawy3tC9iSkw656EO3ehHZBKFUtymNk2g2F0
RFgBBL3m1iLojqx+TEpM1OJpepthTKIt8+pHy3fsGu+FZyanxBtjsFjpUZNLhik4vUs/a0OJu2Q3
iaW/INNDrw08P4EVaKoe+LWOr2UyqLMRB5+zg4eGHuL8CED5uTEUfEjPty8mpmbMudU9XmseYdrT
lP42tGk4rEgmWiipZiejA0SLT21y9iXPk+0om+wIgsC+6dpiuZ/kAjAsAQulLf+qMLU8AKuJL0by
MBtJzuWhRKZ4NqMmOkwuSoRDkiocIaLsKbSQu2A0eLgG/dc02ADd5uaFmFex9UrxZvfkLN1JlLcR
jqOdWc7xZ5BZAfjARbzIlZUY19z93LZ+SZcFx1QV+3f0yt+LtCpfoOh+gZS5KFivbIMu069CgX0b
p/RYsLH7qGG3nqTRDHf9YHY4EqP4o+k976O25XDdJY7zGNA+Teo1ApDZxMSmq4mPWOzWkBnA7V4a
dASBzBmD4afUBkBLoxwPuSnUgSg+zzRLGQfXar03baXDddHi4IxdAZQHiAuFPE7xoCX/bLA2870Y
qbkj43AQmDgoxaSDbqWVY8yeqzeVt2tyyDdh9A7Z9djgucSBXl4XAOle07K09sIt2DH41fNoz+Zh
tmFqYR891FOCwTdlgZ0VbneBIwNcmmeh80RLtK09aPqF8OrDokxQ0CMMqo0YLJbORdBFl+g846Hp
h/I2GOCaQ/fekjMA8uDWYrkhdaWxVA/pycDS+rjkybhNY1ce+KDeJU2uTlpgrNZNdJsgyoR10psh
LDgCGl4iIdn7QVizvxlTekGEl+8yIv8vaSfM276rH2xRtpezDT8Yn8Umd1kz+cyaR7v382t8thIf
Jdsbw46Dd7kiPH1/ePWdObkpzdi9bBbTugc/kJwdHh1bQA9W6KZxt6sj/RjVwYkikumY0Wx4l3FF
2seGCDaZORfAIro1ht5ViEkySKEmRPphHOEVYUUnA0E1KTKR6TDwaR40X1lFaQpX2/SmLikAZUxn
uowwof1w6f2mkJ5Gvsxuho2ExHzZ1pTjAl4TpxR88YYRhqIzyr0574yGE8RZbtJRj5eGnNIz65C7
kbXTFpGN2SeWyACkZX/kbRFf+RmaV8yQxfPRXPts23rdkAXHVoM0glsS48ro1T7LG3lXrfefdALL
5VjNJ1ZzPqEtMDaKAXBMCJPaAT6eF9PEM9VqWrG3O/WUrVYbN4mZQ/upYfZuoMQXK3cHVnewlbPz
3cbVSyYS63FJOtwxxH2obdfzB78vCZHi16CcviiG/hfezhdRHadbbymS/drtcDDGsYEWjivlwmky
WFIIBWxYAwJ3jIMRhVZdAD3NFopsbjIXuyCa7ROOFck1OvbxVWfnePT9QwRayLHEnWWBKckQ5H4M
CVtgSCWmqIOLJvCvbJTU7dyyzZogseDIDW6DSFLjO4wR9o6UTbSgqKouMJqCyrqkhBKEcobxp12I
mBdvY/nLPNIrdT2KgFKt1NrCyPOuNdfYS3CsjYZVQwVq8ZlYVXxMZD+s/dTuEd/q8MYmDiRuQUBl
hskDiv6S7VRzb1AC+jGuT+fennek/VlFx/pcuB499RS77mPHK5Ee8weEI/WkhmC6BsZqhHoY7S/m
g3e/McDKVJ8VIPH3aVbdudAksUmYgICoY1wJpoBID8JCgS1b/JPXUElPW+gzvvn04MH7eM9MV77M
kyMOhsXqkPq0LYcMPYbWQgdQG9ndcepH88gQDlGYzMng9C+uM3/xFon4WNg1orplHOZoEue0qunP
tuNdbdfZXkIp+klj6sSiEPE4yOAxDgH79VrDo1lgdQCFyedjb9ifY1m088YvVRparZAhEeXycSZU
wbmddDeZanpAZbUb8uAlQT6Q3G0aS1IpHFMAjYqyMwJNEEcW/d4tpQnwWRihdDCzL44mJRGY7WM7
Io0YM16fopqWWxZUxanJLSZg8ZO+A8hwBEn35NNcjxWsoe4bvfxf5s6kx22ky6K/iA1GcApuNaeU
zslOyfaGsMtlzvPMX9+HLjQ6JeWXQvWqUUDVpgCmOES8eO/ec38B/UKXOio4epmOd1pL2StVSX5U
LrN1pTGugo1Yb3Mdi44au+EgJxcydDk9oCW870cHBRXFF/bP+qHIiaDEkmLeJ9CblzmGg35BOJ7z
PQPfQmkY/B5G9vJEOeWqhtdy30RDscaE7tzn/DgmzeNaB6SWBF65aEkEX6CciBZu6zpsuka6jets
+JE0Ynioyxw4LqK+VZlOX9upnDbG2Dr34RRBasil+bfme9pSxy7ynLRAXyIdGKfwm5Sufo3pjOMv
M45Qfg4zHQaNhCjf6fO5DpLcsGwVZ8Ky0KotCaBo6jTWeIdzxtpUzjOD9WCVV8ixHKnS3ehN5R1i
L+1ONC7yl1D+pgOlOEJEn2tYe4ukt+aoM/CCTpANz11ciRXdzd+yi9xD1hn2LpVOs5MCeT1QLn+d
utWTjR+ITgssyN4OLfbAOt331E8Prmpkj9E5Iq3Tpt1BFJToV4jSOTH1ZBrz/VhLIIntMz7zfINV
IaNdh9yhSpN6leBvxsrfu9AtsBSvuhrskmORfIiKY6lp47Qm4cmBWFjUS9dG+Ixz6Ts7nga5oNcP
irjgO1/2xiaNrMcxS+9mXctB+EOxrfIAGKjnUDuyPnC2b8gvGBFIYJtSUAcGOkumrsTWKOsBq0oh
1iQn1mt4Fa8434/gZjqIHqH87ifVT/jEjxKtF4pyqz826Dbmd6u+kxDZtzTBH4epAp1tm3/r7LJL
NDrxGvNdDHmNqTeyjmFZ2X25lwRW3XuGzcaaRc5TnER0Xv0OfNjQ303+QOBuM9JBNIMfQ+d5xp4z
e+Md5Bj4w6IrazhhsZ3G3b1sSOstg8yyNmSBt9OT59OJXwAM1rOV00nfWNRSYPOujSm6Dw2dO2t7
BhGuM/XLo2/mMiAvHbJZY/SaEFTgMmZfB2LUOUHrA0THwk7V136qczK+aOKeIEwVILN435CGFgRQ
tsyMylXlF2gNInfgTKgCoQ/ongym74AtNZ9zpernpK+0YMmr9YRTSj9Gnwu99sXfWkO77tmxESbt
oyqXGpueYaSgJo2hkc9Np3Pgjkq0/khMvLb4ZPSVlPsSjwvHRrcBnlqMltGtLZS4+YpFU0x7LbIl
cH9/TKo9yTqU/1Ngp8M9crXWWExIuh4bjAC/O9uGcth3epmRajNHwIe0lp/o/Ls74j3GnZ35X9Kp
jTaAaCjT0k9e67wmwoMMldCA89EevmS+tS9N8dOTZKvGiWjWXYrQTx+cX10jpiMvQv9K/5Z8SX0Y
MWMxpjiJegSvCNsHm5E7bGo8deZaziBuEpGLT25UY7Jf5uGUzWW5KsHiJl10HHAmNs+yBsTA1HMg
NIboP0kwYZe9hDSQojVIrST9nFV9cdBpCC3jmrYlus70hL8PKHOKQO8T9D/GEpg5JMq3ZR3EHQrL
SVuzdeZHKOWnJE+/pKXj/ahUbL6gtrNeSKnIljIYkZpQItolBhi489QWjfWZzDeOBSySAYsSfoCy
LbInGO3FXexqDu1OWubHqfbg/hXK2pTQCb4CERt/g9sugQiHuFKNws5Q8nhfSeweSecdgoXR+eKO
BoBFlrcX/XarVsM2wIqhmBnktfikBlQcC2voxS8EMHgCpqmwxh+pjaVnl4ZdIteU4qW1M9A4MbOu
0V8fw7AmvpwotqG+CwNy4FAKFWVlHAY8TuHatgSCOJMBLQcIyeCHIzLGK2eVmZI/d9G50doNWRCI
6ulqQEVoNXCPwhPNYGRZ1UBPLQ7ZVWE7E+YyYHEoYeaXOx++dU1Z5CO5u1dl/4NRkEdmPc8GrAe4
OkJspzWo29MQ5E+0pvfMWIkPxuu7cMa8QutHpzbVI4WHAg1lUMA4m/pR3zOjCIntQRi7MK0MCFJm
WxvDp41tsdotZB9PS9ItPhHpExEsQQ3MceWbX1WPiG5IwgCItpU9rNw4qe2dng/aI7JbhO40JeHe
KZ05QsRKsrRFV97BdlP1oqhTecDWVHwnG9f56hNmel8KM1wLkgm+B6UK9gMtUqJAArqyCILp8qYT
WJPWBadVDv6+RdXZbvqiqQqeD4L0RSvZ7YvAj7VVwiuzjCvTSNdOoEtMWJmOvMyLXxD9f598T3xm
MHCfCnHXjwHxAdYQ9L+nqiJBq6Is170EeSoWmHU3I/+TukHrlIajRI6tikdsKjBBJqUhi6VTtXE6
7B/4ecaQHj4tn9NUu1YBdJQ27kB5+80u67/rnB5zgqj7vjCKeMnbRBhqNocrFDL/1AxT87Mr1CNC
Q3cVtWGzoUJ37yJ9GPYqDMhH9FP5HOTGg+0SrFo141Z14UMZ17uqsN2DQMJQsR9F5aOrOkbwTAeW
JGP3EJ9clH2JX4hl3kHuzhBnLZB/NF80x3tg2sGmyGH6uXR4K3WagC8GIVAEz2y6ydqHjPMqYfDO
C4T4pYa/CWXgDzi0cmWaTJkCkhFexBjYO7oAwXPiRFDJOlNu7UHSvUUcGLgkvY7SjX8WU3RXu92P
rMBVSYD9zoGC1S/oBnj4ntNCH/5ivU1PXeX0fI3EH9j6+GhqtbXynUalCDrhRVYGEToLCBD9ri0q
67Nhu6ZY6F6KmKPHWwHOvV+NUyy/0JX9u7f915QUiAdOif69RQ4z8Op+Wo1qavDWug/ETJFvXfAM
cfNRKyRWWxGHmaq7cmDWVKHjhv/dEEra4UnLG0N7aIVVrYQo0sOglf06MFmf+aCh4icqLz8j1Yay
RxHrEbizUcw2F4GIBb4p0t99YIsL4aT5XdY6pyzCwkYyUrHU+j79lGqSQyD8SBye9U+/ajiztv6D
M9/USlTOmgMcJO3UAAZENVek2tcKicuu81rKtyg/BjE5yLFC+BmJ/kcfCTxLGpU7lMEIDy9LyCEz
iCXwmwKkj2//RdoBQxp4Gl8yFIpL1MSfbCvgrCXS6c7wocCUPe1oO/rTKnvI9JjeMbhxOBHad8fM
tEXBorVHo5KuRDul2aqMg+BLB8ShPsSo1quHsaZMwjgOoumQ0u33vldV51nrJoFodUBeTM5aJ0z2
XaNeen3vD1ttMA56X3D0cAuqXfyx9t72Uhm+MvgIoiXRgz3AqrHPG4Lw9KD86Tm6fUCDj4ikbGVd
7P+9UuM/6i/ONBsf6jn+Hyo1HHQS/1mosQmjM8nZ/H//o9LQhIPkAo/hPxmW/wg0hGP+l20g/lIg
WJRUAhna/wg0hPwv0xaugsuCJUt33bdisz9sFhsyC1ma5qz5+Fdis3PjlYXSTQeyYhoO4khJauWF
WpF+b9gAPzWPBHKNe1/r668d6MmfWV1Zj3AipkdqYHqxjmoftLAz7uKBs3SPof0JpVQQLt7csvcE
I9BjijdykfnvsaRNjAACFVvn7zpXTzKID3y915yjKSPjroHkgasimvn7jktJwHxY04gzniKwWEmY
+KzPzIS9Jk7/lVr0z41RCr0oD4dkRkdcqkWnuQhxW3EkSDhZk2xTr9Bz17uPf6+80PrxewU/2BBw
U3Qkf9aFPGZMyIlpZOcdNS/xlwhp4pWCAr8EFksOj9eo7WA3B1O6E1bkqf97KKpg5XmWc2dHccQi
VCUb1s92O6Q+uMds8klg8zykG67ckjEE95yx58Fm3L2Jcc9vhB7Ur+CQCc6s08hdg6Qo10wz/O2N
X3aO75lvoOBIhypS2qgsHTE/6Tc6WLr/Mu0w7h61LKM1RNsirOjrhPfYdhaVk+0EzTR7tDDNQ1iE
3U1Da8U4GFVxuQt8UH66t5HMPvGd7KEwbqLI2Q1597nByY2ijs4Ozj3t08d/9rlI+H/+avgG6Dxt
5FMXf7X0/Nzom0YdA2mXO00B/BuLsr5xc969Cmm3BM469KP0+d69uTfpgOtDhZk6MoyxMIJJNEVM
5Tcf/xbxziOQUjeAGiEkhdZ0cRnfKPOAXl1w6pIxfG5FYvtbeszdzFtO6ueqNufGqIrC41gV1KGu
7CtyJFF0LO3YnBNLKokAvIQF0C4Kupo5HQrSl2/8ne/cDQAaoA9NCwuqmqW6b+9GnFQJEIfUOzIQ
xvigNWjXR4hsH9+N9z413kOTG64zg7cuv+i+qHSUhJp3JAER22YeFodSImekmQgGSNBdK2riraII
PcNEiUJHopRYqOPsGymhs64RvX0PUWQDEehXGNTurh+y6SnCgERXGZYQwE3j3sWatmnhQq4gdAtE
EWz0cFn055T0ob2MZH7/8Q/784efr5lCmqgAUezxzf1RR7+9f1kaSkk94R0pxvs9KAaBnWH8yQ4U
b5VN7ncLx3LTDhhT0AjT7HMoTfM8MV80+qT7Vve1JXGdt9byees4+7Mcvn7E0KDAwLeiNTx/rBbh
kqpFJ3HypekfSAMJIADpxkF56HXGikYhy1r1qU7rdvXxHWF7vL6y7aJfxCCMOOfiygRatSg+Iv+U
qvQ+E6792dGivyumFHdNRGryx1e7WsL5nTOlDDmBZC+3L74yFGqxYXR8ZW6CSgxLwbRqCb2HrZUy
HC8LguRDZBgfX3SGn13cXAzYcGIdc64djPkWvFlBfEAxys1ddSQjz3oIQgw4mWHSOIAv+9UJXGc9
mtmJbs60hZLa3fhirxYWIrlZT3CHS8dw2SXPr06tHNczQZfOHaBZw06+B3qeLenT9zduLkne1z/U
RXCPSlW6AjHN+aVK0xVWYoXMJ7qKwPegrO0t0Qj9zw7Y2q6EuOH0ytmJvvyp3Gl89lqxm6rBWrm+
A7I2LVc2wRpPBs3FdvAmdFHmN+oqZzNpkvY1ZF/SKTJtk5jx79h0wwe8A2T9ZrG1jGxLrvLQqw54
Y08TFI818JKGxFR6SAJd5QF4drgeVVUcMFp68NptsBvtU8m08S5PNcxBeZj+GCH7LhsdynNezXj0
utBWDHDrJcmZxsoR0MA+fjneuWeOxeZlGhSR0hEX73/tWAxMkWUcM6tyN8jVSyZRMJxGWub7CXk6
XFoaGx9f9J03EtMETADdYM/RlTx/UJHl6xzXbfdokKiFoMg2VsLJtB3s2OGOOF5ribO/WGGecR69
sm9vfBDvvJKKpYYSSil+sbz4ChsLi3yTxLwnAefENpXNE4i8Z5Hm+Y3K8MLhQ40wO0HmAsFACMJG
Mi98b769CjYwwLHAPeIUw+va6u0K8jWAb5xgtJGsOSiKFDxkKrRWuhxSHpiyf05Z/1lZfVUo80cY
BoJALFa27lgXhcqQ1nRyrVw70kI0VxXA6fsUyBAKW1IWPceoZgqIgRWL7qoP8GTTBnkAtroMHj5+
7u8stjx0y6KaASIJnev8biBXMwcoxc5xqAUyTUrT2XudP6CGeIFUJNYfX+6ddxuPvgFjkrcMD+tF
sRAh8uogpqhjRbzyglw1bxOpXL/XjNHeJtEoH3rX/vXxNa8KFH4WLl8qQqmzEF3WUQzWq8kUvTrW
IHggL2Q/OMirG5vWn6/yfEmXyPXZRCyeKa/VxVfbOJ2LTrAPT7lWoICdiM9oYmNkhm3bLzhG6h3N
pWHvpyX7WVWHGEUkTuE5TiMtW3PdaX1x61W/fsvYQvEeQ/rknMoh8fzhglfMUOLVlBZzTB/c1+4e
xQkjAgKfd4016lukMuPaC8twRcOv39e96LdlE4w3Hvuf48LF3fljVVAmTCXBKfH8L4GukaR+nocn
JzMCluyg2bl50T1ybPW+Y87q1tBwyd60gNhbtG33GZ0ShifIaj5+Ga7LGklUGZYKvGC8FGpeB998
/dGAfoHxQHiytKgk7riJxZdS+ByFGVWgR5gLPqLEUz84NarNjRsborxeZ00OpOZc8JnzYfniNcFJ
S5yHy+zAi8tpifjSWPc5lCVl1iUzu7DfwXfuTmUIQ9CLp2xbem75WYlMnSLPHO5buunfscYVj7Ep
/c/tiF5dMWDbE37WrbqsJrqtVvUqswNtgd0Lvc0cEl8yuFgyNxHbyIVRksVwnSOIEKtBIGv7+BZf
LymmKVlRqNX1+ZO4+IkiT4IxF3p6KnNvWBVVgr8rksTwloD5amxmN+7p9fc9O1Qkx3CYzIZ5dVSt
kqkunIBHCmNxUWVTvTWgNt7Yoa6PY8ByaCm4fN/zydK5+JjsEl3F5Br5abRHNUeT7mWK/6HPpwHm
0ognYhraNdAp7RFcNWOUsP7Vh1JHc5OEd6pJE8J76/CIw9W78bfNX8/518UJ3YEQ5PJeGVdVFkY7
5oMyi0+SGMoVpIWYOXduPOuFVty42dffj+ngA5oPBFzNudwvoIsV0D1kdpqg/z31VV78bEe8bCot
+m1Qq/BZyKZF9Dk5t1bY69WM1FgaE0CO9HnbvKgle4xU9STr5BRiV/rsWywQBoGxa72xmRfC5fsZ
eQQ/UDnmvxoPQq2jtApeihD/+gWfD2uSn89agtN0fiHfrCElbH2zY4SEhQHDgegYT9k2yv3MJQ9c
L7Ibt/xP8XP+eOeTGK0+eIb0GvWLTdOSaRJlMs1OyK6HU2NN0bZO9ebQGMBF8Xd2zyVeCqpCiCMB
CU90lVFmMSGR986QTOS7WJxsAk7HTMS0fVgMVDZRb4A4RbhcK9kuQxulHC6ecRWlHok/xNgfsIpU
z0UJc+bj9eG6BmAVn81pOp05pS5P8n6e6J5I6+BUD33yBeZ6tdFNX626snJRuuLvmOCy3qq45pt0
cRNty7JZIAgUmx/b+UNLc8V0yUuiE5tl/OQlwtnnXqdvI+u7sn9iqK/WBGOQ5T6l3UMEsvbGS3O9
SlkOhQFfzT+934u3t26k3rtRmpzYH0FHj0xkiaHrbtzb65WAq1h8lnRjFPp54/xXjimeBht51snU
ySougwGUaVQ4W6DZ1Y09/d1LUbnqUMl4mvpF5VgFtjP0ZMwyBc+BADleuTIi4zUC1n3jSu/UVjZn
8zkzl/WXqv3iV7mI9TUU/+mpB2+1EfQGNlpb1junN/qFijV729btV80p1GZsxuapjYdxIdo+WFeQ
BNeAmPsbR+jrp8m0iYYBbCGc3sqel8k3SwAKMa0yo5S/yKvdbUoPbzm52q2D+vWXYtPzspWwXYuf
P3vd317FEZ4YUQkxJ1RFeN85nb0s1JBtyGNKd67ZQuYbmFx//HlePVcFY8NxXJveuUmD8+KiFS9V
MgVqPGmO8XdrVQE8zFiuB79uXj6+0vVRjEsZlk7RjM9UXMEWdN1XjR7n06lNwTwOtgunI5K0v/0y
2/sTMhltwugeGEN7n2E5oDNjpncf/xFXT1L92cj4KG1w7Vd/A55PP1eeKU/AbcjOc7qBAMrIvvFd
Xj1JJiNy/p34eYVkPHLxJE2Jo0YzilMnq/BOA4V/j8qFCHdhTxs/Ut6uKYvoxndzXohRYaLL4b7q
jjP3j/XL6VAszL5qlVu/+pZ9L9roue7Jk0kDcUSR/vvj2yjP7+M/F1O6gPbv8ED5u89/4WiOTYqv
pH1F9wW1xWkQBmh2hUeWoA1kXu64hRuAf0WxPjCoNx99vLXr2NGsOzaZ7jDZtb/SI+aaWLHRrgZd
vY3TplqmijzCqoU6JBzsbJydIJFmI2FaVm2hL6iHG3uFeb5X8FtALeLJZn+iC8O/L9abkE8ONvLU
HolUSffk6mhrn3fkk5cgsVRlyLx/7KF1amW6zn26JAbw2103G3FNYlCODVqdtW6axZpZc4cLlT00
TrP4qDtJtm2x70ISaNGIDpZaN3Uff9YoYNeqLEl1MWGTRU6oHZhh/B5QixEa5hkndIUwfXQz+ku5
AazjZihzGl1EiACy8g6khOBtCSxS1hOd+L6yd1Y2KTE33uOrp8ydsSzGlwz55hbVxeIA5FSMpXLa
Y19HwTqy0RIUPZf6+GW6qLXnB0CVx0vLeVpnkGNcbNYSHLnbmJ5+xD8r+f2kRIMWM1dtl3dfyULt
8G1iMytRuu48Av84AuF91PDKLSTnj3uSwYg8J6SIkCanuPHXXd8DkzYxdQQvLipudbH2K0+rRkwA
/HEu0WWmwM7OwMu98fH++WD+t2D55x4wcnbsmSNC3Xtxq7MowAXRWvpRgXcmoNoExtohfcEUmzwC
9eC3Co8IQsPAPMd9Kb/rEu4uSTOAAC2dPBvSDJGQKkEEqxU/MGbob9yJ88Ps/CfSPptbDJawaGPP
ZIO3+xPwqU4PlSaOSOCtFScztSQzFfyHsLql1WbDDjxzsG01/5eq+Uw+fkvON6p/rk4xxWCMwfc8
ezq/euHlgZaTOHRMFIEYrTPgPvbpUabB1Nx4GFcrKf0qalZbZ0GFE3MZZuI1xVQVSWYcOUykG7Ml
4pUyFgJJIf1PKWX5jRs7ywfeVKt/fhtHaIo4ZPTwW+2L/cJg6juw0xu06IkXGVPTuNMro3h0Cb1b
WHQRoCWn0zzYN+40DUydrFJykdo4forjalh8fKff+/n0FBxbkPiGvuRibQ/0eE5f1I1j2Bf42AqN
vCUOQFjDG3OFuie7cb13nixvPO1v4pX4x52/wDfVlQTF4celYxxZ4L0DdSHvEDl3+MT09NadPj/Q
/nOnGXbTjmTaRDV38ZlhIFYpYB1xbOvceSTj1111vfYMTJWcALN3HgK90E9EQjgbLI1iV85ZlZxS
Rxo11ReZ8xSin8a2zlW31ixBsvYgbm1I7/6NfGNCGMg9kJ2c3w87SYNi8kxx7DtpvoA4HD71dQ47
HXTNBukpKLAod2b7UvT08ZOf7/T5IkQWkGsjgXFdiznOxZPQODH5ZuYK1jop8cLLflOR1PevarA/
z4AGhk4xKBT/UfP78OZ5W85kxlOomUfAQmIRKRqodQAL41//Fl7fWazBHNlmwHZ+FRBokRugSjvW
km3SzLMvldnd6gO/8+qa1OvwmA26X3TBzi8itCoX6Lito7AD+87XNX9ntnl2sKNMf/4//B4TkY0t
WJhgP59faoyRBAGwtY5Nho4NmeuAJjxtb+z477x79Gx5Lrx9DCsvJxUcvQK7rQbzGFLobCco9ds0
j4gugIp7GOFc3udkLG4NrFE3npf4s65cvH32nOjEKYhHcnXui3K7ifBZmEfRDgQXkVMLDjUiuOhH
kvDWLwI2FQMsaRFhf++i16rR1Audq3JPyor6i5K4/FQktnsSgQ/EcuqE90OD7/bsG1bx2BQJCl3S
aTaNqTNTj0on9JZZEk0/U1SE1lK39PjH1IyZWNtjmELLiG36Akxri3uyDv0NsRURmwD5QQWcDVX9
EEjs0TSRA4hBRFlrYrGyBe8/x9Gx9YqA2IYCioFbNdZfXug5P92yQ1hdw66OsPdBlrgPAoxcKBe7
cIVAs8jXwqnt8lAltNCXoar0H+RdOr80synIvpuGfhcSrgKtV+QlnK4grj/DjQk/G2ZbmMzwiP72
jPpTkGPCWjagBvS7qjGdv1xGxIsiLOp+TcHYh9to8mkZR6Kekx+9PAI4FfczdAW01NLO4N3GpVdk
+KFJZVkOeuZ8GzElGTh+AE8GxJEg/hkNamUvITRyXZNwXK/K3CAclUpsW1Q9JUxZm8hRW8eqTk2s
6EGVTMCDTV/2bKcWweY/ZqDttmE85t9lOGfIOjJG8nqHhmYXZR2Lb53ZD8iRkXIkBVHXyzbtYRsS
jhFhKrQh3C4sEMrhToLW+owfD3ayHWfd0e80+7fbJtouNKL8cT6i3LGqivSu87Pql+GlqDcN6LUx
dr8OO0SN1vhVJiQ7QIiwm9cCnHK8bUTTfiWYydpFcrCQWxuV8wty2HRvDHXJlLlwIPKLPCKeZWoy
3OCwioIHvBiEOLWaVYJINb3pzuymgnG0mY1PVdpsnXEw5Y6wFAA1JkwwEERDNX7tSiTMGKJ8sU98
Ix+weFmE1+AsHLpFIr3ym+R95IyMi4mEAAEI29EqYs5TlDC/e+T7KHhJHmkWZJoaJPRW8YsXQNoB
vQ4Rs/F1HcsmmaAxrP9BPcqm8Ja6cIKvkNdhNQ+qg2rSzMQd2te1dZdPU/7745Xs/HT8Z/1np0cK
wPRMnwcH5yuZNnVaRxsTGR17y+sA+wDyYonlEkh1jZAOXde6zcxw8/Fl3ymxLSbt9PKZkCnkJhc7
QuLUxRBg1jzaqrc+laFXngjelPECp/3vsrI8VCAtZhEGeauib8tVl5jeDn26+QxWFYCcwkc7lpz9
+CTVPs6N8MbOeHlnmCWyijtMLk2b3ffyrNFWnjTyLCbM1kIEH/t1sobk6ywh+/hL8uLFC+XIrYbz
exe12JBpH9BHpLt3/jh06jKlt2lHtYvXPIL5v4SAO+HxW48uJoDs18fP4bK8nH8kXUFmlPNDsC6l
Rl0h2xF9eXfEkbetsDVuMeP76J5EtUMKdGNDk5eney43H9yYQ7u0PWksnv+80gTGYHRWd+wnEohN
e2pIDIPQHeBg2EXsDFC263RtuGG1IvSTjCTOeEuvAmxKCDwwdEbXS7Kw3DV/OFQoRo1LLScXKwij
+hO5HwS2teN4Yzd856EgWpirlz9DtUvZgpnUtRtYYX+M5UhIfWqqJxFIMM5ahkGpbL01OfW3tH3v
PBljrmToujJGRgN9fqvovPQJsd390cXguBsVKSkdCr8FqtOevKYuvVH4v3O9WUNIxTmrX0AdnV+v
i5MGj3w9HH3ffgkjoB1e7FvLuHD3PulLN642//VvywteBOVaigbUfIrniHd+tbSZgp4O1XCsK61d
ExztL/Gc3DphvPOb+D00k6jeaf79aTa9KW47ohTJ7SuHY9aU/bID3bRvevuF7aA5cES/9fG+ezmy
d+ld8cjE5ZSMck13/FAOxymq0iU6E4AWiKDv8PP/ovGU3/ia3rmHNMnQ01Cl0fi7VH+SnAuycsrG
Y0963waJcr7JHV+8/usVgt3BcVmoUZHx286fVGZrystSazzqjfXDStonwnL+hoP2tzN02frja10I
MtWsyUHaa7AcMVV2r+S9fqCcoUAzcoRa1a4kQRGLztEgQ0S1uR2dItj1VFwALbqQ1KnQW3iZMazw
CPvYHUMDq7oVrDJqhI//rsuTBQ03l9WKViL2ZHbKi54YJGKtykbRHjW/6zYFFL1Vo+kKIxpb/seX
umo/zNdyWCXRSuk6k8eL75CRnBWGnmqPLSU4HqpR+1IGILL6wi7WxuxzrYwBBagLTV53xbgfzLrY
elOR3DVU4tv/y5/DukCnnjEQM9Dzxw9xG4GiGXT0A4BzQFrM1gg0+gfIZHCZJ3pPdZeDJiIAdEn6
hLlKWyLpWpHVu7DN+huSqatW95+7Y1nG/MbPxcPF3cHvl+LS0mgPo68+6LilVpgrjYWLDGFlS6IM
IetkW32EZ1bgr3wYQs/dliqilh17XGhFhYe0SbcuE1xsS7EEdZSotVVYWK7qLNlPJHlsEkJ9lgj/
SEwMgpjQyLy/IRCa/9DzBdCYF3ZaCq5jMeoxzu9r66ZdpyECPUoovdB+XOMhNjliBUGj41B2cQQy
QjiYkXn8+Ika773M2DLmdYq9hX7g+ZV1gDzs0Dl212wsVpzrpi+IUimPB0f/bGCwX9WVaW16qxy3
tRzi7Zi630KwB8/tVBSnfI4OIQHUXJq+Hm7pBYNyiIW1rnpG3crQNLwILm+uBeGqhZ6zscsOwoxN
XAke0vxVJa1apHxsTJ2I+BLgQg4CxeHCcIJpDZS/XwL1S540KWsMseN4o667XjZNBFmSgT7zLyKY
LsQkcdAgl4W3eLTUGG0mA8BRloTWjed7fZdNFgwapLNRgRrr4ipko+o9cK3p6Ft5O4dEOJAJ3Qxc
F5DAj5/oOz9I0iN1JGO8uYS/WJ10G30B2cH6sUXHua2nrtwkKvVWH1/lvR80Q+BnsTbL84zxftso
8hnKchKPxRHBi1pYuJ4WU+E+qVS064+vdL2Noo9GfevYPCgmaBffeGxARdNVSfcdzoge4/+2RfqM
hx5umzJv3Lzr75DRtkAQhgyTBt/V0k5nV1REYR5jO3YWGobmZTra1ScdT+TGayJ9N+Z6TsbGdKvH
8s7PRI6Hhhp5JIP1yxs6aVXLGT4wjm7vO19q3/whAl3/pYUuIX+O099Yyd95fhQlCI2ZtNK4Vxel
d21mqin80TjqqS5W8F6cbQghYwnbv339+AHyRlytbiZlFx47HOds55czegH4i+xTzzkGyj/UJcSA
Ndxx/74haMedOdfOlyFqagzQsQatvEE1supFF6vl1NsZlGMPTXk+UoS2jUnRyxnIIhyEMAZ96Q55
FnCu16NvtGv918rBoLGrTQEjxDA5vy4jtyCHq00xzJYVQMhFkw2BsYQv3dt0KbI+WpsaZQWbKHTy
hapac+/0sfOC/JG9SxbuombSCEEjRKZIFhvdXkpVJOnariBS5MXx0qbFnBBYWFXK7qXoQW/AWuDG
L0CUZPXKngL51c6FMdw5wyi+Bmb50ltDXC0sSaYqgiEt+RbBL2q35D/RlvHZSpNVXo9o6IuQv83H
nH4nXd2oFkHShCuncDgOt3rzbEVI8em5jOTxmGxhX1oK9V+Mo7WnHqJQS6oZDMxxJMSU87sO5KJE
sLUnXI1yKgg6kpSQ98OHqSo0+RXifpcI0gbvNuOtxlyUuVswZQgtwsZETMt1Gdv98DxCP7eW1hQW
cw/Hjw8tWBnkjHn8jXBw7SerAw04bGAF62li78gJZt2Xhd0DQMjBIi9A6qff0QfRi5n7ntYyHyft
G8FfsCJLM8bUZoeQhxN2ThRB1VS/0r7tUb4jnfqs64N/aDQ/2UJ8bT7Xupq+C0cDxwztSOART8yK
phtMSzCESD3h5qJHGdY2lA/zNZvC0nu0ehe8Eu2b4EGLSK26cah5Zy3BO4OegjkthcrlPEPQey5w
0JCFSk5A49gF4bcxMUuBoW1GvjMYXQlQHD268WlfbwAW3ftZVYuLSeckf740l6GVJ0OgucdyQG86
6rFNjXjTG3G9Xs12Vxqv80QUadvFsgyPjETRvNGOlGfN3nRt4LV9ri2hAQbr1DJvVcLXCxbXo/7F
5jkf4MyLDafPPUCHqtOOhUK37OUhbJnaeKgxGW5urVdXyxWXYtyF4cmdt4KLSwkPc+hQOdoRtGVw
CAjDWZNqbax0p2G0Q+QyRFLXf4lA3z82ZpP99gs/XbkWNO7ILrRbtrRzteV8Cpr/HAcAPZvDbD88
f55M+lrKBKkdqwl2ZROU4VNdeeMeT4CzKA2v3PDpB4Cs4LpUdkGTk7d72UzQjz++Me+9WAg/2YU5
ZTK3uShiRKbFoS99/9TDDFu15kSj0mu9G1d550GzB3PoQQGEE+LSBkaXuoJV39hHUhPw9xhEV9Sj
BO5QNMPuX/8g2MQAyecITuzSF6WSZ9mjlnute4yS1ryTfkbYTIDo/OOrXIir/jxAe26jEJOiM92c
4z/f1krgcGPVgefGix14Cx10yGEgsnzDEjyupcvgws4CuZ78njgsYtVXdjBqTzf+iHfeolkxYs5i
cCo2slXO/oiorGII/VVw8oIOLX/tZN49pxzgtmlo5j7ihXmblCCLmYq0xeuEkbbY8xWoV+lqWEQ+
/nvmRej8wDMbXbCdYNAHWHlZdpdxqfseWRcnH7C7XOKv8suNnAq424HmkaJVJG2j7+vSd/1/fWmG
dOzlilYiJ59La7wv1TAAZ1FHTdjtKmRmtUSqDjkzTr/FtfH3kJva+uNfO3dFzn8toAF3xgPgoGAr
uDjeRf/N3pnt1o1l2fZXEvlOY7MngaoLFHl69Y0lWS+EZMvc7LnZk19/BxWOzLAjKgw/VqEygQQS
snQkcrdrzTmH1gu4w5TV1TSbbzlS4NXZ0KoHaeUaCoZIDSTQGn5XhY6dGBnRb6jEfnK2/fP0xb6M
dhHlKwJGBJPfjwCn6v0k6QzswcKCMgPM8WQRbrn5+z/1L4o233/MDxWixUF4siJpHpRf06kirzBw
WTrOXGXo165W5FfZ5DUfC3JHt8bQLRtuLESgADa9rBsH4x9J5lezSr2fXMF+0K6u05CVlK2RprPB
fvXjS+jbSF/6RGgPmuFU5HRaYFMF3ZdCyppcxcXfZliSNkkCALCMe8JmtWV6JvdwwoucpmTfjfFP
Lp9/9bAoe6/rHCpPQU/8+3fSKPJ842FaLS7muM+wpGyj9Zyr5XMatvNAy4Wsw33njW8oiP2r2hoJ
USEObUePygwt4BxB53vjLy+M3N/eu0DsuT6L1/e/VkUwm0OHiTbQYI6QOVSxqbHi/WRWvNf3f5gW
3BzXwwoXA0QmP2woJFkPzpTU+Ai0Ir3X1KJ9NRIClreJ0nOBRl5PQ0krGQiPuZRBGsH8MUXax4Sv
g/wKDKv1r33avTcaahF309YJEJB0EpCKosn9SbXpr35dggZ4MPhbqFbbP6zjuoxcp8y89NGcM+9y
WWjPaXMWX7K6k6SwIJAxXa29bWWUnOyZAwPx7sALCNcjptZqd5US9V44eJjtvklDn5BvoqkRKvxk
ov/VqKLmTOoH3TThoAX9/vXN5HgP0pi8BxIqG5j2hUM91FCXFpb613iKhi8SqtSnKs67Tat3nN3t
dkIAittxzcrArGtX1HGoF/2aVH2dgyy4CKloW1Hucv9kulpSIDbp5D90GVZKsr/KDXnyUVhXvvzJ
GP7BrPHbZ3GIe6/UOhZv7vunAH5GSb9foodaeMUxI7eMbm87hvgonK3qwaGmVRGB6pgXsgztYt/n
UXyFbmDEsex4exK4x3DSGy0QAy7BtpTyVFCNuFW9MQekioqPg/K6ve0DYheR4CfHHllrcGTDOC7y
h79fWP+8fNMqg6nmELqLCOPHyns9yEoQn5I9ZognDkQleye9ql7+/kPWZ/L9jFyFXpw1XXTnSEt/
eGaWFemTNorsUU7k0su4sKEFZ/BPdW/+2TH7z5si4h/aIgwDFgFEuN+/HzL7y5mM0eyx1uUaoSSM
jZaWzXlDiOhWMDcOGmeq86oGAaCZkzi5EYGQntnrgWT52sZL4VxhtdQhozrtxo3TeNuafrS3aY/d
Edv+Uw/9evD/4elQ70ee5iO8RZT/w7yidEumWbmkjxwbHQTPUZI/FdOkYCCPw5itchN1hbaifrR7
tuJA+Fl+HBqyRANpzbA/Eqve1VMlz8doju7t0SXBEfhyccs6QnbZRGj6wyAj/2Ys6uxCm1iHgmWm
aLEtjVre4qsQWPczpaGu7c3oPPUjVYR61ZF5E7dt8kJ9syAUkvitxwzi8kHnGTsbv0im0OVHnLys
JISabkFx11gehAG9m3V4txA2c6rmBr4pJq+uoXgYuqtSz/tPgihnpDZ5N/zMwfZXj5MjGOs/otH1
IP79AGhtW8vZFtNHaN+k69pEPNdUpV7HrJJbPvtXVfireA5RPGlQVF5WWfn3n0eKJv0wS0sx/jgE
2Ko6ARhDaKtlNf4W/N30k4v4Xxz8aWmuDUCcFaxAP6rXySV0l1pPO5I7WmKC5ez5j7J35/thBIez
dWn4X2Dox/hb5LmG5EckZPcQiAmz8O/ntf7nyeZT3CbUhLY+HQb/h4nNTyR7VGnDI4WV5lhawrqv
vNHf1WN9cjAPnTh/2NfYBkRQefFnJdFuJz76ddE3zXHRbQDUM1PNn8jKTfSq3VMWTbfpuDxz6yl+
kh70p2UIgSPbA2oE7mbA0NaR84dOrYewfCJWkwyEgtMjWZEVKcBj8e1E/H8wvH++60P/+4y156R4
fXkd377n5zH//oXD49iwgjPX5rXHnfVfODybADZuzD4aISYst+Y/pK3ZH5jNDHjkO2vOyFoS+h2H
Z5DEhjydTZ979i+nrdFu/G4lXiUqa4WAHiQNfew0P2owlFeScTiMAnGXY/cU5fuoK+9YnImbvJiW
JdX2sklS/SKNWmendLM6o5/d3E9lRTU3UintJUKF4EFVNPaSsTr6k2jOkhonV9nVE0u10G9n13tk
Kp25NL72HC5x5Ht24LsR2fyeR02Ry/JyVsp4OJBQG8S9b38mCR0Dat3eu9Xo7fp+ehBiBGQeCand
eGlMjEXvKhRjNdTkz6bo8yMwSP3QOH0dWnIpjym//qHmn9zVlkd+1whH/Myo8NYZaOSCMqoM7ieE
UDskvAW50MnStuonS+9ee1tiFi1ueKUiGHqvISo8iwh7rYuDZ0XDGR963af6zp/LG7fxLpUJPtdM
ZH/mzjGZsZSJCbilWh0lX9ly5zKgvRtnlCUifW9VYDMgPLTdqaGqeJ70uv2iBgq6QHkqhIjWXal0
jYDTbNx3dmxQA/f8bVmU+U7m4gBnXC9wQPTuriGcd9eMEM9Gc0VSGEmym5bhc+F1401tzPWVmsnK
EiSrXdICdDZeBkZQeLAXsjb6+O5Lgp+WUsyvqLJrFVTtXLbXi9/VRxLjp+Oaz3alY/0OJlrSZ5pm
O2G/AmF0s4uPqdb1G1XG+v2AnqEK6qHsPjcj8K0xafUnnKfW2exI8xnQgLYHDVOgPYoGzON9wQtM
OrGlOA1WtO7KeoNBxgl8rGuUCO3zHiYCm3SxTMEYNYSqykQFYhznQ82CKoMura2GPEkC0+16WO7H
9cLpdRVcjNS1bwpPage3bpLNZPZkbkPMOIMKT2ZnZ1v7OO95ho4B7NVuc/dzRXH7ycP/eMi8uQgR
tRpHC8zjfTqQg0aAreLugfwxLrLqJGOjOfMjRz+SrkrSLX/1pZeQTpykVhwFY935xZYcAnK3pG6d
j5XQkEvjdNgA9R6dICcSax8hgH2Zx3HYz7YmiE5eCB42aNQcTOUJvFgpiaaj31hh7kfxudl0y9GQ
amRce9kZLQ2bg2VCtqkFm97kgvlZDtorybN7t5wJ+U7bUXvwc520rw7LVdRX/ktVtuqjZknrjoGz
MFLQSLZ2Nt1YemXvprYSgXS79nO8WNpJpPFw22QLYVxN8lgWlru3S7sP4MS2oYAWESA34wim0JIR
aGySd76wsflmsyN7R+MUVumrRrOVcMZN6X5Vo1J73y+tMzedb+KCJFmjLJOb0p72w5o93Et/z6n1
0ELSvZwa51R3RXPOOeTQjaq8cxejhv8iL13buUv98qUyVt6bgp2ArHrTwHrjgQ3gYHztYqniWzzt
r4sd20GfWs1eqjmHXWBmd7rmu1UA7P7Sa/Qnd7KcB9/X051Ziv5gNNZhcIuXDHrQzigr/XLKczNM
teWz2WjD6zhQeYFGVVXVHhJhsaHSvPG48SBB/Vj47T5qs5uin19GI36aB/djxHkMWXex8zqSBt2q
2RLMs6WMsbed5it18/isEvaTng+fXXShQD7GaAtqjWBxdeXBNXpO6CATwJK7wWJM8i1y6ltfupfk
EsMPnLTHKtF3SysqOkSS1J/kDGTfkbiMJ20YAWNaGpWAREGHgvfDIaA2W0lQh7yWrjqZtavtylKc
EB/UO7rv545n74d2aIPOrHdaEqdbNZssF66LNbG27pwOBQHJNiyNrr4k95Oy7a+1pfKd5sZ3phUB
oHHmMy/n+cmR5Oy69C9jGo4wQaYSOgmkytkd7S0iRAeBvz9tl97j8vHFMrMaCTpibNaMC2/uAQRo
fn6anco4FZZx6cfgdmqkUzAE/eXQ5Pa5C2ki6Jb8M77Ct2TR9jbinsCxJFnq6pQQbB9Mlsbpx5af
4y6FZB/fe0N5cHAfcZuYtokXXZgVVAk5sqd0jftG0kIHu8K5keN4X+T+2cTMCNzBMJ6w1ZSbPkmv
isFtDxOJN+gmjZuRa5Twx+sc3/PXLMbyYWeds5Odj4q70S7ThN0zdbKYWphOWqgqptAxq73L0ZAe
ZQd/wFrqwLKTIVBDKTbG4p6lazBiI5ePdBVrtM3gOAJk9GxaXXsnVdOD01qe+1YftlHq5W9e3ua3
PpbcndnwvaFRlRP53V2318HbfvYafwoSfA8BEdnNl6UlEbDiL937hqb2FQVqdxMPo0zPRld1/k3v
OgxwmqhibWPiNzdcoA/0Fgloj4aEUD8FiuW174bkrlb874bIgZw2qewH4p1n0CTKdW56GVUIW7gQ
xZ20IZPACpGLKE9G3kah35IqVAwpNzojA0SYAHygIbbJfCuhhAusg5dtX6ae2hvQMPdaScYM6LNs
58xkKuvdNL0oUcAMTzuT6kFDfzyI19Z44IDwnE5t57vaZkjaYbovHLbBU1LhxNoahdNFaeBMvVZf
T2kC3y1btpAK6nAcccSlpdlvkyg5xCC9k756sXu5VSB/4LZt2FlCKNZc6YDaykHEIUCbxyntuyMP
5lpg4nUVcoNKAAe01XbE7hsRBh1Z2cbPgarIZA1FJPlSEDivn4l8fq2H+dzhbrGJJnFTp1BWZO1c
63oyAuZmZ+2ieMTvofgbFVzeKCu+etwkQrdKSHvUy2nDKxQZa7KPvGoep43K85fUmWGyR44HVA1I
uJq2wC8S/MjGfVOuc9MxNVaVKt/Zo/Y6V1N65VRtsy9884kQBFbO1o9Dw0YJqJljAavd+Zio+QKK
IXlHyiQq341jchTBekSiqHFKMEotOMfBSDztJrLn4QhzwySVXwyo/u1o3mRWPF5kWizPMBZlB8Lp
sj10O77alp9QzEFZcEdHEwHdyWRbj110XoGPvLSaPN94xBw9jATHnQ2D390Nrv3sSqV2qvS083no
vgK33CnFryIYkloxDkeOYc5zivR766dW1wZLMwKSkf5ObyoaOHQlO2+1CjxmM03AfMzibRMrcvnn
7szXnCcbpsxWxHN6XxRMeDRIEUOgQq7jQPBB0ZW89tQwTnOh5ix00OCHxFoOLwoSXkfQBIcb0sDZ
2Oo1fRt2ESq6gfqsH9jkmYdatxQ8gGqFMGcx72Obaiuc2cADAqm5fMc2o62tYTib70BnfNhLc1Z1
K+jZnPWpGfCpqBy+B6ZheNBmVk3ebpygFe6MuH+KCV3rt5rUAEkX0tOKC+8dMD3gLYuP7sqdFu8I
aphRbbMj7zdBKIaqRX9uTTEdle2bQAebBEjrA6krqQjNDobwpV4LAe96smb3rS7jEeOwKc2oPvm5
O3Z7Iu7HL1UXu4OGijBP/bWUU06PYmVrT3psAoGekoZeBrMohcAdG3lyMkEW+ZumX6PACR7nSKjR
5IQ5sIaF12RYjZtJoz9xWN4DxQF+LcnHtaB/qp1+CjON9SyYKFomh2jNJV9Ea52aiKzy/j22vH2P
MC/f48ydNdk8EXhfSPh/jzwnj4H482ZNQm/xEm1gsCTbFnZMfzbPANxOfZLrkB5NrzkYksS7Y1z4
BX8x5G+2/arUaCHzES+eO2cKzMfcqzgAm5GN5/pSpxAUhiIyLumZDtxMDDRsR5ME/HvQsfYreSqx
YPfTvXpDwG3ab00wjTLIaSOWKxVqAUrqWABDrzHjxBK5brryFqcVzdDJsn2mFujYmzXOVwuBGulA
1PqkNp7GuNXcU0lniPWoBJi3oZFgZWS2tCkghnhqJu02kw3VPvCoXntbJo7CZ+a2LNimOydiJ3KU
8nvmmMAN5PRUO4AqUDMLAJpnXYBzONE25dAobV9WFSnLXt7FzgWlNIiL1OBkvoXi1uUbQwNNHeSs
HHiUhm5k95EaeT8R8QHnmRkt7HuRHz+gCdBfOo/lN6jKqPnoJfmMQABi4niImuhWdOTTbJbZTbCP
2oRhJ1O16F88c/DaPWkUAjFvp+tcWQI19/PZMqTVpdaxCe6ZYs54qmBCBYL0/3RvScqDD1rbiXqT
pnQ2r4UaifIuCwSusL4SjgRdDUwCpsFKPUKaCdjsqSo8dP0iK46AcO2wW/cc8hwKbrNDEjbDlBGC
Tax1mkIvaM31emcY/dFbTHHtKpFdG6IBwjL6vNemjtAPdXj8PvljpF/7k2V9iqT8yL2J8an3Ajqd
LCMZGky+sNf94mlEb3OlU+SVoei0nCNW0w0b+tYRDOh5Ei9+7ljzZm2ZBYh5O+h1nMUfufHRDmoU
bqQTpkFXbOQyk+g/lchpjFbtAMF1RugoParCLGo6/0TYeZlvamfI7tGhvXSZ4Vwkld/sVKSDZPas
Szqz/TbnBdD1uyDdYQxSmd4gwQshM9XpqUBSBt9x1POrJk6/0ptcq81V5u9m4B/hSGz0VikE0MNg
pFVANaN/0Szrm//zl6pV/zuBANiq/lDO3Lx0L/94Y3nq5suX4u0//3lX9Z38x13/5aX8rmC1fte3
gpX9Ya3n4lJf5dNEClLK+g0PYJgfLMxaZJmu2UBr9+5fBSvoAKsc0UdNtGbTU/P9V72Kb1rln6jO
0AHgsiev8f/9x3eZou0P//8fCAivIcN27X/+83utg4tyApmsSwcK+QfNgz8JDiTgZ7fJP9mpLu5t
tsptydXsVJVztzEoHcRQnNTPlKyYBL6rka0fi2HXWHVgqzb+T70c2yerYM6HBwLo4Cz1mQfloprt
6MnCbErooMAwwoJQ5Df+wK4XwoV174067V5NZ5n30KlM+2jrIskPmkMtbV/3IA4eJid1uQA77fQF
pHFycp2oJf08tfgRqa5Se9v23RTv6h7p5L5FhXEBjHJ4ijouxDRM58a+yMzFdLatl81XccxjCA0y
gsGjuv37app5n0vednaBQNf18NpOGWW6ht+lDwn1RLYSOAPNg69dAmf8k4tHM8M1TMQfN3yXp23U
W5UtU1Ntuae7yXHhFbf5EfwSxyLpZ6uUMfYj1qVmkrCF6TsYvf/Zr7Ro3FRc18sbI6nEK0fq9FNF
KnS5n2Td2LdeUpkX1kgQyANfQrGOK9NftB1nWxOcQ8+ZhsyN1L6DhThhoiQ0PhzndqnBHw3ccAiM
aZyWZtfgCo2iTNzH+0I2022dN5EHXLD1INi4ot1I2YuDYlCx1iBTjANOKXay7yet1vdJVWgXSboK
SHtjMmtufZTbNuAwnatqbMZipxOToR+mWJN+6FVabwb64Pv+tkD3Q33GXpnAYdv2FuW2BLP/vXSL
V6MZ65Felu1R4/ep643F4jzXWdVk7JWxNuCM7ivJnbSXXUhzteg3+tKxhWckvmRhVCxzRc1EV1CJ
6iJD5+oMnzoXkFLQz/rsbYQfZSUVVp1EHqHhByA52qQY1E1pXQcFOcDiTHS52DlsYh+TZnDYSLxZ
CwaH57avyqozA63v6FxVUU7bsPHbQh0mfsbRj4lHXyzu/IZ007ceus1b0WcLObrwEONQtrZ8a8U8
WJsYMmnoxiXoGICCebgQ/3moKzNGbVtUeRFERK331I+KuMHHUoznKyZrpdra+D9yz5lIPOSW9UXQ
/gPRZEYNCEVpI0pux/pL3Mb0LB2R1Ce2YfXRqg1O+sOC55KLi00tShRk9RxH+t/7Aj8u0KbZjPYk
tzFeFi+NFJtgLeJtnkWkElt9bN/6uIi/FL6f3I5xZKy8tqK5TIARPlhi4HC0sL+fr7SiLvRIHrmt
bH1swzwbu5ObqLjYD12d7VIpaIETFuDCnepiPriYlnMCc5eIy3uZ42TGAjEhGkbZjESBz6OyaeKp
icBVOwFAHC6WGYaGLCiyse0AtA0t/U1zyvrdImyOxrD1mnuvSeqbNIPEHMANWi7UVAyfJru1n6vY
Xx7p09ZeAMGsvybZJrlLs768XAh7ijdzM/pfh6XyK7qQk2ue9Dg3l8CjCvdELLIHyxoK6qWeT/P9
zFFBsRh0/q2VO/MDVMH8BfIyKMMo6nSKwhWVoMAbcq6YM/fV68oq4F14Piemba1NmcYZVU+dwJta
KwtbAK3I4YWklupDejUoUdiZ2GW9p6pk4+Q2ovQ8spFQbZUwkvorToLxLrORsb0l5ryoIHaX7sJ3
Zr2D4lgZ3ca0i7IK67QkTIM7GoR5RNbAjYyFDIHAAwsMhFVaZbJb5hk5WlDb0Mx2WcmfehE3tW1/
KVz6Lac2VlzcN3Y9ch/KlyWaoH0CYcyywGh80EUhomgrIYgEbcq4KnHXGvDQt9oDL5ki9NIMOCYy
xyR9uaZ67AXMpxU8mNp65h7cai7bbkcCFs9lB8KGOEan1wCUO6Q4uNkuqpOMNndTeyVLkRHbmr1Z
5MJJ/KJqFrRTbTN2AFaqQW8PsjRQt4W9SXk0sCAGlwY/2jQ7A2uTlyUM+cGh6lsXhQfSAJyfQ96B
iURy5xiVABHhu9l8iLRuqtbQzMqxTusWpSPUQ2rpHlSKJ267eIXPGidVmormHL//Ml7MLbLRnNzN
tnXu40JHCkiTo9E5Lcq+dPe1g7ujDGe8XcN9NGTS+NSIupi2SOABx+idaqJHKhjt19lW0cO4NiuD
XhvEW2VMtXGEoTaqwM1Fn4VzOlJ2jKTFXmdL8cRqF31d2lHCZhXF1zSLvCO1LICIsaZZ5balJoSU
qbJdEUx11FMuzKx0I7HxGdt4LKtbJ1EcdOO4O2lCdi990a3OPzdTryS7+ahWIKf74aDiGbEY/eUk
iNMxrTdOxT4eaINNV0g1tfjI4tHIcDaG6pIVS8so7q1ovFmT7bFx9XTcsgkZimMrR2EaWqZ5RiNe
59Y24fwLErd0X9QUpVQF3dpi7k8mDRI4DcvnlkraHLRW3zO9s0J8MT3Z3Pcl4OXQZKPLgiXHQRFP
Vd5vndno8tAwa375xc/F58a0QFT7dR7f+dBeX6eFMR3MDuVw9ol6ojNCq7ph03Xo+Oxq0I+w/Mps
ZrWR6XRjj573sGSqQyeiuL5s6qQc3C2HhbnZT5VZcA9rVSE3eRqP7TYv2+HTaLosWVU6S8Cy2ENY
6Ki2RNyzpPsRdnY27PyixVTpaxmxoH7SoXwbKjfPd7FXYS6ZRxtEgx8bX2h2GXaQLr18iSkqE4FG
MI8RTnFG8IvI+z7d+ES3G4R6LHy7BYzx0poy1MXCoLwfGl5GNXPSTNLTWIK5oVGQEme+nPD59U3C
GYQFeeg3pZ/UzkUxNDm7UJ0itTY0li+OOIvDeU1bP7txRO0c08HSHrPRLF0sGWDlN0vjOaA7J0tX
W2sqKnXwYknvEyYeK7qDo64L4dXJmtKMA/ORpBwMfkvCwgSWhfPPNC9us7HaFglLO1aDtcVv4PZ7
TJ79QnxJnABILV3nlIhEHVDTaygXjIi6cBL1DuuSx4rbjA63SZlG0TldQMhTWafpOt7LaDBhDklG
6mC7kX2Ise63YbtM6eM41gmLr5EUQzAVevul7zRX3036MlASH+U8hzQUO9pXxWRdp/rg3Qx0YaBN
Cr0N/Mlm/YgVxi1BVOklJvby2S/keGGBl/HCNM9AiWbu9IwbUxo7C9v0FFhdrp28YXCvxOSIDj9b
nLzV3TJdjwtc4N1UZ9ojf7njBrRwh3uNimUftLML8UZvZdxRtfWsl8qtSrYo33xD3FAzO5FTEdsw
dQWrnSziq6lMtWcv9ZrPc5PGiBvR5DaEqzfxE6LF+jqKRkmg1Jw98rb6Yz2shXXXU4C1DaHXX8uE
3jBliIQyqFqIWLbyCZztlE8NxQhKgvtItbSwextIK1F0XvqJakdXBHlf6DSrRo8236xp5MjEUUXX
LBdDVoQVKKliI7TOvYMR1sUUGZ0IVXo7xYxQpBiPHkcVG5EuSwyqMMomxNMoaMtTojGTEmGmEvjo
lEZhPA89YEAcnJRfbGVTha4m53zs4+XWzmUKY1e3iCswF99owaon2TXGM+2rbcTaaRk4MFLZ0d0n
1ErpNcgy68bvOu9IZ8tuefgEbYTEAzg5Q0Fr26Py6chQdYlNj+LW4lCYNiN5SRvDfyuL2HwuWGsG
kLEE1+5EabEo2BzBs8DVyHvZ+Vmh9CN3tuyc2sm69XikLOwKwkaywE8Wb8CTxuIQdHQ3EgqcOpYw
vpVTqOqqSK3Ss+aWVJdChEkUl/527Oz1n6u+TkKUAqrb93rfX5dKK2CNxjljMPGr5qp1MsgltZOY
u3QpWZrc0i6v3FH3n4q6G6yQKqEJ6XUu1bHqxtTapXGLblkVuvZWulFcYHqL++I8jbKW7hmftwSZ
l6fjhvknnTtPRCbgaI6JUyDTYrlCFY82LEoSDnkLlGxSddKhtc8Tp5EQrlPlHccmVdc5hdsmzM24
iwLQytiHMiMbS96Y7X/Rozx5KpgEH6lU0hzhcjP5Qe3OngyBiRWvMZ79T8nQ8rg9vTJfvcWYl2Cw
jK7dML/Fcyl9zq214UYBK4D1sTH0iHgXLaquSU0bYElWFb9Plibpa2YJfgmE8/6tXmWoolrCne5z
haN3Mza5u7fawa45C40aw6IWA0cQvVfA0Y2lcQ6uXTYODWlih8O8Ftx7kEAt5zFn5GLrm/1YbDWW
VVL4tdbHC4imDsKw2UnWVoV7bTQlogxmovuxGhXAIzWtyxQce3ZD6H4CKGzPdhz4/mwUGzZj+ucE
BGlPfeHNN2nEKWTLjMogULiRzkMeSRelBKnZXLOcOZ13Kc2vhGKdWUONHiXVLxwE1d7UB3bEydUn
N4w5upAmKYalZdTK6anlKvIt6O//ikv/tFem038vhaJ1+I/7lzHJ/1haev+eb6Ul64MgWIDJQSTO
e23p99KSaX4gmAfdos9piET41fb6jTyJ3EnwH90XhMGRFbMG/n6TQhlwJ1Hvkn1G3jrHVDJ9figl
/V1p6R2p8G9JKgJqm/GwusME9SrKPD+Y/SzPzgzkcrhH/KGF6c2/4d6+AOD9GtWmVGhzmG9uHOpp
1ul1aMfWhH6BijIhzCHA4wwcMKUV+/b9If7SePqfxiWl1Pd3I+XypW/6P46S93//2yhhIHzAEsAL
R5NGZs7q8frGJ12/gsvahS23lv9WKdvvfFLxgcgB7C1cnDlco9NnMPw+TjS+SAXyvX6HWtW2kGP/
ykgxVnHyv0cKqTAI8/glbOAUVI0wnPD1P2gqcdvlCJEIoUPWZ20MmRLt2L7OqkGX5BkHMzO0oLMh
b1OzjzbZW6Ope00sA63AmYpN4QStNrkPJGFEMpmOScXlRwAyDvvhs7YYr78+fv53FrvJmiAwgWAb
Igfxvq3JR3836v7rdX5L/jjq/vL7fxuFK+PmW9nb/eCZBlpng9QyFy/Iv0edLn5bthgGLGfYaRmq
39Ym/8M6PtfwIMPHJQa841dG3A+hbhSgMSCvgWLU5NFBW+4P9soptqNRq7tn5DM1vq4hd1QTtk0s
qOZMuE10mvtOWR9li+wLi3JzMpVusR1mRd14ty1VlTwKzGbI6+a5aqljo1FLssbdsPWLOd4oIclP
/PWB9z9t4VoDR/9mh5N9933nZP33v40Y3/jAuoQbUljumj+z2kJ/G0Ge94HXJtaAD7wZv61ov+9u
3geIC7RMUJFihcAN9a8RZDgfcLmu/11ZCQjtf2kE/ZZV/+9FSzNIeKY4g2/1+8UqjsrImug2HGxH
o92JQXqTmH5mhAlJ7wfpJWDZlHC/NKWsPSpdpkf+Nx0egi/NQu8+JuheHzRhP0rLTumvYEX06YNO
bbZzW7p6YWq78qYj3DMP/cIdRoIpNf3Gyzyj3kgaxp8mvZbPo9E4t562Yr0CBrsvUI/2FFysqvbu
qHtxjOt01GPnRZNSnxum+DauXUp4VBrXNASN3O8sFSSkxGVC5qatT/XJHoz4QXlGNB/M0nbojjsy
sjapoRpcifV86zT2nBB4U5I/iokpx8LVuH691ZYZr3DrzB03vLwFkplYXnmfFXp6Y9fZcg2zcjwR
qNAeOHlSDUTbxqndKS+kPuXPgxPPJxubwrkxGskBCdHIqZj8GdrvpJHpBHa+RoQe0dWk/6/oqK+i
xeoCHeR0hp9Jbjvd2NcgtW5iVGkXyi3wi+ngiQnrIehgb6vJOIzjKtOhkudr9kNj0dxS3hQRHDd6
h9kmcy3IncT5lCdahWokts4nd1JnhSram8617xR1/0MUUXy3erHsOSQ3bEh+H8SWfVE65vQ5Gqii
58Y8X6ICGE4uuQ6UyTXrvvbc8mqx1YhVwCP6ynQ0f1N4g3qkoWCfFAKmLNDHzj3OlRY3QV275bHI
rOm+Kgb9yitj4yMCdnfnLr0bOFgObhZGJiqlLG+JCLGTaTNTU7ytlxrZlT5wRVStX7WwP+SyN7Ws
oqiTW4wfoc5U2h0KDY2RpmpxrFOv21RDZp2B5bYeXfqSm8ESj1oshrOZWI2LsRjix2joy41YOi5W
2aBM8qnUHMYd8IBBNvJAXqLJyim9UBbOY1ohYfFH+FquwzWEQUl/NKA1jq4WASXtOLugbEj0EhTV
IFLe2tsq+WOCfqmsL6guDK448VwfNbJMwPF5+h7Zbrr8f+7ObLdxZM3WT8QNMsjgcHmoWZYseUqn
fUPYOXAKjsH56ftT7ardldV9CqduD1AoIJFOy5ZIxj+s9a0Q6tJ8jrLZuLP7HKnQ0vcIVhn6E8Sa
NqMp9jGKlJK5Y9FfUTxFj+kiUWEu0or4eYn0oX1NGvsCTTJuNzGqq+rQKbhioZSZna5rNY8oDQrr
HHvj8sWThuffs3cZ6n0fx9ZJtdJ8TgPXWHakO48bt6tLwRQSqt9jG8jGG9gbBYJZdZMxZzf0IAz+
ZRMf3ZyOlSmhrI5jPU3bMvaLGMmIYzwIZvTrG+NzRy19u+3GxjzPhsSew27lnArtG/ySVd+sWJ34
OxbK3c5GtFrs6yUvN9boZGeDLJuVZ47lnRoIF1lXRrE4zI+Q8Pql0yRIrmM/HMs56Ta6S4wX3Hzl
WQ1924VjZz46shI8lBo8rEnp9CPKyGA8uHKQB/RH1k9vDqKH2Lppb+e6E8+drbuRhUcnrHXCBs3b
RNK4peNFUXtpON9jFmEWsxY3qUV+26BO30hUVQfXX/jkNNqKa5J187GHpjywIx1NtEtae0yUbFld
FmEZD5UrvK1RLg0j4iRGgjL21aF2CxcdXTYaRVhnHLihH2QTi0E7tt47nznRqgnG8jjP43Kk2yFq
BB4nd2oGgPDKxTWfROM1EQp95EPr3KWgDM0WoFjD6QLXBY/qXg8pjoXKFtcOZe45chuhVqqsbIaE
/SAQxuWmter8PNuUte+PO9Z93iEyxsgJSetQ9zKyvJM5NOxrVGG5Bx3MQOdwR+BUSiR76qYvHoZY
k4WN4N44WMyVgzAr/fTOl6k+FSSTvTbdNMzcjwMTxjSaHystXjz2xk9uUExvte+SiTuMMapeRLr7
IZpuzhoO5H/ULfGU4b/f/s23qp7blBDt3zrD//7T7kd1U0Tov37R7XX+81W0j7+/7k1I8csfNr+J
Kh76H+38+EMz+Puj87x95f/rX/4uzXiea6QZ3yqsFrfvBi3pF3EGYoT/e0Xyf37GyQfUm7+WJX9U
JZ7zL4x6mAIdG/cXTdN/5BwuXZEFBBX7j/9HY/17VWL7iDaIhYB5hqzv1oD90XFT1t6YFwSc3WA8
t7/64/e+/rvW+NuOmybsl06K+kbQdPu3To/SB/vqX2ygPSY5LQ0j2liwowhM9X/MCWl/GE5PTpq4
ZH6Mx6bLkmNUDfHRGJI3NjzmFpf4yhSz2FhtW50rd0I+iIxPcucxIQz7uM+9VRWZ4NRx7gTXXvbQ
lrlDPB7TXTyqK+Eeetg01DTAra22ER4CAFQAlfgmUbi336VspzvCD7XxWgcCugZqjuLr0HnDuXO8
T49R5IMqCxTwVqAVQPSkGIuVa+agpNzg0LhELpBhw6LCiP2HxEGTZ4UVhPH6PLK2jVAEVNw+Ch5B
dwqwjiz71CngA9dqbYNgPta+pK1slXUEMsICvWGV3Bnp1WPyt5aRHkK2BffFTTlpNPZdEvXvc0ti
X49Kvg4tRJVHhsMnLcuUYye2vLWaKsKgqMN2brlwflvlJtH2nZX02U7lKJm3Q3PzJwQmTpGVEZRW
sRkituKacVk5i7XWFsUN5mBEBIS9hbC3i5Plpjy+qtvKr4Bw2MTKvRQdThizsH72xnzOCj0+xU1x
3/azju/rYqRykabXfmlbh9yPLjtrvmUfuoubW4fIz3nd2UySi8ghgYWOSriR0RpgE24ofratACQU
TkmXiDW67wGFtZZf4IMjWSFMbUlWtjkuq9sIvRQC61jVy3n8Ms9W8tQHdnfXJuOXBhgQ9UjvIPCo
zWzbm059R1GZXs2sPvTNghK+vlZl321mqxFrjlyxjlt3aw36I6/wAUlL499YKHfZBGlsWX27G4Kx
y0JlsR2iR7iUXo/vKBfg0Rjs9tZwZKadXGNWEmZo5PY4HupEzS8eESzuek7rey29PXC8YxWPS7JF
Hon2DdtHDb+yXcB7sdtPME1lNioSfzxHkYJ8n6NoTpxqrB8I1ViSY51YKaYU2x/x4aiRs5pSwW/R
LWJ9UtQfTqZk2IBSkyuhPQz5cOn7aYzeA4FeMk30sBrafkBYKacNTKVsNcH3eJoUxuLQmEaTorl/
tqLFu2T9gKmNh0b1ndY03WoAhFTypXOx/QndeVmurNq9G5e4X3e1b25LFtghOuL3dCh+lna6q63q
GMM3ue1jijz4dHN72uYIFcOoDU6elUZfHMa5hA2wUDPrGKmVLLtccx+l+I4zt4q6XcXeqvghuJm2
XNMzGl0iAqfVsuRHV5blNsnL8gnR7JwSutT352XCPRImPHryIzFD0xVRWEbKQTb4M1LPkrVOitYq
RAVgrqcFwIshzOKxbD3vKR7MkytqDt6oNigH2uEOZX52V9l4q0ISYVUVJr3LMDtFW2Vvx8rxVrOm
/dguFXZfP2UFsko9M1FAwZf2w2yMztnZDifyatETAE8nneSxF33+gKtRx4yX2hrtV4VJAdlNeYXR
jSK2nurE2FHrW59DbMU0ZC2cOlS1lceSN5gBiTr+NjOK+OeSzS7POWRyAPCnEOS/C+kjTli+IP4K
qMe+qqDvox1VxBD2CZxZWqUMDZkPrHVjlEn6CDPgI5jy4Nhgd11rRS4MwuR8ZcS2/ZyrZDx6xkDJ
o4W9K9K4XWeI+w1WYmmZb1j0YH5WVYAUK6jfHTQ2x2BuxJ1Xz/EcenlMceZgVd7B6pfsEdvGHreN
JBxNNh3pP4K8GN7w1kAqO350CmEuBV285Y3lMkvVpqqGFnDuVA13Rt327Zbtc1liRIrbJZTKWo5V
7xX3mYfDM/P0aK1QPO3yPkE8Haft3q38Z9vXfbKe5LPhRiRwoT5ifxpN7UvsiIuqZUY74O9dFjzo
dCYKW0wSPF/bo0694QS3bIWCKNd7WoGzR9GHokaZdEIhG5XJmEN0QpG/Luhotu3kzk2opVh3ruxP
CTtirJXjRQYYe1jPqUKvZgc356oAaO/u6zR1H3IDnbmt0/JtyLPkZekZN4SNEG920Dz0BoUjXTxx
eG39wlWOx2DwHoRDz0Ju3oOL488kT605R4H8kc35d+GNMl9hGvHXWRKZ9woZN41QXE48KAqKTWTG
bS9XY2OX+8x3Hjmi/GNaKuZGTL/PUFiK55KUXqR6PnR5w2xOtRVQQS4EC4dL1LKjyXqxfICeWA9d
AYfR6pHdLGS9tSVHblro41gRiCHwlJDmLYqwzYdhXbetDbvHiUvsvcbirlW0OJsiwDkTIc6qhH02
p/oRYdLSbUcYnDxhUzeKXokkDJhwgE3Kw9INtpFR7hTrtlUjiK1RaZoT4Zda/ftiDeVzR9LXAZIT
3W6DLxiLn91jHWvTNl2lfaAICWnL58hLb9aEZOGpSTyarh4MC0tqZtq5vYriRmfHhGPsY+5Q4KyK
zk7anZN68xNgDiymaebidEXz/W3wuHG3ThPIckUpbH7B9YbboXTLzSwzKo3BspsjdMz7QN4CPhYd
jaFH6CnGK/M03Yx4NnKYyfcMnCMQjTkFZImE09PdW84kwWJSISx/q4OouLpzbzvYcUx17nLMTnds
9Sf8YBNJL40Y3rw4b8Vp0uLeavPbhrjascHLydAuv5WZuU6HwVaMqPMmX4my6Z6XNDcnnEbByY1u
vBeTEjHf2OgbQnxV8S7PvOwotB082/00yZUfM+rG9VFuM47Ksh6m9NQk9mMaCb8nj7eA3BDrIrgm
Jh/OluwYDK3RzVIWg9LpQxg4GeKZpW475jM6qld+DekMQSVqtjAXTou03rXsetdN9O00N6aDisCE
Wv4cdxhSVDk8RAyNgLHazN4PTk1lteYT7AQwkLlG8FejLkBXwEgU0YrvfQjaunMNsrlAfYo/6j5h
28B4yM3SPqwVPtrQ7w3sysS4RO4+a0GK3kB0xrjFrqqbHfKR8WdmecToGS3gQ0J61zOX0t7Qpti6
FChTaHTlYG+1rNzLILhpfaRSyZTFp7mq/COb2W6bVsNrmyTttrZEaMw8TJN+ZQVNhJ6mRPLClbbO
Jxp0ha6eGwWjCB9VVb9OuYlCc3bNyVpDgbxqC8VIJeZtXYFVigoxbI3IN6C5+0TK7pa6N0widgoT
SUhx06JGKfTqYWJijPZpWWh/q/Q4ZomASBk1+64nL0sSLRyyq/+hUva3WW6L+9RsvXM0D2OzWuYY
t6RR1uLe5Cj9lJ7VbuxF6bNZNBhQEeJmXp09JBNKBG6EOT46tnMnc4ZifMoU7XbhnGebiLSgN55a
BB3xevBSfWTUhX8ta19E7IIWW/Lk25LMsIwLhj304l+8ESJtOGS+/dmLCBOiX1k/+WCxt6jM3QWk
oNFysGdPS8Yh1ODRKwMHiE2GHbw3jWUO22TS6TFG4DHeZlh+f+ySSBxnCbSrKkb/JeGchjNr1tpd
o8ocPwfDTF/sSBXv40KCplvZ3S4aFC1zXNvGIYDD+JHYeb7qzBmZrtBW/W0BSwcs15I/pU0Vsymz
5pgbvcM4IkbuuVsmOatTb3s8KbMmdpd1MGbq6zINxXdle8N8ZMPvqF059ktw8I3a2FiRYTVYhrDU
Y+fr82diWIcAn23B1/miIJUBETZRe56a3PjsC8C450SiiN1UeYk/Dx1NuRkCexpXSCWcErdd3Eyr
bOZxBSeoomkffd2t+brBfpq8IOsOTktCEat/7KIMwILRFiFawJsBLejEvGNgXq+6oglWJd7NYYUo
HNGNP7mf2VAMV5XMsYNDmIpv3MTcY+UcxnnaLk+sYGX9znKC+tpp2gNPgvG3AJ26/1gQPVv7Po3n
/KSXtAr7IjNWZg/OGMZ/3jwoM52+57hyU5RpAWXoHDnyucNbS2HZe7Le1I3i4J2n+VwgDNfPnCNF
z1Edt9HGqNSTlQpVHbs4WQYklJOFRqrHQTdt8MHo701iBv0WddUlGOudZyfFi9nO+ivaRvKoDKbi
r1IMPNmzVjVYYEzdXmo0c3dRlMpPJKw2weZkgb4Njio7Mk6GWG6Rz5TdlgjxHH1+e21xVeLuTYKP
VNEeMfX1HqalIUludhHraQgZaj30EpulXeYTy2kZCepOApslDJwMx1hdwTvemhxeSWiZfPZMo/Af
R5yqgI26PIv31RKR8iyWzvW2zZiRpFv2yDdu6R7OtqNrdN+nQTfOJleNqtdm3TlfIqNAWYTXUOeb
WaDKxgTpAlvIGfdtk3hK+1MK6GKFlDhG29EiikGVURQ/20i6akuklfVCBdOywHKGW5kU5/uSedF9
RGrx5wQppAktIzVf2Vco+qwhKYOT6eTVNQefrHYQ80uqOLvaloTiDFtkxVV2lnRqAfLQzOLg17Vr
fg3QqjdhbdXGmUh4d0+caHTfmjcRs5ek1UsZJ3O6BXk8PKgI4kfrWuaqXuzopy6bAdjE7IZekJgl
Vwuz17Vqa/uizHEgidZqqpj/k5vBtDDO7k0kPOOjHFHpxpZcCJBdpDnA1mVhsenSqMzOfYAxk5rU
o4hsEk3oFSmNdEfRuJTZNvelaAg1gX+x7XGqvU513T7iVujdcFjGdG8PPAS+VjgtomNJZ6ep630F
4lNoEBiZFGcYi86jkw9Eapn5zmLkibeXPcJ1COoh5h6Ye71LJFVBOM8qn84lUInQWuzOXFu6TF+z
pZuKYzCkRn7Q8JApegG6rXO1xPEJEwlN0NhOdsEMBXcigUBtmjz5aq7mNeAul47PSTEtNNbojgck
vt60Z3JSd+dkoUm7alC/2doIMtEee7qtb+STjdU2T8wI6EDKUYbgv3sLnAgledcb7t2U+WIDT4Oy
plWZ8TAnCn08Xj2Xk/C35Y697X0zXUdgAyiFUudeeJl7YBKjr63CyILJtQqV4ZZfPbuPT5Qg/iGg
X3lqLTt5V/HkUDQo38IvKxCOKTu6BaMkKIJDv8LQvvIFc9pcFOI01JZJmVNUG1eU+mgG83JJHT6H
ZErvO/SXrGlaPnIeB+upjAhH83DydHumwtb8pGrl/EzsKbPvsIQqks4zI9/HaePBYYiGAVE0l3m7
Lt3YLa8+2usgR3HvSkyBHTHBwefNfI0OlEI/fx/Goj61DffdxSO4tNiPqREwLzbLfu9E/sa0x2jN
FOspq6sn0+ejDeR3o4/M11F53JNW8zxVuERMo72Wkm9lqgem2Xvk4/zirCsuPfXeU02pjVxaniMG
99L3DaKLYniDnHslW6Ch+KRo/TCy5oGUkEfUZz/Yn51Eb3qs6kiR1tMH/th07XjdIY4WfBcqCDut
PpqixJDoyVfD5m4cZHVt/erBt4o32TpPgEUvo3LkqYJry0jNvrEgqksx6QuTm7sx4CJrreVDVhWO
ImWufY/c5KKuAdTwqA6TQn7DbCu+K0vRFXQBoJg2/phEviF27GSAIEXjwxxFedNK9nEK91M3DI0Q
cPsG3pScljq0tIpWhZ3tizp9Nou2YQ5D1cnV/oNMqgITkHhMsupLq+mIpAZo4RKcpk2QAnGa6/Zg
1PQ5ezMjyyblalKjfAnKeiFcq557fgTPbZ34JV9sDP1Le+KAvo/mlpA4G3F2sEwX2QT7ZHEfGeqc
K6vE4+JufNK4RiV5bln0FHKukMrlII5MfRgBwKwjkW09c7ozdHlvU8NHOYaMxR1YxyzuylXAWlzM
32WN4nT2qos5YDZCFf+GUH3Z5m2KW6JJg4MgHxAFcH2h4NIrg5lAAmJyU/Q+guSuewlm79paQXVB
nXqq6KQw2uIC94KpeWk6+VMo1z5Zs+Mfx4E2l6FNc2fkzXJvudM9tZYIK8/bw15hjgZeInOjH3Hp
SHYGywcm0DfLzZPNqPID0QDpSVfxdZiq3TiJ+6GbnUeU1iPtB+lZtdkHx5Kr+aAro7zt9YbQrZlQ
eb1vo7gt6jvMrOnByeavQWJs65ofkNM/pHA9QhUdV9FijCur8XY4Ce9bS05wUzI8P9pb00RGXHxN
eqoMqe2NffvMI3pUqEaf2GMduKk0gnPKu1mphZjmDJmFUFN38JzyYhnZ01IoxkhDPV+CfJg/teMf
3Dj6AoX1Hd3PsbBdb2dj3mOa0ISsbx4tqndzqdP9PGTprsBvSJAGsYyWY51ACelwLqS9MvXCIpcU
y4vEogfDsr452YaQY4jLiaf3CkeGfuJl6g0Qc7m9NdR7r7U+GkX1C5FsDHPWtizWC3Pvaqtl1izO
pRj7i89ELezr/Ll1i0eZRW+9n7CE5gSn2mAwYEY/FGMYsEtnFlsQHtK0432F2ZL1wYP22/JYYcKh
GlFJGxDw2evNCBRrrRNbQiIwoSk12aVL/HeQ63eVhZEJ3cDGg257q4uI+g7ikSWg/aYNgE5xutz7
Htim2dKnGJ/5e5AM+cZx0kOjnKPZNT4eL2TKFyKMRvrIzBUR4FsH+pPuCcfdM+dnUIpCIIYTVopG
fW8DawTOlQentLaWJ31TcDd1Ih7axLef3SVbTgNbbNbG5mtAm7VJJOSgPqsg6M4G0muk5eN+VEq/
TliYwnKYvY2Xtt62F938qEmjhKsT3ZSsEwwo7PyhKVrvsy8YaGCA3Qw1ZVFCyAXPv6l5yiKIIy2C
wpVfJHfeOOYHWJHW1rvRa7qa4VuWHok7ffaL5cH27OeYOj9s+sa7G9pi3mdzv1cUpMIRO6q5M+ld
qBa4rdZJivBdBuTruVkC5Mz2nq28YzEbJKh1U2HdNRQpex9cBhPJO25cSMlM5pA7NK+tuWSHHDP7
noDahdYlW9ZD7RUbK132dtGdPagQqyJPL31mvsyNuzc17HOH8dldntTND2OhCoj7G6CH5mntt84p
LbUM52Q6lEF/GD0ALUURAZzr51McZ1a79nL7ELt0kHhR9ddalowMl+xe2N4+S4r8bKux27RiyE/p
0LlvaaO+Of4iSXUV8Ij87mWxxuSZVRAmpQaj3ui3xwnoyS5O9HPrkWOStOLYMuGscQszJy/KV5F6
pJD21WdsxJ+1Ltcjm9FtISf8K2r8iS9nX+HGtEAAV8U2dXjSLnSNtJM28w1aUr5rLgZupV7HW/Kl
2xBbooOev/3O3vfdm7uraq0dPi99SB31nQaHAx7ql0CF0/nJ18mPWJbPL3HR0EHH/Yvr1O5bvMT2
lmuPH97XcbkKhvxMnPnn4o/yO8CDHX7o9ygtX3veUN+y+JmbRuwmpAhO7h6mPDoP0fJDmISVFM1Y
+Osxhca7FlMfH1iIFSvdY0SA8GY727TJUcVPM8Y47KHxmu1adOx5TH0Brvc162S38Rv/ixfh5PXi
nwhVAJCny7YR3T114bwabFA3cW+voK1GaxKc6xXf84ntPw1PxEfXtsuH4/AA6rPGuzYY4ZrKOQ+2
3zFOsBzxoTLEUHBk7CnCLNQN8CqbmKKPTDoAej2UO6elvyWtEh9UioniNm/zLmPS8Wn6dAtCJ/IU
eLa/mTpjxwTGQzQRVF+VX7nngE/5uzQj/WEZ8quJt0wTGYvinrtaZfqCwMkwWDjKKF2z2wvuqbhK
e0/cSiRI1W2nYoP4hhFGhB/sy9TEzDCybFvN8Xgkbpdwl8X3lhf0XjCIRjUiqBhjHN/9alII2jn4
1FBdCFH2Y95juRSRj9ak6rLHYWkmcBJW22dbOqkxeSwMIdVKdqxrZjn4x5ZHx8+cEf7Z7Mfsh3A7
qH7daKXTi8xRUPBE8Mq939j6mCM4QppijZPMz/x2XnJJGieVR8WEdlsw20IykXc2prAeXI3CR1zH
qVxFqf8+F8UZIQ+jVheHba0SzGW4PKvMVGErq60A2w3Zz2TqPjS6vjd8eS6i0viWcq1dLU3qj818
pxUzLrAxYtTccawt5hG/f7S1YuM7j5v7crE3ykN8pf0Y+FDSTOuhSlZlFGUOA4Qg32RDJ75LMSZr
bh1nTe5M9bWhs2ENNF6aKEsAgsQVYv7A39WwTam/ucK6eouYJZasTFqJwL/4mbjmYmSnjtZZACIp
sORSU9jxNs8ihaSnHhZNNVDqm4XMAFi2kl6+bHvGohjvHfgeKFbyz4xopQHzq8SunJSYJXtXrXzn
9yywf6Re+P9Tq4uI4G9UDMuP9vMjzX7VVvJP/i2tlCYiBvMmnXQgUHCE/Uda6Tj/8m42bwIUQTNA
V0VA8LuIwbH+BQwfRTggVYwF7i1m+HcZA/oGG4Yv6FOivJFE+s4/kTGgoPiTGtyzJX4xhsxkb4Dd
Fyg5+fs/qcFJ5U44fROT+MMq3RtNZLwxyCv+GTL/t5dxPH5W17F9QXztjVHxp5cpg8GyFlZ9mzwq
0d2xxdq45Q0FJObxdbad76NA7ze0gmeUJn7bzeJ6P+VW/uFOqjszC4yzdQfSZz9IAtkWKNQsWKPm
+KcP7neRx58JHbyrf303gEfwc9gS2TTyjl9/zNQxpRZ5KTbSdjQOUhSRYbEE8R0kix83+dqZ6CGU
8EhPwr9/5b+kUvz2DkmLiSLpINKR8q9wkDK7hQ/6OfEvSa4eR6W7164AKJ/aLAMRInKsQvv5KKKY
/i8xu9cqS/Sr09NSYT3bQF/8Z4mI//6JBPs1GwcIl9tfjQJZYqEa70trM7eiJ/kLr+NWeUXxb6H1
L5SUP7/n/8sVCDuXvcvt+rtd87++5422usLRRHJVSdEyA2MELyW7/79/f//XV+F+ARQM6AVJ26+v
Urk1Q2EfflyqiHhRSY0tzYw+//5F/gp44WZypY2nx+UScoHa//oiUZPDuc1TdKhpBB7ENef1PODk
FtpFe7hEHb2BozZ//6K/qpD4mHiCIEIi+5QX5za+/eZ/urWEraOyGyJBwzneGB3pdfGJgcLsFr+D
UIxCOF7FVuMso/6q5Je/f/X/8b7eXp0nCHBvyiIMJb+++rJwTukmEBt3UFcZVN7VRbz6+PcvggeG
b/Pf+m9+SccRANtJskBnRYbgX54fcU05UCUalGdlzOtRJuM5c+PsyABCMbyg9H6Lgpm2im3uuR3t
eLeIwuEZs6i16vWPQEzde23O7DEIHIIr6Qz2+B4DLt5DcRjvknxUR9aZzDLTfBC3anzjUSSjWSEO
9KG0FlqdaOnBkAA6RmqRm0ghCi2p5rIh3QyS6KbbUm9g4hmb/Uvfzumm7Wxxp1upHm4T1lWWtO5b
nlfLLssCbxU5KvvpNY7xzAx4hs8wDuuZjxkMHg/lTda4w9FRHqrRNsO9OM/2VtYtDM1G/WBHVf/o
ZUY7MVHlsjGaN6MJqZLI0ei+mCrNsG3KvDtzVAF2ChfmWzfYy3fEoPTt/OtjwjbjRXP/M+Aw0hkP
agzGJuadAmpd19Zb70IGKLvydfC6dlXRqfA1k+OdsiKF7uh2aNW8+LaQA2wT1rGg6NW6XvusOLaB
modXMiDn2zabbMdFOfd4wTWTaMCdH7EFy8VpNQySATyRWtVOumxa9KaPM0u+r9omfVc1aR3C4SJN
OHWnve8iloXKwqQTZfqBdo6ZQFdmTCuMfNdW0oAGy0cII3b6mlTtsHHt1tnJeooR7hIfxSltHVoi
Gw4oBaz1MvrDoXd6liD8oI/1bL4nfDhX37O3C4pvIHRGd80YCzAB6txNZ1bDvnJy6KaoeKIhepp7
4zHuu/nQmKBBKMXpaavtkury1EsL/sjN5UywZuhGtbMHvisYQeb9qZuggwLWHNhMyH0H5P6YZegI
jabS717f7W03Aq/ZcwXVUViUCCww2az6MX1VtJg6N+96cAl4uUmIdOSVid1j5mYL0WFpzcouDq5u
S9ZJZThAKip1l1T5vVWCZPI8e9jjT8N8vq+y6ltnq5MmN7mM6WHiuTtGZvlV1jaE65h3TLmS1Vwh
h7VgPRYiZJpXeEdYTeXWgMIEPgkJnjNJ3BPBMXBNQwkGFrBjFlaOeKpws+0R4pj7oA9iuJlLvwXr
i++/e/AhUIVA0vU6T+yL6Wf3EDsEDFan2GRemYV1zi44FG2m77HPIx2ygoOGxLkG/rk84kETh4QI
4WvU5p+T7+odjMjhTFgcIRl5PB0XpzeAdbQsmkpvkxbFfGaQBewPBdRK1nrY68q+m5txD7LtTZtm
tffT8msJDhWpo7zgxn4wWFa8BOz+rkKZwduAsu5AL3Fh2RVcb/HnqxSw89oCbLMR7fBdNkCCbRzN
QtZXN552ZZ5+j8ieCTUKvzUtpV4PBoHIbKdeKuGcKjmpuyjnTQus9yGFDOOJ+YOeZiYO1adRrvcW
gFxGYxC+fHQmonvqkLDReC3tZiC5YQ1hrvgWy3nHcOQuxmTAbKv6aqF/eTXYJBq+z4p0TJY10RJ7
Z/SWez0Z3wwwlwisgwRnSGbPl5miL6zH2V5xVWUgcri0ui4ytpOrP6OZyXrhJrsxSN6RD1yqqn31
U7Q4LraLrXGzA7i3h+AsD0KyPQvyKdvNKSqQxgtwj8DArF0DAMX8YC3qYDWL3FYGEu9h/u12UtfJ
rHzoX7bkeYBSIgl4gGtvp9vuODbZJ/jBY+/19lHGPTr7Yv4YGqMk65B9VM1HXNU9ggPMHLme3/rA
u+9pODfNGKRrs5XRxrFL59MtTOiVWCIPqZm8lDr7Oo8gB//+rKJW/B9nFaw1gpe5JV2L5Pq/nFUY
uU2m0N6NIIJTZ6v6sS635jSwHJPKM34w7YkVCtp2dvtD4A4tjFj2p8ymKtFE26nrkkfCx7gWIkAr
8VoVVfU5Mun4iBQ19BblZrkZwU4+92Olf8YOU4iVBXLV3GvVzIiFdD+/z2mQfBrpAtxXA0yhqCrj
qNjGvawhS3fFB4Q6o98ATJTfypmSm/wtOuuxMKxpvXh+8dNTRv7RM8fBJlz5HS+cLXUDFCmDMz3H
nja28ESLTy45cekMs72aMmYvI4aEjfDM7uQKE7ZaVkVMzsIQmXhTrALM0RGaMbCGeUlYevgAl4o1
6538HlGW/8iWdsl2vhZDfZjGePqArEkT7vXu8gHDYoo5dGS6PCSmHZEE0DDjXFc39B1czbHxbmRu
BDcxpZgONawRjwlaVH2DTNmAXRuAq67HFq9F6ERdcfEJoSISFlLwi4SAhz5UdPmV1tjmRJGD5s00
/AnbFqF8JyNPNIYgMQF3qx0HBaGOTDmum270SfgN/ou981iuXLmy6L/0HB1AAgkzvbiel95zgiBf
seC9S+Dre4GvpWZRJVZo3gMpnqQQcQEk0pyz99r6cGPapZOv0dRZNRobGMsrzl30OnI9opwKjivH
X5IM6EvsBhlOJ0zVHU3dGb1NY4628nMd5Df16MJE/Fck6aNyNBGt437w0rXWlXQuHZHM8BvCnG6J
29PCPvMc5VGAlV2ABSiUhi/0FJ+G01tq8Z3V3rSHRpOFRO1mjiShVFaTb8OO+CGdYgCPgwwMndww
ld6aGl/8brUZ0zumOGptFdWflZtlBZuDaIHoU/PT0UvrY5WzbKOlJskArdSefw0vlGQERFoQrPWm
FywVF/as5enJkY0bqBWEnNY4ZgDMC2gHumqCA8OiTNdDq4i80UIRw7ARw/zgkfG6dCXr4FFrqXmg
DyKNZIMI3jomdm010E7IUaaqTUKJT0/GMjddrvr7ptCZkktCom7HoU7RJrEaVKtajgKJBePgGria
nq3DNMw/XFRd51eSUEyUP62xqZpZgObRQ12hu8KsspogLEHMzd2wYnSlza1dxt1TBJf12kZJ98Sf
xKaWRkn6V89h7RVMP63DqZZXDHk6bwNxUESTCEeVaz1MhktC0nEx9TOdXt/oG48+P8bC57AWEtFj
Ak56BfeerjcTZ0x7qUNczMtAAxf3QJHXGVjiv9pYMrlpQY8aDLjNuITtknW9AJPkTRw6DYBaDY0x
TEmcx1umcMdGuxgmjxqtd6q1cdPHnCnn4eSi/33FO9UGa2ULljALJTn+rRpgmBFADvGnylDDJjPq
wV2V6KyoJIcg7VEAdemlY/QL9EgTaOrYWp+K1KlM1rMR9Go9dtG8yl0PQJxmhsF54+kT/Zyxs1Cs
hK37AqsIDhbfCurjzkmHS/DmY0PYDzzhXdvldJIJl8UF0KSm9zTrTpKdoQ0S/RFNGUz+frYjynyg
mQT6cmDPbEzcV0m58x44nUDyToQgrI6xMLst04R8yKcEodRQEq21oxsyM4H1oHFEh4SfUtrk/Mgm
eiZKa6b6TM2ldjFOevAIsUrYR4/RAb+FFzayyCOCPiorQYw9q7DnsBArJiKoImrcFwYOtbUE1g1g
rrCmSzWKtvXp9QTXNXCwDEXVAPFrKPhmaME4c+5PEJ50ZBbaPINki6sfzK8W/CjMltm6M2rdXbVe
bN2acgijzUT/4moeyTC4xD5j1LtU2sEFVT7L9U2CNAG7iASPh16w/0QksCiZKyobd56MrbtsNLUY
NlDtxusIsiaJX049Xtr11LyRPU+u8hTaGEf1qZuvOWUkT0EYVfAWB2leEhAnGpiPRvhmM0QOOSIJ
Ojou2mLfG0fKJujMGkyqy2SFesM1CFwRTfOAuhtqaC0tkhQUZ62GBs6oJyj7o/EtKitMZlGjWXLt
VKJde3YRogPRlHdTlLNp+hXGMJYjzxanMavqa/h90V+VpVW3w8TBxQ/con0NsApg6HTh+CEMbF1f
FXLo/IY7e14smoCzugQ4DE3y6h5IVhdtBiPL4lUx8jMOUzVCqDKTXsqd0XbBX6JW1rtOWCguPYJK
rjpAmu+e1IhKSwUq0jXix3HnliErZ1GZ8kVHC9RtakQbjzkzP8xPvR5KqHIuKurCDebylBuN/TL3
YXXTjwCdV5ksKQ9Dj6opXCMcJm4A3Cf62clgaXIKAi150+wcsylgHhvNdh52dNzS+4xDw0ijTFWg
0CmOXcLTTa4bYOOsA4g00S8VOu2aKu1Bug1GjwAzZPsyH1Ks+K9m2KptOOoxXwCAsxXRInSncyeO
7mmZhGytcIrCV3M9APyiM40cn76GuyLt0aP66ezSy5gxO2MHmr15U0/ReCdijcp42c7lDfKwZWAt
ZxlCre+QNY43nd2bap24eX41kszAfoOFFWe1o+EFARWWsODFWfYWDSTV+mVO1Oe6aZv2IcWgcUlU
EZGnjVOiTgYLB58HRin8ZcJcsmvRpA4WVbW0tz00FpxhwqBhKlXRklEgaMzlzpw+dkPHWUYRFgMq
TxusEG38kNW7AjFFdGfnGfq2PomeNcyECoOrNpzlTp/Js1F364uUYsVNowqRbIQIkAOXzGeRT3p0
FmyJ1pDoBlVW1j5eKfeW5QKVE9zd1vQ1hyLYNrbHDiGt1kPy0R2oB4aoklelRrSZBZ4J95GDUdyu
A5cMq/s2MEVxwKUYHp3RCJ4HUSapb7IgKT9igZw2VCsRvCSStikO4M5+dN3eckfeTjGPyC4GGH0z
Ijq0wk7TbjtDBE+ys1ipc/qR11kPEXDjsIHoV7QhunIt6m5gSLOJ25mDV2ubuJzqZ6SbMbDrZJq8
82psZw3FCWCJFd2eRV4UOOIc6hjB1diYVMy03+rZ1uS/2M05tZ1tIWgWI8AMOBfEY/TuxIKFcMyB
lKzKKKILChmiQgqsNeg6vdbK3tFvM4GIFBXpsntBqx7SJ7m0sND0ZOLGzf82Mf5tOfIjMuzXUhMR
PyRSAgleYCnGlxqwsD3lEG6OStGSxR38Vw8RvIxTbB7Y2whvtYy7SubGKcFFhj2oazZ9XmEWFsXA
55J5rQuNbFCHpkLYupL0nJADtLphgg1Txo8kdtX648zx/42X/+Lhf9N4afL3In79BYryj66LBYCC
7ojuEjZnWxZwin8ALayFBE7NCLA36a0e/9PnrosJBZwGheuQPW/APfnUdeEQQdAdKnyGKv7R/6Tr
Yug6f+pzRVOnWmtQaAFUDiSIBs+Xsi1q+27CpZ1sUJzEFM4qorhtonCqOYLRDy8B5xAJZdA3u3vE
c+6OxJcXGknrJE7PIwIImLweWHYPuHUezck+gh88c1Azpo2x75DLlFW9QBjoSJrK2ioLtEpY5A8p
Ct8z7GUII3Bm5ZAmzaax14YXZy9m7nVU6dqtk83XGN5BARemONKHwa8SvhppTGeElC+OiP0iqUrQ
TKk3CIJE/7AhBHHA4oyg+LZ2h32ckPk29+2DNsWhb1XYBWuZiKuoMVqWivmm6+QupK9zHluFe2PD
ELgekznx9brLNgh3wVY3NdtGuhttoJWXfXnbBuX94os1WeGvBa6rVQH9FS2qghEZcKhD7HFAG1xu
Ya4hEGls777Vq8swqCQOifSi6s0ObVIIo0CZ2Vs7QJhGnQ1WsMdQl/etbxQB2wYtPozJ9Iw5SYL6
oPA55+o0CBbQ3kC8asD8z2ISQtA9JGxBw57EDfB3gXvfEho/OoSrpm1yrybR7HNzMK5FCwzTMxE8
D6jSxaShsnkuhwlwp2LpRS21IlTRWetUE7vZeay09t0U/YD0HKQoJzZrTSjQekT5hCx3J0esW5Ai
VkY0vwSLC4Tk0AhjRdWsCtnfirhg71C0eNWh5t5DBipWS8rqynU6/UmzzQ6JoH7vuVTeoouJyAU7
bZ+KilXNZpNrYD5o7PBkd2TBWGh0VyGrKHb5xO8mDCXWGEMR5mD+wGbbu2ipSGyRfb1QkBzfrFK0
+0LL7ofGudEQMM6+TOarnASJTeni3aWShKYbUcuycJwEJ7+1yT5xOdiThBU4p4w8RdDbbJnCQrsy
guS98LJdOil2Mbl9NEtO1C7HIiwe6UWg4zDCOIGdoX9LdDD3yUNDvi2V4354iwqqB0FMvAdoTHtl
kU12KViA2Bnm2jYFbrx3VDQ8kN9jHvGVT5uaIblt0vQGsYTm124WXpkFuEiC9PDw6ikZUPYYvMcZ
IyYO1D3IOHMTJ415YVKM9+le0KpDtbt2ixlAxthEm8oCJrBopFehnrPbor5n+PD+UeBRrz7zalX/
xZYiPR8M3JNzjCeQSKkhODiUc84zEtH4SLP7GW6Oz/zlZxguIyfsrrF4V0+FcpWfWXp274AwXkWl
weA0yHOcMpeBInO/MMOcg31/MzRufS5B7a8np86vpZjeyFAZz12rzI/UcPGhGEmMI6IjR0pmHcW9
xp7RoaJbyNZ64dTnsaynFQEw7X0fWyjJQhEdHQCLjynEsav2Y9s50ejAOFpNhPjJ/q8lDWiPZqoq
fPA42Tkmx/maGTMhQLZDXsJeNLk3tMC4JHTSGdb5xxY3n3uxDBhbEeuSqMuusMcz/MDFjfOxP0Ya
wl459WpcKTHnFZ+YqKhZqaSfd8Ms5IZq0IhoNWKuap3AemHrHx/7ih3GKqUkPOK0n6l3FE0u+DIb
8zXG2vzYOFVmbhF/lpvW7chWmhLOZTgSIEKmjHrLVfmhtRW6o6LUvY2h2ugh77kZ1DPGatB17WRn
E/J7M+DRx0ksz0E9j1eKqsZfrYlqN85Uf5hl3L0lwMTZxXTBuJ36wjvgwGCG0er0zerBYnVOg+ZU
aYCz7cVZgjDf5ght5hGIFST5VKvs4aEw+FJbifrVD2c8+44F6t4ER4I3vITKWozzvDbNxjhrekpt
KO7EQa8jdW3Oyr5Rtd6cWZEc32uPmhSpppQSpqayV0QdYe6OqyXIczlbOR1OG767nhw9rfgxtVG9
1+lWnBryf7a5MQo82pQatCipzwpwSOucqfhCSM19QgudbbSCqBwO4nAHq1FysNOSvPRFlgevNTUW
QXUoG16SkT2+EGFH0ovRXlN5G9GQDdkuYIrzRQ1Kh75dtY3sKLvX+eubfjZ60CkjNf8qDbYp6yrF
u48T5mRwPJjyTr7jvjROPU7qFyKt2FLmRhyv80zW9xp7fp+mH+V16nn8cXIpI7w8elXYp47y5HnQ
atTJc29CC20Xwj1MKEd9jxL8KhL4EmTUoWXjgEjpHSUS3R16PlRlo3VPRQtv79yeypRCCOHt9ple
Ov2jS/TldSj19Bpc7GsXRMYWYi7ogwyrO4rgYqsIfVy3lWagBSudJ8zKUPq0OLkLTXciZEqIMzAY
/HXKnjDt1Vhte1tCUTN6iMIT8rJ9rctqi6QxIwyrhyQwD+MFKIZ7CfUAdwMc6wroMtpvK79mS+Ss
u2Qcd8qxYBTlzHZZNdSntKdpEqQgGKJxdvZ6MXMYA5eydyNHbEPSQV4mHFtE3c84RMzO3ZoaTlY3
nH5auZGfeoE402y8a03lw73UbMoSbbtV5rghsPyZgMRxVU1exMvYBkOhDlSKD4053IaxuaFUFuGR
0ZFFu28NdiOqMOs0cNa4o99K5RxVDn0JSeLa6lpBTddYowsmsCAnm8cKF9kdJBm8jMKFBi130WA/
4f9Sq9IegnN+PMyw/qldlOiWIvGuX/qMlcjeh3ZObwoRJA+dQrHfcxp7CmyHB6YVl/lk41xPDPM8
nUYdUYQVP7pq8G4mZIZIjKlTlvbo+VBAsPujPjuyh7ixKGWlI/utWJo7WwEScmBl06S9zC14QY3r
02/W1+mITx7w8jaztRs7b4KVqq2bSLOeJ8jMT5JWd8454iRpj+6Ro+yrfm8GYu3KdmshqztkLvYJ
0539YhqzbYfFyaXSfsAW8hNoGuh7FuS6QD2m96GJ5TrAVt9CebaSvdUNSAVs+kulhZDTrmUM2bi+
Q/JQ7R3NYRORBpt0woyXE9tQT/W7y3eLZuNG5be9M5IubD/j8dzQsLxAng/pwg7RFk0oO+Wu936o
crppmjRfejOc6Jj01wPGkLoZLyK3uujZdPUxbuxRH65aVtI0GQCvU09ibd11NR4C01QbuxfOGuiZ
cwZxeZvquIJE691TNqPm4Uw/9Zb6y2DD/q8HS60FXhl2qAmyReqsYF127mBvCnbRQNhQisb5z5rY
FGmNt9VA/4YmXFVfWKbYVlL9xOp+3+tyXmNOntkbUUsOww8tLIGHeYDTuKp8AqeJXrXthiOs8HYy
RoLB2qc96Z0R7wgMZLlpUSUU9o7snfXsgWq1wnTeg9aUxMk4Z1ULh621gutSIPckvFTXd90oSX2z
8AETtX4ZSrc4ypbHVVQYB+PJOqsbqtd5xIQOd1lzxrWYoC1vjDq7mwlDJnWxnG4ngVqqtHs2b1F4
yhxAI5Q9d54e/+xUymldDPaBRjql7owuHC5UbLHku7N02DNQLEVNjwbMOaQR+DQz5xDTdkkWTNx9
54XOmRxyUAWpq5WPY4OPMVT5eKDej6LCGmbk/b15KJum2TVNofmM3eBeD4CxDJnnXPYYwf3EJZW4
EVO09oSiqhBj+ahqk+TeqlyyjhfKexldOnqJRhkG1pWBU/DcdLzhven7+iYoZPRksbxtRafPZzSy
iB8BTZhjfdBZ0wo13YFEqKuNGIAiVB6eTir5M/VEZ/CVCUXKWJxQ1ohWFey65VsNm9HWwGqGPz0Z
3kcMx4vBHONbPV/VILL0NVUZ46L0MMk5RFAf6TMZYDSAWFd1gZ8bPtoj9ID0hCo9uSrYY62Nousu
Kqw1m05Dd19JKnUOsQAwuDLtiSnAfenTVJ6hgA6hhlv9GZE8yHCFSVjqlL4GpKv4dr5YRZxa24f1
CKmr+5GHaGftoPf7ynhwCSlKonjjCBj98SNwuKM7/wyQVSHN+yn0GFZhhRWTVKaNAze8oWskkvA8
EEzEKfbZpAx2Ls7VVHPvunx4Z7fdHkoCIVaONT43VhBvm6S7jNKryZj3hs1+aiinXU6EDp/plJJk
HCTDrhnhhATu7B4Cj8Za27CuDiMFfrsHP26QkSe6+gohX2duSILJNnYTjvtFrfFUZjFtXwhqGwLv
0IEoedXEwHQciyoMoSxsxqNSuxuCLAEe7trhDx0ywqZvOwx/NkmU7MLTihNM7mxIBMqu4z6yL2Nt
uJOoIcxVowGCWzXCrJ97AXpmlXeq8gOCIN7o4LQbr9CB4cdt/dRqHtAAswyKXdWqeJe1fQP+MB/f
BVC/VVtUAeNgGtsTGhS8V5UMzkGJq+2SePNQpU4G/Ky8T/Wku6WIRaipQXWfTEzVkojtsVggAz72
7cj5z7DNBLtT4HEwnyxnouyIVon6paW/xm2vw5GMMGfXRgWEw9XLLdlI7k/lWkjZegv3QINYe586
ebtrloYiKMhkR25kcyqIa1kpWfU7OE/Fwemi8kHjfLsyktK5JX2kozw4DPt06IZdR3T6NomDYF+D
yngDfRKehYXe3Aji2WjUWMYZhdKoOQ4yz3b2IsAxFilOuohy6tF+wme0w9fIY9NNbEiSQv0if3A3
tZeMT0NplxSAy5mq2SL8MZtFBDQaiDXAOM6vYPMQCVHFNS+g1bM/XzREEmfoY8tMsdUaFEZdMgTb
4EN2lA/FQDmVwqXWsZnMCLEibDUGPzKPVUO4cfYI0WpYvlDjWcMQmaO8plWhAQpo/eZv+dOihAKG
VR2nRR0VueSYOAE6iJXe4c8izsA5y2eJpIpKsnYxLDorxKfWtEGYFRxzlZ3bk1O9Y815txaF1twA
zkk/VFuLfitelFx0Q5INdBzkXXOG1TJeNF/wrLQ7ejvJz3hRhOlOOO+KwJXPdKRZDLQuuyaSWJwJ
vY03/aIrSz4kZv2H3CxalGe8bkRowaJH8z6kad6iUss/BGukNSTX9oeMDSj0hsoR0jYoANSbFr1b
uijfSvCqe6Ja0A5+COPKD5EcD6p7iUT1nuq9uKoXQZ1lefU5gHs6Y4vcLvlQ3hXothgIyPFI3Z7W
3jS9inB+HmRwRQeJyVIrz7qsXU+4H/4WWvx/0fO/BBXJf1/1XL0WYfb6472NPhc+l//PP1G+cPGQ
S7II/y969/9Qvjr4O8t2LN0RwgYk/g+9+cLrxVvAztRw2dcQU/jPyqcw/tugSIo4Dqm4ZdhUMv8D
bN6iB/1UXV8k7YtUlX2WQc3TNpay6Ce1ah4K7LCaF+/npLS2lH4SjE2m49tkju1CE+P+p2dz9fdf
/qwu/iLJBTatE+loSaqs0LZd78v1CtNgVimKcE8PUvmW0QZ31hDlhwny/TlhFTqrM67H7y+6iIk/
3+RyUcrOhkEhmQrzh0Lo002K1h37obTCfVdL7dRmacTKD7JV4x//cH9f1L/L/S04eQkcUV+U2otw
9tOlSKud5soG4zvBkTh5s6WBnfXISNfTdIsfFBNX57AgLP8Uufp4//2dfrk8mZjA7+lz62jBjX+t
YkskfRh6iRJOO7aGY5abWzCf2pWgR4gakjSwFTsYiwB5t35DTNfuvr++8eVR8wOESW8bPDR+CP79
i38hHZlqetuo90G/vORUiXuoh/FLijtsHU1oCpm0I+usEjUuqbrf4d4mrCdUgqLa0LXGLdBctXON
fnwaJzML/27N/Nt20pfx/vH7BB+OZwlp0gX78vviUpLrlOn1viZXfpVhoFy3Utl7NxvUplvKm394
IIvG/NPYWy7oSoI+JWEV9CrklwGvNR3Gs65v90huAXhZiDOMFXdmY6wPSg6SZZ3cQEBeIzIONrkr
CFYBKzKdVJmm3R+06UtuwS+/Rlos8h8zDh4Tw/r6+THrl82i7drTebWofzShV64ASbXHWhiYFs0m
SoATIFiM++qHTa7qrh3tedNmk0VBOHCjG3Tz+gs1ZWLfsYUSbgd2z3oIu746NEtREU6NY7CJ7wxO
TaPLB1cyv5xyknYOhIWP1IyoIVFaKIMlyll/+f6Bm8sb/PzAl1tEXWTwlpfv8OsXWHWdQR4sJlNJ
wdhYzUXdmuuuq9R9Rr6QXzqVeii9JSRpIvH4Qs8wdRJWFp6aHo8Ja3B3AEfVvg2G1K6AWGS3mez1
F4XpdXFRZ0QiGtWzC//o4LR98sM0iOwq50689rOGRldRVdMBhA3mg0Uhnp12MWOzzwcIoaGX3X5/
u1/0/u7H3Tp0ztiN4pRZfEmf5xt40gEHvSjbz4sO0+6XrMRJav73V/n61XAVQ1+aZgYJfjS7vnhC
XGQMveIt7DmkhU/aUjkLuvYwNLN8dxeM1/eX+zqJfFwOG8MykVFD/4jM+DSJOjgYornhcmZehudY
KI78MMWhVw1/mA5+8z2wMCxLLEPGdsTySz5dKVfkSpptm+2RRYTncBzUfWLr2e2s1e2xN+PsNjeA
FX5/e18n6eX2FjuKxTTEFLSkQ3y+KLYsT89g3O876kNv1PhcTqxpzZeI8cAwAcrY5sMEL+E57ZbS
QyO1P73Q3z1hGqo41pB84xZZXvin+9bG5RCtL2ey0tHY++ol46YvUJkJSijn39/vb0YPb3KJtEAH
RAf/y8UGQsi6Lg2bfQUA+9aKR2baeHR2JbuNVZR13V/fX++rZGD5KEzTENiK6BHzgL98FKXUk7j2
8nKv1/U8+xadIsBITomaxerKAaCgBpXfIGh2HWlJEILWceMTvUHKJkMUu8mhpHlyXgRx+9bbTf+W
iwrzcDQG8DdjWzsFVlc9f/+jf/tGbJvIB2ZmKI5f+s90k1NbUHLb052VnPXZmQROVpx56Invvr/U
7wY9p3APjyMUZ6y3v758GNt1W3NLbIea4NwQrXHet2oESlq7R+A3xVlkDvb++4v+5v6wES2uIYS3
tiOXH/VpxM2jVaeioFKikH5vHbMIzjmm2/tCBtrp+0v95vsCTY2HjYuZuDm/vv5oqrMZHh/s2zEi
NM5OklNuzu5msOr2uu+M6QDBr6Oj35fyNAKi/8OA/929cnXPYm/NTuyr4pyABGfUsMLsc9KKKWZw
h8ZUeZe4370/ODmXe/my2kEwwchK3ofj/MvWlg06mMBozvcWa9ZRFRi2WxuWEuaa2XwI0ewna5d+
x5HgtD+90t88ZyQZOJ0dLs7I/TKOaheYkxztah/XOrEOFKJuopoOAUoInJnJPDF3xaNQGQmAEd9e
Bn9z/f2r/t1QhvYtHYlqgyz3L696bl1wR66s9lako3im4HsYu0DfUCy6Ju/NIBtRZH/a0/3m9TJj
SsEOw7N1aMS/DuXFTqvXLZNnmFjeRYCNiFIcKmxUcnaQbL+/w+UhfnnBWDGFo7N9tMne+TJ5VpyQ
XGyMNI/Yq13EeXM/tH/cpf7mImTGMFYdBDUC6/Ovd5TTboUfEDEjhAhLV1DOPOC0IRWW72/mN09O
6Kw75MeQyuJ9fXIZVS00WDiLFYrxhzSm8YSYFkHzkJpF9Yex8ZtPQ7CWcpJyPM7RX48iTUlxE90h
LF7umDR3LxZrT2dHO1OIPkOop12BJgfLNWo2oqZ/VgCu/n49n0+5v3ueFpokudzsQpr59XlqCStU
p4pmn6W2tm4G601LWPW+v8hvxr5pS4/Bb6AB/Zc13IOP6yjdyfe1JhmGM5uGmTrmMexGyNlpjS0y
9sI/bV5+s5jzreML5s5Yqr4eoGYrQrmZBfke7Kj1QPavduXSJ7tzzTLZJ3b+py98KZx8/QBMTrKm
R/yZ8P6OIvq0cIRYlfNstst9Ypq4GrAlkMKexFr0k4/BuWdi8FCde954P1ducOUVowfAHOLpsApl
Uv+sLCO7HRPBKaApJmeHmMJEEz5Gb9KK2funshtNn20B3Rm39uAyYWPbl7Vo79i4VI/fv7TffAGY
1hfUJ2sv9ZsvE5Zp621nFXjbRIXMFQYsgTMOLv9H2pfD5X98rWViZGEQvCvOnr+OQke4Fd3AlM2t
rYXI1cd5OzcadcmlFvGfXwoIAvMTbWl27stL/PSSJjRiMP2nbP9R8Wih9ZFBBwjFCqJk//2lltLX
lwFB8VxQZlhM3Sa7mF+vBQxcG3UV8HGpkBN1Z5soYw272hlNRoxpB4oUross58sum1h8+sm1f6D6
zm5bbSwglDDOriZ3mE+dU+X3MLeQ+fFKsICWWvn2/a8Vy2Lw6/xtMQex06Zcx6Rnf3kJtTW1coKR
t6fSH54REV+9Zji5TrQvIsTVcRy+9XrU3HWyDun3wF31y0agRXCiGs+jFfqRoXfXTdkhgwM1eUNy
97DG7dseSStwr0e3UDuaSIgAAjs/G+HD/GHS5sD161RKvYCtFH52KTlZS576l/ksaZshTUVWYdHU
oPyPTf8cgCrIF00GriPw6rQsyJbN30b2AzzyNMTtMM01BFsqe7m3qpXrAkCszJq0XlzLyic9aglM
cjXrgdwwzIOjJUrPL0vbyXexY1abcprZuCiLTKM9oeRmsO0sOJVoCZMQvPeUNq+R5cK7TfWFAc7B
DQeAhdrGgpB3lqaac62nUXGs6VGfT5ZCYDA0deRLGYrLBBwrQqLWqUlWxCE97vDGlG8ygg25LgM7
XncODTh3Qorez4lzDLzUuTfoyC8+LtR2xDphEFb7QBjtRtUGNAGq69ltnIGlAS2Nj7tLsuHdaecb
Yop+6kZJ6MXkzJsI7Es8pV7v4+XDTYIh9RXrlXaA/WVBmSudi0xoM/c/VHcYVn54MMPPiWnHUNjq
MHctqo/34M8QgplZZB+E1w7ntauR9QWZngZfkWSXYVRnaKQmXsdYBNpdXU7x0yQwNaFYBNwRSbWk
O7cg3aDHQm0ClNCdZJx5d3FtBpcFjXfGK9llG+E2WAuqDtFmV7VyJvEMLUxCtHG+CpyhO0cmtaSX
9wFM/9pM9e1AD8JX1fgCmlS+MRBKXGkyn54bxDiHNqmxOnIKSXd9YCLlcRtbboqxTW7YNWdoXrPh
mbkz/8tQHSQqHfxflmfVgxcO8EZlD4HkgzdKADKAeneMXnMruG2d4cHLsxzurDV71lZYYJpWCerY
y3bMnVWiMq8B1T33wwo7DEaRLM7KbaTjR1IIdNZiFpbvlnp5pdVFe4pZwR9BiUKXbIL46NK8P2hm
QepEbrnnk5fj3CjKzn22LY04gnbRk2g2NKRxeHIqEKR0hqMjHtofSTPIbdApc5/TVEQa4t5aqnx1
ui7fE6it3XZD2txJOLT7duYQ2otSmauyyYeLnCyRFJ2iGW1awx5Iu6jFG0eW9hoKdL0iySQ9UsoT
h7C2F9WeoW1mTrInPYg2cNTv5mBI1j3a2CP1WhxANhzcdZEIKOsGXoQSRswmbgNyTspU4ddMbC+O
tpCjpm1g1NDbiEWHPR1Rzl6F3dD3m05XVY0uLeME5U4EQfvYyTKfRWxndJr7puo45ahDWAQMhtlP
VYCuqQC7Ws0unss5C0/9jLDGcaLhPEKYAmGa7Ot1uDiBUYxMmEZxVp2ZltB84vl66JjSfRnGhMma
tj+enh5hMGPcOORNsmj6B1N7wBxxjlp1fmzo1u+Uio33mBb4zyCU4b2mE6I319cBfg/WeWbOneH1
4RYOQHKp5qA6YemJsGrnXez4nHhKX9o1/9kZEakgriFnY6wuHM/Q36omVvsCNvFxnDX9BldE+NIb
mtgMGc3cqVLz0RpsZ+U1kmVwrIzhpu4G8U6fHfMg1dd1q6tuKwvx2OomVXKtqGlGNKqb6chH+nSW
0tiPsHtVPK4SK7VvV7VzH4xa/2ilHPNCTMLDBnd3kWNN1Ye9Ao/9lwvZlTarYjeTjnqd0WNFcrPK
EzANyPnMy0m6TNkyt9R1EXjzI8wCYy8LJdbK6YfqKjZRCa/6WmlvRjLRXNdFRJNyyB+qKHLPFPgy
v24Ya2tkJFirTKz+Pi4Ws/WHIu12UREnm0Bp8d5iM3OU5BLdaTKSDf4yqCkMYlFdycKMNH+KMD6t
0jywtqHepcbGaAGOreRIvPeW/ZB3UjkWWr1H3BaHlXknKy+gOEOY34GXJ2pieKphF6Z5/oM4weR2
oCT01hY/1ZjSYoCq8U5t0tw4CHnS8QSSdVh7iSWvW5PJVzmB40cIcvws053b2si9s67r3ZUDLxcF
xzgwmUdmHbzaWI4vuyopyJUYCFPA2gbARer9kz3m6tzIO9uXQ3QmmzDb5yrR/YLM+q3ZGJk/Id30
jbqpd3y2/RbfcL+ZZ4t7laLHLTtoWyO3rUNNJCUrCHuIl9Em8wk152jfojDw0qdMw32cOqLbGxap
6Az8Kl/V3fQutao/11RmHSboG8/SdmiakL10LSrZ7FrXqW4zIWGskkz+Y7KK+aEC+b6p62LXCZFd
94710DZAG3VtHEFvKEI6IqEmZi9y61qfxBvuNOB4/WxllnXeuzKEL0pu5kyvulopxEEHOZGNtKqo
4RIaMJOFVMHTI8KjMNJV02rpKR8s+GqT3ZTHvpNSoB/UJewKNSyRS1l4PVvJoqVGi/8/lJ3ZjuRI
mp1fRZh7NrgaSUCjCyd999jXjBsiIjOCO42b0Ug+/Xxe3ZJQowvNAI1CV2dnLO50s3855zu1IbnZ
vBDduYnl+dnWvrlLUmd+7qUR7JMsmLaBxxIJLdit4U5YlJDZM+lu8pHMT1+KJWaoSRZ9Jciiz/y5
fgDQ1HZRaxtZvtejRXU6+M53Zvbpzq2cwYybpcsxDXt4eImPsDZthkEtWcL26HmljHn1q4trGoeF
dcMXkTrhEc1kwSTD9aa9SDSM5Wzqq8u0rMOfLOmyDOudl8J2cLuWHYimPYtTH5vGjAwA433V/FSG
sm5bkXkvU9h413ijKb1MVe5UmxylI4epnFSMPYFsXmIh1QPuCPuwBlIeSfQkoZfcnvMSBj58EJHd
totzfbTVeu5rfk282bRHhCdZm0FYqPZd53OgD4gCo2qixRjwekEULGMt8J9jiq4fTbxXW9fLWvax
bbeeObC+MydstivVynlo0g40ydR8kqLKA++ncSuN6TiOYYj4upsuac7SAWgFGI7RT7fMgZcomEkH
a10HMr/u30A+EHCyKus9HxCqjon/agFKjYKyszdMkUwwy6bvHIkpvDKR6xKLZFgcxCqzbTrpMUZP
ZhxyvYQxOWPOJaFEsLWW+DRoHQnitBe4z9z7BpsbpLZd9sQard4XaZ/drCPaH/54anaI2Z27Er7J
o1Pq9dZoF835FRLIqa7+QQjVTz37uBH4JgYWfI6sUM0lOPLsy7fM6Y141H3yOhfd8EA2Z0GSh/Tl
rr6+RINfLgcPj0Ps56I/+L1Ot075zu3HKd7YqfXsWuVK2Q9lYsMAmMbEInz2Jh0Eep0mPQHh/Qwy
u984A5pdG6jMwWpIOUAphgjd6FH8UOD8AFyWH9Pa9GeiR98UcUK//D78GtqFUtvnDIR2f9Clh5i6
tz7gIch7h3Nh26T1+uiXI0KjJNkVtpE/ZGrFZNtSTO/TjoApondWDPBCxwoRGkUIjXUfjvWNKYZw
64qx2yZd3Z+DEJ5EJqtwlyY6qoeiP7p+nt/QhGDg9kHmJ85ioTBd0zcstiny7OzRdernagH9Ow1j
e1obA7enmzSX0CErgc/AGHeJ+6VwhlDbzXhzbP5BsbltQGb/yhtsMBnFY2z1IiE9aJVxt2bB1ijA
XmAlqRC21gRD5POwtQGCU2j2N0uhsN/04ysoCCJeHE9BWjexQZh4pCPLytEqkzgXmjs8n+hXDfFS
LPUK/JP8UuRtVks2CvYNiB1puG2UIW6Kaswia5XTfqoNY483BGPGVPt4Cub6bi689nfbICr1m/lJ
yeQvSIe5y1RevymdTntN67O1pX7uwtlmydN6r9cYoZs+TfV2KHV5kwJfj02kxG6znCqTkFq70iZ5
d2jBMgAeB6sjyXSssYl3Rjuc1jp1fsNhNXejKAYoAT7FmQrmF9eFPcLr30Z+62IKwfKExtb5yCv4
Qbit1m01ap5wK+kZCchDXxcr7H9YUqDOyT0hH7C5DfXYbsserpCtO/cuIG3iaGXVb2vIx9cx6dwD
J/p0SnqS6ix8WFuXFIkvTQDRRnRNxh7UKV8HodQnajj5EMKleYdsi/HHa/aqDpzzqJMhRinS498P
p5MxWU14yBtmCdKd2+3SOgPvXXX1KWVT84OBL0fhB6kEyWymGDPn5sG0++w2FFlHSBmXrmkkxtbI
VHfqF6rpbEqmnW9JM+Ytq6KsNXpKcKAJIWmyDq/phsshQKKBf6sbiK3NS2/rEQ5VEDtN8Ykfyliq
flfrsiAmLGwf57KCYZVzFuq67LfE5rrIQzl7BD0MkUe1vBF4nmlMg9GIwrxsdtbYIcdHYIBkLnVA
LVHYk31QlNPNgnL83heTODOj6XeLcAhuDcWpx1LTxKGj5Z2VXwMAqQAPBlXdMSgJKFpGOmIiEtNH
4rHwj42djolKRPFMHka2AZNyqAxQ9LPZWhwqHUGxyXqpZP5lLqa4rTp0zBgWb6eGAn8y1j8u4ZiR
D1gX7hKZg9q2f2QG6ld1zfIA6aba2WaGnjAngLjCREE6y6ywYJhCvZD+3FzQBC8xPsTbcZo+2Alg
QxzMt6ZEZGooWcWK2J+N3YoxGky0pRWGf3rZsXxoJ8m9zRAchR+crqp19AZBnzrBxc9pzLtkb5Le
yKd9Bp7tJuGrtvB6V0X+u/T0eukG5pVgZVc/AptNDvg0LqQpZvWfidpqN6JqOFpYuu91ITFT25y5
vkmxsul71o9RR27LhzuVJt7nythCt6pfjGFIzsEggl2ZoBEEOYJbbUwQts/pAiddfMEfWWK15pgQ
+8z/KrtWRvRN1iHMXPdZoSfcNLVoY0vJkBSAmpjFXFQ+10exQhXj3cKsvAIMy2FPheHFKhVmB19D
ph/m8baC2/ZSw3vjQpEJoGynPGl24VuCxpGcA794xjOxX6QejqGboWMPp/5zVDilzX4mtRlfI4EV
coMzqX0QKTkGZtW92q5uoJH7wJQX7OlrMOensE7ErvARh5Yix94DY0pd+kQOT0s56kjV9I+Rruag
2rRzXp6dBNBvmmY/q8mGRaG8hXcpTIAtU30yE+aqm6lp5x3ZZfYOh90aFzV8M6vBThswx7Jh9m9S
NbhRVajyYHvu+jNTkV6MxLe2ekWzmzvjkwO2f8eKCVkMcrh4sHz5x0nwtTqdMVAd8MljhOSRQcSC
5L5AHoCih9Pxzc9nvffc9qTKrLslotVGIjt/hGX/neUFQeK9JQ/a6xdMkqFJjpOuTzNCWPLLWzF9
G8irGoII5fRShEv2VgUFEa7dT9H79Joemnc7aYisbgQmLHutf6WkEsbAadSpn7R7Qlc83a/2whWi
oapubSTEh6SwAmxjpNjsyTJ1o/nay7dZKnfM7ZLHVHN4JelaHXIUvE/crrhS2yaJC7g4UdKWswS6
5MpdJUc+SSUkKwwj3UDBKMv2I6n1fFDdmDCJIutgVDn+OADgJzT5Xz1GiVOvw2RfIql+ZTLt3y0N
iKJNVpgXzwnTi5YVnD7XlOGuB7Jt0qGTjrHL6DAsYAoAALCxtsTMuEtfAvLryMPdeu5CRI2V9iYs
OeLUdTzYS0d1zApuiCV57z0tyLPUc7OTTKqPflneZ57vbGVKCZ6tQRW5S1lFRYlVyZRreUQzBLig
C9rXtZYorilmodjT4IEDwjWy7MTYlzNpqcrCbQcSdavy/JGZFRsB9N5ju1AO+n4JsiycRewIDCip
2VQ7vo2+TYIh2WOoVLczQXaRnZECWNV+ZKHEwlwD3lrlnxOGKqaIOLIaJmY7nA3bbhWkCCXQCtcu
VGfthAl8fPeexJmeKQ1GCXqn9sWcXAg75kwcHIQcYyt1Mr+xHCF00aOTlqbofkinaj5xnBQPhTEt
EekhKcr2NttjGnRuCHW23xsBM3qTUmk7mxqo1Hebptb+6pgM2xYnTniFFaEcPVpmWR19wzqn0nuD
q4KSvEaNnXfqRVpWea5c4IIhboHY69x1W4fB+GsSSgT7JblCcFywUqiTXG+vsZ09Iesv48pR3d5p
K3UzI0o7tciyd5ntZoQr8CRucM8GcTeQtGRXybD1wyH/sYM8vzWmDnS2jYFKUPGdFE/pmcpAYnv3
w8PgpkbUj8I91fVqUsOOzgsjhfDTD6RNgq4Ybrxp9u/DMGVho0OeQhlQh6uF9Hox8JGlncLcRhbG
w5rk4n5enBLSNxMdL+3VtRbzzgNIN4q20lGf+EmxxROv5wabmdfwyRyd3ACdk4o/OVtdxP1DTlqN
PXNh9AvdDHXDKVHpcMNljfA7SPxzN4oWBg3GyYOyy/p4dX7bG79jvtN5Q/K++pk8Fv5kHq+omVeL
GdOuXEtS0hIzUxyt00qLjNLlo09QGBY5QXzg6UDe+kjjEZ9qePSNX7yZgdM/Wb3b3abQp7gICwJu
o5mTTBLdYkCOCtOS3Jm0gL6QyoWv3YupTuMF4gipGb0PzLaaf48ZliHREQRbLhYwlkSu+m41jP5B
JqV9rpKmfS5IdqWaaBZ6wQmPRpeJ6VziMCuitBgVbtU1BP2ylpb1R8NNu4DSqb/MWjCaz8Rc3E9L
Rs4U5vJcXOoRS/Um6GRxwZvLtr/sSPeI/Tm331zSEH4GVQJ/w/TZnO0i4GJGuh8YhPnZyX2jc8XV
S8d9MYEDdje93xh2ZGlPHLrO9P8sOQralXPxJ11kGpypw8TBclzu1dmwsiRSoXVFR5Z9c24FLvs4
H4zu2Ugz9zWs6vE38djXgEYIzVCyRnakmqPqQw1kaRG5wo+rCuJgUoXeqwQf+AopvvuBNmF+8Cb7
wJrysN9q23CJUyoIomBDmWK9IiwAB7NjIANCXEg8Ji0d8/vSPiSZYz+1ZCLfLuDwam7GfGmA+5BK
kA01uyptjgP1Esp9J87UVRYcpvNLswYIJkm9Rqfr/vVzOcnkRQOxOsWOArP7NSyzR8pgOfHPduTE
w1/Pb2L54R25GcmNR+4s45EwSw7L7M8vMoGPudf1EpIat67dxhaq7G7Sxsd9hdYnHwhz0ggmEhPr
nF+zJiWfMxuepqItrZ1bF+6OGLwmg4HoVE+O2aTlER9jlkfjFPRkqpc9oaZr3TjApEKXyYbNpz5R
hQMOdWApxIWQIZqsF/RsYZDUZx+WzhNAqnHfqpp0gtFXvCADId50YsiNUsr/1nJ3PKWFtWNhRmVR
D6xuSUjl9W5TphtRQoLfEyON9J0xPB10aLTuTlna/JCDP5yYnxdgJYrq1ZyLqQQ4xJ4J6hoJis0y
/h60Gm8tcvpOwitUfg5Z994ykOXLA9/ASXfdWAZjyHNKR5/gi+fBjBDoI8QLVfsLenFyExZ4s4jf
Q57VTcUhSARr3MZf0i/LSIsLDjI0DROa4GnbCwZPUIZpkLYlQ8spas0QmI8J2O/Jr1tIhzksyDrG
dM/TmJJo98ccAv5r7yQ55mjHeWUiAHKJEEfSzWVFBpYMve650M34G9ON7TOic0jNspFletLpnplq
GjR3ixRxHpREA6Jw1i+96fRv2H2gHllN8ErPIAgUSwlSqcrwRvaC+gCcsOCSbwyC6gbOK9am1OMJ
iFNCS9pU7YqsQC02eHZkzuQvAks0QU04+HyimeFsSWBPhYbRsYAhgylMWB4oJ8Cpgg/VfG8BoAWQ
ElAAMsHiyeqnwn0NmNCTfN05vBFd4bGUID2MNxMgynnKkec6Sz8kjygsuHcZBtd3OerWuJuC7Cas
wuo+HJuk2hEe7sLAm/nQg3qQDEBr4BYoGJbshEDMe3W6modgEO2vyh7FH+FkxSUDkcwYctEcD+aI
6nE0XIJaCXkkrWolhmlhx2Dy4ankVadStBBsY6/ywucM9y/L2JAnkLBK3oRGsTnaDUAC4McVngMt
DqjNazqFVn1gRqVfDMASBxOBw53DwgAvtUkwkebB5VpIbjJfVE8LWK7nMgwykkm9wf9Ds6PJOJ5G
Phv5iASZgmAlfjA0JJXZiJxuTx0NHEMCf5PRyhzxvVogLRwBI9nDEUdK9shV1IG+6MukOBLWVxz6
wE/7S8rno440K46PrOLRLtle3TYln87Fk+UOsBKnbrmk72yneDl9y16aOz0EC0VHlq5bk43RNeae
xbVCgPaDV0lifU8mjnuB2Rl/aHH9fBOHqrpbsthYzBPxuLuKWQiLHxqY/lapOe/5JnzRkNiByiGV
YKNDu38asfCxikpIti6uJ3PDBbAjxWy+mB6JVmEj20ciV2c2Rxakeop6bqBS8MdMnEnBIfrzRphB
z2uA7vce3IT0Psqqr2BpFJlgiMpc/Tqh4k2a64rEd7AU3Kp1LYJosQtR3WXjPO27sZNH02glEGfD
PI1rxnvBJdeKiDeYITf0LijgM/+Ms5VoI074PLmrPMgNcb46nHNeIjlEzM5wXmkpzT0Ju13spUb2
2PN833XXUB2NPWU7Zt50MAh8jNqZmjoiMZsXCRxePZ79SQ6ARpuGSWtjBIlxWmqzWjZS8sDZAABd
yL14PG2bnSuRxB3FtsmUdJ+xrrmwMF2DTQFwEMYnQP6CjWmFvHlU3fPcWnwWr2Ceu6klSoHXQRyS
LiSRyyGmLta9BH/pDd5Jsk+AJhQgK7Kt1nt2ebr3JZlaKXWZ9D4rLhSqZIxuhzbVN0XdD9OFVShX
1igQGTcu6j+Kh+IQztgTVTF7uyL1eFQmNrRRG7D5wOnMfWFmi35xzVFQN/ZcUmRDoG90luqJQssA
hhykPLwjAZDUpi1w/Uj7FRcm1aF9po1Xd0s3YY1sM3feZMOAjL+YLcDU450iFghIHd5N0XA3GMaM
BLqdjZNSejgxmuC38UAxk5aOVegwY1GGm+ZPnPFGMxAdlIyem/5TqPbfcs49y5r//M/r3/kNiKXP
02z8y9b1f//tvxblsv+Wt5/19/Cfv9TfvvLwv/764/Rbxp/j59/+BYI8QMIH9d0vj9+Dqv75U/zr
//lf/cP/8f3XV3le2u9//7ffkrbl+tXSXDZ/88ih7Pk/qrrrD/Kvv3b9+f/9326Wz6b+7P/zX/in
qQ43wj/Q0ghUn8IyHSQp/xsnFtr/sPyrsweJ4fU8vWpV/hXiYgf/QAt4lYRzZ6NzvKYW/CvEJfxH
yPLTC5GO4zpATif+O6a663f/m+jHJHYCNWr4ly41xJL1d4lS5qnGd12Jujkg+SymCaX7wHVm+/8/
cY4tnP9HbOj/FTnh+TaLR4Ew9e/fzGV2igyyIacrXVnHDPZqrzvDnoAw1Gtf34UKVd1OVTj9TtjG
xnRb8dwzAs1W8i/t3HQjn0H+CGOitR+XzO/fXJC9S1RQhf42tdu/c0m28I6IXoDw1ZO1HmVNy53Y
T8zTd2SQ1E7ctW6Vx+ukgPP6buarCGEMaxSL2oVR72J7RCCUbWbFHSm3BAL4wMTIcuIDia9DXpM2
XWtfywn2Tregeei9EcLvTOvSHCq2FyBcGgmSi65Mgjcoq+Ti8sN81pmDDsXoW5oBqRfjm59YG6iU
qu4Jm4X+pvECoBAULaAY7AbJnu9qXeYKmjAcXheQ2ljNu2ApRQ3t2xud/bAumYpXlpFQMyFakuZW
ZqYmOJZaOZaucn+DjgnhkWEN2pSutgGBms5KxUNe1F0/t9fkPKB31F+85z3Cpzb9lUGK8ZgUGC5k
nrTHYj4UcCSiomumtzZPOrxUdiaeexNtzgaZGuG40Gj6F7Leh1d7oTvJ5orqtF8d8mcgcJBHK02P
HylzrZUwyYmA7AZq/brx/dmDumy285eBmwzitZM4jHJsFzaLVrW8k7numW77fc1gc7I45au6N5rI
FowOsOuX1EZeyZoma836T+e4c7/Je3+1NmYwtO+CSvLZk51ygBQEXRqJoChuVoF94W7ymYPSXSWG
2gSp6f2B/AuubCl89TX0nfnumW13vywrNnjNoDCLhmpgRU7Fo358woAsAN86ZI06LPkRePegTwE4
Ke+4JI4xf3uddY0bJFflZ54K61jlQqJNs63KiEbPH9HCaXv5XvVSTZtJdaW78cb5ag2fenFOnGmV
SK+Ka5QOe1mcYqUB8hZGJxCQfJqDFk0W1AVUpMI8Lss4/B6w1Fcb0LrM7OskzMLdyMWC74tMiRal
dDsZEcrYAM1pXTp3XWp17D8NUz2KQBXvY1/Y9ak3jeJNzAK2ZzKR+rfx6iEAftsS+8YosC4S0ilL
vq9tgUqJlqRU2d5OXVPcQ1EoSWjVbVFFKHNVe7P6pIocvBR0cuOi7adEDDwEhHk7Py4Ds2jWV9c5
GA9184ASSvBhCyv/t1/g8tqyCOWDq0xqCRw4JssV9A2sDsqZdIioLSA4ssFfWc96WrIKLuZ6RhHn
1PrLmSpAfHNtsDC0xozIvKUPrgJ487pMynWO8gXl/B/p2NmNH9CyLFXN4k6weQDrcd1fxFKlCL6q
HjL3JjQt4hY4Bkbj1mDwfCsyH8bGGrA/iAEMInLTwuXYaC32QxHruWRvO87yK+0lUqGq8xMAeIY5
UKiHIOWkYEGaDNdktsEl8WDBNndmXhG8Ed8Kt7rxmVUwyPKsS2q47qmFkfQc1u4YxJhS8pUcmM4g
WpqV88uor1oHkvkYQsICYk+CSGe6NQPEC9tltIc/w8xQ7rhwvGF8LM31PSlLaFb+Qnkah7M2XrpK
zMk+zNiv71LBogrKAbiFHSfnPB56nsg5Fuif3vi2vKaQYGQbG/Bj9oo3k4kn4yqGvLaClB8Eun9I
OW6MlymT0GqveYbQu1gg11uKOv8utEK2eL3sGGKSLw1zNgOd8IBSaGE51iIN2wAPdyFWJHk9MdhQ
pGP4DUCHzWJO6Ic8oUh0NBdyGWKQ3/lLIEmVoUFuxy/yyxlcma0hcAf0gwsYU7WDjObBa1Fy+e0X
WjWe61FAlN9mtUQFU3cDa/RFh3a3UePANZMWrVUdicXlkM4oXj/WMkms7eio4qb2meyRxSuKfaFb
19x1+RRWRwoz5BR+YK2/g2mQ981Sk+dgZA7rvL4CxR5PnGnrLnBQVO7ya42/K9CshhvIz9lwRHQG
70Bgv5SbobNbZ+OM8L6o8zWyHVvPb+6KZHhjYX385cPYtOMC3R5ACgp3En6SmYN7ICgCSgmVx8xS
kCcDqcwkm5jXtH4MRN2mcc2xa1NyFrCZ29QqSCGYveyjnMPhPa8bGNtjJrwOgMk83aVQ7BKyhRL7
c80Zb3Die6PYh2NIR1kU2fSDjX5ghxDMHqk+o6qP+Pgr55STKhOeG947MnFma6i3HlLoyyidgp0m
pDbaaAjlTNv6yvV3wvOuiGmZogiDr96ijrIgpAcqQPXproOLGXcVLZ5/o2UOnkhn9OOB/Hd0VEXN
vKXMrHyL3Sl0InYA3oruLeQnX5VtPkqjhPUhJJNLMGlmeZlbTs64VTNaXFDISRG5HPv4cOEFPjgy
tIGQI2X6lfru+Cmbzp7OjU6BNem2CxR1UtU1W6AzHGsYRegmZ87cLeqX4tVcEhNpP3x6SClwrIw7
F9D+cgKp0yDaqxJmgjDtja8UD26GViOpmThopBFbwTxYbbka+mt6GkEuHNDldmXCdedRGZlHYkxR
LFd23outbyvBKzMUyY8QuWMzR1r1wS37kPevUt0Tg6B0IjtsIECoM0IKHoJwPBA5Gq72fpV6Aryz
MqllmqoJ8nEGWy1gmJaKW8bzgu2Q2sHEgNkKvibUONzLIaGsxeDUp6RxfaI1y/y8uEZhMA8t2EQP
3bp8MzZdXmTJcWzK9kuMLiaW/mYcbKBUE618Hy0y6H8hmDB+DaySSReq0Xb2p8yFXtJ6RXZEa2NG
Ku93zeLMO1f6dKzox9m+h3DWqiOQ9vGkBAqaDdo7/nSsLfPbE3BkIVf5yHTsv7BuqfQ3JQszl7VX
Wv6shJNHiuVSrD3Nfo8hTFw1iVfCAlxJrsAhxa/uGMq7WO3qVYesl1zKAhq+Ea3wVSMOe/HiLP6h
VuF9OdGMV4nlb5UpnZjhzZ3R+iarppE0XOHc16Y3MM5XlEAbBa9/pfrISNjsMZ8F2WjQso0ipMdj
Ql9nc8IU3+KcI+ZBPLqrVb62qHVIMudZiCxB9knb9+y2gFZscCit27m4Rt4HJN/YYW594cDyIibA
s7MFB4RFE6QfoCNf/ArqhkOdlXHtclGwsOvoyZcdDxfRS6KzeHlwO6J/hl6lfauLnRmNWBrab7WB
QHYgj4jw8NVM3rUN6HP2/aNChzAfapMCcVN6pvvN3KO+7YDnHSxjmq4Li7/eWu7buJ4Rtfu67CNH
gbYbche+ZGI46mYlfGclc32oPkWahh8jWVKdbzgb+G2C3Xp+2+HA3xDsk9x6K2nBJgMydAvEoCFC
B4BFG33A72/sS6K74lCj+2/zcd35THcf1nI0DjLFZtTDMqzXjxCA/1On0vKsJsQNrCOIeMi7x2Id
nZ5KsJyYYftljN0YmGtfdWQvNUAYUKb4YLdW+SbRlW4YwMcS6TUKnKG2X4ceWz01EXpvsuCMG3J8
ymdndS5dq1b+j35N345zgDMUxprqXhNdHRWkiYeVbo8lUiPkcTELY9+6ZTyzXo2VRPzhjAaWM09s
CUq7xY7DA7VSm8wTB6+zDowEoAFt1tr7YYgFEViNy6MerA8K+DxFPGSj9BoR8wwGe3OdNrz0pHCP
hEtMJtE5vnqZzbp6AKNAdVe24U45RXIYDQ4BZXXtjzcay43bkwkrzQQABTFroDtx5HJiozAQXUCW
lJwQLqQ1KjKjeTY5gkvG301WbGgP9EHW3bYIahiMA+dLaqAGbJ097Drgqz3FqAnvI0IbA5+q4Xhg
U4qiwxOAuta7QOVtlCEyPuNTemTJ8WCh8Sb62HE3gwNDTSy1sZ8Slo7KenPC/NSk/Z8hr7arvgKw
WMptc0u4e2Mqdu6iqtOSLc+Eg75iYhjOFvYWNCELW/viV9jZR+msn55rfy3WICRZwQa5LRh4Nk6H
QBFzDpS5FtVO1nk/jtYM4ADokp4CD2rkCbwBslltA1frnX3dlCN3pfnwSWxKWosJ9hisbSx9PW/Y
t/koeknYY6SkmgvVnX1sxdLsdCUtBC3lbnLrV4wE+jiJjFGvWiA1rGT19f3IaHsCv5iuJBKMqIk3
5Pq6+3wiBIjcqC+XCWXuZDBfYSDccSR9ZP70LBTzxyjNGPrHS944sK8ZUN6ETcn6fkBvVlOOkgRc
tfhg3BWiFMqvpnxSrX8/5tZD04PXM2lThq3q6uQ298U9iGNjN9oFpRZnAc+bY3+v3tKzMwnMcO+H
zcdQD2ffHHitSz5eYW6+OayItrOdrJGPYeZsWHr8YBDyJ/fDfq8wcaB7auCWpfmFz06ygff6KzBA
1oXTvRQBbLNhJCmGm8zzdsSST+feBsULQubajE1oKly1Prl++s4uku6pS5xDYBd6l1tG+KnIVq83
RCUpFqTkNhyrAQ0G/YHN71AKn9+rGd/qIbwgraAFdoIdc7rvlcskgwnWD7GQxlG17mla7Q5aaHBP
wZfGjc9QtgVm6vsjjZcFR5bReNw77o0IyytI2j1WyFFPWO2+c78t2JHxP3m1MGGBBUR8KPm+ljjA
MWpUpkYGmli/bCu7+gaDU6flcXZ8sa2UMVM7UCedSwBcu5Upf+w4CYxc1OloUBOar6YiPiUR+7Hn
LSfwfq8RQ+WDxgoBX7cVZ/LDfyXzjCLWF7/Ha/a3qf+Ewl/OXTveBTYAPtCcYXg2DOshFWtx0y3I
q+Dd7OgXdr0bHCzSfKLcLn14KUt+a6fOvseTuOlQ+aEyCoI76m1CKnxK22I03u2GX0roqt8GORaO
0qweFz91uYpK992hOKPYqw7JYj4Hfv6wLlAde4NXEnsjMLC+cyOJMh4t1U+66gtgk3Rv4+hYuMoA
4Ht6oR1P50O+VHpT5T3NnnBnlrA1CmUXpHVgt/qCltCJm9V6W0aVbanXLOpXI4FDiBtnOCBAOKOm
hjIPi0p/2IQNRygCzZiMIqQcUk3HzCmGJJr6dM03TJPIDkNocVdXZnOpM12/F0ggPtJsWmLyyspf
PE3qXQ1+x8onvw8aQvKaAcR7Woe3KwyLyW2t2B3SdeIQX/vbpVje4TvW024ZZfFQ0rtgrwg686HK
pj/kKcZ1aK4bWTrjtke+xCuaxZ2TQhAfv2A8q722jJsWWGTMmlO+t5n3oDTCRh7gC4QOmHENzOdW
ICeQYbm+57Jav+3V4ZEApucyTXhwyVkMh4WjCWo3QFxyTLNdMTvmd6kwAegKrrA93jkzbWiwEiCj
rODXSm7Ywbcx62QFUOTE73ZWvo7vbJ5mjy5CdCcZov635D5A/Xnu5ISUfLwp1/RpLAp+/aT+0KrV
GzT4+yGtv5K+uZ+xPhYlXpLGkveIQLx3MV/ZyGb9ZlXds2MCnZxR18YILn86HIU3XsakLLFhpgro
vXWuvrPEHE8G8xaML6DT25O23PfSGPeT7Xp7z1kYk8gBJanH0zrIq9MOvmVRzuWdVoHxEq7ZrcG6
JQ4YMQGa7r1dp23elmkMkI/X0nmEFUZrPKcjN5cBDt0jOs9y6DMy1BgE7CS/qLnLzZjlD84VuWyr
7M20VEVZawabfiyxxC2nPlAHw7p6ElvY+VOS8heK8TZR+qPujG+mtGpjDsSKBZpyrWHFHRs1+SyL
CHJuuan5SjOUm+zPbyrUjUZoNPTOLdMGzKTj1q1YgQ0BYvR4FBqCOp0U2XrBT6lZyYXNkCAmzq9b
SDTQi6/Z2TCdYYQHFB71b3ehD/3k2vRZyxsf3HdN5A18a34b176YfG9oqa2/lZZ5N7qILZNmqq/e
idzZrCgp0XSyuAs75I5YANawtujSUXbxkT+wJpO7BPUOx0GfZmfcJdxqxrCFTR5TYD2XPsqpWKf+
lJ6Jelgf08o5wqzPSG9QYR55zvzti07vjIBfDaLIbdJLRPDueLS9+RnLY2JfB69+bHkT3il5qFde
tf8g78x6m1fObP1fzj03yOJ8K2qWJfvzbN8QHj6zOBdnsn59P9pJDrLTB92dy8YJECBAJlkiq95h
rWdp22WOvOhqN1ZgepHCk8orm7tJDLaxGlukLO0Vl+qzb91g44qjK6QuX2dOLrZQWrhj++T68Su8
krW9QVzgrEcrdh+V5oCaZW9FTpjae6k6vQ7SxEShDfP6bKr0pnHHByjQa6z/u9oa1rXtLb8JeoBv
0zO+WKFqCjYJo+5VW87m9Y/i47vMl3EF2WLDgQA0O3GpsCYmXeuJ8TrjwGph/DWOdfa+NFZVbdpS
c13NPGfZ1DZ7Y2AvSECCRM7aDevGdAvmk6V59OzkqBI49KQu/JgVm07B0HBwdkvYv3SM6c5unhhP
egLcOrXPozN+YT/chDEn6bVt5FRaSsZ6wgLnFvCbYMqIH1s3uGe7EaBBsBqWoDXwIhyNxLRJNbyP
AcK50MiZQczSYfSehKdgCmmVeof5R1z7DGuzASVcR2+CVjoirw4ApvA+QAvrU11NP2gKt1V91ecB
6TkMYYAZpuh/V5bCKjnlj4RP7ca5ftGEWmLm0Sio1Z54Pf2xCMqpEqVBq6wcmxHxRnhQ9TEw/aey
yQ4tyaG50jbruUpEpIqsp5xhpSGv+mQA4Y8EJFRRQT3oKIfJfP7K4cC8LrFe+SWXjfCtW/Cw5G7R
aM421HpCyhhvB5PDCCDbib47kcKAsijLEIn3NvMpAh5MfJ16pDGr9CkU0j7miM+PTdX+xGHP6hDH
+WuR/HnoJWN7k46Ig/MlfadLMzdkmY04dpebcupegZcB1hwlRppCBr/KXE3nilulnVhZNwxmwNKj
4FAWoQBYdyg7vVvN2OChbpfTwP77AtEDYm5hDbd4Qx6wmfEWN0Byr0riZOAur8Ll3uRMZXV/x5jw
Nu0kXSJ21N0Vd/Ec++bPkFV78qWgEJu3S8jMDezgc1MLM+IAFpE7DC+2ChF1heWLH4z+oR2xNnGE
mqwo6l3Wkt09YTBbHM6ano6JyC4SY5P+kHj8HHZYT0/+qBhVsX5DDuahY0LFilT90WsKQZeNUwWz
aX4fNtj8aCQafJna2lvJ0m3bxv4F6Ts4BcPU3PrKOg5NVjyVrlN/d61NXIhAcwQ/N9+mYVPTGxIu
GErvg+u5wp0KID0y66VEiAAdu+myW4dYNrKeTFBuLqdgqeq+WmHeY5Trlm5za8QUVFuRh98B5mG6
VGPvzkFymczWYmwahpuS/QmpLESKh/g3iAfQ1qax2FPELN03uq9xyGZzs2M4+Uws5YQOmQzY8Jrq
GAbT91LP4Y03i8FlpJlgbi7691Iheo3IYifssx9GtuHxuGNMAF93iUnhKH7bXoF4YdqHYfs5X2OF
G6/rnht8YXlkBHQxUIEFcG2nCxpEI7FtbiQGamQlJEtEPJA5It0+X15oIQBaeCXfWJNQa7rGbGgI
40ZApoV3tdXUkE0arvTPxTTxkmWAxmc0uNE0NMsDyidAWJbrOicGLIzmkPRUr45Hzx0rs/nS3pTA
sjWpDRmdm/j0KP8mWisEiHo6tDS7PEWL2sbw0a+Vfs7ajpiM6Z77b4jU1Oa71Cof6qAKo6ySH0tu
L8kaDgS+EMchDGEdsipKI6/vNh55K4irGmB5DWEI1LWECGgzSXnOKn3jcGuul45is3Xb4kfo4DWz
LDuqYztYgbn77glmZrBqR7YkR097fflIlodaEyec7mWGhDzRXX90JBnXo7/A49aZu2slYz7gFf19
onS/xmY9XWYHcR/tJrm7fZnj7I8TYluT6qWiC+ms9DNMAuDHsHwTy9qwt2eFOxveBXOItW8GHtrR
iKuDRbLaygrADG+WyuqYsGLv245eHT+ovHPerJbgtCn9WKrkVw50cEPCYEe0ZbJvzZiMWVak6BaE
dZr99IdotmGt4unLi+tPXA/Zlpz2B5Q/9VphanxMujh5jy35yHrwlvSBX0VWeE+5XgaCSHWPcaV5
ZknID2lowsbt23FG252gz1VEsoiXurJfGLx1a+abXxrrMz9xt/PIVMSA2AQfMkMK12B85QLD/+TO
17DgeeF+dJGXlpC8z9bE1o+kI6Y4zfCOXavZgGP7LHNr+G0q5TbRQILJoZqsjyCNc15e4Bpuijek
mdTO8ypap1DeJAGWhq7MgKJDcOqy7L5lC7jGlSrow8XVXUWkiS8cfNg2LyiJdsOCAtEzLtXYbwrf
rE4LDmLMAdt8YBJamltnyO8GnDF3/jwwTEx1vvVn+4hFhQwrcwKDxfyu4zs6UPgdxs67xdGWRz2c
/AY+ajo/T4jnV64/hWQPgo0jr6KOqgBzaL04pPe2CrA3V/rWjcnKBJVzzev+mTN5b1iCZUDjAOt2
qNqS4J5O3l0FIwWb3XlyO/OcnKza2M0hAH5/ODVAyePIiHEqIKRuM3jx4+OQY/cz+/SA537A9FSA
XS9m51daypMv9T5TWXNNRmdVg8DoiEbMJqRs8Tf5kDPnitnlERBo30PcsHBMT9PyXrCQvqBo53/2
CqhPrtlIc/5ZUlKzXZieiTfHa02o7/fk2iy5Qr9DWTWo4Gj6jX3owgrZ/njwiBgg67cWr7gCMkyZ
ZgW1NLhqi4giqPAKMlBAedHiWPbkm50oeWaMON1XqqX7i6nRGOYK4h7QgrX3fNbh22ObibGvcbe2
9AVKx6CrPoM+NYIV+GAKGY9dYbVJkCGyRV/6kDZFUZY0/sRuIEboQ0gCGVW4Ac32t2nl1UQfee3h
ibxMtzIn5LhQAY03bO8db+h8XJa6uBiCbTW3MWO5zkGHWzsd1iH4dCvddc6Pqzi9GDp8oGO8xiI5
5gV5FxQdlRv+Y98o0+CwsOxdPif+r5lAZO4Rr3M+7TYFGOIvfvkVdvW4Z83GBKfkBSTEAVs1uMWI
LBZ/XVfOjXJm49Sn1VeviXvu7DFKh5pwJ8+l5gzSsnnQInsJiYWKZOHLjQjdPYtAbk87oWA1SzI+
COSlfJ0zVOM0/3FWqSe8/vObgTLrtXXmNz05BGPZJbz+cBDusSo1RRzSKM7+MVuQEHiZK8+tVrWi
7kJ2sHICDdUhLwzi2EioJhht7sbnbsF8T6pb+4pZFH1VU+OAw8uTNKw8HOfeqAVDGsFi2l+HEjkx
K50sePdzstPXXaH0I98Kx808Mk0nkoqy1lIAgaN69Kq3pnEYG45x5tGnSuKwnbr98q+Hz6DnXZrh
lO5M/ufMxtnkmn2hwDuzJ+aXyaPD87Om1zDIxCrC9FuacxpwrJEPk8Tzxe0GY9OjBo1Ku1NHkcfO
CzsnVL7d8lK1XXmrCcvhM04pJ6Jt34xZgj3EqAN+paK3V6Iv3Fe3ImsMTkHHxmXWjyqZJYZis1kj
3GPzHXOTkbSSd7/ibEjuBq99juOKo6RlCYyFxMvTswMm1tyIfHL3piWHHRI7HswGPb0nRgveZJhc
2cDdTP7sYsqDyaFPJV/r3UzE2cleDCqYSWM9og87N/CcCoLRog4S4cEJePoyfILEdeX5jdH7DQPY
PH5ERgJlOF+kPmRe05wtxClH3Ilbp3MwWo7UURzW6V7kwIZWiTU8+YWy2L+D6HC53YjOMT6zwdq3
k/lDVuiwto3klxzNloHeNXfQxJq/RpWr3tsZ4zCP73U2Ufr0msWQPOC5ydZUKAXWKWE+5FYYY9Q2
xu4tN5DyF1V3UukiLoI39Dd27uSVWj9Abi6qjm9AljuzE1C7qxHewxRQjbplipAy9qb6CRNYv64I
gj/AlgSFMBmkp5Ap6/cB3leMwEySluTSapRFgoWZ25c3hsFazOEsJol10PVvux+MiBX6iO2AaASr
YDppN+5woj0fIwuVMYUZu26vl9tO5MtTjtktW3Gwtut4Lpa10um0bTHJ3AZ+MH1lgjWWK9kMtWF8
bdjJk03ANXw2+AcxrdjTS5B5NuE/3Ryh3JWvCe60F6by2fcgTHe4yRpfR5205kfUMe4xy8EcXiFE
8jnmPNvPPr7lpp6DHcTh+ilIHZ2tXYALEfqdnL89NJuID0CoykTUHmoExgV3Q07YC5mLbKYz2kVm
DgYUtPCdBrldOOIW8x6KUY4uIf2pcoffqwJEu8nsWK9sgBaRPQPqI0UgjwbDLn4qZQ0f41LIPVnt
hLHCIbtkEySIeEG95PSPRtn7Z9zgJP8wjcDFmFFTBNomxpLTZ2GhviChTbs+22gLkyJaXte4EJlC
IDbKnSfDSVm4GssMEgJKCXeBttAtxU5/mYdZliyZY/Es4zRDgiXMjvS+UeS3hpUuvPcIIE4UN9qk
tJtZf6Zac12VdUXC0SSN6Wg6k/vm6fC6rmqJmBO5zI9zrNMolRwfEXB49FwjmceYahbNfhACljz1
Za8e2q6m5QrmEClxYmYAp5CVG/AnKr3uExJp2U+jSWYRWsmtS5/ueUZzRJtAfLzd2VSvXvdZqHm6
lbVFMHrMK1H1SXhjQNHbeHgScKtPwZeVjeMJuKGeV9NQsGIFOrKSjsAJJhhENxWzYpG8mNPSn9uY
aUQyBHdoKEIcbMzQaEONBRbHNWOav0eHmwR2z00O9h7GUH9doWaEImeeqFGPzNNB1Am68bJ7pWVr
V/3Vwrc4KVd36x3V4LA+ZBaJpWS5lXF+j+WuOQomQ0jGvIqhnXOLiGiNQ5Cwn9jwHOyk0scF69f3
psn0TnjgtTHBzg01hg6mvdHUC/cPnocVsz97FY+0Uxaz3KitBhJT3N5Z28w4IgjX7x3+WuRaAnkL
LdszK4huF5s6+ImDkGgRp0actwoMSG484XnyIel8GKIEhYM7ST5mTo+/IWSjEuUxMobrvAdraUFu
yYoAZfYjo3JPrFlL7F6OIj9w8ed1KgdzS+1JDYjMBAuGTkuSYOv4BVYF9dU02zntMgq0RyPu5iOy
Z6QD/VUp1GTpnYlyadeSBfAB3jl98bzGeLFQSDiRF+rwjX1vdjEdDNucFWb4zAyXdki040X2icXM
oriCmazesSQzMnQdaTzZxy4orBc5C3lPfI6zMhxzIviY+eE3I872lFi5d1vM4Xdldk9piviBrKDf
OWr5/YQKDvNEVax6E1tZZnUEwOsNniex9lCVqa3FRgvZh51/EhP11LBsYuZr39OPnvohu4GdxVr2
6lpbhUtHo+qVpMEE3XfihA+KsflBQ2EY21ReJp9Rkp9842UZ3wE2fdtWH96lveJ2w2w0rE20eyzJ
qs0os40TZ8sOHfErxZl/r8fGeA9JzuPiuyYkQtINQOIblTa3QRY/KiTuG0fEyb7qND2K3QWwcQBd
gRTmIbVxhi0Rnq4conb2mRNJepxG402X9k/JxXWAj6SgrSzXku9xscPhlmye+qQm9xjMiN6wIR+m
jsCZVNgSoawk0ta94JprXvzFPRkwvNJhPpIXyxBjwemFoQSRHLJjEABY45AJsYykDxRK3NCMLuSj
5wsTE0bJDAJmBzrSZF3Ttcxu74YsJkKV3ywZQTjzXN4vs3wAnTWv+zrcgQon+g8WKy9yDDzbjigT
qo/ZmfRdjpUV3fwtd3r1nXdkkXOwoJ8BMJXdT4xMD1mi1C+Sh/jEorS8mnk7ELAwwJsvLLtnkJTb
qX/nYJIrd8zUBcG5BdfONQ1y0se8ik1aEN6KlUmo6PPg2iBo2sKQT1QLxTGu25+uduXWi0sD565Z
2NnqCs+Wq8YXy23q1ziBmV+9Itqpbr1ZWs7KnFrShwbGn3o1pKDOAOfR9PKSm+65bzDdCSq9y2RX
+WMj0msWnudy/pZNiUy4mQmcQ3XZM1EwmlMqu3WKPtWoX2119Z24yoCwR2ei6CEyre56NV3AdW10
M+CpG5AEKnteSE8r3WMy+a06I26e4YmEVjtFYq4lgwiAGt02Ca73mTTipWcAkGGf6PoC0BKHKuur
pIjHr9SYabgCUqzST8V8XnN7YNXnp4dYUf4ooyABOaW7oKcbtTneudLvWyITbfXUEDT7K+PwdN9t
VdYP4ZT2TyRfETSfjFLb2zIX/A7j4gOIxyLYNht82tWvbnQGA3hAXFXf4FlkcT1yvfSUjiZwPZGn
5nhIc3QQW2gKOj5UnRLmJqwXugp6MGzHTjbD+gOxj+GmJYM+BLOh+nLtoe2stkbqCRtTRxjW56pz
LCx9fe6JwziX2HukJr/lbM8VQ7ACvAIpx60lg2eEYd43s36Dq75xan6Spl0ekQyy0iCPE698KPOu
/11yM3FfGqzdGIcBaMSPP2qLIacnyq231CJYt+noBieIPljojTHwx3fdcX2fVV4UD70Ihoc0b1nz
B4Q1I6mKWfKvHbpu6+QVabxskLcL+xFeDBlIiCPIXsQW34fRkrAx2hMobIW/GFH09BRM6fGJyx7p
HO4SXgsDzTiMKmL7XPKgSPbbp0GSi+/UNtxnpJjklYnqqpHMY8sk2SxG37lumQGaWMTzZWGp59C1
2Ak5LdGcDOGbh7QnPecJLQ2f2Cm/7Uk2Z7+zpInY1XCm7ZAQxHwiFM3+KTJ0kagqgvyuNhmO8ppq
29vnU5/yyOkFO4FiXlQcw7b9c2IAYQhJ5+LS8eYDzSZUOLFslxSN0j41VdKvPER/5r6Urb9sA4ZJ
Ld7i3Gxu56a0XlyTNLKVnjOyYGqQR4w9BiAYOyAcSxHxEGEX4qToAnBwPV556jdEpXZqKXAqBNF2
OHtS0IFRCCYCRVLqJd5aTbpPf1TbMiLyexvZVim7yXvM6qxhTGrZ6U2hBuGtXB4DcehqBR6OTZNG
D24vlUTdr8vhlGonV2tF5+bdViwQjNsi1Uu3D0Wh1WZiX6o4bGqc583k5O4ewesM5aqRdpftJ1sQ
vJmyhmS4SCYv0qemCV96e/QxWgeeXZ/SJmm4mVEfOqC28AacEI5OuFKxlVB2U/C+4l8tmdBlFl7I
gr2WYCJQ5M7OTtO2P4S555LE5cO+XWkXH9N3WBJ9NND+tJlzhpuatC820UbLWw+nL0Z51CY3cZ7M
6QF5o54fKABqqvEsDoarD3Qsqdx89ODrxCk9Fx+j6c5bgztT7Ea+suwCP3Lg4TWs3iOZ1evVTQ0m
5lNNg2VtCQMHzDmlrYEBt0YSR1ok0SZnr2bFw/WKEC2iOsUCorKlLdaMqZM3GaJkRgDJVvyJx2z6
FceFKgCOqFzDSEDXe8myzFluPBrUieM0T94ZnFSYcusQWpDd1/7PGFiz8xK0ra8ospqi/iUbwn0P
udma15k2kkwsdQ6/ggtnFhwrtxGPZoqkCpIDJG1UvnXmNM7DFQdm7DBA2vgvGwW0COIGCadYRBLW
w5h+kg37vFLeFpKzgSFx7Q4vqgB9v2bYIuZjWxD4fK9slHzcsGwfKQ5n1LuMdlhDvC4eCOknhfRt
2mfk2hdnp3JQq7iYrNPtgArT5TdA/7qbS48UYjTWIR7lIOm+XaLr5nVnNmzIjUmOwITToLMPSauc
ac24evqFOHpuNwQ+hpcxcbr5wpB6IO7UIhgDozBKq9/jlMz1yQJd9YiUm+UZ3yUFjGF6pMXIJI3D
X9Oo52Lnaxe1JUnKFMRjKlu5Y5yUL5sevgCcM7uhlUKC33/MA5gJvtmrCDWF34bkB/1UcGyTGFFZ
2PTus6JISvazafQeg3KfpGzZtb6zGXFsjHtXKa4xj4DN6lag4Z9IX6wHHhCuXC/K+nZ5k2hcSVKX
Zm4jfcxGQu8h8w5btybP6ZgRBeRs4SYWVB+GGxMkgueAEQfL4t/0p6igqmHuVdSHyio3tpnoLw/h
ruSeBsu6dvo5eAqNcDjXwkJKWRSN1VyWIbDFgec4T7d9V3sfjlvaxcbKiq6n1iss0nZppb/4muaG
/WgefNaLnX45UHSQCzuGe4fsx+Fd5v9L34Zp1+2mcCLquHDTtLhNi64kYX52hgE2cFL4iARnehDU
ksK+pyLnVP0/Vw/bv+X1+58Z+W7V7+qhb3//7s8f6n+Bm4/Mrz+/ir9Fcf0nO9/NMP8uP+uhTf7Z
0ffnf+lvlj7vD1cEjmdyLaKztfG0/cPS5/7h2w45NfxD2D5vAf/O3y19rvkHRXUI4d/zqSpFyGf4
u6XPCf9woD7hZ/UJ4hAW0Uj/Rk6e7f6Lp8/ET+iSu+dxbfjXMJt/8fQtyuWsGhKmDF3f02LMvIcE
va5Yhbdf7LHCK++4ZP9UWr+WMAYLxxR+A8IBrYrFAHjkStt0MfattCWPwGNt+MxF9ul2mkgCCwqn
rRJgCUn/kZbeB0ngz3XrvCH+RRlp+1vglz+28B45C5F8SQQGllT9SrQQ6PrqhilkeARDcM9K8Bt8
DYgKaI6HGekx3iKJbS6YvQj0p3FivQySVcafzRxOb73VguLTMn2YJ7RTKskgISSmf+6tmDcd+eS6
ShBOjCX80orMef5OVlwLndc2oEldy5rG34zNcM9Ibr4J2wkKHR4IqsZqxyn+FFTxe1KO/RFc8y8Z
E+pGM2FA0nDHZpe5S34crsFZOeLHqBysdz8Uv4TMZuQjzZeP5e0Y9sjHy66GkgqUC6v2CjJogEKh
/HTpiHYpgNeoapMGsGGIuJEIFNBOdk8mfMFaR41wcbEoRHXJxsPzgo+p95h+U2+vM0/2R5qu5AR2
8V1xYxNf0orP2sTztI5b3907omxPMtOQjcxarOgZniqWzKvKKJdzsfRMD2lYoswWOXKoFk1roQ8k
st9MaWdtCwiwl6lerHUfAPtBRjBxK1X3zMAYgemwWytAUisWHOfC7TI+aEtRnkqPTodz31Xts70g
TI6bBUZdg9uCqvDJzkiBd5JliczBffaG+pHyAsqnC2wLDcsz5Xy/za3lzOVhASGeh4uIU+jR/RJE
fNOcsBLfQmoseyyGqEdiBIbSGl/6ibG3I5qHzmooLLvx3DsDEpMKDrjZXh2JeJJUhev9+gmyoPiI
VcwqmAD0pncYKZRp1DTyokkDxr4lgM0lHuLWKzVV1VvlmG8MFDTDNGNllUzxOAlORX8lHiUL7tLQ
+mxHytii0rfg8jCdQtWpPcnClyjrzn0pGgMQfOzNW3jGzQaychfVFEiMe/HLg6htHyfK3YB90pUh
951MLvapanphPeMQpmwaB9nNV39lRrIwJPvWTh4VJoEHl4ycfZpk1wgIuSORwlsvjjiKDl2mzQrJ
oM84oDoX3OZlam1TNAibsEAp0qmZWXWFxjpI27fOLxz2apjilpYFUzYsCfCj8WiOAN7G3j7Q3QZ7
Esd3yq2y3cjz9WL27WcP/JdgyhrR0vVHIIdz2jI3XLZw/t8Jh8f71DyNdilgXSbLOkAeGXV8plXJ
LGkHZs7D7MXnLMbiokJcldrhi4aMcrounQ+jUPpmlok6dpXQ6wrr9JrAsXCFJwHaqZW+cyZIiPz8
rkyXzLXl5fA722IL4NVa+930YLvZW5pOm14rhFditHcGs9N1LFW+GgnnPnA2ip3TYSOoXbqukBBq
iFBEj24Do7+4rd4sAYz1XjMgCypl7910SIE7FeUqubJppiB3kMl17iOwg2CdJ8DKoZRSOWlO/zVA
j1Np9wDk2QZaxCtvskJqxK5MkWhVfpnCPolq4lQxUiuqPpiRzPdNUhxot0VkFD4Te2KsGT6a/moS
/SVMls82nvKdQYcaRG4cf1OAobdV/DP1n0LIusySoXGLBJlOOugnrN2fY1zeFGPOK0p48YqmxkYe
2bzgWc3X1ST3VR4mbI5NfEb8ygWdDQ7XjIzkjLcT+fCqxgtwynzDXU8TwCgii3wAjnOyj1P/d94O
gBALLCSBPZ5nMX/XC0rZLC1W9tTVBztJ/Y0fT8Hfgh7+rdrk/0cOgf1fFi7YO6rf6T8XLdf//N8x
BJb7BzE/ju2ZmJJdT/zfmsWynD+YiFF8YNalOrkGM/6jZvmDitMxqViIoqXkucbX/aNm+QNtjkmd
YwX2NZM3cP+dmsX6l+ic0LLxBuCFtal/Ajv414AujQEZY/hUHnQ6o1NIngymkJskrlirh8vzxCRm
FWY3+XhgGJYfgMCTA6zVZQmz/yaV81+Kp799EnINhUePfP27/8ooGDoJ6x3H6UHl04HmAPGccNI3
l2bgv0sr+X/90XyHwnZQktt81X/9v0IsZpuyxCzZm/EL+seNmMXNHHv2nnBTa6tiFAHXc+ViXCkr
Oq0ZkLdFttWC1F6m6OHmn8pc2oclqau/ZEFdH4J/pkFc/3iHn4E4QuGifvbEXz9RapEInroh4OvG
oDlfsEXF+yC0qocR0dEml5oDus/QGVlESAjhu866DkzzFDKM2FlOWp6WGa8Ct3FyH0r3I+kWRGiH
sei27KO3XTpu4jD7oGmxCvzPsvuO0aGgrS5J8FLLjdPviMDqAUQKrnQm6o3hvQy69Db66loaymNq
+CjOnwZaQlxyxnyJgQFoXMdnJzuEOHB+LIDsd+TQDZ9CsLQ2s8sAFZIlsiHWQ6JvzNlkh49UgMyJ
YT7J8JKAQNsgwjwYQfagq/x6hrKWjwt9qcfh4Pl9/FlrDNpjMT5Y1tyfnNpo7oKSnUMPbvVONm12
XjxJyMDIfSE15ByIQ8un1Lp4qTkEXeJAAneRuBxq1gNNeW48fa4gruNsYym9lK+TGwvcwQFYeaCy
ne+dPRlCgAiR+pZsnYm/oJ0c7mJfPU22dDY4bRh8ZT64B0IQchmVQmKR7rp6XZXgdNtJthtXzkHE
iio++S2eP84BlHMK6T/YnsaLgrEgA6XQ74RLIoAfm7jaTxMWOmOacLkRt1sN5gKf3nqpRe1GQ2se
W0cZZ6PV3+zQkovPimqTyJCJagLpEsbDimFIFnEbsLdZrHlXMnYDXUqX7xXSWTdxzQquRaJSJjm5
OvQQkfrTfXVVodR2e9sVGOpBaOxwx35lobpQSdzM2n1atHWsTOdgizTfLGX5ThP2TGLfK1trJ4KF
sRCD41HgeFO6r0o2EImJTos7zDppdIlRrvhdZVeZ+8UsmebMJfVdza4zb4PmnPfkRsRD94iYHb++
a8ibWOjsvrYT8dQXVvg5ycS4C0vUtSyv9bIipyk4+k4rvyggu1uoED7abnRL1O6m/d4lWXhKEJQe
+RfeFWvsy4M0eOwzbSQvVuPE9zbKe7hAtbt8IjYSFzsz5W1otu46pgGFGEoG1qr0DL40PxfhA4Je
yvGCHRcqGQstBhPJz7CEV7RRhMQeikqNd4jw5kPoocPt3UIdQQsHh95HfTwRSXXfO50u13irm73u
0vyjyhb9g8QrRgcDimOxqy8xWN6LaTrtB67j6m4Mk+kwAJW6n+ZkOpfkuJxTE0tlmRvjeYD2n6wm
6FMn13XDm0759W7RfWBjVwUwdwmWtt+rxVyeVJPad0jGxzNVORqLZPrKO6+hq/DL6Xch7LM3VPJB
KwsFSYPBHSTN3sJ0JlGKz61jrGxX9V+Na35DhVIfldl/uLO6BUOQngK1kcgcd1lDAd6UY9pj+8dk
1b1XE2cX6vGNCgnT1uX8nJPDs2+tYX7xZ+tIbe7f6erFu/7nlQbaNAzQXIkVKrKSk6l7sgklOw5L
sMfQQgSEc7YM9xVYaJ6ulhR6CowBjB3j1KwD533xF3PXO803XwnZPQNz/jgZNoUDslsF+wV/AXmT
VGB5327FjL+vP47NvMWaRsDTbTzqPUkVa4ACbXTNMkGNsxqMx9hUJ1HuXAbdnLQWPCrns0CAH/WQ
3+suXVvz1mJHt0ozcQzwnALHfFHwvewKKwzOOEMC6R8PwwTYIrFP6ay3CqHtRNOt6+2kXprxhHQd
SQ2yJuj4CN0wErF1c4evYar81Uh4im6IaOIoYYo7iX3uI7oA6j2Mw1kw986yIyD1dZL5yCPbqHE/
CI/f1IPcQ7cF9espYFloFBl9Rxla1siBsEafw+BRDw1OfMIq7WGv7Qd2rCzXjVU3/hgwGjcLyJik
6VcGJ+xoDqcEE/4E1jdO47vBaXduyw5S4v+ByrEeNeo1qMwraNY+c39guxUg6ZGYmLBEPFYj2mOp
Y/iRAa8wNX8lWGNDW1kb73rTaL0rlkefA23IbjPlnAqTd258LGT6aQe/vRr2IFjyYqdQ+NJVZJd2
PrN9ezDmxt8gPywi3zLupOjWNCDBeUbBMCfIQ+oYIlbJolB52L7dyb60lXXiAIn+67sce/V/vssD
AaWO6SWwJejJf73LCXuUIwjo/JAifRrrlNIJkblDr9twdKjWfa4qeCRubWyS/AiBTGx6J3gVS8fw
dt5RMW670Qs3oVUnB0LHip4FfVlW+UXWmFmdSqxV0qyteKnXk2nU94TFWHcDIeacis4nHv7bRuMz
qTPrNQ6vcngTXb+w9ph2EAE7zbbzuidS0tKIHTvvFGBQ3DkBPwOGKdOB+Y5dkIG7H0QZrLb1LIIL
u3exmey4fm57B+DZMFZvojMYv2b1cbElM6ehpeEfX4zRibB5HkHJuTTc4sGCcw3gM5Fn9PFngLus
LNhhxBJTFy4adDD50RqMbWBNwR4ZN/xSpuoRg+kFhdPwxN3F9KBGbk90h/XAs4IEo8IkhtautQnC
WK5/ug+F0WnnkdsDM+8Y3k8NKsjGmpdV0xWcCSMaHo6iwZBvPeF6+OBXknAWuMsVhMfw0rIzDlL1
ZGImlAOUGPEf7J1LV9xIlK3/yl09vqolhRRSaNCTfEKSkGAexp5oYYz1fr/16+8nqroL0ja0Gd7V
NbRdqZQyIhRxzt7fNkuUO9u8frRFry0mLeSgXsX5aZtDevV1TOBDDbg4FydsVO+7sTmEsXiKIyJD
KmnjtxuHZybCsi8tHGS2QDbZtidFxqsw6s1bn1d0pdffNA/jX13mMx/hKxgLNDqlwi6DaJLizypt
yaNKffbDFYj2vWz9e/yX+rariU3Cw4bdm5Mjah7ruqoaY5GF5QXIVEJcdIkxJaaVA4vxUhATh1SH
f5Dbd47BAHERnaz1MFV3TWuTiTFGX0WuC2x5GNQQ/OIjLtj0UiRb8eShv3QOroBciB2sE3tZ9tm9
LLqHonasW4LIvg26UW7wIiWriLynrGvXysXPiiSdVcVcE12zH3Wx7TXEJaU+rLMSNnL5aGlzltB4
lRj6WgvYxNHcwoEXmCuNuhvwQEJ3yvAsMDJUs56+QhX0ydPEVa1TdIpw9uIqu9A5els5Am0koiu9
ayCS0kOgxfhpigzs4mGPmIR0n0TciSn8NJj2OceDpdbxwhqiz4qwlNq4Fm526g/f/UDsEwFwkAZL
ApC+lSvkDOiDgddMK9lVp8qrSLQb1wWmsVDQPw0CkJrXPmeJvLfWGaIvqSHsRnc2OPdmm61o0KxF
CV+q1Zd1Wy/tdJ83azWTwI1TLRmu4tK9U5A3cGK6fn6J3gef/daSTw7GR3PAVnquJJEZ7da04gv2
BvsCmxrxPrNXo622Y9dzfIG7Oa2oFC314atfb1van2Xc7tvyEBfdJkciMZVfpRofrOChaL9rOOhb
HCAQbJzoe6Pp68S49I3bqilXGhJCXVwiEVoNBP8A0j2hF9P736OMSlrwY5ggCoSbovlOXDtHA4jJ
SJVFt1HFDoXKc7PNNdY9fC1qPyPafstuLtKU9cdoVlCkFloslvN7Ay7+WnOZdV+TYeWYnGJEtZsB
8Txdtx4+DRZTlK1K2F8UORKXhCfc4N8kLVG5mEQhQgj9zJpTZWKPXpa1C3V3pbH/itjQxz6jtkvn
7tBcWmVLd2WWjzKl0AT8tq232sTn0JpSNAxF12FOUWvSOnJhI/qnt9h4K4gBq9nTLRqmIm38Em2f
qCn7IpQpoUtEG3bKn2QJEsu/ZhO27pSCQldse53oNBMZcNlt5vydmsp25t2nxgT3ZD25WKwYgQks
kXboT0YXkwg03bhiZy7GM1s8dH6FW2COr9X33aR2Pjz5alvq1Z3tkQSVWeciig86+aSDlAup78e0
Qn1SnYFOY1rlK4yrJ1NnradoLS3YJlTzLFntaaztsAGubPsMJ8q8epxnuKZs6xCJr+TeLNPUWFHZ
v0Ipde5WD3128OkqTP6jzAm86M/DoV6RELCSOrbH3kPlcNEk7VbQjqZmjeMn5eGRdgEXppSJu6WG
ArDPxKVTVMUFJok1olB9m8YhiAN1hYXpJvRAD410ITd+yzkC8DTV/obmrxmMm7jrznus2kugxwjv
2AQNaX6XVv4PwL3nPVmduzDprwcLL6NnIMnOkzjdFd2sHbkZsduaorvE6WW59lazfLUKteqMUu9i
aNRWR5UJYgh1uZY8weym3c6XbEI8PnakrDujJizPk+n2/9Y2Ch4nduLT0quqiwlB0XkiSve+LFEQ
+6CfOYulGooeK0m4dOlvCAx0TxFUmpemGsKvBLiqs7iU0RaRcHP29vbDEHOp4N80WWo4SPxtyzVt
x+Jd+VMQa0E2XzqSJnVaoCdIV71TDp84GzYoHg3FH7bFjsp4tp0UXtOi0rvLxMCgxF2FLF7zmcab
TzfpfM7xno88aj79ZM8Hoej5UKTN5yNvPilZ85kJu7K4GOZzlPV8pCrKWPukwaVCxzjU35UW4VQx
BuQRCEuSXV3V7hngdutr7bBTxT5oOefKCJoD/ofgMVZS7UyNPYMM6UzM4QnapYSD9c2fGnHbNlr0
qQDTtsdVwPQ12ptY54gWF2l1rmzyE+35bDnNp8wpsOqNJ6RBOXcwOOMPQIgpHEzaFRy49pEc1e46
M93PVkqrIbdYXgvrHvSOC9/Dv4wbEJASMU+WdA+TjfzHArh+NuR0EpzOwxLAMSeN1nhWKFzg9NJb
shWCiuNuaPi8w0TAKko6S1M7n4ek4r1kdvcxKnUGp0982SkN5fY+oINCLMyQOOsJy5u/QJ3v7lBh
Gc4Cv3EXr5WmA0iafcPrQMyG9tEt3foqZThd1/ORjnAR8zKfj3nOfOAjHZiz3/B8DsR6nfMW4XDY
B1OONnk+MSbz4ZGQu+QymQ+UxLb1BGNyyGzn46Y1Hzyn+QhqzIdR1IvZY8f5FFWHd5LOR9ZxPrya
8zH27dH7OkSYaExTdygBUuC0Lbq89vz3LzKiienOR1fXKcbnPUpk6d73Kg3XVWGdorpx0GZDSG10
+/bty/6i+vbqskc7ds2OUZiU9Cb6ModRJtlXGXFtIuhQV29f6RdFzpdXco46xESSBElcwbYLgv4b
7qOth3wb3b7zHXnwO3dlvD6IzCuBcBS98PlZUubUj27r35UqgLR9lswrDlNdnVnzKtTM6xGIXpo+
du/D0Ga1QtSbnmrhvIQBaDe28byu6T2Zb//bRnj6n+CMLX7v3+OMlw+oH76HDy8bCfP/8V88Y+cv
mwqxkFJJ13QYxP1T3fznfxi6+IsCPk0xDp0OYEbGwT99BDoMtqtTTzJcBAmUlv+7jQDN2DCRPUjq
/6ZlOcL5ozbCPG7/fek4IBDmUroLIs22aWc8v5ReTFy3rNOpFUN7wuTBXF8m7Yr032odDgg2aT9U
Fyx1OVIxifPPJoZxVElw9+Jh/aKKbrx+8z1/CdNR3I6k/a9Lc/77F18iU9DH4MM2JwhqZ5Ggniw1
MAMI94IR1jBkT51TYdF9Y0An6B+bHsljhwmC1msW3qYxut+3vxI6k6MH4+iWLmnhKGMu61vyqKvh
Sn9AxRHDiiicRAfdqThZ4v+eI4aDMr0f+tkJlkHZo+gFgQmeK03hEIZcvxosUQEOBRFaLjtDOP0m
1rQ6XI49MM6HnjT4H9JAibIABMXpEHeIU2wdu6LYhFZqgvSft/tK+O1jX4QVJgurQM7amGamThpf
cQoSuUhOjCavy3PTi4duqTWmez/WmtrTCH2y4LP+MOHmIWFhIMkrK+09fx0m7GhnN3Y/rEelNHuX
xTn4A8BEZXQSGqW60N0OxKnbGwam4FgN/pnh93a6zeVAyCYi/RYJJQmNHWZA8hF2cSKM744CB0j9
PXC5pYp3zFqgOajR0FRmuXJbmPGLwIMosOkGNwPjJykN07zOS1DvY9x/T8pZi4d484tv5i1IjASO
1cYI0ikAHS2xqjQVh6HUS/N7rSAabeXWLvJt9DUsiHwoxEKK0oSwVCJyF8TE8H2k33Zz67xIzYWV
6sWpoIGA0twS2I2cUg0PlN5xKUV5hvoEwiqBJzWELcQftEyg/XJ64dDAnB7WECarbxPibMTfRlOF
JzGSm2IfmUZarCneso9AIUjeLySt8rIuJTUa16uCFG5FLw5gWscnLzQbdIfjQGwejPiM2navWSuP
oJZTPMp5uu9H3/rSV1MHn6KDVGFZVUzUR4ZCorOFcTdv0hoyxbSIpKTOfERvbF2MGiZxCpZ9emsF
+JyWtUuzCdarj+KAxBjtghDMlFCyiHo7P8wky01GPMU6D42I5z8I+0xYNNQ4+OZpckb/eyBvjx8a
9w4nIXQfTUpLvhqM6RvJdkDc2okgaArFXHTe6LSov53+piAKgLvWyQqXdjdWW9EJXRFGW5MViUww
u2E1gw/nepTDMFhhH1s2DD8/WmuZ1Vg3U5H4Yk+sDsDmircc1N3KHkGYdDWGalVkPb2zPhrZCWpF
5aH5HThPpymaGnhQDR6VIeiXbmIHnE4TNf6gxjnt4VuUqOgVAue1DjUnP7Vl01G+xV5rgkjJMfW4
Qys7aptjtW9G6curgd3buLAGGjFLoxhVxfcliEsFcKlwb94VKUeEqH9iEYe4AjJ43VJkf0C0eh21
Yu4wndI3+oZ0uzs1caed97l4bDwcJNWu9SxxHqOmR10Pk1shjvTH4YeDHATLjA5li9inTeX2C7bH
K+K8xnAhmVNhbK9AfnzXi+Ec887C5wGNMtxNTb3JKue8wBcDGzpZ2elw5TTdPnJQjHrGTV5pi1Hj
+IrZnu+xaCKLGGsfQHgectDTN0VQhECXbnS3/kQ49CrHGz/Q1d075GHlZD8wJZAjLyyifFZGnxs/
mtAa7pVengnS9JSSwYnMd3lb88PhiPcJqqdgbjXOwOdEe3qdu8pBvWzCfYIxJa0bNUsuXIkpwMW6
62JdjzMHtkru8JT1FnaQ5QIyHPNlXFZnRqcnK1kFWFO1T3petQut9FfN5F7lqq/XWThSqyARaREN
w9cqhRcXqeLKyDk/BKP8XJN7WerJAYsy+IO+ibcIYNG61YWHeiiezjLLOmTiXvbJZRAaJxOYzyo2
9O8TZ1Rh+EtCtuFd5UBlMKgggsZgfgYFvz6H6GIs4j4N7wy3uPUKeeHWyYa87GhFfbVdtej0YINN
TYyRjl4FWqR13aT9qTShA1D+g6xUl1d1kN56lXkl62znO9VDNzQ7vIfFD2zG8dqAXP3F0wdqTxZx
00FKjsbYt9MCsXKyNWXqrokd/ZS2Tb8w7XqBC+S69mFhJp660QZBaQ9+pA/38hr2y0LkILD1fj0a
aPs3FMGWuln88AF8rhxr/ARfbeOOiP4LA0M3JdpZZGe2p+4wHmptMBdYbFet617h7/7cR4A1ZkId
y8reNMWdYafX3kw1olFPkQwWEGFmcmnUcfMwTeGFXUQHYZGUGhBqX303oK2XdXXuwlvvs2Lc1p6b
75Vn5hjaIlwdtVuX91pvnEU5amdq7idu4R1g7uJSM8Op+zYSJbZ0qtBc2rV+q6XBtu6yixZHzNcB
H8M6KXRzT4YP5B29w7dNr8dqzw1aQD6KP6RRBBOxC+fMCV1y42bUFUD4fe788osLeNlRV7MydYG8
fV+Y/j5BR0xZ2sIqE65zvUL3SJXTsb6Y+kBMDVF8E4gbTEYZQsYJCpybUYAMCefRAu22jJN97/iH
sfWj3WS598ZgltsQHTtGbR8usg6LG6aSW17pIfrhpqBQhTgIDWjk5RtpUDliCdsOuXPrYWo9p4+x
F2YOWU8vbiHtTcsGx9pEzRk3Lyr3IuzIWJ3LbUmEWsrC/MU316pl49c3WdFIRHkzlTtXXnKjASnA
P3w/ae4p3pgvNMdPuw6Aim93Nkp9A8NKRSSn9GSk4dtqxdWg15cKpQOINV1D8sXCauJFQHdW3bl2
hOEzBB8/EVtZGUTuiCxF/uhueaPgLfcRy2Em67270dYhUZX1iYl25azT6ls3x++VUkSvB61lhwRB
G9LbJZo7SUNuOtP4axliX64L9qaLkPe9bg/nkafn8VmadtSuhLwxnCihaRLu/Ap9IB228DsIxbO2
Il7cnHqYqnOB11L+Cutr7sRWuCwCJ90COghAbQBahVqdiXNBJA9GZTj65AhN/br0vRB5hG08coMH
u0rTrWuiu0MRcJuZ5GlhmvpRauQUjia27yVR9zvg/1ss7eEW3tLZWOg7I6qhwtjage2Y81nE45Po
q7OqhN6Vddq55zvqcsiRFQID2LP8ZpehLMpHV8GMHhLvAIAEHF2VbRzpLFVd3SHX2EzBAPXGJ3JW
91kb2IeCYGhPeHlVy86VS+F4iEpGmDYy+1HXyYoqt251ewP2IzMZG25uskvzV2aMX6EtbsKsPzUi
e2HFGS8WMT5EWh5fSj+9xMsWiVVV9Iw1iTA30r+P0Ist/xE3/d6JgnWftjs7r+4yXl9L0+pOxij7
Psp03DaGhVjf9Jn0E5gY41BUbnCfARGqdHYzTgE5QC+EtkzRjdZp4D+0gCtY9uWp3kigm1A1dnWs
zkbdX4OaW01k6d06gZLXI4wPtqF5XdwlA6mpC4HWFkq0KKMnrSZHDX5l4kWbJg2jq74itnxJ4AGC
gtSPGt7RsWmicqRqSzZYCetMdo5DBiix4Td2nqovkTMgbspjnxwhvVaHqum1H1EJRuxEr5nxUKXR
kLdm21MFElpsLbMamtdpyo6RbQ+mkmIb607IfguzNsETeT3do5dM75U9cAwwtf6LLxRoIEjzkMD1
5ClLpuG29OgVFUULHLfHI7U3ezOFmz9WFvoJ4mNnpUbRgqSIepbGjrQRnqUK4pXbONaD72rs3PEc
0xu3J9s8hfIMOzgkG4wtZkxHaTuafQFUyKW7a4HfxwHY9JEHA7AJ1g6PtjjPnCxhvjjBjAyvZms8
4MXyOk4b0lYcMqD8TekN5QP8Ef0xwurDPjJzws+Gb+Ers1Xlxpw1Uv00i7T4MHZudYjcCi59aySJ
dkGIaZFs0EAgoZ/aZrguCt297ZBONssQFeUSZCpZl8A9YzzzkByDZWdq3BBp0DxOusWgd6CADcvY
b6AuOmglaCvGCN6hQSj6EIOumks3Hgt2yZrwBeHvmroKW29gC0Xpij6b55b4BPWRNYMtUraSUmPc
5Uj/2x2Zx9NnK/cAHemeoT0ZwG/kMs6C9mqM8N2tajaB9JTgzWMxF6kPSakYhmQ5RVpL3ToYtGtw
BN/Ikkz3ek4WfNtbp4NKNXtdOFp7mcgy+M5MJwHcZB/gLQmW9CELVyr61qasi8sytfttM/rp06QU
9minH9r2gjOJzUpFVo+3DiciT5au0cdihbZXi05KgnLowcAmiZb1HL+HqMsaL8zW68Sqz/qR82lc
WQYijbz6VrqSLldcjZF2KCITxhnicpq9ZQe2MCORUqztpo6IC7PbgihyYOzpiWfY3pe011x8WH2Y
LcCOIzyPLbbYyz6c6DCDewq/xUEowpXKPXQOSRab9kLvLQ4Nuafkfd9CFFh7kZvLdSza7hxRU5at
Aj9AB9Q3eqptas+AQYlLrp3uJciWa3LowXInmc95pOxM+pOkRqfNCZG1Q7lK2S7d6CTwXpfEQXxL
B6gQAfSDgPZhnnanZLVTVu6rtnwqQ4UHU6tT72tldjTXRhSEP0AV4oSVYd59xSBe2CsH+uMXVqiI
IG6ONy4gHd3iXYammrUYzfpjl+Tek4/yiR46il4OREEAmLQkAClbVVoF4b8TJSTStPcRPflBWD74
Y4ybFiOWjg6lhPAp/Vhml7aPrNiYBoR+GlnkV5XqSOzmqIVZGc1a3RETb5d3MrKrfqMAhzz4lYxd
JPqdeyaDaRyWWBnQFraTrX/h+hP5amACineKJUdVWEokFuFaSti2YQlyu+ba6YvyjSk0nWZ1i9s9
Ed5pDhcTM7sBzXqs/olT+9tX9ItS0evKKF7o+VLovmyDNC8ktKh1X14KU4cCcWjXJxH/ZCVBSJLS
Tb/j7erPz1eRBmkgDkUpR1DNProKJl0DW8iErqYytQ0vUZqbwM7eucr8KS9Lb+AcKS2xe6Ty5egU
9l/fi2bG+D8UzVk0yKih3BagEMbk9nLC7nwbcny4IchnOPzxvZmzdJlrCpcd+SyxffFjJWwW0obu
/slkc6yjFeTDaZnDh//8MjZSXVtS3DQd86iEjR/dbYdYz07CgD6AI7KZyDXE+7ev8otHaD0XyjGX
OZK0uNc3Qxs6wEBOP5do4n6Toem7sT2jOx2RQF5WXmAsQKDGu7cv+vNwl5bCU+zYpK/pjnk03F14
nrxYsSoLDac4YdbELNUWErDeatZvX+qorcJwR/0HA9pFjmQaCCBf35+MEB8V+nwWIvn0yY4j6k+W
VYM+ge+kXXV2C+nezIJ6g+dWDau3r/7zNHh2xZmWYyvUUM8S9BdDxQjbrtF4NZ7oUxLuInegFhKO
7Tu6q19eRenKZEJbFiPz9T2W06CLsqzhj1bEdiJG/eK7MKD/+FZs/hMWsSWKILyjUe9zTmojuHqY
gjOO7pRSP6s6+vORwapBWR5hsYXl1z0aGU09lKNjVjVmOYuqR9rIQ5tG/andhvE7DbefauashI6p
Kwc3pZSsvEd3FJI9oWdlUIOV16seQ0tOZSjq8X0pu2iuNQv0IBLR3L4NRpOT20At6jvOsihd5Jw3
ymVMxu17Av2fxyu/Ia0M0xbMC9c4+i2nqGkgjoT1Ca+8b2pEv9nRh7fV42j7T4bJWTbVyndWmtlS
cbSOclHF2OGdIg3HObqoaFOjkMCITwqm68aCAHpuAbHbCeEFuyGqxVVVq3gt8sZFjw8AxC2S6Qzf
pDiYZuLslMURIHTK/gKRIxV7kaJuYIvVb4iQjd+Z0fMQOFr0MQnoJm0X7hsh1+vRDsKAkOOaGU12
Le4pz88OaV/ZxCc2XnHuuhYhH28P/Z+XKyQFQgikBXgM9OdGx4tZLNnpCBkO3UnWkCOZlblLUq9O
0A3/+u+p/Ecmo/8/DdCWePHQf/I/X1fh/9k/ZPHrBiD/y98NQGX8Nc9Temw6r8O/Y0v/7gA6LsZo
k9XCsYh6e24N/tMAdP9iQaS1wO7g2RU9G7D/MRLJv2iSzdsTUo5xR+MY+ZMO4NHwQOpKz57OJIsj
viQ2JK8HZEFhV3izmtSoOnmFAL48a2yD2n8dpf3mxVP5xe7taPD/fS2FN4qCGk3N4/UxHGCTke8w
rB04qLQstOx8KgpOD12BaCMSxjuvll/dmwNQ02BxoJd+PPSdgSCRzCkoueY1uOCenXqa8m6ZCaPv
XOpoEXq+NcexDYGLHA+UOFr6rRCrgEBuurZcz700tLr61npje+P0wkC6DYnsfA4tQWIEnttZv/1c
f3VxxdI3u9FmI9LRb0gzxq3HUhvWnBqyE5MQRHjTMHVQhIWQ86VRX+oiUqfg+KPHty999PZ+vm8s
XzpKZYNM+HmevNxOCt8AnYNrdk1TKj0XdhqfmEUbvvP6NuZu64tlc74MfVJ46BBEEDI/27BeLGJO
MiZyzIkDT2bRcd417V71ebQtQPheV/OQAi8P2xw4SHxp1+hL0ZaNZEN3bffOevqLO6YtzHiCPACB
4HjP6TVWEw0pKlgIVfFKg6C57IM8P3/7uT5/zPEdz+933eDObTb6rx+sDzqLJga/qVD9NG1SIzb2
U5ngno4sbfyKGC4l0Kynt7bB3lrZC3ar/o2hksZ45+HP78/jb2LxPVh1kKgpdx59L549abYuvhC+
idvW9gnVXv/OanrrTGsH/zHsOyLGOWp8evv+f/WU2eCwKPGTzx7L1xdVqsQcQ7N/rXsRP67L9mF0
/e2fX4QfEBc6JsqfL+I25D1RRe3WtNm9RTy70ViPPjBgkPPYrP466ysL/etbqegBBX08DxjTDc5w
/kRLLO7JO6eSXzwwznPsBtl4zrKF410QEFm7IzFiPcSxtwKKWCxhpLrvrOC/GAsmewlI0RzpHPZb
R/cyZ7FbhodLvFbm2jD8bo5HC/PbkcPgSg7QfWzCH98Zgb9Yx03Bi85At2Cw1hzdG6RbsPBVzRPs
gVlbSUbsQ8eao5PH+846/rxvPhrtjASMu0w6fit7XolejHZC4S2sgFO3bkPqygs3C80HpXKLjJSp
wsVu4MPItoPRUcnXKFDBH3DG6AkyfH0IjMgjKiGGiHSqciMO3hmvv3gOSEQRBfH6Z0AdT4opgn9D
kZMgI9kYu7R3s42Rt+6ut0Twzg/9i/WHH5KTn+Gig2EZOvqlm04njHXox7WywSWbxZb3y02odTtD
9/dAkYOFjJx1WgRnseaVf7rGUkly2OwKVlhTN2eD9csfoWs9YzQUaTa9I/3lJLx0nSvrvWLST9sR
6HuwYBhPs/QIePnRVQa3InqsaMgKNSM4E+W4QDlB3X/y+62ptPXbqw3mcD7w1djiBA9XiKKSjVea
mfr6gkQBThNp1DmODQeASTIkbbkkchDtQR00ngmfIRDfC6qw9HDigch1I3FC9NSFg+je7nUwqn7N
aNwIGmb+TugtOP2htNt9khqCSlLT5Y+eT4d41So6o5skoRu5SOMasFMEo8taNxItyhISkkYkQIjd
cuHknhFuvAxtw9aKwCutGvpMAxXo1LwKcCZESwcC3p0TKRr0ifKC+7RNDLEUIS/jVZvO8ZxNgrVq
WRtma6wjoKHiFvXv4MKxkSpaORkA+pXdiSi4zIiEGc+mLLfVZUlwt7keSVXpFr0VBY9oLVz8LyMC
E5qmY36SWR1NIeTq7XU9GNF1rDzymgWOYnJjNMdNr7MuCmvCPyjZFQtguNJflapjiSgo1PiEsZMA
v2hq28+WLQ3+g6pC0uUmUnBwSJjUjVVrlw+JlwiSSvMwIyLb4UJ5UNIT8qQTPXgNleg5V3N8ImYr
ItRdT+onCIECLwCLrn6i+RY+EloH4T5qXUh3Kb+1XGtzTxCMPUXZRQz9AjED8iDrQrQEyJ6V6OXz
vXSKiexIW42kHuEfAr98kdOu1FdtJyvylt1OdNgLowITXsuLY+XIwoCmwcyPT/Fu1vqp8LTsq202
E0EuYYz3osgq95ufQyE8NQoS59b5lIYbaK0Ee1EfwRpt0nJsGrx46JYcL1rjmYzUp84tu2jnNEK7
UlpMhTX3cvZSACHBgCv6dMg0KvYcy9ho9HgxqLrtNk1VQiTKle8+FDaelm01NPiQtERRl+hseP+7
Li6BbOPqbJtl1hgeVLZu9M7wJRHvVJIouyMohwgv1D0WGS6wtPMzEG86fVmWnXY1EAVxGfu+We00
UdL2NHmaN6B4hnynsrYZ1+YUVw1MWqs9pJyhrZVP8oZPd1MrPscQMUm1SfxAX2f+IA5h54X7IaHo
hFOpzX6wBxg/s9gF2TaUQf3FHzMCMyCwofZpRGvac9ZA6W+rVFE+MYM8fGyot+NQycbmAZqihKk+
b64X3pTSNWAFoHENaO8aHjKfMRRlhG6DfM7ohPzzciNRbtjXg6lpJokBKhpXVCc8e13NkpnLaZgI
CiFuKgcj25ittXFhuEEiKmTdMCL0um6XugLFttIJvURjRoe/RaKgJ+o0V+itlzqLAkFvAqDORTMC
F3x0/BKRCZHmIK9duy1uCzu3h/vAz+qroYNIgKjKnNeKwKTbkxYeAjxNMtKZfEHgQv5m4SJxXuqn
ZttKwvywzjcEujTeZ7DXZAixsUnUBiG6+Ltk/b9lhf+YT9tvyIqDMHtdUuCf/6MpNq2/HNulrqN0
Sm2WyRvyn5KC+ZfkzACyxOLE+3ex4b/gJPwVQBPwZsRKzHJj9pD/1BRgnVA9IyvJkjolbWKk/qSm
8HovqvHZcxUQXenr91uDC1zZyvUv9YxEVxC/DklrzfhHm4N/P32+6oudmeGQysIG07/0XGRhPdzi
TRVBMHrxiH9Ro/jddzdff3rcQTbwOkMd4gr/ldNGpE97VnHysU8Xrz/dR+toS3LbD4WHTbbRwvOy
rZx39q6/++pHW9Ygxb3i6IM8yNq9pap0y87W+eBDP9ojoTUhMNwS1iEFmzXAVe3BRX3kmRAx//qZ
TLRHYxmZFiQC/QY6E5HYKda0tz/8aB/7X6OFc+vrT+9z242cTrMOI87Dz0HstrtKb7KvdNScTU7x
bZ3kSF3SrBYnYTmyR8nt6J1D/K9/kGdw4cuRCiOfCpp0rEMFYoDQbYmPT/xR4eXf+5r3mC9mQUpG
ee0N/CCShAF0Pv0i1533asa/++JHE1hHpl7YsjcPjZ4hC5n8QzbHCbz9k/zuw+c/f/HNHZxhajAS
cZCj/ViUE/5w8+ljH300ecEc0hbwMoGzi19ykv150QvxoZUBFNnr752zWRtDojYPDViDTW5o+gny
nPfwA797KkeTl75U4lNREgcXNITRk75S/cP++h82zf8dKkdztxjzCrSJSi/TFDEoEekW5IzWfedQ
+psvro6mrzQTW29MLbmE1cqeXci8vmzZyPsfGy7HZ0Bpll3ndFVwGY1NwFljJL+9Lm7fHjBHx/3/
fjbH5RKNMFbpVIl/mcnoRmDhXoV9SuRbTsLLwtCybtNrtYG+GzdCFyGecxG6rOmeDdegHjvScwoh
P3inR1OadhqwXTLKDp4REWVHVDRo8vT07Tv93c90NKXbbtSxvQbloUm8a6/jDGJP3sdemlRFX08N
X5CoHjWFOsgSvZwsi2+EALxjjP3dFz+a01lTNaRQqeIQUhi+tWKyW4bYe+f3/92HH81p1DSG1NKh
OMA5gUdjYduBFmoiXP3YUz+a1aXZUzxO0+LgwG0nOKQlCrwLzJuPffrRxOaYaRft4OWHjHYABnOr
P5eDOd6//enzyPi3WvHfU+MYg2L2ZEgrt3YOfVf0M/UmJKAmkztZpcHq7Uv85vE7Ry9n0yvJWB0H
dbB7ufY4OwOS+eBPe9wOhr9POjmEtENrk+NuujGJ5ARIfWivJZyjuQrpSZSmwRkSVOg5Rv596cfv
8PR+91COZmo2N3cmDlkHEZUo3jTZjp8rryg/tl4782VfvH7xN820WsM5mESHKO1maN5rQ/1uwBzN
VIJLMtwVo3MILRhrXuzad6JLSLUJW+Od+frcR/vVoDyasLamCg9lhTqkDs2txDXqXelj+WmcZmmq
MLRXA0TZuzAnInAqf0yRb27LQU63owlmXR8LY9v4BWffqMvsnRGSLDJ4KEJR7sVXfl1/A7nSEfSW
fyLP8lSFg4vvhyzsqkyFuxtCcfehkf9Mon7xK5B5QCZLoxuH3uGIJIn3BDVbResPfbpztOzoDtAJ
ELrZoRETGMEYFhVBjt47qqvfDdCjZaeHiFSUYqJ+0kaPXd8DlxRXH/ri9tFmouvNBE5c6R4crf9s
2tRApuz7xz76aK1JsiwlGyF3D60ugKbpxcFz3I+dSX9SCsJrsIBZ8+G+dM7ss95I33n7zd/uF+Pd
PlpnvFYJ1fChB5KG9QtZJDX5XsQJ8PtCnerz8oEOj1wqzbDeEQj+Zhbb85+/GJlmQ8iHHxfOwcJT
v0dtHu/wLZFO1Axy9bGf4ngJsoxOlng+DjnTalG4ybnTJR87c9lHixDBYjIOkso90NGIbsAxlPet
V3Wbj33zo+UnFR5bdJN3oorLHamxX3GdvPNL/+65H81Zc6xSi4h6jARGEl5IUyN7O9DEGakh3Tsv
LeN31ziauTHR8SqbTHXo4sT5Eo8Sz5INOSOgA3DTZDK/clQFSjJtPbUOjGLaxqGHhy/PMMNFhXGJ
DQM5de7Y66GIsscPPVR5NOkl1ffUL3R5wJWso2uMt4ZdfP7YZx/N+ji07UpSzzwgATlROranIgqr
j+3ujvuRmWkp03PIF27jSmwscPIbogTvP/bNj+bhZPTB2OudwXETOyWcF/cz0FDvYwst2qHXs7wz
Cg09vzi0M4UtHv1uoeX6P5iIPz1xyqNJmCGDd0gmsw9+nDT/j7MvW5Ibhbb9IiLQBOhVmTW5bGXZ
Lk/9omgPLQkNCCE0ff1Z2RH33Cra6YzDc0WQFGJv9rD2Wg/gp/vUQhrc7/lJHBuEdHXcjAkWh+jc
B4wilRBbSDyvi2OENInlgjHq8ATCrEeAh6FTf40ixWH1+N94OnGMb0bHPFWlZicZL+3jKJbye2x5
9ZEV8XiQVnI0lVk6fYhbzAkIUN9+VDv/AR247rmvwX8ZsFV8qfSmmd/1dWFRorHrGoHt7QTsOyY4
ZuBZ39czBhy9LnDsmB4ttzTtVNuddMLu8Oh+35m9BjQ9X9PfPItnVNzLRyrQjUDDmrWgtOLydjFj
laHrsXoejPvoYjKdEMGhHUPAJSww9a3K2Pg9UC7QLoAgIyuR6Z+6Pv4IcN9dVf7fUM7/e8POdf2X
p0LYgB7ehKURCL+FGjf63v8ndMn/X9kx6CbWrNxZ0IJet/2+1zsY4K5h+C99Ssecu73rzMQ3KEEQ
+r0fQ0gPAnR79LuDjj03YpR03ML2BA4H9EplCG0goWPPe+JYtGlF04LXpTgVK1SayFlntd2CzW/v
7ugEtwzghxqSRsHAU5DnNnFWYpz9/s8nc7aU31jQuXH08q5QDFOBzZAKaO3SXzvmuW6WVvUfNI/V
PWYWo4OBmq5f7SlyrHWBWlW8ci4w79yXjyosu5s1ao3n6o61pkKRtk26BpP7iOdJMT1Taa6c0oXL
edYrenlKtgRopDcoUFg58AdocFe3duWznyuIzr/6ItSuZgsNvKWAnnHRGohXY+67DOiVY7n0gR2T
xfxdwCTkk088SWQI4sTWvkvsAtkSBd4ctK9B6H0OtMDV+ecbdemsHEOmyb7YqNjw3zAkhZkNQRJZ
bQN4BfzWd2w53XQxABIqT9Dyro8DaHC3kgQ3fos7pkygRr7EkcU0ajmA632COv08JeuVa3SpC+Ui
fiDRAMkCRVB0AUbiBtjn+rDvQXPXGVqcdROnN5jV2xByg29ajWn8a1IBoj6v/y10TH0sQBGAQTx5
Ao9hBgG1+ygdc7+lHctutKaarlNzAl3t0Vbxr7UwX/yWdsy6IxAUXAKzn2KAF84asiAWBxrCb3HH
rkF9sMZBZ+QJA14YwIYU7mEJrxjeBTsIHasO8elCEC0XOdD7P0mL7E1pENL5bdyx6pWv84C3bD3x
ZYbS+lLmYEsUfhYWOhYMh9+vVEmJ3nfVjRma+8k38OBcw8hfOhjHgEUZmmFDHxmRT3U3pPawg9nQ
71gc8wVCGGBLEdcnCv54ECBHQBOCiJX4LR+krx013+e23ToAWuoV4PJ9Sj/aFZTcXnv/d67pxSsQ
jLKpyh0DnkOTfJ5Y2xz6M+m13+KOgQ4V2ZHBl+tpN+LMEL2koPCJh6Pf6o6NVpglW/YgCE4tWH1+
rhxcEbqdxWe/1R0jTUFMEGtDd4iAjr+CUJ+gaXfFb52X+E3082+O9uLMwTwDKqFhnk7g7qyfinGB
0GlSt59Gvphnv907lgr6KStirqcTx7zme/AUQbmr62I/7/jvWOCLf2BcVdhtCQfWGJni/dgN4h2y
SnHFhZ2/3++Ox7HUqpwN4VSbE6/6+G9MJYARfJHD3VYW9k6DIega0Pd8DX/3Q47dQmwkKaZRjScN
UtCsGUb+N+/U8HkVUDmcYj2UmbJxeeUZvuCAXD7NFMzzpd6MyIEdvK1TciCABnp9beq8sZFkDLKp
qz5RC5ouIJnXg07m0M+KqWPFsoG2DYCMIm+UfquCj4GWfokddSyYqRhYAx2LfAeZwsEs690OciDP
bTsGXPegj9+rHtuOYpBnNRxyHVsx3vkd+fkrvzCBuC9AfBNFJCdJBQ0PKAT2npAk6tguGIVXAuJv
kkuu7kFw+LTQ3e+NpeHrXYNjBMLAqHjmrINEHGbC0lJ6HohjtUSEfLHjjqVt/5EqIDAgNX3jd9iO
oVKJtrWqKMkrkgCfXnECfRB1zQ383jADFwIG8ZqajU0CikIF1gvZEDBo2tWrDgV04+sTTyzGPLix
JAcEeslqpe+KWDKvzwmW1teLz3Nal2qLSa7I8onQ+lA25ZWGwKVDcUwzBOvHvCFSzbWALGecPMiu
/+bzNf8zvsOsCVgvsGvTN7fB9NkA3uu3smOUc2DTZBYbySntQHc/3g7GD5QWpI5RziIZt72A5YRT
/H4eIX3GJ78YDCNurz9jQG1jZ4Ntr6V+t2IKth3YP34n4ljleU5nU+lE0LwT5aFL7LfEBF7eG1Pd
r7edpHrr5h5rg/pcYApwfYpD+8lr3y6uq11BKLoYXD9A6j7YjqHnOPPJ62UADffrjbMkKhtGV1xA
DQr4hN7X27UJrgtm4yK6GEj9G5C/pvk6b2G2bcg1bDzvt36n4hhl00Va23rBRVHrPUvIETVtP9Nx
eWBMM0YYNaNQYeD9DeSbDkD1XAl3L52JY5V4wUKTpNh1BU5ExA9kHa5EipdWdoxyaZbSjsUMHSGp
kuz8CmPiu/G8JY5VdjMGHIjhaR7r7VMwxtBO2u3gedyOXeoyXlIIGerTHlrIFNvoE8RmrwGbfp9f
BMIxzHQq+6oM9vHU7OpzLZP2duP7B6Durw2TXTh3F5xlxsmkUFnCDwz1Ck6vRGcVQ3zldctdXBYG
ixCZxAyYuwp6PrKHJhGKPJ6LO08mxLyDfYY69UkKGx36coQ8ZLv4PZouLgvaEwDARTt2DvW9G+hD
iQcwB11rsJyt/L/pCiYNXrutFtrDyw6S7FMAvcK/EogRgSB5sPdh00DkTGHy98rlvHB/XJDWoPiK
WqcGbjBqQKQrUcm9wVxO+gxyG9jYn7/ypR9xbLeAeOVG5204GfCiPMU754+ilt97MMddiUjP7vx3
5+Ua8NAQtI0SQG3AVgRRIFCRH/cylrkc9uCDHiH1pDEnebv2FINEf/6vLlmGY9e1wDQZGcn5TYye
i7TA1CAZf/it7Zh1zaVeRKH7E6RgQ0itsuZ2auLI7zV3wU9cJiTa9wJZR7mmj+CsftBy82uz/Wdm
eEBxCal2eUbyV9W7IS7ohz2Qu1cnA/wTrw0jZGVBinSfUeyQz/G8fFts0l25phc+qAuBKoEt76JQ
GkD+micty6eZDX7Q+MAFOy39JGnfjeaUUB1mQzOAbXP/y+uysPP/8yI/ncZwibXszImCwB+KpE8g
t/Rc2rFcCyZ9PYetORmryrcxeLOOQIDZ+z9v/IJfcLWMlZnTpCJiPmHaE0JKpkP+UdN5ysA7iMbR
n3/k0ld1zFQNQQvKUhSyB1DfZayPHwNjP/it7ZhpEJBwCqEHA1Ut/oYU/Jtl9qfX0i5WieBFSZap
E/lqIGRpbPCWGTAe+C3uRMWJ1hUL5rpCl32DHmDffMCIj9+VcbFKoO5PZ6h8LUCf2KdmL/7CdO81
AsgL39IFs67a8lKuBBKMesKod2jeJ8KzFgMiPMeMwBpaQ7shzasaF2Wb+vFYp9B08jvy87/0wkgR
LEgzjVCO3Zl4Cza/t4Ucn/2Wdoy0P1NT9BFRJ67gW2Kwa0eodPo5RRcEpeeCMK1BnFsl6bcyBoOy
Qh3PL8lxNU9AkoAQje09EFb6qUatVFbXTPNCBOWCoBS+ZhNIvKB0Yb+GHpz6tmDfLOby7xX3rJeC
K/T1V4VSR8KKjeBXODofcmK33MaL3zPt4pr6gC2YSSnkifUz+NugtDdD3PVKxHTBlFxgk2xnA9wU
yPEb0E7e1UQkmMRO/OAMiOBfn0tnokqCqAfU+xXH9CN63aA68JzUClxkUwfh06pXU40GffpMSijk
COoHIcFM8+udD2AuA1ULrU/rXt/tSfFjJ3rx8wGxY6gYz2mhtSLqU9hX7+tE/gOKKb9GM3hxX+87
bAI0xfhcn0wBgXNQgvff4ioiV17qS7fFeUTTru4I9ItAPS+hh9EtPydo03meivOIcijEkahW9Unp
Aeq2loKAva1jv3vugptMNGCKCNoQp1bQL+D4/Qw+c+XnG11ok2UTiExTXZ6aDfDypazvY12Unos7
kS41GHqfzXkiFnLCEG0pKzC3p5+9ngyXUhbYvVD2kIU60XpVkEeCSIVcWeO5declbfepMrOYCwjO
ziDYB8UXSKI2z3qKC2biIA3fSGdQd5PpX6Gwb3TQPfkdi2OgpDR7q6RCHahmdzoan3kbeMahkWOg
88y2eTC1yImE2DLEx8qjGnvpeeSOgcZx3TXBpjjKY+kX1OCOw8w++R2KY5+DNWCmCUueNx2ovdty
A1NO43niLl4JmIE0VispctUTc5+mARRpW782LEjKXvtEEGsBvGUalsd8FX+tcmP/rAxVZj/HBWG8
VyGdGmgwLJWEItagxS1o14Ib26T/eJ26y+9YVEYSUKdHOXqy0OocHvdh9ovQQ8c8Q8hDSbawMAfR
3pBBa0+CPcdv187raQ2VBCCwJSctBK7nYM3OjNG3fos71rnvDcRWRLnk8SIewTeMhyjyq+a5gCSd
SvA+lcGSJxtNT+MeUX3blhP3Q/0FoWOeGzh3FKBxU17vTYPeTL1A7ML4OfPQMVBMUdF219GUR8T0
WRTtv9KN+l1DF5CkwYQH7HE45USFkNYqKUQuhKdLdAFJWkLllkbBlC9QUNgt+WCLa+H/hYDFJYZO
AIMZVtSS80FAKi/YIREAiNKz10X8l3btRS5XRSJex7Sd8rLvb1mXfk0raC75re0YZ20gP4J5QZMz
GYNoibW3GOP2DLVcNBIY1+3elNzkUxR/amzzxOfOz6m49ODNMo5DpwqTg0M+LbNA2OBhm5LELwB1
YUiytgyIQXFevvrZURRb2ZJ6Pp6BY5070J/LXCcm11G1HhLRcnCEmY9+H9SxzkDMjURBUeUrmD7A
/VZBE2ksPU3IRRrFEKQ8E3yqvEjnbLPtMYipX+TsIo2kqKYxgWQbsBLhcbB/h8huvY7ERRnZtOuS
acLKhq0QPS/X4VjyyHNx9vpVBhNVrEGY2+drWnRvu2YJJdTt26q78du8Y6A2tZWd97DPQ0hF6qMM
Y7PdYdx79wPugKX79T+g23IGn/U+5dCefZPsNjpW6eJ3OtTFH2yUTAsUVIec7hA222XznpTpzz+f
zPkE/tuEoaljRgRKmSNSZ6wNOtc3BTQPfpxDMJVFUHD0PH0nwNiFoVukoz6fTPU4W5P3gl6ZR77w
ZLhYLPRyzJywpM/bSBooowC+yjOwdig/R+ACssK1jFqS6C6fBzRrD9G49v8E4Eb78OfTv7R95/SD
3RaYEFpUnrSz+kyGgmUz6UK/AIk6XizqtEmroOzytDPPTaJ/2lh/8dk4dTFZ4JjmwzZIm+vtr97Q
H3HMvd4k6gKydpMUpG2w8rRAn3YHRzkEj/w27cT+6CPaeFxqm8901P8Kncpy9EssoGnz2gNIxssl
7IspL2zS/0DBaP+ELOnZb+eO/xIlpvyhid3ntQA9QRltH9meeIE0wM7+euNsEmUtirjPh02nN51p
13s0La4NGv3+hoOb/fXqQ7SLpo6XMQ9GNtRZAaWp/VQrk1wjornwAy4SCVKdUWjGfcxFScD5OeCY
bjYSRz+9Tt7FIm0RYNRLuQz5zspTOw/9ce2kHx4OPO6vD0fZagND6G5yWet34UpOdSG9cI3UldsS
XdJZuXeIvWb5nM7jXZKMXm6FulCkpFU7uosN3LgkkNtrlueOke9+x+1cxkpOs+7DWudzDC1iuUcP
q9F+7RyICb0+7t2We0WiUueNjtb3ogj3wyaHa3zx54/2m5dUhK9X58k+gY2DDPnU01QdUzWLvxTU
/KAOPkGfPhlte5Adaz1DDuG8HTt0hIpadzonaxAfihbNqhsBYOx4/POnuMCmQ12Y0ihB+BoXZsyH
hlv+9x5oOr8TU9F/Re9a2E8d0zOU0RdZ8v4O/HcgfAHzCB0+L5SH45uYq6g71FC5GN6gyi37DMU5
kBhPQwPpySWIIEObSow2imYmz4Vuyja3I31eDVStH5Zi491jTcBsezf31QbOYpDyZmA+5srvOXBR
Uha6R9sASb684sMdMN1fx/Vadn9hpI+6GClRiDmqyKDzXkNX782aKiq+JZDgkAehpvHMI7aZT0pB
1/5hsL1uIdhuwCK3KBN5RV3/4cM3ZbNGBrjsvCkgFN7L7xgj9Xuj3ZZuqSoxQ9dW53tjjiJVULJd
ruSMF+JRl5hLin4pRrHrnNejTW+g5LdSaHhD8RDpDIFm8p8v94VXw0WCUaWCAXTnOoc85jENen6E
AHx6xXIuLe681pqEnRVNqPONDvYD2Nn1TWVL4/ddXfRXyAKwETaTzq2s9HPfddFtTWzjF9hxx0cy
vuwt6NBMHm2Fyih2zTC6fvA7dcdFLgJDeJPFvdFowmZRId60nPjdSZfVap/JtofThkNvC4zXpHOb
YYrcj8OQcieMgTiSrXS/alR4EpOFZfLAibpy5BeuvIvsssXUzcVc6LzY2+RAUZZ64DUHK123Fldu
pCOD9v8oGqgrChG2bQwieorHoku7v5ve/DN3RX8PF4+h371cv4FytXgkpFDHdaVbZprO3kPe2NwG
2lbvuwgCLhOEn+Nsldw8VEUo3lSYqB+zAH+6chAX7CZxSv99OkRQyIDdlFXzz9i2MwR91/XO6+65
IDTGp66hEW9ySAW83yNdHZMZ8HK/xZ3gv+MpkQuHTfK1/VWV28Og/Zh+cNFehxVRNHd7tbVjDpVQ
CAk0jyBi+Om36/N3eFES5QR8ypCZ03mohH6Li5feW9Nd02W58DVdri22Bwq1RXhyI5d3lD8VCfFK
+qGX83rfzcrOigOpzlMdPHNbsRPhcvPK+P8j7YJhzxU43hIVtGhFvrKJ/gB2jWe/E3fcSGErTFA3
KKKlvWoOohJtBgmOa+PfHP//byJQF35WQVlnJNALzqlFIZd0yfxObrR/Y5KkfdPFkfqMyMpemRq4
4LVc5FVZgmcJevFIjFpSHJTtmmwjCjheQIX9nguXhkpDV4uP6zDkcUDeIC+9G8fdLz1yOaiiquuH
lCI4qvmcfG5Qc3i/QhHTz9e4+Ks4UVXVtPjM4OolB1Wj8g2BRb/338VftWNTrwuB1dYzUbftAspj
XorvXhfURWChTBrXVdEppOv8Z1xCJH4dIM3rtbgLvFpUCX2IBvkXg+rLEWQgdQbZE898yEVeYaqH
6LCxKqekftwx2Y6xT6Trfls/m9wLV7nTrrWLQUNA7dXXAcE0xF78vJkLuyoQE6XNOrc502R6YxRU
NNJ49LvnLuqqHIp1wfyeykUUH0Hz/aXp289+R+K8Hnul0DUSWBqC7PxYt+UPtad+HTXqoq70MunC
QgMobyjoSVdW/mX20DM+d2FXEbjwyVLDdanJNPdhTJ5Eoa7JWF549mInLTfjUqTQhu3z2XJ1swF/
daxr4fk5nfejlAHkXaDfmCMx/s6r8rHX/EridWHfLuaqS+Tcrus25JCij+4WW0ZZKAb+xuuyuKir
miwgr1vRgAkavBF1SR56PVx5iS7t3LHNTTdLJMulz8lwbOM4wYB9dE2G/dLaTmAXKyGMYHgn6Nz/
aCvzUG+gyfE7EyeyM9UI2p0UpUUZQVOsKA5j6RmPunCrqp53RhK4cWv45yTMdlN89du0kx82QEDO
QT/jmrAwzfQBmrWp53k4YV0xLGU/1HWbC4E1h6lood9yJTu8EK1EjlWKKWzCsme4I2WKSIVLu/4z
WqmzZdqXZ7+jcYwzXaGPx0feAog2tTdEyNOaLNrv7XQxV6ijpwu08Nq8R8WMxMWDLZYvXvt2EVdj
tfdbSPG2cdG8ibb4FopWP/+89IVjd9FW41Ri2BESE/mAbPNhint9kCjrPMR899y8Y6BSUbvqpUDA
spjwJoCA3zs5DH40LdRFXaltpB3qxCofhb2Nu7ECcqSt/TyuSwUVbCRAHa0c8r5M7hp27Cu/uVvM
Hb6OVuxImpI0dZUDBgSlwt58nJraz9u6qCvbs2TGxMyQE73ZTGh+MgHxe95cxFU9zTIORnhE1HC+
gpjoXT2OftGKi7cyzVk6FBpnuWjtZ7uJD8lY+8XMLtwqmkU0qVGdW0TTnKXpgEp3cuVEzqWP36R0
LtoqGpql6YZuyHVAhwOLqugDD6i8E2xKjyIpFhDUU3LQJYTn/myy/3qU3/2k85wmM1QADRcqb/W0
fd3MgtneqoP6n015/djVkB8RczBmA5n2Nhu7tPmQ7hThq+LDFzmK9QPrJ3tANcGemqDo7ppWbs+0
g+BrWfMPEdS4DtBV3A8mTZu3E+bZs6YZ7HE0g7irhxHqJssibuVW/KVMR+7ottLS74n5t1z/Ioyf
aZEE27R1ecLY+zZNfwRF4DXkSF18mUhsGRPaD3lEpy7DDJLNxn70jBX+5ex+sfF0qMuxZrhjk0Ey
SXe+Z3L048qhLsJsTgGfpmB1z1lZgkoUalRb0jTHP9+nCxGUizFrZV+GBW/6fNuCG76FkD9MuR/e
HiKorx2dUjPkMKAYnwcdmCpJIp7SqP7lt3EnZOAygDxnmXR5GeivLEnvt3DwI1eG1N7rfQs9do0Q
MBouyx8l6b6Hi/ALFFwE2IZ5z7SwOBIZJNMtVD1XlB5uvY7ExYDVHKqcs+ElmKZC9RBS1b4N5tRc
Mc4Lvu4/bFOczJAfUV0uw6C925atvd8BFhggTHRoeEyOJO6TbJkTP+I+6ioREtU31Yx+Rz5CPbW6
sRaDckkXwBf5HdfZJF4Yra14N9Ch7+ESwruIY0aGDMoPFkpd5NO2cTYVHVLBua4/kXgxR13tfrJd
1IU9bcXQh2BGlnlMoS47S1pldeI33UOpY1j7jlYDDasm1yg5Z0UTtqDn5u/9ztwJwlkcjVPboSqh
iP5ar3GYpVPvVZVgqYt6AukxiYCnVnkl5wJp/ds9HtYrl+X8vP7n2cXaZ6t4cVkMwBphCKFVgOOK
LT5SY+sDpgn0QY8sfIgh3/ioyt4rHMKvOY98DcWpLcacDGD59ceqe4DI+RePD4CVnYAc2sUM8M2p
y7elb7KoZwuEdboPf178vMjvDumcZ7w4JMgS9FvHQyDatvS2StNjIsUdTdtvwX4NFfB7GQz8A47V
9nVSQyQ5xj8wCbreLKz+2Sd9/URaDF6SuQqe96Vkj2UgpjhrZtq8jcDyYLPORvopLjh2MgRLvR2C
olp/zCZor+GGL27NietBnRBYCpRZXge70dk84DVty2J4W/fgHDl0Uafo7RiH9f2APOWu4mP0Noak
4td+q6M3XDfbPVna6p3inB0B/NI+hXocmfMMp2FZd7MmXb7zLTm2FKLhjfEqvWJxx11MdGcQHMc7
bKM0vU2WsD1sKbCYf75R56/6uxvl+AuwfDIyKaPAozZXmGNa+mMB2ja/1V1wmh5DFtl+QNkhwJT3
tJc2W41X3sGgy/vaGCD3G01A1iP1pQvPGMQjwK8aXXFHF87Fhab1RWU3xmmXR/tyUC39pwiJlwAI
Nu64iCCVKAp0qAq0huOq9LHMwNp2JWP6bckBizsugs7DSJjq0XspIb+5V+F66LdIPK5t5wV/wU84
HqLtQb0XK9bk3STEcZy6N/NWX7syl/bv2Di4uCA2uM4dJvfE8iDAHHpodBDBmDX3SVWwf8dc6zpC
CK5kl2uWmE/tUj9FZOo/exmUC0trQNnUURAV5+hGBoC+pZ9LCLVfCREv3UrHWhd0wte+X7Dz8+QE
V29bQZ689u2iwao1nkdRdOQdquAsk1QWGRfm+58Xv/C4M8eHhXu/hCbom7yd1j4+lENDb1kQyc9K
gyTEcra9XW3U3vz51y6cktsJKzrDq3AOm7zYbHfQdHw2Lfc7JpeCYFOVFBJTfbndKii9x1F6mJLJ
0zO4vTAgBnq2yQWWFdPo45KiogC69GvqXxe+ggvKazvUgPoRpgWlt5uiHR+F6e9VJG5qzMqFrPIJ
QVnqQti2YUwTWsACmrL4mpbp27SfvBDDWNtxnRB2DhdIdJ3Xnn/FtLov0+T5z7fmQmzl0pfNM1rW
CZCIKOxplParaOgfKCBAd31j0y9lLJqPf/6hc5L7myfXBbD14I6GEHna5mmZQD2nZVBGgVp7fzft
dHnoN70Cm7+qMRMFbYABMvO1QZR/6wK/+Wm3HZomfV/hue9QRR/md+uy0Q98ikFgNJf97TQRmwH+
kR7qvgYPbFKSQ9jL+pn1vH7b7cSrRYiP6Lp4Cu+yMHzEPgi/1m3zVzN40URiace1r70FV2aDNkHM
u9umwyxvP8Z///m7XXArLsIu3UKt1I61d7K9l9EUZcOivGQosHHHs+tgX2sIzcGvcPVYlIk8ippN
t147dxF2KFmrGX07hJC2o4fGTn+j/etVy2GpC60TYMkbu1HIvK5CICbZPGVRPVyJZi6cuYtas4Gs
GlWWDRq+248lGKfDvjS+O3ecCdDbIQkm+EM5hbfzRL5P9ezF7o1TccKwpKr0wlZ8z5SKGAxe6qsp
E58WBNY+H9aLLHCe1TK0emvycqXRbVGw5AA21/rO77K41pmGQcQlfMRmRvIRigVvVDDvV3zfpe/p
2OewBtvWxXjg4m2v7lUq2geU+K91qy/EjswxojZVlUYKIPOKxvVNwsCwDFa78mZrlFetmKUuxizi
vNxnbps80uC4XNsPmC/x8y8u/HNIemvEOtfodQzP69h836y69/qmLr9ZK7sl1MvY5Gbl1c1slD1g
iqf0i7dcOPzS1wqqRrgxy2pZVsfpm5ZiFsJv644hQTs2hboI0t8wVo/wmxXueuJFQISv6VgSRTU3
HKD3lCc1UAIplRm1ePv9du4YEiT+1KxXFFIAQkjeirBNM6rINRjchXDFxdjpoNHIiJIGTM5BRubk
y1SYIx27TzKVi+d/4ITtWxW3KPrHTb5jKnasQZnf1N/8DscxVQzUhJMeUtiR7D+Bt7g/zC29Nrpz
wcu4QLskARY+LSeE0VoOGXDJa1YUk1dZm6Uu21bQxmQ1FkjqLoiP0E/9tIWx36m4sK85VmFoBNwj
2+evRt92C/dzLi7mawlQcO5ARJjLVT+0i3xu2uXaXOmFgNaFfI2rMNMcjhLc893YPeqB809l1FdH
1fcgJqWyAhcUi0yS8b4Kv6/WFn6ZfOzcIhGRNTRy7cCUHgNKbED0DB3Nf7yuqIsI03EEWrI0whVl
Ib9DvSO+m9Rs/WzLRYR1Om2hUbM2OSHh/TwWfTanvpGNqynIJmBCYksRNjVz9NyEKj6GZp6vRAgX
nlmXiIuVY5IkrEISptf0nlVb+ZQCbf2PaeGUDn6H77h9EZuVWjXjPxhbk/W2RYWvXz3P3nH7UMGO
x3hEPDwk1a+uEPkC4kXPjTtef17QqK5H06Dfi/bmOtzJhnmRg7P0P3RcSuxsrG2XjyUZbkIW3gY8
9nzFXYjYMu9DWHeIEUZxVtcOyyfd737xR+TYKbdzuywlTGlJRrDagAxB/q0toA5el8UFh6l4q8dY
InUPMal5MMymKpMhLz3vi4sQS9gWmC4eurxm8UdaLy2S9tSLwZmlLkaM45WtdY3aWDkEzSEOSZ8l
pb7WVL5gqy4ll2yF1fYc+YXgzXio9mm/J00XHpImJH7ZpQsSi6YwkVs7tTmNK51NkBqiwTUpjEvb
dyy1DAHyRSewQY1/bPsM8vXjjW7W/n1dDfMVbO6FspiLFqto0QKGP6LUT/fhRuzNcrB9YBGs4QIt
nH+1pfbSJMHHDl+nbsm2QMs6Atg9LSk/bZXoHkQdeyYnLn5sBCtt23ZIxed2uFPybzauN34W5hjw
vDekYksiQcKU2Js5DpI7ootPXov/B0A2LgnUVJC2FRNXBxaW4rgGq8+0PktdBBlGCRbdrfANRRh2
B8qn/kgi+9Vv5+cr9SIT77utTUWxy3yN2Y9u2BawdqVeumbYuVOeoHqamo5NKKxgkPy+jYvpTdz2
foUVF1A1Ah4d95BzzwdTLNk8pd+ryHh+T8doAXQSS8ipzK2Y0ocVGgfHjVarn7txAVWyHTkfE8CM
w2T9oMNF3kC5yrMd6gKq+Ej3UVCkJSBfKt9UbOyeTJUaz627+RQUqwZD0ThbjPopwvVRiWvyCOdL
8ZvKrovss4tiVEYS11yH+4RWa4pO+B5AmQ3S0ua+VwG7EnP/W4/4zU+54K16X3dKGBBWW9u2GavL
Ims4FfezmexDMoLkfCrXX9GQmu4QtyTOOspNhmltc99BHujtyEN2Cymp8K4YpTgECa2eImbj42ap
fZ+CJAm0FEVwDxp/dqsmKm8Li7zokBhQkR/DbV9uyqKIbpd0aG/6dC5oVuspvud2wfjzBBbtm3jf
PlWk725Huar4NljVsB7QPi90ZtcFrIBlO4TPTR1CHXadSDcfgfAk78JiB6cfBBVuKD3PTtUg+7vr
JjkAJ1/tXGSiStqHmg1BD+0kzYqvsQ26j9DdQYMjQP3zswjN9oRp2PCBCwQ6lPLhCZSv/ZWn6kJi
64Lbqp2prWvw1IK8IQ/D/diP/ZUQ7cJL62LbFvC8MBKMaH/MtbllGNqD1FzLbxIylw9e3tIFuIWR
Gdemxh0NxY6JD02/qGG6hh+6dDTn/+uFKyY8lhxfCnE35+lhXyN10yzd4DOkxlLquLROg9BCI9XM
O7DhZp9oHHqNqmBlN18QOzhTNhQUTbNF953aICWG2+mXjbhANiiMCwUNVFRwZtMfBAggbxZh1I3f
B3X8WTnOcoiGATC5UPWHyCYngwlzvyTNZe9K/oezM2mSG9Wi8B96ihASk7bKzJqcKpfntjcKd7eN
BjQPIP36d6pXLlzpjGDjhcOBSQQXuHz3nECICklWHP0CdceTtjgg3+J3opcuyUYijdxc06Eafptu
4mo9A+DxgqyhpS1fzsRwBbPOABA/bmqDsWcQqk/JqujHP4/5f/vc7+FXuuga6GqGp0m8bpdUiTcx
zsU/8AwdHy1YvHTf8vBz3UzbYe7D7jZGMLxpTRgXh4Fs/L5qjS3xL/GvvCaYdN+tmA4qqC00JfD3
rjrTPPp7Guv1SsB4fVOTLkvHSR6vFNXDj00QwIQ8klsEbVS8OB2H+fnpNBpggOY13WTixA8ZN4bj
elE9yiI/d6x4kjYknm070SOJtYmeTREejdprHLYaXE+7lnmtQulqL7bI84S4gFWoo5lsioI9CqbI
er01SRdtK3q7MCVECSGfOIRcvMLO11Cv85B00bayMGbWAtGpSzpyyFuBXdSaa3etiyvFubQI+EUl
ehyQIqfb9KGsLLvdgBKdQCJPMh2RzDtv8GbKGtvAgqDR+qmV45SiFjkfDz3Ty1s7mvjKXH6eR68s
WxeFM7SRal+e72aJ/DYVkCdVfRsgRWqnK3vUhdXi8nArHnmCpGAlBCea7RCiBhcQg2pRkiPZWh+K
rveD46QLxylLcruzBAlfvp9X/LS01PGVX/H6Po5SxxfR888x8lIbzloWfcdHWFtiLXODVJapcHKr
F69kEyR7XnTwf2zBI3GygA2HYRA/JQPbTqIOPv25568LZ3HparRVOzcWSGb1SCZiDjh/QiejWFfI
EMEnB8S4nu7GZNBVugu6pfBpHLOghnLpn//7SwPnpCciWB80S18ilLDoe6XqWwSuK9eGS007Z4U2
3uTMOS75mi7vxAZzQ5j3eVkkY9Scla6HAWfVAd+knSzE1eb5k+2uJtP/y0O8snR/Q+PMum15gGNO
t4UapoxDzj9MFtVgaSX3dk9Ny7p/tKin/JAbpJOPZVzl/aHew/mO9Du9ZXMefFZrjXUy6vwY5XH0
sAFjAvc/yxRGecPfYx6FXhkP1Aq/nKAhI0ZA0KN8hBrejZw7DX0M9eQ1QVzYQ+wwDuq3XUFFKBZp
QjeZBrtXMkW6rEcMjmEvYl5gmJeD3rpPdAk8m34ZVP7XA36ddUmKR4gg7cd5HqozMk5e0gFcuqyH
nMwQCI37Y5G08dNs2fy3rkXtF29cas9EfTQGy1Y98nX5KKsWKrxWU8/jm5PAalTMCpx8wRyUh9Ki
qpGx6Frq+cKKd1k9sSXUVLg9Py4m2k42ilaIQKorgfJS406Il2Ts64Giqpc1zb8b3vxylDP6Hddc
QA+nTrtIiBU+0qAnKZfq7RyG77wWkMu+LYYC9OpwpN2q5j7HJoWHCs/F6cJvLErGvbK6fMxFrw7J
TA5iMMZzpjjxW8D2wKolKR9XNX2fompNYxWvJ69RcYkm4MFswucEfMz4ByWbpy4Z3vs1Hb+MhnXd
Ri2nFk3rtj8kcSePUyw944qzX0rU8iNdzYMsqZr+YJvb3k6z34C7zHTcs6iCYmiQrag0P5AgL1Pa
95vfHHdRqUKEtcUZCT3XMzkzrKKP1bLOfpu9S0lB6zXO2WoLJDrrU9Efk8lLQ4lLF5Kq9xi7ZTEW
j1QOt0Nn7jZq/vaaKS4kRZshVmtkCmjYb+JI+byhwlxav3OtC0l1zbA3IUHH6x13DEpw1xlL6iUV
hmFxwiHdRyQ0NT7nUpjwbGgVHmTEc79joYtJVSOq76u1CrKxKfNbGMFuxwXosN+wOwtUCSlmuNbk
Wa36p6Bd3qwD95zlLiRV7KhWhJ4P1lDdYm/TqFIJ+tFzkjsR0S57xFFcXDwGPLpjpFN3vU2KO79R
cU60slfY6cu+fBTbrk9VWMoDa7drepgXdk8XkEriBq5yBq1P5u2WfJ/zn169disv4LJbFiPBcSJW
9o7zJRvKa/W+l25GbuVFv4qGcBLgeFhP9B2DSnZaR4k6Dl0t35iV/1R122ZDXqyPwbKsh2Ud/N5V
pVuWMWOnK0C5FI+24zs0Eff1pGxbHf0GzVm7G2+J3SauHhkGbSq2Oq0X5Rd1XFYtIPjKA5VQQgnL
/hAH+4ONQ+XZcWfl8lZpowKqHuVYHnu6HKifTzmXLq6WLEYgEUTQdM6rtGr3r3ExeD19ShdXCwdo
ZwY12q5Hfk7K4WfXQvLB71s6y3YxvKihDa4eo0GVaRva6s7gVOZ3FXCJtMo0ga3piNZns6Yk4ac2
Xza/rrtAWl1zraKlVY9NNYVpUQX8sMywKfUaGJdIg+k0PC0tBmYfm88wFfuUzIWX8iGXLo+muqQB
/qdxxAOpfkfz9lNBhfYLxLGzOiVpR9OEK2ZLFOOJMXgw4Mb8xuQ5Ov/yZNXhgBT1ocS2avH4kId7
lBq5+D39yNhZnUy1A4dvhnoUwcYOvYlxiCxGdmXtP//8V3IiLooGR44a+h1JkFUByVM8GY7pILU9
7pAv8hx5Z3+FiEFiahIF2QybLqDHChrxxvOO5xJpMugSPmutHruVtYc9Lj9MZPA7SLo4WrQQvF/r
KMkKHGS2ar2TJPFbpC6JVseqrzo8v2cCkn+on0qWu1kY6pc5clG0ppSrqYstyQLb60MzEnEc8u2T
12x3STQxl3TAQyde2eV0ykv7ZhTtlVG5kPl2CbQmqiFU1psgA1XQ3tCpM/dVHs/3K5/ZX8hUVTde
P8F9focQfJOrdUwgIKCOgd02qLF4wp3SlUPbSiPkjmteBm+x5aGCLd0dystOXj13GTepEtkEPQ7Z
+daEp3mAiN7aBvGV8f9v+r0SDVysbdmFKvWCpYoEb3UMw7B7qLeKH0y9frdmRPgJI5tBu7NMTb48
CTq+1W2YH7fk2Zs9Ue8Lw/mt3Zr1gGdZ8Bzd/qGLmT4MAwtvF1180YtWH1g53JF5fDtVkJEJGShP
JtbiTEhTgeySn/3Gyok7xm4K7yh7nhX4QZEdYO3Mh49+bTvnAx5FkZQkkNlWRsOxyIsngDTX9K+f
941XvoLL0e2Vbku7bLhJ0eYsLTSyWkzPK9/4UuPS2azaAW4lYZxkeS/OM5XPdLBfZHB9L+c2KIKG
V0mmx9hMqbZh0B96OjV+NUTSJemSxFRjEZEkg8TrfDBL8g3P/X7B3gXpYrKMZBGrzKgKFT/Oa2nK
A2kDceUEf2GjdcXJyEjxWGgQk+tajYcc4ix3hi3Vicxq9wsOLlEXFTYqx5kn2cjDTA8tOFvZeF4S
XKJuY+W+rRoVHxCM4U2KAnrIs9ikV9QvOeEaYVZJD72L3CbZPvMBwnO6vWmDVl55tr007Z0FK6J8
0RRafpla7PsxCP/aKPPruMvRmX1FjNx7rKhoOzbtKewLz33KyervOyQ7477DgqL0hkmZoNCBXHug
vfSs7mJcgBnaeq0qfNF1qY62XOTNFO3Toclt/xB1RX3EHqm/46kojFI98vzeiD44DSLRt5XGfrnC
S/jK1H3d2INLV8Ms50QsvI/zTPTh9NDLun1IDJJtabmH6tRITQfcZdT4eTRj3hyAkcdrygxoqGNE
ePmA97ryWMdiWFIUG28Pjdrnm+cn2DINi7K+JTU04P8c+19fycKlWXBJJksxDjJr57g95dEcn/fW
8o8wShJe24twIZaGQnWfm1hmpaL/qKj/Pgzcy8+CC1cXKq8aqFyODbauoqOHsBtZulruddYXLsMy
2R08wVTLTHXRJ4aizMMS9l//PO6vL2EIIr7cuSCpNENaU4oMcAc/FXq/RfnPdPRpHIZgLxu3UMWK
1SKTLKTBm2RabgnT7/2ajl82jSMboEaB0+awR5/acYYrzTr61afL38DABith11OSxQt9X/fmvsFi
9eu3c35aeRyNtJsRMnP5lDfR9zWJ/KKxywTyKpriiaDpKdoeqlz+DCrh1bRwiUA7Fww6Ulg6MWvr
AxMz1Aohi+UzJMJFAotymLpVS5kl3NTHfAEnbYf6Sgy8NL+daE/jvLEd0uiZlaCzwrrZIbAjvCah
cBGtBN6PcQiKNCN7vtzmELdDySv98Odhef3eJlxzTLpG1uIJWuK+yddb01RhSkW+H7XZEWEqkly5
1z6PxO8HY+GyV1ChRFktXSRO8wtSCQZWewVU8kl/5Dys78JkBb1awHnizz/rwgdxQSwbJMO+1b3I
hj78lrTVW06IVwYQTyMvY4KEfk9UBKPIWjw4powvb3dWP/l1+/kr/ZKOglAW2FJYzmQjsx/6SX2H
ba7XUUe4omRcFDNXVYR9aeryrwsvyk8wuvXyteTCJbJ4RJPd1ui43PL1CNG5LwMTfuwmqP2Xo7JX
a9TnORqvh12m54QCJvvzeD/fnF6bldHLlk1Mi6iAb242VDF9E1e0eiirar2NYfmZ6ngob2qyBDdt
qPor6+3COnDhgzqfCyvNILKyZchjDmVaNuqnsHEm8HJzjPT68c8/7dIKcLYAXSYS99BFZFtfs8c+
mMhBB8KPUhMu7RU/a00XfBXZLgS45+FZRdUGfvuAC3vt9bAA4ao4MmxaH9Wip9O0XtPvvDAuLstT
dcU4ctHzDCDFWdv6th3zf72G3FXdYmWx1hDc5Vksy+S4V8lT9+we7de4ExrqZRp2unCGzAKiNW6I
xQfwN+rKg8yFpz0I0b9cCQyiG9Fcd5guCQ27tC3Y9KVIWPyY2OlrR4bt1NX7fMJiWdLBrvMbHLb8
FMWEC/ssMpwsJMVYhlIldZzbuL6hkaZ+e7OL5CxrF6ltFywjWx5j0w/p2z3s4mtXigsbqCtJpaNi
hEWt4FkyFpAY2Xh1hEY1biz5GNp3O56K/M6LwuX8USS7RwzXr4wTOr1nfLIHy3R/ZYO+sC5cZLFU
JGyqivKMFYk8jdBNtKHfZVj8hizOimzrPrNsbccH1cf/quVaLcalbju7sQ5LVAaj/DkLp205sWiL
7ydm+qPXouPuosOUXwD2Pw+5XQ4dbeiRwRnYr3Fnya1BzIe6oRgVY+oUmb3gPm7E7tn684D9cpRQ
Y9uPK8FsEaSDtW9tyS0S0P/4dd3Zkcu1RJF8lSAYBfBN7qIMr35+tTvCtVZckl2rukCgm3gdpv2+
3IxN4RlFXaJrHGYUrXc7y9QUhMdc56gBgIO053RxMlVssN1WcosxN+VPsXJz6BUqZbzG3AW6uhwl
Jpo3mIu6raZDOIMS5TllftU3wsW6NJKzCI4a475u70Pk79KZUs/zoQt2be06dqRuWVaGQX4/j/2/
O3SP/SK8y3WpneHlCbh8lszbdJ+vsruB/Me1qsznBfPKGdHlukRUl3OEynXcpcm3kJKzHaavf/6k
zyv9taadNVpNM+pY5R5ltK6jd60N2/t+zMc7ZevKL6y7LpM4IpghhMI43uX6AIpjIoX9PD/8uf+X
hsY5PlNUPRHWBDSLCWR/FOtuWBVfkxq/1LhzgI3HXTahGdB4aeYU0o8PvN397lmux2QQIe8SsOJ5
rodwLTDIt8Pr1y9FIly0C/xVTqCKzbJCQrSo0QcQqX4dd+muhTFMGd6xDJY7P8aq+lpH7MrN5MJ4
u3BXXigSjxq9jmv5drfV7UquedFfatrZRuc9L9q+KKMs1h07WjP06dAFfhyBcBVVdV4YUdE+yuDX
9pWUwXEK6U+vCe6yW5FtGRtKGPQsCdw54GHQpp2i+9GvdWcXXddoBwHc0Wwm7ZeEacxyQG5+9wUX
3+oXFMCuuN5meA6waV0plZbA6vxWvgtwMTn3UAxZaQYF7D6F/e7fu23+8hsWZxfdB6HGKTE06xrx
MxrDn3Jgn7yadumtsexkUq6cZP0IR9IUGpX6c0vl6pdj/I0fCMduVeEQZZPqWEq78E2dzH7L02XD
xkjyEeeiCDtoeORtHR50Ufgxc8JFw7rZlGGu2jhjuf6X4slFa78V9BsYBqFLQmGqnoU7fYJ47JuE
JJ4nRZcLi1ZT5WowJJspBCnEqpHXVTL3ew9xDSzbISmTjY4kq7U+0A2qjpWflIFwubAOwEEdkwFN
U/YjUcX7BgoZfjPc2ZLbCA99gPOjjMMQAIIYwY9+8cx8uvJkchzXMjZblJFqDk9NJ2/WpPBt3Fn1
QZOoaqhVnBVt+yneGyhdVvMXr0FxabA+htbOOqOOspusTu3In3qkof1CocuDbZ2FpoPUUSY63v4d
12HxQZHih1/PnevtPmixVd0SZWOw2bvY1O+62Xq+Wrg4WJ6HNFQrIdk2BNtNPA3BURq/+hPhAmE0
3uKhgox7Nvftx1UMsPmZvTzXuHBRqqIvG+RYZpKtqh4PCk6T6U6AZviNubOE1J431dzjUqvr7qdV
Biuo81O7Fa48GESeGr5XUZiVVcNuRdDMh1iiws2v584aUpMqVUH6MGv29jjr6BzQ6m+vpl2wqYA2
TR+1OkQ03LOCyc9rY7yKOIQrD2bGaBgsy/estvDEPaBSln6aF5t//HPPL1yyXLSpmSn8zU0YZouZ
i+YoqrFDCjOPg2+qGNor2ZYLsv7C5ZsAyq663VWYxU3J8gONe/1ehw2MJfdOHyTkdVNLW6iT4eJN
IvgKwIvSBgije6C2f1hfFKc//9zXz9p4WX+Z9wmbuk8G2uyZhNnorQz412GRfrKjwiWtIL1fxEuS
b1lfDXY4TCM0eFPSEgkLjly2fvpiwgWuehtzMYXJnrVbayEYYfih8T52u6xV2+dzP02Yb81mfkLz
rTzQuriy0zzfaF650buoVbsmySYs2TORAOOnVaS/FouKTlvYsIdl7Crmt9Rd5CrEeKgyEjuyZGz7
Kko2Hghk4689Bzxfsl/7HU4k6fd1KGVV7lkSJ+sJBSzVj3KQ/J8AFN89F6bAZw+H8dStOzlyBgsW
KkgAP7C9iv1OMi6bpaKxmCCiGGY7/VcgFKdjWHrmFlyKWBE7d3g8CTPIkrFDAx/4uKzHKx3/z9D3
lcH7TccrIKJHse6ebVOoIGYGAQwLdfPzXGzdMa9kect6FAYa27SHnO4k1UnVHmrSwaSrTOqUT3mH
J/5oKlI5BvEJMrZ4Sy1W+DDRYttuqz6Mm2Pejo3XRRSvzC9jhlmbLpp0bTMbT8tpSvCuvYeb3zEd
xhovW+/Lnj9XoaP1VhUpXubXG0Gl8ez780r8Jc8dBmOTh1bbZ4oG9ZybTgup/LZrqNO/bFxHwJCn
XZrM1HiZajXEJWEo4dVz4UJ8IG6TetoQhwICE+K8uuvwh194cJm8ZNvnoky6PVvp9m3QpQZPyp58
dhjh8lYt5dIo0u4ZXLW+r097Xf3j13D8crRnFJuMcp8QmNtmgBcARzo6XeB36Tng0cv2dbhrVHQX
e0YhOvhGmr4/0HG55lpN0cprq97JVy752vZ93u8Zp3OUwrmuPW1Rd41UuNS6E5DreYi6YUDrcIjP
U14MYbqy2usEBj39lwMToA5gKzTfsmFW7GM1ke2JT1PgNRehmf2y9Y5J2kSB3LK26PRJb6hHTejs
VzMHPd+XrQeVpl1LhjUbKfk7ImN17Erip0UKAdiXjau6AkY3WNRNNGt1mIzOb8Etqisbxev0CYQH
ndbpHkdtMduM8Frc2FzH+piUoTjrmlXfmYjGBysUSIJknj1/kcth5TI2PQTdlswWCDbDiFrvcPPK
mEAD6OXvQTKjHOiklgyswnKfx4TcMBQK+x1sXe4qpkbzHCqjWTQS2EyWQtwSvFF7tu5sI6YnG/AN
PmV1S+/0/AF4vBd4BWGAl6MyxUk07x2dsqnO/w3LnyVs8fxWlktd0caKNcfNLGvZfgPvtDGdTfjT
JxijpPNlt4N1R7VJNE+gat+I2vYp4KvySr+fd/7fQyV33R+3dqwYSvSmLOnH8Yb123wC8BHfxTD3
fmjXPPou1Hqtav31yMldN0i9ElyKC/yQeJckZU2yvrPTVH3zGyZnDetk7u0+xyNqcpb9Hnz7msLO
yg9WAvH98iNsvFOow2rGDC7hP0weZgz10l4ddzmouK3J1Ak6ZKiW+cwC+61MAr/Nirsg1FyvyUpa
TPl2mrqsinh/fA47fkvVFTXqWBDnQbCOWdKhVo2FYZrY0k+ugrscVFsVy2hR+JQhllVvxA6URAe9
l6k55y7pFE91YNVsIBhX7RUUuRcUQtj5nd8XdVYsYLluT+CbnvX1fBOEjU5hXulXe4ac28uZKHDV
59PKh8xWIribqqS53fTkuUZdiCoOiMp5VA5Z20YfUIRwaKz9/udRuZCZgWHwy55blDnhUw5DFkcT
v8utuBvMiq2jO+Rx9xQQdhoT8ZUrUzzoWVVvaAv4abPNtXeEC7u8C1ZthUXKx9ghk0RvPUpaNL2d
Bhn90xaFPcOVVZHU6Nh8L4ei8psKLnAFc2qYu8mkz1oyTeeuG/tT29Lx45+H9EJEdVXiFoxbLXHU
zUJQ3Mc1mL/02u8OwF3iKjRLRSY999nUfrZIcKTd1Jor286lfjs7sehYNCQt7TKYfx5HMqMy4lre
51LTz3//yy10s3aDnkWNITHyww3BH35D7azpsRdyq7RBuyj4gcN8ndKA+hWrcpe06uMpSBi3fYYw
N9wIqJWeYkLzg1/XnbNzzbr8v8N5toicpL1q0hE1pp6NO4u6hsbaogPSZeZQt6FIp6313Lxczgqs
wozzSdxlYxG2Zz6M6znq/OpsuQtZNdEwFbJkTTaV5H5f50+NvabUfGEKuogV5LSbKhd7m1VcfkMZ
mkoHU773+pYuYVXzJgcNsnUZldHHNbDniuEM7te2syo7UK1hiXe5LKC80mnTV+oMIYHSLxS6wlmJ
XWioI64zaZfhUOpqO9hw89wWXbyqkN2Wt1HSZjTJvwdlvqfLPPmtfVc5K6qioixkrDFXJnLa42A6
1qR88ht1Z3V2+UxR9Pg86mN4hyvK57GIb//c9POHe+V078JVZUzLirBNZ6h04H91MmBHtuOdYIJN
6pWK7Atz3SWsoO+zxXneIZLT4CPMLCA4mwR+9zUXsQpEHFWW7zqjdpXHQIwKiGjrJynIXcoqbPhC
FFFtJtt1O4hmeNhhyn5lKV0YeVcki80Ft23Q9RmkHKZ3M43MUeRyeKNzUPteH9eFrZ6d11FTWHZZ
tGM57dNcHfjQFafShrsXsshd6KpX627kXGFN8S6DafLdsvMrGZdL88bZTosu3HFDrpvMRk2ZwRw0
P1U2tlfG5lLr0ctDQFXPts/t1GcNxIjrPk/SgJnPfuPurFdZxtAQCromK8Jmv1eGyXPf2/wI3+dr
jyIXbuWuk6OBCEi4srzJSNCHHwJjdJnGtZnelJUEbxxU/LQVEb8SJS4MlvsSPlX9NA4QlMu2dnvL
y7+n3Q+/5P89y/xyFoMqA1fK9k027uxzEnTv4vqagvyFTrv8WDiqCGya7LJJTPo0j+d9iPwU3bkL
eAUaJrvIS+Pc0XUibar1gZDc84LlAl5zGa5DYuImm7sCChDBWqdqCPxSCS7jBUcKSHRBCiZj5Ocm
QRuuJfdMHruMVz2u/RSZss/qLUd6K4nq+2lZ2ZWeP2f3XtmqXMZrjkQ8lcGgsxkIjHygESuqA6hJ
A4sFwdQPzXo/jQzuMl8jQLV161sNEdzwVszrh371M29DbffLuGMmGdVxZ9qsburvyKb91QeQAPKK
Oy7z1RkA0n2HQ0iRFHo4aF5tH+tJoTyygiqm32neVQJrFl3nhOCMZiezHqTe4XGXX1NGurBmXfgL
JxGUwWyRzkhMkwPhS3Pq5civjM+FoOnSX7QMWNLME/bzZBjeGJO3sNjt4GmF1/hqPZBI9Ldbo8kV
zuTCDu/Kg7GpC80+rC3e3kgH0wMTAZNDESPR5Y8/f/BLw/W8VH6JnlQxolGjii0yqFMZwbsiYspP
l4C7UFg35ROch9G46Sg9N2S5HXh1TSfm0tg8/6Jfet6aKbFz2GMZQM3llBTDvw2dy4c6ivSVj31p
bJzjQ5MIWNRMpMl0ZA5TDvcBapuPfuPuLOI5MVsZNJPOVq5+FEH/aQqGKweqC3PUZbcWWPTsajNN
NjAzv+fALL8MqPZUaV2zMe3KoYVvqPRjibmLc63Nmo94OMdnYCW55XYoj0lOC79Q4dJcq2x3joQ7
QkU1/Sij6Y5AJdrv/OYyXCu3Vb9vvUbGumiPtojf8npuT17f10WnbKtRNQffuEyLSB4T3otTDbWV
KxvZhZnpElNLCUOSKFl0xmz1GOPOkibj/N2v586sXwpKCkAsOussv+8mXqQKzu6e39OZ9mW7h6LL
+zozVL6xoXlo5sXv5u8iUsu2VDiakCprhwKSZkNnUzLNfjcJ1+wxiBK61MJUGSx9mgNon+CgyO53
BXXRJ6Tj7LzspMzGNv9c45646/lK0xdigUs+BXNe9hPKEzMYlIfIRpd9fk/7cX4wYUeeVBAQuHHr
+qvX1HFJqAQKTG2+LWXWySW5g2+kOiCfmV9ZrxcCvgvQFJPSnNV7mS1z3n0z2zzeqIhsDzN8J6+E
zgvryuVoWF5tqrRzmbVljvKcqdoPeiD06Dc8z//rLzvWnGsJZVuF1tl2v3a2ONmBT34XrNBZtttk
bD81XKGmY33bs+Uun3Y/sx/uShcRbuec6lhlFYjHg1Y8TgN4KPvFhNC569aonG1XsanMJMtfdQEL
UVF88BtxJ28sFr2ICOQf2G72KZ/GxyZu//JpmrngbU5VP8tSo2kj7xbdfYl08I9f0w5YAVPpfJ3U
oLJymaDPQ3dc4bgfnsd+w/NiO/R5FwRnoaejaab7lfRf/PrtnCWjwITIoaHpnESfop33aRXAEs2v
8eeo8MviGbBXr7wqVRYgZXeyAJIhuVD6YUXsNyQqWJeujJLgzML2qaQ2yxfpdRJgLg+lWlSHKRsF
Z1n24u28deKtWnKvTY+5OFS0GNXMfaGypYvXt7Kg5jQkknrlXZnLQ22BMGTrmAIPRZ6rz0voxIbk
yjnj9a2JuThUUWL9NDG6Xi5lUKRJQIe3DDrOLeT+o/l2wYv2kSTBtZvt6++yzCWhgF6ukiwmONdD
ULKDDbry2Ck+/5R65jdItrU3Wz8Eh52ywiskQ/Xx5ZQlAWzrSlEG521fup+BDOYjLhS5V/UhcwEp
Ylei7LTgB5H++1SoJwGRM6+15jgC/q/IO9ZAOhh7Cf8Jef3uWEYsurIJXvoOzjqm8YSjSBuorIUf
Wdbwvr/ZyVw/aI3XIB0nS9qgrP8Bb7V+CWbghy8/A8+XpJ3nKTi3FrNYVrDsrHu/ol7mclMFTVbM
XuTWiO1PkOh86kd15ez23L/fs1XMxabyZI4rcIjJeVm3T42pHvdq8zrnoATl5ZAUqymDFiULGc03
kfZm+zLnzHPyOHtuaDZIy7XYc2m4PcSC/2yS0Q9nZC4gFUV2KjnUp85LO93rLW/SiJDQb4dxEamF
QguZKZOf67q51xP9uqF+1WtBuYTUVIh4XlUcnMFM/kt6099GZPZTCmEuIAU7uWYYd5uc57D5WRDw
wiPyaV6HM+YCUlRjbkf5iC2ghyyD1Os3ES5+b8HsNz4q6YdyNG1y3qrtK4xm3q29+ctvxOOXM5zO
c5nbkOXncodM6B6v37eRqSuh97832VeWpotH6YFRrrCRnCG202YbEfPNOsvlUVVLuDyUuETcDiiZ
T2Gwm98KxYInhLj2foM1Jbwhx8X8RZJZPUUEJkYpBI3oYbZzItN+red/KcpgPoourv+p+E5VGhU1
f7dUrVBp23DkcVQSLz9L8IF/xSEF2xQMtQbpaKKTVlIfZhku3wvZ7zd4YEBRsGmat0VBgiW11Wxg
zIqDcNoHybykBaZM1nG6wzQ7ig5cyRZ6Sjo0KS0KPM6bUbwBeFF9tTIoIM8pV3YTmb0+qybQtwHE
dO+5MT26ZBI/aA6ygS+/XE8L+ELEMSyh66lM92rCU76fsyNz4bCNTeD0xyQ/M5i4dIZ36RIhiPx5
yr3+usBc8qsXbVEvzx3vUfP+c8Rl7x62pD9K0ahHFXXz3Z//mwvbggt7TbYf2UB5fiZDeJtL/cHg
SH/lJ1xq+/ms9sshu+Qa8jfr+H/OzqTJbVuLwr+IVRhJYktJPYjy2HYce8Ny7DwSJAHO469/R1nZ
SCuqwiYLpwpiY7y4+O458SUjeNcJ6u0kRednGiNd1qs2cbgDmcgu4cQvOpOfoU/oF6i6fqDZjPxM
rYb4UtM4S3jwElB6r/Tu9bSDdJ0S4yZqCBaPumQVSuBHvuWPZpjowQ67n8GxDJ3NKjTzMJkOLuhj
ONgkFNubEv63nmPKfh/TZQecWwVhfEFS5pnuJT00My39jgdXYIvN4KCjao8vo5y349X66tBVTed3
dXItE/NGj0EBvfZLN2Q/dUN/wOn143+vohu3Dxf7kvsIgSoyZpdiFuaoczafIg5/7TKGdY+ywf68
Qzz/zo/dWFYuBlYjLbNCLT27rG3JkISz76WJvFLB0uXAUFwu+kJj19lGNRw6tZ7yJfJDBqULgs1S
DLGVAz48I/VDS9q3+ZD5qe1JV2kLpSkMRswY3dnGAlIEcXmSoYmP/z3At/r8+u+/bGXSrCFUAxAV
DUOYHQLalYnaWeu3qFwQbGgj2D5GUl1Ei2c/eIDMyS7Kz36f7qzYvKT6an+tLqGdYMNCfmqR+W2U
0jlcp2Ltq82gV6Bm/BR3T03U+d1WXAyszeEeF+xUXWD09AYlthD0kP0Hrw5x+a8o6O0klutXhyiw
Jll1iOLArwRAugBYXNHdduWuLg18Z4o2WBMBTwO/eeLyX5h2Oc+sUJe1UW+tmfpjQUrtN8Vd/ktv
fICmQB5dVm0fbcnnQxkXnkvfJb+GuCzqSufhRa865SZ7jlfPsN8lvtZCh00oi/DCl7xPLF0eWa++
+U0V5yhtaUHhbFCGl2r4YxT2XdXMfpu4q7BloKNNolKHl1pjtSsWPhNhvfBM6eprGexMNN5amCOO
wSWYv/Fqf/HrD+c2vmbUWEKvfR2E5EKDMnhae6TbvFp3AanawLus30x4QS5PQhhgWQ9VTO8Euv88
WL9yy3IRqcnUK6wegL5BrBjLfbMTOaxlmD/DxgXhu1Q/VRAVyRavMiXShN+xls3TNmDvKbKO6ySv
yHIK+SjxzBiguCDHgfZubVlB8UZdZ4et7KjfxuqCIRwy5uGianlZaXKd1IPXw6N0CZAwnxpZ1miX
hOECHZOGJLa8c429cUS6lFjGBlzwGI+wDqsUtZY8YVHk514uXUpsaa2SBd3CC9IdP0Jivk5YjX6z
zkkhWliVh5QpedksWY6a9MsDl/u9BOWtXnECh6oom4Hmubx0s3iRVVsmgH788kAuFbYqCrMecDIX
bdQB8eUPte5+CQ+XCgsmWGjLQMiLwuUZMjQzsjVV7HlIulyYUjkiswGiFpDT+3uOoekmuJ/Xr3Rx
sL2uoDc+A/LTog0gmNM1UI24S3ncKAiTLhBWM9439YzZcoWQkvlqRBGFsC1KKM63g81j/j7PWP+J
ZDBMPWSj6nUCXyv1aLdxOdCx2/ym7b/0t4ZuJoHK2NUo7m2wtxdUVnlV9EsXtNIa6YV+m8RlKPjF
tM2FZrln085yiPU2hbaN+YXMYN0CGD7zsbyH091Ya66yF/Y0TSbL2aXV05GH9SPdZ7+bqWuQOLay
HQBHsgseUk9aFmmxyjtN38gI/ItlFhoPCgo9HTathU3q9j8+yO64V6z2u/i6THPHtK1HEbALAunn
nQ5n79Xm0mFNuZQEIlnsMhr0SUg+tLXymyouCkYRCKh13uiFx9mURIFO6Z77bW8uCEakbtuW0g3b
W1ceVTFFCRRsrN9LnYuCBbxlKEcqyKVd2c+t7/Auou98+I3J4oJgbIrEFk37ftGF2tLWXCf5OJfJ
rIRnFObSYLJe92Jq2X5pws4kKsu+tqW6d4++kdV05bP6vrc6j7sdr2ft/MmKvPxQL13xVa46fxJd
2XveClwtrR3JR6HktuIxQL2gvhKs6OgX6LhoWMYMeMhFLpd4rrenIG+aQzRFfnUg8Kz6PdNAFB4x
aIPWFY+OYzx0D7Umwm9mumzYGG17lc8DemUySxKM6l2HdN6d8P3G3HTpsL2eqn7HJfKisdkcDLX1
06Dj/HEuKnZnr7yxw7tIGGr3JxVbVD7nDVgWCHsd+obdu13f+n4HOAlIULN2I8sl2iK4btPWXKCq
ot/NmWj94m+XCMuKqoMJx7BceNF1T0MAGesSmeyjVyTraitBXKaBRDZ6hwNHSGrGvvJo8os1XSCs
q5sSVl/1iqKVEqIGKkp62DbdmTm3hpX9PudLNnU9bHvWC5HN/MDhgPNIDOqW/brFyVIZomjcVvF8
CWN77HX/brHDne341oc7i3XuuMpaM80XG2zv47qIDyyfBq/JLlwmDOm6YRQt6S/1GBwn+wO+MF6P
6sKVbGNChnO9r8NFKAq3T9uclrnye0AWLhI2d2Jc2Rb0FxE0+UHk8YegLPysboXrwdlFwsQlaYZL
oT5XxEy49lS+/X3dF37J8QZqJihgQNuTaL7qfPiI6lavlSlcIKyu2qqri3IA1xHoBHKeHR9rr8Uj
XCKsMBzpL5kPuGGCjigYOQRhF3sdGMIlwrbVmryfrx9ezPuhbbJzOHJ28lmYmGu/d/haNdAFgavP
BSZjbyoSfd9U+eLXtLMw9w5yqSvK7S4Z5F2Sko/vtfI7/4XLfk3dhGM0Nv1lMuTvbA4/kXrxQp6F
y3ghc9xXy4ims6F+m22PZBy8rovC5bsmmRWtgk30paBTfqxbTQ/wbLj3WP36PihcxKuGqXLXwkr1
MuAV7A23NHy4pvD9NkJXBAtJuqaWedBeNrV+Ypa+Kdrqk9c8cWkuQUpYbDR5ewm3cH+oDfkZ7JFf
MYtwaa59b7uqRBXgZczXvxjAlGm8G2zd6nHnyIwypey+6eayRsubsG8P27J6Jb2Fi3OVsqigu7/a
ywSLw1SFan4m1PgJQArX/K8F7zEJMEsXhLb6gOrDo1hh1Oc1nC7RxWutKUOi/mKhjHxqRTOdorij
7/1aj3/fr7KlhkPDyrrLtqlnKS98Du+EKK+/HwuX6LKzYCXeMOxFZVUwnrq5AdkzkKn5EcHY9gOd
i/gpWuq99VtRLuQVVQqWnnREP4mQnLJoUodq6L/7dZNzjjJpoOMbRvUl6oMfnY1MEneZ8TszXMgr
Q90o3QNlLnnffKYwKNaKegVzwnXXDHOyd3pszCWIJv40DfJYZ7vyivyFy3jJTSuWjaO5DBJM8hig
SDgmyBj6dblzkmJ/jNtmKs1FGtIem7lH9SXk+T1bdw7TeW0LA01te9nz6Ltptks2QS3wv7/8n+Tc
v59lhMs5gT+KFYpQ7QW9Mz2FWVvYpLP9dpyEMW+h7KUfZEf39/0STW/GcthOhjb0WdqgxN4XjfAD
07U5XjdDlSyizoYDpBi7NCunmZ5kD+qLdWZDb0ON+lALhANNmc9v4Djrh/tDwfb3fYFMMGzqNFYv
36Kfs6CP3bR55RqEq5ZVsKjcKNzbLkOXJU0Lc005Cb80vHARKiP2taMl8kg1y+DA1b3LKk9/cuEy
VJrHM8detqVzY55q+OD+r1ia4ud/T5obh58LUam9WuaJlnsa6PmnGdRxYcqPxRAuPTWJrEOWutrT
gnDITtEBmlaoTvKznBTuG2ezVvEa6yxMASG8BUe5JGVT/uHXLU5MQJoVAPZm9hQC9d1hRdXl4xAJ
P1k44cJZ4ZIFscrGLY2mlaWZMGUCRY/JC/jAqeOsITPGcWukTNfJ7s+Ul/pQ633ziwtcPqtUGR6t
8ypKAzl/ipDUSQqVBX7bo8tjRTAnaguZh5A64TJZEEkmZS79dOfgyPh7x4wGL5JdOG0pePLuYRmK
6mHJ/Hxbce3/vfFeQmRtiChPFxl9za1+EEPrVxAtXCCrJBO2clnxtIFM66Y+26zxO0tdVS48A8Rh
aGOWcoW1HxU9PyCt7HdRclmsmQ8IMGAYmAbllGYTPLZJ5FkUIFxVrtKGmcV1naWonN2Og4rEseR+
KTrh0lhxHKmm6AaW7h3tD2uDDEMGUdw7B/WNPdclsmKLOm46Z2vaiKL+07B4GZ6KnRTEL9Pg4hkB
6sGgsVHzNCpQ2xbrxJDKD0QWLppQRE2Au8CObg/bPqELlBCvQppeu66LJsAArg43264pWeY1aYoh
OvY4oPw2FxdWW2cGpwdYcqUVzXUCycxzHd+jVm8Mqcuq5QssRfY6wGbe6DZZ2uGpI/Nnr15xUTU1
b4JDF5qlHS/Egw1QBDArJB38Wnf2rXjhFbTzxjUtx40dKjY+Z8HgRyELl1Wzeg/3KY9YGh7qjbdJ
mPeeE9Fl1czEI7lniqX5Kp6glwW7THPv+eXWaPLf93K1dVFcdWGY1pP6tIzZA0r67gm33WrbiSxm
00ZVbpcopQV/j4riF7lFfge/C6u13NZ9adWa9kFe54e+ZFeJf7nBj8NvrjiRRUg3SvtIYAVBlhMP
+V/Kqf7i1bSrL0Vqm4c6w0GEdAzMScYmhJtlqP2uuq6+FJQ4gazBIS6VDJegHM9G7/W6Tk9+3+5M
l7JlnNsGkVwT9EMStfEDxJk/+rXtTJe8hlp6MEwsndY5pePytO27527r3HS7XYab2maWQlB0fQjE
hCfMeCGeiUyXHlLjCgiWos/bDYBHk/HyUxzxwK/PXXio2xVEvEO7pvUY8YcYIe+pMmvtt5JcaJAO
2kBeqNvSsaAiwTv7kliCWi6vMXXRQUgqljCD1WtqwqUE6sH6J4vHAb+ckUszjSIa66VoeEpI8XZa
5vM2R75f7uSjVE8atoXBksqZqLMqtvkppKvwS9mz65b5y6uRmeFQBL+5JS13uHSNVVF/jkQvj369
7qxSqkSLR7CS48CIj2FGTnAF8yr1EC7SNCyRFnowW1q2YZcEyOscYH7kZ6suXKoJt5awGzZ8uOo7
9qzizZwyKEV4LiRnT+edVGUu0OlEVvqZ6qlPM7PfkyS8ToxXUlIu1BTNS8Fr3OCwCeTjAyUR/1mr
0Lzwberv/AHXQOW1n4h/nzVk7OsAkuI07SMbv8tj3R/rsA9Pq4kDnCHcD24VLuikOpiVd0tE06gp
voqoe59l3C/CcymnOpiDobOCAoWryDsec5vkYxj6Jb5c0GlmAtc6fW19iT4QFZhk6slfXovKJZx6
LVsIXC1rCtfS6rOpi+XdEnHojP9389cxfG1snTUbbROJwEIvqQna7aWlMLVJYOzcnuqKBcedm/69
7nPUP5iiMH/8929Gr/4m/5f8xYqjCsJdU9rUVD5uAa6uOggeCCC3L3D03d6PtEMm9L9/7EY06LJV
28ibreoFNlQ5f0QNwPdIab8zzGWrurBYZGtxytglPkzN8Ffe7p7ngEtWlXAF7+CaNCNtUBeHuZ3x
dhD7+YoIl6ySUU0g49/NKavC6RnWb/MJd83OL4Z10SoqRDtBQ2ZOxx6iE9eHKFiyeS5kF6ridYQ0
AXibtJYNT2KK/+TrnXl5Y6q4KluSZe0adBQfTpfguF5Jlj4yflpPwsWpShKBBiOY9SaHDs4SzMlE
lvWD1yx3aap+he1GDfvkFBfY8klHQZZMWxffefG7cQC4PNU61ChyaeslnaGp9mlkUJtL6hLvuHQs
oGU3lp5SR8KV2wrGYMtQCbmkemdfRzkm2Yy8tl8fOdH4AFqusjac01kPMoEqSgWOtvvTr3HnkG8b
WYP6XWYcAbmFAa56s06rV5aPu2zVjLVkqqWbUhWt9QnuJg1SlNFPnw/nLl5lpgYgwTwtaZ+L4XFo
1xgaGrCK8Wv9egT8EnDCkGAJI94taZfn4YHss0lILHvP1q/z9ZfWmwzG6XiIm9Ndd1NSDdB+N6q5
J6H+emTFXUvMaZhUU0MhP0UCVzwQ7MiXXDTx0xZmldcJwl3UCmx0scx5PqRLwN+iGOB/Cw39HD25
i1pZmpdhV2G6s7YcT3IiW4IqZ79nVtgm/N71o1FjNmbZmAZia96y1s5P1SijOxHn6zsxd2ErpQqC
Q2pf0q1vm2Rl6qXU8sVrSrpE1PXADrOxnNNFkOfSfJtzvyoX7gJRsahYKAlb0mbZmsM27izZ+dR4
bV/chaIgWskNXdAnnNTziWyjPgrUnnmlKrgLRdFqZkGnsPEStpWpnQqI4cM4yPPbr0vsl4W6TJxG
w1yhdaiPP+h96A9dPHhdx7mLRalKVWtA9Jx2Mf0Mkcm30U785qELRWGKT7Yq0ecNM/ZU2uy9JcH2
4DcRnSUkrIayFeFjqlFEf8hJbw+dvdP2jb3LxaKMnCpQG2pKYW24Hkzb14/rOFRHvZR+OTnuslFS
iELnox7TEv/vYUDW9VHX0i9s5y4cZXNL1m6PxzQG13IJgv0LnW1zBym+0Tuu3NU+c1xpI7KmyIhW
1RNk/uoPFenK5yFn4b0fubGHuZhUNDUWdtB0TFk5PlkqvmxR4RXtQUjs9+U0bUbUV4OPtKE9T8Y+
6JOKbHcaf/1GiBz/741riDcTeAdjf9QS9fX9rE7LOsG1FTTzCx2ZPbA2J4cuQ7mv10JwMSlUZDGo
Uc9z2rc9O0whqU8k3/2kArhLSrFFbhRSIX1a6uGyyvg9L+2ddNqteeSsYC3qlpERaePQMvEcLB3Q
94m1xw5CQncihFs/4QStJEbFWh3hwS4u2Pp3Q1R5WiasuqS36l4YdeM+7kpDxZDDatiIe6zqyunH
VBbkNA28OZZ6o895OPAnuZHaK1Dm7vNmMGGM6z2v0m1vftqyK08hwUXLaya5fJYi0GCN+3ZODY+/
5O2ikz5HTatf49cF88shVoBiDcgqB7wSyr9RN35G0dD//Jp2wuSmFEjjjdcjDDxPk3A71391Q0v9
TFG4C09VoS5oq6IlZTWr3+VZAdfPufGqtuEuPWXLVsspG4Y0XpNlt/pnX2fkh1/HXDfXX/o8ghfH
bCbVIz3VfDFMf+ibePccTyf1xWEVADJga9JJb0My5PK5q9idjOCNTdQ1HCzGa7FpJ5s0z+h44EXK
iNXJ3FY0qeTyTkfZ/iBrvxdP7tJOmQ2RWoZ4XApKTh84LWQSxrV+8hsD52qriDLQkN6mdOJ58w0J
EfI0Uyhie7Xu0k58U3NDLUZhgAv4u2yrskc6r8WdDeF6Iv47vcld3GklYpoDRad0FBtvkmaJ+SGC
g0wOsAInmYlY4DebXPRJyCGG2iAZ0vkqNNjAWSph2Wbv5NRuHAMu+xSGJpirZu9TEm7Zi7awEKhb
Sx/GGBIgd35D3egr5+APmsBOe5wvqVpretgiFERtzAZvFjaVx0oV+UODzHMSL5RB3hG3Vs+ec9Y4
jN/JWIUDPcs1a087PLNPwerHR3CXkOrnmXXrPtNzkBc8yXYJntmzkoS7hNRSCzwtSjReF7VNIO/X
yNjvRHD5qLDnYcspmlYhdE/i0ZpkBN7lt+acFW23fZ6biM2p2heEEhxCzWlXReudx7obk9XFgDat
wzwSwJrruZiypBua4pLbiKdmjfmdKPU6OV5Z2C4OVAWsJatBfnwN9f/wVnTQI9Qt/rt7/kngv9a4
cxwXpoendz70KZDXQqHjQTFv17eDAm6jJ1QJtk9ZXvXPy1aaw5i35oHMJjvxxpi///sTbv15ToQf
VbWZFoxSKg1UUuP4e5h13/2adpZ5xdZ1tNswpwFd4eX0sYz8VJu5CwyV3Q7TRDEiijHVewh98NmP
FuTCOaoXCWTSKjxYSBl8QO7zu8j9zOj4v7StbJGhpqrHWiD6f2GEWuQhrv7y62oneLdzBk/nbe+u
7urfh/UDC0bPJexaGNb1YqcxLujZKIOAbj1xo+7cjm/MPZf6zihfa7vl2HoMsIaoXQ5isV+8esQF
Jys17IXI0HY+afCHg0UBROjHlHAXbkTBR8lpo6t0svYrNzLVnPgBa9ylp/hEgjaLFDkX0/aiRPA5
mqo7seKNGMVFp3QTLtaOATnnvJuegh2Rg2jb+K2ZiDxC0Wj/5Nf3ziLCs5lt9igjZ6hmJlmVvYW6
9We/ptnvYfqA1HsJN0p6zpT9uxz0cYK17J3d+NZ0dBZRGaybDJeYnFED8zeJoj+3PrunonCrbecg
DLI2zG2OLslt+7YzTB7hiRuevDrFBaiwPDEPGT68M+17HXew0VSDn3wQd/mpHp7AZZdJclZL/y7n
09O0+alQcxeegjycMnGFpuNVH2Iuv+chuVdBdaPDXXSq6cXcikHgszmehlXzI8A1yW+iuEpQFW/j
XMecnMO4+mTr9o+4sXcimlufff33X66hemFQgOrx2Xynz7NWj/0g/e4/rg5UDz+tSHfXHim+N/12
jm14J3V066OdRUmMZXNN0R+sqU7xeFiNfvCb2c6S5FkZdIh8rztJ9Qep9mRr/WrIuCv/xDYohvYa
3dGX+TtbV4nmtd891iWl8m0qJAzATDqQuU1is+7HvRjumazc6G1XAWoXUbhMVcngwph/KoIN+mn7
5nm5dMmoomALJ71mZzVlX8tZfY2r1e9EdsmoKe6Wlc/XVdNlb+2iD6ElflPbxaJMU6hhXjBNsgn3
uTHXUAzLoqPXHHS5qFrl1Zaj6DjtdaufoN7Pj1PJ792Fb42mc1bWQN5JYCgWvJq+znV/WtvJTzSJ
u0RSHO+6bKq9Am3I44Qb8Ve7rH6xm4sklZqFWZAbCiQ1SMZ5etwX49m0c1bacs10PAdlyuCHJMpk
Hb56jaRLI0WsMSpb0TCKOrDBNgczxX5xiYsiSehMwhV+2s+znHlShv2KSkmoj/h9uHNNXANWZZKq
Mp2n8g0t6x9d2PlBVNxlkUaxV5HOSptiAQGgIkBpeQJ5sNFvNF0aCT4X81KRoU7nqtifwpybYzj7
pnRcHGnNq0HJoWrSsmy/9bz90UeLn6g/d2GkOshMbVa7n2FFEiYbm0nCtPCL2Vz+aO+amZWR2c+G
t0dhss+cF/fSCjf2FNfsr4sN6YF22zTg1ddsR9n7YKTnNZY4q5MMcdw0zcTO07iu9UH2ZQS5/XL2
85ZmLoOUzRqbFe3rNAvktwB6GyUp/SJ85iJIax2QnuaRxUtyBs3HdlgfuFb3ymnlq5ki5ko8LQMZ
IGSmmnRr2+b7UgnysW8m/ZLPij/6bATMFXqKoREq4p3bdF+2b3Vp3jBNvNgvKPv+Hnn2rCMZRZlx
qhqj34g2Is+V7KY70/0ffv7fmS5YhfzefDTKcl2X2qZQ9jbHaDXdA2/E9pDXGz0wKeZD3jUkS6ge
x897GO+PC+bw9yVYxj/xLJD/yXC+Z0f4mmeP1VyE39ceKY6Q9oV9hEbleICDDs1OjMj+mOshfNgH
ab0iAOYCTryYoAmIfj/j8ekIw74q6deKeV0mmMs3bVxvUizQTo2nPSlN+1iN9+oB/9Elfq3TnfC5
3AUMK2jTpDrAFnzQoKGPUGacoqcSmEx7GOEOIw+k7KD+BtevJyCvQXsIgmw9zCoXp6ESyArKsQyO
rI5pmaCkY/jEa0rSLJ/1Y5HP5FhB1uQxQiX5n1MXR29RpI5Ccq1Uf8zohoGh16jGckH/WKaseICw
bv+mZ3heNnpYn6FW2KRZ1917v3h972MudJUNuiq7Ad0Zmp/9olIy+RnIMBcmj+CRMtl2aBCWCPKh
m8c1YaOKvN42MU1/Xx/hCGKxbCU9D5zt2/ssXOu1TEYYuyuvWwksS37/hbqp1NTXGzlbPY9T2qtc
qXNb5uwPr73JPS4rjocvvkl+juTJ9m2n8HDULdmd/rmxubrnJRT5BIdAyY583jKMzzyoMgjQK8Qq
rEVtpN9K/9fJWU+Qgpc5P8+xaP4Ie7t+yXjc+22x7tEZ0Z6NQwjHvmkdxv4YBACdVwK/sTvvaq/P
feoenW1ZcNPkzXau+mAakmlY4yLpg7bymkHUPT5hzcAh7tSz8x73a1JcQfMHGFj0s9dtn7oHKOwE
llwsBTvXA40OqHuzURJsTRB7bbXUPT2Lqu+5tfF6Jnugv3Z4kbqoOVd3jrhbve+s4MBEPRkGJMq5
MTCAMl3UH0ddbn4HBWrcfl+/ZIuyVnT9eh4Vq3UiYHl71EW0+WGf1D3l8igY94325ExNOeDF2gw4
6IrS+F1iqHvQwZQ0zpYOK7gmQp6gdA8DmK3Ylw8+2w91Sd7B4iJNTbOcVVXR92ypmuzYwE8+9lxc
Ttwb1XNfTGzezrLOpu8Weo9PO3KXH72+3j22IBvR8mkolvOQkyUtGo3vjmMz+vnCUZcYZhDoB3OL
3pH7oBowdZR8BF23/u33+c4Fte646Ld4W8+1WeojqaKigusf7/2wXupCw7MMR2Rz+XLOwA284LIx
baeqqqTx2/fd7tHjPI8qR9QA67a34fJn5VlGxFyYWsE1DNk51AZnYX6E9MDXOJB+pVvM7ZWmgpVz
JoMq7db+RRUZXC0zr82MueKSVRSwGiX8RdqWS5WMcV8+wjvPT6qGuSC1YWtk27qt0z3o+Js1albI
l3l6njGXpQYkLFVWKJ2GZfQ2JASgZ+2VQWL/sgsmKzc1pDBTVCX8lQX9552KOwHO68cHc0Hqdob5
eqC1TtH176MA74mRWf0M6fEU9PvZYUrdCLgI6jRHRjDZDOCUNi+90v/MJahRB0ajwCzBWZTBt2rE
ewuqVP1OPeYS1Plogi3fx+DMN/2F5U0qaj+uHLY7v3eKrgtR5Q0S6WM/lG9Wq587w8P3Pjsic8np
IdjqsIjnAgU3w1vEeHNSDq0fyMRccnrKViki0eapZcV6nFoLw6J890o2MheS5jYXOdxDwRpRnZ2g
QLAhFrBemXrmMtKWww82wFtoaupgPTUsixPUYr/49bnzDrWPbbyvWEVnvBmNzzLe96PpmR/gxVzP
3K2Jl3oqaHwed9G9McAinohRfvA4c9FoU2zweYDJ57kX63xoSsmTqZgDr8iaubiybXpaLZBnPg9U
VYeB7se1K/yoeuYKPW55hHA93OJz0DRxUorom2zH0SvsYq7U49BDTY9C5uGsA168zQL+LQjHzm82
urRyPNK6ixFYn8OifMkavpxqud+rfb7G/a8kX1xaOS7qHsYPWXiGpIF4iAQvzuCXu2PTcr8LE3MV
H7uWBtVakPA8rhM90o5tn9TaqzsX+n/EOl77C/jvGyTf946Too7OfTSw6Bt0FKKXpVYkKXZNzyNM
vA4hh2Tr3GXVe2F7mCMOdHvZCjF/GGHz/nOEHVP9ICS0tbO65g+yHJaPEcvIO4FU0QMsN8lnalT1
OIe7OkzwZ3hGQZ4FPQlneK89waVlZTFTMXeVPEtu2reQCuVvhiaEkJpX8y5+DXcMgKtZKM9iyf7s
guaFIkHk17STvKMBpsw1ljkHNd1w5e7WQx6qe3myW7PTiQhsrCAT263yDG0sA9GFLtwPLOzpR6pn
6xcYuMT1yCR8LddJ4qkg377GU7ydorq4d5+8HtOvzE6XuG4InIUtXB3PGkTax6rL1+cSm2d+6CY1
8ANpe0j9hYLdU4cOb/ze9d9/QTOAHk1zs3fyvKhYHaEosT0WSEMdISimHyzClB93xv06BK/9Ydch
++WHCN2rsVxAZ7B6ovNLI+KyP7S9pce47s2hgQdIsnHZvORGEnGEXzNDgTltJozg0MMrSF2rXlgv
xXNYleKLlmv+qao29QHg9dAkops51qMh4Cb3BfBNAO8SBLUfYlIX78oxyB+hf7l8qiFn9jzZvhgS
ktswRdL+816K/NQUTfVoUM7a10nMZ/qoNrs9djywn2veBJemDsclkREvk6bWw5ecIR9yp3Nu9I2T
BLFjZWvdZfvZThY6xtSup0jzO0+Vt0bY3e/6ucfLQRWeS6zqR8gAlQ/SiOZkqr79OOitvJNH+8fX
6bURdgKVYhvKzqoWRwPcAchza5YOdlugFZMFBoAnEMb2C4SCuh8oTZSnihV/U1aJhJqtTjQwhMeh
2OI7UOCNe8e/WFrR0SpH1c55aPafAzThksyga72Gy8Vpg66B8q5AxlBM4bfVJPUw3tnXb4yVS9Py
IK/KsEbwTgK7JrPV/YGQRSbRLuJDT5Rf4oS5QnxVZUJNs+7/nH3Jct24lu0XMYItAE7ZnE69bMtW
ThhKWwJAEgABgg349W/5Du+LqkENM+0j65Bo9l57NSle1ZDVUefPmv4f1VLp/8e9n7mF8T9NbthL
9GuirDs5ZEX8+78/fPY/7JX/OuKXJcAcc0lyIFZl+UZjv9+ynqj7vKemnTk3p21i4UZztv3fxpP/
zcd38RrIOtj81mP4ecuxVBskGnf/t5bqv5n4ibCAC73Kb7bM3U1qnVROJuW3//1p/U/74L+6wWBI
FmN6kd30sWtdOYOKhG8s/fG///iM/U8j0P+Oksa4eRolBrY3ExPB81r0cGd3tYmzKE+rEjZj8eux
rWT+IzFFLnXVH/0On5+03yJY+UmWFp2rjgH3wVQhWFb35JmD2rOOtZuTZRW1Z4SBNHOYOSRDHdFs
zN/8f7Zg5XeQmL74Yku+VxjiL8djT4aC/4aV0ABoaueIbUqq6VC9fkzlNrYulOmZI8MkaufY4LLY
10VeFGw2WCvgpPDLd9adQaK7T4fQIwhYhw7CM13Eda5E0cA8GbasicAFXHoI0C82YsX9CGffl0TG
Xd7EhxRbtXSDOCGu4IvL6PjT/TW4GxffVzYu/c+O7t2j4SN5V+W+PFmh45OgyCTZjk71X2EOzlTj
TsbuycG86pdiLI7OAh4p4xNdZiyPakb1p7DIZR9VQ5bYp1IOrplV3FfwRsM7DsPKGrcUCr1uZu9l
IsUfaexUDWT8Ng1Hfl/iOyCuQfi9xmSia0g09PXQL+qFuh3hyKmz9DThdT7HMHhbH8ux203dFbp4
QkJL9xR1VF7GRSVRtSCJox4O+PEDPd7T6RvEUMRUQpW/oh6GqoxykjaZSn/kXMa/uzz9ImEwmNNJ
91aUjJsKYuBY1mBvDw30U0WjpnluXO6XU8/4DAKmjDqMcinsfN06T2/TPKZI4BoFMsadKNPlsokj
jZ/KaIcETqyb3S696/bshzWTpW1kND6/hGL/OwXO9VCvlKiLlSS54gUY/Ja6h7TtOm0ctmzTBvTH
VxLBuP1bx9kG3895KINocWya3teRHpm+Txg+WmXSrPXhePwsFY/zeoSe+dRxo5Bkv2z5EjV+3gy/
+mGU4knviztJrPf7MSB/eMmmGQGzdKKNnmVWFWhKdKNH5aYXOrAxPhWzpfFJYypITn2xl65rJnUA
E6gwwjbTk6bRwh4K21nxpq0l8ZNhyeFJ1aFyjGst9GAH/CZ2jM4AD9ND11KDyHEjuV7GUxrmzZ1g
X8Gzj9Wv8niOOo1UNgnR3PQLs4FhQy6nydLNVin4Ams1TOuq79M0HrP7HbQQ+VsePJH3iZzxVxWe
SfGCDLk4qgJeRnESstDklM2uZJdNd47VOu5A766mGBl29TqHkj10mpb8nUKZ4k7QmcEVjxl8oDmU
iWAJtO25716QwAQzTUityHYSdsrlJyw2ZzBp0Jyt/GnKsBDPbFlXcjNm6pGxOikJvGHiCzhmHvHu
6/PAFt72LupAqbLcrrSay20jP8csy6Z3GxDc/MJyVaBiiRm2Z74kU3Y5dE73rz4V0Qqvg01axKns
Eb9mCkZITSL6Xlw9EZP/zErXZw8s7gf/PrhyZxfIIWT0g6t8QgFpZroz8CH7LK8Z3abuDZ/Sy/Nk
iyOm1ZZFTD9KGs/LGYbHZGlzNcf6+0jzfXmgCdY1TPlVRFubkjD9hLvlUqDTHAXWMUKqyvM0LKV9
ODLuxaXse2V/xQdL1UPIp5kn9epsvPAKEZkZuVIYAOk/ruv/qjkNNJ3nPoEz2GXcVeB3EwQPyYWI
EpU7VFT7eFz3Uq0br4eiMLLx8Z7/PV2XJFp/6oMYf5oWO2X3KU6jULRGmq6/DRKC5p9rTgj894gu
SVppvXU5ryBkB2l2xFmhrju+U//ioPw1bVd2c3GFXUgxvusuzPQmEPJ8kk4U43nc8PcRAXKYroUX
N7MvXYqAyLHqkyE1F5QxYVNNodd4vEDuL3d9OkqGQJMw4sU8RiQHFwf57osiZ1xEUO0lpZT+upll
058UGdvkkhoYE1QStlG8mh1xrpnmYUz+HG6NlrNKYB3bV87RNVREFFHD50RGqo6VscuHSekeP+tR
D7qvcNJIDpfHJLYcMBUBjDSPZR8f1ZEYXFBloWT3L3w0tuiV2iRZbhq+ePs5VyNl98mQrOx3b9Ik
+eFhKKhPPcl89ytL3JY+KJpb/5r3WKRfaxqt9CpAnrJxNUVpkv8LdzDvLtmRR/HdrNddVwX0dvaT
rusaRJWtmGT9pKmck5OREC09DD4m+/1mMzRH1bhyNnwsfunKR5aMs3jfsRFWUeV0m7sfLMguOvXd
lpJTSsPO7yXke1Fts5AUolFpnsH4Ntqi8+AWW9xt4JDJD2BH6WihHV6Tfm46mZbAWWJcJvFv5NDG
ssE/pIah+bs55lB38L0PW5Xq1MW0TUlSDPcyTaCRrw/4Ya1/DmXn4aPXRe8//CEjivYs9OEHM2wQ
3zMDjubnMsosmMaxiCzFicgMeFLr/ZSwe/i3KveS9lE8i4uCGy3bajg5eHtZhN0zfpnKToZPBbEY
rgdZZHnXwnahVLJiI5mKvSKHkgVBLAE8P/LKp1O03qfMyq7SZZdT3LZdN8OGnjjviqQFK4+wuRGZ
Lkx+pgsYK++zhI1dcd6QRwQz7JCDp/5PvxTWh5osK6hqKnSQYVcsaL6SiugkYitEuHI/dyMz83Du
YFjAk0aSkkX6Bnh+yV7SFda9W53tJbEfvdLLNFXZkAh5M+KvpWOdy2RURzWyjQ5QDq/TQRq2ek1F
XYIRFJ97HSHJEF6xWV9cYfEchguNdLJ+FfFE6HlLZTSdBaAn1hQHcVs9U9WjYNrlLAp5Sgzt+Iih
zEp0S/r1COeRbEP6HnVCz+2+sPyrP6hOPqlas+Ey7YhL82me1qOX+jmN9iKuyJD0+XlEucHuSp7G
O2JUC7aHS3Ek2Y0hcyLgvt7UcOpctMY/dDbwoyVl1BX9maf7EN2HOVqT30yl8SXPk7w/M6TE9y3y
L+ZircsVGbkPUsRJ+mD2AKe+GihdCi4vOD7PXHENzxa1rhbywyxco8Xplm8LzOKnBf7CKxx8ziXK
KPcPSFSgjeMrgxBwdUO52bISei9pyzIG3nF1IJRIXzdUljg1ZC+XqoT/9AsDA1rbClXVlutzGHya
viYH2Xl0ymhs95siRvYvUTLDQBYhEynKNWzdBA5ZNNOl+JdHmXUXJuktAbvnKlLYO+KELc37NpXw
BrXzMcimpyFl1yKZHcOfzTqaqwgonPx3CB3Uj8cqInFDZU2yX97h5noCxV6lr910xMN19QwLkIAd
iMGG7wuvzruLLH4TNuTHcsH724eXgxRIG5+V/IOhEy7DvjsuHOHGX5TOAsSdbdXr9JwhFWO5p5MI
/VMGUXDxFHaAu99CBhHMBSoBJUW1jqJAOMSYhXBCINJsPsskiYrTyH3M3vOFLtu3YoHM6lvHlet+
9/hdUe8MlB7in87TiMSQ6xyCPB2q7A2MC8bRx/hmMdGViEcJaeOcB+xfN697UgOxlaEycU75lQHf
PvW7Ad8Y7omTPKfDSmecFfvQP3Vk4REqyjFGxjRIhbJUIGy2K2Op+16QGAnLdSyVi74txsppazGY
6IrpMo79eC4pw1XtacdKUbtSRxmKs6OgfzoYoGa2Juu0xY9k3Qp5TfejMFWKlInzofL+G+0Vn1Dq
U/RxJ9ObXLJqi5dYPeTM6UlUQ8+UfUy7YTRJtZCwENzPkUtnvLiI98cD/MLFYup+CqHC/49AbR4L
sbzMuCBw/EHG0oH+xGepmyy4ffpTdCF6IUeO7l3B5PZOo0z3B0601B3A6/KIf8eqhfs4han0dp0Z
iugKQu4QPybeMgxju7Io+T1BFG+OkmE1bGnxg8fLABuh/bugU7ntD7ZMJvu8mS7QZlzGMX5BoSBj
GBkMwfNTpGJCX5cS1cpJO7KwF1dOYjvPC+3uc+Zh2lEW/IySiw8QfsZDqc4QQGXJ04EyULVTinVl
WgeHj9le18IUk0VF/RffE8kaPcilt+vXvPWe/rvB6OhtIyn7RHOKw+xUBgWb/zXt9qWZYPT9JyAg
sZYYJZ78DKe3rnas47mucfhka2j7DfJZe84XIKL2ytVkbIsGvxxYky+Z2r6LSfDNN5jIesubKD9Y
hhyexaXLc1HOW/qMKPnoXdqNgazK0RmwOgtaDuwNnTHcvJZhQoIv8h+RDE/rPnIkgmcjoNW8aESu
PawzfekfxJ7FH3NGrJjqvY/6tGvSdYoSWqkeOrxfNsmjrYmyXS9DNRxbtz7YfesRl+Y7VLILxl3x
mLbzzrvpHyYntrUDdkTxyvAllltp6VaMNUY+vuntFBbQtpgZKxWRv8GxGp70KdrdaVw/TFYkyTmw
v3l4Nd0jF73hkFXEoXeNhtAeAqFkW1W6dM+Lyk6wNT6TQRTiIewuyy4bMsCXz5XB0ExUniuMW+YD
k4niG7L1BnevYEqdlvDgXXCTdnFWUTcYXI/ACG5k/JsZnsMXuWXbUjQ641nauCHe3+XGojNN0/xJ
LyGKmmjHfwN7zz4tPE2mk+9t/4C1Qu5yNpQYQvkQ1X6dsqvKwvq934n5ttBi2Cu4iZZo1wBk+irB
tChUcZZQU34neb5jDKGnz6wHxwfQOignILod1c5L8sJWtFgoSWACm6AtPEuctCCCHzkE9NvwPGcO
J/zeHdlNGuXusLvmpDYIsgPQXR7XAcZWNei1HtX3tl6K2KNA2V0BZiFTNTRM7txPK28SMKMuc1Z0
Z8q77dZLHFAsWU09KVM8JAkAm0RMPQo20NJZ3jlkzxxxS2eXVHDEHWqWZluNxGFzXtd8ep/XGYcW
fD2bvqNJCydIghIBjMaMbT+dLwe0ZTkKJ4+W+xjnuBU9zowlpUc9eLJVzCBIPGQAPHxP3jKxeiw5
yM5wUHRtBPwkxTOIupMfYoeOyfhriPbfPp8IqkaOhk1R/D7SDHud7HOH58/TZK7V4O0dQ4mALiBf
vqwlyY9pxPGRy2h9H8281TZ35Bnhqf2PPuu7K6KOu1vPrMZ5YucqiyypQXDkbZAZvNMSongLzRbK
JlHa6AJW5dIE26OkQxyV/2cJPaumDuKlHjyR79BsY9pEMn5iXaouw4QiELT3/cjrIlIdLHPRNgdw
j85gWJM7sE3MVBU4Gs7crATp9lnmRbt3OVMwjyz2f0GJRAGM5jZ/toORaP/pPn1CuhBf5jwKrzls
F86G03WA4PDAQ+OyaHhv43bM7PRbrxu7WwiZv/F9SrHyU4lhCgGSLLAYTrbgSL3op/xS9Fy1iKrA
QndKX0bpwlGH0m8nFdlBVLHtxCcflXzqy4z/MttAqnSNlGozkZi3UXd7OA2gVpKbjM1wksqTpUny
UX8rOJ9epnwsPrpkkl9IU40Q7EhQmJWM/ThMFGUPiA0ST6vT3XVLRRlVO3yfGtjCoAYIw2LOEkOg
D49z0F7IAZir6QXvzn3RIW84n8ZY1IfswqUrEy5aE0fRVtF46JNmMqYAuDWvwQE66hfdDLi+2u7o
QvI+qx33ciVBG79Lcnr4t7TwCLwpizWS7Yg+Zm7Rred5NR+leMwOyh+yhAwLotPpCBBJhd9xHNQ7
Ad/ggUSwWsW7Q4uItnIFnoB7Mmo9Ze4bPEzhsO0WBI19dbIfpjpGDfXI+3QnEHT4XFR0OOZnnqDE
9Ee/3MKSIm9TJ8zyR0zDpuHxQPnL28Hn/ClPS102B7d/25ER9UXNcNV/ELLTK3h+5pSSyH11PnYH
MM+tu0FZI2ilUasWNVZHz+sxRnZonULy9ZTRDdtoW//GiNKkgAXP6KKtOKV7QV3laFnCln2mk4KL
Qp/Z60hx+7VKZfZvJMgkUUGq4kWkdiYPkfPsT0ylFjVBsCR6vH5X7/GUU6xiTADiFoQYlCkUb9W0
Iwv+H9R480+ErnafxrqsqBIW8bQmW47SWCx6hRZrR5dZh7VcF2yWOf4lzbY84lBIPpwV26fDWO55
Y5DuV3E8YE1G2+Eftq0kt01w8ZuMvvgXJRv9qWNF0ZNxvUZ3AdkjX6JD/QaSfR76hqNOelyPWRx1
vmflXcLnFIe5n9PXwaN6q2Ksf1Ed68jvUlQgora9TudTt8+HPvE5X82VJEbdbPIXAqH4x8oKP0J7
1J0KoMZoxVhn0CHSn5LxfGx4sUDmk0LiV9TLhgTgR1/EA5y66QQ5+PO8U5xsLMf593wcSxf92lHV
3Qq3+3aAtSxpjngH4grnwaFsQfDw32BSjAybON9ZgSC4jpcvB2atFyAe6M1wKMYdgCE2mnvr49jW
VIcIuhiL80IYS9Kfgk/l05Hu5rtJ4OnZHNR3rs6Rtwe6t+3mY8F1sM/220jy47f3sEHdYzbnbRSU
fs18Hv0TGUXPxjEv7xabofwrbD7Ml7BJ+UYOma1NjH72ZYOV9Wd/DONwAcXuWGq3A9o7EQXTBMgR
R/U+Qoz0BOmzfpwoNLNtVxjhWmAWZK01ehB+40Dllws+Ud5SUIz0OaMJ6ZucOIP3FEvL653FbmoJ
gcKnFjEV6DnA+fCNd3n2Um4BLxQ/W9iKCn08xQrKocrgskCUVrbjyjKwqtZ3G++3D1nMs6tsGDHP
IDZn5zh3HgBKCCjC83mDBmiVw0YBznLRiDRERyuznZubPEbs1AFUjfSK58ZJW2S+v8oSE75N+yS+
pnh0H9GyAXofUZg8lBl0gacunuZwpcNg8qsuc/rLLWYdnimRqa6W4dDYELjZiL0CPBBD6ygAsssR
7Sup80Wxu07sAbpOpIQB1ibrmjyh9goeXcLqRc3WPZZo4fp1ayBP+Hv/pp0pywv3fPiZy1hML6VP
RPRCQ5KGGgW62c/RPCEhZQg0eV5W3X8M/kAjXcgAOBOGagNmK0me/B4FRQWSsWLmbeInSKBiCBSW
hxz8eI+edo33RlpJn6Y+Wv91fpHwxxxM2aLDA7ACYe00IoZRjB/F2mcNPZY+xVIPq2g0QWXg0JiZ
Eys3cXYwO6DVIIvo97FS+gBEgpFzyGy4/o2N7n9nk4tfV8cVeiHXqfspXpR9piKLr4Agn8W4ZU8J
oqBv8GXFkzXBwNnApR0F2KiVyM563kFZ1XLh71M5hr6Kk2y9KuL7vE7lzs9HivyYXx5xQG1sZ4cC
32z3U97n6NK3Xdum2AsenyOaTD/tNKdlg6rXGSjHzDKdbVgHXMkLGrNqGlLWGgCVZaVMgniuNRfT
Q5qw3lczKktV5Znyr0LDbgmny6bOJhmPPyJbMBUeBezVH6d0db4tS5ht3AqLox8oL0N1UUg9/3Xs
i1CsxamF3VflC5mLZieHWds0L8v+MpCYkRroaKZOMENUW6NjIst647DRIfNGMPMIBLoMIoHYVEm8
4UTNcl0+Fiza6yhn8veeDcOKHkPG66mPnaHIZN5R88SBn0iqy76KSiSRoXOABW7FhVH+eugp2Eab
IFg1jqtRjbKgsCFAZRqudMnIE3DrounHjD+yLsc6SSV9Iz4FXsXQ5lYwnurUG488UgmGvRxR6vXl
f0Ix835oCowb/34VkECqrVy4rbYk82coZo64UnM2tntRqPduEf6UbguafjErzFnW0r0uzoR/ingp
4GujMECoN4eSu12kxEkAdjmLnwWyXb6PxzHAAbObhtdoQBjio2UIc0OzvsFmy2A0Edqii3ago6Ao
T2ezA8WtsfGoruYJ2S0VRmnh1XAblgaYPu6BdAH+V/kpnvw15iP94KUY9NeRTVtfob0EWhBPBg9J
I6X+rnNZn9Za5xp83E5Ex7MlvBvOzkSrRYXsy3tw9f1zt8C6tCVaMtZIkNZ8s9NyOGrXWf66Q1e5
1gEOR98xWXOfU0IDIsv6pL8UY9Kfcc/jZuJW3RRwMUiM0TX+nSys4kluWFOwig1jcSfsJuZbkJRM
GKgBZ7gsvFR7O/Zh/LAAu1tuOvlry8n6DkP28CegsbkBgMeqy8L+Hd6JUL+NkMqy09DZ/GlBa3PF
1pJbE7LcjrV2kAujuxlpBuPALJq/Jyb35EyUGafrX4p8qDEc2B51Dl7AHQZYuvwn7EeCaZxD9Y0D
w6nPaXLhtztEyk9bvCbfe47pGJc2uYK5QO6WLekQ7z0V83k/OokKHcOYT08cVgFnewL6TDZRDIaJ
Rd/bISe9IAD+Vig1v7Nte0q7Im9UkQ/rBQWCqfo0CNQU1v8pzT6vD8g612mrCT/uhpykV2Yzd+83
VZxFzI6pBiwnCmC+yDJsbKf2q8GLBkAKF/urojMuOFRzcq7UnjvADoBLEaEMocQZ9Pr0j7AYqlRr
hOEMtFrr1wr1rcRRvw6V4bJ7C6PdKZbXTE3DI7fi4NmsfyiiXX6pvEQRXEAGVyDJKMeUhXK5PUxe
W3Mxng3f9khgyAnJ9o8dVxsu4/mQADD3HINgy/StU2XyGqIM/sQiitt1Sk2bxJiV9ThjcNBlqAwz
JmgL+xp+O6ZFn7YM/3wSe3GapQHmV0LstCgMeSpNmTgBFp54tdFV2gZaRvs6DCU6MZhcY/Tu4u5h
kgYl7zrs/mPtB9t0rihwq0SjqiaWHqdOwl8XMyve1WYt08tG9fpG92UZa+9whkBxQh82RadLFjqd
Y7YjyRM6MMy7MTSr9Vg4gAAdz97nUa4nrzh/AXOANZ7QrdmnYvu5RHNoUoycXy2NxieFsLIaMKe5
CNpFb9jtoIvGSLCpgIYl56VzcbvNABBwF/LzmEHTBd5Hh7aEIY60VkpiX6pDo4QL0HuQTXwkiYX5
QcEMWje5PDoFvifrUPfWCUZbl3QGBhA7Lh+WTKcVINEdLaeHVfHuclchXxKJB2WeNUHZ1xWskCbN
IGQudlpclOn2S55gGKt1CPdoNsJpx454XotIXkBJKq7jaNjJR+o4w/NrvPdjUbba9r81hOQ1PgpJ
9OQ6WS1mQNB5MDI0ptzL56Ev4rdNmrTBYDJ+Aqg7Pk5SJb+x2LPmyIWps2ztumY3MaYcPOWVyURc
dfro2m5Y+4+MAzPMVMwvs0xEQ/kx4xSPog/QzToAmvIjCUSdEVrOTisDHwvrIv9DIfxfRHsgmIQ3
PaHji6DSn4BIYyza7XuTObqcqQ80qmS3/gujW0Az/XJcrcn/oOD+tHwjrzDJCM0CU5/HvcfMagNO
/z3mMT1j7Js2MtrLKytd9Dhv9oNMZmoHKzBd4V2JfG2M9tCC9Lgte5p/B7IwnwFaDbe4gGQcpEOL
izz0n2nuzQU4JHkZnf8+01G+jTFBKOqCGgAKpbmDOeow3MG3nL0mo6TN4YBHnCJSqmoQrkwrY4Kq
gqdx0+nkN1TdM57nWjRH6RT4KyIQ2mp4ZrgaTBZdlVuxbrUAe0Lgsod0obEDaE129/x5h4o07eHh
+SE2ne3w6aaxJnnLkaxcL+IQKjtvfsFFOJAI85hnG/qY36tlTrPoFAikVUClvOdHgQ2givXnepS7
vqBsC/s3QKm9wbAquLz8IeY1/10MwYinWOzUtiZhwX3JkB1+qPZtKKZGzMKmD0eJMIMPJm1sbnjc
MIspUjAJMOZ2k3hKEdSS3R9ODU3OV5X+DFly2Fs6JArjxsxvwr6WkJQ5XHtrglsyHm2y/YByXNhP
Fm3EhkpPMnGg8+IPUG3AbnqrkP2wiHrJew5MNyTlP4sfUUPnlPFHjD+HpHWr7v7jBdC3KfX+u9gW
qaptZi5qu9X2oQaoS1Fa5h7UcdyIiHgHh3QyqfgIdsgx8+qinIyPknf2DQ3lhBppxHGjajke4S1G
Mod7KSXbxAm2kklcl6OdHgCqpKAzDN0wfa1g7+nvU18E/ZogbsfVpcTFvyN7a3N9JbFZ+3szT1bV
ZQJ/a/SdGGPlFa5lrZ+09weeND+A1lZDAGBdj1viMGrIclBmbmWZ5eEebgsd/+UjE9gTqq1YvoWt
OKbqWPJpe5PaYjGlKUZPSZuFLX3H4JUlzwNAFv4lYL77tVAwsWHwCqK6bNYiZuhmDRCGq3FLktVA
mo7oGaWP5+3MRPS93LBK4D6fD8LGICZICmE8t0VhKx4tUiNP1Uvgxr5YkatQM8GW/ZsXGM40cgbr
KaqoAdEXXFrjd4Wxb9zFy1eyTWDwtZjnmby430eBsL6ZdKA+4N73ri27JFp+DUWkt88SkBJLYVvr
dqdRj8FJfa8trnVgyrieJIZ/8z7xn1kfYSIOd66MRVc1iZmppp9AN7uNKShHA4bxiPp5KEOhkgv4
Pi5cZxfNyjR0Vmx8nHe3l2cqejbZK8IbOcoiRN4f/+Troni9xRC/g4S2YNLUKAUP+h8C0Fb2siOQ
aLLNPtOFdLCqKmCpV5HkKB4Ro1UuGFqnYGjEOZ7QWhUdCANTFUV8v58TZDyoO/Sk6HYrncKq9E8R
iqKYT9lK5AH6jzCALO5gq8GNO+1yBQa2xJyMDxbzsPE3Blj6+DnjwCq++sTHGEwSOW4yvsSQgeYK
tQIFVw6zrQHfvfGpkixpj4Rojd5J+MjDP/xIIqANZ4WXycfr/+PsTHYjR5Zt+0UE2DmbKRmMThGh
NpWSJoSUDXvSnc7+69/SGR0UcN4FalaFzFJJCtLdzPba2zhPaOBYMtvZ25uZTb7cOXoIiuoJsWCd
u1tg2n5j7sj+UtuXZ2Xe8ln7Y16hcK9e/bUwERjVvnCcLN/LoFiUjLUtNnXNNgRstj14ZHosjAea
w/adXPMkNzb9IsBPg4rRQzM6I8KcTUyhJf6EiNxi+y/z/spPePvqYNoFw9pfodLr9moJWrNuz13q
B3WUjoL+ZHU4J/hNN7X84mUu3as52IWK1OzM7t4qh5y3v2JBejxZOiD9awj/ZrlZfE7UP8uAzpWL
QMfsrQ6b7CDdbKufUk9zXW9m0z9wmHjlCXGrEc9VUIzp/WzW03A1JHTqmZgodpemum92MOsiKXnc
qE0mFfzOw7IKo8UpFa9oRllByagG47XhzO4Sfv56TArQ6Jr0msBJLM/cxlvqMtD5FNnmyQ+IL/u3
cpYtYLSAgMpYew7ci0CkpudA2nAOqdcDXFldWD8FsgjZ37l4puftptq0e8J83PotB7IZ70PaizVG
GPXVFTd4UOxXh/c3kSEicOSMyybtWOVYA1/nbpidJLTMRUf0D9v92nXz1kUTBo8tLkvmrw8G1IvY
IzGzFq0kpGOlIFnUnbLVuMRpWqf5kcTWHFUyX9lWx8uDm7OzlyeVGbP705w9c/k028C2dutIQ85w
dFpfF9uaeopjQpPfJyvsDsMMseZknn8KnYGxn4Atje2qZr1eYJu8SgwySl70wmeCHbLDKg65x7Zd
10EBRGLLfRbY8ADYL2klmBLJ2qjxqpf1g3YD5d1rql2KlnwYF9TCsjlXVeFvJ4+EmRP4uvdLhIuZ
JwAb5htWsuk545Ml+HdWK4npjQcN6pv9Uw8j4P/2mM1/pSlvy3Gp2rndkULEZNA3KQVPPuq7ewZK
mB7dwl0Z8jdtwKpDYU63uTLK6q6s8o5qw2nGT1eGznIzl1B+oOUtv5vUb6o4lGnuRt3ouqh6GT4R
A3o1nsN0CuJyKvOGi4M9ZowZ+ceRShipiQ8ri4rNqK+yDrykzZrpIAJ/Kdn0MjOGML9f5M4OUUNW
2X/kM7ExsUZO566YZOYzCrWrV1tP3Z8aofA3+we67XlzhfpYDWwHjyWLCNO7vq8MEv5XYwr3KQp5
nwBObnIXtrqhMJmdvL2JtZh5bAuGKHs8X6Xx5MF3YPbaqv4LSe6bM/4e1+toWbqRif6SSyS7KjP7
FCUmK514LkYIOLE6YccCzcCpuFCFmd4zwMXrFcG7Vvovmx0zK8lBWSi2zHAMq10r1sY6GLI37Dez
Szv1ylvlz9/+BwZcs2J9933IGLuP+OAa/48OZfVVWJ2yeIa2Md+Tgi29OxgyrupC4/vywkr58WZY
9hFAqSQbJWewMOhOPk6erRhu9qAKxUNmd272xKDKe2IEW2W/PU1PYY7l9NaRnPyIxXRpY8vjfMAy
NWrOfmOsjaeMs+vRTZfMj31/EkHiLXkFduorwy3u5lo69c/KlS3HZZYb4jjTgPnHMGBktPc9xiN7
CK9i3BH+AKLSrAHeHZEpGB+/Ls31WfGnSx+x7c3lXPLdNlh1wu4fwq6cLFP2S7Mw3F0Otd1szq7C
uPeQDezwSVyoJJ6rrZmbOGdFPOPZ2Q4BVyLWsvjdfb5WefpRi7oUFwZCUxrEnkwDN2KItKnEUZ4v
rkFGaXzPZsj+1HSF4yJC94pzaSxDfR6CdX6RelN5ZAhb51GoGlSHDonz0KxjdvIbTvrjtI56ZhUy
AB8CB+fQnVz1Zt+Bj5rVc8etBNTeuis/XiYZVL6JbezcZA7JPEmcaZ763bwV/BReQf64N6btc7jM
/osZeuFPW/EkxyxTNY2/6yJz/lm06R97cPqPwJz8br+gYE0EBsklS+qN0XFsUJZ5v2zOPiOPxpCM
r6dg9sSWTE2u1auLs9/Y1ySLpb9bygz/5ybF9Nhndn1nUOo8aRkoGBQyZY5NnYoVjWEc/cg03FIz
OPZXcjaisW5V/uCqtjbvJwsO9VKng3GRDUQLN2e73qRBWQWdXVbVTQ05mgrkJ4arJq/rRPgGQRp+
PWwCtdzKnJcWbu7UWYOXPbRNn8czXUIkaaanaBZeeOxb+M6pNdQby/t0GNWZnd9Li+C7B8GpmO+2
cuje6UwyAADlUnV1DHHaa9XUPRs/2SdYwy1VZR6bgbtwiLV2SCibs9icUUG+vXur1cVgy3r8xuXt
h1prM3tsprLvngPWaZenPq/Vd+3PqxJtq8N4aZ0c8bR4QwF7bQP4HXKq/2aI/HTdYF+YVT7TkYRd
onp7url2K66ZTNUppF4AtAgN23mCaFncHc2W1q9bbYNX+rPX1C+FTM02KbIFYsdCg2EiOKc6u5ls
g76vLLMVKAyVrvbZnDbBsZWTKC5AfCUD4kkN6V8khXJ4V2Etu5fU2VCFKKQGPoGt0deUgay7h4Ef
AkaP08gf6qFTB+Kt4P6zHI3pGHbDNJ9qyN6ncrQrey9tmdY7pOE1e7C2FKk7N4Axbw1iGPFujUVv
Hjmdbc5PmzHy2MsqGwZcEtx84orAzQ/RFjagYslbhVNeaC9q021QV4eFNc3RrbZ8Q2AZYDmZkW8H
3RnNvobxOamZoyIq8VtMMYXqcNOGHs99QCBe23XZY+jr7jxMNrvtQ8ODBjJW6KkerUUkgt3i1wz9
K+5Ggz3Wqk8d542KYvVi33A75+RuYvtbSt6il3mri2u92OpDYznJorJjv2hMuz6v12EIPfgKro4h
RoiF/JOraZV3I+rQnDTK0KeZjGG+TdX5DyL9DqI3Rme8rbUsvvrQkwd/GUz8SYOzmEcQftHvw3nz
yfbdKJLj9nvKc2aWmTLHSfPt4LJOfPoThEL4sTvNVhuPxdCewBD6J9UZbk69ubpruBMdV1cMBjbn
D9O4QSHwJg60ar75F3SiiZuhs6uE/7lykRuU59w5ypDhSTeqr3fYwdgum1b04L94qsePbFuHBM4L
O4LrpV2fSKuht3frxp72dqYlBaGx3As1BfsyK6s1nsaRQM7B4rDadcocDmrT3W8qrCqZRDVfhGs1
exyT426hvLuMGXPNDs/Bxxx2JQ+krIgh3GS3c/XQPFhlKptDXazVPdJIc8ytpblXRuEknGU2muOy
TvueWigqwy08ClmuD/yWhzGhJKwlNIlnDjEdLnSpI7P9mKEXPEoum54PkBCqZ3NhQ58bynEHUkGU
+pKNwKpuH0J0d5XfMxbcZu4LrV00ka6/umLL3oV0F/tH2VuD5R5mXET2W9+XBSt/yrm+2NoUz3bu
BT9TyLcsxmOUTlFgIBL7mFd11Del/WeBjtoiM5zmay66+Vg7FRBMsyHQtv332IDdJXesLwkyfve9
88vpKq/bI67iHUDerpt4alkMc8o2+InGsjN5NFMROpQENnmRZuZe+MQoA5Y+BayqLMVWAdO9pUHB
iNSTrjHsBe6c+yVfhytf5A1si2ATggi2Z7yHmFqroK+sOM1H87gJaKMkqyuji3t4uY1MRO6KYNPZ
KZuNJZK0X0fwcf3cVb2TMlPypvXJD1oGDRu5uF1U9b6x3gBm4cIp+owf3uQgh8/99H3Xb93BskUw
HBC61iVpuRLNP6Y52uxIgnSqYgYTMIaz49TbbqDPXe+ZCwOrcbAoIRNjs5qZXQ8Wd8WGsac7kD3n
GjuFOpo/IS6xtXA0QhqLCHFPUViWZmiE57TM0x7Yp6Y7CiGOxJ0/jCikKxf0kWMQMGtoZUqDOXfT
A/28+xlK7WE5cqd8iWrDzV494Laz6RvqQZCl6Sbu1nfWjXJzTHdWByL/0ywqg7GgaQSJPy9Uyzy0
wVHxTFC3UWDnsaB9RBaz2Na5w9Q1rlHje13/sLVznjLMWyzF5FtnKUQHbO0zlco08t8WGZaMumtf
CAn3jfMs6fgSHVrqh+t2y44DJXthexOlLbG2BeV3sYUeC1KRpPIITpuDgHEip7iJCHAjm5aiC1V+
SviMrU+TxiTJR1eIPVclrEIGNoTmVVFJR/1cQZ7MK4TtdaJg9WJu00VfWAWjyr0FBLI+WKPSFqIJ
y+f23+cwW+eQJc0gEjUUQ4yXxMqTbCs972Fe8IZH0pOLdx82wt/uAfny+QQX8b03yOStupa8qs15
8oV2j2smC3o/c5ndQ9ilVv7HxnJAWq9RMOrIEVznyKzS4D3sAtd7YMe9dnmpjdzGadTV2c7LTRbG
jktaefHAodDGvRywmUQK9k09rgN3L0d/VgNhxWQlm21MflmKGDGmAzRnvDrAtpdwVL0AomWYbfzg
707uacF2zFp6J7g0fdelV6t36jSZ2yV7dcY2/8QexrjbzcXs7/p+FYxvQ9cNxlfUWLe9a2Yf0Ycx
JdgmOKuCy3aU3kuTDjqasEzZzFVhAHYVdDzDIq1/2Jh25L7RfmEe2sCf/mS5JL7Q27Q8Dg79QsRa
8nXvQ31mqDPjeFPdMDb7bVqD/qndxsoAeiky1jSluezzZArb6peBiK9vbZ4FOnHdcD14vjGv0dzV
uRGV3y4D6uUm269pUWAewawce4sX/IYzc59UKotL3vkooEFu09kGcwFssm3Duu8pJZYYl4wpX9Bt
+dUbmW8yhWfZQhll9eSkx7GTTXpzjM38dnsOrQNQbkKLXV3igdv3btbFfdu2/hqNqydehGT5Nz26
GZQXW+CavM4aceJPVvn4vLY295/7b4wLgQ4N+ewy0W72dik25Chj2a48SBaVdDVvR61F+lBvoJXP
DQ37g8ulC0OAr26XCr1sF7ssKn8fIHN/UGyRaGu3nKJFBOe8/TQHEfZ4AXvI62B1Jkb9Y+FGlb0J
HpxOvetQtbse5eePl5krpQppskdjmvOf+azbF95mhEuR2scRlfeXKsT2vCzCu9it3r7Woqz3ZCKV
F9/0PfZZwTSgPgAYFn35i6AL2ca1LVZM12K5GIB5Oh57taD6Zf1bg6GB1lSO/q3BGcoNwd1pGW2D
M7FiRO7bg3wPC89ATqu3VyDG5X5DfTzVho93sEnDIilZJHNnLF1xs+qJznhLDaZfviIah1bM9iHM
s3GvLHs6gI4MH3Blxv2cFyjskJh3GEtVmGBoa3+DRpkxjhmm9Xo2XoJ87p+6VS6f7MRYLhZmlYfF
X84VD9KBWkk9m5Pi7jL9fjwAn2fnYOr7U2fY0NVGRY1J/JeZWGL6xVwCN47OywtUGC4we7FYnRaK
d8BhSYrPEn5fjA1QDrvXu9OWCfNoz+169TmFAU6a7meXAdUafCK/8qno/ra1h5llGYyXBWroiTyD
+VJNy3hygUAujlP2v6vVMU4M++YTX4rOhrI6vwZeFV6y6Zvo06lVQxJa2Dx76uJ6kv2Okyxg8Gi1
GWKYuSZopqiQANmC8dgCcxOWaJO46HHBZKMnn8hkWiYQsMBQEa1n82jbAI5iNtrEHor5rZkaRq4M
t/JwtxLqeNT5MtAWszEm7kuavslxi530G5sr1QQ6ZS28JvNGMOGOszoEjxhkP8IA+iq7akOBIvRp
V8dmZX3qyjdOrIdKz2mw+O+L4ToM5QJxRQMZvtbSGIE2zPJ1tnxUl3G2Lwgs88mYtvEOI0y7S8M+
SDLikc9yNIqdUWbLK7IoMeiBuUQDle+3+9A6ODSvJIEvewxSnz587XHYwulIM+t8BkoOd3oT3SND
Q6avjqbWJrkuNqQ/1cgtpsuRVxgH2NgKa4IZ7hdMmMRpp9uvzcJpVmIG/+kNbf+V4aB5RBrH8Dwj
VEqjng6sSB24IXmMoI/7cccAy9bx2vrbK88v0Irqgh8p+la1sycz+7tWrZEgBNCzolnfLN45xNsx
NQeqUrO96rUSViwc13rODKEWpHmzOa9ZJWmky8W+0oWZZ4ngyWXDMgQgZlQbVh5ZGq6gEK/52g9x
pcasiFjwiUU6mKkg7E3vKnsEAmKqsj4PxiiDvVut9c/Ac5nCMoJL6Idg5fxJlw8wYUx1GBQYp1WG
zbFz0ABZkotxiDO6jaj8qx2eu/GX13rFG/4MjejhzwSNudVVZnnzFOrV6x4bFxdBnsvmTbdsiY/C
lbSWKB/cgAYHXzSOuhqiyB6qm6wcEC7AskMtyvI8Nilj79QZFjTAZT0X0jXvcGj3BwPtpUmofauX
haIQ/g+XG2YMo0ZhZA2osKXzs+mqjzbwFL7jYeQiHL2SnTyEpCBMeo4dWzNw9bFceyBdskxRoHFt
76gqpp3HTAF8aGwObrmKTxso76bxkuzsoOWm5WP1uEVmWqAcbSKmKq5inrLl1QQyGyOkMfx3Hjv5
TsJcgMmVpkPPjbbYz9AQ+NrRG/wzfkjnsZu9/jHbtvWorKaaUJfzEapJWX+rcmvOWNRNeP7GgDsM
XRowoCwV/lFMVrNo/bb+xZbDMnjbHasrCTiDf4e4Wwqs+bSGRxD1FboJtqiMKHbaNJoxpR0pBYOr
yvs0YRgMTtJLJ25Y0fOFrw0hGRJsSEythh8pHkzrJ1EG4eNirYAamSrGuow8Z8YDiBll3PvNYJ2a
HlQHy+e4X6cMz1eumnSMJ3Pwz6rOSOXrwq5dzhbZBJRmg9UeBr1YZNObcnsQHkV7Fcpp2vlevf1M
vTyNm5xU9ENFHM9H1nn6D0WFOK60VPtN1GaCfaZ7sbfAetmcyfojO9wrYgxS7qUNyW926uwj7yc7
B++x3UvetENCFjuYMfMcUUUOzj0GcDNh7GFhWGeIi5k55GB8DCFmPAbMfvVDzY17aobC+GTE4LbH
FQf0HeYyItqrpjjNpuqvIjNaIM+wU5fKmHg22OB3y1d+tlBQ2/JGMZIiIz7Hw6TnMGL6tfx1vUIn
OA4E35MpXmb23hQRkje6HPTuMxlg6dUEXrlljmwPjNskfiS17gfGB25kZJPME+L3uuepUzRrZc0o
Ji+d7rYWbffVFkb7YISecRS+2l4U9Bf+T4ZRWzyEoyzxupRMKj0v3NtjVT9u2+zsrXkTDB+68I+H
P4kAg838hrGr6jiQYsRi8iF8cPqguFTpOr9+IzE3G2X/h++701udU33gp9p+95YGFh8meoeIBrY+
M0JbY6cf9dmA/3/8NhliezF4KGIVmtN10Q1mmsHefuWm4zz5oNYnQsabh9Lexi+nd2YH84ZXdZz2
SA2QvkxZiVmrEAFo6jQWCIuD0PXHdO8u6XSD5CPkkFi1toxdXTLMBo7wIKOyoPsRTHhmE26a9T4b
xrJNNNt8nz2Ta6LC3/q1jC5o0RIiRN9MvFjlZ5Fa6EzWCiUeMjv5a0IaJm4/1tufgiiyvR7cMbgP
JguuaDDq8dJn+C7O7C00X7VmTJXkwlQggIP0y1OewZh0DIWzodqluoTBKUqi8Q44r4PmmaiV0Er0
mndXSGHjhy0ZQu/D1lX5vvNRsOMK3jHbYyYSv2Weet1hVThlojzg/iYMyW7M18ryPOvQsxnVjtea
D4FAjWnaeg/qr8WVvYxGetbrtIQqllwD5NatwkrXmIZvVhcou5VlvWGPnYpxUjkJPD/5uNKDYpLe
u6PhlMwDwGyWfT8M4mT4q7I/GgT5eKhTa3riEvSHl3kOsvy0dfbsPhKtti1RpQzeXJo5585f/4OX
63S9B/0K6kuTGjVpbhTSpb4JrcplYA5nbXuSOkDCl75wg50h1WR0e0d4ageEbrPCrvdNKfmr5LyP
5m7NfXN+B87/lgvpdA0sR7ILiDUhJOZSk7/nvLboSeEL2mzVcTLW1fpT5kxgi6v0tAPT0KrZSsyG
KMH1oLeVfhdZthJX0lLsOWa6o2AjyRzvpqdlqGiDKg/4pUlNVy5xKVzdX5HRggC3SSP6DI7Mh76L
RNb2250cQ6d92nrIu3vTM4G/Y+yGW//gBPTtUM5ChC9maxIVvUzuuFyYtq2foguBQSJ8MuO+y9E5
w6hPwdkoqH3hTSyVxLxCaAEp+sAU3WMKgINtiE29H94S4M9gQLg4MfpZ8dRQo7yhE6ozH6F+DkWV
MkYwXMwavnC/FHr3R4Zp5TwqF0rfmolw6NqGqVKIYvbF68JgvCephm6zv8+toYg7AWEogh4EZR48
3BQY+N5bZ2jpE8P6uuYyeOFWCA+uHLiYioq71w70YYNbpUdgBr6jY3bfvdp0JL4G4tUiSAYrLvtv
KoaxYxPXAY3WrmBmwuakrt17NSi71mUtmJumtbuDQLIfqjoTd0M/dWfItu4JlP7LkmGBba/U75SN
5V7bXpmsGa9G6DbWsxnI4YGI9PplGaf0URMcIGIoYvPq9T7+e1PrKX2uvsfnsWdM2bRTm8FNg27Z
7a1xJfBgU1n15oapml/ntPDlISyZE5BUwmlPJFufce25ljtBabqkPwQzfPOOW2NilVe3tPkhF5zE
VORFL/deuXCxTim8IgkGAWP2/0xGm9merSMqfPDI51HWybYEVnjrysAhmGMA699VdZB3v3PCPtJ9
QXKLd4MZataY3Xh9c/XbpSj3dr4pdRAI15wMi29ca9wrsFlYVz+8ccPrq7riU9tgcAnohfNgpmqh
vvRIjke8MZzwnZglVGkbwEbuVTXyKi8hKT0nL/W34YR2x9xh7lv9OQPaFyesVbWBwW1hFaKFnzYk
7qaEVfRB6upz68n5U83+BG4BKuEyj1CBGTm9iesN23FfHaem5VgAsdD2w8YWvvHBC7JyOPTCXv0X
H9rtYg+rLJJ1JQjkyPBoQrzXYzXEoC1Dk2Qis7ekXu2iebKZKtB0AzhhoADq6N6qZluni2qxmu+m
vBypo0VnWVEDBEiTQy0gLyywp2TyTUSxpGKKEC9zs0wPrenzXValNNqdTLtN7KUvJglGU+ktwkBm
09yUo/fXqRuuFK4Y/3W0pT4OS1F9BExrxPeYbuLU9sKTyd0i0gju1xsxoFYivfoT1op3ZYa4d8wF
4eJJC9MuLz3bns1oHfEIsRWimPTDmqPwF01hPWsXA9sOF/N6GLBQ9QCqbSAjO4VpYbiF7yzpFnYz
xPaStTYIMROPPUMalkqYfLBAJpmJFAw9tpT3uFDkh6clgY6TdEdKITIOl2gm4AHlLOs5afTE+iiK
gWl7abcy+ygrPXM8+i1zRgggjxQcq5A4z3H2LJe8rP23dc5dEVdsVCpOI+tpktJeWuPiyqrSh+E7
geQAYVnLiCDHbDlYjD6NPwSjT2Wsi6z/5nPCMvtV87LNbMSb7BX63CKY9dMQoYRdJY6nrZ7WMG14
lcahIm5gTN3c/T0VpWr+Do2Pws9gv6pPK8EFlCjpQjhO3tf5tAvtvgW+C4IeR8eW10V2t+bslvjA
uez73A5+K+RT2Jq5m8cu7dN0rt159g84eUeNganT4uAUs98fiRton1BSwqdeWtPLMMvFTno+lGbH
fbw0V2NoxvmOmUn52LJO9uc2eWsdewFI1N7xmjnd1wTVHDvpyruirZi/0vYjuBBBYZ0Xnrs4r1Tw
Wgw9jhOXgvVXYadrenY6qov3kkAgD2cEsaNweuv6uTK3VWwom/UnsDcRatNIiXkn+jD1DwycRZoo
UNVrVlnF54IZ6dkxVvfnQO2DQA7uwqEk8sI9j4QqrFEvR5MIJCrd4Bn1YFbPZdrFwCCMmxruURmE
dynZAklQjrjbAmwZS0LGGjQ/eMnw1DG+3dvDZt5WQgmuCIkCEsTIBvIcSTQi94xRyw8AhhJAtcrS
/TdUBf9Vgu7Qn4kibkYxnsrUEmM0zzaYkVm3H1n9PbzcpmD+ZAxdPufjUv9ZFjTPmDcMYm6gCNpx
gDVHRjfpnrXbbN5A3JOvI3Fkh8nPvbsmJUDCDW3jFmZcO6Nk9nzIrHkGrTVQ4hq+8i0cAt8+1Nug
b5pcKiyaOvUviwc1U4a2LpM8pbqMK7OqXsLRsN7asHFI+bVH60QnW9KsZ+WSzE7WmTvm9AL9CaSf
K2IzSqgdBmwHN3XELgws9HS5+h0RHJhQok02FmaoZjBS5Nm+YIxX4u+oNOEEvfJNVLNtPQmMh4Tg
KHc7pLQeEbnD06fy5YzVvhrC+TSGq7/vKT/3oi/be3gognjAXOpzV7JpDoVvvtVN9V0ppPmt7coU
oGZwfviNYVXnsm7wdo9oFLdgUOHBKUNj14vwcTVd6+ySwYM8l1bhmV5Y/h5QTI5+uWjvoVVpqK+I
lT8y2pek9O1up9aFbKnQyDmZEMx4rdX2yHchrqtNQ8DgXhMqOw9EhQEuEMXSnPGtutSnrThpGr3h
viZkBtMaOcEZ0QQBHHBa5M0fg7Tmu25R1RnD2RxvXoq7r9LZL9DR4S0o2h7uD5M+cQKaSBEv4Ncr
COSLrImhNFJDj6eVbYTVhed9ONSkeSR1PWr6Bfyi353Bt4Azjz12Tw/KeZe6juA7YOtHgnfjJykV
IvYc+buxpXUbWoL1OGEwGudTc2jDTbyMhal/NUvQo2gM4akvKue5g20h35imMuNVsGBsAh+MI7Dk
wTEYijGYQZdnZ5ii1MDt6EWkGqx3jl5mag4qt4h3zHIZF7ruAFDZ9ilDwYbhkuwqhq/ell9hSYNz
M6mFfycicYvxcravi7JkkpLfcsmlG3zKatZfHTFFl9X7zqTxVigohOQjdj4L4At55Kw9okF8281u
7lx7T9ys066xmKwShSGe6VKMi1fP40VZeT3sXD799gwAaJ09l/23vPxEinTYU78xgDF8beHrrXjh
Ti4ubl3LT9X31lHmAb9WAVOQZO5QHhsCYu+qdJy/rdzDfJxYc3tCDx53aTbYX5QH64uZ2kjdwaK6
nlFVphJsr95+nllC5JVleLRZpogfKq0puYjvftdCwewr7EORgCQ+MDXldWTRk1wTl2Y1OwZdpV6C
3ppf2UaRgay1Bgl4ElpgsXkwwRT4AEFlZDTpifJHYxbeKAWfSEoUl8D6Dycx24qay+BQRa61ZdQM
ZnujlBvgzgSDgHSDJK/zXh3XWrdXkYdpMrjpcLeUCOvQvenZVYb5o2d+2CN0GVgXuu8suEgr87dU
tHdzjRfE8qz8iUu9uve8XO0y25OvZjXWRxAF74qQqvervXAGSOa8h1IN4Y5ZWnXmYEOu8fKifXdA
baZkaDaP1EqqjhS67lsO4l1Ffn43rVX8nPVo7I3FLa90TZilrbFOfAf8MuuCibA2UpJ+V1i+v7bv
83b17eqeXs1ad0HRLFdr7PBijttQJgRFWHhfOvo0krTI7JzZtVCQmOqeapsIqnUfsiKhJGShIBv9
qyw7W15KLrUcN9IslGZXDYh9HREaRsUc9YYv0puZU7QxPWc53fgEZFm4JUWxbJh7liThkMLo5GHQ
wHqSFgb7BBHUPHj06YIclzQfOFgbT276xtib/oLWZWiqe+5h3M1R59UwllfkdXZz7zciRrI/a0Pg
9D7YoN2eDBCz7s//PzP1f0Wy/iMIe8hmIBw/s85Uc7cQpFLhZ/93X/of2bjkODT+vEr7zC/nXenl
3Pbm/5Ei/T++ayckjve/4rsL7Vp+XbfWGYsklrCDrod/uZXH+U76/a8vbVjQKRVl9HkZVlq3zYu0
Oct/l9Xs/CMANzNSZh99ZZ8zPd7T7vzk6vs/Aq//16/kH9Hpa8ohBpZnn4m5w6ydPRsVwPe/+iSd
fzwk3mzCitjYJLom/XKH9cPnUf+XX/v75/mv3zcqA5yL449nUmxqzmrrVBj/cveE88+w8f/H2Zn2
uI0kWvavNOo7+3FfHl43MBK15745nV8Il53mvu/89XPorplJR6WkgYDqBux0hkJBxn7vuRq2TJVT
732Apt7VQlUDQWNXFz5MgTCOfN6ODBkUAktKTE7xGvHTZVR/TcglSMsCMENoFHuowIv8VYvGM609
P7FPqOia0CcrJtCAPVmxN9FeSMsEHRzyGUQ4IQDZC3NWVKF36paB8SKv+BAl/qkV6S1eYPeiN1EV
eufA4QBzfFbsE8d+i6v8jpOMn5cVLfbNUmvi1IrHPRPqrayv8LhelvajCl1zKNuKC6Vw3MuA6O3h
zhjjy8DyqtAxgc6FOKX9ce+TKOzqypyuwubishf8V2bJh65pFYpcqrU00O1t7Ra1RLlDcdle+CiF
zhnUaItru+33Zt8dasXfyHl0UU6h+osO/qHiPMmphE/f7TO1WRHf9LW2mgtbXOiZtgYAsFHqbu8R
RL1CaGOsrHJUL2xxoXvCw8Ltjnhnr4yRd1MNbHHB1oeXzZqK0C9j4A2loaFVrWefeNGa755nXFZz
ReiYkYOOoa8gxhoBN/+OlLNZSPX4zLB1ZHJThL5ZSWnhperUQJW0GgTZnCl5gXLZI1WE7mk7dRBD
LU3Jf7EQ6/tXlZ5ftgRShP4p+bUdd35V7pFRILFPsFWXCkCvi0YsZW6tD6+57g8GCGrI5QzgQCIk
/zkaov6yKehXrsaHwsmxnlQjbou9pyizHc1iMRuDUrqs6sLcaStISSYrz/d+NtmAMrobDuXz5WWF
C300g4EUKSFVxwwSLyCDrBVMrhcWLnTRNqnDtO2Y3EI5eYLuwl1M1kZnmsX4NRF/MkHLQh/FwiVr
Y2TQMHhkn1Qp2uR6+8ItIsS0gpxFuDT5LFi2doU17Ye8Wo51Nl0ZtpNOa3gS/guGxngXGeTZWF7t
sNep8uW80eGatv5hDChckHC1M3G+WnLVfe9V7HZhNKAmkfCWViOaxBaVoTGqxr4cwbv33XdrAI2K
e3HBYYB912dOfJvIqBdRrg03uDHCvQVMahEE0i5p9cewcm4jEqravvsyjMGwGqaYQzK2eVPGxxZW
JvVPdpbF68aU/RWyGmcdV858q1rcx9hLVonfKuiBg26nIBA0kCjATh8Pw2D56yk32vqZAICtllR9
vsDWJf0AAWxxcmB0KCCg8XZAURDxaJuCO/YrnKg5h1ARINkgvHVKz7uFh7mS/br7SnowDsfGdAn/
1Vbo+Q+KXb1OXNfu9Da5lbKOy4eglJ6sKh++DQ4rA1M+pFkMScYrrK0iAeTBUwmUwA5n0q+ldIAd
hg4BplQPC0XLEKDg1c0w6OgLjhiuQr9FsJkflCLZsWnNHgfb8zaGBPzaRMZ+A7oMa9uIxK+DCKir
d52h3XW20a/ZBKaYRq0BNxeG8GXmSc1Ki/p2aUZO8iUKkVWFjbRRkIjcxQCuYLDdcFmVuWkePU9J
ai9ZnWXjeiqkLbySp0Iae45FsFCy3nQdbsRGF77ynY4LZ4koFNhRNYxbuAGg7OPAvoLK2KMyGK8k
vJZ434yl4nseQbpQ3CXNsPDum8PGgyy6NTUFk0FmrdFf1S+cMiJH6LhRhvnPaaWVmg60mgQV41IF
vrUEbCKvzV5SzSXOWrxoplodbA1CPTQbvYSwzL1do9XGrijH5spzmpucl3GG065sB0zfxq5YZcHR
6Y1l2o3btjGvej977ptxo8R2m63yDnOT7pjJQ81N/dVoyNcRJMpVDS14GVgOliUFdGYHZ/aAu6lZ
NqX8rKAIWctQsHnRIiddGnYa762Jy1gLXb1p4/TV/Q3AfO4e6/le16ZBi/anE9ujm1r4sS0On3Yt
lii31DFI+qadkmgxwQVu5fdJn+6bhtipO8e3ajDmdQVbSBmuIN+N8JyJiQ7NG1tFRcPFy3A9EoYG
C2UsJ/yR3BdhF2w6be+TU/Gqty0uyMqWH8FSmFdGn2MkgF2bfumhvdAIer8k8MoZH4HXXBuca6jP
Xt4SdJDvYs2Ur0KQrq91WcvrVnXuSikqtlPP7ZAVuGCMdqbGvb4zdOt6vmvG3qasSqNatDrnlzYa
rI0d+vBx4BXAS+CdXs7WHjwww30MCWid9uG+ibUDHLM/Lb+zb5RIhd7UVPTscSqm1ylMErAIYWhs
QP+ry7znzLQrg30qa9x5pfUIYgLELSkTDgJy07DCaV12oXZlqFbku2o7yGt4zddG6Ki2C3scYRo0
rhWqCk9ys7GYV1ZvQUCoBZSTZGlEZv6ueJnEwXlcvoQhV95KnVWrAL/nVTd5L0lozv6wqUtvdY5+
1mqa77mDp28A33Xa+Qwr11ENIppfwM1hmPH0LS6DbxgklRdHYhOHZJ1EWG5PS1fihBMNIPJZ/tzJ
twagi9XQjxL38MUsbrIqSVrZuGGeA9xSK7uuLNcm/p0q+BXPIsBcN4ZydlWPyS3CGu+a2IZbiSG8
yDgB1DQJcTYaGrJEehBjDAcKCPGvillss7ja8oJJtz6WnbVnBUCPuWCwB3RaeZWiDjBKKFoY/ejO
Xjn9KDKEUXGtxY8IuFTUhL3/qkhO/xjJuvlaZa10LecoH5d92zjOG5fj7XcJ+G4FVScrn7yqfUe4
Jh1g36GVHHmUKFzbvS+BpBt5om7ZWNMDi4pp3aRBMblIgJEAcEv2vdMr9tOdSR6bhAFFTnEAjXry
xsH4SKRpF2OeK9SVM1WlGzhVBrG9umt6jHhxQ9Sepjc+OpNq4MnouemABnfeOFL0t3JThl+QBDT5
vpP0blw2KPCuor5zrKXmNF+rGh2oBkh836U9crq4tkcucszmW4v+YZk5zYQsQzeeHG0WkzQYED0u
DlzwJjjKYBTj/gBBo4AOWdZFUW2drrA3U5z7V1ycgHxWqj0+4ABvdanfIbFIXY3rxp3kyFw5qMVK
M4BJL8fUv+PckYCiSW/7HpSPFnClOvzk+ta0DhLU8PLN4npnGQ+VvzEKC5yXUz11QaJ8kXmk6PpS
3FbgKHK9MIpn2E1T69pllWuuHanWa9I53LSVsmzflOm0hcc8bnUD7c9A/MOmjCZMrpIef/PjwExd
DtIzBGfaT7Aa9kNecWPaJOEPTeaqDlWdkr+2YyYfis7xX7v5hrzE3+smDMhwJvLAihasaZJlELYN
to8Q7kWUKN2t1OKnbr0UOpXV2NoOqPsTDi1l56MWxGZqBc9WWYy3UpTqm/maA0WwPigrR8WEBoCO
WyZgf7dR0013ujyx8dCMPQOaDzIxgUC/LurEikixQNSxtLjHLZepnFRMWbmGFttRuPRIi6w+oCYE
V0UwU3vfY3p8yqOuvrKtLnvGLNWuGkPzX5ClFiwQ0MM3a1KBxi23/0O+jxVSgCDxBQZpUzXXdG2Q
MQZFSb7oCzbP0qRj4NADyUW4vgq9Epa+OWpun+vXPaDcBZZpRrU+edZrryeqwLsv0XArmJeqZKMy
k7Kug1WjtXxC/MtbEpbPHguxJVqy7G70I55cakmXZWLKwk6uyZG0gQrT902ul/EyUksDZXuNiubM
VnHeV322xBU2c1hNGyADowazBOXvAkgCLa+CwwEmrgJwHvv+sp2dLOzsogB/e8AqZ88MwyqyrbFw
cvwK4OLXRuO/vg//7b/nd/+pdP3v/+HP3/NirHCgNMIf//2Up/z3P/Pv/N9/8/tv/Hvznt98S99r
8R/99juU+9fnut+ab7/9YZVxmT7et+/V+PBet0nzq3xqOP/L/98f/uP9VylPY/H+rz++523WzKX5
YZ798dePdj/+9Ycis5n8r4/l//XD+Qv8649tnvn/OMz/9/i/Hv72e+/f6oYiFP2fuo7KWzfga4KG
Y4/Xv//nJ9o/bV1WdHvupzaOuj/+AY6/Cf71h6r+EzGazBIMRYjKXSi/VOftXz9SDMVkYnfwUs6/
98f/qd9vT+j/PbF/ZG16l4dZU//rj3nn/beXD5SksCOXkZD33OzKB58VXzztnSxZqtKZDfmxwoUN
eTfWaVaqvXzoyRsz2/qlCP0dhLfVh7b+67t8rPtczGd1F07MOqsZobDW8sHBGF1K3CGei9id+/Zn
JdPqH08SbLmIgAq18qEksSRB7tJx0xbhhmS9qRrc33fvl30FcWsONVv1Jj6osvGjXZEZtDhd8LGm
F7bleatOaqgi5W9VwN0qQFRy53J7uuQ0RCd89vcGCjW7k3qMYgc8TGbxbBVnDoh+HUl+0vK2MNpK
EcRwxKbKQdGnta75e4f4uQ5CSG/lMAO72xYq3xwTh1tgi8fozqpKtITYRI3ianCMW18BVZ/YBxtm
YRSwgZf3Js4B1t/F9nTTzuPyZ1UUxuu8MGzwDrJ8GIzolfifRRGh1Ip/ssLY40/ZnP6UIy+3LYzV
uLiUhpkbBnr2pnGLPURnes2RN8Oe//7DQZafSVWd1PR4S34Z45jkmHVqnwk3P9JvbKHD+2gtOcCg
0mmrrVgcWBOZJhDvIMhV6tbLz3wFa+6Hnz0CoefDGVG5wZ7kg6G9m0N9KBPSCUmxHRGswdPCnS7Z
KLQsjL7obGRj7SvtcxpnqzGeZcr1qh9RA5GyUXHO0GbFWsLYSrSXiy7EDQy03760CvXsmgwtQLYE
jXl9tR1kZ4mDHWYmegTcdRMX+pXvLEnDdIPqZRi/FG2zDgbj4BXXkLsWEnYuowtuRjm7nekzNiv7
XE2WcTvcYDimJsaCBVqeq+ukRLvpNysrrjYMPG6omjsuu5Z13N9I7RuUdRxfPwA4LLoQnURFfqD1
Y5giJNrRcj6MtPWHaNI4D6juT7+Ax94TYQzM+sgI7CmSD2P2WFZvenSlgC09XbY6P6jPHqAw7kVR
V6VtQh8yZwMj52hoJIFfzUrtOtoO425soPzrd3CQl60KNQymhjbabh8Gh2JACK3hX02kJ61CLtK0
+9jJMG8FqUuaznJsuzMv2jycfVZNYRQFzIysquJ97rpi1auvMdyWanxTgNjmnInNR7WwdU+3iTF/
908+zBLGVLolGFypkQ+a7X0ZI1wP9p1ZV0uP4JTJwSGWvEOqpGsZt43ZcPQjKy7cqwPOJOQ48HMb
AgRa+YufJJw8spL0eeErxTgUkDdsrUKHX4CVT5eqoy/JvMCPiBYw2jsaWlL9q8G7FbTSlVKrS6P4
qVBIBTkQUdQCaOuC1f4yQ4zG8dKywWnvy4/s5/P8GvsYRoUnO37P8cYBQrjkYBlUuDAT4F9tIbbQ
9iqImwgFFmkDp1v614XdZy0tjuCguTF7KTxWjusC8P8tSFaZM8SZB6+sBgmlWsW8jyZaebNH7NEx
6led45RxiVeMYLkvA0eShOkxvSioY+5hBS9bBXqWCnv+dC2PTACWMAGYeaSVZDqMB9bAW9RY15H0
/XTJRyYwS5gBHBI3PE5HmFrwXTvaSsKmrP1Iy61CSNrpjzgyeFjCREBMawQBkkmmkZixX7r+mya9
ny76WLvMQ8qH+QulRRfXaJsOjrMou+1onJlwj7WKMN4VCfbtQqFck2HEa9uFwmF1We1skjr16vF0
5Y+1izDumUmGfLTmQwiwy82bqPxuRreniz7WLsJYlZs9vHif0JSgIlKGE2r3TLlHxiVTGJdKp7Qt
mVCCQ6EEpPBUGw6CV4io4bbjqIjsnRVyTIT+vXoOox1hxUsS0J76pnGtwl+GUu0q0HIlYhf72WvQ
hWunNhBBzQ7wau172rqbyo2UgoaPlUVQmbuwvavD4b6zblQjWNTpt1rP4MrsMLYUTbEL/ZUjr8F7
6n50Zk13pPFMYbCROotMVc9iUVRxHFGuK0e6sGRhrDELxGlhmM6blIdoJKo3OTM+HHlfTWF8wJiW
pLpiToe0bpBmx2u5CzimvR+IAbQS+dzT/3xSMoWxoiSVVyK3jqEywD63q/QzHeFY7ecH8aEXt2kI
aZELvEMMlGnyr6boyzT+HP0WNLZypoWOPVRhpAC1QpACQYeHxP/eKgePtIszXeJIo4hDRVQVvYqg
9DAjObjnKc5U+MjoYAqjQz8EimV56nTAD7I2FZj6WXAr+WfG5GPNIQwQmgGFVgtpDsy2btOtgZme
aY8j9TaEEcKPZS8n22865N5jXUsL3WMVzkXk6dY+8qoYQt+UZd3Xq7Fise8goo6fBoId9HBJyg/c
tR+nP+PYNxB6KUzrtLWG+TOqbaM/WzEXV4QRnC78SMMbQk8N86RqycKgeTK3pI+e2+MfK1fomwF3
MI2dUm77LcGGe255dKzY+e8/dM2isSXc78Z06OVtAPxici9rBqE7Dg4uvSqhunOwVo+Nyjwz8x17
eEJ3lNSiMNq5YN+/7eR7hT2YdsmJqe78Wqt/aIukhUjaQdM+ZAXADDfIHy5rC6EvYq8m+HF+dA77
mmlrGGd64pFnp4s9MZ1A3xVzfYON9ZC3q4uqqwtdUHXYh5Tc6DJaX4fasps2l5UrdLu4ZJFYYUQ6
pP79oL2V/ftl5Qo9romL0DMdBiTCWYb4OkD8cVnBQpeTh77Uk5wx1B6A2btBfGFDCH0Oo/7kJZ0+
HXTzUZ0em3Mb2LkhP9np6EKfC0KgTFZDQ0TFvRk3920NbqQn66KydygRLmwVoQP6TUB8Xs6nBGj7
R2mfD/5lQ6cuzIhFh5scWpZ84IawGXfDcNlcqAv9Lw3CmP80XuhkS65G5FzWUUQhfisVEZZuyh3Z
NLSA5y9bRYoqfG1SEJPEjBd9us/0tXfhpkEU4PdNqrRT6QzQzVwEOVi0TveTebz55L3ThA5oB1lu
lzntMDnf+uonwqENMN6l5tUut7K6j0akuTv9UUeGPFGMHyuV4nWVNbFP5iipfVKyP08XPPfpz76D
0CfTsi+spqBPyqQpokPbqCPTgLE+Xfqxags9M+byE0Mna70BfY+S6Mvg7bKChc4YadxMZhZN31Ur
09p67YUVFroiGCgCXQabxallLyb1Nry0wkJfHDUVyndDwToB5OmubS+5uMVHKsyFldamkRXw/LLg
kLSggcbozNt95M0QVffQ+mrNmUcPh+gei41tq95lcLhPP8BfGuFPXjxVmBVlS+19uLLTQYnewJTc
BQ5KgRn6ky0UhcgD4znHhAnIfAkWZzFaACCVh4QgZ32tEXuujPI2DP1ztZkfw2e1Ebpy2Ia5pFXU
Bhv60kuJOC7axYDVqAHKTc9oonDZWg/kLV025s+3oR/Xn10ezlCoZDx4SXBXFvltdWbQP/bYhA49
wC4PioRvQrRQRLhL7t0GYF1OP7VjhQv9uam5umrnt62BFlEmeNPkxxBu2OnS1SOHMKKEn3RXrarB
6x/UirOUbsAf6K8zswVO8EasmSshjfFVaa+O7cFU1EVqRG5BnEuPURcozsJQ1TVJLTd5JrlJRMya
Je8bTP2nq3dkMPtV6w/L5MlUaqz0dOFAxtUZ7Ybx3ObvWMnC4DBg8EtYrDDqkHSZ7xBPnq7xkccl
av91MugQ/VJuiMsfWJgOa4wgijPt8aurftJpRPk/grIxM+cxra+JA8CtD4VZxrMez2AoddoMkfbT
ib7InbOKuj8z60lXN3BHCWoz3az8kfT6AVLHWHzRp3RV17FrpvGmIFUxQuLkJNquqF8M6eF0W8w9
+bPKCuNNJUc18fbpeChIgojD+xonZ6rA0Va0M53jyFMULQVc90Cc1eTxQHArIK2fY3PZGC8aChLD
KLBNZ+MBIPvIxuTCrbVoJZjQMJF2wakd+LqllEaL0awuW+r/zUiQFIMyRLQ2hDMjXmbdmad4rI3V
34dNjTD5CjwUA5BlcrNI+nRy4UGaIkz9JTJpRS/z8WBy6Ym89cvp9+5YjYW+7XTowQmvGw9AE9U7
/yIfIo5xYd6XuPMd0bqNB/JVjJuLixX2wCT1NEhiveHQPU1h92eR1N9PN8ORoUgWuh9qRL+p8H2z
YNtG0tfBDleelly2cRAlX6D+QyPoh/FAqg13htVli0x5/i4fBvxuZGkMaxADQogff1FeWNv5TflQ
7OA1Po+PYhEwP0TDZaOPrP1eKgkdYVHpvBBZcAdf5g2IxblLOuPI6kgWel1lan/1Oq8mDKL76jA1
G2g6c29tTjtpGoFz+/dyBNq+MhYGNrCxcVaB/V572bKZEwm9R0kq1nl+cOx7XtzlyAWH+hRXX0Ck
849hNOF2HfOMjJ5yN8AyyaLvfSXtDASqtrc12ocGz6C9JTDAiwBrcNK4ShQEr5W+HEsNYMZqzpaY
JhJ15QrAmLKUgudKfj399h7pxLIwNjSGlVYA/8YDoOGanILKPV3ur/Hwk1lJFkYHywnDcvTl4eCj
qzGtRz/wl7EiI5p/9aR7OfyRJO9S+lj2X4zujbi8i14W2xFGj2CQGy8jD+9gS6ss25Kvd/r7fN5O
tiMMH3HYQ753JE4cvnU5WXMXzSa2IwweljNA7THmYn9ikmq7M8ujz5cEtjP//YeOyIynjMn8VL3o
yxwrnUwPpvnd6y+73Gcz83v5GvQG04Yizo3Bi2YuQv3MUfD8tf/+0uBy+b1ck7wjXDLTwNU2PpDZ
LIF4Qo8eDNLC0nOL8WOPUhhPnKTRWIFzCKh0Gx8wYHHmlf98IkAM+nvlYQrVXaXPz5K8VFleRJlD
Vum5y6VjtRY6ajzaLYRPap0j4Mh3fbE7/WL/ogd81uZCR/WSAk0Z8Qw8yyvygu5V7Ne97nqgYYLn
ADHWpPeu3BnrJI/uQrhvknKjOBIAPbIO6nJLBszW0Md9xsUlYP3VjJeRc+tekQxXktilFLAR39ti
W4VPMhGzmYLDggsg4GhuArD+9NdQfs1dn3wPUdOod0pnqxq7+rQ2Ia/1q7bQCRY0ln35AwDWMud8
yfc1rodBwsn2CpLsYhoCNx52XQIOubV2A6v9urrpCpJsksy19TkGNsH+so0gg6ryhJgHvwokRQ3p
VqFmV2Z2NRg6VFAG7DghUu950H9oAHGi+NUqpEdd6daGmt7m8Z9y82IB5qkHUKM+cZKSudZw5mRd
SDbK9xnrH0goWsx1k98FwZckWmOdvla6yR1g19jGLiNbtpvuu4RKNnAUQElWhrKw7WegBG5FaGMy
44S/Jpm6rAFlBxV4c7UiWV5fDFaNpw00cfoMwtbKVRJprI0RRwsy6tweWKKMYdJepr6+imXjxrRf
bO0qzp3FSASOMzpEbECUtvEEyHd2ZC4HU1pVqrLI05+yaayC6A3ewF2ttUtSFS4bc3/JBz+MYrjW
/JyIYM5pSIKIlt05z+uvhe8nr4ol9CUule3E6llrF8VTbl/ZP3KItAtSfrBfFTAk452Xn+leRwYF
S+hdoeEHKArZSXrJvmtBkQFbLs/eTB4ZL0VtR6dIkIFsvogsKQuz+oZ7Lhx/JtpVkTwlOWlYYILv
G4A8jvW99h/zot8nNSiVdUqORwlIrDOrpVHCatWv2TRt7aR8lNuWTCCOHixQ6kVB2NYD5NiXoFon
CeQ9YqFSlXAGFNWSs0qLeIMGDaJM367UrESc1ru6ug+il9C6z/xNY5HKd053eGQMFGUe0BoHXL0y
L4Q8Z/tyC35/evQ4VrAwDXvw4apeoh1TZ0n+SdU9nS73yNMX5dBTYCphOR+s2PVVVO2HaCsNZ7S6
84Lmk3fYFqqMPLwk85Cpsot1pII/oCUvs0ZZZEG07hixR7Pc9/Y5b/6RBYUoZ/Y0mMq9Nw7QxO6M
+qmKr3WzJhn3zJc5VrywnrDhX05dzhzkhQNIqnBVjG+1Ey5NwFKnn8SRniJKm+uWMJ12XrHI2UHP
iIaxd15NtuvejM98hyPvkC0sK1TCHvG4MEGzVdPadXIRtkS3bWFZQSQ5KVYF5cbGmkTxtDkzYx6r
rzAI9praGprJiacZ7wZ5CTn+dEsfe5bCiJfhElSyyh8PHKi6VpUhn06XtX7Xzi7R0x9x5N0XpbaV
RHY7lniO58qXpHzTpZsq7he497jnwSE7zoLjcwuLI80k6lhzM25hInNENTTZUm3tDUKzy0YdS+jC
7VjmmR7U4wFzpR8eonO3jUfedVF6qsTg94lSGrhSq6+VftzlebgsW4XWSfakTbqnn4I2v4GfDEGi
ENXMQxKOVUY3S7vKJHwqGij/cjnJdxMxfmOSbwrnz2a8k9DS2+FWw70q19isyVorJ6KOIKiPa69S
8DSXbi+Fmyp0lkMxPRXlc6Y3mymE85m9x1BgAV9IYbUmM8o27fXp+h855bVFlSsU0kyzK3pW1rwm
c0TVQIBZyx477VZZ8GcEPm4w4S5wyVAW94V3m5j3lv1nVVSYPstllKI6nggsicvDxLma5DhuF60b
QN91cK/EL+nslz83Ah+ZSixheBkGCXg4EQAHPXb7xu1giV50CGuLSkQ7UCKpnScpv/qzHVoXoviZ
fnqk74jqQ49QRzko5xfE/p7ld1L/9fSTU45IwAlf+X2vNTVy0E4OG9yKyxK1IsW9eoj7t1S5rUB6
L0b/bU4fAc18byyIrHctfZ8UL4r/ppXgvsk+KDnsIL5ho6vh0h9/ErgG3Pk16cslrgFkal+VPnfJ
U63LTeRnCx1HPQzupdoYq84i8sxXAAZjLBnGd28OdjoQiySnD0pxbZBTm13L03UCZn18b6ptQUa5
9NWMH0Py3+s6XCfkh8ioz2VpvLYV/8GqbN70SiHwN2Z/t6/Mr2N/6xPfYNhvTXVVma7ffcmSMoQT
5KymoibX5afVPOikEDXB9WT2i0Bng6KjeCfkSLNcTXcWgVZfB42MFO7JGok9vVP7p7J/mNrWbf07
OXucANh6O+C0cQY4/aoob0cIxfrB1PZTaLvB5LtWcIjKaOH0t7EKWLh6jvVDof2oyYoxFXCx3iaM
yG+vfyRNv5J169Yu6y8jpqfAJHmLpGnpnqrr7Y/TT/7YGyX0gs7X+jIn0u6AsSRqbsKLXMK6bQqT
rA68I80Hyu1VzCjX07mh+Ned8idjpKgJBaqH4zkYKFj2YD4npJY6buDd+2T9BcZzorha/Bp9+eqt
jelKsr5KxncvnhaTvXPsL2b4bgzpQ1El9wZBJV28JXBNgXZgsDslZFvXLhNG2aYwaZOr1BehggqD
bNCFYR1k/0xXnc/HPvn+ora0nEINXjbffyKFgMEwKDfd8KwN+052we1fNtCIGtOw1OK2qhvW7yX3
5y77k4teN0OYoW0zy3SrmJUC8VVkuUnnni73yLmzLWpK48TM/iOw6XCnApYmVepbQPwrUwrkeLdV
yGX4rlnfy3FfhNza1C0G+30K6YbwaGvAL1u3SwsQT9hBYZ7+rMYbjjQSG3JHKeNqcvXsRqpvNBMH
0apRgUd4ySpUf4KF32YAn+1i12bZTVF5i0TZx4O09Oxp7YfkfBbPdXVLsmLTXlv+raHdkFNJSu6F
T0pY6TumNCqpx56+LB9i5criAON0kx4ZGYz57z8cFkTdAA7G5w1W1JX5vQ3PLBKOFSsMOMSoaFI6
n0HIUrUIzFePk6vLKiwMOaOdFBIpM1yWfJeIQxqs6ozo9chKQRS9Zu3gyz2s6kNtg2lhpxyYTx0Z
Cqer/QtS91mPFoaKIAs0OTB0toKk5VWBddB7zFSJrHIq1ax97d3mApPQhhqMvrZI44TlipwuwjK6
aQiKHX3pzcrCd0eSL1u/iKLZCel6islhPKRm80P7Emj6j9Nf9cizF2WzxH/HZJ30E8p1gsdd9dxS
7li5wqji22pYaBXltixnAzd4v6y684bsQw8I4dCM5HZNB9X8Usn7C0XJti502VxLzVLKqS4kmsFe
t2fvPuY35pM3SZ/b50OFOzlqi6Clwg3xOpZFiq35bKeg0bKr2OoWfvczG9lYNG5UEqQa3HOQuYyI
rbWHh8z+HkQGtt4Rv696m0e4UJLXYuwee2yUkKZdZhkvxdGnbIiBWchNvq0RvXWvk3oz5Xd+uUmS
bats4P8vtea2r181/yKcs26Lqt1IBchTEiFw0N+0Yl/2lw1FM0viY3PVI2zUkDj1gwRau9vI9Zn+
c2S7KIp0g06LlEbRuMfXb3tgros453wkiLjWsQOWlxf2JmHc8HttbDHjMSwRbtZZzbq2ni568UXV
bk5upVxYc38atm3tWhfecomqXSn3/Cm3KVeRr9rX/pzf4Uh7i6LdQdMA+lgd6vbqycTbm+XckT6T
p5vXj5c1iDASaDDf4RC2nA026XVbcwTbnlnOHZlbRLUu7H/FMVTqbmpfy2xaqNpVZTtnppYj46Im
jAeaAfyonguHgNeO61o+U+6xSgtzuFroPpgs1qBG9NV0fiZcp0CAW13W1kKvDL3cGEieYkGDG9sj
X+VMpY81hnA8Z8msm60c1UNDZN82KzaXVVfohYMzJkRwUF3L++YrV7p/2V2NqNadpArepdoy5kE9
l1dteVl9Ra2uPQFzbOSYQU9x1ZqE8zNi0iPNK4p0R+Iqas2KOHHeeHfd80WNK5Kxw9ao5Mmk0O6q
Wp0Dfhyr6fxWf5gle0d3poSI1bmmHPucrumvc+9P5l4Rhu3VGXsAZRgOPZE6UWyjMEnNP3ulBbBW
75O0hsV5aExlTa73MgZCE6bcfmY+t4h3BTCkRQ1bLWeHEd1LiNWy7LrMXtLiNdH9bQ+dPjRIovP7
74jlViWQCIsMZPL4lgbZo3Da1X0N8sAIn+3wLsJxUu2M7kYj2pirUjKuW/JgrOpL0pW7VON4OvqK
QoS4uEnbxQHY1dgk70XGGrMcoL5JfrEjbHTX5fU+gG5oDGNBVtJNr2Z7u9k03sMwcKByCPxtnagb
tW7rhTKoSF0Nn5hNiWiy8G7q80MokaHdb1VmFEKb+oWeTjsn73eOk210X9nY+Jaz3nkizNtYFIFv
kvibXLYdmIFVHx8zydih5fU5V0WEXuaLQj8zjhwZ/ET1VCnzlg9ESR7C5qpWX03yuRr5QlGCKJ9y
/DYsMo3eWRg/WvVxTJ9Ov57HKi0MfnURy1GTTLgrxnVnKyu9hc/ou6cLP9KhRGVSDdkbEKzPNIOP
MXJD/czFx+eVBuz1+xOs0rEqOoWWDroNK3GSxNfzKup0pX9pbf/eYS1RgFSFSdUAUGKeGYjL0RS3
yRxG2pcqyKEQk0PewpVVfDdNVbe1f0rma4HuNa69jd5197p+jnPyeetZomIpsn2liQhCPMj2q5S/
pJetWSxRshTKoeL4qB0OavFS27faRVx+HQXI709FaeshJfiLbfbafx7/PP00Pm8EoiB/LzSXHZlA
nJBLobV/PZ55f+bV2d+fsC2q8PW6cMq2C8aDNTmuzpn2RFZpIgGZPufXPLLyVIXJ32g8rexLrBma
Z64zMEiyMbgJq/2wfkrG14vaRpTmh8hKyfCkwZNdeX3hHYUoyI8Vz4ThyGoI0MNzyf/8y5bKIopf
qmXD1DmHP0R6s0q1hwJzxel2+Hw4sEXRfEn0+SDjQCZrddcOOldIyPKjcxaFI2+gqJxH36cOSku9
sxpRzqOMC+2yas8f+GG5oVoT4ckDo2P0vzk7j+W40azbvtBFBLyZwiTSG1qREwRFivDe4+nvyhpV
518UI9iD6q6QGkwiP3PMPnsZr7WwXMystzG9+hEfR4WP+r+Pz4O6HYuY1VEvp3Y+futjfz1k/2Pz
SDc7UpjLKRUCeqmBGTgVKjWaQtiLJriUpo4gim4jx17z3fz3F+pW81ZSH/blog8tXWEl8pfKcrvy
daLShk25P2atr+YDxtyQ7xqgGiZdmf6cBu7fv6CvvvmbTazo5Ti2MWdPekfL5pt48J/Jzv94f7eq
+yZBZGZVHD6FGe6AuHbAxHtTOxVU1IMsBj7YrAtY7BWx05yXnigKVKphNKI6KQp/BsObSy88wRkL
iPRPuXhaMJMNmVcenhKz34RMpQQoCIFf/x6Ht7S9T9u1uGz6elhNhuk01odgfGct+c+gx3/9Otd2
xL9WcQL8u1A0YNKKRK1nq6IYL6vcG7FAE/tihwpHTTdzemJ6IW8lp5UusXz39+/ni0P2dh4giTRG
nhOyzTw69OGVVLdp5efM2o3mD/uqt1MBs2bqHesAScgThtM/Ky/dzgQ08O6zTDGnXZbyXRregDn5
39+IzH/+c3sat4JhdURzk5UF0a2GQXrvyOVvfdyH4i+zfR9RF+bKOhxOaWU5hfE2RCFN9y0aEjxB
G6cHMzIM6yjcm9WEV9nzaDyb+naUfrFibXh6vimVbiswy4jdmiWepXZvKBuF/0t/LgIU9ZrTK42/
lL0vIPAr9TX+rusWM7Quws082gJknNRgW1nVTmreDQtIYZUCpJTsYMJrRf1Tau1GNh6ExjyWHSpK
9UiJ3TM105/EypdjXCDK2B3K+W6ZZDettl1wHqWC0qMOvzhwRTzIG2EdGKRWesX8t2n3SnEoLYiD
Y+vRcnYYlXeb5C6nMJEvlTPhXjaE411UiStNeCqqP5UhXZkZK/isI+7emZl5cnBfhNsgk3cBONxJ
OS/LHmGzU9QwL1obeDVIEoCBTjQqTocDtbCXIWeU0lpNwhV4V97maJdl6dXBH3F8GyfTVg00n1Ly
WfGK9KF3wn70BBGW3locE6+py3UqhQxUNZNdQfMaZnEzLa0/i1gaCn+gPp9nTt26+KzFbdq1a8V8
Ha/K27ikhLvS6KUl8nNe7azxT4xHePwkl/Al84pCY+TOwnEyB79NtKc2uEvR8DdNfocVeTSzgS1a
2eG4wg/BHVPd1frPsazcoquYWZR9UTtbSW/HyrGGVQnVvrDHeSWF1ioLRVeD06FwGglBAzkEJsL8
niYHtZJ82VSciukHaaqgLS6uatxTNaNiZMMG8YO5c/o4cyz6dLK8a5oUZ/0/Rh0f1QX7LKY5R+W4
4IBo4pWNFtNWrLds8tEfu2Oj+0sk2UYP7n25oAZpISZYnuol6r0mn1vrIZwehgQn9fMwryb+tbv+
b0242kk6dY2z5GOVHvlnwT+HB8vvvaVe0TltLM+BL51QNwf4Su3cb+XGlsmzh+E4oEOJ6N/px7zZ
1fKvbq5R1XAQF5+m/NKm70r7Cu1hCF7m4EXqPzP+zJD8FOu72IAin8E8hzidHYLlNZDXiYZOOHfC
4Txlpyo7ytmGcNoReKGShQe+hBrTDcZDnh8w/x/FOysW7SsithaOAVqKJIJMMp+o46xCoV7XZui2
+a8hKbhfmJQiumhe82RT9M0hyGaMCqeVKBerDhTNxNBLJFhrs5jWuXpCEOx0wlEbDqMOy6LzRgzU
pfzN1B6KuXSNNnPnpn+YsC6TqUngkncgTvI66QSUG4PRbbMITp4+L+VG6yZQVLu+lF09rO1Y2zbF
YKssUiG17IlTR4Dcal0bs/VK5iAymPVLQDmrKZJsXvmYQHuHR5PKCEyWyQEX6tamD0/LjtlTUdYf
rPisqSdDPOcmumwXQTo9MamP8E54M5qLJE/7UJXvpgwViqLaQvqUUFeFCi0U9HbJ083iPu3itdUI
LvYRHgaphUB/GBVu1t/l1UczpZDeNSjDuPYria8od8Ck7Sxt7FLAJIQGydQqKM0hHOca+WjvWuOD
Zc121apwvl50qATpjP68Ct0unB4ziik9HNhEuseX19bU0W6sx75FA8XeM0PVtaLJMcxjyhuw8rdY
Q3hTG05S5Wt6/I6A00fPMLOi7cGqumXzqEro8tp4PWUbjblzY3CZN0BoBdVDebL0+0B+6uPmKGM9
GTLvCPbEkZVqhbTeq9rXcKDuUrS/GnH6LaHoMyzhMLVcAsWSXb0znVLPbbgM60TMnFDpNg0Z05Ay
gyBWLyUS+GyqbRGRRJ9pbmVevZvAMLQPc13YVh+sprl3G/hV8MpXybwBu7mrshUO9Z1AiVj3i+l+
gbs7JF7R77L216ie+vpJlxngvwjFMyVUodpqBDz8jcmCJiS8FtFlZAWBbyZ9u1rG5naCpD5VThIr
Ru7vw5KevByu9MGPGs8sT8lIoeopie9VNktUdLTqt4Fs7WiOwWdIXD19ncpqy2FtMXMmKBEVOhH9
teRV4t0gyX7CzTcoj4pxB4B1FjM3G5k8q5/LgFlPK+UnbcbwUBalp9YqZbXIM+TpIVZei2YrwddQ
osrNBapxjJeh0sKBVhhf2+pDkzdKS9BXbUrtUoXvkDfYEXtMdNZJve6y31K3TfhIZbhFLLXRh46I
cDdosh0kD+PsC0PvzsETCiKplFwLglFVrUQD7VX8PjFkZ40XrXXD9t6qfzXmKp9OwrDt5XjTdXcU
e7hCs3l8X1TJHprEkwUBjjir6EUv3kBR2JHUUKQztgNHbFJhqJBs5ISp6kNRSLgqlARfzTosAeiU
q2w+llCt6oLTK3Jb6SylpV/gBlu3C+iQxJbC0Iu1M8OAmyw8grbxsnY9Cn90PAwR7Yglu1+i8Nk4
lAnJjDQc+kIG/IpidqocBhDnzVK2TtB2Dz2XfHvJ09UcnlTFndJ9xJilEfui4nMZox1z0riy48wV
pTdRXE/w5dXHpT9J6pOUnZWspz12qQUEXAww96odyKfBNFcSPSh8MBKuwzF67kIXTgitJEwd7uLh
UeDua0yc1LsK/+OloXjLz2D0wypCSLxoqRNh13Rv4SCwMVV7HJqN3AdugrAMDPVgEZANa6PsD2bW
QgLJHdUkLljqk9wEGQsazDl9CKKWPE1d7IWdsNtwPB+NatdzOpVV5cRh6ERW6wsQi2RjJNTCVrUY
PJnR+L66t4RwlQ6HZGx9Cya0LvW2Fa+YIzsDoLejlvIsbd84+hTnQyrv8vIPVpGCdM6ibdffB3kP
0eWlWwIvbM9xzRk8Har4aYmxxF0a11RgMLeOGr+0+XMir0BQcPWueuZrzJQTLOR675OVgVcLHB4O
8M8mWTOo5MRFzCIy3JYcZuEEmJ4t6yEz1kt3rDWw69B7sn5XWvlRqsZjGqLTwhhoEuJ9jadYh95e
iLlf9MkgM/rD5LI/le1dVddOFQRuvGR+NFTv3VSvp94z+KVhkztlUO/zccQZ90JwyFFgrlDb6Nkb
QB4bYpA7d4Lblu1Kkh9Q/9hFmII32w/ab1na5MH1vSrnNpDtgT3Udumu4xXoZBix4OsJQG/VL8Rq
VaTvC/dbTvQCF9lTTGoQLGKFCLsGwTKmmivPvwUuOB034L45zuFbSTANVq03ovXCW4Y24kTacuo1
0StU9boBrKhfh6116Bh0UrQPA0h2apgeJJxVHBSbbhZtpbGcmnWTVOU6k14hSLl61hEIONJB6hQo
M7LXdPFKinVvaNcN4JspY5hQuHphbNP+kOr9faJ/6uo50O/S/EwA2rWt35Sjt6Q7K0ReItVOmawx
iXF02EcyYBPUZUmSHzJJc9UkgkmtHdQydUGGn8Fir/Nqttsl98uMi63O/LZmHEyT2Bow5TieO5W3
1gPF1lR/0D5GC6+/mcbDYFTPinFUpsdq/kXMsB7E8RUYBD8e+pOUOsylcLiN6Lfe58oXQw2kWOgu
+nEaDFuSCecBVxmE5VU9nOM8c1r5Uoyta2oVG6NzBAKqXp8QaY8kBJMvGc9RrqyWvtgPhWaDnMPe
qb40uFVGjXRWNa6c8YoyT3eyUpALGF6Y7OLaDahFWJnltIPp1DkmYTosGlaUtRDdNKbTxoZjiJu6
IVpMeUDOS2laV0tXQNhwla7Oc3+qq2JVpe0hNoB1mdEaGbkj4H5h8lADfUZSYRStLzT5zLVSpfsB
w2+F17wIy94q0I+p2kvGgdpgryMRFC3yZ8egnx4YNlzXTTtutClzaiaIJosIHyMaWcs8JZ/u0mX0
CzanWQ6YsPT2QCQ/pdEZfhj8cMw3FE10uuJDN8qTHO+a8q1VAk83ZS6v0dXnFiIUKv3o2JbMOJm7
KhVgwfceTnrktsy5lT7WxnbwOQSxG3RPvW6txbpYYV++U6wtvwe8oUiL/AiO+uQpygSnickzxZ9z
808yYJVjFV5qTG4UukCKgJL14HPKedUZJ0PhgzPVV4wI1fv+WFeGp493sjz7HTWgUjRtnPhWUyxf
mirf1x2CyAYJK2Av0hhZj2iOPXakiKH+FEalUyOOJ3KE6OaZYenFi8G4Kswls/408Aa3x46jzejb
Q1Xd494CX+7Sg3zP1eg8c9IwBVnUfrzEDvKFPMcXedoX0kBwhx24xKkdt1OxyTGW6ZTyaJk7jTkx
DHbsUS+Y2SpRJ5vroLprG7g+Oqfjr9j6jTFfZVcYeaZxxJVGBhR3SPg5xfEEVnrpOJrUeZYGBHw9
rSSxdNNGOYx4DBiS4rK3/Gp5LJiWDLl4NdBbQuJVJlblQfkwatODiH93n0FzRLNDjtJKfqbyAxcB
qOa8t4TRG0ZjBSsCoYDTjwFgpt7WkwcpzFxDtpx5Jp8gkRyTxRnZglNQeP3yZLSEBLnq5Lq+tkCx
2aIl+AUiyJyjMu3w3m+mswWSCIemzq214GlpUifXouOiWq4sbsQ0PVv1p1mrtsoAZ6tM7sJ48oLW
fJpUpyNZmM32qM4Pi3IqxmAHYcyTK/ajtrOCy0JSHkWdH1hkwWHtyp3qwJnxi8gAPzHsq1L9VHGl
x6W/Ls+dsjKKIxB7PKFtS3qR46chugxWZMP24txCzd7EhzqhrFH3KKFXOtb6ujg/CFHiBIHspGV2
ps1F/FDZtHl9fbYuShKtg9nadGl4UPNxpYXyR0qEqg/RfjSe5qGmW0XEABGwQIoVN8oKHLNTMBoL
2g2DHcFXrGgrIsVqh5mEnAIDvm2YQ8u2ouDAk4MOJZegybvSA2EX6EeFTKM1aCaPD72xwKch7TcW
xQ+Vw6AzgHv1si8nO9MbTwY8ppmVk3Layap0ioXoMNIyHkVXZRRMINLJQ2aUZFeQAQ3M+utkflpZ
tKvb1Jbi310RP9KVOVEVwbxB2hYRN1zWG0dTbR7aLvCR25EtnM2yPFXRJZnurompkxMMx53iJOMh
K2gwG/JBH2fHBJoYc/TM1S7Um2MVcA0sb9giOkahwBsVvMV8Tagpjuwi6kbocbOIFvmw2Bkd4uK1
zBhbv1ZyoruueUso1+iqSmSWuXX4Cf2CulYIT41BXozqZ+VtQhgp0/XVrXdAdvfmwAqefa0313pP
qlIr+yhV3EoHaHMdpYHnl2t+bnkNn8wYP0sDzlRrrLXqSMXRkfjqsRL3Q3MdFYatZ5D9hBgWJ1/j
oJLgsyfAAnQmM9rT9eDZKGG7xq1I654DveGQ/Vw4ODtGPpMAApwwrEOCVujqdi+lKJATR46zz6lq
HaTpwAcu17KIxD02qt19Iq/N+kjTjSkYrM2KP3H9ZrXBLhYhNtbcO9J8rqPcM7JPYfFhD67kANao
4k+R5URL44us2kQh/py0tUb0QG4sKYsXzQtnnqhsasMkry3dJA/XeTacC+u1kPpjSTVK0xS7H4jV
Q/G48NE6xltbUAyx8StftqLxPCDRCYU/5XymrDGb95qbemP80cjm3qIqlBrHuYXdSkxVjClT3q+y
9pYH25FKe7Meu8Jv1VXLLLKQHlIiuaH9lRSbkiKG2nvQN4O4A51YE5//LjBSTiLdhmtrN7G6WpbP
iYBlIbucMONW2n0qjV5NgTjBVElj3In6GrLt8ZSPwnODsWWfFseEc7rOgCfk2SaqmWixoGYmyNGq
SzFMbhordkleukxuTqaN9nsPh3JvRMo6J4TL9dC2pte863dicKrimEn8E0A0V6h7t7Pe1FbFNSs+
JLQuRD5vKOq8/WHTqelJ0Goi48/cHJwuGLyhJvorWzcdBncIY7g+AeXKx2AJ1pbpm/S4dKg+sZHt
8uapKgLHWoitSm3Xm4zUiFRyu2seqR3qaN5arcNcgNMYaNP13BEypCVt7szo1K1U3VcThzgoOz1q
wdZPlJokhh9GJycqmGqVih1CVIAr9cACrCXmXphUJnJqSjBjxZMRXq3pk1M4G54I0jTULVerAzev
Rv5q70ZJ7UTyuB9NFkqe7sP5OMnZXVJP52YqmLTnEEuElSrF/lAG1AGY7S/GdcpR1Rivhp6CGZRs
leUii4QhQszTODf05465LEmQLrVqPWm4ulCdeGRK18Hr/VAv1mNajBu1lQ6dOhzmYPJbpLQilW1Z
2OQZtvsUIK9/PVEFovHCM6bEzgYIxABl5wbCqkk4Fg6Hbv493Zmdsuu67kUekaLIZKE9sL1QDijp
lhrzwMJ91FNia9CjSRRH4OydxcYk+m0WLng8GYwhXo9z8y5alQ+L3K1FRvZydZtLgteVmuCP+esS
qDsNucGsgS5JPTlOQyagGP4XQ3cuX6YWUXQ9H+VAcothX2LSMb0o8G3T4EELf4WNte2rdIe33Uu0
cHJbo98sM5BSNoj+bA7gbqTPeniu4XOokeEtAhCdLvCitPJyeTy1TTbZhh7dkZSgDnCHgkTd+hV1
5naMirdpRLqrl4e51jYS4FEGD4XUToyOlhR9KBKhkYMoTdDBj6yv2RtVwTHqvSCNe6XhHc/34bw3
hdOU8JWt2yvpXQQ6bkBEJsy3OjAFJl4Vcqm7qtYAc1lEp24uGh5uvZCEBFGaswTHuzpePivVr5oK
lIpA9a0lz7CabjWS90fWo9jcGUl5Eeras1J5W7Qz9et61WLrEyqooaZ7i3C1ra1tU8nkZqwwc7Aw
DKpAq8L5vM8pXASWvBU7g8pmXdpdoxEzLSVIy2OSbkJE29dq3SpsyrUsX9TlCE95ZULaLIE0QGqv
M+TUd1rIGMtQvEH8daa0X0WWTBOsX13/HVjMSqFXVfPfHU2C679fZ0WDcvEWgsFRMu2KMbUuLq55
D25JPDjvJULEDE9J9arH3kD7tpV63xEwtEt0MeTeFrSIWqr2OQUl7kJY0bRAm/WOmRb9zDijm9LW
SXdjThGmIZSelOa+LQ1/Ght7pOscQMANe+pP1imMFVdE9NKLtdPN/T0ol7fKYv6gKZw+fw1ouU6f
WvNgBO9LzzUpGKtOq/xapRyM18dQfRjVQ21sc2vgzm29ZjxMsC3bPvaU/qSbwsrgr1fLH7JjbwB0
27e931qqi9krMxSWTQCw63o4Uoe6AYw9vxbzJtJ2uZzbebG39KdabL1qhIi8iK5A1SARPVNkVlOS
nVg3GM1/a1n7FSVe+M0kA8ThJQXjmVkKCdWXFPmx0PyKB/mpGrWM7Tj6lL7ucnMrVOvUCL2x28za
8iYSdjZTh9EUA5DhJhjXQV2vewFjz0JcRTFVqr5fBZK2EtkIMy+7jz6mtHiL25wdlrmCPnLVfpgz
0M3JfIoVbCYtI7034VZLKWJ6Af3ZksgHDGFWYSoRW2+Hcce1sWGB+10jbhqJcyAdPnVOqbKFqyw9
hKBLdD5/zduf454SY2C4s6m+dd2AUi6+WCEsW+Df+CTiplVSQFqWYl0MZu4aoupOywVQkORYlPum
afYKJd7j2nKBGbMf23Rv6ss6iuVNIIhrsTDJ6tR9FBcXCSFX17V+QE4w5OqqToe1OkAeoW0hZYdQ
eUzn5zJ5t5L3ZHwLuQIkvE3Sfae8laDGje4UasdRvwzkbKCe5ZBKJAUTQci8dHlP2mdrfk77z4lx
q2I+qsOaGj4yQdFcUUFVIs3TU8YUDtf2dSOFjGCeaShKTcETzqF8ManKgMMVuu00XtLmEFZHNTtI
0SGWDuL8PslXP+97lqE7VOmqF4QLpqAFR9MiJk4WMJicjvOviMHO1jgO2im73oAPdZTezToJaZ17
WT04vIyPsnxvtFWlIG9suXHh1INonWKHk8jEwSW614l3NYrwRYTHZ+jWSuUsSFMwCNwaKgkYs7LK
VsmO1/Ryts6pcGp6qkfFQQiUu0Vp9hpXWqjSClxjS07rzW81xoaJ/pezNm6C/BOTUuQW+158l4Rw
rShsqPGQJF4rPE3xYzM5srSlVFDgGpWOV5+adidrfqVYEN3nLel/Zl6/711vKEchPrbdSVOxLqHb
SzMtpHq5G9Nt0ZvKS7LIPtNFu6x8lSdrr/R3ajvhxVyIuNFYb33ZnzRIg641vGniUxdJKzKtVWjF
EA/BXXUQSH9z5l+W0FqrgnK42uNk/cWMnvMeYXv/KMRPOf2i7t6s3KQyt2q0NQnN16rxIYz32kuR
bISm9dpZ9VvxKOUnRvlpazitbw7ITUMvDDDsaZWHOZecjPN4DGrW7VHJhkucHo028jBI9zM5eNGj
S8SJIGoY/BAj0jAg8TNjuzD8ZkM6k+uq05v3vZBtBIX8R+QHVZCZHlBKemJPVVK4r8KPPMzfrbr0
lsHai0q40+VlL1e0nttWcWoDbS8GrBlxuBWbnsbxHdcrneYjJJSYKsB9SkqqFslq7EDodGbvNRG6
pUhx5eERLiA+wS09553YvcvNuEI3ZcuUPjIKGVouup0k3E/VB+NXdUsto+JPiuSxH8t7s7+XRMH7
u5rgv/Uvxq1HmBqFbdOPCAWzFsI2/ftvvMe+eu6NMimZ8pL7j+ea7aq2DpXxI2W8cWsLJsaxWGoz
z01oZPZr8aeCyRuNbAHCTK5MFGBzg5k0X9E3ArAvBvwM60ZgFOa1MnW5wKWk6Jskfh2EwZN0iTuW
jqys+lNaO2Emr3LrjxlM91nU2hX119ACeczIe/FbT9NvPssX38mtpxdT/lqWXH/HWqM15aY/+6pv
bXmGdNTNtOQrEfPjTCuLBviP1qZ51QS9v93FRQizV/p/5qJbQ5znTAxJbp948XeCn/+Whhq39jux
0phpIDPfzGUDNtxXzCNpux1kyzfin39Epv9XMGWYVxXjvz55LIadMMTCiIsp5bra6ZfODytibJrj
g7QxEtGeBBiEirIhY9zFmuap8nMwZ4Shp8KitzJwDlMZkYLyKDbDqcu/mdT48qNdF8e/Plo2pIsY
hSiOc6re4GKZVV/jPRBW1T7tP+hBb+p+XXSPqH1U/VBhoa7jYiHUBjYOqZ2RQ5AJQQXcB/mDrP1s
fNe4tfvh6ygpJljY1OYuNWdIqT9bQlcF1b9+29rM+7YVUbp2tGZn+U//M1/2K2/6fx48lk1pNAsP
Vn2hA+D+wyV/c1oYYyqpgqVj2Sg7okIa6v7oPdx6/BiNmtZj3PBxZ9kNUR9qlEF+9ugbcSBEPLlY
eiYRi24nZqt4+tlJf+vnE4ETKMJhnnfS+/Jcfvz9wyr/rSc0/o+bTywLhjYbHMcq6ixkHoN2daOl
fDItMY3r7BTnCiFgcLGEa88aY5CG/uKY7Sv1hRaEIOzVZBsTTVQJWCxZ3dCJWKWQcuvloxiwlR2n
47U7H4uWP0i/xOBtqO8sWfR14SEKBwRRW2nRsR9mM+XS3d9/reu7/o/zxrg5bww5iSSZiv8uG+9n
vErGZoDF0I4vSlW/xRW/YhRMP1uitz4/c6rlelazlIzktDQrw3z6++/wxe10a8mjFGpfSGrMaR/u
y+SaK/z9uV+c9sbNEaCrfYXXJu9mEEoOYiiMQkBhyYQA/p1B7D9r8r/e/81pMCSiItYaeyCRI2cp
LkW5F9WHcnjtMosqY0ADeTMo+7bcG9lr0Z641sviuRYEhG6pTRWT0nXmlPV7Prxawn1gPMfyC3h1
faZgC1EDEnp77VoK2OyElHbKbFXWfxT6pJCwdbniOn+M0yctdtEy2yYtm8TyJcyXjDpyOuMg974x
nkXqiOLvOLlo0ru1vFB9doboJE3nRb+y2M55Yx2FZjclx7hEdlDWNBlfK+o7et2cw0JBF4mCJ7zD
ztBsFhi75f2kim6VPw3BtkafbW3DfvP3b+0LTbhh3JyEOkNhXdLjSXT15iAZRPhEqwZvzXmi0K8j
frQcLZQgbpRuRSasUny3wuhH9nOQZf/3eG8nqxRGBr12U30Ig/X4nZT6i0V+67kol6EaCegHdv2n
+VB9c6d/dajpN4HSHAulOdTI9YvhWQMvihSU8piD65YaMvnbUo7rm9UUSq4067YoLhCm6UiEhlu1
myjdkO2Pna9lM0VDXjZdDUOTD2G5/BLj9mSpBWoD/WIWkYuzoC9RXJ5ifRMu6zxUnCiP9zP15FTZ
57BZYuW7ye6v3tV1Q//r7u7UbCyWVCIm2OJAMP7Mhca4tdEaWrrZTcRj4yPduPg7x5T/HlAxbj20
rrCBNM9ZMYFGW+6DwYm13vzwLtSV/30VcTv2TY333C5e8GDw8uSbQPWrD31zNkpCzsR1xXOjMHes
gUoHYpLxZ+xE49atSQTXkYs9puXSO93Rn2Ubt95KrSAXbTYxK2L8Ch70338/bb5Yare+SqketsKA
TOfqTdImbvvDjOvWSUkf2zIYr29g+bUcv3P6+OJC0252e97j064GObGcVfuNhR4dDZIhIpMwO/dn
7+Nm66kJB8qYKdOufO3d4s/PHnoTpCS4MYuxyWJrftWGRxXnZ4+9fqf/OibyJibpLokTUTHS5rJe
/v7Yr97yzZaTtbARRlkmhVP6tYEAOA8rx2gVX8m+M+D96kfc7L5UxlvTRImLrzxNiT+DfkkA1Vvp
N85FX4S6t85FvZhEiiB1nJ/zuJ/CwbaycWdSzpzlM8M8PwvT//Hk+tfrTzJ11KcU51w5R2a+trpw
9fcv4Is9eWtEJNfq0M+txEz9U/gg/Gxh35oQ6WpJw1akRaBJwYaiPjPtf/+0X5yk6s2m1IMQ681r
thKn6xSRE/FVGRXe3x/+1au42Y6yBVI4Z9rxWq0dh82s/PBt3OzIak40KuO84rZdzVe9uP33z/vF
yru1IsLCoJbxD5tBwiEK7jCuT9HMXeo58QJ1+eaHfLF71NsNqqdm2CX8EMqiV10H/QUV1ZfS/uyi
uTUIUjR4IWGLp4Net7Gtq5JbIjf8+wv66gu9yRdCzZTS3uQL1QLc4HB++CZq/uq5N0GziZ94Ps98
Zllzx3ch8f/+cf/Jjv8jv7n1BFK7UbNSa5x2IjNhM56ACZq0KdwnuLMK08cSDigemStqmdWYa1eY
REa4NjqaS1G2ddpZWYma66TLJgJgxjzqyE8qhaZn7o/Lo1rM107/LjJlB7Hk1R1UqaJHK1c9c9b9
cqEqq/iSPrgUzBwVC42g+H2djhBSEanC60KSBc1hr2PYNy3ZThU7pJr3LdLuWKd/jptsbrzRovck
sqyQUp9OyyXKCn/Jpo3cNV6Hv59ZuMKi77Nw3lgJf9z/0Wimdo+LFK4iJpOG/Nzi5x+od6aMMiGX
mUd9xMAOdcE3UYhmXL///3rPN7UURoUlidh0xLm7Y9b2KZgeNfRGAgLK0rwvZ95P8Domgi9byma2
ulWXNtu51elhbI1upi8/rnPjUAQ4l6NPVXEunyxa5ZU9mB/XqkRabhuDYSK59K8WJJPipcgAQnGL
VNAPVQZ2+NN5OdXpRyK/MfrAhMNDQeOwUNcLveepX00qOpYlxN7QHevcjdF5x+N7ydwXFkaO2rZ2
hljYmCbmgNaqlKxSuhsLoqSMRv3/J+28liNHsjT9KmN9jxmHQ/raTF+EDgbJpEjFvIGlhNYaT78f
2LU7JMhiLGfT2sq6isnwcH38nF9Yv3CNtvuT0T50idqnbr+3ApIkILTHH7n8EeFUMvTHCFyG/qFJ
dpoCd0PNttTXVXEc5B/S9Ovebj/Fdfah0JrTGFNU6qhUQlKujXxdASnzwJjEBhqw/eexBind3YxA
5v2UkYiuHWpyENTASKGCFiK7r7V3dVCCATMPSWCuh1G7yxswn991fVy1PDaLIN/FU/x5wP87CT/n
07DNq5Nh73JBrR49x1avNg4/7NPPE1bIvdXfajDIS5NflmEHQlYTGwPAeDvKFdugsK/RwVoNxcEu
mlVV32Kgsc7CdmuYP5Py0hqtTWRna6PXv2R1CU0RTDrfqguNHzYy7lhNHUKF6nrftTsx4WwNJyUN
6ruhLGb0l2HVd2PXbFyYFK3UNuA29kN4A27aSbNtgkC5o+nrPuyOHSh830nW2EpOBbYTwXTUIFiZ
1xjsbRLg6MqKMcpw1zpfwaLpEiRL5wPFmguMW2l6G9OrjrpX77reRulUXehQPZU3wKlKt4HTHFpq
bU0YbBPACnE17Ev7T9N5uzBUhwxtTRkYPzMf6DQELZ8CrZuKrR3KTZbcj5UxS8SsbQ1p3yq5TuSv
0LkZoTKQJF2TDgGaqvDPS9eu0x6bwFqPM+9w8gATfU1UcetOaDJRQbFWGnwETbtSUXNVUPgth21q
fh2x353CSwf5u/bAQ+iGfNkHd+ovdXWnB78HH7amDiShANlu5evB/Cj6/kLFezJK1EW9vQXegqZX
g7+jSocGx1qBQQcWpGosHK56XQAXywBhlts+mT62LoSgEtioMFcZM2ZmX6rhi2AlAo0aKBJ4nbdO
vRyoVLqqfW1djWiQYPsyKWdl9F/QPa7DYB0PUExSkKlTuuuNCwHMwW4C4GxULQvQvgkkgO95bEAr
PJaRsQocA59EZP5SmI3VZTgOO1SgkB7cRvF9nLoAB353hrvCoUavL7QMcjp5oqFjwjt7baAXZIg7
C9Y1xB3kwyXyWbX1rc7TXUA1w40+puNdLQCY+2rNZICxOkkYwyoDb69YxyQjm/iLllYoExlwMeQh
6d1b31L3nXMCvpUCey7Cix5F82LY2ZV91XJAO/VXLYETGMMVDeuNKBBrjgitUNyibAJ6NgnibdJ8
HSz2ZwtMB8eRzviNYuNaCghYo7kprO8l6NZm+NwM2V6EDrXX29hFNtM9AA7Sm3jdBnhHzuTHLr7I
pw86V5gefqlbUPHRd2Wbh6KwgRtWB+UIsnPdKofKmVjdShNsOgg/H+z0No9ZxoO1csH1C3UY1ZXn
YNdWOyhG5+uu+eTqoDfB2G/yOPgtouTCD+5T6uvspflC7C0AUM4Xs884IrPt1PhfPKpdDbDgVKVX
tv/N9YHCs+Aa8HM9/jCrEdBQwRYV7ucIpEeGhU4eTzd2KT6lYOLHFHrxkHEuR+pbqnEiBkNc7ZPB
3tjNsK4scs9WlT9UnX3sxCWg1AC1GDQeoA6jQGpnOyM8Nd0PvboKkyspHtx+2EU5t/JAUbKeJXP7
kzS59n+NTXmsC2MfR3dgDbejl13xAlibzBtuMFV8bxVoMkMDbBT42obikZcedEddVfKqq36UVOT9
ft0gXm836Bj6xXZ0j1Y1rErnU+N+I7e0icJuU9qfrfSPYd930QO+YRsTKolP0NFmPxx4DBPOO7J2
bqvopqixS/Hvo+pzGu7YUfve49OsJLzy4/GmxxMs1C7i3gFLxwkMBhdt1TUVF4h4VrmKoxpOsHtR
Z2Ldp4AH0jrattGdlzenLoOnARbHBuZdgt20iUx4TNlKPXjjnYgzcLgAWPzgoz/d8zU2AtCRcLsf
RuddVuJWMz/14b4hJwyVagj7Y6JdOB45YXUVU0IqALHPcinp6Pxsc26c7ncONy8ck13aDpeNA9VN
sX/Lr57Sj0NAlbUG2amxWBMh4Mt4K4si3Wxpq4UDoXBPoHZntecU9P5G08JZarwFmCd6EGL6kxqv
m1rfhJzNdQUzvPxj9tE+I7RqALqEVYYJFHR2+AO4/259W1v3Ady38M8k07vY43Lz7qs03aSWT5wn
NznbM8rJO7rHpu0AXUF4D5t1FWiHqs1BhSu4mvcqARma5Tu7AVQFMPjtyNZ8VDR+LeRaPNzyJmjj
IujI9HbgFRNY74jXlLeBbA+1Vm5CDmOYxofe2JfFdOnqD5X7CwzsSib2xsm7VTDBvYSIVYDyGCIL
RvYHHEZWE7SIfoJAqm1Lsz0BKwyH26hItgWS83Z802aQViN5qmcsYUGASqmvMWHFO8U6yT7G+m2D
8MHU9Bs3N7bCGze8VX+lkFBVPO1CH1UqigbjLYbpuxwiZ3js4YmFzY0FiskY8SASnzqkGR3IJJF3
lQQ/gdJaRXfR23cR91TUZ1uft6TbOldRDCKNbL5HZAWBjTpDHmOT2EOdri9QCtJXaRlCKd9VUO57
qtMVoCCOg6n6NpUnNH+IhKArO/kXoSF9TSpxlqFttUur9O8aDq4RJsBQ71R5pazrqto04a3Mp4OI
jiPzXsPm8nxQxVp+MKS/BpxGXHDhFXsvOcq+Xtt2sJk4ziwHPCdkC9cEnK0XW9P9kHEoi7JdySbn
FAfyCZHI+G62d316F8A/Iwubz6nq8LYAKIdihqrULowJQN29ZsNTM8RlmFxP2jeuDBCZ/cYgciq6
uzGiTurvhHc1cXlW5b07uRtf7rVh1d859VU5TCtvrrWIkz/dyuyjo99YcbXF7HhlUiQP26vW+VrD
y0yOA8eaTbhs6azkGRePnkDMvE/hNxexiRjaf33v9Z+FuA38H111CqMvHtzqkLWQsv4M67rwf6gK
LhUfHH3Mq3B2vCbW4MB1oe5T0sJfwfPdmwAWzuCAW8YIbdtCRKxS8XFIbnPq6g7OAwBtt24qj0rq
O9f27jDl3sbqhBGGG1e7ogB+L+VlkwfHjNePB0Q8T2yQU0yPGikXlJ/z+lvq3dfhJz1VF5CEEAQ0
PnpD+1UTxSlhS+fOz8kebju8P3FewOZtk2F8VpN/avOPZsMJISAyBPmFB/rTCBkA2NKh5t8D8FrX
0EQ7wSUw3uaph1XZsOq86xH3zgKkW/nd0+86ma8qiBjKQb/A/GQhUJuGsGVFfGkWn7pk3w5fo3jc
5O0FcmWzUShhKygsk4NRN64ytqJR3OI6vGKTwYGHx4x1A5v9ux7dtYQXgtlXn+B34TvS9N8r72RQ
FZY3pEsI97cSIHEzXVnmZdgNe9dVGxRAGnEauT9S81sE02FQn033t46lnx3mW7/L7xzT/5RB1g6R
GUEDpUEGftN6QOMDbqCY96ePtvee/6gniDqMwT7Vf3rNuHUHwgBQ4evKPJjBfuxLmOwnnSJmYvP2
rb/EUQ4hOgY310JqR4ahqz+5Wn0SOaYxZdDwZra9w0R4nbf11wCBbFu1cLCCvakQMqBKZMNB7Bpw
nmmz9WEd1Gb50W7VEU396x5WvzOCak02qY18mg7xTlfrHoudaH6K94RCsP9b+8aC/B941zOLBvEU
z901g6I2xzHuw1ZGWCCdgh2EppI3QD8Hc9jqKW3YBcB9M3/YuJAmnPoiFJcy/zyQQDOSEaLItI49
InK4HLrt3hUTPiHzfKpxn3WHujvOl5BMyj+hmRwiz1hDOV+7FYQI834khZCSbdKgZE2Jv4HwgWTF
MWyBQduHYbioI/eDY6YQa8Mrw0AkNwFUWDbbwN9HiK64dXrn6ea+gQnjV+21ZxoX6KbtxwDoVI/Z
WzUcJtM9Oq041QnrkRPJRYi5tx40aD9exgFV3/kA/KvqW1d5OycF3/wRz55i9C7HzLlP4v6guyAP
EcI5c539Tf5gkSiEucRgwJk+jRAL4UUH1e+3P/hRb+61a3KRKuz1zu5NWQ4nt20+cZhde8j0DDZx
qIEwBB5RI/G/mwL6dH8j10AMYq8hl50mTf8QD+5R1NPnwP0TKf9aeX/e/lJz2699pzkL9iT1XE2q
BD9vIxuWmKuYIGiGKPdFfiY7+qj+9trnLzKMZux2XZlQ0iuEsWkm8an3LzKJVVH/J9Tu/VanMH/U
e5DGzUXPndiO0XXiXJdn7XcfBfle+wbyeQ8RKM9t1iA9JI8ywbCXYwofpNyCJLvwegXrApfJ/MOA
j0II07nmrkolt0x22RQnoK4DqgquFP+zXL+xSFsGEMHCmML4KdD2ev9pCs/kF7ld/2YqF4lLx87g
b3BfnSDfr0o8dsnGwUs8AI245/EMOSQ7EQBh5ZGsM6r+WfizTBCq1zdiqu9zbpQpMDclJDXugq0J
VXqAt5BkPH9vu+LB8M2dZbc7czIvgqLbBtqDCUI8N9wPKv/aF9169MNtmn4uJ2fdx7DhimNdX3rj
56wpN6gbKRixevOhiqJ1iqhIRaK59G4M98LlNOVMWxf2Jcy/svwSi5b0Gto2Dd8BQhmne51DCIqn
tVM8IBWSeLDZLpoORW6xAQXSpg7BIzR5rfkScFAOMI6GPJ0zCWtPq1ezykDZFkQV3+OAYDEGqIuA
RtLADA3cq8YejpoJon9W6ti6yaUSW0is5gRdsbwO8mM9emuLFKEkDzEY6SFCiCvmWZA3kOn1o1nE
KwTd4Kjm46eoyTdVGxwRTEVp68ExCNvDY1xeFKTYsFoK/e/T8CfL/VMB0acMwE/DYkShRRp7q79U
yFXn+BpQIrucpvC6CkNuY+J2btVej9gr6cYfYID30Bn9vbfzLR21KYephvo6PESmvMryP0ZeHhJ3
3CTtzO6/KIKPYTU9xD3Bjw1v0Na3PDnXRciNA02vzj528ZWMrwCKIu7kRTs1/jBSfTuK6M5pfqvg
pymDTdEjHpc6JD4i3lrxqpJiPWQHrbhrnGIzGcWfvs4OjTbxZntwzBNAcuiuzWVqGFv0THjIm2tU
lVadnd5MkMl7+EZVN+z63COBlFxCeHt0GPeD5MEFWBAk+bYtvsYkiNuZXomQojNFpJGcU6pfB9NV
Q/RYjf4nS/syRtVJZb+dAFatlW4Go9yO8AraXl2bgXHR+MaP0CADAXBDid9aZ8A9xlartpCtLTBa
/xLB20JdrC12Cn2NLDVvIkecqYP8TTFHLu6UMo46lozXE3V0ZA3vBz/YaC4QkgB23HQO4fA3Z7lc
3C+otWYSEaH+1MSfUmyGrfpSQWt9+6L4m7LIUp5bTRmPFCKpUy4OkY9h3jCeez++fm7JxRXh+Hpo
ktntT0N91Xb33ABnPvhvqltLTVxbGXmfOWTKW+QhOm9CGQwROcyOM3HuevubYsMjQvjJ9Wk5WVLH
k8XEwuQo4gYPQZt02UWEZEkYfQrEfsxczplwrUx3/fZM/N00L875bNKFM87dqoLvhjNHhnD6kAB4
+9P/ZtCWYrluHATp1DLPviVwIj8NsoGAighd/+vtBh4X/SsX8lI5N/IakLSWwQ1oj/NJfQyr8Dou
zB+6T5Iea96Qk7XRfzrdwPM2uU69r27Fk2R2woNwh8rSpi0QDvPHQ1zwohX5D2Wnxwa+JcW7XdXp
2yhKThnR9Jlv/HezvECyCXv0hVcMlBphGNoBZQU7v+yT+zh46Iuv/tCgsuY/TEhymYh+qBhNH0dD
0qxZaT2orgJqZw0Zyc0FJaXvmfYzQgT+7e/2d9tyUe2qvUhHXc4llwjukEtkJD/49idb8/57bZ4W
WZ2Sd7DemqyEJotuUmvcl6m/VU1/lPa4z6GlaXqxqvNkg3A9Kj+ocWT5ZwVBSCep7WcHN+rXkf1N
j0BS5sYF1aaVF4BJjda588OPOLnj+3IWKiGtqeuEGXiCChjCPVpQfo2clkDSzYsPtdtsjeAh9r7H
VrGFH3coxvhzPg6HGLhxEt4YFPMzbFZb9c3zzHWt9lmI9MM0/DAH8w7XaLIExplR+bvtsTjJx1gF
fokk/0lPcpIgyXpAMBizNyq5f+HX/+Pn8L/83/nNv4a4/ud/8u8/82KsQj9oFv/6z6vwZ5XX+Z/m
P+df+79/7fkv/fP6ewfxPV/+nWe/wif/1fLme/P92b/AKwub8bb9XY138NGT5vHj+Y7z3/x//eG/
/X78lI9j8fu//vEzb7Nm/jRENLN//PWj4y8YJ7Mu8X88/fy/fnj9PeX3jtmvPPtdh99f/M7v73XD
r5v6vwtdGYZ0XRRR5Xw69b/nnyiLH+iCF6xp4USiz5dflldN8F//sP5dCUdKpeD62oLDkb1T5+38
I03n84Rj8ENToAHrImL/f77cswn67wn7t6xNb/Iwa+DPzOfAf+8UB79WyxCmLYUrdFMYS0KDVbmm
Z7XK2qUpe3Jj6z76LRJX0OTUF3qR7motEMN1z3snPZSBgMzn4oU+nbkY9OcvgH99D9MAsoXou3Do
M9/zya0UOALmvteau85IHLkPYu7Ba2F38YC8WSn+jBk8OwTUmuTnZCi+kDWG+UYkZXD/ZPb+GqCn
A/J8l/BFHMuwDGlKKneMjCuffxGIpKpGVcncyTL/qQkpfiZW3D9o2IJvWxWdo0+8GH+ac5hPJWwE
sF1nEQB50tUadJ3MXdA4Ep49IWggMXyk4hNA3hRDB24i1qYfTqZbB9v03Nu3+/v8FP5Xfx1Dd3TT
pGj9ghlRyyCxS6SFkXRM1E4lbXJn+nX6rrP+r1bIvluuYQqlz+v56fQ6BmzTsdcZVSrCX3Iba0Q/
aaIzsO3n4cVjK7a0BGKzktEUS4hkzuL1/R49sryvKcaKGkUHkUCxHppzJLKXw2brpm3TF8uS0nUW
y6RW0TjlQCt4ECTxyapqm/StCD++PTkvO8RYuZYuTdtF5n3JIsx6vVBdpXW73omarZ0L56LRzG7l
USF9eLupFx1SBipDSjmGYfO/JcAWTZxYSywy1/HIyxStxnQthuKc4cWLDimmxraVNJRp2qz55+vA
mNRoWbnj7eoZvQ41tox5w+OxCMM+dPVf7+2Tpc9uFbptO5aplg8ALmxXdbbu7aIWj/B1V/p5D76i
aT69vx2L01jSFt7AjwD9J4dXN1S53bbk+goeL7euSFDqMmPx5f+vlcXYVQ51FbOoccCdJQTy2MLW
pYzOsS6XM8Q9gF8o7r0cRsIyl35tZRAZskNkhbxlMV75XdzBnjEzxNRA4rzdoVeacjkKLNa26XAD
zT9/MmxR5qdxVDX9rvawbB18LcELU7TiK0TB7NyGfQSrPb3p6Jhr6pagW7oF+3PeAE9aA6SPOLZA
sjibjNDY1ZSyUKRwLA+KbofijWlXAqFY/mFeRGngyZNZFxgqtX1SpQiKtGivufWEsF7oCaQ2o3oq
vpigVZHMiIqs/RzWeV7e1y7x1sppYiAiKSpxI8WDvpi2hpMUFDc0LKErUxXNsSmd8EEH1t7vzcYE
bdNWbUViIZ307BQWhfKOqahn9WtLtXus+fT02Nta0/aruBNVeRhlnH2WoqvQCcawe5U0Bnzj906R
FCTB57tQCcta4lvb1pORn4p+l3qASkps9zZmGbqUPJNztdg5Nn8+PzQF4Ue63P8WDT6fn1Fzg8yX
6K/EpY4CbkPXva6cUAKrtBtRuPlJMw119+7+EYFxWxjSgGq/vJcMA4W9HMmBnR1rYhtiSUFh0fT0
g9MW6Tl258v1LjliLcEfRYtLo6far7OAIR5AagztevD64TiPw8poI3fz7n5J1xJKziftfOE+H8w6
ljqS3LCARk3NoMs0frD7IT3gq2F8e7up+dhZzJthWjTCnUFOeXlxCM/vjK4Yhp1mRbwkx0RdFL0z
HcIslZe50FCCbV0K+nKMtHcfINLgpLJwB1VgwpZBY9QVieOm2bCrUtS3NkZOpZ3qWDlOazBufbd9
u6cv54+tMF/I9Bek5bK50lWVzNsOcTo8eHnf2bfVhK5DGmfvy1g5rsumc7kfich4HnBAPp8+2w1D
6ndq2snW+lU3wIUbbYzfvbdphI5wBNvzK2ARwhCE240ac7HLQzSXysoGxt8GwN9E67wzyHzsz5Om
Fns7r+3CD8dU7IpON8nFBsV+ULr97uVAh4gubJ1pch178dDlXk5RCsKCexrTkvJ504IXgx7iBXZ+
ZuyW0RIdMoUwdd5nujGvwecTRMonmvQyFDucPA2EzUkLFWZpndnFy7fI3IpuKyG5ibmUH8smT64s
NOsbUXNe7mQUZdhE2L2BdH0hwh+VPtZbY5xQ+n33Gjd1pRT3pJSCnfW8Y9wmtkhLW6BFKj/5Wtic
MB38Jp26ev9k8ewkCnTmNf4vYM6TvlnpWCOQ04qdnYXjx27024tuaqh1z5Dad/eJAEOwNNizOoYi
z/tkGvgMTJMcd6aP2MDBD5xC7hFPr8BNGYY3HN5u7pW1wTtO2sh5WJYrltQYiFpanubWRJymUCOu
kNvu83POUq8sjWeNLN7LkStkaLgTJ4Qe9NAs8lKHywumrR2nj0YVZ2fWxcIE6PFIokFSvjysDCZt
MYhZXUxl5chpVxlIylHnTvp+62HTA2hPD+wWiE5muesxaSV7r7AwFgjNAFiw45TJvaeL+GSGLcLT
gonyvo1mVTy8d9yJkmwi8PmFaanlU3o0/NAtCLZ2ddQjAlYXX21jMM4kKl5OLp8+ZwYc4eiS8+b5
WqqwyYRVjr2G6YoSSIzjfeQ/ndPDeDm7HC2EQ5bLH9pbtIKhALFkoPW70UlCsA/DdTQWv7wUWYJA
nLm/F8i+eWZpjLhDZ/Dw03r8+ZOdqI9mGaMN0u8qbKu6bR7KVlvHaZRPSDq2QCm6IM37fVHUaX7I
x4JE8pB25VUlKk3e+HmMn0nqVApELRr2VXfy4xyJUi3zkKgcqO5SMKosM922wmIfqNQthmPEahkP
RjYNVLMgCMp9ZVjFfSzM5gN4vEZH0RLM3Me4jAk6VkGfZJQomnDK0AyOw+6XRFJSc4HPlNVPHhgF
IGNO0m5F0BOBf/Tjc9ztl7e/qesGo8Tx6FrmsiDmA7XJE8ckpHJNhLZ9L8LTxlRraYpzTb1cZMR9
PPq5WnTFe2xxMxclSP0yxPNcAfrfj2MnN6UVWqu398uLnJtLsCakiaQ20FuTi+z5WpY5BkZFa1CS
dqIfKfqnv4DdpTvbV9o6HKfi0m/H/LJuclB+cpAfMpGd/RIvR9XWeZCZjKjOtxCLld47Rhv7CLrv
kiGkyh2p9kvQOYha2l74LnTMvM5Jc5LitEi6zt1dFKFiW5VpWmcdmlttuxI5QTeyZeOZg/KVDnFv
cu2bDm2Qunk+qCaimFlU0iFeThk+E5O8mybeTjIq5btIh391CDVecsVECcqav8qTjYtQZ934RU1T
UZfc+UnYIQzYZg9CAzj19lp5tVe2lJwQNlfp4+3wpCnX0XutCItuBymu3iPtmX4tpGVd274Oqvzt
tl4+BJkn27KVaxMEK2PeHU/aEgNFc2UB2S6psoR6uGtj91413gf0V3M8kE3vTIOvdW4++BzsQjkj
lr5qk+O0o7LnBnM0WTl6k20mIDxkPObePY7k18gWkmDmCnGWxdcyNMsx02WHOii2U24CNhOBdGjR
xXBOhUoxTM/fZa4kP0lETGrFYW89H0ZVOW1QlIPcgcGitNdbFdKpA1FxuRJtWWor7rccHwI5htej
PkHCk645je9MybrEkbYl2OSuMnlSLL7F1JimJl2+hVHCqIMSNU0rd2yaY+D03ZnBnRfGssek023l
sMF5PiwWjj0kftNnAuH3ht6kBl5IQoMw8vbyfLlaXElfQB2TruBsnn/+ZHkiQ5Bgk1dI8CbVR9Um
FfrgXNLETv7+7ZZe648y55OEZJzFvnve0mg1QYFCqdwNOpiYxMYczU/ccPfuVlzJOUUe26QcZM6x
yJP+6JnhalZYodU8u2D4hSX3c6b43S9AZZAoF4bSdV7rjxXbJ62ETm5MWg/6h0IPHjSS+1+ufC3v
8zOD9nJ6lGETfbPk5Fx3WwTGVloo3M39YF9neXhhVyZMDv6BJ5h3zpT25UFFU7xhKJyZXGLGYiWg
rWV4ozb5e6PMJFDlsSU60OqE3CXVS/1z2+ttuB8xCjjXyZcrYy7+zbe2IudMKun5nGlD7CnTBmYV
EbNFoEPKED+vYszfuzaIQok/WYBMGVmyRQ/jgCsunlK5y2tt2I4T2pqOh5j5O1cgFzIZWalzKvLW
fSHNIjEScWqyHdlgg2s3+2Hd874/82R/cR5SyOV94BiOMZfalsUhQkqMxDMxIIwTN5Br9QYxZls0
IoPzE3XxkeSm0n430szsdZFIcJ6DpabgHLTnxarhexiP0YEhHYOi8PO564qm8ro44XuY6SVlXijb
ln2VKP2mz3CtslV9DhfzYrWw5TiyhG0q15xjrUWLZBcaVG7FzhjghHajizj1YPjvQocSjdjcMgbv
XfIVbAln0YqddXpmi8zet2kpNpmDTVrR99mZFflie9MKi4RdR0csVy7ukzBn/FI1oXbbjgEkPRfg
pqx+ZUl+TivitZYc0gXkk8gmEY8/H7Ue8nGaQWHZO6n8ZROTfMmdOl9Hk++eWZnzyDy7t+gT57tO
6dnWeb0uTuBSCyqp6sTYB5jSYbeHC+pgYSIp0H64TzXLPhliLC+Bbbw7M/LYMn2j5M3hv4wR8CGO
uiHPjb2s7YSHDWYXONaCt42acxKEcydedNKxHeK5uYvWopODKyejFTQV9Hp8NaoeYCM1pU+BViYX
9tTFP995qPDoI3+qM6RcO/ZSBqWZ+syMrBIysaE1kMER7TYGCL1vt/KYSF90iwOYbAa1U6r4S7nC
2h86T0Jngw+jQaS0i9iZeSzlDBnN0tFYjX0WEH0l+P3shF9a1xMKE1+m0MTEyUlT6SJjDmh2rQMF
+JlDrfchNEPjWA0ytlBfTuruHObglZU9hzAch7z3OdsXTxTL8DqTMiysphQcWOEleDripXKyasQR
3x6fF0cPs2Dw7mK3zkXl5aN5VBFLf+rl3tPaBHTB2BzQPhfHt1t5rUOkKsmXcyiYwFieb1VHxrXU
sRUi6QMoq4Xyv8pwlUV0NYwO/4Om5uONF7rU5fKUq3kRp6GOUYHqwKVD+UOELzRwSVD9e5+rDB3b
ZM65EUCTa3reqaCrqsGTqblPcnu6KM3QXMeJnp6Jy14bOgBIZAEIAImbF61EcRpwympIVo+weiC4
zOjEwMOjNNHOHHOP+YTlXiE4JzTnXSysZaVorNu6V3VkQvu0Icz0tto206hvTV9HElsfsBSPjfwS
i4joY5RXKCYE8NscjWMPN9RpBu6Zm7en85VTiUIBFzFjTIizVHtxNTX6HmEW4MA6/GBag/2QaOVw
4Jrx19mkNWcuydfbsxloW3LcikXglslEL2MfsLYeQ2Gqpuy6dbRNG+K9HYXhr7c799rmcxySiJLq
AWCVxQ2mWtVqneZb+4D6G0X2wLhrIuWd6dJrKwjeIJGKaQmOk8W9H8bI9aGYwOazqvS6m7D9KcgQ
H7TO18809UqHlJREGboOjg583PMt4ausK8aOppyksfeplrB2EME/84J4EaDZLlVTyjscXMpiUTxv
xSyixNJmi5wsdqpN7vTQqoMwxZQszY95YBanyM7P1RZfiQHmmsuc7SUA5pX0vFHYEK7Iq9jeI6oV
IZXftsWPlq9SYxoyYKgaJS5+IMMove+4v04Pb6+UV+aQJ5niwnTIBTtLBHVuQY8YUpPYTTZk9Yug
uE9tzdwHDhIpbzc1z9HiEFDAHcHKWBwBoIGed3TI4W9BxLD3zKZrbetySu11DBNSnnKgOhKiswch
uopkewPjt0Y7pOjic+pirw63y2rlxcH7ZileHmDk2+Qjdgi4+KBvHSVem2ziZAquBJwHmKZO2d4R
pBcbZ8iM3dtD8NpoM50GC5iqORmu50MAiLGMNKdw9l0j631dFdhgaLa904wpOjPar+2Yp00t1nLd
dQ25utrZt1llr8U0SMSOzXNUuddacUlrGWQPCCOXD+Gwx+A5owi0d7xoRPwnUbgIIwTw9rC92gox
BH+seeUs+hKqPqvdhDlDIQqfaSP6Oqetzmz+c43Mc/ckT9Ebk1ONxWCjT2SYO+gj92Jy/TOz8toJ
4yqyR5SQiYmWIrcGpMnanLE9cd9ccn7jexiXl2TFgpXfh/DYsRN6/9gpnr9oROqgMJe7Tkb43VUZ
jzNwwOEXcvvxZU+1LDsT7r22shVYZwC0FAtfpNgxgw6NKExoJnSGC5tX9KqcPG0XiFye6dHLprg9
QUfPaR4lzOWaQ5cY1VXBmstCgokZ0btJyVutpin99fbYvdoS8QrFGMIxkkrPl8QQNMOQxlgRhbIv
t3amaZtRL51NUyJg9nZT8+H3/HCkUyZgpPk1DTBjXjhPVl9i6FM0cJPD+LbrTwN7DYch3du0rS53
nt2E7w6caY+WOAh1cmVL9HeSV+7EVcphHIvmbq4QbgCy99cdiOAza/7lxnqsZAnwSMAZzGVdxOFZ
mSZpztKIkgC/2EJbqyQ/x2p6tRUlSVeBJBMvdpYzFaKqJzqERN14aEXaXZV9n5wpvLy8w8hxSIND
iGczEcIiiosiYdRzxnavT4aB7jYyQU3vd/ssCvtd0uN23w8o5tVVLw+9TrLp/auEUsy/UBpk4OZB
eLJKnEYjU+v0nFEJ8sgZcMKVqNsS40Sv3Ltj7J0J3F9elopNJl3dFtwl7pL9lFdpnvMYsvaWWwEX
GjCJTEDl+/GvCjU3fQO0wr0FEehd11Qdzp0pLw/LuXUAc0AaLGL1RXypw5hwofCw/RQOMMdY2VV/
hAhtpnuvwtpk07TK/uWMNU+xt8f5lcU0l/gdAiPKvfy/5+McJ7VtYGpk7aXM3I2yC28jhvhcrf+V
40Vnvzucy3Mwsszym1EM8SIJLHx6czzHBjAjMjP1tWya7MzCea0pg5IQXBO2hrQWD/8uyKv/zdl5
7cptNF37igiQbMbTCZuztZWsZFsnhCzbzJlshqv/ntaPH+8eDjHE2PCZINV0d3Wzwqq19NxGKspM
Rxf1wiovn/3FXz7HM3Rn9zdv05YK8ahgKrTEylaSFSSCbeEEcajk+bQsf5uMfPLqZNobHtk0BfgQ
iA9oYjz0+pxKrVbY6NoJmlaflFgfiWxDeOVS39hxia2rIByXag/wKNPyVw9060KiY4qWSKd353dm
NJonM4QNXY6e9dWyyvrSFIKh6nr3zdlyRqrFRAPUI8mBVvs562gSy5m4ebGgYGirpghSR2921rdl
hWgYKCXlYht711uZ126RzHQ6AkMuCKuOHURlI0w1931j04pPYcinDgVAavVFJasY4ia3Efdr0+RD
a1nFO82Q4vPjVmwuL7UTWltAaa7XMnowAfFUW0GkRYxo6DA2OJne7jyOG87nkI7iDrSOCepWj0Q5
1MKvdDsNzMyNj2QwydEF5YsLQEn44IL4pBF+OMQhNlVpsXIB2qgJ3eUuDfwqDw/+GKdPopz2CrU3
h4MVy+IDZxDs8PSurBDim3zQ3DjgUWouozunJ3/x9tipb7YNKyoQVa1U8GTrMauoM/WydWG8IfCS
EKPlYf9zbFDVzRO9e7gxrIwxKUfSyUf7puoix6xjzApQGJwv1c9iUFV2GU97nZ3bAhfICHaNfqBJ
FEdsf+1xVehIP+szeB1VVfhr46Uu86ZzAgPyN034UXsqtD5t/q3ryLUPxgwF2tG3e+b+m8qZpou9
hLr2lE7SST7Mtl83f9x3IDW5eB1fUuUjvOT94DtDL2jlrPpY9LnW4azNBCdoIaAD+0fMbitOvjtJ
A+aYxpb614UrpWihtDn9PJd6IqDzmpgKloZT9vHOR+kWWegqnALhEtAznOsXD8urcKZJU7/wvTQJ
gOkm02nomxyN7SqEXo+Coed8SrxO/mzDwjZ+z7VUNn/Utltbx8hM3OQt8FHIrbTYCJ03zMwiZWq4
Vb0Hcr+J+PiN/DKhQAyUadbYIa3xhriy9SSI2j6rzkkYGfLo2bKekMmdlvKjURY2woPU9iRjBOwW
1LCj7p92DlBFllcJAsk15VqeGWAOYNBXb5rJyEfTFjILqqzq21OZ4NUHT4Rh/mcYDZP7xZjMahQH
OHhSWEPMUtj5j6rSm7+aElSocb7/e27yFX4O1VyeAwcsDOHLtcNnia6JzKuywLRn2C5j30DEawmN
D0YSze/6Pqx3nOX2caJ5q768RBS0vteFKkAfg1d7fPt8zY4+FL2R/8TTH65nqBYxE2oAubgldMdW
y9Jj+s9xXlA4hUrA9IsSjka938lgV/Q+dEzpRYNystTgLUW/tfpZlS6W25d6GhADUlWEcc2dD80g
ixmajaQ1owuSVaN3tHNUaF8ohdX5s8VF+TmU9VJ+mApTLBckYPz6GDG9z0iSGQ/FyeyFbM6pZkAd
U42pXlhwpPZuuxcr3N4Jur3skeouqwbi6kMxu0Po2HVbBIkTVf7RNyKIvqIitPVj6NXMtVBEdeVZ
M/OoOYNoNdEVFRPy0fd98PZLQt4KsojOD6U8GvzXh+VTerZm4tpgsBE4G9vuZ+NHKSqo+l4msuHt
gJl+9WqpddM3uLbU63JJmSfIghw2mK9Me0IvoxfZ18ycndMylNqOg2w4u2fSEybrsXD5dSEaYZmm
RnApC1I9jj/2c2gvZyc1lvzxW0xtSHXtGf1kBmq1LvrPsKOkKCLa4EjOsw7x4iGFS+/tlPbLd5ln
e1XJ2yPjqGxuF5GTSp/Vwl+9+FovShNFgCpoIHZ6P4lZO9s5LYPS7/qHvYOeIHPlzK7RYKdncG1q
NH2cdEmrAMqR+OzMSph+qeB5c2RaPhoKgkwAXUH1QXgMhayndpqolZFXJFWweJDGzg6a2L3NZGNP
IrnzIdjawdem1N18tYOFpi2z3Wbs4FK6x9KEJMkdzZorp9s7O3jr9ayKGQ1uOAG7b67e+GkiXaic
tgoyO0fS0s7fZIZEYqzXIJTKoAm8f51vnV6ZgyqBcRdiKH/ljFZXUMNp6ipI+xRhtY5pAjLUbqe5
eot9Vmf1yszq1RgWYooJKgjmkNr41I1p+MObZnlarAjqdZpyR0HENh4iJ53f+LLsv49F/hgdjvoA
ECmyVIpiFIPN9RTRnBmDRs8Rh1mS4UM+g4KfNV1eWgtSwfvbuuUwAPhgo6DpAPhUXDsM7IUANcNM
JY3pRwZe28BogVnLyfN3Xq0tfwG0aPpgIoiU1nOcjU5WTNEsD5bGQafdCyEtW6AY14H0Q0nz9+Pr
Am1NBkH7Gosrd/F7mkhOXRSBJm24l5PZQB16KC69NOOdLdzyzNemVi6TIZwWOlWsvncDT/8MDLU4
yU7mzs47srWDwFht8LZ8bpx16cQ1Wt8svKgImPWNvlBoaP/toed4MrVuUqxNzs6JqaDxOqi0SI9A
3gFLpr263sMFdlhGPtjDOterkwZM/tktw/Zj5+vRP4R4ywcxSPmmTnp7p5C6uaV0JABu4H7ArK69
chJJOg0aXtn6g/tWTAmEI9OIof9wdIplhRFVMNf03a/tLKVmxzbMIrB4IuJtuSE41D6dd/ZROcB6
H4nNKZWS+qkxpmsrbV1RgC1crBA0n0RnO19mbv4nxD0MSg+d8VLU3pAc7t+ArT0EekSUSgxE33p1
sxGssZladvLA0IBQtjQyzy0p9Jf7VrbeDxoSNPrJ2QlWV2vLMwtegIy1lansfthjPuU/4gigEiqS
DjKo962pf229k0B3qXRZzNvwWlzvJDdAb5LYy4MRZtOvsFLkl8y326cwrLrfzSI1g/v2Nm4AY+C0
+1WRm9b/KkowiqHQ2ijNA/DcevG5Keaq/l1L/ZScJm8XaGyltljPnVzK+Edfp/XeR3bjEMHeUFpn
JIfcfB3EEhBRKpuHPKiQvnmjp1393iqrvWVuWQH1Re5IYoO3rOpuMHzAS5guRQCy4IfFlCxsO9rD
eHIgBGpQSuHjgXqvMYUig1nHrpD40epM1EcReuYb0qyw2rnTGx6JHaxQraSgscadVPDrmzHg6iDT
OzitzNl8yRJIULukyZ7vu8fmvlkQsJBnAJJYB3YkuZqLyFERRK4AVgZTHvP7MKZU0eU/GPJsOmSE
kTojv9d+P81l7Vkpt6yrmvCsRWX0jjFA+dvjVhiTJPImHIBvafXqEsDmM4BTXl3gNMceiv+nUrh7
vcytTVNzBcxi8CgSOV6vhbJBVwqdr0oii/i9HYGVB5o3jt3O+7fxVqjyq8FQqkUjc93UaBhlMVJN
L+F6E92p0K1GnhLLquNjNNVkMjOip+bjQSqAJ4VopPHM4lY7aHWNN2Y10WOnKT7RIRnPaEFbT4+f
E/+8CthodcMBdL2Dk53Aa0MaG+iSWo9mkkqMpbHXf9ooCjJoSMPZonPPR9JYmVkEXFtD1JcBE0Nv
Z7eYj5rlA4gbP5tR/0Xru5dBWm8qYV+Wec6OrUj9nSPcchXawjDAqHozJBnXC027qRNFupSBELCR
y4U8o4+1eudybT0YhL/UaBk5pw2t/vx1zrR4g+6jtRLkLPiphmHzfd3Q0a+cdA8lurUgrhbdB2J7
0urVPbbNKaWA0CJwMSIlM7QOBLRx9HA7j5fWAkUIiQPKcQC3rhfUmvCOzrLB87vMs4+xQD7sfRXN
Q/iizfZj+p2/khUyTuJsnlzMeav7PGd6Rq21JDEjPjvUMmnf1qWYd77Em4f0PyvrSA3kSt0ZFulf
Y6HTvRjmhPIOXMLOMO19czfCNcMipuGAoHyz1nPPzKtT/LPyKjCla7yHXg4eSqipwkNXh+gjUUf/
zLXYa1ZuWQWVTiMd9SABidj1oeWzgAIy08qgFoxOnvupTzskw/Plm7MU/veZYhsM0oNuNP/h1Scr
U1NeVJQIMq4NYybTODTOL82HYwJMAmkG2+33pqK2fB+cjFDFU4b+1ifox9nSTy4jT22TQOacRd2Z
YZph5wXefLV4LgRJC98xGs3XywFhnGmukFWgpYXxcbCy8hwWQokEdM4XrYhmxKpH/TmvtfFPxLeN
Q7XIOei93t35JZsH+uqHrJ5PEesNGGqKWcUs/4B+rjhovvYp09rf+2ysIQOfvj3+WaBw5nuwjbn8
t1o5j4FMcaAqsOomPo0dQ+921+who7eOERiNmtkkDyX2ud7fMIkbpzbwU+rr8Jzn2Z967u8xv2/d
9tdGVj7pAK50oAGrEFVLwvNozd3RII26tK7RPJ5qMhHqQ97D0BxeuTomcPtJ4hg8LMLR/K+Uf7KD
MMP0n/tns9EChLHllRnlLa8+MpHVhLUBx2Egh/GHsTjH0jM/+3ry3dW7c6NFb+G7/xBP/SE0+/e5
GE+l9m/l7OXVm/uqgiEgO3we1p86R5tNRzMq4pN5DF9SX1bPhkRYaAAOurOvat9WqZpBkx1/pAHO
+OjqU6cPla3RICqCXPT/6kKiEqjLZ+SNv6Vwye3ctU1j1EVogTMTQXH8encNZ0KNvo1R8HSbDp3C
qdKa51Fzl/Io08SUlzQjLvsPcQPxJTB61F6Zpl4Fe24rvb6tZ1X3WWDzZ5j52BVzhI6SPgb33Wfr
0qmvOaN6OuCy9XhA3OdmbUlaKsVUd0wNLdXQHmHsHuOn+4a2HIT2k4q2aCbSF7/eyNlh6Cu30zKY
iBl+66xRIKtXVcdZzO3OmW2uCTgjSE2Ft14/1GHjmjFzD2XQ9y7KX2WkPdlLbu/UzLYWxLeNDzpz
0lT6Vxl8G/u9nMyuDODGKwM5TfExkUN77gptT3l42xR4ArBN1CZu0H/V3OfVUpfA75oS3ucGvPox
kg2dWHOy6ITdP6qN/WPTVOlFkcGwkddHpaOaGwtvKAMrC3nzZ3M+eqO17KS4G4siI4QxDkQ80w/r
59EYF0Z/gOPQa0Js9GAPY4UWxlAJ86i3U7Z3kdWPXr0aNBMAf1AmpkiwHk2ZZGwXySLTYMmiXHtH
Md6LDnGUtfXRaUKRv69q38kvTeYi/SDC2Ot2btrWetUcLpBo0C7/T4r39TttMz6amiIN9GIePvaI
bj4nmutdTCKvbw8fIInAr0qFYqVds4OWxqSZGkMlQWMbRfzclHb1O29HvIcq31gSGBdhAkEhjxNr
cMdod4VwMyMP+pnBGJfKe+C1jjimULs+nrBhSlGBqOlKWqLXPpkbs5MnuZUHk2mzIhTnLpU/PYzF
B82HPxLgKZz3zZxiYTqVNbVYSfO6OMpM2Efgpf3p8eOBLIpBOyqAtyRr1jC1qveKFWCXP5n5Ko52
Frr/3reydThMEfMBgUeTXHv1mUwHZ9B7jSptWPjpZzrjnjjkZjsgBzlHO5G+2v3V5SJoIzbEDo3j
dZ96Jp4bxjHJA2l39du4bMlx0YgyIFSR4bk3SA0Zdd9lWN1YoqNmpojFfTWdtUpHx18wH/jlkdeG
Rr9L6/RYihHohJjGnTPbat/B8KBOjKYkjQsVKLy6vo0oy06mYU6SYfylGegbLLXzQ5btH96I2stC
D++9cbR2PjIbT7GCQDNMxwgKgyirQ/SHJkmHeaI8V0r3aXFQ0XNE6z4eUSkmTcX8BMc7jnm9Nh+m
WZ0Oax4k7pId9KVCX8BHwWykgCaK8D/cZYBXoDDp1uE166KwO7gSDK+ZBXrsVR/dwkFUqqDUNp3v
34CtzcMnfwFroF9aVx1HkFGexQgnLc5oOAAyrJ4BhjwmKvGrSgGRz/+srKoUGrw9EUjtPNDrSly8
MMxehJONjw4i0iRTtbJfoELQ6asjQnW7Ljq75KmtyaWzbq5RPR+6HS/fulCvray+/NKZ+OlGzpsx
hJAMJ5CnpdNYnM1osR5+0HkqqIHQIqbrTuX+2ufkXCa6mzuC0dyJyn3UuN9K2CJ+PuoCpEZEt2r8
j3maNfVFLfs4msfODKICF0gX0Z2TNNljet54HOjzMTyjuBTAmLirxZTtMGajlqBsrzS3tfmjk5dP
c9/2aFDWQWam72DnvnROEQDT3InW1MNz/fY6ANQUoyV4OJKGtf+hcAl0mnnqXEMk/CnrRfZNwPps
weZglW/CIov2OKVuLxaE6kgIAAqmwUl55/rsTGsg/Yow6Q1+fymKDJ3zJe53AsSVRpu6WdSs+CKz
MCC7Nz7v+Wk0+GbSBH6Tgg71VVR2zKOhy4I4Ksr4BJApb4MJSEca9AywtieRDSjX2qPI08NYR9p8
0OMp799UuSG0SyyVhrbVm1l7scaZeIgBgc4/JG6GGGqa6M0PxMmqf6Ux1wiIaRN/v7BQnT8Q/7Yz
KoclUpsFpYsMAXUzR2m2TFuluyayn7UN5HdHCuuW7IFiK4glzpZwBNDe6qszELoNlO8o9dCtS49x
5VTRs9bYCMygaBNFpwxg6HhsljH50IsaKc5xXJYvYQZZKLrQsCueXGPM01Mqyqw/dc0wiAMlSPTq
Q1m5ydEsBHpj9y/d7SuifjQdYqIBZk7XKDJLq0QShT4V1VlHej1GEK2UMn7SjSHbMXXriZjCPYgA
1AzBuvRn9wCYy15UgSuaGh23ZTi2smh3vo/bVuhV0IWmO7xu/OUVVHRTq1WBk/d1QG+jfx+H9Z7g
9aYVgZyEotGmyr46a19KkrnEq4IcOom3s2878Llm4aP0aMqjhO9QqwEyxhld312R1rrfLqylzKhY
VlWJSsFSLpDCyT0Kv9uoEFNMi/HAk+7Qfrg2lXtN2QxLVQdJn7fv5KQbn7s2Hc6RPc5Ba6CimiRd
uROKqn/0+jnEqGI8B7HLCtdNg7poZhNERB3IcTI/O3ycL11XRfCFRv4h0rXuaUBn6Oi7mn257/Yb
BWIF9+MJhlsHcYZ1ob3x3U4LGVgLzDDP60vWVRkK9QncsE9j33R/WHZo/1nE3JjLKHXkzuY8TJ3z
tOiNixpuXTk7AdDtp4EfxCwUEAMCO+rj1wfQW2480YirQF5NDMYWfgjO3Sj7rxTK8qexzqfv97dg
z+AqXNUNRAzSEufS3ey3QZb2hygc5Sfdzub3Ubg3N7JpTUEfYUzAz9a8eLUZ2m07sLw4K/tPwOiH
3yzooL5IfTiHORJY9xe3dT+hnMCfVSf7Zr7MWKy4LGOeNQ8F8987oFIoeCby530rW48nQZFi4eaW
0v2/PjM9nYUX6jwzBl3CczJl2udsEt27edKiP+6b2to/Zuh1wkq4PElIr02FSW2BqfQwBSHA337r
oVIZ6z5CoL4XeFNU7EAgt5ZGLw8eEoqafM3UBr9KoXwIZucmaqqgLpz8XR2isg6LFqqXemrvxA5b
S1PYGoqnBGVMEF+b0pJQarZH7T2mqzGAsVz8CZow158O6Nu40Ru90vx052u95SDUowlXFGIbuoVr
o3GomVlf0N4rhOwQ7YSiuH4ZdX0uvzx+cAQZPKkCMtab+XCtmMd5yIo68LSwOGZOFH2xYz0/aXDA
nDUjX3YWtrWbsHDzOWdQnCbb6uDSZWlCaXLRWmqpx4IuESqDhlOdCqCIb2ALflCNUoV+fM3xS4hL
YRBw1pjceF6mGbYOXBONsUOIDveBKcSfsN5/HZgP2okibtfHYdGYxTnhx4MR7frgWgRmezF2MNUt
Zpke3RaKaIkM/d+2lnlfp1RzPt4/wNubgEHVsASlAvnJ+ubVYVWzk2kbiE6zzland5+6emxPMTPd
X++b2lobsytK8oa2M/OC12tzRGfxJNt1UIOO+hzmE5K0YahbyGPwRXx20cPZE/S5vQeMWIJtUwNp
YBLW7IpNu7h60nB4EG8lZ3uystMyLXviglt7SF2LWh24d4qC6s9fvSZE8owMIuEWREzNy0BDa/VH
0SAYewqFSHcObGtJKssHyKlq/eurXdpFLiXdzyAuQ/cYxtV0amH9fDjOBOr1ysrqnrkOFFypVjWB
gJjjVFoIeaZTlu9k3rdhGVYYquSITIFTKI95tXGTtSRtM014u2jS52w2jd8H1GXPo91Wv82a0aJb
W4bTzhuyuYNMHNELNYBArIFm8ch8uJaXTRChWdQcDGnD4G9HjLmd7jv8ll+o0ab/b2j19FciEpnV
F01Q9GH+pups7TxA4vjN73e55m5jTXaSjIAIC3EWCN+ud9IdMse2pVMH9mygIQwvvXGcjM46lYZG
b8byBu9pyK0scGWx7EQjm6eoaGdVn0thgK9tOxI0sYjSBjYS+7kQ+j8RCiHQNfVB06boZ48/7m/r
5vm9srf6uA2D6y9Jgz0nRFfW8pL5kJnh3mjmphXqCi7Doh41wlUAKUtokkqXw5OyLSGaaAYQfMJ4
ur+WLRcBxcCBgZWis6t+xasb4CaLKfLaqoOyHKIL3UKeKsYrP7dU3z7fN7W1oNemVq8U8gTVXDi4
yFBEqX0UIDeGY9FY4Zf/YAdtzl9c3xzTqj5o2K0LjmlogpzE/E8Alplz1MYw3hMK2PqcEHqoCSfV
mvZWn0ptmGRaWDxRetXMP9H+yKndoaF+0J3GDbR2FnvP1dZhEVHQZWJcF6Kf1XMVGc6YSxOXAMge
o9/Q2heriqYXszPtT/c3cWNxip+SmBj5MV6Q1eLcJBRKwrgNKqvuGZfWZfe2HmDIOdFn7n82Vdg/
3mtVUlJQ2aEXoxhkVk/IoCc5PSJwe0UxOT/KGfWKg2dp5Z4S2EaJknAKxJ6KGUmF1sm4qw+8RNZU
Blo2+J+M2knOrZc0iDE34VuwBt63rGvSJ2tyvADYnf/NnrXkUTFGwjpKAeTGVDjIo9bJTSTEDL4V
2KWTA+mMB616mmUUo5IcutPD2caVrTXlVRk6qVslBjs7Cu04+5lDHNlXx6VlqPG+32y4qEqh6Jwo
1DFg8+v3RJTwnWVxVwVIkfWX1u67ZzNKwq9hXKc7q9p4T5j0UG1s3kdC8tUDKaplyJd0ZrowYU7N
dMPq04QG5MPdBsVt+j8rq49LwmCrmxSDGpdMncvkVtMfpSa9neu2uRZ8kVYQqH2G4663bVrcTFgZ
a7FdOR4aLxTnwa3HneB+y/NtCESokat0Aue/NmMVHE1t4nQoJ36Zba39zaS5S+8hPgzO+KZpx6fR
YJbZcLTjItp+50O9sUrMg1UizAeZvv7YtF3Rzj0ssYGWy6RTRC3+ycqHutlZ58bjRUTHsIXKKQyg
Q9fLHHt0crwOZBv4rzjwvaU5553uHUCOi+ewzR+fcELXhBQG6jD2lHB/ZU9SZIbHqAS3bWQ/ptTX
P+nz4p7uX62t3XttZXV4esgYeeuEZRDLsD4PYy2PfdH++7gRJqgMxRwMFmqNDRnySbOryC0DswnN
t6UunTPOsMfhtbUUNQrGyBtEYZi73rAGecA0L3nqDZAoLzLv47f2MDk7AYf6YFzXP4Fz0ehSyRfF
5DVjabgsTkJBEWw9gxJ/ZWkq/zDM3P8u+6hpPyGKoLUwimfeC5Ht6Af3N3LLB+HsB+JFx4Ksc+UT
oSVde0wLSti+eCmXMDrW5fTeNIc/qo5I4b6xrf1EhkZBxOnuUTO73k/XLlOgeaBSkyKrX4rIsd6U
nZHucdlvPO5UrwmtiAuopK6bXUxOyTqWzHMbZTx/H1vNOjZ6np1iPfEfz5EoGym+FKpkFD1WwYDv
yyHrdJy9WqLiO+M/xnPBrOn5/r5tLUiRBwH3Y1VkLtf7phV2XqS5wA97U3sbji16AIUU75GRi3be
pK0jomTEXCpwMkVlcm2qqQ3KiAJTVlMVpwKl2dOS7UaIqoSxdnlOhykvQilVyLm2Eocot8ehXzJk
5o2nyU+OUrgHdIs/OG77D1k1kjcRfS+UQh+HMlDowwWgUjNU7Wi1lz4TukZcc2J1B/1ea0jzuwYb
+M6d3tzGV1ZW2xgtWrzkLQvMJztFODOxkhcrLaKd6v3mPhIeAtNUz9Na3alsoGi3a0b847IegRfo
c6to5KOnJB6mj5YWx+9RAOne5L4kbrScwdvxzI23S5Xzqa6zo4Ka9PVB9s5gzHHMABecd/67KjLS
s9Q1/be5HZ13ZQJrvOdWbsBf9qPDw5cCTAqFbcZZbWLTVegfJ4hOdhrw1N532/cmQ2N/FMZkf68Y
vX783eJ1BMEMKpze7hrK1mp20/RaAmbUd1AAHszqvZ6aztf7C9rwmSsrq7cEqcsYJRVAsEvdZi+R
3kT2xfHrdo/XeNMOjy/vlSKL+yWC/SqX9odEdlnDaorR7g+CoY/2kM3xvMfrv/FqkZohqa1zRIC9
VjetrvXKm2j0BENfnfO5ts7emP5eN9XjqCHavIQcCjEEbGQ9IW6Yi4EzYCiJS/8l7poPoeG7OwH2
1mpQh4Wyg0kgBYe+9nSPMCAZFkZWhc5V6uvhg7M48akY0vnv+36gAqTV48hMM/PTqghM8rd6HCuJ
ll/VGVhq5DEcmDY6ikoX52zo++GYG16JOi6MUs/3zW65BbVZhWNU4oXrGjAKYQNvSaLYHybn4Bl1
drKgGHj8++KQUvJeqSE7WlnX25gvflZoLuh1Oy3SYyPM8SlxdyOArbVQjgJPa8L4QyliZWUAmyKa
vgg8+BgObjNUH0cRZTsFto3Xl3IKtVHm6lF5Wq+ld/K6BtOBFT+Xb7W51+0zCaf3R5QN1TGKG+8r
DFTZ0Y4jrTh4TWrsbOaGT1LYRmICoBk42/Xrq7WLQUYOoH1ZmDUoBmbgoO2YXuYGAfiHvePK1CpO
rGw/FWnMACizf+7Ja90fgi/4fzICRsnkc6be2+tjGwqrznu6RbAo5w1Y9u6H1CPn8h9W4lKWAqmE
pMU6AKiNzixG5EeDUo8BKo18LQyi/PN9K1tHgzCQoqNVsvHrJo4oBOwcKfvV5RGyzH7Sa0dp5/1b
VNTGr/dtbXi70jug86wEI27SlEQ0VjcapMt939BX9NV4mR7Vn/+DFZroUHYD4AWtcX04jTa3NWAM
nG1EsOVgWE0eZLO+/HXfzMalAvhH9g0EkOGd9Vis3ltTnSaSWDft54/LHDtDc2izkYFVC4qh7lDo
8TCf/KFDqjCL4+FFDuGYTDtXa2tPeQnpeiCuDrJ89YLUSBnH1RgWwTJFf81pYrz3jKTY6R5trZWO
Kc8gE5ug5VZbWnQ6+EbBh8sfRHyAENCDpE1+s+3+t9gUb0Uq38kedrnMWHZQylvuyZeMi8b6QN2s
Yo2RIWppFAXXubbdE+mYfo76Cgx4k+0xh20u8hfgm54LuOjVIhnwX2rDYR4rtPu/mxzy3c5tn1w/
/GNxlyctmWCOEX8WVr5zKzZC0189CRoG5LeUoq/9tR/CqMkyhs7CsmuKY2NHy5+iMbvPXqu17ue4
11PnKWFIpz1TTJiXnY/D5g7zGQUFTb3lhlQMMhAtiTO/gE3fc1AxFJo86kYuzzYIFPNw/9JsZPFK
TZyJRXpbBCerhxOhqKxxBbGwkej2CYU10TJzJMUhskjt3cy296rTW/dDXQ9VOFD69atTnUPLXPIR
150qRdcwa7Y8FaEu+p2VbdohWYNNWX3Q19xsjKAN2qx5RSANv0RwRC5HD6zi4zVaFwwYGRBZNoz5
q9VYQy1YDmDfKmF8T7Pr+m2UTntMmFtrUXeOYJjvNdHqtUdaSxdXZo9LVJqeQWJbR4FnZe6n+76w
5Xivrahf8Sq8z5yONrsU0F92fvp3VUM+4ftR9D0PR/3xvAiydcpHwH4NpCZXpuxCG2rquBzO0Pmn
samj0wJg9+n+gja3jSgOvyabvZni1kMvr0qbbaOjm/0NkVd4cCpP/HPfytYVopPBpD//U41bHQ5V
jxiRX54LgDPfGbD8ZMjOP+atJg/ptIeE2Ajx4WukFGaroOqGtYOJAN3L4bMIZtm9j706fKcVzvwb
H0TnM5MCgDzEniDAlltQ94D7BNUBKvgrFy/G2tUgLS8DOlrNERoh+1DHxnJUiOOdO7u1OioSoOHQ
KSLCWpVNYyOTTaSZfFySYficGG2ZH3rTjs5duIS/9yjOnWETefh24YKM+/ikFlhm3ufa75dUTvHo
duXF9br6g8gK94gWe3u+7yY3zogVsma4IqlfKozstRVKSq2OhmtxGTwx5e/NeuyXj64T5nuqgTfn
hSFAVVwrMhjmwVabqEkw4F2S5xeG6FrmVK0YwVi/OqRZt/f12FiTgl4wDAEWlmhn5fpdoplj6nj5
JQ0H30MnQk+f2kmYj94wiqS/ps1hcIaGbz0QQzcJvHsTZxdcJ35Tjnb4J+Sh3TGyEeI7ZoZTn+6f
1e0WUplSZNsq2+MdWm1hPHSTPQ1NerHjuP3ka/r4M2zG4ZnpB38Ho32LJKb5DKxJkasRs5K2X/tF
ac+9jNM2vRgTk76oSI4vEtnsD3LWhz/bSnhnXRv8F1+O3UuJttWl6srkYwRMaWfRt4fJU6lozGHK
4SzXPQtZ2F1oFwWLhsj7jQ4T9VOSpsaOlZsrrojBmfLlUwIxN+rd18uFGN2Wfe0ll1Y3NShCJu/T
6Mv5GCXL8Fc76fPHalz0h2u3yip9VLDiFAxvlAc8qEioHczJRR/m9vMg9OlTS5X543232dpB7KBx
BgL7tv6iwfPp5baVXBrI0I5Z0w+HhqLFzg7efG9Yi4qfoJLjgjNlf72DnlPURjTayQU9xeJjK2IU
nko/tnIg7834j20BEb2/rl/iV1eFJUwqCkcIt+DCxFGvTSaFHGDArdPLYmZG8s3X2kweHKMV4oNG
5Xi5eEstiqOA5nc5Dq70fkyW04Yn+il6eNbrrO1fTPr+WiA4YuvYFv2QHZZQTvlh4FU0Bwr2aVV8
0AcvRXZiNOdS+xxafh++NxC/HF9yyPmcN0afack5DRPZPt9f4u2NJ4KjRaL2k1Lg+iUjHW8XXcRa
oDnIQh5hl8l++E0ZAbl10+7P+8ZuEgwV93DBVC6MQtc6xY9HUUekNilMJHX95C59/bKUXvvBqzr5
1spD/e8ZIBg1Y18G9y3feqgN9ASBaoyDy17jAZ3RQPTP0ZOLoeXe2elKACCofD/6GadRwicVKg12
Uo2zXruLnXmNY3QOdzzyl/6FJNHMnphu6poD4H4Up8BVDNmlcXKQdA8ukJyJtgZ3kPun7vy16UJE
/NuhFl18zQn1QyY185TDXbyHNLjxF0jywdiqCIzxbibXru0kk5Y4drskFyEz7yPlItTO+sQzn3rZ
gyG6v6ibG/+LkZ/xfr4SFA3XztkoNr9aDMlFm4yfyIYy1jUb70df+7Bo7Y5vbi0M2XByGQIIgbXr
hbX+MlRa5cSXygzbc5+HzoWnuXkJQT/uhOc3nwJKnwCDoBSgkacUB65NhRW04UhG8JDNqZG+68bE
tj+Nmen9KF0Zx8d20KLlUPZusdN73Vgj9Qtmr0gNAQyvDYNYNosJ1c2L7KRxdFreadl72XHypj0q
ipsLxxqVCg3nBn6fQY/rNbbTGNN64Cp4KdR3qEi1h9AYwx2v31oQfk8GT5tXVcCurcA2Z3lQuacX
ZlPjcx5prEXo6XnJqj0ZktsFsWnMqZO7EfjRiL02NWrLUvmzFV3qYpLnZfaMT7nf7kEcbxdE9O8C
neCZoi657gAVThMtrRebQd5n2V+5R97uizr9GrV0fO9frlsvxBTUCYqug5byr7HMV1lvSZxX6xCp
82myvxRt9KYekk9laXxv5vJ919YP3y9LAbrU68/zeDP5pydUd5lqMII67r1LOKBXldpm/SaHfHbn
2djYRBwCYA6BAm7uqKN8tbIW4F8M/N8I9NL9gsjO8gzWPDsYWh/vfFY2LDFvQFtGZQE8iyunGJjM
Yi7ZMIJ8LgQK4/VwdGpHD1A52BNkuH0LSTjwQLh0OTJGwa4XVbZzPjoe5LVVJPvjwBCMkWc/vVQ7
tXQBdnxjw9l5btV4AzGxwVT+tTFHRKbeASgLuv/j7Mx2HDeWbv1EBDgPt5TEKrGqq9s92e0bwt7b
5jyPyac/X1b/wGlRgght2DAMGO5QJiMzY1ixluoYH9V0yl4HFcHo+x540woJOiO/Ur1wC4TWwNE2
zPRoT0Nvi7cUjpyTmmR7We7NbwQCmtBRstJsASdwQyMqznzRk1cxP+Qzs0upr/Wi9D9ta/d7ndXb
1iQhGhAr3pPNziVuzPBX42gwLc7OQZu1LljRHAqK5nEuOVJQYjYCG4htqRRv3Lw3zEpJgaU8uUln
vaRtlT1XonuY3VhakYkRhKkMLG0JJvrUc3Mvs9i+SZvPfWWOQbS23U4GcX0Z4WbggxlqBSxA9nnp
cEnULm6c5DrTSZLkUC3Vsg9Wxypf9WipNH8qmTrzI0SaxY6rX38wSyqrUmanGAZ/86auDweSkmad
CYlhFnsvJSQN/rB4bpiszcPkf7xRQE4kjgv0Bw/k5SKVZYmc0VyYC+7o72vuYB00V+xpXl+fKglv
wSGY4aGYtEV5APlUqWN74qmMi9l30qHxi1LssbLfskIbRH4qHUXQrZUmKVcY0pOVMZ5kPpDg68dm
cPdqR1cJAwPgwC0gfNWkRNQW76k0iuv1xbIwKmEaL25U2f+aIyoOlVunP7p1dY994lV/FPWwNwNw
7RbcGMypAzUlXiI/uvxWKqJeicHcy1MfL91zOcUrYZnTnsomexgRJC8n3ipuKHhCyJAuTRVR58wJ
o/BPvctILLO5luvTHy/Oou/bAxoWTiB/THkYlkz749ErGIQcUTrBKH/x96VtU69XuN9SmwdMi/6b
MjeFANjQ/vdhK5LoQvKjw98B+cqlFUfNnCmqRgvKqcSGkcwtp29D1ph7rY8bHw1wE8AqWVoCrbaJ
4QuvzJK2jI2nqk/UE9Ov07ETojymYHtODy2J11Gi8UBay9tDviyXS1LGWsSqmcCT6CTR6gtjiuND
pYq9IvTmnP20g2QgAiPyLGxrtHnH1VsDpjobwlUOWpKYp4Qpip1LcHP9/rTiMfNCmREpxCsKmXpd
lyTDSldl43+Y63KQR4riqTuqpS7+nUo3N86pcK1yx/DN5f1ieHMlxjwvYILs5tzA5valoBTydaCJ
vJOX37KC+CKLkyqjTPdefqx6YPp6QYbpXDkkc9VQes9Jp4i/HneJX61s1qI46Ov0ZdmeLXNcPyS1
633KoNDYEwjbBILv3wqMGDUUAFxcUBsz+hzV64Cy+TlLpld7mL9UrOxgjePqLw18f48vipeRNjQR
LpCZjTU3LqI1G8rhzMSjuRzBozUI4IlV3RuoveWCRLfchNiiirE5u+C3BsOp8wGS0x4gVaXAG0Hb
r17Eb8nYTtUHNUri5oTGlSme76/xxo5aQLgAFdB+Af60uYBrc8pNqnDjuR+AJx0mFWhI4Cwl9Mrd
EBnW33lZzCC87lu9sWCckZkJ2IVoQ2+Z/Gtba1eLJ+VcZHHm55YdPTlECKlPpIjWm9ZmL65i9g/K
L0v3AYKFWDG9WymJsEnM16WL87lYMasrMypatZe+lMmqf76/uhtHjkIb3kl7iU+qbsx4iOnlXpp0
Zyvqo9Ffe2KSb0kq4j0ulJuGAJFSwIeymnLD5dmG+Kkyp9TmbE9O6i8x1HjKtDwouyB3jVYZ7SVu
fW5JQ/6KX1NK0aDlA5Hm2dDr10VxxmdLW6On+3u2iXYwwni+vEE4BZTrtyc7Hx09akXfnhdryF+c
pv97bFvqzcifvbiFvjafojiykmNR6fUet/71GQCUR4JOZYMZEd7pywXWnt4PVJ2ac9bM/eemKdBa
U7RZQPnnOOgTWHFfP9j1fF+vxGtKyAfR3TZPt+xSdWaD9Zo1gcihpZj/uSkZfTk1xSzOpjMNR3qf
w9/3t/nWUtG4JEQGzMbw8ia065QhZaRE784ajevuSV0EyNHSJAyD8KFIdX+salPsnIfr0w6ghRSH
50eWXLZrZXBUc2O4v88iW7q3xhtH7bcKYoLig+LBb+UzJaakz029et3v95d7fUBkyRaso3RfKleb
AwIexV76qazP8RCVLxGKVHQwmgcnpeS3ZHAVzBBtbLKPrYQ344GdLea5Po/tkj8pett+mod2r1V3
49PJ8VieB4RKuV82nw6csVtlRVGfVfjCXuyy8v5FGXA6klZW6KBp5YPKqD+XBbxBpRZHOr+tmLpm
AS5f1+tzF8853GgjeropisP3P9Embv0/K2Q61GQ5etsclMEUyxxy6MRrW9SHOrZHX4+A7Bl1tFdG
uukNjKtIhDm3zPZe7tRIMxiMYQdnawzcca7ORrHsRQ03F0SrhjljEMVX3s6DmmiAJ+pzlBEPxWm3
Hidzmj/PXdoH9/fupkvwfeSYO6W4bamqzSynZySmPuvJvM5+GXV6gIAwxAuasJxXLWr0x6roP78W
VW0KmRAvgtW/vCr1uCZORYzpvBi586cFCbdfq076ufScPcWuW1+L+xG/YKSOB24TFKHygHCVKnAM
XZtOMF3ZxwRAl39/C299LaYBGOEn+pIKCJcL6uWwyGLGzZnp3/FbVnT25yn2+jBu1b3p81umwMVz
oDiqQDg35bFJGey2KzCVkHIf4j4fT2KorKMYq2Qnqru1d7+akv/9lyeb3GxtafnVZ8/I2vpIpdvO
jg2B4M5zcssOCBCOFC8oxZDNN9IqbdUWLa7PdmksQZ5Y9lNnwvb6+DcCLQHUiJ6KLGZerqZuATK3
bYbiQNU00SszxZV50BhwiF7mClXD/8ElIByUSBqc3Hmnrfxl8zJ1HtzKWXE8MTZHM/aS50xvS1/o
ebFzgG/tHzHiz+lD2Vu8XBmTG5B59Nzp7Np6rI1y9btmaI8P75/sivIMyrIOXM2XVoZ68LDTcmgH
ZbZQMRmH75D36tMHKjpavGPtxmsPBIkAm9opXDpbzcIss+JKrzzu1shRn7MS+s1YF76IXT9HKv6Q
m3G+4+5X9yANWaavJYhMTj1uKzmpwsQExHDV2SkV9ZOdvTXNoVHX4ThDlH66v5k3bdGe4h2hUUUp
83IzJ1NvlM7F5d01IWpSirFrgrrq+Gp9nBmfOsWZdy7dKy8hiSAxJDylXSDxCpcmm8JKzIgGzlkV
qfhQUBk+FIh+/HZ/YVfXE4GCbOfQTqQQgp1LK0q0mIU7FFiprfigd4P5Vteies68VuxcG7dMyVF2
5qrAmDBdcWkqnWu1ciuY65clrn2K313QyKt9yNL4Mej6O1WkBAUgUsR55o28NKVWk14hFhuf27Kw
niNF9d700Sleu8FWHw02ZQGfV1/2dGj7bjfQaNSkdoQVn+PMQcxVab9XudjTQrxyP6nkQSgLFB90
K7W7y/UUVRE5aT85z7q1vpWaFqbR7PpIl3ydlOjB/gB3Os0hGlTkyqi+0Am5NBaB96gMVDzOGeH9
yR6ipPDdKIuOLf/bgzND78YoCcgY+ifu6NKYqQ2x1JapzpmV6ccqWT1/Nao9oOR7cf4XWJM0w3tF
MgsQQJZ/N48Jc8xz7YFvPbv6EE1+UY19c0jGtDSfC8vt63CAv2R5AeBbHLuG182v5jR5axNtsHZw
5FffUia7XFiIJ4MV5vK6XLG1Sj0a12V7ReUhhB156jO4P+uHm3XLhx7iGLHztF1b5FKmaisjRslk
unkJGtWJhqodinM62N0fvaNFr8z/lnnojrlTHoHPpNqOyavLC7Ii5jpl+dGDLm47DesNg2t1jVmc
Oyao/TIttYO7mHuDglc3CvTJzKCD5gJvC9Jp46lJjxMvkTWdZ0E3hkhl9CHl6A71au1REr+/Jpce
RM4OrxRZmEyLtityC05D3LfDORnj5YOpCXR82qSPsahmr16BAKCrWaNvoCb61OhV9Ure5vw1x5bj
p5GZPjhcgUdTS4NBG6Ir8JVXE7oMcwAgbcvuXFVD9wMcoe533pDvOOv1dySHBpzxHkboAKAunVXt
tWhdvLg/j5M5JqfFNhTEn6AzeDTYk2k0uZkktKX/vg0p1yhFGDXph7OraMPHsraKQBh9/gPRXP14
/8W7XhItPPBVVANZGN3kyyUxFjAXszJV5zqDLNm3V8X63Ovq8vW+mWvfJHIFT0AL2UFEZQssFkVr
EOitmBls80AEA0f9SIabrpAD3zd1db4pDbASScgMvpjE/XJFYnVb5iDr9dzGc+snzRT7eWbkR5qV
HZrz9Y/75q5WBloMNC/vHp0TkGqbWKg3W0BcnjGe8xVd46IZNBguod3hcd+DEN8wRYDHSIe8tSEE
37hfO8aqKywxnesxFkeHlb6Npda+1E30cNFIoqHpH1OJJw0g2b3cxKSvbMjwMv08ljASQO/WMIVl
lzuBifzBF7cIfS0Goeih2SAXr6AZq914TasVOtngEAfJHDmIoebpX5OJ9JhVNfpr2XKj7pwu+UWu
rFKIo6ksaZm2uY2xGJ4ivEU/q5MRnbqk607r4KaB1xbzm7YO04tTmeVbZxfRf+H12CtYXJ04Cjwg
4yQ7OR09ddvuNesmY+jCE2els9UjhP4LJIP9wwkcVsg/4JUFB4XPbHJ6EJlukWucgr5aqqOY7H+t
vtWPs63t1eS26yE8IlGUNPhQkkuQ7aWrRAz2F/nSqyGTOcrHmXMeNoa518Lbusq7FSqL0ApJZqHt
g7MQ1pZe6q5hpLqNhLd+7cz5Nx14gz8k1p+gmIP753p7jUiDROcUawmaeU83hw1Jhkw4UO+HRWkv
fuwk9lEsieObRvG9r5Iv963d2EQ5dKGTv6HgdUU52LVWYzt5u4Qjo/1Hs1Oiw5AO7c7VKD/Fr55P
uAO9D414CrRcxtv+uCIjauB3cxjnVf1fq9bMY72s09PSRsVz1PbGH0WWVcFQ74bstywjoEUlSbY4
8P5LJxmMqC0tJ5tDU8va49Kv/VFv+/7IzxGBWzr1p36BzyZqO+/b/Z3dXppyzcRFNG7gipKD5ZeW
u2JpVmOepzAfKvUEFF85INyg+lW0Pno/o6lFWw3JK94v0tVtZLmkwFD0sRrCsVntr1AdMPndasnX
xln2Jvze/6zLT0nJiQK4pOCXCeTmgvaGQk3SSRvDxbAzFT3UtUzCTOnt6RuPY5EeE3Mus6/u3MXx
s5iMZPX7pczcN23yEu3gqaCEQoKqWDmJQl3io2WiUbRz017vvUGVWSLUeLSuR3xm05xnfVnGkDkq
cB9IBzYfp8ytA28s9qBCt2yRFwKTwInp4242xJrqNOtRxA3T0q4PI6W017mcE85Ss3y771LXhxVH
BpKOnDxv/xWFZh4nWsXEOS6VN/0Xzx30b6LIHtRpo10EfBV5EdhZ5ADKFrSgRmXdu7Hdh9PoRYe0
sItDbJvDzie6ygXfzYBwIunDCnXZy/OhV3oEwBj5mNU06r9U9Ez/XWIoNIchG055Y4uXBEWQgH60
emoHNzlbyew+39/QG9+OMbd3piBaY0z3X/6GMrLWJXPVPswztXqzoib70OnDQimrXHYIBG6YIqAh
XGMekat9W0dK7TJr3Fp4YTGteahnQGlaSxmf7OFhbAszEri+ZJmgyMMGSzf6pYaqr+XQT1HphmrR
aH7c9VkQx020805toxlpheedG042qLnkNlYcE2AQYXyYOGMcoNPsAknK6mdItaOg76f8m0nAE3pl
mQaNsPOn+5/u+mKnpMpgm8wFydO3fc21rCak7yInbMEDfhCj/doScZ/JbdaAaKEN1knTPhrMORzv
G75+n/l4crxX0kwxnLvxGT0aestaMzc0neKPpIUjHQ7bHHLLQvh9rO7FH9dnnsMOvTy3mGz/b59O
CH66nOzTCZU0h8IzHuew58E53V/Uu9bd5bVOdQCvkcx4lAy2VUFq+y1AHkUPdQN1OtCGiTWFxKnq
eHRAMXNxe0vyT28btQb1cevWHyt3MLpzWXZ1CkqSl4eW+aBrH/Oyc9IzCPXo9zltbd0X7jIqz31X
Rx/WooYL2mdKwor9AlxA7DPw0u8RXV/7BqhhYhlo2HmqyGkvXZOKpCALsrSQjg9TJiIaVAPBrqWY
P2pUXOagUnoLgEGrUHJybdFoOzOm1z5Cjk7zAv9EMIcc9/IHzNE6QHcd62GhIVPtI8E6uN/iyhW/
u4vjrIeEfRl3LpgrR8GW1IViEsyWaM7NfaoQGDDVOmRhtxbLU+4ladADgni+7yi3rJDdSkwlKe4V
YaMwo9qiA5SHZqMk0dmM2rE5QJUgip334YYhJoKZrcH5Wc4WgcsA2KDl65yHhdswPadWw6mNu+Tr
w8uRxD+AoPAWOeV/+aG6tBuUJUmLEFwGI7GWaA9ZCs/hfStXdz81P4aRKBnzx4A7kWv95UJuutQy
lzlKw3qGkcnOGv1DrUOPYejFg1KGxCDSFIUxie9iMGnT1OqLHBVyO8tC0ETrUWmX6IAIjfNgXfHd
isR1gLegsLilceurLqnp0qQhxlpSE62o20O+JPXe7XeVfbEcXmiJ4KXKwXe63LnKnYrKK6s0nObO
/W3IV/NUZK31tJhq/GF2lPaJ1qj2YHVAro62NNAuSfZLwnJplAp4u2SIvoUJGq9/McYh/ircKXlN
nCn70hr2/CmzIdu87yPSBy4uYNIvWT3io0nIx7aIqlqTMLXczMJSV8ogalMVVC+35+NWGP9jABAE
IBgk43Jp3upSlDXTPHSy1DiZMVyXkWbugWtv+Dt+ThgJvps+7vaJTJIkH0Xp5GGrz3P2hESYuQZG
3ifxofTKXfjaLXNU96itI2jD27U5Xg50IK6hzE3YdnEUzgtPvttrSQDYqNq5ZK9eFsq8XLJ8JSCw
JOebS7YWU9MPbdOGkWfMzdEDiFF8ZCDCLg9gl3WkalOv0Qm31nF6io0GAsD7H/B6rQiLAFyjZiWj
vG2Dd2p0a3SZgwmNyVqP7PR/VZ7uQzKte2f8+uhhiQ19J5+kc7G5GuO4q+AvHNoQcpXoQ6MoJmLs
jvMbsbhxzBfLe7acNX2MulGmUHBp8G4zWgkbxLZElkwgma10qEnc1uWJgcf+0C5gAac2r3YO3I2d
BDkMwzETnHTMzM0pj3I18rTIrsNWQzycGou+ZodZn/v+pA1qpOzEqze2k44roTKDUZy7rZOCEEC9
ziPesI1kDrRoEK8AbMQnh6nHT/ZaaJ/QfNrTO7uK0clIuc2kMgGBOg2gy+OOdO6UV1GfhQ4pwRts
bcbJmZb6zIidFvtVk4zZl7VsvfitKRSrfxrK0tnZ5ut7jSQSzRFmtmUjc/sTBCPvxjy5yhnOtBTx
csf1eTz2Oos3rPDkcVV7Uu+eYt3lQluh03RJu+i8tnHyiem678yxZl/un71bRmTnSdbCeWTVjZFc
XwertYroXKVlEVSiGA5GDjnrfSvXfmkwCQFEVCIOSGw23yznSkl0s4pDocFpscJaGdYlU52Jpexx
G12b4tKkbCTTfRLGLfTdYyqmsoy5DktGwpaDjW4RRM6WYqXw8czQcN9f2bU3ksLg+shJwdQOHuby
IylFOwm7c4uwyQv9WBaGERb5CrQ+XpYPKcJxgeYkzrHp4/k0x/OD1NwcBLJVngimv7mQqaRcmi8L
+e4q4xqil1Uox9o0gI2YVDsmH+EJsUemd+0tmKNYw3yklKzc5scF8+3p4NRrWBbCfE4azz0iPZKe
7u/p9SdkBIg2EFBRakIEsZeLGogZ5kIkaxhHNv2SznB63xtK+kARHF971b+b1hDLljtIzeuquD8s
KH4rjgg1te2fLHtC5afFS3s0mr7fX9j19vHGoW+GADK4GDr1lwvz0mqGSH+ZKIMbbUwdPMuYDzJB
hN+3c70k+ZaaHmEzzw08URs7FRg9MrUpNKJJ9RFRrJ8L+AmCYVT3VKVuLYkUjcz0vb6/ZeLxejSe
VvAjoaOM5bPqVWMQK5De3l+Q3JjLQFL++SSAplQxuXrXmkVZDKZXtNBRAdPDHGZUiHQlKHPDbT4v
U0Cwrj44fczZkqBoYmWQHSRT2w6hUyXaErmNFuYgNY4ZYtmHuEudw+jlD2qbv5uipysJpCU+dDt9
3JXlqq5lqoXGQh9XTEUZJMhy75yr628l70NC1/c1ATG/dAtLbwRcwIYaTlRKT12swenViD05tZtW
gCDChy2DuW1xJ0k1qHpiVw2dPBoD0VqrbwzdHhfTdXFHbpXk2JE4DfqOm8WIdYUDZlrUcHW6eAnw
bzP9dylKvXqpFn0wnhwqMuanQRFTe+g6C46cSYHy58TVk8wfC3Vsk+emakb3Oc4tcJmJFSWK4qtl
21vMbZaF+10TVV6eVGjX+R+mCq2SrE+ITK2+8fZUq25tmxyb1pDigk95S6qTLXrXERoKSu7Z8l1n
zv5F4vP3TtL11cAEEdU3gFg8GlRvL30gJkgtBjGK0ImUKlArT7aNcvdgxO2DJK84tRxWInABBM2Q
9jb747NEKWKcXKxmDZa8mRk+g3XKN9qu/3T/frixedSh8TXZxgHPu7lYzUZPnbLPRKgSBB6EaHXf
mdz4eN/Kjb0DLUA9Eb1W5ve25yctRAzXi1jCoe7aZ9FBWJI2ZXKoxbAn4HBtCpYA9o/uIpHTFbW2
ZSreWGdRG3I16G9FoWp/Zt5ivDBro+zgcG6ZotRM/AKDzo2ASaSL5yxGF/aE7c+osdSHYbJgpW7c
HUDodboA3QvTj9ii3UMIcel7SF8kejZ2bajrQKv8PC4V21e6SWl9UIh1GUyLltQBkOPMe/hFlIqf
5EY0EsGWbzkh66F2rZEjH7a10M7gE4dTr2hOUKa0g+57yfVbhcYoeCNZiWBUbzsTGCPGZiaN3YVd
pZTPvVN4z4NWVYdyLKfDNKr2Tvp+7fv0mXjvif6oytI1vdxVKr3WPNZmGSazV57BfpunWJm+3l/U
tZNghG9Gb5FWKa/wpZE5L0uzrdYyrISa/PDi2TkKJlXO1BPm0+OmSEhk6x76ySuALfjnVCW3KkOa
VuMhKVrLL7ooPlZ1kvwPpsB4M+1IFkvFb7OqXPLIzdFchqNt/WOsnf7MVFl8jJvB3EmArp2CYAyQ
N61seudX5Fue0OsCPeI2nOmE/l06ZlWHSHiMIlC1PkvoUFAp3LmubtnE4ckdJeIChO/lNwP4ZjYZ
mgphvCbjV5jW+mNWGmkQZ036J2rM3o69Gz4iMwPcnv4AJDSbMm1s1aq6KlUTLp5ZKH6pN87qm63a
5mReavPvfTe5sTo42ikb8Tc98W2MOy0z3XKaAyFZPizXpl74rat9jxblvKxLE9y3dmNtoPPl7cXC
rnFwdjqbjQGpGX0qpLKCZqy07oRcQBc/A8Mc9vRGb5xpIIS048iWqTRsG6vu2K9eU6RgS9xi+arG
pLBz01Vf7i/qxhbSEIfc5F2/8iodmYUJTcsQjXQ7ay/Q7DQhCGqspwEM8zlHf/ThVxowjiStAouJ
WsC2m2NWKdWhMZ5CwAWuHxuWCK0m7nfesxt7JylygU8xuAF8ceP2zlzVhs6QZrhkEzi40uvPGc2q
5/t7d/2WMWrAn84FJeOoLQYno1Ggp0o+hQoo1u/qKqajueb20xA59REx9/6DIgzt0asen5AjzWwj
VwicUpcnulLTzE6hdwznTjO+pLqRfOpa58f9lV3tH0YY/ZaibMShfK9LI7Fw06FKlCmMBdgEkWXl
ocqTPXLcW1bIg4l3qSQQJW6aIKVuCE8hNg/dvC6OQ2lOvumteyW0q2MrDxE8afTy4ZGk5Xa5Fth0
nLGGVYyOvXA+ohuKDIDTZh/nqowf/zbUQ0AYUw6Vr//GVJYoY1vm3Rwqs9LroeqVw3JM0DV6dKyB
64d8h/Iu359izLYsOJjKzJev5pBjZn5xlKn1DVR2vz3sBe+jO0RL5AqUYi53jokGJO47XM1aYjFQ
sB7H82DbVrqT2V/5gdTYpO0KjplWGNTnl3bGMZoGnpIlTPHtI8nj8lomTffo9Y0Vbrl3FDNtV3ez
GmaZvYnOvhpqokgP69wnfj15xakZdqkNr1xOmuKQErSD6ecAXS4oi41RCK1QQxv6sNIv3WgiyOUD
EfAmFGFO97/TVf3RYpaGdhT/JLyl7nlpbllRv7ZSVgbKMQvUflT+nObR/DqUaRIkBCXAOrXlaBjR
Px1UuOf71m8slviCOrhU7COZlF/31ybwolQLuBQ1TBPNfLFrx0M4rEoPqZG2O4/H1YXLQi26l5Kc
AizXdvI+s61sdJgOCFUqgwdRjR9n1zwpej6fHKd8Xct6jyL52jXlsCEHWs7xAk3bpMqpUZeGAA0R
dt24tL6taP9hTM97FFws5UM9IGmG5Dxk0HHrm8LIMo6BGipGA9JwcjjZtTqdtMbpdx6t688FNZUc
1AGsJVuYmwQsgykhR9VZC9Wqiv6Zh2U+VY1TH4xmVHf6zTdMkSRLRnJ2T2IELj3Dq6ZVKd0uCqOl
Tls/VRfrpDKw7kexJx6lYWELZUZOI0aiY6jZXRpDzJHr38siEnMl/deujDI09PZBGT66v7z3nGmg
S+DEqKteWukKBhrLKHfCPJ2r09jokny6q3cyhWs/Z0wAQIXE8OHlW/VyF9RpEqm5HSptWgd5GueD
b8+5e2KiJD1H47wcKBg8XMZFS4AGPbMQhJv8+8bXqzgecp4dJzQaY/bxnvpJMRuxs7argJN3hC6Q
NEBNlQ293MHJ1MBLR7oRGq2hn2yjTX7LEnonsaE4r25s1I++ybLSDkhbgiFJFrZ0NonsQxIV9C9G
i3A5s5M1pCRR8fuDlyDvo0Qqg5rnjWGA63JVUVTNCiqbWMnj6M9BmJXvld38uozrvLOBl1cS54mr
D4QSOZZkm70CztFujOBT0sagcZcSMyDpDH/RZmVvKvTy+P40RAj9rmsoZ3I2X2quIrKDdZ6CztOq
IF4msABTm74iWLTXTL1tiiyEVoVE628OrxFnCb0MMQXzYJwWw+g/1towfR7XPQD1rc3jhQThLWHU
tEYuv1PcM+OR9y5rGqjiz142+KUw9khO5Pv+/1sVP3eO1IA5TGJBnuXNchKkfJBdwko/mPFLvJhW
oKRGfwAUZh8KYAe/2bWyvAzquJPNXUYC74bJh3mocA/ggVs3bNEOynQ0SIJYM5QnENUJgeHQqE+q
vXTHLGvVZzCDWoAArXe0C3NPxOjGd5QBsOyg8aBddRdahD2zdcX+UCmVr855fujTSoRl1WQ7YccG
sP9/a6XrSutTNq23PKqNYnZGWjRzICoYSqJI956UqpueDDPujzZ88f6oreJFaoxLsUrnlGooKAh3
cHxLW+rnsYQ6pVpz5+v9q+CGizEzSoFR9rllXnjpYkneMR4xZezBUGmnNXZrf5qq6HjfynsLZeNj
mKH0QWkHcqvtp9aS3M7dapwDswMNVAH7eDOZFUemu4+O+Wzkflz09tNi9cNB6VEYiz09O2VON3y+
/0suL/Sf34HbgYoW0BaJhrhc75IrQx+X1Rw4UWL7hecqLy2TUmD0oiGYGuWx+fGf9mwI3ckVYLe1
txi9GJ7BfKZgHdhpBlIpphE3anVDS67ao2W4dmc5WkbwRwneBYSxOcf9umoQ5RsszZrXj0aRe9/K
ushPGeRe404SdNsWjUZmXaiMb5uokFKKLFncOcjMllyrh/HBB4WBCpgzTN/uf7LNtLHcQxYmtYSh
PqUSv+2VzDSBtbhgUsju16h5KaYuHt8E47hzkCTOYPwuctf+pK6Rl/rWDNTYqjSrPcSKtzYHI4mh
S/P1vCZO2dmF68MDmIzAAAJ6l9d6i9wwQYQ0hnDmILKK/De3QKwu8bzHuC9+Lh8EGPgCMIk04Tff
tTBLpRs8rKxVOYaGXel+o3rDzhG9uRaKAPIVANa75SPMnXiyAdQvwSq8f6F5Lg6euWQ70cA7kvfy
HuDNhOJAziXKOanN8et4UxpFa0XgzdnYwFgZJe3BhPds8Bej95QDtHfM29X97DYnU43y8qlojLh7
iuAU6180IfTyOKpJbn4iFm3FIUdmujv3NiV4X2hTv1dbuuHoUPvIKYP34bxtmDmtq550Dcw+5eL+
LlZ4181k/gFsc09Z48b+E7RA08ZwIyHgtl9hzOAETDdaCF1qxW/KPj+U0bJn5fr6k4pSlLwhpmFW
aoucnLV2sfu8E8Esz0m3AvFTyxcjhsPWGowd/L0MTzYfm/APeCYBrYS6bgoLMWITjWCEKCiVojw4
o6tXfu8a68myRPaSI3AW5P2U/rh/Xbzn1ZdmyavIR6COoHXBdPHlFT9lXj6MdPGDdqijfyOGi/sn
08ymzK+9VvN+8PjM3yHMKZyXOp3H2IeeONcCr9dS75TasflfBRi6eRgLUUntisKI3rLOcTMUqcx+
OGn9ase+JpWE/3FHfX2lwVR8H9Y2H0KzzmL4oq0KrYtWLd0XvURx3W86xaif0ki3v69ZpPT+Ms+J
/rFsmrWnvb8yJSBliJpnfRQ2qo1RM9vhuDQi1k7Gkpf/qNCnRU9RaTQNp8NKRbdzMq/dzwURRqni
vaFKQHW5aZm+TjYjkQZTO2v1nABHPJAMPwavllcZiQCTQsjdkPTa215+YubZ4ujCCbRSzd9qZofC
Wm32piOuA1qCZoaudLp+QIpMudZfajxD22mFMzhOUCtN+cksFyWYlVi8JYi2H7tuSn5ETPEcTeZl
dqp2Nywz004Zkmxb5lWbykgNyUXtTrYbmNr0bC9m6ovG+BuBsTOEXW9LZDd+FD1YkYRmlQkXCSSX
qjzU9rfaEFrl6ktld1YwF51+XOdFBGmrqTuP3fYmxIoceJTjc9TvGNi/3NWYqyumz2kFWkc5RIlT
9+9hLD0a0lbyUBb8viDUQmwTa/If9ibvEU1XZxP1l0DNkdSAoHD6Q2Tu+uf9i2J7F7Igij2U2Alh
YJ7ZxkvxiOirnEEIsr6z7MO4rt3XqJ7z2W/7xfvLtRp1j877xh5K6R9IRKiVUNTaXE1zwbSnsAub
gAGywjHtsmDmmjkBcNmDTt0yxbgaw6MUdkGDbeojk111miMwNTnG6GerPh0ylUmvJFv3EKW3NlK6
HpSIckB/G1OjEwx6Zx3sIFmW4uDGuf5n3PQIKdhL9Glea+fw8IejB84NIiVhqcrI3/PL+V6rwmo0
iYXIzTk+xC1E8raWiyfoXPujQbb4P9gj8KIpTVhNEXJjT2eWoYiAjgVtljqvWKkCUa7Nk+2M4lRq
SvX1/vpufDrScWhZJLGIBK9ers/MbEJ2aY+8tfq9bguoqbVK/OhcpOjum7rKSzkEkuVDMuGCCkYN
/dKWBiXnNLRFFDjL1P2BolJUV3D+juXwx+g2hft5MN3OgvIqqvXnROshg2qYn53PlhaLl5onY4Jn
rkjUo15lZifrpl298yO3bxN1MDJUfIjGmEcVeHOfmxSOmtZUnCC11uJojmI4lnP/z/2duGWE9hSD
DwRIpFGbBxBOPVpkEG4GZoZuABOSii/sYa/WIv+UX2MTuRRZa6HhIgumWysibooMvlcvKMTcn+ei
Ry8xGdXTYo3TJ1FH8dlcHfXkjHr8xZm0/vToInkTqU29KyNJfPvl186zppmKMYufspkcNI8NLbCb
/O/7Rm74FN4pX16aH9w/2/e3WQu3rr0lfkpRoibWYQiJOVO6nemxG1fvLy3qVPNpmgdP+xyZqxpl
pMPWII4MgcM7HdeuQj1izrzhdWn/H2dn1tu2Ee79T0SA+3JLSqJNx3GcxGnSG6JJWu77zk///sbn
xUFECSJ0gqK5SJvxDGd5lv+iDv9agzbdZ1AmnhgMFQSGGhwmVJDtnYXVeJgOehT73TyZvpYWhj+0
RX2XbOH/H4WVgMLGWaUseb7eTahXWrLmsR/3SePJXR5TCo+ru78qc4E+Q8QBWZPy8PkoNPAXa6mq
2NfsSnPNOS29ibrhzi14eUBAFBPOC7Eo9My24OICgHuNFEzsFxTE+Vdje7PWlztdmItRqJXAzDGh
GvJdLuSbxtkJI71qGUVxkmMH/tdL8f65dy78zeBJMXcGIybaWOcrZmthXKepFPtSboYovznS302/
VP/cPggb/1A+//swtMqotJN1yZuHY5U0cx46jAzksTD/W53ZWN9UK64Nl4Aj+tSETt4G0iit8oe0
1u1/5SXrzIlIBNtpN++TKTn0M0jKn2OFGeIpcpTsS53q0NzGwhqfo2he+0CLyyl1V2M1Yn8Eg514
S51GnStrJUp2shwNr509wIK+PbmLR4q5oYYmOLvQuy+El0Vl0gxJmZhbg0CgrldPWZmugVRle3TJ
a0PRcheGxHhVA7M7/1pylmLpBh3GN3ITf4QCS6OENoqbOskeD2Gbsgq1NewKxNMrdH+2T02ZWuY0
dQ5c+qZ46IVbjTEaP7mOPy+l+WnADOLuVXyvvQrRfeyhtgmRhKZibetd6hup2bgr3tiIHoYYANG2
Pd0e6srJIuAUwB9iT6LQzSqmDhqjadakfp2pue/I7XQwMu0+P4b3LS+iTvoIGEAK4aTzb9XqOhmx
2qe+BI3WQxe+PFhKF+5svqtzId+hjAGnjdrb+Sja3C+jlFKeSsj+jtOkTF5qoqN6e8W22RybQbQm
iMTIWCmLbWIjA0nBJkmU1B8trqFGL/WnNi8UqD261PWuanTjv4ti5I868vc/bo99bYaMS+WJWg0C
i5uroyqmKLNaxib7aQ7OpC4HCRXou5Bn//O1yIBISMjsGEyswB+RdNVMVSNLFk4rCFcfqhhu4Lri
OvV/mItQpgRtQ5Nhm87luRatYyGnflYYsmetFpyFVXbufQWJYmkjQQShWEyQtbnTs3boRyXOM19d
pfjBKQYy8C5/uz0Vsexn8RuUHprp/ANunwbCZpAp0bVlXJvc75sBDdiVakyvGcXiggpKTlbdKr9v
D3h591GVQdoZvzh6J3Srzr+QVYwhhBCKR0bcjy/rsGiHWkqb32aW71xFF1MjCKJgAoiOViOILbEj
/9gLE+pCk9yqma/MUic/6dOgpG4ZITr/oKv0iz/M5QjP5Pb0rg1KA4H4iJYM0tWb6UWDDCMv5lKy
m2g+LPI0+TZ2kNCboUK6PV/h1+0BL9aTWYJGFB7N6BmQsp7PUqtyKwwh3Pr5rNbOMYwtkEdVbNl+
r5fanmvstekR/7Ifebu4QDbTI5CNEkteGA2hMxcR//6t7kL7J1e09hxK5p0OGRxopvfeKebyJbbd
9gp6E/ZKhMiaX7Rz8yyFivIqAUP/p25JypWo2LMUvjZBaBFk4TQNhNLX+XL2VJCzFTyQXy5L2sBd
lUbt0PdR+lBMVvg6N1P+eO8HpDREbkEkyoEATXg+YhTmuaSgq+SH5UpXGDHfILOT5EValup0e6jL
yTGUA1EVgRVK5dvGeBdB48pnrfQtPhQUDLn+ZlgJbYtsjMLyQVnq+t4yLLQIwUyk20XpC9bHdnZU
nhK96AF9DktE7cR5Ay7X7WQll2eAsjxoIFs8n8xL/PkfJz2zW3VO6CP5s0JC7Up1mHwaeey+rnq0
/nd7DS/eMSYERgf+EZfmpckPpKAmX5Ki8mns6F6bcXkf2saR9nQE3kWrz25mMZCAaYPTZjduV06X
4lFl99V+5OTpl8lMus4LVzuZHwiHEYNbJidzKztpuqC0ky76yFUXvdVWYi+AX5rmZTAzbfg5min1
2TCPDNzGZahMbpUbRvhSpyU8rTxu52+gcozKg8QZrQGUvFULFpDdJhr/Y2sch0ZR/q7sYYhLlwLA
7NSupU/VvZV0sVFI+vDNJaYT5oDn39Ap13XJO7vwpZmu2ZiFynOdJuvb7a93EQFtRhEn5I+dAtRJ
VctMK/h6TorkrGF7VTHgsFIU2dFO+5x1jeuvZVPn/u2RxcWx/Zxc1KCGYMmJMsL5yDVQii7KBfoZ
l9sHOOLzMVSHxlPm2vyMrsjy0ChR8tWGM/wcjQrb+P8wPoQ5AkCcJC+Ej2o9miS0aUvhJVmgtVWk
f8dSNntFLeUf606NPQPXuOdeGp1vCc/+vWkwBQp4NTwckNYpTW8ejgEEibmWGUc0zOxHUxvXlyEj
zLg9yQ0lVTwXAHAEDR9wkUC2b75v5+Q04LADwrHaqftHec17w02SpdMeabTWi2tmqjT+igdNily5
stbikay0UYJa7UzZrZTJhmEqmXGNalMmpThbqHPh1SVEWLezrBld+byRE2/KdZjPnVMu5iN6e2X6
NGhZa+5sV7HpzzeNeGV517ndyOu3PVRWCEsFUDZUgsfKXfLc8nJp+IoszXq8vXKXT4Modov7jAtH
RfLrfHu22dTqiLpXPlrFhuI6ySJ9qEq99Js6rF1tUPL7XHrePxVlBJCcnAVqoNvwDIEBe52RSfCX
KsqPa5p8dVrJ8Rw13sNbXF7ZhLi8sNSeoUNr1iZRnKFMDSRvlR9Byj+Oky6f5HrcwypfXi0UkYiN
AIDZ7L5tO0lda3sdYq32eyf8wUs/evqoHLlHZQ9hK9VTK+nT0ug70cOV7ya2OlIQkOioJG++W9ZF
dT2hCeuv+pL4eorcWNuMlaevRXQcV63+dnufXFnLs/E21xguyTHg4an2M6uTH1dtxMuavNa7PcqV
fY8cODERdASC6O1uHGwCoHRahAxE4ySHrs2tBWtHWTug12Dt3MxXlpAOLpcSsotCnVT8MH+8CVVc
Vr1WVLVfVRqotXn6b9aib0lZ/rv24c/bE7uyfFz+NK+4CqH7beNnVEGlMCuJsspabr0IP9BDoTt7
scPlKBDlqI0IGJzN7t7k+RjX6Db+E4OfO1YndHJ7yQ3NsboXLsR6CccSAKPApohWNtn2mBaZbdWM
M6qd4jbmqjyYUa4dbq/Z5WagIvIO7BWibRcKhF0cmpg3rb2fqIsaeeHMs3kcDTXVfXMt7D0ywOV2
oPErqlfsPdpVW0RJP7Tp0Onz4FsxHCXXbu2ufCBmyJOPmN9m1ae6U9r7GLfiMhTNfVpgzBOZxW0f
Q5Kt3OwUGZNzxSwPdptIXr5qCrXvYe+NvFxOge0S2p90oilAbjIc+me13CiS7If9OHlxmCSHurC7
xx5C1o7s1sU+JJij4k0Gp6MHdME2z9js5UxV3I/aZj70UdOcBGZy59F/hyydvZL89aQzICTeBSS3
mi6tEg4ZLgl4t09l+5dicsH7ShklnRdnU6Qfh1Jvvy+hrvaJF6bttHyolKpbHrQM/Gq089NczpnG
CPENSQ+Niwt7Sr1oJkkbIt13BkT/w96S/cnGruH2mXgnf53PGdAZm5M9qnPtb7U3rCWuTBn4lj8W
RrYeu96K2o+pviblgR6VZLuJGee9O0zpLD2BB3V0wvlayT50FN1WMr5ZGZQ3OWlLU/bXxWpGuCH9
Iv3VDzJ0eZuirf6lNAEpHBGXmZynuK4gyOQN+Pq6qbqZZKCK+vWQWWqj/u0kq/WtBS2aJ2475LXl
xatSLE8U0BFALnAx+VbYKQTh0Zzq2q1Ls7OOdV03ykMjg2R8GuRUyY7jWJvDx8KpQdY31ZhGiBnr
2XhYm1itf1dF13/T8k7v3DEy4tZv0k4ZXbuRYIzXtQImwHNoBAZYavXdIaJ8V8JM0mv7wbaWMH9d
o7g3CfPDxTyGShv2bwPKPNaBTCqZnjuQB84JQg0OEath9e2xLPPUOczWJK2UcuZlehh1FY2dMI/V
N81ZV5lTI+T6G9wh/6srIN3fCxkp2H9CLczlD7ndpvmxDYcy/H37+1/uMsFtI5on0AAXtkVfz7Uy
dyltQL9zuvpg9krkYVJTP9weRbwT202GdBE7GYotraVN0N4OTRhzU5j+MsX1vwiRlx/S1qyR/anz
D2usKcesbNLj7UEv7ieQP8RRQihcJ5DfapakTrxIdaXTw0SR8GEyK8UvIKh641LuqR5eXUXCa0In
GG0X1eJY10cYAhwidHjGDyXQNvQPZfn/MCHRlgO2Aj4HSZHz+GKp87hJstD0nTESAhtmfixA6p/K
bhk/3167axMS1CHYgEL2c1v+nrO+U+rSNn0LB8KPDVqSQWg49b3Xuk34Qj2VFhbFVW2LrG3kNh+k
apL8Mc9VqBVSeADqp9y7bCD3oFjDsRHozou6WGyvsDgmxfJ7u7L+oqUZHpLGcE6z3uwZVV9sOYZi
GyBlRGRGf0KEBH9EgPLY8VA6lc07NYU/1bBYUhTylASPBSQcdh6Iy8HglDE1GvWU/MAmnw9m12uB
n7fk+CV0EX80JfsX2qyVF/d4Re6MdbEfQEZQxhPVdgp+5LznY7VmJJldYjo+u78GkdxRSaoaZw8F
fX0YoEu8RrDJt3pTdW2ngE81xy+KCb6tmVZIlof23RuCyXD9gukUJMMtTzmRHO5jJXT8Se9lEAFC
pysd++FQZ0275+V9ZUrcq9RJ2d7AHbYnCWZSIlPYZkpxU7ugjAfkqLO9Z/zqKAAdaBig/nrRCI61
DEWgKgr9sdLD7BBVZfSL2uy654pwuef4NCKdovLDjtuGl/lsNijnpqYfponupioclVLv+4dZzvQd
jPSVoYjWgV9Rf2HfbfVP8QaYED/UHb9r0+lInL14ShKaOHQM7d2722TR8M8BAgRBfTsUNF2koKLO
8euud1x51B0vUnbBeReFO8I5WM+A2IV+DJi58zPUWPaAwkMZ+nZnR+H3tKts+aXWtUgG+kpPyU3W
sS4OwPaz37EkumirpUp7jZfLZQVeDDuZC1EgO7fydMZSSZqSzg727ly3dTLoHs7Xjjeku0z9y01J
OkyxTtAbSeu26hOlUaaZRHbuK0Un98d4yuQCb+hK23t+r8wJaTIGIveGIbrNtMLWiFpLrkLfGIrO
y22qTUVd0A80l/lw+2G8MhR3O3kCzVRqzFscc8fFrg+6LPmYtqEb1qg/JhlAZwEm6/6RROmR9F40
N2G3nG+XLM9anL6a6KEbsBlRnNo6IjJsnaZUujtp5FqCL8yJZjwbS47zocZwbMpBUaOHTO9+ZDY4
37lbpKP4v3ZKJFe2hKhpkTAyHOyRzZsVSyWw72SJHiK97bzWWAdPd6boePsjbUchohV+SoIaKoS7
troN86K1SpWFWtAQoR+M1Fa9su73jLC2Qe3/jELwAl8HyPKWsTNaLXrFaqQHhjH9Nmvpa4PRx5z0
r4uifLGT5fX2pN4BIn8G0YwH4hVwJBGTUEvarB2eL6oGTNJA9ywvCQJnbUweC/jj04GWMII/+ZrK
s4unUv2oJVlEvhgNae9la1uXv4w4LcxHiTvotY5GQ/+C3URiH0JUjyUP6pFm+5Y0WS992ia2q9Ee
Uk6Y3eVq0Etyrv495qlVuQSlQ/LcLUnmPCSr5nw1zHXBTznOp/FD52At+Riuqpz5S9wZjUvbyS4e
eBbH3s3WMhm/w0zSTU/rRuQZJVwjq0M8d/p3So+5fZxVubcPWivpubuOGMKhg5Ya9kFtKce6qUTv
wdURnjPdYrbCb3z5/pdS5Jg0ZU2RxkctTCXdo8kttd5UE+id8nyecneBLfXFtkL19xJVy+SNqr4U
B9rcoXYykNL+bpItNi8GGRfOB3HRBWpEOcobGr39Fi9hKMhy8oBHdRJp+UNjGfKPWpIzyiqo3cTu
AlpmPCWKlP3O5XHM/CmZ1V9jWJqzN+ZW6wStOumxVxRO9neUO0rlNWpRyAdb0oc9DPiVzW9S6AdZ
SVJPC3NzmImrJAR26b31Y4kKdG0Zh2Yy7+2yic2oCo1G4kHQEduie1UaeBRSEwkiSTVcpKB0T9KX
PY33a3OhAG4IWTdDvQBBjE0YWuug6EHbDfFBG2frOIfjnh3LtVEEIIuAkxrIhaHUJM1U4qWQuRjy
+HWVs+l7MWZ7l9J7Z2p7fgXFDNIXn+XivpibvG7jUtUDykjW4C00bKTnSvBWgmqNNGyNW3XMDmhG
oGO4DsNSHVJtqX6jodNpByW18u7NqtXht0xtaC9Zvqh9iQ9KXx0YP2qVl8Yp8VJlshZKemDGkflX
abTK5yWVLEzMC0N7SPu0k13gHMrPpZ2yExiSJei0bO8lv/Yp6K2QJQF8IUQXf/5HAtWbhdwMRmUE
alsoH6ewjv9eQ87+7at0+4gzV4swjFEImOkVb8oRK7KOUrKk+DFO+a8lDSN/5Ox7+TDuSfpcmY/Q
Z3UEmBq9r23elC9QTPImVIN4xok7MUrbKyTrPudMwArvUso0HAQcjkr9JjsbDSxvuHDVIBmU5CTh
ZudOFdfV7VW78t5RifzfUba8GdNCZEZrJzUoqml8rrPC/FLCXCT2SdYnpenqr/lY7dXsry0guacK
Spw0QDM3bakhyvDv6wqmBnLAlTpnfmhQSTrdntqVDSFskEiliRhsdAjOt10kxb2uVrMWpKGBF2jk
fJdl8GQJ4L+dRdw29/hUxN7IeUErQbxnuyFo7KVmC6EmWDt58qQmN5djv9hZdxq7MnsxG+kL7ubt
U4rC01+3J3llKRma2bHj2SPbXaLZxMkCvRG0cGiPOVf4MR4Qlrg9yjsfcnPNYVtBcCfK6OTZ2zRH
WtK5cnI9yKP2U2go/42FLSH7OZxsyfjp0CVIpb+sRvrIZfhlzRbVQ87m1c6kzCXIOnR2W7nRMH1O
uuW1b83VU9a9839tJXggSRdQ2SefVc8/N8oSiNssrMSi2s1ThF8wQpqNtBOFXkg7iG8tenNEuiCy
mMX5MMSMCNg6gx6EsW5GXqxXzfgwj6v+kkx1n52kTouGD4U5lfmzumaO6irqkmsnXa1XhWAos/rH
2x/n2sTBxGBfzE0PrXVTn4pqLXXKlsAYDKjlNWuMInZq7xUJro4iACKibQHwdDPvOV7QKukzPWiM
uT/hJKWfkrG5z4n5/dIjKADrRsLHI7ntTSYrABsgb3pAhDceGxnUlikte2rulzcDKSXeWLwXFBFh
RJ5/Q4Ry6F1WtR7ogxydRtuogDQo/amu+vuXTQwFxJ6itYF+0ya+X/COzzWsiAJTjkBaEYdP3604
u7cAADMQgBt9QnIw8pbtjEZoTomkcdcBXQR5YqV5fUQ13SF+DaudnOXa6pGwgBYXuk0Xdf/K0vJW
N9lvUWNFUJbQztEnWwqWttoDOV++TsSJxG8iZ6byamw23TD0ajJLhoGH2VI/GFBlXqhMlT5CYPbP
JIzhro69vHOlvtNhzi87IfLOLcIsEbzYmugmABIV8AsGoSOZ2csaW8W/aeKUtQlmvC4LryFxiMnP
1PpVtYHEHMO87b5PNgo33tKpY+vKTeG8hspsp+6cTVPrItC85o85xBhEAQz8605GXQ2fQieu/kkB
ryqYuOr56mWgvdHjL5zota2q5NWIDeUNgnnbumqXhl/rIVwLF5RSuucV9H5zbactiOTo4vCQkcef
n4qkyZrE6Bwz6JcidBuj0B6QcwHkFHKj6DSRDllqfu7GVHtADDxz68y0mF6SFB8cKakO995q/BRE
COJxE7z2zestJXNjDuVsBkXaRocKbUEvNBbbuz3KtQ0myKfQKsApXDi/q0O8GlmrmoGeSPOPeVI7
L6sSenhdkgQrJF/kgWpnh4l9eZWisUFOIoqG0G/0bWSnqDBrhsQiXIh+KIWWvrZjaX6/PbMrTzaX
tcHNQ0GGIHWLkoGtodsrlqwB2nFG+0O2JFV1QyeSmhTGq5w9rfNomm4Es131ebL1COfKtQ7dAowc
aNKmULPERUk8jOCJL9Unu2rU7NFKw3xyQ9QOUiRBVyyD0qHMLbfVKc75t+dw5abhCaAqguoMT862
uDrPU8mvyAq6cqoOixrjh9ED0qoabU+h8MpQgvjyTkwykSbeBDjritgUp9Ai2oZEDlWtO0goVvpZ
PfTu7Vld+fx0ZpkUoqoC4rbZ2c2Yj5ItL8zK1pWjmbSmH1fWXsh2bRQqSgIfxXwIC85Pcy+Pjoqz
sR1Iq+F45OOlO6preLx7LkLtll4ipFIC+c3zphZdXvdxogeEB8qpN5PZ1xCguJP/xOtGIkt2zcMm
Hp7Nii21o+Mko+tAmQfj1M7O8FBX856k3mUUL0wweKn5LDyjW977omcUvDm4UAwBGAxy9qbHy4Ol
reuhiJMDbYpjvEr/3V5AcaluLl2BWuJCoFOPDKe4oP7IjWvL7J3cyYzA4mbneErxa8ZZ/m5jhOfH
wnv7/t1HfIBPLEVHvD+2Mq3jWKRdko5SoDtV4tGpSA9JZxY7J/dy99HnQxsTdRCYPISM59MawyiV
LYidgWanzcmJBgQ/Zwpntxfv2ihYsiCMKUqn3BHno7RGZ/UE104QUTx9DatZPSWwVO8fRag3EQxQ
t9fRpTofZWzHWV1C6n2WqE8Oatv9Y2Zmd/d3AeElHiLhykJNYTNKkoZW2eGxii2aHr3Og4Vlzppl
b3evGFxmzhD9PjGjza0wtcYSK4oQYu2G+mG1jdiNSVTvhAAwAJVsrgT4l0IXZjMKEUFUYygXBivg
XndeMYWdonLd+S6XR0eIGQJrJWGgVrIlU5lL3zvNYDmYGyZ6EshTq32qo0h7XpDMVk764jhf7l49
2vIiwafKRB68eSTKTF81wHFOUGaK/YgI7HgwG21vV18+RTrxJ/5MAlkjxLjO95tdj8OY5EUYxGsl
ETIu6Wlc6iyY1DS8E3cveng4T7CMhCKIkW2ub+bZVLaeIQJsJ9XvJrWSjzXc6ztpl++jIFaKICA7
m+TufEJO6FTrZDVhoMpNf6iUuHmQu3hP2vHqslErE3VrGoZbHazUjpPYrhnF7urwKKtRfDIQI3ie
RP319j64NtQ7rupd45Vr4XxCseoUldb32L6i0uYp6mh7ZWhpcNjzvYbhlSuOjA7sJz4rFAG3pSWj
7yYkQmEUl061fLQxCD6tanKfcZJIu3lhCUcFogrg57aDlzUKSvwSsWIcWvUDZGzentisDvmE0cTt
tbs2ISETTrQlUOnbMs1oqMgEyEsYZHmXHdQoMU5WPg47d8PVUYAd014QpdNthVGOSszPEy0MpHjN
vmXl/FbGhboTYl+7gECaiNeHZbvwbxklHfZFk4RBUyPoSp8u+6hUceImo1x8sWSExe5fOgov7zoL
tBu2QiOxrOd113JaezA0X0Yr1p65Ju4VixB7AawTCGC2heDInm9uE5WUMc35QJQz5uOqRUug66vz
+fZcrh0hzGGxNQYkTty4yYFWs6Av2U0hkDolOURyLj1Heic9NFDBT7eHurYXeE/fm8a00LbpvN5W
ipI7DNUQYv5TVe3ylGSqtbduV2f0xzCbS6EFZ5UWIMKCqerVZzkxXqTKif0a24mdzX1t33GARCNQ
qEqq2vkXipRwsbpODYOh699GDT57JM2T2yIwdzSNao8bdm1igpWAaDBzAB5+Ptyy9GthFDqveaZb
X7sha/6qwt7ID2Ey7+nHikU6D4fFiwR4kGwC14ktvLPPQOCt7Rg9rZbRHhcqmr86Ywh/YrlX6mKG
JKbzaDXRzpJe2SPI1yH4QrQCnmtLAhqnFUnTcTTxLB7KY8nl9amfrT029pVRqKJzwECvAsveIgkN
qS9yJdLMII4BWSM/hwBjX+3RY66OAiiSbIYKNbXH8+81NW1IZYa5KGaOdMgoT88RpLT7QwewgwB/
ifT4Ttss1pqj2u6Q1wzCNR29Qpnlo9la/f1nV7ixUk2AlSzEsM7nYiyCU0FtIJDVYn6yYyWl7h43
d+eXvOGE3QiCAZrnOj8fBV3uKOmVxgqKFZubarLDY2/0exn55TmCPUEewYFlwZCTOR/FiU3JVFKM
AyrUJw9FWTnP9GftYx738t2PLH8/IqSwKgU2dTshvaihjcu1GdTWrB3kLtFo7up76v3XJoSADDcr
ACNewU043NWqkTsaoxQy6JI4GUbPGRd4kvvS8Jf3AlMRQZ3gNZBQbDIKaZYmFeqfGSyD/deQSQHi
6b8ja3guFk5SsXQ7JbqrU4MFwxGicH9BSJV6jYYd3NsgLmXVQ/l5/GI3qvEh1/p75fWJV4U69/8O
JY7znxUAxR7KLBMHSZKXr7M6TccEYqePelayM6vLh4PN/Q7C5YsJe9HzoZSmWWEyW2YwJcarYbW/
taj7HnV25wIm+n3vqyvGoplDr4wS5PZ+KEzEH1tRuwOZ27ggitojpml79/aV70SfSEQRoHEIXjdb
cBiggyPcbAWwTXCdaRLJ8MZprnD67kZ751RdG4w7mSiBiBIS2CZmkZXcTrvItAKUqNARANzk5vn6
a8w5XncvHuw8ypGsIPfrVvBnmgqnRTHXDhZK0p6cW3gi0Lu++9GjWy0kamBHYWi7zf7Arc4thH47
ENoSHqJq1Dzb6t+7p0JDSthi2KQxNMHP9xyP/ZTkKrUApYVn2Fd98ZBXqrQzlQvtsfesjx6oaOtR
xd0G/JOKacNU5MSTFOzaoETk/3Pbm93XqULkym3UxVR9xxrSj1LGyTpkaz7HXm3o5XhotAah66Qo
+E8USPjTd31aa9VrrXDtXHPqVStgB9avCqyt9Z+Iezf8lUvwoXpXTvC9Dt0pxbvse1y1SudN6DDs
9SnE1jqPi0hq/5je5h1E1BeqpWOTQhOLFwE+xNUx0ebxcVrM9TUrwrdSC2fK8kn20nXJnljOlZ2P
zxiFZFEZBV68uaP00g4H3eikwHDg2rRNnZ7iSp6eotz8dXu7XBtJNN7AuQnBoW0mOtqhtsQicZP1
2T7YoywdqVpbVEbje7l4YsuIugdzohRKQex8Z4YIOuhyUkqBFMGGDm2I9KxBu7Mzr00IjyrMIMT6
ga3bjNKiz1SXCdyhGh1ye6gzT2miH5AU9uxEL+M+Pg8Ec6o5dLaJZM9HGrWiyIvFlAKqrfZhnJLM
ADE04Wt2/yfiwwiWBeK3FxRROjIxtmxx9GRZVXVYi678ZiHg9rCu1p6dzhW0BXOiJ0myS8BM6f98
TlojrdRkWylQxvmZu/dzq1VvS63mXpEvqWtaseyaZflZKntfH6W3eF72aiPXfwbmSSOKA0Aaef4z
EHE0aAs3fEFYuP8ZYd/8GBZ5Pdi4/Zzy0HRcJexC1L5auIK22r7aQ694KTf4Tv7/3vPc3AI0KwEa
cjJEU2yzGlZvpIisp83TOhpODosfVs1bRkMvPi2znOr/yPkc/qz1RVof8f1wxgC1PRw8XSUtBS8g
z8PmaOeZ2nghHvbS1w4hB/04xmG2wKLsIyUAnCm9lRjR9S95MzTJl8kcpAEOoV72x6yRq8bL+8Lq
DBcVzmYAAIy1XQ3cQP1oUTg4NHKYtEfDSZz8+6TX81vaam3q9bYdNa7Sz2Fz0MKky55M0ljtJM3y
e2PKtNZHKCCz9BXyAXUAt5Gadv1g9HZcfE2Kuhw/1dMavZZjHxmBUoRm7C1F6XyN03xWvFCNMudJ
mxyn/pYvC/wfoEzS5OZaDFvU7Ug6szdjydTSH4kZqgOJSzwcSJTq3gur2AGHqszTcKpszHGetcnK
c9+uOzMLFsvoZ3c2CkVxDUklK9DtobG8bCm1xZ3onVgP8Jv7yHapAba/U+FleKJ12DuEVcoc8tPN
ihApreyCbmmO5uvyCanqrHlV26osv0lzO2ufm7a3ll+ZDlfqmCtqq7zMHZwFN9XTsFYOS2qF5RGI
R1yhlphYs98ZRaTnB7OODJz9NKfIn+3ESepDpK4Giexq5oqzc/SvXDHwAyjsE5hQ3N9GQFFZGH0R
KmGwsDmeUMGMgCpEe7Ly7/t4s8/BmkKooYIHU3FLIWzXRcrjrpbAB6rKk5rr/VsaI3qYhALiDVpi
fOxHSXlNltV5WWt5+BohzPXp9jV3ba54F5FriEcP2v35sa9nrWkwVwgDK7MNT6EsfkzVZo+efm0U
EABgkaHVkEZtQnJdaUxldXhZTdSHvkRFGNOmbaqdhsyVR0hAkIQqFVnUBcFFU0vctBCAeiogJR16
p1K/iO72c6xE8h4U6cqMQG3QI6HnjDvA9sEr+7ZY11CSglDmivbUcPza9Fmr7WzF9xh4s0kAXGvk
FrCuyGY2z11q9dmC1A2bZFyfKxTt4XmnblrGH7gdH5G0f0AAHs3C4sM8JR8XLXrs7GV2uyF6yc38
0AJj6ZUFUbDiVBbF333enNALPWYFJIgIxiWU7oPRLZWbaHuEmSvZLHBNyu4WoAZWaPOjK0uXoXOL
+xhwze8DV75LFVk6aF37XGj8XpnmThRy7aNAVAMgRq2VYt5mxEJfbTNa2+hJQ1jR1QtleSTSGnfq
KNeeSgYQDzUmqzQxN2m60yRo4M9l9CTjDuSGRerHeX6iLYSWufnRDMfJ5aP8bLvSW1Lz0zRYO0/k
1Xly2YH7B/iOncH5oc3rSMNXdYme4JgovxMlg4HXtEC57r4bwMCKJgblUDB3m1NLfbyJa+TjnjCF
0g9p1ipulUV76rxXJ8MxIvKHLHbRKkHzdVJWRNKf8kmPqEtV0E5cdUmmw+3ZXG5HKjj8eveEh2q3
CXCwDRnMUdaTJ7kZoZ9TfymbY7Fmo+VG6mCln/LJiT9raEHkO+t4eS+hqaPwrZAChua3FdcBUJpD
SK2yJ2hsj4QIGV54RFHjlH2+PcXLyge0NmAqNB8FCHNbjUizvJdtgF1PCa+/kPBX2sLVGyv5ZCnz
0rvlCM3Iv39MdgkHHUwu4fJmk6yh3BlrE5VPNZ/xdcmVNvEGva86F4sD40Vkmq+3R7zcMDBdIdWi
nCoUxbc4GStFSsTqy4SXWRl+hGYjP2ZKmYc7V+/lV6NcQD7POJyyC1crYjulHxOzfCrWyTlOWOmQ
Njuzj7fN/YUQpIjRVwba/G46ttmacE01dCcZqnGwZHhcIAvP/tRnxc4RuDIlWkQaGTaIBNH5Or83
0rLNAC2oPFrRIrmaUSfHSskHMGfqHmzh8iPRxhVuwpYoLSIwcj4U7ApJWVulfRrhyP2k6uL4NoiM
PTXni4oBZSNQXdwcQFgxIBIz/rOsuDQ9WNVlelKktRgOltbb2jNCKVPmlkZU/YC4F6fPa1MUoz9M
bRi/UANs6+OdO1LgN4mdKP2YAmu9mWxqDGu2wkx4ytNEUeDK9YrtEgjJd+P3BLiaITjhqAheAFus
UXLqiIf1/3F2nrtxI2nbPiICzOEv2ewgybKS5fCHcGQxFcli5tG/F/0BH0YtQQ3vYrDYHQ+muooV
nnCHazx0pt0w58tjN6zttVhN7fP7c3p1l4BIpvgH3AgrXtgLZ2+MHaytOZTWeG1XbvpZlQh3hOCQ
cn03OAO1I9P25wsn7tWe2UDQm7EsSFisiM5jqsTx6l625nitzLy5zWBdhoXezBeEUt8YBfFX6qk8
NcAGXxdEVjC3yh6vscarm6NertVD5kz2JYOTNxYQFUEAIewLYGLns2mLtDR0fDivbaujB6Ihs3IQ
qIZgTdb7/YLs6CXK4fZJXsSKKFnxsajxoGuFXM3ZVTw16FiqYRsRF9TfpYFm1zga86F00mQ3Wob4
KsnjosxcxuzCCXh1s2xDk/qi7kIvjr9ensPWqw0r4c2+dpJWQ1paZc+qWYqDo9pLZMS3h+Lm507m
HjtPm/TV691FjNP1kLgK/q6OZEi8lkgNGdl6qVD31mZhJXm1gaeQJp0taZqlHO22m66L2rW+m7K3
UWkql937Z+2tKUEGMWxUs6GF6Nuf/+cWo8SCWSxx0DU86VyFQpiSfNqevOam1rSx/PL+cOc7EwGA
7W6m2oSw0fa2vRwunzMkvyYjBV5a7zXMXkK6dr/qHhp0LZsLcztfQQYjuQRgAXxtaz6e3SOOJXue
tkEcRQKtD28nlF7pZ1zo0/7VSfjv3t/0ZHmo0cwFe7Wxh1/OSTMhbWu10g62ZtnVFI7BTJF40d16
vFtNO9HCIVcj6dO05m1Yu7n+kKtg4IbpfORRMWmQ5aEWbtNEep/0zfehlJ6BRZPwkwtR2vnXBq3O
CfkL4QKlyD338qcaU6pJEHzV0fKnz43MUemS1VdZ/TNwdMvqCZDoR5Dh8+affeekHvEYLRp5nINC
7Ly6c+Ogty5RGF7tpm0UwKnkBwTxNLBfTkctxiprBxiQNZlqjjQLfhEUeKH3oZasY3m18iP/ldsE
HonePxcd/gYgss9RkYPblCgOZD6qXLmbwZuf0MU0Ende95ndp2r//ol5lfJt41F1tjYnqQ3ed7aL
g9kIhHRX72Db1fohq2ZoBIlR/dGX0fNjzFyzIQz6MZDHvJbCOwZBVk8Rebvo9laLgeTx/R90HveA
ieFVoQe0SQ1t0ffLRa+SzEfi12f+WfK9X9aDSYXfSdOv6VzcgLX/bLXeTWVdUjJ/VbPaxuXOoDJL
sLXJp78c1+8sEHppGrAODaVCI5VW6GeJHw2dbhyrQQTXRtBl1zS/5ntj0MwviV05T+9Pfrt0X5z1
7UcgoUy7FRoPlj8vf4SoR9ueU3RgwEBm+h7tPV/FQVVZzpHeWNuEvqi7u0JU+G2+P/Kry4yRqcRT
j6GaxVt7dqJW/GphXxLLFkZLxdVpvAVd8dW5VGJ4cxwuS1J8uJckBuczdGszH/rg4PTK+wGReLjX
ra66IFP01iiADZClJBWAUHp2Z6LBnRkde+tQN553Q1mtPqFdeOlxe3MUbAu2BBj05bmoOWJIpW+m
6G+t6AJZ8QSqeAIeu4lbvP9xXt+rwJbpoVDJ3OqM+tm2mJ0UAdsZISmU2bIIGkxzTSu03VHG+NeA
fzsGhMYEd4R49CrOqqZ2UGhDVha0QzyVfXHx9T04RW1euHXeWjkQVIC+uXTIb87qTLJTiXQckRys
sVhohOb6cdDyS0Wz1/f3X7T3/x/lbNkaCs0dolvJYfIy+VGuTn3VCNvc95lmfkDL3Yvf/0xvnV4C
RHBhYCJpTp6NB8wpmFEcRMXJcIeTu/rfi3acIxwR8GtfrvIaL4b3R3xjHXmf/vrj/ZXqO7u08Jmj
bU435ZCKpTv4uspRbgnWC2WJN7YfmgwM5MJ3AjJ2tieQSgDhkDfJQUu69MD9FxynSoAXqzrnAtT8
zaEQHd74iygMnPdAp34ibLCG5OAVzqdFzqiXesSNPD/lhXfmzaXb6HWbOw5Gkmdb0NYKAn/aO4e5
01U4gGqOdRt20j9/IDrHW3iIWSP361lEVCrXXVKad4egHFo3Stw0ubGtzYXy/XHeWDdY/dQAkd+n
en9+oHjiJxlIkR6R+a8+ank1XaPMAyhk6OS394d641RtVQ9qcDbSDOY58tcqG1ghZi+OgzT16z5Z
/JPUtO7BL93+G6AkdaH38ffYnD2KWwz8d360Jc7TItidpr5qhTgapTk34dRavkB9SNgYsiMq9JNo
NvH39eQI+ckqek8h/dN16tfgDUrGqKfrMCabpKs+4jdoTXcDhZc2JLanvy5VPclIel6fhivMDfvH
6A7J90SbRR/z2M5oOKZL3+y63KQ7oRer6/9wWy/ZnLYNXdwmk8kFYzTd0B/SvtR+BpWmfB42Jeu9
0fUiiPOi03GNTzFwxFt5tPUQRrFWRFY/bx1+a+qGKJ3S/ItUapa7JdAzmpdaiVXY+1/ujS2/gYW4
bykwEmBuf/6fZExh/2TProXb1CTqB72V+R7Bov/hVdxC8409BsSAIO7lKGgY1LjBLIIcTDgxCn7w
rVfk9P6HufxnlLO7FotO10IeTRwTI/9u0xPeNXmjdu8P8sap2rp6LtH/30R5Owr/WbBq8ZRAQJat
XoxTjPF5E7pzZcSiXocL83lzKEbCC4LkFTTSy6FgCy52VZbZ0WiK8pg75BhjkxuHTRz6n4eCsUik
t/0XHI7zhFLSZioz18yOuUiz2Cu0Pk7mYN5bK95Z/7qAFO1xt9mkcVnIc+NKtBOgbZdBdszyzopm
NLriIPWc+962sws34OvNzVDkhZtXAhCav3Tq/3wrWM2d1To4OQkUqkNeaOAKQ3BJ0OD1Z9q6EGjh
00FHnOo8sGz7fJRWhq9xIiHxNHkwRDR0PutTcamJ/nqkrZYB8xspOxrp548u7seFRQ5QI2w2GbRh
PfhykZDGNO70KtD/lbTG99ned/o4VNgIAM/OE6JhBbpyQXKo/GXtQ98szYI+apma3Kaw7A/vb4zz
UGkbDvUgUlykeUFVnwUuTmO2QLVQbGz1CgeNKmuujdEqd12dDQflY2nc6aV+IY45f7n+Dsph/ruu
VGTPzpiGHiQoOag+3WKIR80bu3hxlH1qMMn7QJTbX7g+tkn89+FivI3gCDoYxB1TPbsJE1EsK2bj
GgLUWc1x7n5L03guO3U3+eUjOIxmX+XTya6KC8nc+d7ZBgamzoEDgUcyfRZ1JC1y+CnyZUdhWmUQ
VmiWPyyYgnU0e9zm0lX8xrIyGsmqD/KeYPRstHawE2X0Vno00ilHDl8S0WddD6S3mPfTGNC0f3/z
nB/1v9Mj7dq825ETP88hAY0JTUkGTFsq9YFPrbQuq/zC13t7lM1nHNEkWiBnW9T3W1nNgZ0e7UWk
EdA2tbPRgLlwbb2xeCwa8SfVMhI84ywfNizyOkeK7OhWiYNHrC3VtRJ1eiNcp0LdoXAuwf/emNdG
5LQYFKGjVyGpvqBL1todI/Z99bGnxX5VZMa/sjn5Rlwlm3HIhmslGnj5npVZMPtL3mRHrSzqWBep
c7sgYHEwh4safm/cJegkkEpyV9KMODfB1ZQx+UWh8561TfsgBIYADRdkbAmVIDPZOXhlO61zodny
+nAzww13Sr+dQPj8cDtAl8xaX/PjQgN8PGT9SHsHDSu03qaO/1wBvCt/9km2NnFhqMHbzT3uzRe2
z+uPyZaB1GUT9LN9zuFHUwYlpRdVceydrH6chL88DkPfPLx/4F7fJ3/XFWFzWp4bpfnlxwTLlziZ
YWdHve2AjU35CuhOmrdZIv8VAEL/ighoA7SD6uXV2yb8n2e8w10eRpWXHWc5/6prvd3VlIcuvD5v
rBqgDIqL4JsoQ50ztHWnzzWVMh9frfJOQ1klpEe9fn9/1V4fbaQouIa3m5ii+HlPmgJLa1NFxVuy
cbI7vUy9Z81pjDREFcI4oe6xXtiSbw1I8RSFxk2wyjzXnreVW8zWtBSEDE5+Y5YbHFTkaL7hhbGX
3tKe3p/gG8vI9QjSm+yWI35eM0wXWqWp1pdHh87z3pwGcTIzY7qwjG+OQvMDWAREBNxCX+4I1HMN
q7KZVeOPTZTlaMqGaAUUXy5M5lUlnK0HMQTLDe56fevtvBxoMGfLbi2KKcUspbqFUTgme5SRmvGp
MXT5W6Nspl2jX5Of5kSZwbFl3uspX7HFJtvuUyvWekwNb6bO9tr7aljMUoWErDU/23UV8iNFKoLD
NkwTL3k2lQTeY/BzZJ+PkSmbqQ0xoPTbg9kpZUf6uCIgDDCplV/0pDftXeomq/uYOBPvXmqOrbfr
V8yzTgiVjurGWMXchsmwCvFg27lb/Ehl0uQI99mGVoVjpZndtWmtnnjG1QHbhbwa/eWQd77WP+Ia
aVg7p9WbIcyTtte/AcpdlliZ09LFosq8EscTiAxRgbfk/RgYGS7WpjZYTYR3Cok5GAh0gGk4zYOJ
2/TWzg9FqabsKJHH8X/naWONu1kYyrgJcKN0oq5xR7mbKkt0H5bBXfRDUdaVfi/8wlI7GcxQFCBw
BeWh4I4FVyRr1e0CDWmrp8IN6iB02d92RCcoFeHUj8s8hF0+VOkttVRLv3GwCAQtFJhLEU3FJH8E
VV8NH4uxQSJzmvXaiXpAE79nj0bPlbFqS3WvfH9YYpqIWnWlNfqU7IJ8xt0XSUBijLmYVy/u/Tzj
zrWTTn5otcob9prmauaRPGqqHpeUvtEpUYlbntRaONNuWqq1eZzhF5g3YDhKtEG6ojC+1mvvTXjE
YyCy3DIKDAMdmzz1U6Pn6H636ioh9BhTKVGDMzMZOrlZl/HSDRpaSsHMZZ3i0GYM0y1SIHi3NDA9
xR2BPGhtlGsHpDINxPLyO6NfLH0KLbevETBbFgzB4T5Z/W7qjM77kC+YsMVDmzbmjnJLMd2VTp0G
vyE/pMF92zZGcx9YyNQB/hitwg3XSuuqY+FqtvezE27fxrNv9eqX0pwaXHVSiTk3ogbd4/qx9/qA
D+A3/TRf1f1gdVdl3i/GjcIysj6UWpDB32iGPBGngsjVfAbCbJq/ptnKvVu3S3Xr2EjDHD7NJvXp
vdLyMtkLgOPTlwUTnv5Uoo+ecdZ0gCMxUkR+c8pTsNbRWrdlboZ9KjhM4ShytFANYNvzH8pok7lr
iZO6x1pLfGtPr0CKe22rjO+rDjOhWKBgn0dpMFmkedNi5Pt67kf6/4aq4z4YhIsOprbJxSUBt1Ky
NnwVqD1dsS/awZLfcDNzeVsguGknUyv7+9WVg1eEKMX5yRSafjcCgK476T/IwXTSO72dTHysAznp
2RoqUJ8UP7FvJGjPRunc6iPt32Ptisl8rpxyWnZmPQZBaA/l9m8Cpu/vjCwX/dUs9SzbN3bv6CHI
9M4/jFbmBTEFwkQ+NoSbZth1VvYNGbveaiMHMjosU9sUP6gcyCxeja5IjquxDk08Nuk8fdGcXuSx
r5e2g4OKAgsXVcAVqtgYzM47BGTBzV5Mdp9/tM1WswS64NAGdnA93Ty0Sr+ffkyob84nsypKK7I9
qagDyNFUxi7LstqIEStLJGBTyBjP4xAY5Xd/0TMEu1f0l9cQRXzvt1GpoRrDufKn7IBOhBGNVndy
EPMOc79d/NhyuvbOyokyItm7LepzrjsGwDxF2kVLMXXtfV6BsqMOOBWxWYhhvKpKN89ukkWtWbhq
XpFjPhIM/T2KHRpFukqOGu6pSfptK+SiEeGqSa0RD2PS/ck1hP0G4IHz1SqHpByww/DR+d55WSXs
iOLm6KswpWPea/AOZmL8EImYvipC7rJc/2Bkpb2cDLtMu1t3MTP9k0qamQ2QVOW47lxZaJrkn83b
UYaGXejuHStrrqc6wGv9EfKOM/2Y28Htd3L06w4r8k5A7vBHF016FVSuFcmhnySepu5qeRsFzCoL
gMpZl9/kazI3eNw3aru+TelijIoFVHGXlSoTodfK8kc9YSIN8ixVvdplXt/kp9Vp+G3dWDVjjgsh
OPjrNtHEcFrt0mUVm05JwOkZjvB+6GloWV3pq1kbV0FR1U8BBiLjlQDxJcMsWMVV1c66dsxZVWff
zEPrwsljmF0hLeNLF9jFEM0NgrVhYIsh260DI34oeHS12yxlR8xhq0Mm/eDbyjGv2rYf04MEUen9
yIskX2+X2Rw7XqwW/acj8DK/scJ5JNi9hwGUqI/4epoPQV1QPJKr3X9GF9L4mcikSEPJy5REPqr1
Nx3crC/EEOIOlR+7gndLD+6oZbr7BTzf+NxKOc8RVfrVvhEV7NoruocjkiLzPP7J29X5nUwzIaGd
D21xlMvIGoaN6HQKBIEzW/1t4dnz8qzQ8PAOGLik/t6v1pRTZIkV6mrVusnwUDqLlV37vZEtbdjy
HlcfJ9nM7geUZkb07seOnkRYd5aqno3Z8ioM49SCVUCRStccoSiotTo0GAhVD0hh+hgB9MlqH1AC
dMz1rt3+z3NZQ3Zv4ck29iDYtwTre4RqYYnr/pD+lG7iyKgasWoL8y7vtQ9aa/V3RkeV/krzMuBR
hENOEeYtKGQiCyn1nbUOzg9t7jPZhXmWOz/tpK6KaAxK0TxoidOUUI3x5PkwJCLrzJ2T5e4fAyz4
E+dJS57lqKosXgwzy/+gzVvPkcRS7F/7rUSCAd1wOmtUbRzAzS8jQSIInQdxkUeTV3HXOJob0Una
CFiWu7sQdvKvelkjejnUWWplWJmBHLkujxWL92EWpfym+9Olyv/rFJkM3CMNoXtiITN7NiGtnvNm
XsbqmGHoeKqcgYYICs4Piy/b58zt9V0+F/b9v06NDi+JOa1D+sl0p16uYjPoavRyKY+wqHKx68wh
2UI+/ZIf6lvZ6QaZ2+qJ+B6clxraMUNcorbFca7sEkuMVHVho8++vltWXfsfUmEgsT6RGpg5tBlf
Tsq0+tZal0Qc/WoEepW5VvpUE1MvUQP86pLD16upAV8w/wICN5AePJmXo8m1Iew1mvo4e1yFqeaX
PziVVjhk1fr4/td6lTyyO6jdodEBznHjhr4cqmhs+jWw8I9DwitpY6QRZcH0rKysO9jWRWuD1zMj
uaepQv0/gEBzzllwm0zNU2AynFa2kZjXDmzl5IalA+Pj/Zm9GoqSENuC8hq1wk196eXM9KXLU/4U
iEGxeDHZifsUTGV2VS9l//ufhyI8BKWHksFGOjvb8gGulqgmMlQfsCOKwc/CoSyyQ50304XKzxuz
2mqGwPjRzqMtfzYrDRoEOvG9cTTsBI0+g+c824w1RycL9u/PattlL+4oZC2hJFOmJ+ymknHW/zeM
2UslDYHjsNiGOuFVZX6Xeuc1oZmm+bMlzORepEw0Llc4GvH7o7/K/7fRNy0UStkb+uBsTSsj7TNL
MHpK9rsnBfd4ktxLsLO3RkENjpIlYwBFPztp5CANCHXLBDVNM0BX9bDTC19duBLPDxn1UColmxQA
rbfNFfjlVuRKbDYfZf84SgQIa6tdT6U9/B6wft/bg7y0dOd7BOPDrc3CZmQwiCVnk4Ju7HqzrJIj
MJh6X6/+stMtpQ7wZf+V68RQQFT/tpY3rPR5yyFD8FJlC6VXYgMnKkGkngalxIVN/3r9QBzwiajz
cm+AE3m5foGq80CbXf84C/drL4ybrnLrkNTxHjOdS9ok51sC9d6Nh4NiKPWgTfri5WCZHPU5MVfr
CLIATkK/KGLQOivz7+9v8Fdfyabtu1HxQe2DHTqPNgRzCRKUhU5qUSlhUV5X0YZ5eBKjcC7c8q/H
2qg/0C3BogD7POdzOP5QuVVjlyeM3q2rjofrNpta7XoCOH3hW23n8r+3BqXiDQrMfUuthWLkWWej
MJepkIFWntq+yox4LDLT/ZHBT0+j1Uy8O9VgPffRHJMivxlFXT7ofTOOx39dW5ocgNngBmFqCl7l
5TdcN3xZaqzVyeoaEeOaPDwbPeiYMHeEGb8/1uv9AkUBlxw+Jr1FMu2XY5GiATQXqTw165juYX87
O2/O3AuX8V9F4bN1JYADA4ze5wYyOxsGLgmScpVZneqJRHUna27m3VLpIyx9r/ef+kAayYmSRdYi
haXm5cbHT3n9mMDmtak8pKt+XBff/WRMok/5LhYeyb3e9NkuMZN8vupV57fPiZZPOnafEPOLXSC8
cn6SXuO1sdPOS31sZr2fn1Z7aKcno/Gd8SZYuyCJUevzvr6/rv+v8vpyyrQEtq4+rTid3vTZE2D2
JYlI4Ken0pSEPntyv0nPT7pTZVspamn98bNjN8P61LXrbH+ZG2gGWcjfyaxb0A6Fs3MdTJtvUbIx
zA84Nos5cpKZb2XrWFnfVcgQFMeBMhF1rKAJhrjObc0OJ5CfEoEggD0RBAC9+4iltphP2JFt9pde
3mbRaLYi2VFgEtpTbzZ+ha0dumDxkljaGNckGrkbBqU+/RnonNi7ujQr0uyi9Z3jOI3zFNWpZUwH
1rKD0DWXMrupm9bKDzUiEW3kF6uF0s0CIg5D5qJJb70UWYgYWT18CbJSt5Zrp4RlXUZ+Rqf+o9d5
fvURfx7LveOgtdXNmipkJo1pSeED+GT+1yhkt9rDgs6DfcWd6tXXdp6nVbha1vKd7L3RYzF6cr41
FtLDEzgAwFehofAJPzpaUqg/xTpTxqAkaiOCJ71ERUlRFNVeYKSV71bSMiNO5WQV1IB97w9nlFlP
idKHk55X7bBfK5Sfo1EmyQ9IxpUkwXWzPFx8zSlDZHEWzNsGc/IPXWIa33kSZMVmz6Q66qszNDvO
u0by28EMfZjqxX3SpnEp7/oycbQ4S4r6O861+p+sN1NMs3S1hIOjCyrT6FnpV04xT11oDX32KaOW
GuygercPubfOd6rWBsyCnVm76ZfemfayFb0Is4zwLjTHpW0ir5K4l8M+8vCPM8cyuClKz/mpV1S4
YxoUpfGZKo293KRNkPwozDJPdkZtZ30UFIFYRegW3upHxeh0T9JthimcJqFUpKsqaHeGMU3UdaH7
ZuNhbpKgObi60JsnoQeLvPbcZEp3abrA/JtaXJSvRWJb3yZlr+UPNxWY+1GWa7SjYy9W+TCi3uuH
oOBMLexaL7hT7jpaazQamjA+YcBtPlXVYuf70pipo4c1YUPyDSVeP/9NNbb6lEM0HA6wfCfn45LS
St3peAXokVxzPsmyrrX3IBXKWrhoOaKORlwKVzIjvV7DQWs02q9m2fsfpJDFcFvnmv6tWkFWHU1R
+2gPlhZCcHfBrLzm5xTI/Nku3CL9OM6yfZz8Bd9GOQGNo9FfwO3U83l1T75qG0zkdW8qn52gWJzd
0gXoWiTUcP/MtKTHcDGHaY5SbbT0MNA1fb6p7a5qbwpvzJ4sbdUzgB/s/NDKl8R9mtHs6v9kZgKu
el5KXYQKr8Dnyc6a/jbtR8Pdu/qg6we/LVwMTVrw2DdAb6V9n9eJ+mDZjZMfLBdP+A91IrpsZ3Q4
AFNMaqndWXQg1rsG7+niieYAp7GkMm2EbC/hESmRkn1wUr/56KQrjRFEakYVCStBAcTQu7KKS61o
jWMyLfW6o5Rdn7CRbKvYTKjkxp6Oc3KU2bKywt7S83ZH/Z0Kv/Ay/6euOStyLVounD1iU4aI+iow
7zHqKZ0dZkN9GZXrpotC8binGDWlnYqsacNRUrLxP852SffD9RZ3jECpNXAjBgsOdmZ29JbsQevG
EFURakxN6ipr5wOK1yLP84v8NJlt5W8UJCsPW9ftj56fZGWUCc1Eob/InObQe2YuIkXL5Jc5KaMM
VdYutMyp1uWRk6frY0ZsJ2LLUvrH1KARGFtG1t5iH8/qjkWvTjMSOj/dDqxtbCMlfodjJPYmmb5W
ZYSuzvoTTyUa9c7a+CfTGpMqFn3gU3oiMAi1ZW6W2MubJq6Tdf2cDmlpXluLmVgHj3r370JTlYrS
sR4d7mIrcXeamL3PaMJMbbTwLBlhWRf9B9Kg6uvQmN60F2Y+UsI123uIwe0vhcLFj16O4osJe7yI
VCBaK+pg+7FyRlFWu8nkeaBI41FczXTnZ6Gy9Gte+FMQ9T0mjFHRm2gvaDD2FBpvqS+uJ97z31ye
FkKkljMZYW3PBt23bLCHHaKhzWe4u36wL7p1hS8jxWff05Jql2HKUcX54OegX5G+m8IuqGhPC7u9
t3G9+T5ZCknT2Wmq645u4woLBsHOLDAHYzeXfVtGVmmiq2YEyZTFQa7MH0bJsxVRJGA9RaClRljk
QbCEjqJoCmAXoMlhojuQkDB61hRDovSDiBBlBeFiumODSyp6NMmS45YOH50yFRYHSDL0sLsWxKp+
lZle2afCNYYi6t0atG5NivHRQSjVjq0Su98oyzz/l2c2JnY7i66FKVuYJpxJrWtA5EqBaRtHLmA0
BsHbBonjYAkxjV3Yo53twMetmm/JAFCHkrNe/A76yfyaTM6Sx2XXD5/HUdGAHRsv+FSmi/foyaEU
ezGu5U2yDoAB/XYYcDglKJivRFfTFdLgrn3tNM/kf061Eru1s0S6a1Nj/oBpd1/uBsLTIzLDrAwu
wry/vqf4jdJWMtsNGE71ESWszuA9q2c/ZIfo963tNr+6lLcbdFBuVlEieXzi1tcWLIfM6XPfSUcL
jVw1j+aKKVCoPGq4oVJI6+fp7M1x0Ha53OmAtoawBju+7CtsQz/XeLCNYT7hc71drbR0abq0XAxj
3pQxSFJxq6Y+nbk1lHjQ7bwXB/IG52TyuFsYgXutE6IJ7Yq9iwzvI9aaqDTzKNM5GE0p7JCKCxfN
nFMve1BVhS1R6iTlrvSl89h6dBRDgk+rjOZpcfCa0ya586ap8/erZtdeSG/F+qKtnBCmPjRZ5Hd6
jWCU2xcxXqHGL2xufBVBRx1pfiQrpBxjoIN7rbql+q6R6TgcFiPg3CKYr8fIMFussDYv361KN5IQ
zfQ6icFIF/qBNqaU4TxvrjVFJlQRlmLhWW4buxpCu3bXTQlONld0GZYiVFMpZIQPaikjlCG6h36p
F5rbwNWh7bNvKWw7rR8GiBfjJ7q2Pu4dg+d0h3VgzeJitXMVYZRiVNGMNuEf266dTyqdtC8V7eM7
aQdjR69sVH2oAnetQ1mPC6/tWLS/KesOv3XqZwF3dmc9Ny3ggitdR/z0IMaxubGQ7uSy7lNezVXZ
tJHcxM3oAWOH9Ujg1XyqCtl9dRIT2ptllON9kshW7jcPkMeynYzPCGtmXjiiCVaHEGsIc/Nq0R49
4AYPo5y9LgxU0RgxQsIiD01hzVpM/dS6WTPb63aVs055WI+r7OlnrSySUi3Ni8Rx0T2kH9peFcTH
w8fMkEEakmkWD7ne+9POmSvTOK51OVUIi2hzy/Hg7Yus0TV/mQtX4K5R6/TVDVTyBOU/qLnTianC
HqH9OkJv0RlDozNaXJK6YNJE5M7OUh1zy++zw6BJTiMYwAxPmtEppp+D3fjLBwJwW8PqVYzGU7LM
nn9gtio5tm0xrHtWqawOc5W6fFDP4SHAf1wlX4F3iOUjgUNef7YdTWmx9GdbRUOg8vmmAS/X3eOv
7bY7Vx/J0lrTLu06tNOOyzscavjzca2bWRUJ1Yn089zkLc103pOfbhKsyTNOaxMtG5loMu51fYLv
MxaqhyTJM/IBWJ/doh+mPP85EaSje6sxexlXft8WV0PqkvNOaeKvezcpTP/GpsHXf0ekrdNi3S/M
YF93U+f+hFA3sASGtgBWks1QxpJBTgkyG/VXBzHJ+TZIU0Tq1mWZzJPhOctnxf5Rn2xvNdCrK6A6
NR8qyLPuLagQ+4kylKnFLFLuijCdEzlEmkKd6zQkY9Bdu11LpjPxNYeTmgxZXE8aaq1hB63Fv1FO
IDGkHHPH3WcFLV6e65pwE/ZHmkd6PjTzkSDCmyhQNo3cGaRW0w/XdDTr2Tb7BfAEia1/4xGAfsKn
2+23LqfksawNso/crvGEk5rw2i8psXv6NGjJiBO6RvpSR1Vdd/WzA4vaiGiwtLxxKYrTY2jr/TDF
zTxq9XeUzqGkGsXSBNc22ap1W+ISVR4aTK9munK21G5zs2wIiY3ONtnywtfTIJ6zei5PkutyvDXm
itDP0trJv87SYgqQKKwAgX+arBl9v9ZAky80E4x4r8HTZGqfV4GzHqETOfIgqVHJX5WZteJ+KI1h
DVNnRLsOqouNQBag9XznT6Swj6XddMtV0f8fZ2e23DauhOEnYhX35ZaUZNOyY2dzkrlhZTIJ933n
058PvopIlVg+VZmpuclAAIFGo/tfZsv8kKaV1R+WqdNGgWRY5t9VPYH0c6ditnMM5ws9OgplF/uh
GKakPpah3HxqWqnU7uhGVrxkcEnNUBCMgCJ+oPSs8EOXonFOkjYn+PvJQ+5UDyZi2eVOfelKKYuI
CRSfgguq9uuymaNB6suHKffjvuiPRRgEHgf3K4XQ1r9dgLg2kgWxgIIZlDCqZ5eFHS225Z56ZO6P
2EM84e3+Y7FiCh7N/O39AyFNDHGGajdKoKtCe6zbpSITon3ap6MXBLJ9LKhneBG0qp0y0rojSBEQ
0xghQkkhldrwqn0wTeiPhEVW+k7hGE/QTRwPQ49Xp+omn4iiHQF5/Lk9u219DDw6y0gfQadfsUFd
klCVPFRzHw0769Bjs0rkGLR3fyzeSvQdSXrpF2x0LVJZ6vM2sQp/qbM49uaxyzCsB9l10JAm2NmD
21UUhXzYfaL4g+SE2Dl/oVVDA64JxkilL2qZ9kEyhcFzo/TtfYg3IM++xlCyuzxy5j23iiuLSTMB
XQLIKNQB13wNvWFi6dSXvkU8S9y8oTDtdrWtTjtVzc3mF51OzhiK2eKkbSjpim4uMggZfw7m2dUD
YBx24BQebjPpzlCb6r5QyTHRr4F5yZquC+7GDIDVwlvGnxEA/zNNuenlfWl+722lJiJWw3u7MUIk
hJBN0R0+HDvz8usNfVYpMioo/hLV6heVk/YK5qD615b65LM0p3sGddtvBkpAtiHX01RAF3y1W6qg
bjBz7zJ/bCXNMyvL/lyhxvvudgKjkMXCWaBVR/Z+OSuzCMoFKE3mx2BGyTTnTLddrasiIIyOVLxX
LpJWMQ1qdMjhKOE3tVbsm+rJAT6Xxb4WLLFzjJy++cfO7fy9uhiMI6zVEOtDOYDguKrk6xVVXuAs
id/RVPDCqOU+U2k55ih/7ZzqzT4UDRkV6Q4R7wmTq9hYBUHXKd2Y+Ghs1odUd/ovilK3h8GMtdcA
Fe+d8TZHTIxHqYm50YeGoHT5xRD90bsl7BPfbEgosmUcCzcwC/mxywtpp5i+3oMQPoCGwc0gEYZ7
v1GA7RUt6m0ze5wXWoIQJxqyMsQ33xfqV6OslahI1eRKDaXsESxm7PHIlr2sm9+tvcpcBLuKtpku
i3bW5bpZIVOMKkbpkN/0yiFVXbME9nZ7Luuvw1zwFVFAfMAXoMcpdstfMX40Cknvy3R+mPOwwVIL
VXkaxKmWf5mnUHsv7e9tNIcTTHDXZPhbl6NZURzrJgqYD+1IFcu1Cx3WuJJqhzbW5Z29cG1msNJE
txbOKTHwcqzIyIIkGKr5Qa3t7o4AkZJfsp4/lCwa7m6v4vqmFPMCnEMXjgsD3Mf6TMnjXAyVsTxE
SSMtns6TvXsc7FGm1GcGsX5MwYHIgOycdM9uabvlhYcF5HhDZ7bclpfTXAAl6ALw/aDjQv3NGOnl
JoZW7uQd21EgTgoKKlGQW2wNaEmbqWE9MTBAEYQHYjCXvqzw8r69jNtPxihodHAbQ9Kkq385F0kp
miXUe0zy8kV7KbGz9imxKycUqK2dM7z9YugoCktLYEFQuPTV7ghBvvLuFe5oWW55GnXmf1Wp1p97
PQRjPEvKL3PQqp1+7Tr0woAG70SaKHIaYGOrnruqtPk8pcwPtDD4V7N3+oM68/noKugGb8BhiHbO
99V5QishW2SiAGoul9SugnlUhM+yFo8yb1MrOlW8+Q4NLZDTGIWzm5jml9uf8cpm0ZgnTS+DHjxK
3Jdj5iDh1GZE6j+ezPFRGrv+uZ7neEc67OooMCTp84MSIq+6HIVvGlp5LjNKJE3H3IzVey2Q67vb
c3kLE393ZwU/3kCPHWwLFDx1rZDn2HEhhxLi1Fmrt+PnNNIyWjMxVI0veWjYsS+4NqObx7TH3aDR
xn70Fpi4kQvbhKoUzuR54LXKLP5am6XyByc2ZuMsR1CfXc0pmoy6ftY1LpgCB3RwEOe9F1dKundt
XTldon3P6VIEuW+tNLHY4GR0i5m0tF8HD1F4/Y/RWnhEtulS7vHw34iJq4UzeT7IyCGJh9i6k+/Q
h3YiyJ/nxZhM+dijElnfOzKs1jszaBXlcRgh/5wHRe+d13Csi9DnF+bKHSVQBwQirgDF06IZEsWw
GXNTZJsCGMcnYvj4RUX+QvLsWQuKp7hv1O5DlwZj4jWtPMn/xGaeB76p1yAEXJAcyuvYlc6wswG3
64kIHCINOngTzNnXGisk9Estt1iVp1VuPvXdHJ8o7mUfWgB0x9u7cBs4uDSx1EMeCRl2EpvLvY6H
hDZISZOdO0ef3ExasmPT2LKrSOweMuJ324KgxI0GLDR8AFawrVdny66cVAYclJ2HoGnyw0IZ2z7A
s8g+qSrqDTux+E2s/nKrIO8MfhGOPiUIROkupxeYFW+ggOFyDAY6arh9rfXf7XEKeUmnlkalGt1g
xzpEta4A2m+T1gi90ZDt6gU7bF05J0of/9QaE2FQakqteUoFKvIRxliOMUIeOsWrEycqOhqhpf7G
4zPIn9vBKKoT8AQpOppdUhVfAWA0IbUdOh7uFKnt+MEoBue3giUFRV9+j3NeMNdo7zLUcYedb7yJ
Z6gIyxB8Ef3jolXX8YxKUpHMZZGgvNvRS7Ak2AEOPJLbO2mjBAdQWgDZcG/iQkf6b7WV2qpbUk1P
pnOD98RxbhREaY3COCWAKNwhBEKAkQheM4UxnKm6RsgJLPGODtJ2qpowttHgIgpxonVooH9EO8iQ
a3S+bAqsY9B+VqKo/Xx7qpvzCVpJVSGjgCDlHbzWa+wdU1JGxWnOHX3kw2zPFUX9QL0DJ/Fu23KG
4m1DsQSNSP7TudzApWDxLovZnJE3/NlBQjqUCzyx2/MR/5OLUyIGASzKoxdngY2IXZrD/aZ/3pw5
Cql+rBaO6CHQY0NDgKulUSWXkmEexw5teW1J0lkwoAD33/4VYn+sfwVcbIbXqeWxrJdTrZQEmIWJ
lHFelyU10SG5m4Cc3UGDMiKv7i2IKZOd/U5HU36nNhMuiODCCBEYt8lC0O9y6Nkh+24wvToHER3L
VO+fg759pe2kPchUtncmKmLcaqIIW0DTFhoXQunicrRxaQMdpb3ujDypeR/IGlT3KinRK48hLkK1
GothPOSNvezFw020B9VHWkOKSL6B+Z7Y2H+9ybq+MbCHCYZz3sAu8UcrZbq1qkSnoR6qDAXLsq53
os/2szKmg7oMGbFQ4dMux+xzXLO6JJjOLfC+xM2KUZKfCkieTnxA4Mlun2A6zeVzVUXpKz2DZT7d
3lfb00qewIudvA1IIxXOyx9QaOasjJM5nJNKMb6lmSODXlvCRxPnsJ2Lext+EA0h1AL4fkMyruZK
ZFSrMEjHc6bG4xe9T+bnOcjjncfMlRXlLhMkEdjqBs+zywnVdPMaOSOKmnNqSIijKUJZ1bLAJ4je
ZnM2zM4KPjY8EgdwP2Oa70TZ7TYi8cI3jx2MkjsVmMsf0PeK3mblPJ/hiUmiEJKaLWg8M4+fLFSN
ag9D1Gh492cUjwyh6CMqMRs5Mye26Qkr7XIO06E8hP3oAE8K5kNoVK/v3TBEH4uqNDFB+HyuXjbh
MvXT0Cky4dAw7+elao9arYR3CjpgO6/fbSgw0KXkdIAyV8mGxEr/dSBB/+pFOtfK2coMCNMdhFBX
Gmb1E6lh/AljqeIDHb1o50huTwSj8mxDaIxzyZ/LUY0+I9/tHPnsgBG4h8AXzO4U181HhFTlnSOx
3az0E1hOyoEi1K1DjpWEZJe1oZ6XXFbxioJnzTMfqlp3qvE17ihJpn3/bCr5+CMcS8V8/1x5mQCz
51EOeGqNZLYCNaUPJodnXdgn6XOgAPJKJr/AbG/nXAJzZ+EuIzuXKCEAgRNexuQYlwurDDRNl3DK
zxh3DcVzKQ1J74atAVbWNTu7jx/CZlhgJClK2/qES9ny1DbSpa+gV5PwS91LWn7WYdt/GdoiUioP
DJecl+6oC1XoDmwGymNOHKWn2EmG7BU0Qunm0MvbggcqaGPjlWdl44lk11umUAf8gWTjqYjK/AFE
sm6fUtQ9P6M4DaXWrGP+cviPrUcDWA0tn6GdWsDrCtJDy9WHGuB+ZmSd26ZNTkt3NK1Da87/1alR
QlssrfQFeRNFw9BnSD4UnTXdO0am+21nBMkhqOQTBNalPWJBlvSetXStg50LLHp4wAgLHjDOUJKa
H9/YL01Wgd0DxxmOkatNZWl7reRYDwbGiF4NDx80FmRyr+9n6U/TDeTpIfoaP4Xvc+DRfXU+FHZ3
AvV2RhWwrV27V7LPTYf4t2svw6J5FheqGy51dKflpdV7vGdt02278meBhoPbwd+nfjwaCBhGcIGX
qkDkbyrRjACTvPgkURUc3pBjYmfj6AaIS3sjlNje60rzpAHLdWlYyweba1TyDHvI4VkneID+6vkL
P3UQsKnXNnOqu72jpoWnJRHE8LTp2/7BhnI8enMGAAB03uJY95naBY0r9I26uzhc8uagpRoKGDgi
hAA7xjn4rstT1Bz4OD0nuOj7iZ8aLQJN1uJk4LW6LHV+jyYz+ghIKby3wUtHAfMcyoPkwaI6vrqI
4KSCAZT06QxNPgLYmizaZxVOKwBwS26/3I7Km7sVZgBqlqJxJzhiazEdJ6oUqOq9fpaoWh6NpP+W
Ffleq2mTCdOvo/lDDVnjBbNpYYQmiGe+iU08RooLhFyrQ7vQl5YpLZn9UZ7tEkqzPjR860pKUcEp
Kvm9dB2QAdhQiOkKRUhYfpdhpERvU5r6zD5Puj0fg1DOHgenaZ+MKjEfZgcHv9tLu7kPCFXYY5EQ
gjgjdK3u83EEzo1euU3JpK3tgxVO8S+wMg5gcQwgP94ebPsdeSiKKgDkIK7z9eNJrruavmjhnIG2
pR4gf3DDRflehV+U4Fk8aieUo1DZ3XSYzQXtcwLGuRUwfVevwzY6WmNQODvJ/GbtBHOWtaPzyoi8
Ey6/lVaidhOA2DlLGB2ZXqan4eswaM3vzpjil9tLd2Us+MBcZKroGW6gG7NRDtEQ2xp2KBA2PPAl
renPCeSMAy6J6l6X/u1TXFxn6GlS6qBXTzZLurB6kUmjqBvlPSVFmsg9JcXBCdByzfvx2Qki7CRn
oDSftCWN43u1Vql5Gwv83gcjN4bu0Iz1YD6VITnbw0JLcK/duMmd+HUmJQc6MRwSFuZy5e0GsVgu
fuNsUww+IpsTPTWNPOGBKZUUfKD+PuWNBhP/9kcQ/9vVooCTgIMIb1oIP64WZaJ3FuKOZJ7nKbLu
8sbJxu/hVGfWXV8FQ3nkLb+8U5adRIJKIKJbiMIJ7InYF39liXUaB3Drw5I4O6TBKdUtDJvaBZDf
7altcjXSI+xe2VnIosH9Wq1orxeRDQZvPudQoY5xp9WgWof/nCp1vlja7BwMgCgfYafs9Qo3McEh
lwJ1QhpM/YFYdDlBLUlT9Hwq6Tx0unlu6SE/5Bihvvuo8sYXTknwSDEqWBeoeiO2GyVInDO8Z5V9
bHSvVl8HHxan2+PWb/cm6Ba4vyjMIcxGSL2ckJP3bVdYtcNDMM0+9T04yKjo7FNtj+3B6uTgt5ka
v25/ve3GRHdBvFhgawP3WGtm910XV7A+ANJpkfaB1xLAuxxcdXaw21ma7xB/zJ337hiqqzTFHXFN
ka06q4RX6EoVujE6Z0NRqm/dMln3WtzknhkJ31szzLL7Os3Sf6uiU3aeTlf2DEPTBkKJHO229dMp
r/EeVwbdOQdpgIs5GevRSac9WNTVUeioUe1jRYGHXH5IBcRaK7eGc84pXLujFOjg/s13X8AsI98N
vzyo9pTHV/t/kocOOWHJOU9qADR5VOxDU43No1lSI7+9S65NiAF4nlAdhZm9evtZ1eQMixnb5zZP
lH+pLVZPRZFHf26PsokkTAh9TkIz1HfkMlcZjBWVZbc4Yv9TA19+WlnQPWtLW4w/szmygYha5L8n
eEWw0oUS/8/bw1+bJHFWEODJpAgtl19tRptJLvvQ4aIMYq/Nx+koo3yzE082ySKTpPiL7iJjYFAm
fsVfYTmbq2WcJN0+o9YMx8GMLLhDVbpEPeoFsoOGT6gr/2pVVy/0Kg04SWqVopx0e65XfgWoFJBs
SP1BIV9XE8nByxIpRufc9oNtHNV+Kp57eZllN9JHBwQ7FiwuYl7LcgCmH6nf9DzC5vX2j7iy4Ahp
ysJ5BpQC5YzLpUCtjOjQt87ZmePiqAdBdaQz0u2MciXCEdrIsih6IUC56eIH1lipjc1hRCYK3bzq
RxnAV1W08ocyW++/6OnBAWUiZIo24zpRxUdHTWbY52czGmTosAjnWnPffdCaLD5ZepDsBLRtdkf7
DiAE2YyQ5904FyJySNktCc4DpmJuGtnGYzLGjmtBPNwp4L2t1GUSg1MtiTFqCvj5geS7/F4hruka
ja/osZ3spT2k3JnwoeAElDBECu3jZKVBdoI/pv4ZSjOsnk0nQpQDSk32LYsgBEGyQ2DuMChjNXwr
i7StX+UlJdOOxijL3QJIsXUAqR0az8gIGtOzUuICDlnXmn6S1hn5XT4UfXJAo6+UH/u8s8tDOge0
6Cb8mvtDb7b1cJ8PdTi52tha1kEdOMvuUDfdh7GTQt0DUJzAmHL6MHlBBMICF2M0ZnxX0c6YPCWR
rO4wIA5vH7I80PTj2E7Fr8xK9PwOYq82cEj1ofQcSTG+Dzj4Fu7odPAA5DSibsoZSer7WROMkdox
Q4gxhgjOCgTe+WEsrD72rIrMbGePbyMnr08ATOJ9ZPJnlTkMEH0HBcXbsx3Kj6M1qJ7ZZhpFHgW7
g6Tq2xcBzHmiib1nln0lZ8F/hUIZGoFXEIkku4kJJd05VwGvTthjwOnQJ0if+j7uj6mtLS9KkNrh
Tj59JXSAY6DpgnqIqJmtktt0rHUbRr10lhsnbl5lY+zZhKMq7ZkbbVcWyBaBQ8D4REN4tbKIMY5o
aA5IRNtB/SmvhyA+GGM3Z/ddE9goPqr0LDsXnkZtfRxse6x3SqFXZsqzFxV1FOtob5mrIImjnzVY
dRiczb5PXstZhoJXDuZOFfLaKNhZMgYBEvWZ1TSn1DQbnaN8Hmc9PMbRFHu63r67qYJ4Mm936jHk
XnQhVhmL49Q8WFolOLdDU6DIaGXLfSnLU+hJdRHvCPRudyZXOPNRVJ6iXHNiyn9ftHGhj3WZh8jI
Tf3jkNvmYZjYkxkKqD4FqPJ7Jk97bp3bdURoCZF02ubkSbQtLgdtlsnJysEOHxXek57TNSGJWa0f
bl+c26APkAVtBipbII/pJl+OApXXbIbIDLFoCxUk7e32q0Nvw43UkbLr7bGuLCMZGc1knZnJpJmX
Y1F4hi/VauGjni5eaXa/jFmC/1l2vkkV62BLO8/Wq3OjaQP4UzinrFV7YjtToiBIo0dnhLTjhhkU
ZqFD/urUpNG357ZNDYQwEM0MWVSVEIe4nFuYltJSYy36aHRQ6qRl+p7Uyn+BKSN42U7DzmhvcNLL
+5PKl1BXUqmWwQJZfTaEnRKzagIEYOwal4lePJvPpjGEMpdFLMk/gnQgckYjZgZeCFwpdkdAZeXd
gNSt7LYoHejQngyjO3b0XH4EtJ+VQwfTYzwMZWdLnqnPZfXf7UW68kFMeAL8Xvo/vH9XodbM08TS
2to8W1qAMWs8/JcAnnqI1Wwn/96GWipGCtJ1IFbJTNcco9nhehyc1Dx3QBZMhBrL4RNJApodkWRr
zyiz9ucJScaXWo/aX7cneeXcIqADVgIXu7fC1eVOQGo5Naexss+8feNT0pmyGxRIvd4e5cpSAqZn
w9HqAVWzBhYt9DeHGsGlM/Rp8ymfZZoWiPaM3+NxCr7dHuvajFhFRVRN8ex8Azn9Ff7qKVNJCkyL
ipPg5BVF+1Bp9l5EvzoKNS0LDW9a9etIVCfoRhRTZJ8RFO7RTcHfKan0vfTmyjmlJEsjXniQUj1b
3RutBvar7WzrXMbjP1K9fESng8yTt4Or1RjSv3/l2IcEBi583mmrqBAlVWIs4WCfVarp9/BEtSO6
GnsIh2t7AWqK+tb3xz56NUo1qNj9gQU/01Oevs50iWwevC6yKv2f2/PZYqxAWGFyLEQbQclgEHS5
uZ0ct9xSUu2zHnRt5Wpyg1yuY/edXxhWHx40NI+/lwPvTBQS7ATxsrBrY082sTg43v4t1/YLP0NY
DvD+BZN7+VPG0i66DKmEcyRJSNY44ezpZmnf3x7l2tpy79ONofqJpuN6vzSR1ZexyYSHZHAlc+zu
MliwrgUteuf9dW1rAg3nDQvuV6OOdjmhJNCmqsLN9Awmsvma23J3Vge9/5by+1wbvv/H21MT32p1
h1AdIQoLLyohtHU5Xo/Ql5FlEF959iyjoGDU9yXq0R56kt1nmrOwmfuqu7s96rUFZd/woH1rL60R
cnGr4LQ5QZU17QQFlKCXnsYyL482gs/fbg91bYeIJjitCh40CFFdTnAM+jiIAk7fMtAuDZXO8lq0
RA7vH4UeDIBZ7FdF6fNylDoOkaFA8fusTO34IBVpdGzQK9/Zh9c2B8wB/EIgZAio2OUoYZai8Z5P
RMeB3Y4i9PASR2XxNFlo0IaQvX/fntW1z8S7mHo1oYs8Q1R9/or5lVo7vH056AiCKPdosRlfZhmv
cTPStdPtod6+w2ojUj0C0fjWA2SKl2NFKEdVwSI7Zw0l5fDAz8leeqfTFHdZUCX3csvq8w9NU6KT
Ykta2bpqXS8ohZRS8qLKlfbaIZitPMxpmn1xjCR7DXVj/l4hSvkdVt38AmsFWRb0zWWvbKVvlELV
Ux4kgA4QFqjuxqA2pnu9q9DrqYopzb0+zXAL4Cwo33Xkz+VDawuKv4kueO8qaa7v4P/etG7XSyCw
PvQ84LcTXy+XwAoDa+kDnjNqFtlOjcb/JOPn0GgAfqUowZ3GpWU5hT/hzpnaP5EVQubQSkOXXOQg
jOAsd0uPNrMGUOPTmI1mjQvFjLVTm1fJ0WxQpD0FbZsEfiGjMf6iZ1L25/Zn3O4YwaLBWAdoFum9
ukpJG9nClp4m0WOlmfGXMdYDOOZo2Ixp2u0chvXBhtNFlsBTgp6gLnyeLlcr1BraK1K/+L0ej0fZ
KaSDpee6d3tC10ahOEUxiDQLG9D1tkQQJVZk1BK4X6VfVZDO37Ft762dHEH82L8/vSCoiVUD9Un5
ASjQ5WSMqYjVsTRkPxgxjko6p/b7DMNHNy/SxU1QuAvdEfzF7/fODpAZaSpvSx5HwOEvh3VS0KVm
3Db+3DnNidvP8qoqi3fumO0aCs44KwhLwqbltVpDvqHWZ8nYQNXNqrt2QgWqldI9peArowgMFccG
VLSoO1zOpYgRYUntovV1XeoP1EgtD3Xd9nB7xbYfiobrG+2DoiVPC/Ho+Csk5lmdonNVt77cTJYH
quzYjOk5DNOzjdOElzVANW6PuA76NjVSmlrkjvxLbJPLEc1YRwpvQhdBSvr5U97U3Z0TTs2ptALN
79Jy3MlAtusIat7GGUhse8jIq0sGx7dOWWC/+UnrhJ5FqHXR1d9rNm3XEdQO2FGH9wuUiHXPjsXT
MCC2Op/iR/jHAvaFQpZah7XXD7Q57tENdD4qRanv8U7FB7o8aYAIRLgAwklVfd0vGdqgL4cpw7lv
Kec/sjaAZYqK5SzPSn4/ow4aenWaGK8Kmhh3t7/kdmXF0PTW2PFccOskoSvzJFnaePRlBw2FrOhn
X020PdCJ2OebCYKLpRkJsRvpyMv9EqVRo3b5MPpxo6CvCVXhUauRhHTaZY8+fm0oHp8WLQre19Rm
L4dS7JwXWi2NvlppuitPU3Oc7djyqGTuKaeKVGM9K64UNiQPQzbo6m7ExbpE9ALIpKpkyQ9qFmGF
VqMpTV5vYv91F9RL8KxYvfFziKYh8+SwK3cqp9uDSMeSDI96JssLmPNytl0jp8k4x7M/RhjknNQh
HcOfGZC2n1ZudPMzkPKp3jGDvLZlYP+JUCMwstbqY2pdrALH1Qbf1hEB4oGKJx9dhncfeYoEJrUK
mCRCpHs1sxl9n6DPGEXCKuZYlg2Yq6z7fHv3K9d2C3cNngzcBFAPVqHTQuyyAFQ2+JEVLZ1bSC1R
LDDmcfmAJJPeu7nWKS94lc8KgVXm8TqbJiXBzAql9qSMQ9vcBVmDV09UVmPndlMTpUeMQ5TkndVr
tDKItRTUyOa5FDeQQimudTxuBp+NPH6KFLP9TRU23ln1K1uaU0owoKMPbXFNl11atCijsh59OzMK
85ktHZpeKk95fNCCzIzva32Zf40qJskn24D655WGHezBJ6/sMBrwSPHACyBirGshIF8nq0NXEGGX
AlyuKdfnjK7/8fbH34Z7QUag5EcvSQgXrC6VMHFi8Gnx5JNv5C0fVo4Vb2oy1XGjGmvrpyiQpOQJ
adZ03rk/r02QYyswGnxNui6XxzYNYPrNQTr5ltN0Z6S2PjpJ3rz/nJLdgHeBbYm/8DoSFpoajmPC
/LJ2rk92pOTHWiLy3l7F7QmiYSMQqOiMi1rP6gQFE5KwYTljW9eRDB5wobISOrNKYBwtGyG9nZXb
DCekQaibUvVDzwihkMuV0/MB7SogB75SDEXl2hmiMfGs6g8BTnk7Zfo3OfuLAM9gdHFQdWGLUBhe
3SVpEQz4gmuWn9R29SeuVb2467vWlu5lUNbVAX8uyfrUlUr6quVao3mRnCiZl3dhXaHKaKQ/Il6Q
KH7MYZQ/cx1Y1cs8pNVXSdWbzqvzNPoUV40jcNSFXuMn1g0VxZUuBQMdI2j0Y1jG2D4gPJb/V3dd
lvuZk2XfNJQW8K0PETQ8OFMHshos+Fj6jeA5IuEqp/EX1OL0+EOA4mFxaszJCb8vuGD91pcuU38F
kplnfl/M4fBRLWzu+1pqlP4glVKsf1pyQRTseWWgm6ySvh77JWg7T1dGbXKHSfReb2+izVFkoZHc
kHUeHEJ6a3UU874foyTWDF/q5K/g0nXC6XAnpRUeaFmq009udgLdtX1EJNXpOYJPIZ293EdGbAB9
72rTR0ZzVk4tbf3YDbGQij2Nwui70yzam6SIQq+CTvKGbhvrY5PNqBj7mUELOa5o+HR58Ov2Km6S
AQYhi4TnSegWt+blnLgYKL7PlexLZWR5faG0sVuj10dbK6pfZMr/O2d/E8YYkL4j7BFocyTmq0XE
zNipbDAgPlKCxQc9QF22DaCX3p7W1VGwO8X3VKgr6atRxih1cGaDnGYP6fAyIYD+dR7DPYuma6Ng
vPtGjwW0t25cIWcZlRoWin6kqfV9IheLi1rtHjR3u+0EPEc8L0DJcrdpl59IdcKR/RYZPgBB9Sih
qehlClVbEEx719t2QsCvaQtTk4MVhof95VAW+qMcftXwm0moAE74giVVuYdv2k4Ith1YYh6C5IMb
qSGBAwvVbrF9PZji7IvspElMhT2p0v9wmdc/vXcrEPzpxHBghazHeisMmF2MU1Pb/kye/a2P8/g1
SwF0/R+j8KIWVAf+WZf9ir5uqyoYbQgidv9aD1F/VqR4er09ylsn7PJ2AU5CloX8Cn+gDV5+IJXc
XMem0/HR/cN3DMBPF59mVDFqD98yTXsAWWz/7iYl/SeQaki/USh3/0K965IT0r6LggdBFiin2z/r
ygfFFecNB4x4FMjLy1815llo10Fu+2aqRObLNC5De58bebp8nZFJ/n17tO0mFS5UgnzPew3zcPFr
/ipdpG04VPU4MZoZo8ZCjnEyMX0/3B7l2pzofCpk0EBMCPeXo/RRX8pp0Do+XWfKpHIi+xP2p6ja
93uNte1NBt6XmhRePNRMeYZeDiXyBbRn+aiGnuR3YI0T6FKO/BA3cuFKMPB/a/HuIbyyijpFJupL
NHaBOq6SorLKStku6sDv0ZX3KjnLPbkfq+PtVdxeL+Aj6OIBb4GuDMz/cmoRguOdogWBH+F1+KGM
4/TXiHuO2w/5eK6p/+xcZ1eWUrRDBU4CbD9ok8vxKvrFuoGvsN+FveNKMj61cmgmX2RqjgdHadRz
OQ7N8v7Dj0QR9zRNRCi8axss2WiHCFkT6tEZNzVgJ/nOURdn55Rd+2J0XWHH0McAdbIKzrODBpE+
t4GvLdmvvu/GY1Tb735CA2gBPMtlwxUAtkH8iL8OVy43VkpuLvnDZKuHRVelU5aZ6U6WfOVwkUFB
TaAkACzIXu34qMYqj0tN8iddjb1GNfJTbi54eC/Fv7c34LUN8fdIq0WTDTpNYcBITqXhhbqYxTmU
DY5wX9o5ytJIPblZILU7+/7qBNnxSHdQj+ARfrmMalHUVaSwjNkQB/9SLKATOfYNPCMTiuXP23O8
MhhsfJOqPgVIvGlWCQJZsD71lON9nRTkRVPoKSnFnB/6VjZ2akdX9iA4baFIQi1HAIcv57XE2gKH
yQr8eGoC/KNrzFcnszrcntC1UQRj0Badajrzq48GG9dS2kmXfJBUCOTLCXYTZj/d3x7lyrI5zESD
jgWyhnLm5Vw6KQWMO8fhQ6C1mYcaiHPMy0Z7LGlYvNweahsGkcEkxvJkQdVpQ8kB8zmgmL/Mfj9F
/+hT8NtJtE+LXDoevdC722Ntp8VYGrIxbASZdHF1gtVakeRwGGefRqiGGrGFF7Ek2fijO3sUp+13
YigEgeAACSThpt4WQ31IDZVKYgbdtkH4+xAv3Z5E1XZCdK1A2FGTIMneEPXCqiSzmkfdzyWlO5RW
9As2hInY+VS6t5duOx+qOpREUSsTZfU3ray/gh/+CFNFx4CbvpCXF32JU2je7bRTY7kyH0fIhfA0
oYKEuN3lvkutII6iWVL9oIv0U9XWuu8sduFmyrKniHBlQgj4AJDlAwHVXYtTKtZQWDmyfD6AAuFx
beMWMKV7In3bCWGIRxgXLW+yiTXjNTOHwcTQ0vQ7eiGHobd/Rpn5hLrae7WXoEPwDuaGopgJfHXd
WHY0iOellVh+Gyl/OiOM7/V00neu2e2NwSBiGohjkMqv+1RBOGI7XbWWj3BYMbhaJeF2lJrLN57J
EsB1PJPxGkabwHj37mPzsSsISry/7DWiFBy+kjYNWtRT09b3QHU+yZAgd2a33RHIVJChU+QTeIj1
IIGd5TpmJqQqFW+GZpoCV6rlficGXRmFByuVIwqW9BbXyTORKcopLwVIRBjFYTDKwgtb/FJuH1fK
FByVy+eQYK8TwgVYhYbp6ijJalvVURUHftZNlnOQksFS7ttBif7Farh7DetJ/6/QS1k6aVHXw7nI
MTWzS7cNnRmtcQMrCs9KBzV7UmMKR5+QTZCGL6JZL52QJe21J7BuSXFMrawIPvJYtRFukgOlO4W4
xkvYDMla/4RwbmWcbHpg0V1p5BTVFLXETSWEyTGeMaga57vWQD/PGxyYb8cFdTP9IHeNgRlFXPbt
Q6eFmfJozEZnZm5SVm16xCusn+96fKyXe3NQsuAYZJGuf9UlaXyNxyY3XMUc5uljBSVEvy+gho0H
qwmwgZBnLc+mA7or5nKfLUpm+KCx7Mgz2ryhtTVHdftpXvJQQ72jbv80+dQ2T2WZ0DNUmy78Okod
ZmSDHCzhczdqUgxqJcH0ZyESL/iTYBVwsOrG+MK5r8J7U5NUyv7ghLyUnFI/Fha2Ic+TpRYfW5UZ
P8FA0NKTaYVmfd9b+jIenTib8B5XM93xBz0p/8fZeezIbbRt+4gKYA5bssN0T9SMpBl7Q0iWzZxT
FY/+u6h/83bANPTDsBcy7OoqVnjCHcxsA3WtUEFdCRzk9UxhRu6Ww/htSif1d9YMiEiIZSzscMp0
u3iVJk2eoK1NsKKddJy4DwpE18uD1LEzuJssk4eIlwtkm5supT/i/TS1uE9B2Ci/4EqW+I8J3nYl
3QhdyCdKl4n7S7VCK370jZTJvT40Mt5bjaO0D8NdMHqCVFiJo4Jz0gYrDJ3y3xzZWbKbZ5Cqd3R8
22NLffTd7us+O1atrRNdmhicI+BsSW+zDLM+7rIKFtlmVl0h98gqYkxTtrROjpltle3RrfEs2NgY
qbdhPcpB3K3aYYjqIadd7bOCYO8oDF3yAlp8lgdSb/XvqOzReHKljgOWgCDyo9PszqM+YDvd3dJ0
1bB1qz7Gz97ImilExXD5kqK54UGIaZP0yZooODzYS6+PR2LyMds7WS9bSG4K4W531qSygw6jgypQ
jVW5m0kJ2RzyqM17wMcyj0JVWgMmyrWxlCESGiIOxt7M5EY6mY2/kS0Q3lzaHv/2xnGQAZNNMRbH
PhKTDNImN7s7swOJs8kdNfRb3pRCsVcarQ0J2gcoaui/xNOr60s+bwzEV4Yq9Tx573eOMnew9GLr
Ef2QedjOyRRP+zq2MRNCfqU3phe4JG11J+dIE1vfRPb8I1oSs3/wp9z7SABTvQ01wOYwjZqkeogn
zIYDrUi6KBgQSunCfOnYT0I4ogw9ZxJRgDSNkYRTnegtDEwP7zNiY5mFKdUQFToFnjgEK1YqAwxV
/QETHz1/rpTI3gy9EW8G/ufZS6z7jf6tm5dSvujslxqGr4szhtPm0g0qQEjlXxhP9uMGrpYpNtZc
4GHROrE3wovEVVJ1oYxSzkpaGnLcJ+bsfdhuNNf7VFqtiQMTHe+fQ9IVIyYiTo+FnWXN1msxJMXf
o93ozX7qUFsBP69N3/HgyPJX5SII/+xikDPf9RQ9uq+WVHz/tPfr762YYh2tAs/HQ0VfeRVtlcTP
2bAs2s43BKfHVkX0qMeFm2wzzrH8qSZ9boEAcdwRquDTBWhelf0DYpwjfibAHesQk5ti2oN9dJ3t
0NtotXJKWELIkIn/F9dwlO+xXxu7YMBnzr9TbmQNd1Hi+v3OR6c3DVsXivR/dDYaLxzmMTb2AN+m
aCdmXxe7jkLg8uAiLlN8SVsHv7NazZ3xxRFzvOzHeNLmnZkb/fsSucP8HOMs1W5TrSmazcSn7IO+
VXq3LadmkU9pHkf47HXChNaVgwrW0PYbhbUZZ1G529HuauuBpzaCgVfSltwl9pzLI4p5VnNfyH6Y
DyUsU/Hsjw0CNl0yu8ZDPs54OvWmL/uDt0SGeiDots1/Ihh/3wtpTuar3ba++y1vPFG9R9Q0tTdU
ssf8UIxa2gfJIu1lXxpV/5Qt+JLuHFSN/G+iUr3dhkOrbLFxoknNvPkyMp0XtonSH/Ks8nDcAtzc
bDQcskrsebxOvBa2GuNd1Vh9uitbhNhC2YvBeEoUbm47b26aOhyaGMWecsGwb+81o5Nv4kL1zgc3
1lD/XLQW57Gw1ooKq60mqqYdXbHhqyuUhfZQ40XusRe0C7ge4iU5cMD1L87i1OjQym4w7vxOd8WP
DvuAbpdk1CB3dBUK3QzmXMTJS6psdr42NXZBo8kSy07aZNpbk0Zb/JTG8fJXYuMNCsZSRSLf2B33
JsY5Vd0++/Rv+yNYd/MZk6Wm+qnJLo42WG+R2CLcpP9L+4q0aci9pb4DENbKUAzougT4zFX2LyuN
ab6BMK+7TcHdTMsUG1e7Z50Xs/iX16edHn3hCT9QXQndUEART0OkfWHn9VmGp52v6K9s7TrjVtVr
grKA/p9NUaT3YkJMWyxu6NfK+NrYZfeSFn2Ns9myeO5TrPVOdlBwNrPtUlhi2vSl1jdbjbdT2zu+
Iq7Jas3qg5ivNB/w7DPtkP/IK16EEaMK6ElKmhunTfxnpS1Jw0mS+ri3sll879JstF5cletaoNLF
/BjieEi/ZAJ6zhwsuJRzm4nW7H+0QjcQemWPVNPbMgnXf/NxOsY6i+6hufWKjmaFPpkT9X0nc+r9
gsXhe0XDEC8xfmTEc5+4ZgASXxhFoJTA+curCvmtTnsAONy/ywNqHZZ2UE2Wis2AZVr/K53TOg79
bqp+YAgWJUB2XPOnxO3r54xZ07JdshUkNLujwX0cY4WF953RofOlxfYvoKSp3Bo4SmWvduKn1UMZ
lwiuoN7VGHVQzPmgNmvy1wROper0eyazvPteyQzbys6Y8CiWlAPxAp3N+YVeY4Y1lZKLeFOOgcVQ
kPCOfbNxZGlfEb9L2k1JjzbDJ65TT7mbDMV2zFVfP87TFI+PrtAmeYeHn/aAvU+dEfkPWcEyi+61
10aLDnGGB9a+7vvIDT2QBVqIUSXOSESX/CIcU6svsQ3s8otmtZGz9yxp/xPbmA+HY59UyXOU1FIc
beHZzgOlsGlBvFEu3V0TGal8Krysq0JtyZS7j7RRH3+6VVO+lMtga0GO6sy8B0gPRNuchvI/r/d6
/dBZg/5dTL41/uNHUWtsq57JvXn8URvMXRard1UKRGqLuUn3LcHpQcfS2A6hwNozsVvGXdmMzSh3
Q7ng2NwbNUWSoB2aTuuCxmus4Wg2ege4osXjKTSHJuKxNaM63faaML/GHlW/nayGBOjA0lod+g5V
7rlBKSzsDEfLy7iyfVEPoenFQ/KXmcye+eYl9tB87wc2w6FTldT2Nn8uNjHa2iaAbHB05YPTFWUD
PTIrqU2yWe0vsTW6+lPNhmu/enFjjNs2wpFhX3HbA8NwlL0jKzTx183xgLqvShwaQ6LgFHFeq8u9
B3yzpvpuNddq/i2cNiq28HaEw34usA2c3NIT94WWygHRbQn0snIKiQ7daBjVDvywazwjey+iLSzz
yJiCuOy08aFBxgeVNanFJc7NMk7Ff4UX5cOuHORCc0jgF7jLcAOywjlPF05PjIjlEtBiyvkqXGl1
KDMZPY1Na73FbS8RYe5S2T+KNK+cQywsPGJjTZTvDbunDIrOr7VdhJitHkxQq+r93ESjfC4S6HhL
EFHRw9R8Qs/yC+Qdc8ZJ0ZER57rCu+fBL/Nu+aLQ02S7CWlM76VWtaCEMflLwijOFjQd0hJlkBpB
OXwfeQqdO9qP8Y9mRmwqJG4DPhwtfrKZTa6hQOkDYRePm6M2n6eWa332NLH0KeiTvq6MXLpAZxXI
qCozu4x8nwqkGe8R8m12cnDMR2XiQ40R8Je6TQCoixL1PQ2+4Y3hLysqFD1RKaJ4Q00AfdLTElE8
DFPdmF10ADJSBrUn0iesluqDl7b2DfWC35Dss6kiyELDhA4zEju/0fz/W/TystlthR8dumlCZkN6
cvgZ40n0VuNO6SLk1+Q/6jxZEM/njXn181jzwyUX6Y3WzZUlpyaG4jUIvrXhdjbnorG0GmCgONg5
Go1oJmB8EFXDDqP3bod36HjwkzImGeqTDfaHr59/8PX/frYKoJMpMCH/4dOePqskVHnV8rAW8ZET
trS7oVtcSLaENO8Lal242qP7fYv2eDEm6QyYaNheVEroNK674H9WHvFgiXYubSOMVMn43KjdLd5g
PUFWncJB09WNqsza/DqZI+OBIQCUhEwquhBnTQmd9J/Tzq6qUjoTut1Y/wwFF2omZb+BCRc9EqBP
f2XOYGw/X92L/byOjCQepDPEcqiAn84080uBLKVFnSar8zBPhHqGyZVR/VbTX58PdVG+W4eiR0Eb
lUYgDbnToXp6xjOqyNEBRKb6wJS23E2d0+5KXMP3KCMgp+RomGF/Puq1peUL0kil7E4z4WzzdoRK
gydpM8V6/l749JeyRN7r4/gPDJ+tg1NkkDv4QX8+6pVlhe1GRRwOGj3x8zJbP2oF2umtOLTuoG+H
qCEOLFwZRIZ1q9Z2dahVUYKuHd3V83bxnGFh2dizOLgIWmyxZB8CBU2bekJ8S+7roqjngialnIwO
FgcDhtjpF3SEC6FHjOJgtFODufGotuaiVTcOw7VRKCZTGbcoJVMUPR1F1FpZcUz4YpRENhWOaCFY
pFsdhSu7Eb1smhYU/FcW5FmPSc59Jg1Pxse0Etk3NMUIflhJ89hZbUNQOnuUZKpuNO4+3xlX9uNK
U6Fp4oHj4VI7nZ2+oKZUVXF21CaXqlzRFsdslFiK29ZKvhqybSz1+TVPhvbG+bvcKNSWV1zPakAE
qP6sQwhuwekUdZCj6RYy7PJEfhvJvUMKRrdAXpdoGM44HSG6Q8A716vtdJaRUEOZyrw6mq3f5/sO
E2r5I5Z9nD7lWjdQdR0G3T4m4NztO51a8VdFwtMjHBcNWFY7JpbJbERt+P756l9ZAwPpe8AAYFyR
9D57TBxz7VTJKTt2WmYd6WpNcdDTiiTPJWzcfT7Y5RbjogPtQMdqxT1cHJd+NjX66flxmU1c0JEQ
8YMRY+97iUYGvEJTS8qnBksFdWOPXZ4glBuJTWj8oWqJpNvp6ieky103i/xYNa1YDazJC4ha/viO
W/UhKVkaNIQxZFyn/z+PpJln+Il7WXHEJ1h8y6s02ppqGbcAIW5dPJeHhsiXHi1xH1Umzs/pUH1T
eLhzUpRE7lc7ZlVm7Rv49dwQSxvmQ5puiNb9kBLGH99FDEyJcPVB4w0xzl6PvjB6bFbL4mhkYtzq
PZa1TaGiP+07uoyC2xNw0pXVeI7Scicb3+pqKo74JTu/UG2mkmku7UcE4/1PQZ6/h/JAyAN9III1
TldSI2/h4DJU5HcGQQ2dBs/Lf32+8ddVOQ1nuFgRdkJgE4wRDaDTQbxkyXDXWfhceeG9zHI0lg3A
BcrCeQ4kt/FglN7YjNe2PMkA4BhwK1ys67//n83Y97rTq7kojqVcyr/msVhQ7ccf/s8nBo5j7UHS
wvfPoyUaWnpbV2lxbCbN3TXkYqGvFP/oibytKdf+fDz2BGhMqliAi84PssJkzCvTpDymqSbDZSm+
9/Q6gyGfDr6e/ff55K4cMgBnGnudRxEOxdnWsEdnHDRfsTW8TenKel9bxZuRkOY0phFtJ69RVNVu
yc9d+XCAtgG20n5abTPOXgrlI+GeZ5hy5KL0PpqJy5BdKW+FgZcX/5qzwQ2CDQPS4zzCbvU+y1Nt
KY9mDgd2opa/Syozv+/d5Sahd31EzrY/MTIxhbdiWLxzEsWyUNbRVNQcWxzjl6CUiTMEmp3JnAq/
63TBTJvhq9YV/QsYzO7H3DaTPGhR3KGiH3Uo4EMBUW8VhlxpkM6xb96p0TeL+y5HWOTOsxdRBFwm
tDkruh7j1k2HfN6MC22FI+9oQ7NHcsRQ0F11CwKtdZZlz2skjEd/QkD1J+TvITu0Ax8kzMGKqC11
hcIIEF6v42NdDTGC/aVfZvs51RO0uS2TPBujSBeVOOzP8zsB8kQPbZi9HhjPhYBC9zE6uIcIXN/I
g6/sEJ/bQSPhxqoO7dzTox15iJMPVVYdbfo0H3bsyS+mTPzt57v/ghtPoE5/n777ijhCom09Hv9z
g+jsPK8Yh+o4t6bZ3GNg7PnvmcjozuYLpfZAM0ZahzQEadMNSTsPD0ZqxuVG11uVbmpnMv/VurKb
917UNS31WZSTtwtyCj8FTFr70GZA+v8aJi0ZUFIquvjw+QyubHGU6mHvrK8IALez81tObhVRe6uO
QuTio2AP4lE3a/pWOcL+Y99nVou0CnQKf6/ykaerlRnCUTrZ6rFL6vFukBkabK7Z7OiIiRvzuvz+
XEerdROAdJiD5xhOt19FbynEcUMsjrmtjWI0g6Uu52T3+QJePltUlqjuMBgJ6gXMw838TPdSrqKF
uHgIm6LQNio1zSCPOmFT+6SB8fmIl5+M6514nMDm91N5Fo7WxdB2uXKKY805C0VMn94oaaSNlaGH
nw91ebuv0GzgZwA/wO6dr6Ixe2UXWao86i0WC4Z6rJoq9CaP4uBaTp69qgyUMUY33uVra4o49Mpf
YW+SoZ7uk6IH31uYTnmM0zwLksnbpE6BqGVrvU/c8zfeyytbhUMMnxIAF0idc0EujCadrEq98kio
kGzK3kzuraT4Y9oHxUdnlSfizSIjPhd8WzpwDogsNUec5DOeRKqtwFu0wOdz3vhqVyaE8BCYKmoz
qzb9WSQ/TnFdGGJsjlMp5Uvq+vFdlN+0JLvykcA/8n8Hjob26jmwykN3BXpZ2Rz7ZjfoE4tWZXNg
Sdo6prixIa7MaDXlQWgWyge31VnWIBNCtXqammNMNWjXgrfYJapQb5/v9svUa6VOkXKxbARQ52yM
2eRdjdCuO06KDJfQPqeVpRdw3+w6CRepzU2YR3m83PheVw40xH/eQeCDMFrOcXC9246Vs+jNsSs6
bSeBBWOeKPwNzqF/DDrnqVrNJeFBkF2CcD89WWamxaPXRzWWyfOyaex22GTtdCuYuTIhzi0BL8kk
Rdjz6uuCBEy1dEZzXAYwSGXcem8lAPq9OeLR8fk3uzIUsGXQfSTm8IGMs6ticlMv1s2mPQqbD0VE
44dlm1mh0pXafj7UlU2IEhVFABzjUQ45r5mtGOoxm+r2aIpKt0C4+8LfKrNFkvXPB+JxxBsKlXAm
d/ZMSom9n0kh8KinmKu69Dq3Qohbmfi16WBtsr5b8MqB4p5uhaJQ1uQPfnNMs0l7TsSCA5VQQNpu
LNvlPbHqkq6YbK5Wcq2zL1T3pddSqxqPfpTFSOBLpTt0bod43irh29U+VQi//vHzT9DHCwLQGClC
0q7Tyc2epLuq6vHY935xnIgVaPTUdZrfGGf98adROzZKFDRgqkNfvYCwdt7Q9SVySEcbSaodRfox
gFPWh5DHb1WHL78XQ1k8Uj5/gYs4W8fecEYq4c4IyCHJdpNpSLRWxC3uy9UJ4RiA3P5qqn6ePMJG
c4E/xtOx0OfyUbggDYJ+ts2vC7aMt17eywuXHA7RMEokBFGAM06/0mTaWd8BJjpOTl/lmzmefXdn
9oLkwXaL1REME1h/r4oyfvn8iF0bmcwA5j3dwFWY/XTkBVf3QqHTdZe3ZuWEVZ4m1d6qfXAsSoF1
euiG1ok2hiOnavf50Jcx1VpGYcPRXEDp5VzFQbeGxPPSvDsgPNEFbmUu3/QE72LUbeK7hQb9S+eY
XQjeL9p8PvLlDuLltGjJA56BBnfOYunMtm9lmffYu7fWPmt6XjYjvYV7vjzvrCk31/qkrTn62b0i
pd4MIDv7Q66lb1NWNgF/f3hJ/a9j99Hd51O63K4wSlYQ6qoKT+3obDA9tYAzaQ6qQF1awlaI1S4n
r0DFQ7+F8/9NNjs96+tYKy6eeiKMrbM9E6dGFVlWgkQPhknupsVme9m0nhi1jWxSK1+hnmAGVkjP
slkMpNtpQEzjW6Il2D7aQAj1IbASaUYvACmHASFvoHW7VMw0SKfYjFd303YCl5W58Y/P1+n3hXf+
48EPUFAmRaGWfX4hxkY2623THPoiWxKwpl1pvlgmAgrboqi8Jg0otxdJOMu6cI8RzM8sLHpz6jdp
K3Ng1Rlyz5ulwWVnN49JHG/zgapJEUjMw737RutMq/lSyszERCEB6bAXnZf9tPk6C3r93J4BAGWZ
bLIi0RHPy7LMfgIIsVgPM9Xs4ouBTfu0ieH2IikG3i1LgbsWzcfn63BtvxDkIytJboGGhHl67vsJ
K0Crs3KYasBcNFW8Ey3Ygds0fx4DuWv9DctTon6KVGePeDY2qTkDcD5Ma/FmmK1pn2N8GsgpXraf
T+ryXLuoFyCXZvOe8+ydRcdt7/u8bVF1qHmIH0EHlZsC0fE/vj0I6daWPsJ2a9Hj7LImWekb16tq
SE9asUGOObozGozjP5/LlQ8EhZWuPeVL0pfzJnopAFfZydge8DUuPjrdwBFyylW+t426vmU2fGXh
6EiuXZa1IYG62OlumBa9MpWetIel9T5WCOVh4pW/8XUu70OEV9Y3hpSC3u55nR4UeW2DOukOGPDO
d3jmLEtQT/2QHrQ4t5DhFuMtMf3LRUSpmMeFqJjI+IJwB0MSL8CGJyYpsuSr7KzZA9zij1aYE1nO
Nz7ZlQmurwqaHUgFkhGe7XRzRvCS0ghKcKBK8Mq0nbYDN4g5xC5WVmKBPVe0sv90n8B0o0UOyIOg
6IJkbQjlt0NfDIemapoXiBvTa1F77QNm7suNWOFylzAUbwy8FyrcXBunu6SwykZkSEMdrD7W9KAr
cw+KXIdX5e7zOV0OhFYrxGqAFahRXcCEhJ7KsRRygPMw6IE0c9CnsfnHHG742wR3FI+IQqh7nL0E
XhlTYLYtVJGT6kdst3u9lE9zM8C3GbU/L9SvcTFBOBUPQtfzS6PV6ITZCUabgzkUHyPY6i3Y4PlG
4n653xmFJjUN+dUu+DywWZ07plRrx8NcyeoePTQ38GJHrpDEW7n6lW9EoZQ5rSaURP3rT/mfgq+r
JVNDnWA+zE0uQuAZRtCvYPw/3gl0wbnQAU5QjzgHT0lR0fuwqO+jd9Zsa6Hlz0JflhvB08Vc1nbe
ejkhELJ+ovMbHSqTOyWA1+tUr54GvF0Cva+9Gxzji+sBYiqHBpgQbYqVYHq6YlaR+qkxzvMhN13q
J6OubasRxGEuinQ/W7ERfL52V8dDd4GUgg4YTs6n42kaol4majGHSMb+KxX2eVvPsvk1GUm+F3oE
a+bzAS8CeiZorPpxmCivlgdn918nCqT+fXM+2K2ytkgu38kl/ZCzvicFfdYj42EprVvhxfVBOVkG
W3Ed/HSWyHC3WrM4fDtN+/DdJaTB2AV946sgSdIqcIf+eS7nG2Gkvs7lJIxc50rRgOwB9BCRwOmw
rZllvdHV8tDFgPcnXdssE9jOvjTy+2gQ4jXrmumrrKoUZGfZWa9Oa1m/ZGR/+3zNL/I3fgdZ4/+r
8FM2OzuGRaZasNmOPMSV5SCwO7blF6TftTgcIr1aKU6V+AItl+zj84Gv7S7EPX4T8ykSumdnRpfj
aqfty8M4TiqcUucnDpT7ztGzYKjjvz8f7OJeY5Y+sSM1J+5PErez1S47Zx5TpB0TyvDP4xxH4PqF
8xFF9q8/HolcFAAVjFXunXP92DkaTMdYUP6UlUMzq+6gsmERfZCTcct0/PLWYSQUUnh7EEqm/nQ6
qQW52AIjOHXwAba/u6Ob/8i71r5xg15ZOrqolOS4olcF4bOlS3Qja1WVaQfNG7OXqinc+7IU0Ysx
9eWN+OByKAwQGYoHDnzQBdaUxLMwq16TBy9z520WdfMGny74O2n9x4xpire/BWzIJ3jAz7M4ytO6
K+EPHeqpnd4wUpjeCfXSGwHd5eHiMeUbUZtBl5CC++kXamYtTds8Vgd9aVVotF72LU5X2bfJFDt9
TEFxA4G68RhdW0WwnlykYFkp5J6FJfD5PCWtUh3SGPCjDxPp+8SqB6KOl2+fb/bLHUhHEOHFtaMP
3um8+BPnqut1OHCHlBb4XTGAmVXWIDefj3J1Qjg8UgbnRPE2nK6iPv4W69HVAfnnrwr5vy2oNkiv
lZneGOnafCB7rPA04mxu5tORsKhx3USZ6pDLbgljHyNic4AV9vl8Lm8+Pg3oPMulVcb2OJvPkiCk
4fjVcqDl/VYPzWGg8xlUqv2vQcvw/2cwju6K+mVa57z2rtBrL4KYdvBHTyF24S7uVwsIMHwnuKJH
n2DPuNFJuDo/ntI1VkH3/PzGWNmUTjXNy0F6UPzCxulk2GpQXVrf6IFyVerGHC83CHYa5NSAmnlS
MRk4/WxRNHhKgfY4eFHVHfDOs3ajjxlP3PnqBoDr6lBgxABWoWZJsf90qLkv8W1flH1Yafx7Mpf/
nM6UW26o7sakLvcik0LmHC8ecAU0MU5H6msVRV6LjKPhinSXVqOFdhMV1s/34pX5rPCBtU5Aqw5t
o9NRUlVN+mjVHgmuIbZT2YkfVgnvyIxd+/3zoS63BYtG9gfeyKNrdq5tlBdjb5cV6naNZYNFG0uI
44Vpxls9SowvWe2Lb58PeGUFEY1AxYaCAYpw5y26zlx8HIgs57CIzH2MFzAMw2LNN3b7tVE8Lg1u
d/f39zpdQbuDWpjXo3swB6/ilvWr6m8Nj4obt/qVYSiWrptuXTv6qqfDpB3egTjUeQdVpPFWjNhf
lvSi/3zTrRftKrpGxQh0xOkoWeUP2HHm0UFP8czNy9bfjoRwNzbdlblwv1I9XwvojHMW+tWVnuRU
9TxSP5X8ssvFe9byOL9xVK+PwuY2uPd4Ns4OUJslGC3auXeoEzU8ukXtb2J0sG98/isHaA0hwI+Q
OFNmO3ttY5kNLpxM76AhoIYcXqs/IkhqIl6d3xJ2/f3QneYMlNd4Bik7YIeNLOnp13GqrBFxiTCE
TiYU9w+IXwZD6wIhAa89evr3woUUXQZaFQdTVm9YlxC9hyqIMgQ41RvWwRuhvivvq6b6sEweBwH/
wym/JuI9arM715/LTWvKvzvx6/OjeHn2CRzXS5MKAunr+Ss04mQ34qwQ8S1AUppFkx7nxohDs7HQ
Ao+mW54Kl9+e8dhbv6tpHP+zlSJNFZPKYBDVpicPzVzVGzpTt0A96z49/R6A7CkMUleggkbJ+PR7
KCjb0HcWpAL7ZjoQkdFxSOG1BzCd/RewZ/nRHLr2wYn86p0sa76hFndlVRmZw0rpdWVnne1wYK+1
gxVAfKS7kBzQ10juDJ9GA/FaypOU3dL5vaTEUbW22X8wNtbGzblgtNanhosmXHzMvUTJ/3RPRc5D
XIGKDW3ZeuMeW2qX3hsvjdgomJq/bLtcgS0JBjvbP95SwMLXOjDZI2//2eTTMYNjXRfJUSsbbTNZ
s3HEjRfWCEqzX1EC3Xw+3Lpjzr41VyKdRvrvNJ7PoQQdCnl0bpLuAOc+3Q56Zx0wuDLu/RYDX4Ch
2Z3nLPP3zwe9/MDomUO9I1mhAUJZ+HSDGapys8Hxh0NXlh3HPkWMGCKim7oHq1Mo2eX10t9qXHMT
X8yVHAx3MhSkQayZ2loy+Z/SXJSs2sh0UQ9xP2ISmSKWPYVd18/99jcZ4WGa6uUbxq2tG5az1mYf
iz+MztaBJ/g8TNStUYPStHxTJRgt5NxHSZSX3EDAXCheNXCP8xSV6hCqXWl/S5cGR+gxJuB50o3J
7AJnhDd0aPvRyr90qqjFRyVoXdDLlvb44suudjdjWWXdZrbTsf6nkGPs0gxIsG491M1Y1pskglX7
pgxhJ1vpCOqxbtFP5VabvWTc+i1K3Dsb9tQ3MQ9e92GnSZ5vcSJw/a3Tjpq3d+Sq5IGcQPerg76b
7toYwuJ9Hk1Txs90YZJpk+9C94qk8RGDM3mHDhKh2QLi/jXN53EM9aXu1R36LIWeh+B7lnpvpIOm
/SUsfRZ3erMsPZKmopm+GxaZYh5EceFr26aPcv09m31PPiUtecSvesUyx3T+lMz/m82oSx6MHqWY
+3gZkUUt9KKbQyN1kOlIpyL+nuVZou/zcimT0Cta4ElUcpxcu0+02qNjKjOVScbOUXByt9IrUnPn
5q7bHMbJlclbrtVxjNkkYQeeBZbbd5DJCZ4CsHf6/Oz7hcFR8GXehnJKYRB2VHONvZ81rnvHtPMx
NActbV6iZciNVWa06t/HthA+UhTG0tzhFxT924phKd+h7Mf/OmiSJNsUBff4sWl0L2pCs4rges99
AbG/GGu0LHoKVUhDjXXfBlM62to2ohlcbuZ6MC0UUXpN+9YT5A5fgZPE+puitpy+ghYepoNpqx5h
JcSuI+TgayRgkqx0x20KNrR9mYp8+nsx0ZB+5A2b/DBBFSjeZFrhLzR0Z7SuEqSuus1YIMax7e0q
S/dDVYzyXqFNYKP7UKlmx6dmj5kGd9+dudSds+ly6STH3M3yeaex9m6Qwht3/6aV7cf/tlLHnlyf
bb+F3lJ0cEArrayf2x7ft82CO3R51zZunz9oiWb8lSaZkz91hpnEh3qQLeyRPnH5UQniyE9t0sLb
Ry6mGMI6EvrrZCmve0gzlEfCYjYm+wmv+Yw24IAaw4NrZM4j+lBjFmBvl/cPMb1PfYeE4OS+Kmh4
ybe0jsriOfUBuWzABrXDRxur8gkFdsRKShZq2NeuHotjMmVwvVFVcfTvldd5f+fIjaCpXCJx9iQ0
YBK7hMaI2uedo9BUMbzI0IIqM8t5a1q8nvphLMfJ/NaNXZJ+nW2h9Gc7ahAhzWEBVliFItSXigBP
JGVseWWxFpG+pCVOWaqNjtJFNCpcUrSyH2sxt+8pNarIDCKzzB6bXO8f5FxPCISXsjT2bjeYtgg8
qH4ftPIjifVyX/hTESBZxpW3QV8piV9JwOJ04+A81fgbKxZuv+vtoepxDrcnwaxFnEc7E5SZ9qQK
bucgisoxOihq4++g5b0UWSrf/k6gjco/gMcZ3aFkMhzskHHDCNiYnr+R1CvbjRRIaaGFUnaK45iP
ElsUv0aRzVW4hOleDwTa8uwq3Qzt7B48v8v8+1lLmn/NhG1+n6M+Vv9oKeF5B2F6JVB9lWe/jMRK
sw94P1F33+ty+gdGnGcGJsJRfjBrjeaFwosna7PYsfL2E4++OKYSG6MnDSc685C0fNtXe8LvYC8y
0y2DSo/b5D2WNpW5apGd3HRoYrQI5ZiDddByLzKB2rlV+ajxYCq8QGZ7gcQypGiiYjo5h3MTN8vG
HaVnPSdLOv8DhnJ6n+ah157w3c49pNiQaAyqtFLTf58/qVdiGNTv19IymxbQ0Dn4sM3Y5km9mLDm
M20LH0tuxGJVj3gDJf/H2Xnt1q1ra/iJBKiXW2kWW3acOInTboSUFfVCUf3pzydfHGRqGha8sTZ2
FrCAcJIiBwfH+MutgbrqGQ0pE3+hoX03mALpFxeJttd/xDMS+jKbgE5hgaknuFAL2mbyoOhaUSem
cZt3cWkH0xLn5ZF8Bu7UOBQCplZi23eil9B/xpIX1GdDE07zRSuV+QPBqBKHKl16JD6MpR0tX4m0
XCsDoTtVlhwNtysMx+dgVn3ourJHRgIkjPyj55zVcarcfvUJHJQjSJrJ8wXkLfPEDvC+zMJoudSd
DDCXP/Wyq4OmR7rt1MJq0CuUreijtb4+meNc+nY8OL9xQI6W9yat+fGtKd6qxwjHEcD3sw/gJsVT
EM1Ll6FKwwrJcSNQuP5bn/ObuOe5a1A+6+2pUG9f/zZXTwcGXQl6QLJ5CNOeuUx+YuB1CypMaShj
bTguipgxTCJy/Q+jgJqDowedmyrx5SiimatlcYw0dIpkvHdbSpm5Ja2duVwlraAxeC2uvQGgVjwV
LkcZB8wGTac2SeR0iwwADkygoGVwb2WKDElavVv2+p7v0fUKrqOugEAsBGi6bp7Eg0ddAq0u81Yg
BFejHoTXig/RYtopI7w0OxiOlLlpUdIBWf/7P2lqblAywpPFugUI0g9H7tM+/TiMWm0EelPP4GuM
ohvuBmEo3c5r4CoxR0gB9UimyLuL47eZoiVQKWM3IgWzpL/7crxv2+GXlzt/kyTa8z18eay1LAPD
CwmQ9b//M01RzVbT03y+beGtIaIURfKcYqSKA4WBAgCV6m9v3ZtMDgG1lVtB63cLuEIUbrZ0hcmN
ZdcEniAeIT0odmKg+cI2WTkV2EYRC1eC2eW8xjZ1orrSvdvahtl7hPBl6n6lAywLLAuxumBGl7G9
s1DbLA5uLRfu9GKGkoeplnIn0lRPbmRqxeYhKRIrhT7nGYo4WouYhkPktNV8Z9oiReIqcwb31lo9
0OxAj0oE1ZRCuumXjqNpn3SkKp8Qfxuh/aqxXAKyFUM+achqdU9eOsXRuaFF3N9G2RDLW6vO0w55
Q9vJDyXYUjJmHn7o0OCAgzRiG7tqAOSq7Pg9hTKHjbZAui0moTQ3VpRmyxHtvOhrYyvF4Hu9N6Vv
reGB91qBIoAFAMCAXLpc1yxJzCwpVORDET1KAxt9ONj8SG7uwBGuvx/jUHtYy4WAU7donnjS9F7o
qKtrtsxuvc4q7lBcq/e2Cb/24qZcZwMYgLIneRCq8ZezMXgCQEBAcAiJ1ukG39w0MI1+7zyvN8nV
KEgMr3VcCmzbF69o24Q3P3sRRFL1VSDSezTTqHusDS/ZicnXy7bmHSs3lWruCiS9nNDEmnWotyUh
LuDFk64PYjo5KSq8O5fn+pkvpwQFVUe9CB0UFXTX+jv+CRuzOfZ6PSpZuNClwS9Rg2xxIG2ERixb
c5n9Fq4bLlmO0tt+kZfdDm90/TCX4z9T9lcAIpuDNuHl+IZVF3bVUvLDFXAKUM5F79hJb1yjf3KL
Ye8+vf6ALrD3FaQCrtJCMeByNEihsuorJHwiIX5qajGeKlhC/mKBRn9rdFxdIklJaLuvYlSbm9uO
sQimk0uWX6SU2sryP6sa3wxb4m+GcUuxn/4EQLbN/eLYdaq3qaJQ1Et51gwTCbQY3kxvY5TnajIu
KzaFtE2k6DPHFU4xx2FcTcUv4AR1OFnFnsbR9Yan2E8xyPHQoaYEshklA2fBg92JQzUvqFNXdeTd
JtLec9J8YQes+uSEI9pLpNSbYeK57WU+lwnm7In5aC2GcYvZ1hS6Q6ofXt8CLw2FEheVV6qBKzDi
crNlXdEvlXSTEHnRMVBpsZ8Qss0ekJxpdnbb88a9PEbuypw314MMMeoZR/TPMW4NiY6jBit2zGpz
OPSe2Qx+WzWE3MLqKW4DV26Ln22lZZrtaxqKjP5UdBAHrWRGzXex3KS470AdFHdiiVPtZC8VXPMK
Dxj91hjzIdmpSr/wvfm5nMbVK4v3zeZeB2hcd12jZWFvUkO80ahLGzf90vLsfP0zXA+0ZikAHHRg
NtxEmy9um+XStnlchK0ra94IZf7B8tI9A6vrOLYuPx03niE0XrbvgTw3cd1AiyHsCzV+QDBy9UuW
A8K2GsxaNEwjsRO5X5oXaEKkNMDJ0izZHH4TE9UMC1VIu/2CLBcSvOkxjTLz7UHGA3u54ozZxKDd
N+vXZnjPGqkDs5/6fEj17xZagdi5Bq7PCn0R6CtrSqkjXLUJzK0nHK02+zrUJx7XQetOGZJfvd4/
quBn93za1pN3eVpWVRViDKmrQ3tLvzyZubPMfdrBDXbr2XxoYCMsVMp7pUQtpEVwUQNNXfxKxrKa
QPdNlKKI52gbvHljrg8u3gjYSa+Qpstf4SiR5M1Awd6RduxbS6Hco7GpfH7zKNxEoAPAS61Z9Lry
/0SGqU5FGdlWdCviXHsH6aTzcRYod77felr/XdG114gkDcR1LiTgCJsVjdxGLaMRBjnCFr04e/Cq
5pu4VIfcR3F2GW8SF1lUv7YivHpfn+C6TJuh151DoYbXAVSGzdZR7djBNs2BYutkLjKxk0bNXdPH
DjV+J2n9hMtK88e0V0my6bfuDL89hszcgowNRZBSAAS+TRyb3HGYy7Ksw66slaDTxynQ1Tne6VK/
sL5EMHUNLM84vvVX/PMVeRzHWKksdVjMWvMdheSqCqpODsfJ4hmDvrMWzFlqf3/r0oJ6XrGD5GaE
mq1YxTQjNK1pVRtCNf8va+fmo1aW01Fdu8DR4mRnwEFj0Enb/fT6wNeLioYkKEK2FBof9LYupzuq
GDqgntGGqeHh+gNx8EF0tb6zabcxe50WTTrMDdcyBG/my1EaZVqcymxkiJNbd5u4NOb6ThtPmV6M
wWwa2fmtszJol3nk8yBAEPDZzKovkC8DGV6FUqW8bnUDiHnKsTuzuj4PEHDhQq3pJzPbgjPQqHbd
RHVFGMsu6nzdoogbCNue6oNTaMGg3qTL3La3ba/uOWk933KXZ3Hln9MM5EkJdGorqtM0VtYjANKG
Ub/o8T3/9suJi/hkroLyBw1cNiJgUqzF3bbSpW/n3tzcZF082WG2NF0e8DDWdB8oBr4UzJAHUOZB
8Dsqs7tkJ8+e++LdslahYx/+5pCcyh6Vmwctbea/Szebv8n+h5oCvpuh8xtHU3bbGoXlBKqlUMhF
ALaVxxbb0QIquZZG52gSPdYNcac+ddTIKa43JdpKYDW7yUe0uh4DRXWj2J+wJnaCMSoN+26OCi96
t4ydXZ2IqLMVSGucC58glcmbPussDRX4SkfZGd53+3lCjdt78CLMd/y01+nsdW361zAmJ/mvNpZu
+WIoZpLdgBtrBM06vChRTEuGT01ptFU4KYjCH8q48cy7sZ7U6GCIeIpuVXPAQMDFa3q4pxVhPE2R
x7rVJRWKA9ILBp0MpUAJVmls6xtI10qGk6yGb6Y0mj+6UFPr0CJfXQa5nOf5LilcsNyZxTM3rIDS
vVVWkRsIvybSUxx6gHht7yK7ll6sRYJqc+HNYZ5jyWvLTnsSS6fe4jVQfxAtEAqfkveecc82waBG
s1peMuZ6MMD0Xp713KkJ3/3chqS1mcuatfNPvbEbwdXgzcOyR8S5ji1kSojEUbmlMU9eeDle59LZ
tSMhQ4EWmX1uRsVq742ltPMgFcL+lFR53+1UOl+YI8ICiAlyCa72nps5xmClcLJbIMdrXEXINra+
YvBay43lrRprLCezA3GoEdIgAm0uXT2qZy50yPGFxf2w9sPEjUBK6WvdeA0uDF7en14Pni8sKCrL
FnAdhCFX5PzlgpbQW5eFWnuYqAARQYpCuQuspK2MYxSb0uPqra09DYAXVvRZqYb1RBwHQtrloDON
VD2RzhBmLjbufqqp0VHtOiSUckh2Oy+i6xnaz5cR22V1Kt4KvFhV4vKMm8aQvLd45BmMITnMhzNc
uPFDn2d7mcsL461aTRA/EXFlbTf5Z5RPiKDp+hIOpi5iPy0x8vF7Fc66vyTlQNNIltEeXvV6RfHF
hNfHP+SksLouV5QuooLzz6CGo2XXD8VUFefKjpOfLVF65+H30lA8ytBuAowD62pzvetS70zMGfQQ
Pfn0R63ICUF1Gvhha1X9TsJyPZazsmdXlRK6hWDdL6eVCG3oqdEY4WKM/S1pjXaXDFg5jQ5SY289
CKQrJD8UfMiOUHy5HMoUMwojaWIji1JEPBv6+b5q9fzjonfJERm77s3jgSQlkq0CBqtm4+adWc8J
OuamYofYmmS+kiC0Ueb6qdH1j+BY5E4Me9a2vEwh1tyBNxFFupXEtnlJ9NaYaAoQlTAb0N4L0BUY
iqCImkL5GA1FNIEJiqRKvTqnMD5pMTrRk2nW8VlRcdH7kkxqPZ2o/Tq/Xl/2dVk3v0tHWQf6AsVq
2lWbjUsJLtf6CtWBqcOWoMSh5qQrTrxTLaddcz0OZXmaYtQnYSJtBR5RWJDcVV3Crk1AN9WrGOGN
jQ2C8akXmaS12XY2zh0VDuDdeY4AXR0kVLuZLoctmp+jYxTLMW+a3jkgnmCoj13nYpSYVO74uV4K
V3/K3bwwDuwtgfuLqk3WabQLlzYvHQoloH9kN3dNX0VQGqa0Ej+6UarNu8JIovhEjMrrQ6x37gc8
gTPvGK1GSU82neh7usLEDh21chXfBsTJ7+mv1Fi1IdA33uWeKYo7EpQ6rIFy0U8m8VcC/Kjcp9IZ
p188zsDSzA3t/EOuu6Pp0xRN7QBsRmz4mJHg4tFOhvVHFpFwb0DOlmCnqmXEGSJuoZ+2bqEshwS7
zuJPYWIw8SePh6W/HRIjjw40xg0zLCPAgKelT4jhap+Vy391g5/RexiMQIsT5BrLkwGWQvySRVKm
514tS+6ZiOCMtn2EOVdHQT7lyoOcM9wWcL1jXN71JhtjH0GyorvhUW82h0wrzfdOnfXd+zH17K+G
U7XzCa9xGvk5ogTKyZo8hFcSsBwuUgVNRA/SdqLo0Bpl8ogNXuXdgd7BlUe0aGDjbBRPvL8W5wsV
qKIJClIdeeTx6ZS3TpRLEyfCsRbHqB819b4r1Mg6wm8GepagQAGzwxElNpmONBy0IkXSRafKU+UD
Nn7IDwJdU7TTAFvrNxqnyhgIMlr1no67FUMd9XDvquSMU47qKstyVBL6ZIfVGeSXNQpNnFW9EF9m
7Ha8sKQO+c1LclPw9s/05GyUXqEdbSyo2qdlgna0c2ienzSbswl8f62y2uAkODaXITHWplrXFp48
WWqgKFPqaf0z1Vb3cQv54z+Ti8LyMcb547eeZMOdkfJ5BS4t9mGO6fYEhpXX7mnoVe+jmRtxRmOY
tDgwC1P74vQK5egmQg/l1q1GDgtSNV109qQ2v1XygRoQWAJSRlTRKLhti4jO3C2xZdV1aKRlCVip
at/bmFDtPBBfiDA0U62VJkDNAqz45WppMhpyu42bsDNBAdtLmxyjRrRno9qlFb00FBNaH/FrbWT7
wi5KJ4GqOzehNY8V1lTO9GHJNe2Pp9juToXkhfjsPOtdkSCupb1NfBZZS75heyJsvdF8hyaJdpJj
7dy89RagPYEIH7p4kHG5aC/Xjjg2YAZYiNB0oup+cuvynJKrvjlzWUfh85DvrjW1dVn/rfYopiVn
IxNhM6Xz+zhuFWCVBRhCtGIPb5+QQWVprWERl4zNspVxp1h6krRh02vl0S1teSAl3EvFrj8OHUye
fAYEM2qdW89eT0EpKNcmES5T7XBr02sZIjPZyR2uE1pGcV0yMQPRc2Azl8umUIA0W5lSNaJxeY9i
8XyeNYiTc6sPdwk13fPb145zSs2frgJ/bsaLLFAVQOjaMLPx3Srq2Dg26tDuzOqltTMRKjYsdSWh
bjd2NxdVD2pg/UJpdhR9CcqzcfYwQNcndTUcQCOebafyGFh/xT9bjqsE6HqZtdzNvX1Qnd67qTxt
CPqljnYmdF2gYigqpoQFiqfEoMuhjM4g+0lHPhN4raAckq/ukJ2XUTN8dVEnUpLKwH5N+/j613pp
hkgwUp9aKfxoyF0O2xV2XkW23lIXy7IAkVMVh0q8WUlr9zbiS0PR2OK5ynArsfdyKKVfBnwEcDO1
FAtHNEScaQ8dnHIaD6/P6aUdv8bV9UUFC97aBArbSxRzGss2xPv6nYOWFWC8tEdEsyyJGNHec/iq
zchjkasDjV9466uq8Cb8lV2mpFJlvDHOs3st7Yr3sev0N4qHR7A5V96h6EkzFV7NX0dg+Q9jUuO3
iUPttyjuylMPriGIDQhwnsh734piZSdAP3sWX+YCtKsQp1zzdBBDWzDbJCe9UDK8CaOyq5eTZ+Xk
pF6uemnAM7ECrK62WXSyBGh23xVtohza1vKeEjnOP90lt0c/UZzW8rPRrMcj5W978p3YIzCmuoVY
VsVEbF9qyzj5E5T4zrfxjXxMO16wB2fMrAzVn65Odj71ume28/LW8j8wQIrHW69m0sOoUwHThgI9
p8BNxv7YlZgyvnlDrWArVIyQ92RPbWoCaeIqTm3VMpwjvTsYVZJ+FEjxYNrQ1t+ROeUJ/fYBCTgu
Y+IYQWHn8qgA5l0sObkyjHFwAF6M8WTWTOajjpv3f1oWRTu54tXR1J4NhqAdE0uJ2puYLXhVAkma
h9ByIb77ht4QupcWO8rAHhzj0+uzexb1vPhqjLLW/9Dme2ZgbQ5oXcvIFjjlosCtteqDoP08wiUQ
pQe+y6wazU/GWXeDFD65c+xsYZW/sH6s0WiPZlu75VKdnLu5czPtKJIst78NNSJu/lyLEi1jabe4
IgnNiZZD3UWDFy5JhDEdTwE71UFRgOQXd4MsJri6HbrZ77RWGXnPxKOGaWKf9N65KUutvyUv7pKD
nGOPyvoMTFj9ME1NJH8nCk/GPxWmkt5TZdQ8hkwVHeJ7PbHz/nFsO+ePpcXVD0rya/8LmDxqc2mR
998z7k387IWRe36B1W50zOzCeZhAqBSfjNTMfkEBcD+bKynogzcvlnXfL10x3TcTZce3Rn+4NmBX
aLgCp+Ycrcfrn/ttgr8C7mfQQgFW4Oh53eAXKVg+9Pj3OGDXW4yh0PxFMOVZZ3OzpSFNuRgM21pY
ZkX2WVSKPFDCg2XQG1mxk/VeXQBrKZ0MEbUn+Iu8fi6nFU8z5tRVp4XKZFp/vbFLoHh2rvkJjcPk
XGmNubejt2GI+LMC0pG+W7V5t1LDitkpoOsWI0wJH+I4zYtMj8sisw8yKbW3CtgT7UhFoBHyqKNT
v609VSlbQ9TSCvM0Vg+ohbp+qw6Jb6jTr9dPKti665mxkPjXuNxwqABvQp+bTJ6HIPQSkkEqyU+9
m7zh0VbncTlSFIOTEc2DkQRS64T81EK3+bog8DmEZQo/KBjZ4PAfqGphVNqn3r2szIFqQeXKpn3Q
QWp5ri+Valg+aPBZFj9GEqR6xNwyrYNqEva9oH6fg8ZHe/CwaGNm+4qjzRA2lxyqRD52GATFKbIJ
fmPGzQQtpYizE8CXOT9IFqU6EWJm/eMy14lzcLXZdR97UzSoN+SdZcBXKF1g+kOBMWzHCZP3/FtV
nCbFnqZHYn60BENvwQ1SRSuj74nhJj9QJqR9FSeLlZ0ibxjVs46Auv2jVFPPAAzi1cpHfA9d66hg
9hqfLGsBuooVZe4Fgo493sELfvL3deHaP8uhL6NgHCcv97NlgpZg8dD+q3a09YgTVWefcQmqxoOX
Wql2qxnx0AElmDNyiBIKgHbInLLIcE7rVrBq2uhK9B8kB83009qa7IOs0Lg6lUaWpthfz8lnjNEx
U4bf5v0V46Is74q6KR4aVEU/ksXgB1wuc5Eci15xfgxU/6D/RciV+KM18Drpu7VDlSap+ztf1Jna
SZ8tqb/MaqOfJFsf695ISX6jixWVvgB7hJt1naba91gZh/qoJ0Vvn7O2X9zA61I1CWq3KCBjYzsC
23qy1a+kH533vtAR/Xw3zn1en9wi67NbF32g4qQm6LxjGc9DcfT1QZP2eyvRk+5oKpWHZ3PKkwqm
55xBC3n9OGwRMuvBo8HHPwDK6JdtawQQzBsoiDaPjsZbuEjcDoNhI3FVMABFZdPo4e0z41rR6el5
MnBhCAYxt3vYw+f35+UFSrOcQiDKaRRHuLUvAxzMN7pKUCpDzeoN9xFT9cS7yRdyicDsDbU5K+A/
tDu3GdKa5LPFgpMKijUgsB3H2bHLqml4j/O6W54Lq4rKs1BUTJVXSZr2QBPOSvxBbxoktbxK+V5G
zWxQ9Bxy79Rg+joEhduVX9N+GL5yOeN65vSyNA9D5eVToA6Kqj+KuhH6Y1fmxk87Rt34pMxJZQV1
0YzdDafWSN+ZDdcPRvaznFW/q6oe1HWtiWwnt7n+aDRVVZ0GBIQU/txcPG45oFLUFngV17mT+7NV
5c4nj6ZjdDtBrliw1aHjfUhLVckxTW8RlPH7vrS6b69vnqtUlesV1jdAB/B2EDs2OVYDTy9Ozc4L
JxwLgo46Fx1dc0/OZf1bLncG2f0z1xo9Pag4m6tv8nClq6XihUM+6PMJ+ChOkYuKxa0rrfzeMCuj
PMZDJJ2dlPV6mXlCkrCS1q087y01rKL5P7WVmt+1YhjoyqenTnMk5NrulkEXzNVldajV9Gw13dfX
V/a5hXs56XVsamZk6O4KHrs8Dl4yuT3gwvxO7aOBiq8+iN+Kq+Yf7SxG4iFOVfmU1Ur6FTxBM9xM
bpI0gaKgNYF1UW3dz3RNv0Mv8CrgwtWoH1zgvPKI0OY0vkt6tUtPr//i671AE2PVwFmhUYBuN3sS
8HOBQXFS3KGS22OwLqZzTn1+J1xd7wXeKx6tduRlAblt4a/ULMwlVkR5t0glmkIPHuOTRs0pPdmp
itl0ffSmaf7w+tSucy9qzjzxAbxAvafNePkt7KZTm1Gv8ju8ApxjPdn6N8eoFOKgyL6YdlO/VQsT
Kx/67gaEwJWWaFwh3XLLSEfoyXcaUjWNbxKhcWhV9vh0L3yyZ/2QVTR9pYVtUmUewkk1u2N+11iI
rM09eL46nvbACtefjCo3FQTqCKgzkLxerp5XzG68gFFYq/HzjdbE8/tBOs2HWfbyMS/S4ZeldtPT
Wz8ZC0gzmLoTYEFE2S8HpRFg9noUl3dukbfntIm1ry66V789RWiHemi0nfT8eikRqUOQWlsxwfAN
1qfCP6+OjuxJ9jTT70B8NX66UPwkzSyD12e1/i2XQeFylHWj/jNKrpn0hgAh3qmpmby3wbgjjY4v
ugTz9f71oa4oqcAPMX3l/xCOo8a6rQAlY9bliz0Xd2Mp27921ntcqUnXWPTXlj6/abGLj052Q4fq
uGRmIo62LVPlE4Wl3A2iSmcjVak34ddUlEDRy9gZniy7aX6knVf8R0g3kI+YaQca0pTtsVJ7MQNi
QzLggfrZCJRm0JQ2mAvRx34nzbIIyiqKHcBt9JYOtaZI44jHdv1TafpFPvbDmMW/YxzUIz9Siv4J
I7Qpe6Bov+uSd/UdKCxaq4QfdXR0p6+0RrTRBEKWJGFLSnKwEnQvZN/qx6axs7d+8uehnh0OYbPQ
87r85PR+S/zW4iSUduqgsmqSf0bJz5L8+fz6F796Fq0jcZmDmqIVRnX4cqQ8tTLTqyFMSByOfLC8
yVfbia0bM9O1wyTmHjLION65s9fuxNerw/M8MmV8REbIIuzNHEs0692xYTknq3NvOGHquQPnu3Ob
vzQKDQNErHCmWNuHl/PDMg/K6VIqt24suofGnYZ3UZ05b70GmQvFdQSA19uQ/12OsoB/VEAfK7fo
TacPop6au6Kz9lBZL8zFokNAnFlvQQBvl6NAoSI9znuUfrANcM5pLZoPOnge++b1PXEVuwHmwomn
RaXRUoPjdDkO2hkjihxZHCq2OvxAet/9jrNBh6dBP83Op7Eu5XBerDzau+dfOGGgbBgTxiV/bPGl
vEhXUk+kQMBrV5hZmjTYzJctJYHW89KdYPfScuoUJcktOcw8VjfTzHnHTqBMQ9k53nCiVabXB6u2
CTmvr+dLA1HcQK4NhSKVCHI5UBPlSVlEEQN5mGkjfCJvaDVnT28fheLxM0dlLadspgPdE8XgcozD
3lH+84SeHXM92mMivRAu6Fn+/yDu5jgR32Hggc4lXNjz99KTFNqsqB9uoD0nP0XaGYHQ7JwQafKS
f/sEV5AVCQXkyatus0pnYujdGshwI72Tw43oC9zBd15ZL21+AgZ0ClSMYMVsAmKMtMcgkjYJNWeW
p3qo+4NoPlriAd1681SQCO9M64VNb6NAuFJOMXqBsXK5O2gvYXhpqWmoR6b50zNafFenyV70Iw2O
ec8Q4oUPSD5L2XrFqVOPX/fqP8lEO8UQszw3DeeUyte4IP2BD2ZzGAqP/o2aaTcRZdsvWZZk8c5E
XzgGBC10YvF6Af1/xc2rFCG1HK0uSA7jDSoOPF2sOt451S8sJ3ZOJJz0vGEvbFv4AhnGLkshnkGs
1M6qNf02AI4dmzZ13z4foHpIxEKIoZSyBVqIROvHfnaycPJ68ZA3lfoDPFK2E4yff/BF+oeP80r7
W5vfgLa29+TUESvnOstgMzkKfhDwzcbkKK21szG5DkpJxHAaX0tsKFYcDJ0yT2ROwN7pfU7KhMe5
GOWh121Kb0syIrtpZC6FJR1dMfXQmo2n3dVN0nWHqO/oAKngfr7Urlf97UsxQLnxUvNpARxlvsta
JTX9BRvipQ3iIbPsT3DZyQLLfLD0k+1ZbXdjl0YhPlT5YnxNYhVY/+th4OpdxgULBwEINA0GLAM2
6TCwfm7ieMRiFT9StHLkfJD4DPqzoj6kfbnHL7zeT6QemC+RPFCPgBt+eWCahI5JhqxKKCu4AmqG
Lg2mhoUPZ38PF3J9QBgKtTW6ijgw8ea8HAoiYyTaBpbVgFbrqbWK+NzU1Z/Xl+86vtG88FB0AOfI
3t0KsLZmbUeFggrqXLrp0fRG+X3U3eK+LmvtgA7s+JAnw57y47OZ0+UmZv9S3luRAVyEW5JxZ+az
oK4B10HmhW37+ajE8kFf4Sm3SlrJLPFzc/S8B23Sk/IDClmNCdTQkigoVKoaJZ9xKh3UL0qm58v3
qh6Ud22+VLo/sXvTgHJ3+9k0h/m+nuAWQpZyUeyKZVVJf2wiHWUjs4Ltp9Yy/5bXyNz6EkXi4ZzE
Srn39L0OsdD6VxkBqmMgibaFg6YdSRLttg2twWksP3Hr7m7WE/Wxj7v5izo0/bnrsmW8K5NZGjvh
4hpgSybK0cBwjpqFRuy43ESans+FkQ20eE3E2A6jY0raRcai2B+bzOvzpz4tGnkvcuHWH1n6Ob7V
+rz6D0B3Yny1hZz1QE0pwX58fd9db+7V6QuKOfkP1ctteuKRsXqdK8uwN6jX6LNc3mvoOvx9fZTr
0wqrzAM5TcOZztnWuiR1hhT8FlxOZwbC7zdARtNginnU3kA/Xfa8Kq5j0YrNQGsaju7K3NssNnov
urFEHCasg5vqaLoK7R4L+GwTLIk9fbVyw/r9+gxfHJLParO5iEpbzJ3bFO3koQEdtrh6Bd2o2kch
3eFUV417FFm+Z3704nirRBHYIS7VLUnQxiqhRA6MoDSNUXPKxiT6oudV+UjjlysmbWmj7FysLwxJ
7Qbvdpj1HKBtklm3qsY7J21CENLyRknaNtCNNrnBTr095Iju7OTnL2waGOpo6pA3gH7daqUgZNZI
4SZNaM55e9K0Yn435q1zJxGy2zue60vwMhCuZFaCO0eB5HLrW0xnzpxUuwdhqMcgTLLemh1YBa79
NCOe2oeZbNwPnTnWH4Dl0/PIS7ZtYHWdWZ5Sw0Bj0XJkN2N8J8fq+PrWur4aWAM6QyCOKAdA87sM
HaWUeU6ptQpdUfbI8hpHWWbiPwpcZTC1FGMO/SibnXz7pcX/d9A1bvyTkKIMK5cuggWn4m11kkXp
HbQqRnlT1er/4TuTfLrPSqqUCNef8s9QM8L6BlwZqO5mpZ0q7otQV8v+gH36nu7Jc0l6+53J6Snm
UleB7rCdFs0u0C1aFUaoq6e+oyrIRsZGND5wflncFsud2td7L/o7D7U73evLHH+nfmm2flQU2Vu1
kL1VEYNOHwnM2rLZJqtKMnpCi6D5N2hF+kpHFW3p0rf6ITMKKKFV0A6mOFjNTQbTKcaYIBdehYvM
MRq1TAlY0xHn1/fpC1uGFEJdl5cEhih4+R3t0VyUURHgqGOp3KBzvRD4qiXsI+Lu60O9cGutFQlS
SnIWlbTzcii6wsuQmDb0b9r6wBQaLLmbwnqjVMC6bLB5qeugc7ciGC9HgRwlJSoWCBaMAhF+pTEe
+iWXh9fnAouOv2ezKSmO09ICuUK7e1sfL73BiYAEjyHmVMXyPQXivvwwoDvIe6OMq6IOFoXr+1sh
c6Wk45s2Qh7dYdGHoJqxBP2kLhoGapjaTMPRTpNWodOK0eRtOyqz/rfMG+MLIIA6O1Ntw2Fez3JV
C4zeEnGwZInxWTULXi0SJIn7jsd8hpqrPQnNPbaWAEzU4alg3yTVpLV3rcXb3qdgUkkUuUhX3ttK
u9Spb2Va6sS+FMA9M19WmZKcZ0ePtUMxo616qN3BrCGyVMXiO4PVFuAAZdcNP9R6mJ2b3urKKkyV
Qk0DHcXs5mxa40CIjYauh4yXiDKYhxgMRFQAWW0GXUs+DlXp1MeORNLzDU1a8YPG3dQHVZbNxcc4
BqJV+cOU6qmfqfo0nNCWtQe8QyKzuqlE4di/q0afe1hj7tzcoqBZmR9LxMZAS9PodX5nlhrboZPV
anmEh5FGf5htawWGdCMbvEhkqFTgqwGh7bT3kAxbkMo9NXytd+Ycy/ibK+zmezQukqJ0LhAhbSmb
izO2qeOPmdJuc7C83jb9aWzxJ3dSUxE3ian06aMzo+SKpCN+kK1vYMlXnJGD1L/GwwTL2rfTJpv7
A8K5nf4HGjFRC102JFnlUDif+37xLDR3WzAsVYs+Sp5W+NG5Ze/ghZHYEgd27N+K8t3S8WY/R2pU
6r5WL5M4GZEqlEPeR6nzZRq52/3RNuTyCPZTOKwUAk4BaM5Z+y4Mqrj+YFrpj8VIKx1y0GA2RyR4
XOfrrFf9x0It0Jfp8lYu7zw1kcW5Q/tjOuK+yk3pO30Ld9qfRJd1t1lcK93NpDUD0s6OR6SC7vl/
nJ3XjtxG166viABzOGWHmWlqlCxZkk8I25/NTBZzuPr9lP6DrSaJJsaGYBgQ4OpipRXewKbzBXCC
wjeI5cYrVnf6/0bDXqLfH5/CnRtFihFQVpUtqk0X32TbFmWmCB6GFIX+dhlQeo6q2jsIonYuScYB
SyrR3tT1V3eKh5JuiT1lfcunDEY08t1IJM89ZCGfGok4QpbuTIuuJRkyrD5AJeukB8LJqOODWN+g
qtVnNa7DrzqMnAMO7cZ3l5uSqhxlHQJEHPbWaHlThPYU28hWAtfwwk/gY7ofwMu1zznAtu7PiI7c
8oFItlieZ1Hi+FilXs2WHcretV6EkVrZ6zy7aX3yBA3lW8Nr2J2UztG/IeOnt++7eZzTU9TglXu2
E7OoSYbC8J8kGnLUyWvFSL9Y3aLGH9jxRveaLovdvzQJgE1/sgaIqKrSoYmKUICbnCs4CsXL4/0j
y7irO1xaQcsdhPzDRnRS6zSvsc0Z8LkpdKkUjgRUGrm0BC2A6EqmIgZb2OCP1NiAxmYp9v8e/4Cf
S7n+BdQPYEWQ9YB9Xe0sC2LELF0Hbsg62NZ5WjzxIWyVtPDzJsR1uY8zTz3NurDeubaSLkFfLqI5
G8Osa36VFTQHHVdpDJLvqExPttKF/aUw09Y+oVJXx0992CR/9PW0fCiAmx+pA+08graB7i6vOsKI
AGruH9tcxRlrHIj2JzBHfl0N5wpJsVPUNu+Idq2DWGUnpqZZw7aFsKIx7ipWyVDn1RBbRpnKWRrf
YlefBRr2C60bc1kCDtJBW02mnOvVIcID+wzEi6KVnP4vQS7ZQVwlfcb9ks3qq270JVzFtkPmPq+f
cRtTb3O2uCDjOvtgZ+5cAdj6ILmCQQLt43XbSBnsCLG6XDBV6o05aornOuyO+DK79xpkGVpttGK3
iLHSmFASD8XNqMrhpLR4RC5lo5xdNZ0OrtC9CeF1QWEesyIK86tP2fZmRP2foSI3HGvfSEPtqczM
4WDFdjYkuSDCJSgNGRTkVo2bCSouim2WuPVx+ApBo/zem+4/BppmL+aURefHx3c7KcgxFA901ogU
e12ycFORosDntOTzTf6Sg1V9nfR2Poibt3OSXQbK46CYaLCtmSt1ZALMQ3XlVk5Z+JeUKQdCY+fi
vRaaoXoyQq//4/G8tveiPF0cM7iPlL7Wdc1BQyV8zKb+pg5FPV16s+7H57IZCvMyZHkU+eAFnPq5
chyuSKt1jf6UKX0Yfnn8M7bnnTI9cyYtARZlrR16G1Wf1UhtuttQpriJ5qr5HnSxfqIW91OdLvkR
h/Z8cPL2vrYUWOOZp3CM3sP9mY88fQijXusgj4zpfKtTtQen5qVK5OPXOkbPIEjFkfHxzwji/qaR
bHlJmcfzCsT4qlxQA2PqM0g0N17SWPnsJX2jfEWQou8/QiQaoi+Vt8QzELSSGhWMZNztF61X1A56
C5jMU66Z/UKVoRB/AHz20u+J3gBYbnB3jT6OfWe7T6ST5h9q2EUJrB2Kwl8Tc1C8szWKfHqvhHPS
HNRndk4H6DvksDlnhDNrGZKwVrxlwLfi5lpYW9hjvnwsqV4cnMHtHS1LTaDrAUexU35Wy3+5ozso
2jgG9f2tJvU6l0QM9Skk8Bl8tTWSb1Yx5dcIoaegj53s7W1UBicJxO2N6hpSDPebZbDHrp+Utr8t
AOGfSoo+vu2gIfX4HOx8SLqnQCKAr5Bzrp+hJVFoFcWMYueKeTMmrfimit48iAe3j4EspUtlW1S+
JLv6fi7u5EVVGVt8yDKdfzfsYXolO9SfjQp/iP8wIZvj9RMuQ8J+P1TMXTHqrdnfBvimyBpAOKuN
XL/+h1EoQcrSJzzadSmyRdEuLox4uBGGDudIGCPqtdVRJWB3ccBSguMF+0295n4uOptPT2Mx3JDf
9q6pNrdPeA0sPx7PZW9xZJPO5WUDYLSBPTRak8adO9yWomk/dYOe8GY7FegxSzkooGyHotwEo41+
IPg/WJn3Ewr7ymmXdOTy77XypTDd7O+w1aFM0L47eK13hwIdjNeU7DSulX9hl0aD14KLIi34n0ML
2I+tmtrAoBw5hG5XCc4npbSfOw6I7WqVAE7NXWUmUjAIZY5ZqXLfQ6Pk8niVtm/H/yG/AJQTEG9E
CSJ9ClM8VMZb3+v9ci5orDzBs6jUT0nE0pIn1WZ6fjzm9pEkooZRLTu4Euq8eq/A20M6yBnTbVv7
42wPs9+XtTRO0bObbdjJVXGro6O1M1FQUygGoSJORLfuo+PigZoHDP+banTAGWNEe3NcPT7Frl2/
Cyv9yN9wZ6OQDqNLK0UzkSJeTdJ2ZggdgzvelB4GS2/jreSFVXRNm8F786tF5k1mTMJP+Z4b8X77
Z6iOQLQqplvr6tUzHIbpBQbpEfZn7wNC1bDpuqMVpK6rlJY5wH/I4ulWV51d4ReS4Z5T9Xoy3xLd
6b8WS66/HWMhuW9UMqHbEUyuu+/lQLvXTmsEnDMQtiFsSkRrstzMDp6rvcUCfMOxRueJya0WazKr
FP36brqFRtXcssjWn0oDLXsUg+qDzb/zGYmaKJOYUrSKhtP9YtkzDY9QeOqtFZr1HM9Ddo5bV5wS
LsfrYJT9wXg7U6MOxNUIvhzE97qB11uVajcIfd5UfBb+nXHBQkIwtMqABMA6eI/35oZElmVKXhGl
eflbfgls2qqNanaFdpvqSrm4Jd7dhZkXH6oFBf06PBRJ3l4kNACocIEIg9Wnr8E+eZx3tVLQNtMz
13qvUvM8a8Qb38usqF5CQKef8xn9oMe31/Zels1Q3BXIdU0pz34/yWoC+4Yd1Hgj6FYvWqoqfoSH
xfXNo5DAS9grcTSx4gqECf0lXbICo1qzXpr5me4Q0hMIhtTDm7Nc0CAogDEGgBCKsffT6WycNYqG
Y90YPRwwzQ4/LorSvFWVBpQUX43GP41FlWbr/Sj4cplpgVHaTbjENGTw5jlEqNmvKvOtwuy8KUDY
KROCK4bAuI6hqElpMTzj6dYBX/dhRZb4zmj5ybFj8R++HRgPl+tXKnWvu7l5RQV66tTptsAu9/tQ
ydCCcI6ey+0JljVcBiFwJ6BeIwTLVtWWdkbFnu2u4G85ar6SDNOTjYPE5fGu2xsKtj50dmIPCtSr
XTe6Vm46ol5uwnHp+hJ5xL0PeWPMngbwj/9782gmUA20gKWcJVSR+03h6diH8blUalUeUmOzXZzb
cXSv2DW+VU6dTQGsCoV4rgvwIWuCeCuyuh2zUb01TeSddWwjT6hbVW//fACXOUO8k2RWa/BNh1j0
JLDlAeJYihN9drRxi3B5MjLlSN5xcwvRyyU/kJUcsgV9zdTWDUgheJc5N5cy9V/TlHRnMSbZ58cr
tB0FFghXK6hiHnye/fsVikYzi0WDQmYztc0Tdf/l1e0E7MPHw2y2nYEjHVcpdGYJ/l4H1WOfu/mo
ZJQSJJ6lSDy8QY0akxxrPtoImyeKo+SQedMI579ASd3PqDeKqRksb7j1aRt+sYesP3f5oj3Nat5d
27Y6AtNvp8bRRV6U5ju4JzRj7seD24/8RK6NNxrMyrMx66k/9iK+Tlp7cJr2ZkY+QloidbU5V/cj
zTU0wMxSx1uKGfWFlhZtwmSqrkKrxDczro4y4p+VgrsCkLyVCJak9Dzt+PXUnF5dIodi7y3s4ugU
wwYPnAKhur4Kq3cuWK8fWT9bAZp2Hqxq3XuiEzo+LUDmbqmOh+BslOY7Q52PTuEmKuAr45SBoqXG
WlvOqjAVJ05f9YYy3XKnmv3FNJbzVHXV+1gU46lBce03J+uO2Llb6hSVMF5QA/wQriD0Zu4//ySs
uoYMpt96avPe5zDt5+JLbkDN/a2qoED9iNzFzK8gq039lbrFjMJLV7ttMMboP1/asLNCLHgagmqv
MbUPHmJ05gm8lbnQzS7wlB11EYV/d5RbXZ8qZ678YyuRlWdYik4qVPoiLZpTPLaJ99wlmVtfejyC
y3c9xizetzmsRHomBq5an3QvV/4SSFfHflJz2s4o/MSRj+PEbAznmupUeKookjZvLQnwdcBrgM+T
J2FDoaLGXgyEM8bNRQJUBTygkw8lWAdPRpm2B5fKdhswGEhwCFtk66Qt9wsS5k5rZIsjta49+0+j
c+voc92MZnnWI8sonxrTCvMbXcv5iKizqe8xTfIkkBxEIJS/ViF+bZVelM7YaaSNa/qGl7XPOOUC
Zev75rXt0cA8WbVoL1Vmh58f36TbC5uJgrMltYbTxdTvJ40QcDG5pjBuFZIhJ1izw0thV/MB8XF7
1TAKalG4oYCzZ7T7UXSxTLkeJuYtjvQ59b3KzpovVDyFx2jw1JGuKcbpIITcWU88kAD9Yu5BsWJd
UrQU9EjnkUFJBef+tNhoftFsVErzJPRJ6U45YjYRqD3un5fHX3U7X25vzM4pLf308lgtqADMslij
ad7Aa9nGuanSaqbDia/AJS7jIvTNJqqb8+NBty8HkCDJOKRILN1/VkvpuT3ADGjg4Jo896WNTIaB
0/+SFu6RMuV2w8quOvkMmbYJSn/1SBnWlDQ13QwUNnE9NvTwQ52Lr+OChr85xF9bBSfnajAPdtF2
r1Jml+oPBICkcWs3dSnhMaYGuJfZBuqR4nF0HvqkfSvAkIIIeAGpiSlFgtZ8fjzNVFhrSEyMjtue
JmFET50ZWb5AqvRgxbb8fbIowhhsoX4GtWuYe2vqoN9E494KNSrqf7uZ/OCUAbkCskKv23kC/ByG
1yIqEuccNpGhoXFOOwJNFquwnqY06sWrbYQ6XuQ9VZbn0giJVLnF2ypHWkVgAdZZTZkdUQ/kXrp/
ymVlh/uSChIw5nX3bEq9OC/q0ruB82qnW6aOFtwK2KHZOR9tLQlKV2jNCcdcvGxcBeOpS9uX0dfH
O367IbgxEUZFgUjyNddLNSJw5EDpCm+pWvW/R5lAww9GypfHo2wh8hKZCAiSHjJbnsf6/vbS3DGU
EO3whqwshwroGJbblpXjTFQMlEOf8Y9AEDezJPxjLPGt/Oj2Buo9Mwiv4UXpm+FFbzLlqDK0M32X
ci92TBbgPLgS97+rKvD9WJB3uBVzBCKBnNkT/lgX45vBOpKDIaUNQCLLcvnquHdzlUQCW90ASdjs
pE1t/6TUCL08/s6bS5MzAG9JIi0ozVBhuJ9ONOYVViWCwgKt4A9eHbfPAgLze80pugC3++7IlGFz
izEg2iQgq+gEkU+spkWcqyylQjnSHHvvNe7w9HlCtUpU/px0qF1XTpn9azbLjA4Qm+vgntmsHi11
IOu8+KyfZPTdTxdF4SxUKvAVmL0Tfpd0ZdFo8bLyIKzZ+ay8RMS1UgoGodrV21uVRUZ3Naee18WL
cs11M2x9PR2qV/TmYuNqGfF09D5s4cxIlCLURYv9ZzdvXYdFLxTL7hld/2lMp+HUlGmdXcoh9j65
2uRovuv20b85nnvA9MDcnYFFCtfHgjr9FtOPD8+Pt9bOt5bMLxx/XfpX2Mzdf+usFbFTEGneDLuF
g2AN8UsYW+L58Shyv9xdikwaTVaJNOYOxl7ufpRJGeBhtqV2a8M2e+4E4h9NEno3je13sHl2ti5F
dclaAZXLG7I6+mG5tAWdeu02TupwTuzUQUzFQpJamYqTWTrGOdTU+UNjR0cE+b1JghKEDQq7g6FX
UUZqj0bkNQ0Sc8gqvQL7nT9IFtrfpT0Ob33vIUSRLBLOAHaRijH337Po5haEr6bdGjCsz+AHnGc9
L/MDAujO3qCzTpeI8rMksq+KSgqSKTVpDOcjFeIpafS/rDY0Djbgznqx67hnZP2FBt1qvZI2cqpE
IdmL7EG/RK0uApCtYN+Mzm79OdOd33Icgy5l1E4H1+ru0ITAUgNAGhWs9j62M4USGpEuAV75R1Eg
6W5nhfZ16e3hm4o7EuZGXghy2D5SPty5efB/kpoxIK+ogK/OQ9hYXTKGi3YrQ3N4jZI2vg5dl/xA
gBpv16V+q2sgrzNpPEgLquBQFdd+QoDANE3q1qPM72ifCqXuz+pSpzgvDmAFH5/1vV0jq+DsGDqS
yEXc7826i1RKr7iJRJiWnNMii69VTPTzeJSfijCrK4V6nUF9FX4gr/zqiWrn0AbKbOo3O6yCCRGV
XCgvRqy8U9Xoa6FYF3Vw/qkN82Mfe39qjetjkHHpLQN6a6k7p9g+wifuzRscGHVEOpVkVesfpE24
o5WpTsemK092F2ZBAZX3+fG8dy4ZnkVZGCETp8y3CgUUkcb9ImpkJdOi+K3PouwWpYl1WZrlCN6y
t0klFQ/UPB9648KmqnVfpw5DqbD4/6JCNdyMeLG/hnGYvmSh1701NaSTB4yHYJL7kytndRzzUFHN
xc3MW1v0xQcK9NnZQ4HwVClqeFXt2nn7JSqLW5S10BmFfr66r7W00SKs7fQbzs0L7q+Gfk5U880C
NMwKgAgoJRqG5L6rBWvsfkngPFCocZQWZVMtPS86ushoOh2JXO/sQMTpwamr/JHn/f7kCd0IoZnh
rRO3Zf15dKLoWbhjdXBravJxWZ08mhogurgzyc82nY2hHs08Uo1btHTeE/2IEPJkGX6Yi3kofeCC
XYP8jRH7SgV/Ixv68DLq+HA8Pgg7u5MDQDzBi8vttVa1WxpqplWFtmY+kQpRKW3DmwKLA5jP6OFM
aqZHcuyboydhmEgw01+hNbFp/+b6JOLJDMcgQkPqPDldfRXh+H1csOJ+49zkSARkDAIUB3GJ+4WM
jJy0Ns2mQF2m5S82sfhziKTUA30WdDvxUCm1y38Y0jSlSo2MKda9dHDmw1haWCdElIyec0NtbL/0
UuuPTsxFDrg7QjP98ZC73/Mni11GoBtD0FxL1NR20imwy6H4y8aW/tqaJnnaGLVH7cVNVi6/KFsR
TKcsA60dCBjFqfOknIJO79NTqug0aJWmjJ/7zqs+TaUzvM+7sjm5qVE9VUJ018dz3YQaPyG8Mn/T
eKvA2d2vqGYtOJNWI593rAdg1uhrYoOavTTzXwit6bHfusghSKuL5eArb48r1AKJiYboQJedMOd+
aIHAsYMU4xhMdT11N0j9cX2qDG6HUzlE4b8R7pCJb0ZN+TFq2+ETUpQ+Olxofz7+BDvLDe+P30BQ
zoFdi5bMteRUgZkMVKqO1xq/obOhJH8PiN4cvJE7H5uzg+YSPTBsBdbs2yTWsR9ykikAATgjimAa
P+K6ra5FM2nvMafsb5Gl6BdAl28WceRbk6/Sm0dbEUrJ6ltXXqoaqVpMQdILLGeNLr32WdgcYEP2
viRyS4SNEsijrbsycOULYTnVFNSiE5dSq8oPndOPly4WR8pOO7tH1sCRumfngKNcS6UqKQB0pYym
wMU4avqs5y3SfOTv6etUZLgftSHOgujdzot2MSYw6ifFKLrymkeKd6Rxu11XKYCPnyI1AVLV9W8R
wDiQVojYyWrzV+n1v/eu/dKO0zdU6VO/VtGtM/uvj3ft5k2lwfLrmPLvf8HhwJksPK9VhkAZOKAi
y9vn2qmTgx27XVFCHhVGNSU7OGbrLNxtowS25zAGvVM4v8MVNf4ws7RO/NANp38ez2h3LFpHkqKP
MNOa+IUDmBWFvOEBkHNkWMxxuih6p5zG2Hv7DS91DhwcPmAHgSBZ3XqYoedlpDOtHEGt5zlJ82db
Lcrr5LpHe2NnnWT/ROVIgAjDGup+nTIxzlMRo6+nJXF2bbumuOUYzRwUF+T5vQt9ZGoP7RuEIBcL
JY37UdwZmZEcBdigc9L6mpeV78UfhKpm/lTFFeWFwzxnf168XRxCsOZrXJat1J2udnzCbuRlSuh8
v6uGOj1oCO3uCSm+yVpxvtZ3MxsBHIeDkErTk0sMSjT5xSjcU2mUR0W3vQnJ9shPJX7YDqs9EYUq
JnsFQ3V901PWm5CdjXL78niTb6JDFopCE70edrlHi/R+oQqk60VZaWNQI00QKhbmv2OdnVr4yH7R
L0eT2h2O7BpwB7hHNCbuh9PK0ejtgrctGVP3te+08WM76c6/g6opz1mOysTj6e19RHJf3jjCUP6t
34+H7yHpXzZMQVhn9MxEsUiZdxdh58fj7MyL/z89QopMXP7r2MGYG88QQpkDgyK3885tQVmfcxcV
LEYbl4RMQ8uqgzxwZ3JES0T20s9AltXvJxf1hZb32aAGbTZNlyWsvyeUAa6PZ7az43mrJYxOwt0x
jLofpA7bWe+dRg1MocH7tGP7k643yYtZu/h2Ph5rG3wCUXVlL4t7SWJz7sdaEiy+s6gZgiRDq36y
U0bAzmC5gNizJb0vGelFjf0pTZTkx9xYR8DEvcn++gNWpwFfLA1p6X4I2nowrw4uk74xKNNHRaum
/7B4vw61WrxqKCIbTMgQEHU659GLDd/I4Ik9/qI7kQBflFyFIIunZU2YWvBUHvFwGILMdaeTYMf4
YwQzDQmz/FTG2p9YA3h+29kHu2Zva/467upDWmG3hM04DoFmpcNLZ9TZK7Tc8iAa2HllSFJkZ4L9
ST939Q0NhVffjLFiMyFJnwly43Noa+FHyO3RP4qKPm/f1Ef+dnuflPfz5w5FlH5dp4gXA3dvLOED
r+jy73Pel4GJ1c3HNLTjK498e0rsNvq40Jl5K+Xk/zBWXCAgPWRMcn88VBdmaJMzXWVchpcoGr67
g2ieE4BgBynI1pZLDiXhpbynP5Gm90ONGLeVZpKMQQrG/0lPMFL1tSan+1F4Lgr1i3YaSgMgUW62
qMKW3tV0Y+8pjVIEHaa2u2gwOS6wzFTC7s65hktz1Hr7GcWuYgxZ26PeRomY12t1M4k5je0KQ1oa
e53wXRzKXoVJqcHN6jPuohE0QNzoqyUS17wiYQfIr98ARKHgpnTKBTkL8eXxadu7PixZA+QZkOAN
uXV+iYG1FsNryi1DkAoL+2A3jb/qizbfluZQoXt369NxZCyATVCG74eaC8yt6L2NgbOoYromU1FU
fopFbuO7Vme8qjbmhad0io8q5HsnmyeO3E1ydzYtVnQxUtOZM7LT0W7rC/5lMQYZ+JWZB7t9dyAK
LUQgsvq47hijuIDTtlsgBO02wymFReE3AGoPruGdh5t8n/YZ5VRJVVhtog5AfTJ75hhUCW5+/mQu
RHRth+gL9yaQYLtR2/7gdO1tE4nVYtn4ihsWq9UYo+cylWAeNe/roA4zxyyZ32kERgf38O70UP4i
I7UlaXG1TRAX0co+xwi49Er1vZGOCFMUuo3i5hBD1Z/i4vz4COyuGkLK8NdllLw2yxODrWh5lcri
BfqdT8O85Jk/YENzVN/fmxngVoN7mGeNLP/+ABRJTnty7MhxhdrrvpVpxOK9MU/fRWqY4oo7uzgo
J+wOSVxC4E+uRqvofsh8AWmtJKROXqzFT83Yl1+SWnUDetLG57a0ooMTsDsegTINTHq0RJX34zVD
g27kJFUbGyyv63S+CkA+L/gi2SfTHX97vHL7o4HWA8PKvbIubKKdgZ8pFLUAs2jvEzzT5WvdKu2l
NGy4IO2iHoy3t1PgxckkCio35a772UVLqdmJ67GAwDI0X4wlNYo5PbIX2x8GaDKVPVdyW+6HKfsS
ze1kJmNru+xzprXTh5aQ7r8slQM6AtQ1SsPrNGqO7WERo0FWrXTRH0pspxfQIsmPfByr72OWvZmo
KTNrTpfM4nFTWhf1tbAxx4F7JGjHOUuvStiBJGpHtf398abYu6rk5SHzeAlrlhH7Ly9aplfeGOcx
RsGh7l7sMhNXmgYdpoC6dXAr7u6//z/UOt+Nc91a8FPiRTP6BLmGWaAQ1b9TQ/Ol7g67TXvvJ9+P
rIlEns2xuj4WD8CbqNl9bZnZz2Mp+ovXwhgbhGdeZsRc0EmiRH55/Dn35kgOBWCPMTnTxv3nRDaq
AErDGXMBUV/GtotgnzT6uyVW3crv0vaI0rWXUXHCpMMGApDwKu4HFFYVKsPC+mW9pgOvKzn8fjVo
+bcuxDNxnBf6wdmsfCqswmx8oZTuP/9hylIOCkAWT5C1On+xaymTyGleuGoMIGooMHY9OSMlgNHq
XMdHxwtK2+Mx93YttARuF0n+Am53P2ultJTeBVQY9CNg4VOYZfYnAqT0fZXzTB7s270LBnAfMocS
xch7dD9YFhbeFKp0LFQQUl8azohyUhUHJ8jHk9odRxJhuTiILtevweLgxtnbDcXsXHP8tIRJ1MdD
c3CR7WU3ECzQAiCkRk9klWOkTWzUYmAUJ5qHjy7Wf1fsUibCoTpdzlpnVC/jUhJfFnZ4gKLZWTVa
pSA34E3B7lhjL0SmOgtBPN0IMBMcDs86AYeM/EVpj8zodofC94gAlqoX8OP7NVPQ2jIcujwBnyH6
5hgF+lm5UjiXtNS7p8frtjcW0FLg1IAfEaZZ3TSI2IGJ1BJivBD7KGCAI558aAEu8U3XhuaoKLRz
scELRNcRDoCEdq6mFo3uXONaNweh2Wj44xBB/UWwoOl+r5r9/yT2d3myXUTqDkqjO/uT4w1hi+cI
ks666aCiMu1qEQcdpED2XMNQeo3KKn95/DV3R6E4xFMLGwAs4v3K0VRqlKVjk1iVKF6yTo9OiJ0u
18ej7KyZw6PngFjlaENuuh+ldIqlLJt+CqrGsqXcX/va1k71TWlLBnw81s6bQMpILZSmI1f1z8bS
r0+s2UaNYnts+x5duCzpTOvkhZaZ+2OSNvip1Zb29kPOeHTfqA159DtXe8T1pgSKEmkHffo2hI+T
28s7HQl93Gvz2PkxkPvgd1mIuMBgCZn+g6rU3ufl0HG4wH6TKMhF/mXK2ky1XmnmOUAXvPg8Vo6m
n+MaitrJbrupPrhXdk4ENXSAK9BwKdBusNe0INxZMXgDG28QlyjGd+gETWupLlqmz/WLqFLxwUmE
Fh1so53NKjMhbmzq+LAcVke/kLwSnBTUgFpnce5UJ/3gtLZ1AM/Z+ZqgAuQT9LMQsH5hU/haNOct
NSjNRgSFaqK8FqMomKmDezDUFpQrnVikTrNcOcpDq8duwEALglOnBYlFgc9fYiqkJgAaOG7qYrxT
5FtxKcYUU2cKQOoPUYYlgptL3sV+it1ofrCT9r4wF6uM64HsGet0M51nO6YipQaN1Sd+n6rDRVe6
IyzydhTJNaTMBBARStGaY4Eq6oRLbK8G4zSW73sF8yjNUZSDuWwvArBjhGiyuCfdSlaRkhfXYIKp
0AazB7Jg8rTi77qapz8EcoUIDZjJ/x5fPDuz0llC6g9oQkC4lX//yymsaphU9KDNYJ6r+d9hMef5
PHtGfBTYb0MKnj2qK5Sf4d9tIB1JqwN40ssySKrEeB3sPnpnl0osNSTrT2keWpc0tvQno7HEm88f
os06GEDQctDy1iWkoXe0ujTx6ynSML041kIH3lw878tbPyTDSKVrgk1QgGtxaAT3kZ0uYRH1dp1e
kbsYXxfDOUrF5KV8X+5E8x+8KJsQChwtrfvl0rB38NSxrwP0NbtzkTu538zWbwCxTKof5cVphslH
ovgTy/D34wnugBsYW0pvElLQEF8LNlhNavZiVuvAVca582PIpafCdZrzHCe9X1ZdfzXyyjlTh0cq
LdeqL0aSF29fTeDPxIf0M3iU12o6xkghaBFKy6O8JHjfJmqfnWyMwo9A+NuDKKMnGbKRW1P9Xh2M
xAE91hZKR19Nd77lWd3NZxyoXA8ql4kwcRrp9fLx8SfeXuJk2MRP1NypIWyYhiIzJ8WsRR+UNEs+
grWqnD8bbJjFeSpo/R7c49vRUO3BsIMUiWDNWkuz0xUqC26Fn52L6snoFv1jz1WNA2h5WKffGUvW
RYD5Q4EnNpRf+5drBiFuz4ySrArcMY2fbTuV9opF/qwsunbw0m9vNJBrqGdCwSbjRAb/fqiE62zk
C1dBpdbt2RJT92Xp8/bz46Xabg9GcSRkiuAQEOlqe6g6espRrVZB5mjNuaxs5V1kuUPgokD3Gd0x
7QBLsTMeaTMXCy8P9JM18B+VtHBG8kgERtOZPTocRj77iB3CvAYkkKEqgTHTcH3zJBlMKoFRFidQ
XN02cWLUhZHZgsfBQfO3W/pbB7ziEoq+fZcJFFsej7ddOniS8oah4o9M0TpIy7O4p1RMVw1Q/PfU
6JRrhH3P5fEg25dIaiKQbYGDR1Zv3TC3y0kfOwNUipq22ikOF/ez8Ib5qYzmH44WY/QsnNK90HH+
/fHA2zNA5EBGS6ZHHXfD3SgjUw8nhRoBQtzD8t4jMfqa1to8fAAra7z5FEh1DgI0wmbao+sDNzlj
UsFDpGZXR1lgzEmMQZ46HqS12wWj90MVkrPAITDW+hl5nUnfi3gJynGKpnNvdm56Mu1wOjJ42G5/
/J5BOGiERpSx1hjfJByzcEHzK0inqXhXuPFwQrOw/ojp2ngeeCsP8rHtWoF2kHLfVHIBE61bJhia
pXatF0ZQ2IruQXMz0FWZwqb2ns3KtD+9dWdATeKYAYmhGIFB1v2VZTWjI1LOdeA0rX5aRFddI2uK
33e5qhwc6Z1XnFCIUBmsJ4cayM/9WM3Y6bk3x11QDmH+7KY6ugxZ3P3d6ehkQbpN0KXuHAXf2zL6
kPUiKU9FYczGwSnc2TkgjJE45qZG/mwddypeGiv8TQ/yIavOXZdnyqsdCbc5uFK2CwmHB3QpARnf
lUTzfrqJHqZlbWVDYHSOSRNKp43oDYryEnejdvAmbOcEfopiAbUkVLcpYN2PBaRCK3o9mgJjkVo/
2HhfMsIT//Fm2Way0EzAncleBoY562r8kEWpPkARDOqpUv4YY3eaP3SUA5+ydoy+AnlLlTMe9rNy
sGLbIwg5mnoIxCgyBQR/72eHIJ3mNJWYgmWstadW9EiqDBZ20FWWfVAgob75CHoAPPmSiDXSdljL
UHZOhqlCMnGDxXPxp5qn3RXRWPOcJNZ4ENpuFg72N6h6CAScChLb1Ts3lJM1SqE3PqmpXQZtdK7t
kLxZOUmOQv4B24Swi0f8/gPGVmE3YJaMgDzpX82tXV8fxJtfNwahwCEhKfLqWpduqafUnZskdpCP
VVx/FYXTFNEpdeIiedLmyv4HXydveh9lXVY+Z8JA7Pfx9tz5lrDYgAFTGpAprDyQv0R6dQUfecgz
NfDoGV47VXHRdYi1gzrjZjNiI0PMCj2PYh8512rFIo5GkyWeGgy0h14Tc9JcH4vu9tVs6uQy22M0
vnU7MhXQrESvFN7pj64OdxIOotMTUws6LYp/zOnkfirUzH1fVHr2x5s/ITmyXEI2DKoYqxpAZ5EI
iNDVgr4J53M4dyA/Q/Po7d75hBDGibfQsscnai1Xh8dESIzgWEHW2tOXOMExZ6oq5Yw+anFxRiO/
Pp7V5iamEUPeLxmyBOUk4/cbA62m2Rvn1gpcM7K9S2YIjaqbi/nJVVucIX15PNx2H/J8A+igKESq
SHHjfjhPrQ3cDjUr8IgYqnPc6BDDYSvVP/7DONyHNGJBYUIKvx9HTabW6iHOB72WDh+KpCGKFFV7
8IxtF4tCG5ADGpXkGlwf96OEtatoQuR2wMF7adQC5SRLBLXmKuc0rb8/ntLOSvHCSM1p3mVJg7kf
TA3dOnGrwZLU4uRseEru24ZenpOwPmIa7QyFjrbkE5LS0PSRj90vt0UUdq432LMToJ7pzH8XGBQ5
fiPUKMbKiLLUQaC18xlpBAL1oXJCW3AN2+sHdM2tNHQCm3r2jeaX0/ia1+VPdqQCT+8a5ahVsTNB
PiJRHTcGf9YpjfCIoGxbuIFd9eO1U9L+GuZZex2H5s2Iop92dj81e6SW/Brm2dm5JdR5ZChUJ6qz
5/QGblkiQrQFjyX14J7fm5hkZHNRUb7msblfuSKJy2HubS/QQ2d66pX6t8RJ8udW1w8O8s5ATMyS
4p1cHxuhgERrIqTThjAooCgEU+IO1qVr2uZ3s4uUI3797mBoavIPAEtQj/ezgluWFzHinkE82TjB
JqHb/6G0OWgO8Nt/vfmYgaGTVQoeMSmJcj/WiElxTDgeBqlu/T/OzqtXbltrw79IgHq51ZRdRm6x
4zi+EewU9UJJVPv138N9Lj6PZrCFneQACY4DcEQukotrvWVGKa5tHjsPiKzWucfXR7pJGXnCUDJD
5pASNunB5vQAzC9aDxu+i4uC1DfK+k5kBpVxqsWMiXE+rA9tEqSPrw+qpuqqVKkGRXOVdygZOP+7
/ry1Lt1cnxm00izzXHj0b7Pc32O23+5ozg/kG3VdYaPQxb0excw4ncbR4RZbq+/NtP4BnNqnNtl5
iK+Iv17/pNvoYDBf1eepZEMk2MQ8dkcC5zJO4cQQ8clAb+2JgnD7aGEytwMzu509NZRCh4B8pK68
mT1nDAa5TJpzsQW6nifUv/z8ZCFo8/asFAlMBBWh/6nH7pZM1SZ22sWy9C54Ky6PZeo4j7waq4fX
Z+42AumjUihTlTleLdtzvqM5Nc9+5alKRIlUC+J4QftzNvUnZwg+Qhr74/XxbrWWuJEZjF4qfSry
+k2CiGiDm2Vi8i6ZMb6XeXdEu+1ZA6UqxijQ5Tmz+1NRUZ5GIvq9V0/JQXjWHtFFxcP1FuBHkKfC
1Fc9na1NBBQxjixoqhfXE5oezqUoDybVyUd0j9c+bMxqPqJzuoSxN8rfXp+BO7EKRlzlC0jq0hbc
bIy80GxniBtPxWoXgoHBsdIN6oODgNTO4t4bikWlifuC7bnZg02X5pq3epccNDwSi4VLCY0WYD3F
xs5JdmdbsKNeWI0g3m7OzLytPQQNmdGmK7q/K/g+/3ae2PNJuTcKpwk3DnApJm8zdzyOEJpPMv9S
zGnxsfGm9H2XS20nGbkdhTGwKSExYOfdWPaUcbuWiEDmUZ14Fmwrvkg/oJc6vdl6iRIuGnSckwSi
0ju4PiNB/4px6uw8AlKjv6gVHqc1McO3BhyjQP5kELrsyOxcj5JpC1l44uTRMPfzyTeD9SAxlH+g
o9H9h6HUM0IJbdzhQFgpNiul3RRRWnpG8Ty7XjweaCqsFqaXcbVHCr+9YzhCTP5iNwF/3CqsysqL
lTJ5EdW927jh2lvtQesc633SlyD2KtKg0+tzeSc0GJEUnJuNINziVRFoT4tCTEXENHfnvg6WU84D
aueGvt236rv+f5QNMiEuTOgxxlBEICCCUJguzoGjGMJWZOXOB+0NtTmOG1xzuyxd+SCnHSJ/7cwP
lpD9x8Vb5Fsr30Q7yiHKl0pBu7bCKLXX8gizGGrGmipM8skLe/C4x9dX6G5McK1wFzKF1PWvo12j
yJo32NlGo9Lhz7PgYR68yMjcd7LbdQO+O3s8W+hbqNbytmarUVTCn9sqookc+xBU43KKY5k9+/m0
t1B3vwvXC6oq6MndgOKauZkrjqwiyqz1PX7QR2jqGMQZzqEb4z0a8u39SNFbFR8QAKIutnXuk+NS
eTXlw6hZnfQPDzNiKzR7bo0Q68DJwj1TqWkE8yjn41p6nfUfzhHkatW3ctoDbb5exFaHMGBVZRF1
GGwS9y6ugQU4ueEwUuXZ2QJ39rRqo5GVoIIIIVr9+S9P3aFrxrLL2dODbRXvSbibB4rr8c5dfHcU
oMx0rbEAB/d6PYqb+u4sS6I/m+bgmOHj8zgP416V8U5A4jNHZg/pApeZbcPCWnST2orBAdyUkrqA
t2KjHvsnJLd3WWj3xlKIEYVhoLK5FdBJG7sqk3Ipo1EsgXkyqjb56cVxv4bLGDTzQbYN92btufDP
RBoX/9awkYyDUXk6XXoX5fhGc9Z/ZVcH75vcD7SQu13fcwS7N+8QUADSqDIhfarreV+ljsVcGRdR
QYnrB6BmcZomTf5886kDzon6I5VPsJPb4mo+ayLLdb+IFs39vbCyRx8853EtnOekMPcW+d4nUQOi
+Qs2ADzS5noQaVqtDc54UWr6zVnIRslGLIA9dnbh3XFUsJKrKibn5ih1CVQD1fAyElpcHtN4GcPU
y+zj61N3L4wwH1fTBuYBwO/1Agl8ibJBtmWU4XI+25r2kODrHY5L8vYXFY96MA6qdQ7qbMsma5yg
06bRLiNtLfChCbzlvFTpfH79e+7NGmZ6utJtUVnC5nvKuk0H6p9lVKN5fayWcozmybJ/vD7KzQmt
rFmoBygdB9LHrVCEmSJdmieuf5lR/UJhH81aemjT/Ng1S1OEbTb5T3JexpNhNnHy1sAIUKNVUq5c
r5zPW0EMnZLg2rZzcPGbbA2DnFwrqZEYfP0Tb248BaqgyUTmStGMQsJ1YBSF083dzOU6F1gKh/TT
KQq6phyqY15n7Udhy/LNHl3wxnjGUPMk3BU49HpMz6u6tZ4TFq+H5oLWZ/aQNxiRzS2srjd/Hn15
EDckroClt4waHTmaSkewIsptRMYMJfk/5LF88pvZOja4ob21eUE9kJogTRK8mLjoVET9cs0lSWxj
U6ems5zHU7rowREGm79zmd5ZNB5/1NzRc6Cau120xlj0YmnSMnKKbIGUbD8sZRYf5irGwm32dgLx
3mg0nFTPFX9OqjHX3zS1Mm8Cs+EKMrDtEHqXn83aAPNmiO8u/t17W1udrFd1A+aQKVSnFPgKFAWv
xytmSkIim6rIsgYzfxj9ZO1PGmzE/jG2/SqP0BVqMJK20wqM6Nok1nFa0Jc8pHpu/0B2wvdPk970
5cldOxC6Xrd076cx7lo0efLpZ6PjNnYwctTAwymo5urnMs9Td/Qn2f+w2zoDp2tI74tjjCI5VnMT
ZL+na+mvH8s2WLqjaKZCP5kFFcxToyXyN9m5hgjFtJhdWM1Y3hwsbLT/Tgj0MVzHwf/oap4HqdYU
4xdp2xzxjouk7wMWAVW6c9LfnIyqQULXgjuL9QJ7fT17M/Koq43ASIRZQnowrHU8Vk31ZsciRuFJ
yN1IxZ0qweb8NYSettIRdZRojvPF1Gb/azzFzbfBzt58EauhFDoEsBKftG0xmQFKx6aQdaQnphOS
0uUnZ9D3Xrk3F6QaReGu8N1BQWfbqcjQWi7JUesIn3rvTHcyO9XS1s6VTPd2772h6KQqtRKqBTeg
Y01zMwpeXR2lGSZFGjBqeuKieGhpse0cFPeCAQkiBbjirQYi6joY0jqotFSz6oi+tDx3rh+f7aHb
04W++0G/jLIJBtFOODNUcx1pQLx+ymmUYT96xsOMS8XO+XpvKEq1MM2oTYFM2lxXfYYtF4AngqEf
foMqC2VxSNLDPI97nJR7U8fdBA+MpBb4n3k9dcVcTEu6Jk2UJGZxoeSTHcpAC3ZoKHdHIa55EJEC
Asq7HiWxUl1oyOJEFtog4dT4+sHVMv+tzyKCmwEoCihoLSo216OIcczd0bSaqCzd+KRByTh1Q71H
yL2zNqR8fAa5CmXXbekBOnWaidqooyrQjLC0tOmx8rvfRKyVO923O7PGSCjNKe401/smN0+NeakH
6bNZ8TvPQhzik6ekkP7O4tz/oP8fZhMCceoPvtPrdTS65d9G7pmPCtUUUq7cI8XeG0lpPSK0RpZJ
P/16gWjvNN0itTrKZeafkxUQ3AGPDucjreN8z93zzmC0BABrcdIR4VtmF21NxNU6t41MvxwfsoyX
Y4PXyp+tAOb6evqlrurNVf4inQKhAzHJG3iA1ydBjgWBiNTrA4DFbHwYhsW9iKUwDmaVOVHpd/Ze
AnFnUAVnUhggzCm36WXTCC/xIdRHKCFo43lwk1hi9hmMn1//OHWsbT4O9jSZEZFIvWGLyiwb5rZb
3Dqaivnj3Av6i/qPom0uuZE/542VhcmyfEal5Ovr496JfrpvnH0wcWg+b/Fafq8tcx73TcR7vPpD
LDL7CNVgz6H4Rfny+vPIIygLUTlH6gfe2HVMZu46lSk7OsrwcTB/M+vVTQ6tzUF/giPddg++jtvW
p6m1UvuddIISYSrMaodDwF0zR8g25Ol7c6V88jxU5hy8Q0F07D4lpsyad2tM9TVEsTbtASTK8Stl
RvFXEOR58tzYa1JdXFHP3oMlkc2BMe20pDEJS34KBJ4ZYT7xcrvoCBsYBx2ebHyYpB5/TycbuWTd
X5J/vHGGHmK0YyM+AzBdP5lOVY7ntbS130pSAfj1fZ79G4g2HY9unJvfjHaY0mMHMXtPZPR2xzGV
8HrhbDjKcWdz/mogEqCnl020lPl48KQ7HKSD9GBR2HvGArfBcT2U+vNfHiBpuXZDZmdNlFpegT92
PJwE7tJv3mKMopTgqcdyC2/Z5WKe6REFoonaONEejNyyDi2A+P8wCuBVhXzmkL8hhEhbphncNsEh
saze44jFRntE+td9s3q5YmVxBXOp8CDlNXw9aTOhFjsdoR4Xwjh0/twfxTwhgGNrnXxCkAHB0tf3
8L2I4ASmHoo6Ozqwm2Xq/TIbBx69kY1X+98OCpFfLczy9NBp7b1pfOHmbXcyr0VFLCAVpON2/Xle
kBaWNnQiGifhwFh0cPL4NPttupx5PnXfUHyT7RcfzU39IAvXqI/9YC/zgxP72R8iqzAEoiyn10e/
FkilTau7gthYu/TPsnea4OAL7t5D0UnTOvpa4IyHYljL6Ytrj6UXDuPg+Od0ndYylEO9BL9xcBfL
A9pawjwkMhnMB2fAFi+0/cyxH4bE7SSmeEYuj4hSrNohaQ1vCWE3ms2xhnOV+KFPhUI+6d68Fkez
TvPizVc/Wq5wq6ktYdJB+e96ypgERdJYWZ8sa0+mCLRTEeRFyEU37iQzavY3qwM4BTIXtR6QWduX
R5OmvTug2hWhUTdfyn4ECNNb46FdVv1hLZNsB0x3J/QUDgG9LI5eKj7qz385IbzETH0UzUTk5HXx
c6WWqrxm2y4JEy3Tup0CzJ3ziE9TYBjKwoAoNqNlwh/cNmM0XV/7g0HQH7w0NnZGuc0zqI0jEIqW
FFoXQOmuvymg0NIVpNLRjDncbwRp87WQYjpyShUhVivruy4Nyn/evIfVOxtpLlq/FEc2F6Q1ITGc
ZQyKFLoZjnop2QP+33Y1rcf/MBJhSD5DkCD0fv15dSDmuJG+iJJhwU9ByzvhfMiwuG1OdsbVshP8
99ZM4b843YEQ3JI5Gz/PdVMT0apP8cmC9/HBCNY9Tuy9NQPho8RJSKAIkeuPCnJU952q7aJA6Kvz
lxMb1hSWfQZBOm/9JohQN7ER0CMDs3fS0tvMTWn7oQlD84Yn0bZNVBgrJPvJ66LRHOvvBfcz2n5a
PpZaqCWNUYRp3Q/xs8jzYg2txNMwKSis1N35Gfd2Ii11MoIXJPdWAbwzjSYd+7KLHKOxz21nN5/i
yRYfnDXrnl6PoHtLilE2Tz/qG4pAcT3ZQwa+DuR7F4kiGOOHxElN9zzHldhzgb13msFNRVsBwCKF
181O7KQBnspxWFW0lbF10YbikIhRPAfmsn5F7jPegYrdGRCgOFowavcDitjsDVdbVxizvYhyb0R3
0sp+BmldhH5SZGFbuG9ljQIK5gVNSZ6jjEtg83lOnExT63MvNJolPqWFkKes7/1P0p73ksY7S6bu
A6WTpA61LW6lzeEdmRPHSzGJAItavQznerRPrwfGvemDvaa0RAgMACXXgVGVmTGlk8Ptwy3+mVrH
ioZA1pjvnWl2f2/1aY9VedtTYQb/f8Ct1seK4FFQd66IhsYoyUXST01Zfl7n+sOS1e/GNf9XBM6n
1z/y3lTylOElQ9eBJHzzkTKrmULP4yNXDT/FZVkRowxSx3h7CYTDhBMTLJliTm9hZ4YVZzVmoV3U
BU17iNtBC2Nh1IdpEXt13jvHJ0MhtQ9EBou4LZ8Gwz2ti+eqi2RrGf3B16clCuIie6rapXhecnM4
VXq85+N9b1RentQq6OEjHabC6dfkIXa8GEXNPqoXL3mURW+cE3saztK0ZWSPvXh0p2ovY7k/KB0c
OqQ0MbflnqkqksAu4y6q6XA8dWIdQ1OiiSa1tjtmNfdu2ex2jm51PphXoFyK9oULH7jh6081Fiun
+dj00bgK0Z1jrWifkCLtPwGxkg1t9L6+OG5ZH9FqQjZz8t0islIL+lnmoMb/egTfuSqwV8OdU9kr
YFOhIvyXec8Tzai4svkxtftH4Yn5OFDyOySw5HdOuDuTjQAVUBuUMgHmbe/GeFxLVIuNPpr6qfyR
WXryHfZp+4xScv4xsLSOJKRJHl7/vDsblL4ZHVbwKOydbbPdFiOZht0MkWavxXuEhzy8ytN6Z5Rb
uVzKZarLrio2ABW232YGE9xjm1l0RdudqtkowQMq8xoHsjX08xwYYrkeSxSInmlQLkfkjZcjbnny
PFTS10P6ztXbVhaxOZQ0VYOZsikLvDVi6ld3cnMsOS6o2c4kW239hFpjenGmVe4MtZllNRT0TF7r
SlyBf2y6AVmbBZPf4XXSpK0WouWehPzXb9S9fhkFxASNDc5anu+bC7lEucPyZoTFdOwPDqmjd2da
IctOxv/yJv/l2cQwJKYEDe1PxcK+aQvFTTF0WbZerJ4qcFQGbdo9TN2C+LRPmyANTaPvm8fWrq0K
1cZp/pFpvTuC/x+lDFEg0/92S/S4P9UYlaVVOGSD+2fhjIN1srB+jCCpGxiKmoixn/pE996Iple/
ny9Q6lqg9ZTe+/WOpp/qG+3iLJd6dqn8A4RO+A0yuCBLUe4E/gvbYDNZ7GmQZlxLRP6W2BFQCbX1
IbcurWs0MqFC1oGYWJKpIQ7o87uXyu7L/DGnaGaGpUF9+AwLShcHw8wbqay3nb97LqPh96lq3exD
ohdjcbRFjRmjrSXrQ7AsoxcWhia/DuYkCp5dpduZYTW0vnXqs6Ervo7Ginuv7eB5cLbSwncZe8n3
PMc2RyVtLiwcFOsCCBjKoNt3RRu7lJhh5ETj6HdHS8ohHLz5z3415U7udGck1VXBvocKDi2PzRJW
g5MkfmX2EaUjwQ2sfwfsS6so0Y6vH4+bM1nFCk6BquJAzQ0U3eYqcqWT5W1Z2BcrmMUYStjAx1XT
kwN28M6n0cqqvxqneyOw/WVUNhYVEITZ2GubUSeZjZ7WmtaFF5jhhuDfvYe1UHvF7vO9a+f2bFJH
BhwWNNlQF97ipx2r74MiX200+zSLUzldj1jEdm+rtfBJCvDLDaB8mNV+uN50uH2bwss89J7yun7C
ZD35bJW2/87JjPURxYPpbUTdl/EUEcMEEKJaY5t0KSuDGQm4xrlkWeyGopfNM4q/+ZMlE/AGddd/
fj1QNsn1y3goLNK+hjpO1GwS3XgI+iZxWufCL0r/7OJ1Ore0q56aGGGbJl2N9/Tn13MPWG/nbtmm
S/8bGkQ6MjeK4bJFifQNQuWaB21SaBkC+C7y0AN+RH3djE9TllZRZzjZseVJ9oAfZA2xNwDiujDv
r0/BzaZkicE0cdTx+ERwZ7PEQ12URUcN8RIXpXum8DAf4tRNjlrb7LWI1Wxen6oMBWkIy3TQmQg4
X0fT2Ad6s4rEuXRkbGFVNvoxq5r6WE2N/mh28iIlAy9DBeExbfakse+sNe3PF/FO3vSguK5Hr1DC
K53BhHrbrO5BZOb4wBZiYp0cB5u1TU/Qg7yDWcjl9PoUb1U01FpfDb0JM9l2PfKFqXvphMBKzFjS
k1fozgfbbL0zXrFMOcv+jEugPPRCJg928kag1ctP4IyHFAmwS7nVXn+93cu0aP3cvWBu456FYchD
2os9IZQ7UU3zCyg4twnoELp918PEJPSNU7f6RRju7J3HLqbIMAiYn6cxS/Um9GBMtqHZZ8YHG8eU
+TgOdM4OXYDd+mF14XbtvGVvlx0dGHoiMFx5zaJpf/2LSrNv6gHPxUuftpeVq3V+tnrvHfkzUiWe
8z7vV38n17o9mylEEOdqngFebK8fkONLD/6RSaiQbNb01Ajhbs47J8jtbuKIVHpSwC3pUWzr0mtR
Clp7sXVZpDOBa5bjUw8G6ViXcXJuAsc8xMba/pgbn4J8OtpPrwf1nY9U96vCM73wATdpq1hWSlcZ
UoCN0Thh3wZZ5AFo2Nk6d0ehEc65wxP6xty8NpyqK7XJvpB368/MevElTwpvhwTyguu5PpkU5YkM
iHuOEvW2stgioGCMdetd9CYox4vIsAbIwkoAa4OG2vb1e1Nre+edzJchebfkaK+Gdlon//irl8cf
+7aVOidXbuNHFXp9M6zpwdbn5p96gUT1qEHq1Z2w6mLvSzq5YjmMTp19y7DrWs/CcQQYUq2odO+j
MMp+CrOFwtPBT0T+l26lo/lke3KIs4PWuPMe6/DODHMig65y//c82JxNTgq8bk5yGwtLv34vqkoP
R+EVf74eLbcZGTcYHRsaKYg5sBGvdyGlVLtNbdaxTuL5c4Ue6OfEH7KzNwrrRON5PHdaNR5fH/TO
1of+p/ClvKw43jeD2mbi9eaKXEBrDO0jFhYa/E3LeiSvsKHOBdmpC1CgSgdRzG8/AuiMcqHSEaMm
ub3dzbLJ4CFAcoSNNR7TNHeOhazK/zQK2E8ouRT3tweNPhCneWd5+CHg4k5nyn6GcrZXot6yY7k7
eBjAO1QCKko2dtN5yIxOwzcm9S+5F2QA4TXwmJMBIWXu+rNw8+LPtdCtj/OkZ58DlvYHd116HLt+
/JHxkt3px90JJfVUVgw7impQ769DCVYsbLdeg6sLZPWZrsi7voA+4WflIZXx/D7A2On8eiDd5kjU
s/AI5GZDIpt0+HpIpJpaxxs9bDtqLX43SPT+s8nuH2t73nPfut2OrCbPI1aTiijCuddDZdJJBLmg
dilBPLjhIr3WPFaem5s7qf3tN7GcLngYTJC5ILcJgYH5Jc2xXrto3Tz/WfHWL0JPdObvMcZiO6f4
7UZUocNFoTpXFJI2G5EenV4Hq89Y6Gt5B70c7TqsCr8RR4BQaR/qdpf1h9EOFuvQ9bn5Rr4NEYyo
HaUPnhZ4P4ECup7VoFnXPjHqJEJhww9bKurHeX6jEMr/BrHw2FDMWYRXNilWmlXDYCdTEnl964aV
7SElOaTroZapu9PEubd4gC9ewIkc3lu9PsNgzRqcTaOmqczHzljKsxgq57lJE2Nnu90dCgEDsidY
VTwDr6fOKkzUIKwhiQxZf+oyu32klPz76pVip5B6G/mweUBGo+OPMdPNFdEGQ54mfZBEQ69r7wZ9
rH4Yqb1n/317enDX/U+OGsPqm5KmjLO5wKygirzKV8x6WX/rhl78bAOnfz/3yfBRrE6ys1y3n8ZI
EG8AXgO+BB97PYfVAjGqcDPgij5YplDW/KufV97P14+pO8NYIK2ByeArDN9uE+UzPAdu7qGFZ9fT
1yjt7L3kSn54+yigBbkP2Efk+WqGfymtp6Q4eSxAx8SlHA4tUMxDWRl7JIqbsCN5JikCx46UI++u
zWaCAawIPVofmcUYH0qXuzMxyuLoTG9FLitxH9TW0duxSNvBB26mDRxc1xYA8i7DOAyfrdVpv4+t
9UZgx8sopOvoZ1G1QRFss494+44LL/7ggrLt9LleG/e8Zu6wk8nehADfAjILeU28RUgL1LT+sjg9
CQ3nkM+3zEZzHNs0OQart+ejd7s4PKSpO/EXvS0EcK5HqU28S5FaDSiMU6M/ZatbPARVYE1Hs7X3
3jn3BqNzRi8H1QgFYb4ezLU1Y+qtOMD/dU3dp9o3ZyqpdbXEoWnN7bfXo1st9tVLQJGL1S1BUYj7
Ynv/ttraNgtghotjCzd0y74IGyc9aXP1LV3q6fj20eAY8oJizyq5netvm0cNp7VkjS8gWczvczvD
Xy5a7WngZZeETuK8sX1NFHK6gp5S9Q9aGtuHji6lHmhAOCMLRNNRlN1wkk699GdPG9r6gXzSeOs7
kToAaQZALVgIVNM3uysrE2dAtqiBYjw6/8RFqn3EJDv5/PpE3sa92lPIlHLOQoZ6qUv8Evelp9d4
TYIzqGLL/BK0sfgDepF4/C+jkJpxUig6xeZbakhIqI4CMcD2rDkhxEGBTkzN4fVRbq4o6sMsjqqf
8G4hc7oOClFWZT25g4yCevU+FHomTiOqPM9WLqdD4U7LqWyNNwIsCQxegTTHyV4QSof5cD1oaXcY
IMlZRinSS2ejKfKj3skqJOiHnaC/yQY3Q22+Tzq0vDp6wpFZ+etny81tNOEV+tuwsmNWzsVHFGfL
p0IrptPrM3v7kmGTqZ6O0ksE2bltC69ydmp9MWU0j336hJCt0h8um6P0i+QwxZ48jP0aNn3sPWBk
NxoYmmikp3iq0CAr/beaCqlZf+lmkYcY0Bm23hhMQrt2s5wiw5+cJ7CbGqYifn2ay7rayffvRBU4
PyDIqp+rOuPXC5y1mrAGO52jsc/LB7iSbljifR4ac1eGTtwsp1Gk1s6GuTsogjWmUioG97c53+gt
TKWmrXO0Nk39nAATOxetPUYU+sVHb626n7mf7/Vh1JdcH+HAHpAL5s6g7ncDBOIhg855U4wR1oRV
/iEXtRMOzfRPnKFatib1cigTd8H5Az37h9Hxhr0c8/bG4q2IvTSPRird1NWvp9ppsrFvh2SKRieW
59lbsqMYE145MtmzhL4tuLLzEXDgZYMoEKfFZqwxoLYwL9YUpXPS12GddJ4TJsiOfTKKOghCK5/j
HzVfuYbSMFMEOwe7WmBZCipMcZcne2pI9z5edRRYA7hGtPuuP76VNLkdj5DWqkkPPaTJDsOkPQR6
1T3s7GaVNm8WmkyehhsVJf7eagy73aS3rszmCKXJ2aFD0uIN8qdZ+g5k2zafv3lMOHyJDH2FcES2
IHRSsedh9WKidvsrCDSub+WuqK6mX64ezAb9phrZWObYg6ErgkCeWjcN3jlm5URZYnxvLXMew6yZ
s295IZ5S3f/iIqSmjMr7c2BifIOu2tA+ZKIa91K1O5sBxgvLgBYze2H7KJULfHyn0GcuRmk6zw5l
YucgqId7YeksqxlmTvcFMW8zxYkDPe+Q+nyy7ABk7/0I7kwSnBdm4BZzmDleg4r2MEech918dP2B
578r4icjpxXjB4U8iERHm6srv0/+YO6pOahNsF0iIlLV4wADUUi+XqJ68DuhlxxDmWzpYpbze9OD
/12RrT6KVux87Z37jThQTpEowivc+/VoVduDh8jzJeqqtH/SRdzydhFQM0J7Sd77etWGcQVOqiX3
23s2vViubj4V+iWcRZwRKHpu4YJxlqdxl9ZLRF20OvfoFdBV8ZdwzrX2oxa388EanMY/CGEjKZ3U
XfM50HutOOeB7M1jY0NSsdapf0hKOZ3Mzv1RN2tzQNB+L+O4TdnouCosD5nOC1P+epqwhenNZelB
4bE2Z9lZPW6Wtr1zSNwJPTSD1HnE/qQxv8lrrHY02ibFKXlp6vS9ZpoANerEOM71ap/kVCynoXHE
b9gNdz9LL5N/7JxRd0KP4hPK9SiJQGnapr+VZy1By50DeETOD+vkJydTTzWEI3zn1DWx/GwlQfEl
4Ug9+A7QPD/R2jAtMxuDbs07eotnhUviGIe8UEJpFFV30jEV/NuIofOBcJ3Jy4Ca4/U69FlSIBy9
4iVduMqaYVk/z8EUyzC1uo5WpBn338pyz3dliy1TqY86kwyMuoHYUIa8HrYTQz2M47JEkxa0B0d2
yO2n0/yB3/kbsesfh7bBoaiJg6Pt9QjRtfr4RbTO/DxSZwRx7u1pX9zZt/AEUbABT/diAnr9i/qp
0JYY2bGIZgUtYX0aeQEGmkS6Ycjn4kF0Xo9nEQ2SydeK318PlHurQEGFvg7i2reUN0qksjP9Yo16
3Rj/WSw5HzyLfL8HiBu2ZZC+K8si2KkW3F0EkNlwtqmFQSnY7A5N4J+CyNQS+Z7Uo8U32OqyF7r+
UNSmnoWGw+0Rmsh9p2eOzfR3DQ5n/VRMRuYcnabo+pBHl/+1QS/n2+sTcm/jvNif8ONAxW355Ai1
xh4CFUsElhXRjjyHsh4aqUefY+2Sd7M1D334+pD3TiQ6C6RsYCIQ7tuU6ay41mvNGZZo7X0LT8rS
/W2Va7VT57yXsinbOXU4q/bUNukflAhtHYslakwq8McYcbiTsSTk4trU9PlT4AnzUy1a+18XzMC/
mieb5NxBNQL/IU1jT1T7bhAAlnW5qSDmompzHfezY4+Aobo16qzcnU9ZixFO2E59gj10PRdnvWCF
/Swo/kLpFV8FXCv075M3V+9c2SUSjmuR/ERrrlv2ZupOLkkeDxGK95FSydrUmYZgsrQ4HdYoniz7
a4O+hA6syllPI76F89ExlioKZIBOSZXKn8jgP6yjZjxlQULJS8Jd/GNFSiB0uhVVPwQFdp5UL32L
66MTAhWaMnhUQYgkv7meuU6fy8CoKz0yqbPKZxnE2ueR+l/yaAubWg49+uJ9zTlqhJkWZJ+dua7/
bkrNeSdcv/3YDcv0pRy6YD4pijL/fT9AnO8MrF00tKmAyMhY7mQnt0F+/ZvVn/+Srs4IqKPrnPKb
FxRf+jKwDiaSRU+vb6XblWMUj3SLvuud/ufSJwpHGuuRBc4ijwqux+nk1zhIfNDX1sp3Sia3D3su
d4QAFFIXOCMaUNdfBUMvyBOPGNZWDyylNXRWy7WZjc/O6hfnYejejUM/fdQ8jAvDmYqiwqFr02f8
C8DmVdYc70HQ1ZBXwUEOzZuEGhs0Pk6VTXDMdrnmsWmtEWCQqUGdsMa+GySMCDGKSy+a14zeobPq
Qj8CE8nkF8NO2x+vL8Pt40T9CNrPgMUV1GxbPO1mlxMbTYaoaTPPDacckcowsapzkTozpU1bGyPN
MUveaP58wLuue0LYyj95qVIaR4D+YGtL+fu8ZO0xnXeFnm+CkZ9n8oJVRw9H4svP/yUY01yXfTwO
elSyb6vQSvPSCRF7sebj6xNxc7ergV5EyaAfUrHexIeva8WaNSPzgMgyiUb1VzLPf2id9o9wmiPA
5rOr7xmp38K+aGIxLHU1AH7k45tClxuXc+LBhY4WA5j6YZCa/N1R5uXHBXVM7RDPsvtAzqtVgN5y
Kw/XynKrcIF7qe98/+2lw2/BlpDKKDgIkBgq//hlphcrrWnSLHrU2UMgPmgpCdSzwS36XuR1EpwR
t07zo3TtOT6BIWsdfP3A95AKSnCHnhXbO5nxnaUnI+atQsNP9Xk2+V/SSLOFKWJEvTWISxzo8lPu
LMEOoPT2cuO7MYdDRwC3DiADm+82ZC/nhjw0WqbJ/dsdauD1aa2N7bEuEgd7+3QR2bNe1JZxFLzK
48Nq9fJ7OgRLEM5yocGBcbrZ5mHWQ1XaYzO8cHGuTgnKrtRvIFfyCiJINr+PGphGFjAW7/LKKJ1T
OxmL9tFEayu2j4M/1XVomOO8fKz5/2wNWbtMy86xRyp6acAWFyfd0xZxKoH2Q8IvCr17FGmtiz+k
SJb5WLVVOX3NrNyezqYzadrnMvZH8Y+/NGv/LogzzxnC3MxE85ewclpFIbI0zv9x9mXLcePYtr9y
ot7Zl/Nw43Q/kJlJTSlLlucXhu2SwRkTQQD8+ruyurtKoiznLT5URViyQRDEsLH3GiK5IxPsPBbQ
6HQw7sgodVvEdunMtxj4CnLLBXasm3HqhnOWti+3cpz4SB0hFMaxChmU1cRoWGx8bkhzTDvrA0II
yZ/fwy4OPpul1cBnzj738lBGGRDPodMGn2xrwXAXAWmHnT959fAAagwPyl/vIKcP8fxDnVJsQE+e
il6YTqcT78kCAqOyakXT10eR1PqNjKbpC6oMWMte7OjsTZ0YNygcaAecsxZ9sXUhvwVxFlyYAK0E
UmM1Q1yL3BIZ/fqoavCYL7hmJC17yLDRfRzyHkjGbDqCQkV4bmpvOpdReLFOkUgFGBv/oSYBEufq
GIMxFAKnOK6PvM80z6ulmd/5CT3HDXg5vJj9CIdxiKMGi+zp8+FNKI4ZE7njcYT4LkygVKbFvdsZ
qb/btB5/VLipfAWQuqvPBP0vIhUc0SgFgN2D3QEowtP7P/muJ2EfnzaQWGEwC7kUTuaUFDYVZRhR
50xQ9HIoT9EAMv0gjgIXtlYtymY9pCiy0KPlsb3wnWwpaxcSKr+eqC+fEkGQ2T09BgkvVIKfv5BT
9z7lStKjK/oIfCKT7GgAl+9fP+XF9QysxtM7QCYDy+JFnmmalyrr/IkeVQhpYqgoqlKnY/gumeds
73sOwu5fP/BFOHWiUSKR40FxDojeNYYIHuNU9YHiR8T60KUfcUvtd2kATOXBRk1cvUEg2tC3BLRD
s4eGUaK/yEzU4hyR6uV8AUwFlFjck0BFB/b2+fDOSxZwSOyxIzK79MLlvq0OYFQzL1eJd5Ym8JNh
PlVOTrIaoBe+0LyO/FEjTVvzo4MptR/FIC7G1GYXMwn8NveAND3nmfCT9ztxm5ExQ/ISMJzV9Gk7
GlpAXfmRmDYu2dACGJ+1ifwUJY758etv+pOpinjkBP8CKgZAydWzVGrcxrouP3pNwKciDEjMd66v
kKn/9YN+NoyoDAOWfqqyvxAUaj0Lgb3Y58eINW4RJDW9QWqK3/pqQmWg08aeeeBPRxHK8v/Wg0AC
8vksceWcpo3V/Eg1LuzAFrtX0K5cruIUoeav3+2njzqZ0542RgTRq/Mh6RE6LRHnR11l8VAs1g3Y
TkQZyeBamehPv34akubo+rODEPhEhJHQk4ZkFKouqwXgV7TXI4d0fZ1mTUKygsM++Q10cIebEMqn
uyBq+48pHI4dV39tQaKHznc2wuMcaX2LKLNIl26+NQpAhzypxvlbuPD4UduxsKZLipr03mUNylY+
BlzLovdCXAz8pst9Rr08UH1d8qGHJug0Zs3H2rM3fAqS20zFHi75jpPTsU2vky7rj0hpm2sjw/QN
7ATEHtHufLeAyDezCVVd6Efbo+0U37t1nELfKoHi32Lrj431OEXlTKo9IXVThErt0NR88JXzeZDt
bVyN5oK5kGjTTaX6vOHJUOcJkeIIILlHdm2QDm/HIBLXED3pYAxSueUYCYudwq1ySGa+Gau036NX
5phqIg9MdZap+hLFS0M+tsjiP0AG0Hzz+FB1O2az7kaelHwKVmsZ3yag5TdvkwrImysWLxgsOKTO
2ftIzIjigQfE5zlV597pcfbmvKe9zy4ym9Bvwui6zoXLiMmp4lUHtekYKeq8HvweX2QZEdlhvMOR
H0Hz9pbsqiFOMn6gwJZ9T0PdQkbczCd1hWmYtaiPE45m+y52QXW/oM4SVh9B8mtkXKgWyhJR4Spv
0hdR0rEfs4kA1U1rU4cHqJgZWk7eSdHMbbq6OSxA9yN2AxcJN2IsLbGvnDDGhLJSNwdojfFlD6as
uXZAEfrqK8H83KUI9+ZFxORQe9o3xZRM0EjWkzX+zm3dlBaRAEwXtgBBN+0nV0s467C55xdTL+vx
2mTCmy6iqfHNDjeEYXynwRacStSPZ2gXVj0y4VCriBEgtCx0b4DgiryyH9uBzTlrmQ+aReoQ+XHq
W+G8C6pO/5hCEUTvR2xHcihCVNy6wqOuzA511iVzCcg9IuvZ70EstUEqOZJtOGMPi27nce/pjkKI
TKv0sx8O0GAAUgmusILFjBYZMmDdfo549paN3O0KGAhWQ+7IqqF5mBHdl0x3TL0PQcRePje1tM1b
3iv6ZZ5rxBycN7bdjUzKOE9oxIb7SiYDaDlNm4CgEtcCybTQtrgARNByISJvO9X6hfKggoQboez7
LwGrR56jNjAHKp81KgqFO7fqAQJKaXilOtJ/0KYngPOC4CXvGFB7QQ8ghedPeMxJOSuQgwUlFqpz
1RWRVWqPkWRJfFpBVTpdTdGg5HEJKTKiEsauSwGHUq0P0By2/W3VVrV676TU/YEwXdS7OsKtDQuI
dOM+9bjtdoFwZ3FvAiumB5lNbDqpa/auPvKs4UFeV1U4w4cF3MyrhLYuKxYaIfEd8/SkpDUqlckq
h6LP3F2mi8FESqF0EzNkFJcA6ecJLs/XHdS/0nuqTVBbEBhIn+wQkM309xCwlex93U6s3vElZnHh
TK51kUpXCpp8sNoGg5mQobRdlOrfK2+g/S2M/lT23kY+4Qetvf7Bhz8CDnjwZFuUiNu6bT8QAKOH
Q9iG85xzb/LaooKkwsfaEi7yKGlq9cYH22HMXdtpdQ2BuLErHcTazg43hMiCM63C5D62EE4roO4Y
JrmbTCHfW3y3Kc8WIdqrsEsGtev9gdHTqdUh8I56SvZ9HM5LCbfYfripoECW5VUb+PxSicjXR9v4
UHBQ0eAiRQ/1KlBdxlZUYFCeMhnNwlz/LooxKYqmGshytYS69krXtWy4RMbdNIVakHrIY/CoP0AT
EBmH2KlB63Z6N1R3PtWBC3669rMik5kcbiB4EDhvqes34h4dkc4nPYO9fky8ytT7ERM8vkhYHyw7
5FImH54HSxrki+iWjxGB8B7F563DGrsFUt9FIkMbFQlkzzXWQFX5UTFC2zraDYMH/WpMeq3gcdra
tGTWTP3OcTlr7qrYc0Zsoq2yeQo0uy55CLpZLnAJnfJxkgu/s14IdpRnIPuXj1xir5NojF7Yk+jg
5ei10XCNb2f6i0UMyADrjA0fiEEoi0XFMVk7JsQH1cIra0ddeFPnQNLLLxxiQZ9ImlTuPpmghgRl
RBDvrxkKMrBDID72/MYA6Ad5OVYPJbxUIQiHO5AE5ZyO4Cg5/RzbS8jHwRpdeZR6V5bSxs1hsBl8
drkIZcEj0CUvXGlMuIPpgnDf0oqhXtEZauu86VFVytMRcpi5GZp+2Rsbi+i+SyfbXsoODm5jrmYn
MKitWgfKdWHdqrqIpznrvrWhCuWROVkiIS3QVzyHul46HaKABjdUgBqx5K0dLctTMyqIrhp4Kh0k
G8LlmwdbQHaITZV8nmlE5S51CZK9vsuVyfkUViOkqZzEL6ETUfu5x+HVie+2xE0ufRO+XcZlHA4R
eviwgN0vP7PFg5gByFUgsRTYOnp6cMHf+di4y0CxAy3LeEcmwk5ZOpB4dqhSSlICHdYBuKEby/Yt
RuG0gjpic8cwkRWtGVHmt/NkPgsgZcwB1rm8KWbqLXNRjzrzH0BUUMP9DFUvJoAxHZquGGmjnB0B
Ozq9AUE9+LToCM4Q4IfZ2wFSnwBo9kEwf+ANcC1X0zJ36tMU2zrMF6IceQlIVDLmjWeA7hBpVMs9
ULxdX0IWqW12C+PgeKD8qJbLqodb9ic7uifDKJRWmwIqVGo56nCG8aibSpHudEgyexsFLHufhO0o
Lirm+fLBIIMZFz6LKgEHykYMBaMVZFwAZU3ne1Lrtj90Tro41zhM+CeoQfveLqNd0x9iJEm+I43U
1juJwUY5O4KW4kVHFk5v/RZurp9x/UOIEExJoPfxzBx19HXvjyVJG2xbi4Tvwd5EtO+wJQWUHIFi
GOAngdWZXIAH6fYFNST0D1BkQyiIase87BdEKqfqMmpaRTqwqM6lCcKlDJlP+jd+MEG5ch7JLC8z
Kax3lS11UuV69IA8t5j6qCpYDhfW2o3GeOd6HZvLfloQvvDWJx9MimlxhdkPSJ1bI7O2b5Ogt9ct
kbM4GA9U0Fx1tO7eVkHQHKch8VgRV3OLbaMKbH+dwpWaYnA0r0CDPtXdcOoF9c4faIW3TZPxTjfQ
eIUN4eIPZeghCDsQlVF1xTii231Pau48DBq5310oZe10OcQoZgR61Kuzaik0nErtV5LJNmvyqXeI
LZy5o7xoew4dDXDAKT84gqGkKtKl9Ypk4kTv4MfpOB/CpSLfSDv5/oNTc/HRqzxo+e/cyBp5EYO2
kV1HdUPtVaMb75NwQuC+KoVsXZ7JuDIHBOHMvsmGkKL1cRRvJ59m2SXJ6mbMEeBJBv+3OB4PEEet
oRwXRH2Gg4upDxHyfldeW8XtJaj5E/h6GJGuND1mPgQEtdC7foyG7552x2hn2smEF1QtznsXAViS
Y+rCKlUtXjoWJm4D5+gYd2gOAafTFQ3avjr0rhNYGEHU0QiuvTNOed8LbAP9EvKhIJFrhn2N7Ti7
gjwKw25fDWq8jDHvp3zxBAxRh6Ab7hzfxikCMIS/Rx14PNj1uO3ZPO40ifB/amIgSyeUWKyss+SK
IFMf5o7T+w/wAgjai5B1sDJ2LHafa7bYOMtDBoVGLBMEwiW+lKp2SOvM3jUdqtBeT4tcdG7SAOoS
VcQN5lmyNJgy0D7ETiQNH65gR8boJQKOiRZtWFVwvqgm/dgtfqJLbwlrcqhQVF/y2EyxOHR8aIK9
hv5vfY+10M4lVzUKQLCWQ3oV1byF3oweMX05nFRs8q6JoDRVQI90vg8ar2u/VVCaUjtPOm1tioFx
fkdJx7/Yug2hERg3FePYCIIpvaaAxZIcSVRHtTvcJdvqAD7d6XJI5eLWOMft3Nx2bqZQftaojV5Z
H5euErmQrHqTIaAKDplxM7LrRnhjmhzQsUocTRNQxF7AkbR714J4fTHRgcdAcUCUMNhFfrPUx5lK
znftMCVLEbdATRb48SBvXZgXBSVCOBCAETOmzRVIBu0HGvsTKrdtsoQPIVz2xmPcam72fosQ5RPI
7jy0qA04cfbYopI2HYOmjkAG1qpvAKhyBwIOOHCWjhE5EBRMofo4ZBIG9HEzd9+BDFz4/R939P/z
3fxf8kjv/n0Zl//6X/z5O2VWNKSeVn/817H5LqikP6b/Pf2zP//a83/0rzfscXyYxOPjdPzK1n/z
2T9E+/95/u7r9PXZH/Yjjkd7rx6FffsoVT/98RD09PQ3/39/+T+Pf7TyzrLHf/72napxOrVGGjr+
9p9fXf7+z9+QLXqSrji1/59f3n4d8O8ux98bVEj/3dSff//xq5z++VuW/ANZCxTqkcRG2vIPmIN+
PP0mTv8B/uMJhQRmFpRbTjWakYqp/udvQfQPIKZP1GjUDk/kN/xKUnX6VfwPcO7xQxA3UF2FBpf/
23/f+9kX+uuL/c+ohjsKQTv5z9+eZ8IcIMNQ+kG2bZVMkRWESrsmiy9qnJHRGzn/rWr/f9t94feU
+c0cy94k+ymq+zpfFms/1n5szpTXft5t5F6fp7faxOlwMI7JvhZciLc6XlzyjkAc+ceTz/efYXo6
LM9zTX91f5XTyoalS1VXxXuAg+Ryz7BiXODR2sgDVdQd/DxEvvCc7vNrL3PqxJMKgIQ7aavJGO+N
BDooR7ES916KDf3Lr1/meYnjr5dZ5QIT4BtZm9l4rzwWHj0PmusPCMjcGICraTQlzHBjGOFYzt7+
+oGvvdDp509eiKUum5PTA+c+SwxIoUCRFCcFkHPqDM9z8n+90aomlDaLRvIriPa6k4m+wpWy8gvW
Sb+Gw1Ld+kdPdaoruOSQPczdPvT4wR3rWVz8+gVXFfa/OuCv3jAZZBdJG+0VITOkpPy0hIzaD9Yh
ZdjlCF3mIVc2cVDuJ163Vz6lKa4FJIWz1a+78NoYY2N4OsY9scPcRxpDgPtqEQj6I4l0c+b9Xmt8
tSuAVRfr1E7RHvjY5JML87S8mlV7Bv33SutrJkiftk0sAxHtYQnYPML4Cee60wCDvWlk1sBO6uiI
8TqK9j1u1x88zWE6VS3Jtp1nLawget0y5vMIsF0o2e5dOFaIHVJj9JyT5Gujs9oNfEO8FLYD2A0o
0tmFjWMT5pxjKe1+PT6v7G1rIuiAMmDUKpKUQy959TYZBq4+BHzJ3KvJQXB4bwkN4r9Vevxzobyo
WrfWGRFgO+VIbRLfQS26nj6Ap+78+PXLvDZap58/2Wpk6ipXmygtF+oNe0tgAJCbppPn2LPPixx/
9X+10+DaGPYKJbaS4kY5HLSAQcW+19YDpaapw7/ntPfXY1b7SRDSKtXMScppUv50McZ0dPfL6PXw
7oAZhdm2rtdgdA6/5CowA9JIfre864St3wDGnL379bd4baxWuwZcVVJchKKsxJWi2fdSJMENCS3l
H5Fp/JsKJ38O1dreuk4J69KEpaXoQ3vpDIv7JiPgXp4poL0yodaGgLRCQRCDE5cKKFiTu60JP8cL
Zftfj9Frza8CCzUnFNXsOC7nHl9g6smwD5WTnMPUvtb8avNQTTDa3rZAD8i5wzewqXFy6VoYUm7r
/yqW6DIHuX+D0c+8gY+XzItGjdtFsui7bQ84vdmTBZ34NpCeY+Iyk3XzIUmlvDMN4efqo68N0Gqh
JVaAtALBzZIF4dRcTEtggOXvQBXbtsTWPFbTAFsx+QJ3ZklYeCkHf07zVkFf5MwDUgzEX2XQv+b/
apVZ0hJ30PjEHHwzsWsJLuh3g7PM8RWZqqHbG+Lb8VM/pMEXNRI9ntnJX4t51hBGYAmrhC4aW2Gf
9uyqRtEnQWTfIY2yTycgO0855xbpxaaOGQCeZiHJLg51QIFJns569LzyBePTuDyZILaKHdTpnKoc
EkftgkYnZZr057y2V3jFP4c3Xi1Q6Mka2JzwrAzcRdD94gEeuo+qZekvGBjg9g2RA/3BkGQaLsIF
+edbAzmW8QiFxbT9lHZQZtm21NZk73RsI0Z1E5YsqWRQxEv2yOB7ec7V/LVxXK3kXkAwC4mNpIS4
ki7J5IU9gLkp+X3TOl7DmpQnYrhSkLAkzKSfUWlit5BVGbZto2vgOw/I2DoAu5VRj5sMKggpKpoK
xUi5bZWtoVKy4SiGGZGWgMhX/mUaCuF+M8zDiqv9k47gCCrfkPsosJHvbFikvy16XQOmAz32mEQi
LuH9OMDohfsSiFwwDzbu4Gv4xALBboDARbJXPPL2sZ3JbonpOQXcV2ZVdLqxPVmdMXC0Ywsz1VIi
L1cu4CHmsWDtmT3otdZXaz/2wFwzCFVLIEaHAmWuFqRb6m+bVNFq6ePWQ1OvoUvp496ITLr3cSTh
uUDyta6vTmYvZkABQJGtJImdjgqVDxzPHBrt2+bNWiIMta0JmjEW/qTVkF0CstvtqiA9x2Z8rfen
nz/5rGAxRmzq0PpU+WGhA5TN5OA1G/u+CrLT0V/SOcFndSa/LrpAzUhZJ+dMZF7r++rIRx1GQGxT
LiX3UAKS2Uigfhguh1/vc6ft8ifHcbS6h49VVC+L5+hSO9Ejrp3dDMfWDlIm8Ks55z/z2husjvxg
Tuax7SpdBli4b7OJtnuUdbtt1/E1XXgCKSaERZgG7DSKL6FHr3YofW7cbsLVkvWmAYDvpVUlkX14
3fRDAqBrv7HrqxWLg7rqOi+YSk7hKVoACyDhVmVQt/j1x31l4NfKTHCPkZ2zIM0Dk2lz1U1kulFV
dU7t/bXWVycw8qOo4SoQ2oQiWj4E2k37NxGqeOcgxq894PTzJ6sWblcwxJ59g5BQLUXHos82s+dY
Jq81vlq0Uet0YZpW8x56iIDFSeXnHNID24KfNRw7YC14v206Y+Sdz8JHfDdm5pwP8mtdX63ZDpon
zslb4N9dD33u59Ecb+36erVGaaXS2pv3mUbS2D+1Do/zja2viWadOzPUztG6AbqtgG6MgscdkDqb
JvwfzoRPZkwNNgRALS5aD/1H3oT9gTRkY2ZrrYLQmaFPG4LGs0UNZZ9kAjev+JwiySsfdQ07N8Bg
Ak/ZzftoqlCZ9GZAL1g1bTui1rpm0Iz2Rxq4ag+bCXjH1M2jgpXpxlFfrVMJC1BoBADjM3SAUoCS
8tmZ5Tlr39fGZbVOAYsUga2daZ8AiLKTpvkq1fL3mMt/3pbWBi1cZgZuFErtoUhcAz7VwDJS+H+P
AvJX66t1mgStQ8BbRdcz5R0lyiN3FZBu20pUwWqdGgUmeYiWS9TRgQxYRvBPds7kpHLbnFm7WIFE
lA2Kkbm04TBCYBloAKAj/en7prW69or3msoX1Aw4WSvo0Gat9FCtb89px78ybda8NSUqFhAbqXLK
gi9e69+Dv3y/reOrUNjABn6w1pnKpnZusT1+Bs1qY/ruhVd20wDdMiZT2eo63ak6eke76pxA2mtj
slqnI1R/oW+oVAkDQrjLt8lN4vNzPJPXGl+tU5SFNZMmdfZjb34HAvwj/I/PcGZea3oVAaeNJg7O
a1uiWQnciC9rKPvKgGy7lvmrdTqTCOL+oZjKDKIDn8IJ+0Aum+XvmRj/uQ2szUIV7323h59mOVCx
7KhJvtUNO+cE98rYvHDgSIGdnxuhysiCqjMMDF3vzlVeX2t8FfxmYxxC92wAmltM2RF6ud6xhwbO
x03r6A8pnieHtT/5k4ClEqZjXdV5MOhPSdps+6Teao0C/JwB59ypUkRzkHup+dzz9G5bv1dxL1TY
jW4CtO208l2ogL4GFnNb06cP8WRIqK4ADg7ItHcBHCuctrppFndjfuAPqu+Txj2PsWRxfGcPSu2b
wSafU+DBt50Vf5BSn7Tt1IjToRmnyr4e7ymhh2o4J4L92iRcrc6QaRsY5NT3dJkvhPavw2jbCfpH
pvhJp+GGNcWU4W4XD+QmpaYcRbWtzLq2uWz6ydRKodNseA9QV9EmHzbNkLURQA+zR7Z0+IjQPwMZ
JbtPl79nqPbnPrWmuCs+d8ZCOLO0svXeLRY+2a0K5G5bx1crMhgrM7ZNNpXSAZTAH7uLrMo+bWt7
tSI7IMUieN45+6hBdOu48VdQATcebO5qTWJic94D6V9CgczkEShSO7BU520LZ61ykYJXN4XR7Ox5
/CDoLkUWe9uYrA7NGpDWkNd2KlUKMIcOJGh0PH63rfHVmtSov1s7VnLvga4NRYhsB/b7OZ3TVxb8
GtMloLHbQb0I4Os+ugsU+96EVmwaFS9b5XcBUbMuTzMJJGxwF6Fto+atba9OSw8SPkFgPKSN/cC9
USlpr6BiE29aPy9o7LWE7h7iWUyUaInzxW3f93G9KcACXu/5sQONilB3GVY+OD+QdHXDCrQxoDq9
5rBlvgAt+PwBTA9hhVrNVJKQfXX0/BHFh/fbml4tzxm6LSIOMC5KQYuTK0hIQqE32RRHvDCXFPWc
IB9t0HFj7hR1r8zMt61QSHQ9HxTo10Pdrw5kmXbBsQfgEGyDxN844qsVCr83YC7VPJUu6++hTFm0
oBpuG/HVxRNCx6OFBI4soQfgF3qAw7EXtj82Nb4GV1lUFGQ6TBIAg/gzgdlUk0QP25perU8jpqpL
fUeU1uvh/E4TfgBAeRsyAh4Cz78mjTScagDfKVFCWnbQp79NArmt7A/p8eeNK+bLDvxMUVLAX/pc
KgEvkNm1b7eNzGp5amD4XR4qfNHZ/g5W572R6bdtTa+W54SDp2bgKJRdTN4axi7dYdg2D9dS83OV
diC8hQKiZbzez5r4OwjDfd/W79XibMDDlcJ0soQgSdGF4A+l58LO06i+LLl4axSTdpAPnlkiynqY
obQrYE4DPTNmoC7lq3NyCz8/ROHz+3zGRN1oxg4cqLJvgi99HX50WPdu09CsEUwGiMc+TiqB9T/L
i1lCnc2bzwqPvtLxNYAJPNmoEYGPjofex2EGQzB02IdtPV+t0dpwMPzcWpZgMoR6vwTKhvmYwhBp
t+0Bq3UKSghJVdpjShrnvhn8dw3fdheHiNDzD9pDoQYXZjQNI8v7yW3eVEG8qQwFI6xV0yk40Hy2
ogyqwYcWiT/de0Q3m5C+YBA8b91PZjeaoZJcVi4YPVbwMgg3AsagUPW88cFUkEWWtSjHmbm5OycH
DjmAfNvXXJ2hk4BwQZhhyLE9Xs/Wv+4js3ENrZZnpiEP3HIiyqQiY54s9jqDmMG2fq+RThlmiWv8
TpQene/AproR7rSt32v0kmhQnYi1w0sZpx9hbHbfd+dsoE6z7Sfb4hq5VEEdryOsFWWMkckzgNBz
boe/5y3538vtC+uJKWi509KMo25T80L43b1ysm0haLxamhBggctD5PKSNMHQ5hqJir1ynXjT7faF
TDu4y0CltRbrJrNDAQek+G3fuMvGL7pannMbxRWwdrxcMuEXngxvcZJuq55Daf758lTOCDNiQzFd
aBa6HfZa28k6T7O525TD8dbVf448FjShBlYGok2/QBXaXKhumC827QBrNBPAv+DImRFfFrzcpBiR
miuhfsC3VSleaMFAPEWlYqhYmTow4StmzYYf0F3VG6+kaziTN/huqDOHlaK2cjeQuM0x/tFh0+is
leYSaImAJeuyUvWxX7gxUOvQ19m4+67hTFMPfJ+Ebnopw4RMubf43dfOmpFs2yXXzg+mETBAMBgb
WrcQ8JiG9+asSvcre9kazQQFMQ1zaoVxH1N2YaULR+ae1ttmZXR66pO85RzMgWW9ZmVbRctHl1bQ
y01S1m0cmNWOEGAXjnyLz5pBZRnORgrumSeHEyivbps3q10BpT6IKLAZIx9IfSlE+r7m/bbMv7cG
NCXd4APBLFiZhNNDQ+S97qaHbf1eHdqksjroe8LLZMy+jFR7eR2G55C7r0yZNdBoch1jlyCiJdZS
BrLvzEFndpL9pq6vZTKFdVCj79F6NFuVRx676sZzKKbk9P4/ObnXMCPeGMDrUp+WM6xjqhzVYkje
uFDl6AoyZKS7GJjVD2qQ/WUgAycup7rm0TtQ3BJ+B5dGKR5gXx1fdKhL0ou2G0Oo6/QNkvHE8NTV
+RK2XLzX3HdU4Vo+dl+hjOLwIkZg6e+8CLn2fcLgvrTrPWTJihhVanOpuJO2pZ9ALemyoq22heci
m/AJmi6tPXjQp0p20ENCm7pvpuVAeHay0uz9RR0G3zfLTs5DMH4xSRhWd1MYO+036UEprEwXP5tL
YfC+OzYt0b51Z4gujtAu7CDzmRB1AXE7kt3E6QhemMsX8NTTTEO0KBaXrJFiKeGUnNqDHuDlCavX
kET7OdEhUtg9vKYL0jNoZ7hzltkiFU2Q5ANthHetx6rNLvvAm8ISrnFEF1HQzZfL4gy3YpzdcBe6
kGzI20pUy0PvtTTZFoWsoTViIDMUnWZadilRH0QKMSkxjOm0bU9Yg2v42ExA50MKMUMuL4/89qZe
IOSwafavsTUuRg4C2oyWlrLqJASj29Jwt9kYXK7RNd7YeAtcc1kZkyECtV2OaskTB2Jdu20vsNrx
p4HryqknWqI+8EOz8Cpy5DYgPXSun58mTGkxc0ibQUszA3xnkonpiyBr/R/b+r7a7SG2tQQzxIrL
nsPDFrJZPEBpE2qi20rgnrcaHA3ZynEcBMRdhHG+Da0OvgsHCgabur9WIhxMqOJOBbSMo5oi2+nk
PoF/xrbGV10PwsriAtWzso6HxyrsHqqk2bZew9VnnVGBNL2PfkeqKmXWX1XR37Mm/PMutQY3RjMQ
WR4ypyV48yavnKzLs96jG8dkdesWUCOKYaPISuK3bW46/iNuxbtt4706wVvQuucxcWmprGK3ICY2
F9DTGLbFZWtsYx03rhr9GN4/ogtvQtzbwHhR0+dNfT9JKTyN+jQbe881BDcd14MgDhR79k3TbLzp
rNFkLNFVuxAECKgAiQJ4tbhgjnbLTX1fQ8m0CyJ21EBHaqR9fxUHM1SzYy7ibewBePc+HxsJCXbA
pCgm+6iSq3oM3C+4MdttieY1lgxOHRwCJ4hXkSgzl1VYqTJxp2S3bWxWOUM/6BVk9bAHtM1ACqk5
ydU0nBNKP+0kP4nN1oAymGEYZXALLx07Bo81sOyPy6CGbbhSz19tYJEfjBDX61gJ3/fZueyy0Svc
SuvoTGXyFdaet7Y+A5m1quI+Hcul9wLxjnXNTIsqgaL8TkvqvAOd7dZxsr7dIUbssoJkuIweaieK
6Lavv4bNyDYcKbT8hxIh0G0yL9c9J2eULV75OGvUDDGousBMZCyl8esrrxdwFGuo3rjoVgcv6Mux
C/FJWmrL67RwhpZAJqMeWb/t/r/GzcVusPw/zs5tWU4c69ZPRIQQINAtkJkr19n28vGGKLtcICRx
koQQT/+P7H3Tzl1uR2TUXVc1iwQkzcOY40OydYkcGhs3D1q0GMcLc7DktrjtWjm3EwcjvRXuZaAY
wsAWqBGfwlEzXW88f6/Vc8wAoTlQ/IHgKNTcu/uMoYYfN63ra8NtZXWw3O3DaVoGU21t8s9us1tv
/KqT0c57bAy8Jk8I+Y+KyntKzW3dgGvpnI4i0gIiiAmgdDWVjFJ0YPz+/raHclUqtZ1a2tivw6lx
S3FwHSjNOhM3hrL/GYr9r8KIByO+WGWiT4ksxrbsi2K+73I3dLd9j9eCsZRvY8IGok95NvTVzIs7
mcbhtrjnWjK2TEPbNlwMJ552/tEswFrmtl/f/e8Hf3nA/3IOXOvGOCBlq49xAl+c2RD6ENPygyKw
rjwwRLfDbcH+tYasCKwB7rwdT8QlFqbIme0v3xDh422n5bW9uo6EmVcusBtn9IOz5H0bN7dF+uTq
24S5hC3IgntH/SurYcwIoIyLhxtf79VJCU9tQO+gCoTX4tK8X0M0fRjgmnfbVnwtI1NiiB2hBvbF
qDi+m3SSnazIihsf+tVJAq6yBs1kUGiGoyoxzsW7KG3FjQ/mKq51wQ7BBaGgEICFU4Xhw/nrrvi4
3nj9q5gfhjRNM9lFnfYl/47a0ZPOu8//e1H9+/lNrtVk6UrQrcaEIIZWx6YvZ+PWnz6Zb3PDINcu
YQJ1hKFrLo99Khr0Nkxx1iz7Eznkdzd/dYSMtIfH5IKbh2skyk4xhVms3G7bikFl/DUi52zPQ2ZQ
f4u9jUM9COgRqn4Y+vUmZRa8d3/9A8XqwYTqO3WKYcxdFy0hryPm+d7f9mavVmtgApm+n2EmC8fG
8b4HwOOZwrPV/eHu/1Ma+v/3Y8Kv0nOWJnRjzOHTYfB9fpnjeHB3Qq7zckSq5OjxgmQFkShT2wj7
VMTtj1Pez/orBTT36BjdzznQYhlccxsHd4UQSfmih2yjlZ7nIKq97Zr9+9gE4Y7DhCizclm//Uh0
mj6sU2/vg+jWY9I4j0vAA6MrYe2Z7m9djPmWd/LiU/E2iGIyNVKqdMe/XXwFoKRrn4G0iPYa/7UR
Twl4BusfIqZ/P6PItdkSaXje0mmWB9jLSlZ3dl5gi70uKGWe4Y3a0D8kFb/78q+2M+gnZ3oZfD60
Tdw/w0+ZP1JB4T1827dztaGNkcxAwFnliW7kJ6AZ73jcvt526au9DFln0BHz8pTs0PMqmp7paP5k
2HFZmv/ySV5L75yL4C1uLqDWCZ4g58XsytcchqsLrIxX3p4BjVfdTdUMcu1yFs9AsYObCYf1KWKH
VHp13CfVfrzpOV2L8brQOGSLiTytY9rVUbN/tj3903P63Wd6tbXFpBWgHTt5YsqJD1Bvpy9F125/
bX0c/aGS9LtXcbX9QJ7QupWp9tAKK+XRZVsMdVikDkLvBa2g6L6t7gPc0a/baAvulm4WhR8z0AhC
N/YZG9GNB1hxtdBg5R0jVYeNfoyGmU380SbxHzbo372Eq0UGoJ4sdszg1rKdc3vmymTHseDozLN2
VeQmdQFohL8+nQzXZkLkEWw6YCSIWff2C5/z20ZbybWQzgQ+CxGW/pSDIneE5roomy6+LVkBc+nX
e18FioWJi7uTANfwOK1B1wDO3FS5ADD914sTBiyFylVTxyvof01SpiO77ZlfQ41CQhSwTLj0DsJ4
w+ejFvR007ZwraELMEIThkt48Av6kGfRw8xuq7MBDfPrA4GsEA8JFs31BHfj+94Ye4qy5MNt9321
SEGG6daQRPjY49YcpmlJy8BVerzt6lerlHDwyzMSiVMuzPQA1etnoA9vM4cFue3X59KyvI1W6sRJ
BQpKPbfDHZnVbVJU8p+O9H8l/KD+orGnF3ESfT/XQCA8RvliDjc9l2sZ3daDiGBgiF1bnYrtSKn/
CE9xeVv1DMjGX59MN3I7q3Tg9bDOzzCQP/XLeNvhei2lC922tfDN7mAh6gSALAOpdpX9Yef9TfR0
7eu1Qp2/Y8IPi8isYwnVWDUxOArf9swv2/1/vdAdJj1mtZPA1JIO1dBOI5CJywCcxW3Xv1qmXAfM
XMiMY9Bq3MHfUM3yMG5gK1S3Xf9qpTo2NEM+J7zWfkfv6h1UAH+48/+0M/8lPLvW0qVsj2FO1XYn
EE6T9YEInWHAqIWX5xucksaTANETpNl51dkBCNDOV7OV2QqHzImF4+w4mQ/7BBDRXzrP6HpqikTk
N9XIybXoZs86P1u3GqBjmKrghQuPibS5zUeBZFensOI2ASEwMweRw6g/aywciyN5W/uYXCsIEw/G
tJLWHBIP/3zM3r9hYHP7w1v7zWK5VvU4P8OEJw/mEPJ4LyWRoOXIG3e/a1EPECwsSmY8dXBWTAlm
1z9k6W6bTiLXop5on/TcABh5aKHHrzmoZxWhGA67aZ1cd9V3CKsbsWKrzif63ejkwwVKedszvxZt
btEMWhi1l9x9se1ZJKRwh85IIMtvuvlrC7pBCAssVJfX29IxnJahdwNAoSxOftz0B65lmwt4KPva
TO7gxm46aFDj6omnN9X3ybVqE/kDuB6Jdof4YkLnsxm2AWl+k9gfRqS/7t9Tvqamsbg4MDiyVCad
S7DzbpOEkmvJZto5WDO4wQEeAQRMIuO+RHns+20P/eroGWVREJI09rBSQEGKKMI04ZaS24Ksa80m
YG0StOXEHkbIvMpRLu2zyhP76bZ7vzp2Uj9NIE3O9hBx9JpSkOcOImQ3Phj66zsVi49H9O3tAYap
9HXQm/zOyJ7fFpOnVydyp1FSHqfUHQRZLmhB2hwaAHL+sM/8Jk28VsGoWM5UjklxBEw+W187p4U+
BkbVckzBP1xv/BFXj6hZwXePAeU6ZLSI6pVmbTVs7jZFDPCrv76AqWtyaxmu3raDqAvIYSo+hr9v
+nTSq8NV9ji8oWdcDhMoQ5XQc18b3dy211wrYjiIj1Zn2XIAaWs96q6g4IyDB3XTrV9LEoMGX3lf
/HKw3a6OsZEfdwDhbnul14LEvQMrbUQ18jAVXV5ptfUVJKm3CfPJtSJxyENu86KZDpGOlqrfgUZK
pnCbcxO51iM2aaqWuGfTQdi5q/ZMq6qAc/1tx19ytWJdHFByXtoCjLBhf9vJtH3qQdX7w4q9XOVf
wtxrOWKTgN/oIFY+ZEuMeZTLHj/R+E+1u99d/WqhgnCDcnXg/JhGKJ2v0Y9RDW+3fY1Xq1TGNG7A
z8iP8PlqVLkCKffJdpv5ctvlr9ZprMZk3MnCj9mkBwgR+411jyxWQ3HbWr3WaE2mcAicJn7kJi57
Tu8VufHwu5ZnwYhrtoHi0jpFsHpp/A+3KWPJtTYLfAbRdPnMj/vF+kj6OAUosfDlTQ+dXuqz/5WO
9kR1dg9jWsOF625YplfCbnMTJNfCLGQ5SGq0TmsGwU8/RI/pIN7ddtdXCzSDjVC3JENaU+Z0DEyf
wtx157X7eNv1r6KNYYrnHkzc/JiO8QYL9dSk95dRvT/5CV6CxX/ZAujVIhVA0KeFb9hRT5G5s826
6meTk7Y9YE41b86t3j24yXvzx+T6N9vCtdCIBaDKRtB5D4R/6dM3tt4W9V3rizKVrJsxuG4i3hcQ
/4jsxkLDtbpohLaXNyLPj2zYyHqc+EqezMLlnwzEfyO8I9fuXBDkU4t1mx8xmNKWczcK+6B9NEIx
a5ZpPnm69hieBp2Jvm6G2qGC6WlEqjHaxj+Zhca/Cd+u1R55HxK2gopy1AXvcviQDsGXPsY/P0Ns
2ad0HDj+lyGNB3YSU//W7+ItdirJ7hojXPedL213gM3V39uawAOzBLQOjMb/vQzi/4cZ+7cv9WrP
zwMFgL2fFdLLzQ9bFSsBUvhBSmzV6tg1m1TlPGowji40dgSEWx+WIT+PamKdPqIa00tdKgDdw7lr
QtT8lSTgT58GAkG+BEI97N6XiIyn+VGyuJieVtP4mJ23KM1nUK131UaiJAkXSVsuNp8QPY8M673M
+Dy2f01Lp11cAkss9DnZJTzC64AqUN7WYQZ+vJIh6bcPXAi/ijKT4ELBGz6IzQxlzF3E0pIH8ATk
XTxJBl6CRqHb6hLDKApU7cTk4/BxohoJR5/3xT960hfYtpvTtWYYVkhKhyckq3X1VJz24DaguoAu
NcNfIyr9OWh+S0xiX2YFa7uvg0gl/6FbBzoUpn/3cdElLOL68OUiYbybdh22coDTmKm8FyaWdY5p
2+awo/9GDxFtNgOcOLYnXq3Mh0zXdN0z8hAXK+NHAUKrxrjfPIY7oCWGKmfTyp564kRRE5H4pOpy
NiN0L3RRg3Q6iHKbWzYPkOX2I5idliMvzyuU1bZ2xJ3Nw5KXBWU5ho1WcWrSHLkGDiCm3T3e1tgJ
8ECRDpQ8jpSunR7otxn869qHfct/OLEDxDgtYyaf94UW7FM30zx/TixIp4970xWurdWOwSbw3j04
wwZDP7lTTxjrKfC+JiEm3FxLdt66I4EVNkJ44Mh3eRdYsvnvM0jyY1uNKzoI5xwTsvwt3nI4WFZq
SIGfa4vo4h2qnBp8hNGnHdpW2C7lbnWHgHc5jmeaofpKz0wORVdKJvmRyW6oRrZ5vaDqESKzXtKR
1TwQZ+TBLzjYntnYuv5t22g7FPgcRuqOfZKZrRrbLqWwFu6CqlG66oqvhU2G8YFvO2p7ID86cB79
ZNEBKnmR5RRht7VJklQ8S5L+XSyLhR3hyiO3h4H6GK0QYmHIt0ObYNcWI3kkGMCEdcfgzEeU+05V
hEGrZc3T6UOe6biou8Zk/XeUtwqFRQOu6lqbHiTkZ+lIy96g6Zv1sQ85Zsv4SMbsfs8iKh/jzsv9
bzGo0WHMaonG9HnGogUve+oCPU867ufPXaQLQnEmypZlZa5TPj0Ta2X8HaBioNrLpuW6PXm/rtk9
WUQ6fuk9Az4boAQCC4MW+FMOP/CMqR+gjbayLeUsi+9ZwubpMywJdjCghUDAgyGJMTxh+sUU+D+P
Ufpj7Jd1P2s6hfAmdxLH1dRhJf3oU3zmd62k+7PlpD0SOhf9S7G4nB1IIabu/Sy7bX/1mI6gEWQF
MJso6ot9NTsbb4fhH4l2X/fQszkJp3EE+PU0Ux4vD27mOQUcNUnp14LRlP8de9k8w3cgukfvcf+B
uRBd9j5r6xauUlG9ib3w9wCPrPsdHKeSL4qLlNeTwgDruzx0aniO20bEZw+UczhEc9dvdzwshJ1y
tknymbBGNu+7mbdTNQUbwUizJ9xgAkUz0B/X3WTLkyG7JedkYpP6CNpLM764jOfdkXRyzGu79Sv2
Tp8VS3eELD5eALZf2Q8FI4mhalDa8y/dRhZsJd24AaOcjXYBrxctzvVB9nDFPjatmzCbEuVr+9YV
hqdnPU0TK20TLew7qO39VLWDkbYH4jtuCIBVabKdQWg1traekqi2ZqBxOajdT18Ty3EHNbCnMTww
N9yFiFqzlP0WmeEwXHycSrgg7vJ59phmPGTT4r9REjwDk68FGBRY5p09IcZufzZYwjm4xB3VFdM+
Gz+HGVBPuGJpDZ+8MpH7Ls4exFr/FgA1BGa+m20O2ni8T34E2d0itvMl2iSr+eHdmmSfwG1ZcCBI
WBzx9wpXubzIybrlkHGG9vhhAPs9KzHSO2QnxWMuD+vaguFctrEt9ocL8BuF6Q04Mn5HmoDEAuOP
XXc2QPNF4MoLEX1gmVxo3aUMCG9D1pjXedj3/tNCdgB+V7t7fnJ6jJp69rQJjwmIb68kNr34gOYA
DWA2K2X5EaiB1t5zibT3OaB0VRxTKXDe2QagX6jg02571C3pZTXuS2wrgILzCOMoi2mEx8jlbuL3
lkiNGZshtfZVgAZO70boDPrnEfaIYi7XkIK6BDP6cvYLj89xwo19ycwcDX9RsRXqkanE4BsbOq26
vxNV7PgSNHz+zGEEiXs94pdt/SHTMjUfmVy75t60ok/OmI1m6sktFKC2A7YjxWrwtZLm5w5/bRjh
m67P7swo2hbKb4wv4RspYL513/U2THdTrxMoqikU1uRgJqAyy9WGgX7A3yw+rXFnt28KpAFYDXDa
jWk1w7OzrSLsT021NdP2oQeIPbkr+IRJvWwYoHDW61JEVZicBYdwGf2GuaA1jyt0oYruFbebZS+b
D624iwaaot0oGhm5Nw3c8XCPCYduR1Q07NsPnBpmkDDWJSR+d2nvJaRKujnfn3bCUw22NYjPzbno
8erhTsxAqXv02JDnFyBTzHImtuP2Dqhlnl1O7q2DkUSLx2hMaTlWOYHJYbu7tpqFD+FdwjcFCrRy
BTvmqcb+VsrE98sLsXEx/7UvZkr7Utl1y84hTcj2nOLr7770ZgO3CD8yGZsXiY6Hf19IPMT7nfbL
Vg+Jy+wdzv8I3O/VUsDT/Z7nvkXwZMcdL3Np1+PqZaQ/5nGw+nXFM1vv5x5a4pd+FZ2o0r4bzZdt
ymn2VdM8FLrcVribT3hSiWr/HmC0S16BOkj5X2PKuPw2q1lSJOVw0Uwq3QP1fqdzawLit44UbCzn
yAUchWrD8YFoDz7DLMrWvDZw9hjBSZd59B0ogpBWBId6f97dLN9yh+/7IIlXrBLbjraazof0c0Yh
pqmSUDR9hQJGmgOjOebuRFWesbVMwACfn6du7jCnHsPzFclHr8anRE8+UiXD/Ohf/Tjb7ZjFIl1f
4oEsMG1Gc56/pcXgu+OqgFd6nWmXfCkM0EC1SRvUjwoRWfYchqlB0rH0nr6gaZkM75XMzf4Q98M8
YsNMsTYwNAB1Y3GScN5dnhqt+LRVQIK3rwFyqQiwcqHX9yB8z5iix7A09RW8LxtZ5TwW04s0KEyW
nW7VfEgChrHVEQO28QE0+WGoF9JQvAnRqfgpddMF/8vMJfgpoMft2ooXa0Zr7WYSu1LuW/jcFwpW
W+WuMfL3NmE0N/nUGjY+LoNDxFV1bR9VcQ8rwVBhd1/L3LPEfqYObhZ3LfMTzvt8IwjTE0x9T7YM
SRrZs8AtkHduHGxe0YzNtQydG04SmPbwNSOLX480lyoGzmaBT16cCtDrEwVNeWmSeD9yHEbelkvW
9ObZQQfHh0oznatHaZrwUoQLNXdf9uTBFIUkhwLYow3HKEKOetlTbPterVF7lmzI7JtTTby+HxYX
V+hlzPRbUI1fq8Z36R3CNaBWJWaMRjRTy2Xru7vOTvBLSTGMj8M2qfbd8qkcQdBitV0IvWsRD3z2
Ok8eWvhv6ZLxfjZVF1PWwugXmdo4pj27L3wb/k4x1NU/USwdfdp7s/OnOaLLK/HwBUYKlNjHlhV0
R+wUp8vrGk3Qetstrxi8B57Qd8GE/5TrBBb2mOF9CktBP44+ag8SDHJZar3Zh1Uq/tJ6YBdqic+4
yjbnK9o14g6gef7oWBvu23hT30K79h94opZKEPZOZYv+mPV84GVLJgOtklPgvZcbEdybskW0G44B
yMFwx1bafmLxNt3bPhS8xufMKr27fTsOS5/dB2hR048+KvIPrfIJvPyRU+fRXaPz1auywZdbwFsh
dORvYZtgP2YZY6FchQbFvmLx6kMtLiYSZxW2HV47xRKHCTjmeTYUeQzQ7n3dsjWO7tc4xSgzhuI9
uV+6uOHPJtqMPa4whyCfdqYoq3hIV/vg0ilrvyFy1fMhszSid5OYRPrYb6sCIbgdVoV0fFqKT4lT
E3mZE5dMB7hvBLDmmWHdeYxWrr5GHQDUfZUFkYmamL6zpcsEQlFuXS6qRSFG8WWTREmiypAFJ35s
RZbMj+s2rvt3kMw8wqHOFhm+boW1lU1lj3Gq/gDrpYaelkKJ/h3A8BNsooc00UebY9+pkdG0+Xm+
qIoPc65p8oKRoz57gOg6ieuYbxk/xxgq2/4RUPDrF2dsMZEq8Hbt7s1sEsJK+MQUaGPuPVXhHVLj
nCILhv52f0Bhx2Bf6Ibcx0+TxpL8IJGs+q8yk/ycAtKOBFn7/GtsEhl902iEIk3exgzkTHQuugpf
B4KlsnErdnezuK1edbsUnxmMIOynwmNv/2LMzGlfZ/kc4bxqhixaPzC/9yjKRJTmSWlts+iKN4mi
z2YvtvBPCo8I9fciMOt3KHrgJ98H1W0cLhXZuLwCDJ7J7TCssAQ+cRHR8ZVhlWFHJMkyF9ieui1H
hbkbUAO66xPS+btEdpLoOt0XhAClYoy1YAeMyD8Q8fVzFdbpEouA/WP9u94uS+tPXLZy+aRMNK7H
sY8sPxvDXYY3tnO/1DNV2/pN8gwz+6yT3HyzXs6oZLVERxWXLn4Qc9uwakbD2j6Gvk9bvJJcYMbT
oDVTLdM6IyidGVyCPrk95QXsHebmcWwpqlPNVryfExpQ7bHZvk8vQSlVLmC8lhiZa10CKF3Rj8fg
iyxULbC47rwnBglaxx0qTdaP0VRaZ715l8c+7/5ZwcMpDrskpKuZv5yrZWsAJrnbmc6+B9AVRV8m
Y8SbezC8U5ZWRu19hHg0kOi07fiCTzjx4/zeYrPv/+K76Gqc8WnzMlKzHEQ07w6ymaiJzohvE1sR
FJ9NGRV2bip4ciUfk9VCtLj6rp3OvLucGHhaNoYl8DiKCifSpD9l6PuQY991g62nKBP+sG6YfkHS
F6EAueddLJ6L3hMkzCLIZwwPuLNqBBuwIht3PxIUOp44bS09u8aqbwWCFf88SG/u7ZwPqquLELYq
y7BxoBTTNt/gldKLutXYO0W/yCdrCQK4HeY1/qzyoqumPQBmg5EhcifyJVFPs02MeloaZx7cNI39
X3TZCnkYC7m8IelMDjpKMGiE+2HFOew5KHZqS/2nDA42PxfKCGD28GwR+IgRZ5TK5/qYAFXuqhnh
/VgV0K6s4CkWG1oC2DdNNc/LVimHjBGBzcS3CmNSoS3jDh/vHCRV1QR1FSYPYEpDn0Y+WJRXbLRz
fZ/7Neu+bH6d98c93UL/Ed4wI33UTDhhKpusk3gYC2iv4Lu3bTVhPQqgzZq+UHAv63XMtx6uFw2Q
ywPO+fxd3CVIXhuD1Khk4CXe730TbdCkzmqvJfrUWVs2FpNnP5oBPJczlQidywbOIsXP0aIIgTML
MT94jhuBqGi32N6eooKP9gM6WnR59JjmVy+LB2f0OXUwWaqKYpn8i0bD8Xu6DxHci9rMdp+7scVA
mrTTpKC10+mbptyKEtTdrvQSHBJkzOAtYu9bp8+dQI6Iipw5SuNCXGKP2BpR7qjcZbXMWdeph+Bz
pJklZrjibwiwh6QakYiuL2Fqd/+OTHOUf/HNPLgXtwou7ouOt1octGukOK9tt8Ud9lua/SM9oslv
MrQeAfbOJzhRy3HeP6LOqqHpWZGQ663ccJYvd1tvPFY2nT/RpEuO6KPED7AYwEFSZLARLwfPXP4R
68GrA+9sB3edIh62R1+4QX71GglsuSyosT3FEWXDz6nnXNZybBb6FtFdr8+BICt5bkZQ1N4VKEDR
/6Td7nkySTL8kw2G53db3CpSpSnMqB9xkLU4rNsto75uWL4VUwUOFaS11R5DDvZhhXMQuWdwQSIP
+LByee9Ykk7A4pFteOITylElmxIPL/GpW36SLBHdM92bAQq7hsjhDqbuEX3FTGHOxgqEpN2jNzKE
6egTuMcdIbyZdIXicea+D16bCPDA3RbnSCFr/EKUnhG6M8R3dbzwqcegJuJM/exQJpEVZg+scSUM
c2L6QBjNEENnNhruBDQI63dPAzf4VayxJ9+KwtdLNk3yoJKkmGsKWouV5bzo0B0R9Cr+0KQwD4Mw
UV3QWSCJjXXfCb7dNxai9QpTPi3PavgIEAPP8Uaj14s24djes3VLdmzNdkrvsE+O6GTPOMJKlJti
WWKYcu/rWQ9OHdPNxfPPXGRSRQiR4tQmYMHCaeafSWqFWSeJ7pE11apxHKZVpBZ+YnSiYTvLuEiK
T/BT1vbx8s1tE364SPu06uMtGV+yXKjtc4Rfw6Oyi20yuuPF6Rlx91rsa/rsLonCQxONcsMZAy0p
zJdC07YvQccGMdniEkZW5GRIzfMKJeUMQTkxmg8/RMCWDalRyDX5udg1mo8Oxq+IC7HMUTYHyWVc
7g0fXfGSdf3a4kQs+v1v2aHo+q3v/SiPaZsOkcfTnZIBnGK2iHcpohocDZTnaXacsLXPP7spzXxR
2pjDydjnqSveYpQhBNAoKHNatElSJz9NkRuj17FFXfvdeonHMbYeCkWrfJ3h+YuRsmlR506jvI+P
JJ2S45IjvmMHMAbd/IDpuDbz1Y5S+YiAXiy5yGuIuGzx4CcUzB8RRBTsUbo0NR8G1cvlPm8TP54j
B474N3RdGlKhncUw8DLqyJUqpz56HAkcbN5FzjjxJdrB7Ks4AoDhEJwulmdhLIZAdEby9W1XUFhV
BTGoZYtEDTBIWdrI/iiYmZq3xJuuogO8//t1v492oK0X5Etjp85+apNQIszoUazIN+vuAhpLyd2C
YqI/Kcl28gnFkyy7FxINj2oiGs3xA2ZtyVJczvAdKfylcBAd54VSVyVM91GJNffEJhNStFQyeCQc
SQzZ8XwUUYyyNhtQyQ6lAn6sKMO8TVm9dHmW3tnN8f1uSreIDLA7o95xlC5acMRGx+P+MYsXYz5l
Bo7jP/M2dfqRoASYH1XWOf7Be1Sga9UWfYvJPUgrX8UwKPbQtGqQH3yBB/MQaCHNPXHAzTytuFcK
2nfYs9fe5bq933r0ET8inhXNWhHHgpjrfiw0qnMp/MsEqRwW8xRVMIBgYarR7sgLfpQQtl7sffOv
8N8jJq44h32jPmhUvI0759oveLA276fldVvw0NAawpcA4DfNefiQ4LFj8Ihnndw/okjcbMcVK/nI
9z1/RK7AogcaNRydLUbg7EYv3YqCnkjP2HSSfT5nj7saMZUc0zDar144DucC6eAfcbSAOIeujD3L
crRyKARJZDbFWjHkb+abXtOCvo4w4TD0eLFBjZG6bRnA58Wy87WvuPZe1kEvF9qaNew5W5p0OKeY
cvV38zC5pG7XMA2P1MBlBZUggrbSGJbcHQVqlXEZmTiOjmjFWFGrouWIrqfZTHnJEi2Sv7YchPWH
Zm/77T3sClKLEmPXLPvfyZAl7fdJjkSdSYLxvDNBcWt+wkT9Yt8U7Jq7j+OQpdtjnEYm/BPmrJ8e
Q2gjgzrGRosKEQyK4yijOZSQhTEQws02fXJEG1/ZAKjmecEt9LXbKZUVdOMMrcE0vaj91uLIIbR8
ViuouR+Jl615WuweD/c5kHCIC/ALG8wBcBtATTd52n9HNSNK6v/j7My620ayLf1XauU7qjEEpl63
6gGcRFIiqcm2/IIlyzIQmOfp1/cHurpvinJafXOtfEhbMgECESfO2WfvfSLTUYoaq1ESsUWdsdrT
Fdh7DDhAIJ2rmX7OR1yl6ozFqChaxWZxygopQWHOT9AtqMoDT61M91jbXaIgxZe2/N7O5+N3u8Va
AJ21GWzL3CUVUYl3yb1RVXrD3gvMtGy8wqlRHFNJM0TJDlWpLg3dVKCeGEHpH/TQbvo1YRSfwC7J
ZPfaREMxXOeTnZqfSQYsMXhRGbW7cbSn4bNjp0V35NQOjKuadMVLcTwpPQblBDMmWAwdZy59mhPJ
sWvv6hAW/gE8OEUMzmiAiQq+jCnOTYY6CrN5RmxZOh6iG71fDVYRA05UZXhHN1gLll3HwOK7CNYf
5yLzJ/A1dDvHdz/ZhepCfM1UYPtuk/lVmTeeRAsnvNyhXWosaPFV7Sv1cgBGRV2qNs8UZZNUPKuh
YRx5JlG2ASpJcpQQHgbuRR+sBySNDM7JBmGFT6iPx7by2p4BL+UmpeSQ0aIv8dbud9TDg6ktKyOk
Y738fRt95tL8ood+6TcSADwOUqnsdc5gx2QpoVTfwKMqFxzPgOogzM4Houu/4JWcWQZ/YvNUZT3W
wjCsNdro0r5vxtxvl0VAWoPAlcx/oaKET0hChjH7QMj5F8SSs5jjT5eMoMoQPHRzbTmMJ2hw4FiV
ICgffKG/+vQLIk7BcLPaDl2Tfmj6La60T71T+H+Ph3fpTURWVqZF4JvrkQkIXliNWwmv4m9++AVv
otG0Jstby1yDrKxoD0jP16inf7+g/uqpXDDl/KGTjelKax2oSk0I73zqPIL93/r0S5sWPS4Met48
FyoDbEobl4F7U37/+w//ixV66dJiVVraF0PEcgltV/9eZzLtF6o16oxYcfS08IoWYuoVFHuz+FuT
ylApvqW4hU7Q29hXmGsmQ5qfRVnVh0gDDTh/of/1Mvzv4DU//dzH9b//iz+/5MVYySBsLv7474c8
5b//mv/N//udt//i35vX/PCcvtaXv/Tm3/C5/7nu8rl5fvOHFYlOM962r9V491q3SXP+fO5w/s3/
3x/+4/X8KQ9j8fqvP15A6Zr50zDeyv74z4+23//1BzYLf3qn8+f/54fzF/jXH/d524T/2OfV6/O7
f/X6XDfzB6j/dHXVtjQN2bVLe+KPf/Sv55/o4p+WiiOpUFWH1GmmPWWMWAz/9Yfh/NPCBI0el2Eb
pmHO0bKeL8WPjH/qCBRU1zYNodkuesX/++3fvJ//fl//yNr0lMusqbmbWX743+HYdgxuzeXuhG24
1HiXU7jMWLOCSVGCU0RicQpNTEE7M608s+0VUKMpvxoC2tIV9A1PBj3tcKVokqtUGZtrRoOHS18k
AkFzXPU3RaiXSxE3NOTweAg3iq42H+32C6La+YZhVghhQ520bPUyYFUFaagLLnCS+qTcGgBjZDN0
p5JKDxYQIb+g5jAeEFwyd1oJrHwDs0f5wFHi7b6d74HBXICuLv/x+i55hE2Zh42wk+SkRJY4+pON
2K7Tyq2QsZt7tRrXS1ECvPxpZf3n3b15V2/pcfNleUEQLvjm8/+801DIoQbjrvNTSMSwjk1vZ09m
aumHUc/lRthk0FNRBA8yTmefjy7XdFKsyXG8ECKNXKc4BN7qTQ9tmSQvW+l2pX0QXt4vJ92lvNFt
1cLRWbgXnM7UZxhSi4XlqaGveY2fRAnQWgPqW3o3lmiCbTgfzWAejC4cPtKwnd/928Wsu/PwLEuw
12yG/70NcjXtRMN26+wUyuoQqUX4IOI4OrRwZG6UqJQ7y0oyOnjl4C9CoVXbukTD6dJU2NF105Yf
vK+3JxPvC2abUCk2kIQzC+6d+i2y3cJscnmCmsuW6kB6XibRagfVHeoU98LAfJ4YCfDIwAp9Eecu
zRHdLMbrQMmz4CbO9DRcth1NIPXjN/V+IxmasAzXUHVrxo+c+e7/lLOYSmRKbEudY1mo+dYa8ung
9Hr9pKH131C0up7TuvqVMYlmn0SRssvpAn/wiN4mg/MT4vK6Y2imi1/YT8Lln+4h1VOijunX9OSC
4gmxO53lYr4dquXiSWT1hwaTc8rxZokYxvx9CXfo32AbuW+/Nf0ieneK2R8JZmySOHSrXZIV8UJq
tb7IlcxamlJOtP1soGUB1DVo41qJwo9Mqs854cWdsKGFcOgF6Oq7SX9+OTiBUjjDMVTD4LqBXrQu
AIoWHUZNdFdNVd4kUe2v+jiNr5usl4MnpWvNSPMqiZTOgzXTfWFU/QfCgHdb2OBcsfAdmo8ZXs/8
8z+/E0geBRFOPdpWLzfa0FU7AeK6QmBlPc3KAU/MxViQT/Lqgw3zLsBxacuExsNVHexdL5akBrLk
5KLBaIWi+bHoAHdzMsjMqyK3f+n0UjtgFGmfjIy2SeAnwptw3+6pu5naAUWiAKTp+6shHPMrJ7Dp
Gfz+BufFcfHKWDiWoaE4UnXtHVlarV0U0Lo4qmC2j21j0Psu2/Zro4XVNQOtmqMN97aDBKyZ8G8T
69vvr/8+wBnG/GwMWxPcBnnD23ejWoBUI3SLo5+7yud6TMsFbY96qenBsCa1wNyh1ORNUClQUsto
DD51gR8ZXqa5/aObV+oH+3d+IRcP5M39XCT4rVOmXQw34Jim1pcglDvN/WhC4AUp/BwjTDInNquq
EdsvF4WjdVHlBI5+tKsRUAqOVbv2/SHfMsZXXrdBElxH8F7WmZoXTwNIx1UwdeXW7rJ4y/iApGVs
odZ8B9Vnjqnbuh8s2l+sWZOlihmzRZh/5+9QRxDUOisyjmyS5hGZWrkZRcIs1rQabGP1wQL4xQo0
ySJ1skN44PrlkaKYzaBnDk2n0eyIlbKou0+wZ8K9k9bDS2q6zcKqHUxUaU3EV5wd3UrYdXdNjH90
JERjzwzMch04qKRDC29RTwsAe0c1gHMMc/BKHcPuIy/Ec21/sUxIf4VmuJr1i6NmMl2zN/Vag+kD
DuFFLWK4ygrK63wYuKXMteidFZXR7G2Evw8MYvhOL0j3GK1s/Gh6q9/peasu3TTOIOkoyUOn1c3j
B492Tg4ub1I3HUEObLkud/t2b03OpJElcZM1IAhQiBFph8yOs7XQknbDpAZ3i6LMf0hoChwmre0f
slgu0zypF2YnX00VH9UP4s0vHxzGUhyMpu3wCOfz80+xmGtOAp27fqwn04SIoDWPg2YXS1/m9n1E
BN6Pfj5sEx1E21aS/GtHQzP0lM7ZOGpk3CtNa1xHeQONpHf6FxGGf+uxnasYyL82d3pxXJiDaugl
nuWko712KIspOZmR/9mlwN23NVRwHOSTK7tO873qqncFiOBLNwH2aMXUHJXgo3Glv4gX3IXtOKaj
GfBSL5Pzsokc6KYNi81ukgdyxe/OJPNd3cNK7DQz21W56mxgtad3WON9ZtwFm0BXYNdIJuG8/kzD
Ss5fqC29f/r9KpufxttFBpHIUSnqBD4B9uUMMVjvgF9FPB1VRvsuYqJmLBVDekLMRN4uj6N9i5Ft
tqSJ6rsfCGh/cXw4VI5CI9mi3WUaF9k5PefM6u1SHDtYqCi63KF40sLR3ItpVFd4L5c3aqh+olkd
OZy8hXEyEDe8xiq8v8ROPxoT/K6MAoSb3anZGmRl+mWxEECv8GO3145ugZM4Dd3iCTsEMuUkhNg0
2np1D8r7YQo4H5Jv3wGXdYRmkptbLu/j7aYCRG6TChbrMcjc4Bv8PItqt0sWnPg14pIJasuUmXs6
pvatoU/5NjzXU79fCL9Ivw1egmm53AzcssuV4Mb9ECh4yR0ZVlsw69WAvoAQJ1xFlhYg1ci/MU8G
oRBo7SKa/z6jXbv5H98EEIIGxjHDEK526bRgt4gDjEGfjjqN/X2eT/mNNjniJZZCO9h+n18XQ3IA
1pbL3jSpVmrhfHAP53zy7evgHoTORiSvEvBc374OSFVFAx9VPQ5kfwYwuVo8pXOMhXbGEeenklQL
up21zsYpPIiw1O4HSKKvOT1ZCLDCLJ78IIbWWtN6eoyNtt4qndBvaZaae7r25j7ATX7LpOT6Mc1o
RBbJKJAijUEi17ajoePIG+nSBmJkxPZcGdtTz/HzwcMm/LxbeXTOKEstGvyW8S40JfBY6LrDeD2H
c7B58lkbF6RwMu3b0ba1fZXhR5EH5TM9uuQOM1XnVoAE7VulpToJTLGRqj5COYXsDaC9GhSl9HI3
HVbwSaYlHdP+tap745A35peKAQx7GNH9lgahfZIK/URyGPph6CMWP4vSYTCMYzn1zriE+RRxvsqy
20yhEGyFYbwbie7LJtQTr40ma/K0uX4dYhMMQckNc++OMj50esdg+wnOUhOVu7Z2GOwYQxaN1T77
UqaBfUJdTysXG+pt7lbxLa2sgIWvsbZiK/1Ow1q7I0WhR8yr2lq21HZuMZYPo1u0P6am1FfFlKte
CrnyJiRF2LiMb1rXg5J/Yh4BnOe0UWHozSWcwZ8pG/SKOFLkZre0ZWZsotAub/zEGTYkziwVUmPn
tuuzfOuA5NyWbh3uGV+1rqbY34nA/qxK5XasQrEJ1ACJnlLAVcytyLmeMjdddVOjgZ8Wzg5+WLSr
7FpuTGr4IY1COqSNvRv1cFhVExw13e+G/dTryZaBV/Zt1ELsYu7l+JrZYXyQcMU3aeZDDEqTfl/C
gd8OUiifoVC/ZlPsHvpRh7mBN2y4rXxcIUMjfU7j1t2RGCvrtok7z4m08Oig47tO/amhw9PK8Urk
5klLIgR6xXQtY4WJfbO2bGvOSUBaGt1dGjUkC+B/n2wtKfeJU2swpkKbvzz/klCT7BpiinlfafHO
B2ZcVXYEaCx6GeyrwU1+phVWgR0tPTZiJm3Dg5Kxg2Fcmds0svJTHEh1Y5gxW6407eE2xNAo9dw5
g5foFLdpK8x92ZY8hvNLoyekL3ww0W9RHNPCLFV7k9XD6LWdm8GOH4PyCsEHBIR63xRB/tXwu5uk
0+w977SBsZb5C3IRay1qM/X8KKmXieoHG1OMzUMxDcMCPo55LbEt3lVxMiwalHkevCJYhgHDSffn
0ygoIZd7RTlNXqZkxkMiRHGjjTH0QeEouyLJk5XdC3GQuswXoxhgzORlfspcJd8GsDeX8Kjkssug
aI+yL5ZoiBqmlOW2jY6hU1ZMVofgnLl3HQST68wth6uqF/FSKgPCI1ayp+oBQzAKEWpP9AUr9J9j
WSMuLKZiSRM9goWkho+2YVPgjVIJl5rV+gsd28DPNcPafti9slUK4W/V2HX2oVX4a1HCVwz79JNW
2zqh1H+GHR/fwaK2n/s2/OIjSVg5mUg3QZbYp6REMgD9ob86R8WQbfbIMbQGuOLGZNYu+yGBlJro
zxPB+VCqxNK67r4aVahb3pDhGVw5dbwl9ufbqMFc2FPCrjKWTWc892ZfP1KhNI+iUtkYWDEjHioT
FqEqBAq3MQ+f44rop0TxuOB7Ao91trPRyjBeTPDL1uNYBde+X4qN1fnTY5mk2codg3E9pJ2/qFu1
PkVoENejaIIj3B8oZXZWHDozS/eKBriMbksZc88RELY8/I/HlcZs1zXs3PKzE6n+wUfBS+VsE15k
xNAvuxnvfN0td71qFU/IIwiEzRAQUgrW9WrqLSBPw+SUqauofApLg+98LlfPTy8ZLes0tRVKnil9
8UuZM6sD0s8mTabCU50wvlGYbfcihG5+QUnZf08xpr4ZFOkcLVRR93pbjuSytBorDCi2qs1oRQ2y
n2f7eJtNMi3WOYI/L8Ap2kt9BGqQ6BihFyXNo+3MIuqEKbOLKaRYPoeycdCbx6Jwac4JmehXYVoD
EkeZTbE2mDuOHP2TlRLVXSN/0KV6g4CzeZzoSmdeoTSmp8tE89o8vjYUbdqlY8nsOLiW17UTs5qD
kauNo1Z8EkoLmJZNsPhUJ9eXddtU19bgfkkbUbwWaGHhNxV66mUMuHvKLXmH3GzcKH269lFV7J3A
CK6sGD/MCkrITWM4xlZounnlxB0k/s6CKuL0ixzF2v2o99HSrRxzpWupc4P50Mmy+mjftY1568zZ
Juxf3twZZqwjeMELMkKbSVeHHiriva4aXu5P7oqkdHqVLuqlDtbXT9wnmpOjSCpio4SRvZC8qk3S
GaAsRqBgnm3H0nODxPIsJVSvwSGSZQvxGSVXriz0Mgo425Twi+MU16h3onUfBP1ehdbqpX2uPqQg
4xvIwONLRt63FEMS2MtoqgJovU5TPzLfGLC/xVR2Wfjad6gS9WeRFwoa10gd94aPn4qrlOAjdTTu
dFe0i7CaR4iMEBpHv4xvKqms0qkbvMoV8YHJQQaE87jctgN87rJDtdin/SvS3+FGcw1nF1uGuYKH
oeFlJeS9HqvWLh9bApve+WuHEW93iYK6Qreb/Jhk2OBpwi9NdhW7PiX8P1pSJMehmgLaAaPWfdWs
pH4441XndK+0cnlbGnH6OvkGDZQsqxbIKgOvVixrmZvCR9pEOa713I6nR2iHBZ4FRxvEH6kQJL3G
7cdPCRyTHR47sCdNvTrkhOYNFWi+tdVMLAy1dJDC8SC3bUmqudSNOt+6bPDPPsRUphVb7k13PiFR
cW3rQZTbAuInHAmho2qp8QUuFxMGixssWvSFNOC2RN28l+FcL4MyN+4Y6mvfZq4KZGrmqzyyumAZ
JzypFu1NPzMGczx0pePej0ZvzaxohUGLmvbIGOkt5GtzYtkhyu1y6B6e7CLnNgvyOSue+zV9YFlf
1WRQ+PrIcG4HXWPPuImqPxWkFRQR1TxdvMx79lxDyV3RBIJ+7vV9SfE/55HZ1BVPbjUXWYM/RewA
y2nvIqZePU2+SqaMieGXoA5Yga6Tw9OyJrGj0RPuJO3iF1cfmgO0McT/Tu1M26RR6r2sc731YNqV
34QouVzigz4m6tQ/NDQ1H4LCUY5OTqe+NKahWzjalG1xrCf66vP03GVn6NyP1uHPcRJxZykreHJK
e4j8vllIGQ93fSaPsW+UEw4DXA6DDbu7B+Wvv6ut0n1pdFNe59KFEWeVZBOOOkz29gzIJbqto7Tz
lS8qWS+zNkujvjXaonzNK71HQwWfeYtyGuhEt/vWC7sana0V6HKbNfpaZuZ0XXE7T0SeqvE65Kvb
EB/Om3JyKlgHhfpV9llgLLI07PfDpD/ChhJ3FPmnMTIf7cRyH0djcLbE0c5z256b11R4OkHGLsMK
OvdD1dNJNFajFSlL1noNHRBmKcS7VIMqlevKMvXbxDPs4s6EFrwFPB9XaCVNL0Hq9BTaRX+NYF6s
Q6Pr11CJrP2UhzsRoaJRdSm/OHb4TMeMzA05HfxV7AsWul46S4SbzQLZY7kRWA9DUhw7ewXxtkKX
U2SDJwJrGpdNplTfICuXzSJMGv+Qmb2Roa82xHfWnu9u8RZHuZXD+6wWVo7cDRlW8CWzCvMQhGHx
I3MLq0eDLcPPZeqK6HMyqvMJ4AwCut5gVF+cLqyV67ifumA1RHpaXmNYrnwNJeLGQqvdwBuGcZPU
ibOAgxt4gR3Aczd2I3Y3O93ph0NvadFaj5LyJvLV11LWlENRJJNbrJM4vDkH4mciIgTQWA4uomlJ
MFtZralfo8xEnoNAz36uO3J5VKl1WDM6NxOfkqAx5FK67XDsZmHLyYe/PtOqW7SaG2HqUEbHJOPz
nKF5pM1PBmQak9z0MEhXSUlx0Y3IbsvOF7RsEiqASYXvtzDdTpvllZxCiQVLEZWJ5R8LabTHtOJH
YG35tlT8dNV2Lf9nUcdClSKLTn2F/Y0kla2jpzlb5/xrkarJcYkiM9+qSBFZL6FG6/ecexRzayBK
qVLOv1r75FvJ2LLfu95yluhyO4zy9BkTNppTPLE0KjXVDhyatIAs8MM0leUTuo/+hXjee+dSjmOY
K/pz1RwgaITOmbuf1bzx1WVvIcllkHpSPKF/TCrPHaT1o5W9OUsOiGWwVPkqGfYRewOd154hGfEy
gR4beRlmFp+aueANUFWhEgnN/sWXDrEO0jd1uivtMPRa7DuIzTNM28SCsDMUVsO4uLSAQkuOEttL
ZJi3wk/qIzYqzaNh+mKNWJBtGPr6z9vIi5oPVILiHCUFT60PowwD3dFE9+PGzm5KJ22txoU8lFOZ
+1jLZEDYmhLOYCffPAwYVhYiv1vX7jRcjWn4o+0cDFFKNHocB6e+ROjUaVW2TUPXvyI62I9BP0/Z
kC2HFF/RI90NrrC6TXbI6KLrJCS3UnCtuK/zVL9hz9o9NNtuwIKh0e5y5EqPvHaeH9lmvKqGMFg1
mEEiRdDT21T407TAdUrdMcBj3bdmeZM2dXIoM4X/CZLnMxKi4RmwzVHge7qKVbo7UUU4Whx8dxVn
uhkdTMLIYtTwWyZVHg6qeR9N1fxwbGdeYlndnYDtjf2gGMk6GZHp/HyxvVk/aoMGymvH1lXKiU51
ggQBDMq8i4v06vxqp0gFABWx6icrSP+ouusm/WaTeN93mZGvZJ9+VpKQcrULAvxLIy1dCczuHlI1
1rbUf1gMTirgRzygJIWIcohCNfBwDwD1ZppCT7j0WR+4TOjrIaZqSPtQUm6zgqMYUC+I6TzYo4yI
cnPn5ueJavg9E79of27LGbFAIjdsaWqMu6HPH0NFfrMNYR6jcmoQCteCiTQ6JXnf6e11j2+mh8zA
uEWjXb24wnfu6rCMUW3OD0yUrvJaQ4tOYKtOjFoPBs2+7UVcHLBhx9ITpeCIBEcaL6bU1SsHqaan
uKqkI56WwzfNbmNwLRi+SNr8ZI1EQC78AIMNESbq1lHsZNU7Q3ycqgjlNJzTr2eAJkgUNos/Fha+
0KU9fuJw5n3alpUu/C4xHoGxPiPgTdFQlWb8ValjZ1k3Rjguz9AwFPPsezL4/um83FFx+Lc5uUVA
usvujhOmMYKGGLfNkDzEc6tBtRhVv9SRYutMjQUQsALQkhLNq+MZEhCutBTJAjdcBYUvAa7WkJib
NnLgBfuxsb2+kRP6w6l5tGbcGPY3zLjBz9V1o8UFCEhW3UoxEjpNpa80FFkJHSXmmirp0sBDE51P
kJv8i5JkR42B+ZpQmVe6r6dfBx8nG/La8HiOboKW9pVumveyks4BoqxhrM8o4blEAulgNo20E+3k
G4X5WM3p5Lm84zwCLGx6dqEOeeHWyWMD4l4NDzlXY+e2px38CNWbkIKtSf2Y+TirNLkqF7NtO6YT
mrsTyoDDt2iKw6CLZjkMMX81lbsyL7tvZmX5GIqV6knF73mdJ0r8ZDJHYisHsarwYzgAjil3kP8p
Xmakr0Ae9NJoWWR7rLX0psc/5ClBqbTQiipYJAhP787ItuubzR7TEIqaIV3jXS22jZXVx2w+d9oZ
2joDkjBT8s8JPho7q2ZcmtKPCmpMP1gp+QwRYQtf38XMZD0kkBtQknTBRh3a7tDSst849hxYC9t8
Rg+T7HG4sG/DIGwPmKagslWj/gddNhVYpNMggA9ibSJBZQwQvi/LpCeDHlI1PTFEIL9KmzGkXWS4
L/Y0gtnA5mG8b/ttTNV2a475QTMmbQldPF3QYvLJijRnrdSKfWtDUcfhoiQr75wRrroQZngw5QS5
ZKhZIk2Q64taxLylpknkyiRIjUsQMny2Yjdpv6PAC8SuHSO+TTtE/UtrTuYe3Rr/4nzO20HHGWVP
80FulyprzbIT3sPcq8td6S9y17RnzmJwi3vbsAE9sgEv1PHuvJbga2nr3EV5bORdtjNat9pkYLDb
NiucK6c0i23pp9HWLftVgSjsWlO78KGLi2cmPoXXJDQkZWYUX6sNVjuiw2a7EM1jMjfDncIWW8Yt
6Wu3SsMbjerA05IB1yDdHR58ocYHFyEgM2EMZ2NGjdilHTKKXDgHNIXdtZsr+nfWk3zqIDLtzyv+
95j4e/4P5EMHMMN2bQ0yzgVhS1Zu37W+4hwLm0Pew11HbpAHmXvVBmqKBRHh9xf8RQvMdh3NgqVm
uK6Ky9bbbgM5XBcVaaAcR4WAmABUMXBUqjga6aOKgDEXd0o+dBvCnnsTSm0gg+bmvL5sqp0lLffT
72/o3I582/7ghmhFze1dKJ+Xo3V1xragWZyUI/6KeCP5oftSTYCGauUzSKeufyRd524Cwxm3KBSm
VdIHtyPy9R8uRiYzX0xtF6NVlMtMUSOcYyp/r2YhaZSUzqNgFV21PXM5fn/XZ0fDt3ftqJDsbM1w
IEK6l3bCaufqSeMgtG+yNl4xpaq5wsQJMCJGjs8U+6+wTptTkEX+6AkLcaef4X1pR36yaHFLuMFs
zMCpJW8xd5GadqrUprrqAzven4OQkybO7Qe3/J6rwi3DtmKGnCNc95L5lYs4C7GhNo92jDmGrdbG
ugtFvJEwE9eglOaeQeHj1glG82nACGkdB/2T5miUWnP2DFDhrONxDD9qys4r7t2jJAxpNoRW7u6i
KQvXtLAosMSxD+voU57b/iYSsn2scf1YyiTQb9MhWkbVMFArWu4OK8YRqWbUKDdaO+GdMZ+uBlyw
pW9Y9UsLBXPZ+Un2EfXkPXPOUSlnLO4RIyn7kosw0+Z6XAj1Y3xuG5yBFaTlxZMkd/S4sw50iwaP
USXPmYziZa9PwHdzk+j3b/J90HB4UPNeYQka9iUJioOcSKbSRTt3CdWwm7675izTN4L04M9tiN9f
7z3nhuthOeFCP4Lx61wQQ3q9hGncJfoRq6BIBZ16AePPNnkRiVOFr8C+T9xq22NUALLPSfP7q/+C
z+Co9GZZHTqjJ8XlGAJZjt2UZGy1wdeaQ99YwKSj5RxaNwEZbbodsHV87TC8ZjEMTYFrYVnemqGL
e2OWKi9DXjw4fRrcwkb66Mn84k1oUFN4CTNvz1IvOulVHuam2tfWUSbw4c4MSomsYU8XsnjCHrn+
gKPzizdBzLFhCsznBZyBt8F7JJsS+NKbR5cE4so0KBs6Teb3aZLTG0gNhWZFK1aJ47g7U5gfDSY5
zwC/2KoEadhocxQxjMs5YQoelq5VOOYxVhgRaeVDcJU5SfZSMjfMw5N8qY0zOZC+4aducrIbfXQe
ardsF1Hc48xXdd0HdOtfLQ5uCOTO0ixX16yLN2AgOigwwLOOAEHWYxXhiuG5RhSsCwhFVMeW/UMI
QOoQDRlFgHKFIVTDLM0ww4xKxzpca0L5rWcU9MswzT303y/eX7wwnhKPGrokQePycCuwaFFQaDtH
ocUzkFoJ+iJtSgk2d/5iLR5ezhnYOV4NwwTe/fsb+AXNgsMVnq+pQbMFY7tgFzRDLlwZtubR6aLx
rg5G1HCzJ9w4xvvcbJp9is3wWjMG/0oOwzydFizwg87/L854WOkaEUTgjei840jBZc6tiaB+cs12
B1k0o8kzNJtu8umxKdP0xRmQbZcVWAIdLsEQKnmLB2e7N3AjjZZJFZerWq+f20DLlkObye8RJJaj
pVCjl/6EdSzK94/4Cr84l8jIZsIC2wVixsXSSkw8SoaiiU71HOOAQezbFoHCXhQMWfDOvaTW/PCY
Pn/sxR4DabfAMGcePyzHt3sch7teTLUengaKlo1ltsWjVtJT7RXyeUSmVB6wHJ3bIMZSYMF5jrNd
3YGhknDkpzEMcaJUosRGlxokn5C43jNxb/AKM6xL79xrPneqs7wGVOopwcH5i4Ug8K7HeHgocYTC
zye3xQIlRnvlR+W+V+GqLVsNqbTXB1n6KTuD1+NM3VdVqtRyGie8AabGoxHY3uF8kz/9LLN/NjWL
aNSWE9Porqpcjkc3yPqX36/zX2w0l5TKsrHhgOF1GYlTJKuVGHhZQvbWtZmp8VVIT/oLLqwaUw3i
7hDmobaexiL1RF1/pHv81eXJCWAJweNho88HxZ94ioGbgGj0vTzVSqjs1BLH3jN4gG6huip6fEI9
nCFLdID2CypY/QNW3Xl409tF486sTRRTBlRc43LM6Nj5Lv57QXIi9rIqzjAVo0cBiVyTohg9fvF0
hi+GUdUOlR1mP7TKCentlwmFHe579m0BIXWT+47ZL5sE1gMivFo7dNYEijTqI/We8EMqd0wryq0i
B2DHUpWboJX8SMtBaRcGpIbJIw5U91i9jJ8navMWGUXiaEvHdIFUpDlwU0qa0UHMQy4NrZ9Nn01N
FS/OuG9b+eqwYJgbnM0ZIlagbr/EM1YblkH6JVS78hF/Yn9nUZDvf1LTrLl/jrsQxCk582b/52vL
0XlG1kx5f1ekdSb6/r4y45OC6Kv1ULrA59GMAM9gqV1p/jR+y1RHcv5ikqtg4/0Bw/o9Z5IacdYU
zdayM23yYnH1ORIzkeSnYPD1axGDl3h4xOEhMyKSAD5npPaIT41wdiQHxgfZ3/scB3yPIcUmfkOs
MPMi57CapJwQppekenjfQE20gPmxoTzYNQi13WDF98GZpc9f6M1qBoWAGulwXrn/h7oz240b2bbt
F3FfdhFBvibJzJSUsmQ1VvNC2JbEvgn25Nefka5zgSrtQhkF3Jf7VAXYTmZDRqxYa84xbdbCT5La
tLDtsvLG/KvIANCNaeI6WNAbZ+81zBR+lVnYy2ALjdaALnMAm6TFcNvVoxEp0IJ/DPbtTpkwfPxh
xwiZb0wh7vtVn7JwLlfEaocxdvBvv0xgHMTMh3++a37FOP/5U6BbVgp3HKU6S/l/LeTKjlV79pjf
JH3WnsAt6Cvhknvt9u79SscOqJVVnBqc50TogRn4ORb6sYNO+4LCJ2l3SLzFBYNjgmp+SWSbeElD
xhW38+pX101eP4MW4QmarGJ7pfHUHJaz5ouTsn7wUmd+L3xrvf31+DCIZdIrs+0Odpz55pcxCD9T
akRXi1heK5gIT8WopgtoQMxIs2w5ml7HO/S0c7RXbRytooj3ep4kiX9zva8m5d/E1gyUp5lBHa7C
i5hbtnCpmUIemhltioc07jsTCBc961oOboC4gwTLc30MBGe+9VQOcmlrvxn4SE4c54jPEeN4X7ms
Wpu4sd0t36Nq8THs18b3SrAB9wiUIlnRgfKGwRoP5JGmMlQ0tlt7KD6A19SPvwZHydDaxXWyTM2j
XbfmFWg/PEZI+H56qW29ZFWsLpDC671PhgSroLCz39zFn58bl1O2shgNOxKF6X91CIQ/12tudcAC
a4QDxjKy04rzsueKKoK2sfyxA/6/th5fZz+7pm8+hs/e47/Ylf+/MihTuP2f/2sB/i+D8tX37XuR
9sP3T65m/tEf/mRP/Qc3EvUW5zjFoeDcMfvDn+zK/6BVtRHngtWU6ITZ9f/XnyzEf2ja4UTC1CjP
VTUv97/+ZNf8j5Doy7nNqON4/t1/40/+VISefYG2QC3L4JQalH7dX9f+OnWrcRimbd8khPDtvCUu
3q1WOGiPXMO+GgT8DUqeLPvNnvdJqfvHdc9vXuH2UrhZ/3rdDJtXPMcmGlMZTzsTFd0eJjuDgrn8
XQDypwfl16V82j42dTbWAOtTwVttSMHGwVz3UzurS6IYv/nDNsAd2DCS2cZvSqVPm+kfV2ND8yV2
Ylzkn7azWdMVzYcFS6OC+1KoM4fkjJ/WNIL37TzPQZJpSkb5O9bB33xMWke0C2i8UjmL8zf+pxIx
my3IpI3BL+mpZpf20vwYZbVGWb5ZEYTN5jdVw99dzz8fO8/1oI1h+6/X61DapTEBi8SRlTDkaB3k
Kky6bfoqyWogGaoqCbj406N1+8fm9meH9vlI9Kctjy+XviKmLJsblgfn82GzlwMK4Vl0+wkk/AGl
bLbzGut3ivnPV4F7iGMCzyiCeZ6Nz0YlWoWLdDs174VXyshrh/So81wG//xZPj8BXAVMpU+fxZV0
dj5XXanbG6S8zuCZIM4xTy6X7ClvW8URyN3Mi39/Mdz0dJQxp/x3D3RIme7EEg+jGTMBkOnymNib
2juZ/fLPF/qb7w5LtstQ9rwteb/6KX+6C1snr+tMVcve8NUNXsHuoFN/+c2t97cXccV53cJjw7L1
11uPOxp7Esihfey4Px2XCItki73f5Kb/3e9DO5tvi1URN8GnizhpXMrE45NYnpwO7bbdZbbfnEps
Aft//s7OT8qf7mq0jufOEr1zCW+BPsCnNVja6+wZomSIF6En+s0j8+nFsbOedxbiSS2aNPz2n158
pnu7WlVV7KlPe/y8mRl3d47MreFrU5V9dlwG5i9BvcW5wEHfTO03JqHxcvfPn/HTPnN+G/QufrmP
+YQof//6kxnAvL1tsYr9AP+KfkwTw21KM2ALINMLrz2qOnVelwn6xL+79X9dmWXfBr9hgeH43NMU
2wpleoNuiMKlPKwIzvZr7q1Bx8318O8/JMsGu/z5KGV9jkBG4lU7iBOLvU4N9XiOnvhJ12q8QJq0
HTa7Gu8K7Y2/aVH+3Td7fqQl6zCH88/RyHFum5maINM2mVXX0UjG5dPkF+1FLYelC5fEBgenp8Z5
/5cflvVX0hMxz1YveBmfftHYNpu6gJS7T/xkuDekYqSa1vVLX85wg/sRqb5duk//fNFPT74jUFzS
pqcb6zj0gs/smD9vcu5su6r2rWqvVwsJwODNZejMmTP95qn59PD/cR2qLMxEPPmUWn+9TprFcMd7
o9qbYxJfi2Jyb1tbCSbsa/Obp//z7weCRjL24fjPd8kdet5n/7RiIi4hkCUZrYt0CIbX7DewgfPQ
hhf40/LicESwWVkw3NLvA2hz/qx/uoAzulZGW8c9TEPKpNxct/pygkON5QwcBMDFYgKWzwTb16Fq
chuZWO2h1GSBtcgftxLJqbw3KAmR5hiPql0znwCuxH92B+EivUr7jXwm1XMInjyRJGAku4SlptHq
hdbCeAnWf00Cx1uWdws4tBWOzpR9A2sLkr816uqYz7Wiy1h0zuW4db24xn1k0IJEp4g/I2N6Xhly
flKJIoAla+30rib15rnohfESL6v7xcoH8VOtQr2Zk1l/pZ8AS1AhdXnJCpEMtDAc7QPb3ASAuK0F
XJz2yeYGLTadLJQDSVYDYRKCIzumnKhiOnfPQxx/GYk16MNeeMOEVrWov3aSuMFgqifXD3pnSi7E
0AvU29aQAaUhunI5yqzNYRUWvsLLTBMjWsgEkIGwEr5+zgiLe6x5QGlu+Mb6AyGQ/ZwSWOHvyNCp
iGuqimwN3MTWlzlL+xoxlhLYzsexafdGDftwR05G/ZxkcV9FsWGWX7WSLUpebREDIDTyuTIXW3yM
B5k4O+3N2xB0uqehkzBnG49MsGqw5wwLOg78qn+IC7o/dYbhN/TXc8RH2ZnoqkQhiQ2K+QOmcv7g
H0pn0xX1SVVeqMRI7RBEpVHs59Jr3wArbzcoP0x776ydM1wQP1het5kRO7eEecy3qDhJOiCKqRlO
JHYR85YtiOdI5Onq+uh6o/W2ZbIhQB7Q5suy2s6rbWVQXj2CKKsg4R4kdGiq0z5IOMy3oY4TC43V
UpbVdSGqLEE7OM16h8txakB/Dc7dVECS37vbUn9wJG49pNNeTcg49eNLrLLGvlBN0ua3KPuXK+2W
vnFATkOtZ4uleqHos5xDY2V5v8cbQohimbh6DtY5rTBpyZ53uDgE50795hjH4dzQDsd+XTG4wNbc
OcOWiqgpZKnDrtGGGRmZsFEZVnr86RixZQYz08c6WJzJvmolNEWy7MbCoj05ml95OzlSKyiFtKIA
jBvB3GtLEdpCZA+cQ6QtQTK3jFMWJeebrWYGFNA+Xl99UNbMYRK19BGZIEN/Kog6aA9GpnMRGRBR
D7gcVR9CCe6bKEGxAfkbKW58oVAgD6h5tz4BFtvEbrgyw7jkm1jzqKBKvYqXDvBm3IyWpuUiykeS
DwQsqLo368vYWrnlziJ+EWwNTZdIOT7Qz9JJ1XrAj7NVMMe3ctoZKHFo5wxw+ZMdCu+YMwRpGagQ
eyQ/OL5a6N6bOSQ/um6aRVjpUrhkzy22HejSmdNDtcihfvBduL7h1BaDF7nEypFWMBA9FaZdV5m7
tFTzM50StQXCSccnC3+CeJxFq75lGdbDfeEU65vhD+IcNmYO7kXPrKGnM7UQ6LY5WX+5aCVEkPfQ
WWBIxsNFYpbIvRolu6eS9a0IJ/gob1ksaidcRSkNFNCFJCzDxS8RKD262w4ZPnITr9y2J2CtxqnW
ZrdGorZTL8IbRAoeRT8BjTO5MkNQS10eunU10khMDbRLXtQl5YEcso+ZzBxig5Dtf4ltgR1JwMd/
J7+Ov+bao/jWWpU1Bl5Tcwu0vWMMoVJD+n3y0+ZuUlnCPy5jn6ZZw8DkilgS+C9NpbIVpwdpVruh
hRpxwJY1iYsk9o0Jc0RGjmC9baxR0oq7kRga+qCXPXkTx8pbrBh08YY/AimUWQYF9O+LYf51q/WV
Ru+0oc9MiK62QzuPXeKIlwZvG3klsR3ZqRvfSrcvf07FQhzpqvhr2sxRO+itAP6AEWhw2KUG8T6C
r1WnRAjufNB5vk+yGQ7wXUnrYIr4LciVydY6SwNwhY5ECDrKLMLyugAMZR+QRziShTjgBLBwuzZI
dPFy9mBTt5X1qBpIfZp7Y8Urmsc7Wy0CNn9Z189tB+u2zHGSBWIcDMYMPjPGach+VK7zxllhDjIV
mzcVpvNdjR3x4Gxlke4aKoyIuccd4rO8DZvSTMeQ0gUswLnJEtRlbMQ7xaGWb5Ze8nVPqcB7Whfs
oms2kSxRgfOkfztdxiixTyPlGAtDE43C/14bOJ1F5Ud1Vb3hosSo2qDd5yd/E2O/3c928WF7ap8S
FONk3n1JdCYSG/MZV18IAuB5qPIjGrA7kTRNYAKqhvWe59cOarsdEsVHl0Se3YYqflcZ+qShV16t
BStdk/ForexygRIG9KB5uHTPBmFZqAPEiCaAz9Kdukl135CLpiHU7lusqWQi5lkMz7bD3Thl6KoE
6kC8U0DviHm7zFd+JxIl9wZRBxcWmrqbtFLTaV7brY/6lIUv6POu7kJT8MzXXqPfHW21bxKW7BLl
Xtc8dMxvLivCoHZ9xekOe0e5Hnpp4bmCkvITxqS98dm513agOe37LYuHO7ci6iTJ/PUhs4DecHvT
8Mr5IAfMxObB8uv8xtX4eN3eevWLWJ2Qqkw3C09QQuq4lT0nbYLO3EKtcKO9ODGopyDiB/MwuG9a
QuHdwcWKzYcOIzQdd7fAtjJP6/dYOBfxKu7kSJe+mFC0GqLfpal9P3hmExT9Yt9BzxKwqeJVX8jJ
UXcqmx008L0MUeSskdmnlB+AebeFXQlmSsOgzLIyK0LF0/2IKWXzgOl2vAZecfajbFNnRqIgBCuo
+Y8RIsq2X53eMU94YUijZUxTHbXqeRqaub9FWWeHah30FzTUzg9SFrb521CtsxPR5+6IEx6bMg9a
E8/1ZpOhRHDOeyPUGBEPNFzHdAAwXMEDnhIze8MDI977yRtC3RQUFmPafFsQXnxdPNoh50eE2y03
YdJMCaQ7pvYO9iuTXBF/ds0PL8leF792vtqbUzPnWI+UR2VkGZbxYRTVeGr8mCCVwnpOISE/QaOZ
AsCPl5ZGg0H0XoLRJ0627stc1Be59r0AR5b+qoc525gkujUVil8dwXt8EJpj7vQaY3LGMkO+g9oi
BOZ9iCx4ayH72ig9fbcNC4yJkeM68yGDjhKYjGbfacNDMW43Y2eZ2ubCVn0ns/nom9uNZ2xlvsOX
pi6JHAF9Tj6LfO/TtWYbBZHGaBSs0nc4guUUOITFRVSlJtF61bBf5eRH82wiXbOd/RwjwnHtzI4Y
hJfRGncEA3lAsi6Y+DlpwPSlvYy3ikfWape9htocTqP0w2KMBd6n3rTxlJEO46fLt3iUxX3b9Bhs
k9ZfL7WJ88KPTRxDc1y/OGTJPAyIP09evlKsFou8zUes27WKszsk5KTycZSPMfIOFlm1VLc32dbn
WO4GbqrKm4uTy562U107XrZIEA4dQ+1QbiPxtavDkkI2UnNgqiGOhhFfkX9XRd40rQGfOd0vcOnJ
Jux76pWhCPxeVQGujzXbjdVYX0JY6m8oArtAVBWZk62Q/HAVbEqKa6MP1rGEzI4R55vb9otDgGMG
HDmWZXqIW/xnKOIhVKzwx6OqZEPfb5ud3NDN3QjBddZK7fx8whJmNyurBnGMlzC6CSf2rdQIKAJb
nqNV7YeJKnDX1aVDobzZaRkIacRbpLBHcA6ZkRvmgKyHI5QF8bMi4jO7qqoYr60j2U6vMTAOA5F4
eppPTgVzOswZvVGxWLUT0f7VPQljDfWHV7DlZY1hPbipUR8qj8J2p1WaJAFunW3GBmhu1X7LNN5s
PND2SrA7DhtwA6AmZD7cjKz6XbRWsjYvZlRUZw9Uwa1AnueDxKIxftWm28KKM97b1gS4tmorcnrf
DPoRRL/jNBVvIxkefWqcdxDiY3XQ+AHvzlDbqMl682Z285fRsdywwziRYVDGFpZabNKUZYFKvE4F
cyY5bHZeuxzO5pARU1mKFTcZKbh2a+IvL1sxIt43mZIflnkt9gubbBngAak5b5L1Chx8YNM1DGgA
54VW0vBIE0td1Kl1XW/5U2IgMU8TTGK1k0eS4ueyTFt1rUydnCajHu9xEnv1wd22ETFHlR6TGJfC
VHS1xsDZZgHS9ay/hWvSnrLRLSIeHvuWaagnI9liidx3MK8pfyR/7p7B9ovVhobojiS/NZhOiBYO
RtImbzlRtaD9OuJU+IqPxsLPsiM5ML/JK+Opa/vm4KjV+qmtav0myIviVGJzOhJ4bohYa/Efsz6p
kD5Qu+cb+MaswdShkzAj3tVMOBrI+wWhmzNsHNI7SliCEc9CfUFpqA5Op0m/akSD8idPT2DOf9pb
4l9wdLl267Wyd0s5JQRuNtl0VJnxRBbKWXhoTF+82DNvMa/XUY8TA/PI8kMuurppLVHdoH5b3riz
vtFpwy63WilJJci6T9Psy0tgGOCy0umO6ciFmjMjC9Ym4bsdk9m8sOpkDbK6eUGddd43zeVglR42
5dSytq+xor2EJmJjxpp4/tFJRhlgoGyCuq7sJ4qH7IGk1ZrsGewmy44kqaSN8i4uic7ql+TBq6SP
RmSdki9lEiNmOlf2r+yMKRfFz+axllJJVRQYamp3pZXcLGZNgGYn9fPcajMN8mWoH6F/mXyt9mAH
aEfi+yR2Jzz4MsYToSoigAnXWU6pI8YI05jxaNWruezwX3kZgSlVF86j+Xz2Y92XjSTBhtSY72uP
M3mk7E+KeMM73gCWd0CqZDVAEKQrc7v30FJnE4x8BvkxtSUxSPpsxGf/kZX5AGtlfieBJDviEHzq
z1ThwCP6KmemNrGRFgqjRU3N8d763ZmckBZrf91VS7s8ml1XvqUCbAV94PolUYAthoT8LTw+ToYq
O/V+qGWNo7qTHS+zDaZFIEAn1n0ymegdVV2ZN7HDmhx6WfMuc2IjyGI3rqUyvIrgmcT4qsvz2QH/
1vpCuiwhRQlFxJe48uPpQF/tHGwxr+IxS42eYwXV3avpJW6YV2v5bhMFcE289PptFpN571gkPYw0
jOYIZaFPRmaDfBuHWDMdTMMCCLDltXfTrXmd7trBuYpTZ4z3abrBWlW1rcjm8hDEt/lmhG1tAPPw
t1RRfPJ1YKXqhxV8xtLbPpZIfv2gykzvCgOIvexdsTl2WEwTeNt1lMO30Uso9RH/ysu+V/LJTcmG
D9JRy4kV2yPTFzqG4PdMFsIwpw08jsI0mey5QcoZJm5VXdukFxk7lAV1EXTQlr6PDhVlkLVdcxuv
nlyYCtmWSfFkWXlIrOs6hbO1mT+znkU9hC4mMZygcJrP8SfVQ+6bJUVoa9ojIAhzBt6EpyiJWD3A
jijt9XfzkiN5sfECEv7aTjDR0AlaH4ZnVoSL9gOUDtErLXcgfNMEKkBpYhhdprynvqP+CrV2mwMt
haJlK8ilGZVKtR8xc2IimqaqJLCZftM1HhfvlK8rx+A8J5Yj9ACR3PpkL1shYl7r1sCIuaA0HMF5
zrrjKEEttwwnf0mW7kheBzMxer2cCm1ycII0ntyHqSw4ouA6Oyc0YG7SJGyM2zMNm2kI+7kfcHY6
Yx0iMiFIQhVoF/l7IrnRbODboVlQr3GSWVIq985XO6J/SA+sN7xitJdUyTQR09sYuDCWgfwN2mFV
cdekvsAFDbuMgLGYSLLEEqcGvh0JeoMavyZsVQaNmIUDnstSu+xqpcqCGrRUxpUuV5VHqhtIXOnS
pnsoyV1cdnIx6FQpsnV/TGey4250Mw4etP4mOtoOyeFkpsv2xsxJacG1l7MiSccnEEhndCvCAnVI
Sok1Va84mjUL6DJVU7BMo/hw2kQ8a99NABaQKWuQDECGLbSMZhSB45jrtQuhgHzb3tEAVdVWBYU1
Jj94RfnRpDalZjz1yYuwB++jd5YN8kdVL3uHGA5YaSDf1sPqn8PUOjLiXeCnDATxoNq6jRo507PF
1jo4QQ98LtsDAnGegVhh4W+lYYqj1HVHjYg/CISI6dJ3KMxxPYlBW8O5CUZ3I263ZIrobE03CSl5
XkAs21LhEjcMLyRsGeemLwjsDDuqIh77GhzHATWhry/qUSeCjl/pfk0LmTkXCLtLgjqmtD4Q4Yon
dls0okGrMQp1q0TudIFBc6uMMA8ykwL7wZNAK06aRN7K9VWRh/XIZ/bvM2+Fj6ltJ5HBkvldd1mP
xHNTAq0E8y2qLdwrPVcFvMhicJ9NnXKqHzjGPkONNDA9x9KWoU0oyr2X2ysvlSCtwCRqDSusvHzS
Qenb47fM7PBZSn+o3R+rh4Dii2eA37im6nX0LkeC+L5Yo5URCDghRpyR57mnoaVFDv1ENN6yc2h9
uaHuU7M/xI22r2CCOFwCYDnMqA2A+wdVqtF7gQl0p98CGS/K0rdJIWG2Xfl46yr2TOwacxOZE97k
cjcJxojDMSN9SsoAoFpjJMemESWGpAlc0xrMBX6FW4/NGJU1bXdO0y2ZT4FtogINS4Y6Mlp9kh8v
vNFD9VE71PZhbTqIf9vOdLDIN31VPWHfhwTRWJzPD0mhJxWMhFDHISND4pAkfT1ia0rTI2O20CMV
N4s1n3yAwACipczIjcG1QLBYUSfnVviGLeqqwlqko1iXyfI8tdraLhB0eTmdR46aIT5kOtS2Medp
VBnbBECri9vOD113kgfEbk7zNLj5TP2Bmyrj9s9rG06F2aQvnZjTDZcpxIJIt1bbfGcfGZ0reM7N
22SRd05XJeOcts4GQxdawggYnD7heL+0VLVI4nsP2WFHONUTvYMu/lKQ602x26w+AaOOqcFWcO4x
dkvBHJ82wZTo98LtgZuozqtF1C6V479A4mKQWmirp74Sbp2GBZ8ovZR1Pj7lOe2RAJ++ixibbTEL
DSMfoDSt5N1cTlXswi9T59PWDdEYPM9eEnsDvSvhPjiixV9ewPJ6HyZh3rV4Xhsic1eAaHEZL082
qmCXBL4RvW5sLbV/cnMaNyxqqbo0hLOoKJsmNSEkR455OxZNckffF7PtLl16w9ibbWwTVJmQ6cQ9
hUI8StLGt9EeIpl5Jr/RTE6umNzx1qWnUBykig2IVYYril1by/U7KCcUstxKpqRlhkIgcpNcfeTz
aNFxprfhA/3y2C52OGgJqpm4T8xLtMAaOJ1UhWb7LyixZ0syDTeHHMpb49QeqJTEyQhAipOlOrY8
ksM+Xqq2PsL5XD4ouzOXPSYe/a/ZvDjLa1YnbRwlrWUuIbqOuonIK8LtTW4Rx3liw5VTvhH3Wa4U
OqvjR/QyiVcxqzMfBO7EXIMds9J7bzuzbXDHwQcBp951uLJ1m76jLwJniuurv0daiNvCXZV1v7kQ
B3eqAWC1JbAjDk0twRkMIlH9gYQVNQRkZg55aDWwK3ab0Hl2IeehCOMa2NZVb22bu+vNzbmt3Na9
L6WrisAyq/GN8Ge4iRuTMxItc23cts40s/9CpL53OQx/F3ba5NdruiUfjglSktyupDXuYs+Td0Zd
WPyzoff9l9VBvn1LO3W+X31by8vWk3q78iE0Jsdp5Qx5Go3ULfblYDb+wXHU2LCtlAThRR3AVHGj
i6y8XxI1WfveWU1oMTZOIP/cEuIwDSrLz+PxjR4ZJ/CtSzfvsHQ0SKC9kQL6JU7HhKM8d9oUiHJz
CQioN0G8LHf3zdbH3RfqMGz38Lm6+qDb2sO7aK5yPo1tzg6PVki8ZE5mtJxcOcpGJFdx+vQ4yvJM
6jz+SekyXlUAGFtIUmWyXnpdl077JXHT+0T77Mx+bVI/GkNFl1wbbhP2G9VpVOukeNR9nqUHYKEd
RcpoGnR967Skm2NBnyzQtr21ydITspuacQbexBJZE7oyNuor1tTC/sKpmKkIsb9wZAwER3tg1tWH
mfgk7XqDL0puy60mbdA2pyoE81xZF8Wal+UeE0jVBhLvf5vs+OvVdIQzzFuVbaI2cSJVkqI/Hya1
YM3CIB0sjYbEqLJMN/c1qWFz1EFGZP6xxs6IJXvutkDbdfJc1R5cYL9iSL3zuVWnK1xzHLMVHQgX
KiBZkxzLR2IRIcrkr/6ytQRjwe17raqR2sUk7iSNQKyZ3H/IjquShy7O5i8J1AhqYDgD5tWAswos
jLvJd7GZoiX4UROPFpvdOFwXw7ionbM52iQ9TVWXw8rMNHRMZ/lB/Fp+xSCvYIbWF+ZVBamIR35e
9AuUBcUBeqJvTVk4p48Wnvr6CylOjHmIDFgP/CRMb2JuWhlZdA5V6Bv9dsyGUjLKJwtohYS4+UY0
VpVKTh0fhOracft8RzHc4ZYRaZte6kU4BLI3cZ0DsAIGc1hA4ABi3Cy6/rPZcoLu2RPn3QiZ59We
KybAzD5os9PtoY/CiNPAqDeW2yMpjNq89HPXmy/dmAPoxeYpqsME2HAXwW8YvYis7Ta/PM+/EX3m
tEddSfrb5WIqWBckapZblA5ke0TCnXtrN8EnOc4lIYlmb6NmTJFzbpRJBGkSftKS9AFyrTnOIqFC
JrF8OcWcnxMKvJFfbAKl1BwJwnBppQqK7H3D7LbnSdUU4HHtriSelr5vBCxy5nOs47PBo6i35LJi
1P2DCPGFRGMfGXiA5Otcf9GFqSJsGNK6ztgc2z0KVvh8HXvvnS3n2gPzRuUWGquuJZwEJ/V3mc9i
zu7fOvNtObXckcARtPXCrNZ+6HBM3zlmbPhHuQmvCHq8NAY71iaacMiLarjrqHCYm8WV8b6tsnaP
UKzFRVlr+xtFSSHCkm29CtGex49uY69FyHd9PpBuBYvDOVFgDAby5dbIK+w1Po7LBNukxORSXdCl
b2gWejiv+mPB/fakmL6v5yBMC/+gzUK+G8wS6kZVWmlxn2HgZMQva3sGnCTF1u23WYryO9bVePgq
MM2c4oyTyGnEa5sEgGoE5zmDPLYzglW81sViDeG5mIwvdOsyQtDUkNPehmgq70Xe+TejLaY5Km23
vwMMtwJyacsWmkPZQsxi3tg6TK7l/FBY5jofUnMg07MzXC8+GqgDfVyQM2+R8maFGutAndqDdXBw
2Fvb3N4UGkwM6XGc5L9MZbUuIbRmqA0MSJw8yGIQnNFoLBYtV4T/DeCRGgF/GXfqoMa416+tLkhd
CaqajgQ4LRo6z0gC+tclndQY8D0ysM9VcyayjFpdF3Hu/sTzkD9s/HrE4hSrbbgnIXlmI0id6sta
JgBRfLk2dHRxhiCWEXE1HjLiHZyLpuCEz2Rf0AGKnHXGlkCBrX5ozyUKcGgBCILPqsA7iTJvvicG
FqZjjeLHD9ayHfPDxE6qL+3SoC2+aWSRl0TnueZrbKW9dTJSMYqVjl1M3oXbAiH9pjabJvEJgTFJ
2G6LueCbSisqkZ0/J8tQ7nJv6t1gVhXnL8sm3uwq3dbK303wQsc9gEowt+3S2NPlUnDMixSBZ/OR
rNRiIkqycO33GBQHNKfUKdqdAAedX/QD7bgA42D+0ylnBqQYBAVS5UV28mqmWHsrxFx2IQHbjBpL
3Qn1ddyyTdwDySSZcSXUlMQXgmffJyQSDuMIzmGXQGbt96EznDcGnPRgOmB5+ohKZWwPNLO6EXjm
pmSQCTFfdktnj3ezPS0vjP7SMoJxSOpxP02aFj4x2h99URjGFx6p8rFfJvMxFXJ+VUMmbgfOXpS1
YLt+IGaCvTc7CgzULET1dQJEcWZZ65n5ACScNFSYBlfoXYzOdpltLR+yy88U28ZU/UWeCBIl64W5
+DXJicBx46aErcBkw32lDKPf0MA4rU60OimckNtAseFhrp4xsvG/RHGepded5zCLwu6SMoro9GgG
BVECWWTxhcvTqozc24M+tbpr5JH4RNCKwZCE9kJv1FkyWCEIovsk0NVIzKini41oCXvMR2z/wi2j
lq4/eVyOjUQJ480QeLOTEIlr2E5NTa1YhjFsJupoJknBeVaA6NtlqV78E6ptaYVJQbLAkaI5fqbR
0FMVFEBGI4mg8E0K3O09S0vD0RjTXAQ/soe+gqzre19ZmjQzTL56Z8Aj7iAKz0Kvx9If7e2qT5ti
OHOsKCcM2TUMSdcJg8xqk7jEtF7N9tVWxi4d+7ltrhJa7FVoupN75xt49YPK9esrfv3cD4w0Yd8u
IBW+ZUUPt7Ih+ZsmkK63NigzEk6RjjaZERBXTuWeTVThwVbqindNNUcLa+N3uspdi7q3JhgbKf7I
v75IwbSKg1EzzAxKe2xv5GBuMlDoDz1eviit0MoBPQJjLrQKjM5jno+RTp9mbEA6NL0y/QmFZ6ko
p8fiSfUrVX5XEirIkJqpZpB3uX0NzM74SUyafkQbAX4ydovyg5TZut8P2qNRNy+Cn6wX6/oF17hv
3yDBpQ/N28LMBGSt2KEI6LOdLQx5u0xUgGFdN/PrSDvCDjwqp7uhnUuxa5SnExrrzv9QdyY7kivp
cn4VQXs2OA8LCVDMkRGR81gbIisrk6STzslJJ+lPry/6tnS7G1dDrwTh9KZx6lRFVpA+/Gb2mduS
mpIBgDouPPc6q8PbAe3ylccYX8xE3zUXwWzuslWHNMsAQfbeM43rjYNMzCPJ0j5MXLHDpr73koEq
776Kr0eaCtPgqgtt/Z5y+2+gZ7WZuuql6i6H/DrjDyt5wFwifbsi9JcveBfBQ+SV3kcXVMg1wko5
/CTMWO9KM7f+NsvqTyaa0bGcRvKcOo+Dzyn0s++IGWi9CprBP6ejTTdJW1Xuoz1HVX5Xt53F6HDk
5doIBm5fQAtKb9NTQ8GVM5PhVwDa2LrvE29wVqWDG+rgizT8ieFly7UFGXoH9qPFBGV0wzFscYtL
OBcM6hVLQ8IF0nLSm7EgMPcrVF7PMD0VBPqztgTwKxqFci7LVE0rp4Pt+NAZy47uZgCa/BrFZ1yl
QQofQpKLc88IJ5HZOKWCWd2S0udd9eHUc45vg0tcBr6NQwXo3QpXMYeM3gzFj8srrFesgLBGcMkM
7Q5fV2wd+8YN+Y5VwXhGZr6ON5DF7IPg+q3XrWSydQkgqZEpqItk7YrIPeeCbqdr+6h730jH/kmc
ckhYUBfBN5Wp5kK8H7pTBvvmJ5Bl+QKNm+UdsqP6w3Y24qawiDCsBvLHZjsE9BZjNxhE/wyMlTb5
lQoy70/vV6I7m+sE+qcohF18UURclFsp87JfDz6F7utKJsVv5FEp0c5HalWajBPwKqo05qs8mZfL
dUYzbOQ4iUuH+UlgM7Wb4sUd6fFcjyoPzD5q88z9wl2gx23BfM688TsudBfYM9ectImYeiKMUDdh
phpbTkPjNn4V2FU7UMNxsLGqaljkepBq8Q/8HMwCddDGgHSTaGbyrwDW3sgg46oBernvPDCJCf+s
lJ8K2Fx9zgvBfA/9DdUmH9eBzewem0IavpHcl8FHQj+QOauS/jC8FlGwjQQ+H2LL9UTwGHxiQbIX
99WTcuvhRD90VG5KoOCMjNvxWuI3WiI7IPsF5caOwqU8GJ4zWFLFTK0uQS6Mq34IG3IFSYZW1iXI
7IpDfw2NsPM4h3JTE26Wr6eF+XTLyJdRGtSujAPfr66KjDnoJLP7V20DP73jhEMOS7CTyS9h4Ore
yN4J+otVzRD9LktVNCigTtnMbcrNrInNJsh0hr5ZVq27jbmzx2cJpj87YNRr6rMFJp5RSqAoBoaU
Yw2UXowDtkGOSjFhmja0LQiWSWxnAOs4+F1zvnmdsUmWgWbd26HTCX+th2kpAk4RVt1gsgj5yr5y
vxPDDSQ2pSAGzxMcwqyf6y/OIrrf9XMgPjpKP8rdCIm+P8w8IACfsYpsBiQoJvbW3H/apibK7uCM
ibYTZh15Sujzkjjiponpf+jPIKCaqZ/eC1iy42Wp3WY84PcDYFZPJsVpOheN7e6X0g7eRZZ5P4qn
WK47EJjzBuRZdRUlNeWcfK8KjcdmP+xZrKyuemx5FcGL4qqdNrMh7H+22bTfeHznfp8isnxXoSzS
E/lcjTdzUTWj34oL3zEVIaA6fsYw5pXCUrMWEPJpcvG5ZX7S9B37G7BPUbzOMUDnNpuIjehvyZb9
o9A8J7c+1EbBrTYd3jCyYXzzRIkcDsWgyA7Q+2LGshbfLnuHkOPvYKRwAeuSaUO8FDmAWwYdtb4B
PRvG2ZpkW6QOxm0DixOwLuroAVeKZCxhfO8rZe4rtrbwfZv5Dh28K0YZWbFN81rhgrXrMsBCWuHq
ajeQtVuz8yMdveeFh0VBSMwAu66EXMcgOmz1TVAl9bILsyZqdgOjEnkDVlzUh9Tnx9m0sqzY7K1S
TBtnXlTCgG4UFHVl85KobULZ8LiPBgIDJ2yFrb3OzQBkX4ZLjUHIHZEuh6yfkn2aYK/6gB/CCYb7
z9If3EXa+Qlzdu1ucrDYLcpJYbIt+lJstrgdJWejhYnnSuZc1O9Gewg9IuOtbWP0Gnp18d0AXyRf
tS1OszuRVe6wyLLMkPOcnngbSufZduerQAlo0eawQfVq6rZteHas1KZPqDcdOdSYzQxmbT86q5Ad
3aJiKCYJBW095tUrGGhJr35Pwz7rTg23UwY4wFHLh9ZNl4KbnMcMqHFbS74pZZjT43/P1KclUAnv
yzZt1Cv8jMw5J65YCC8m7QxN02kAav8peiq5qBbLGYg7nMckY2p38mf0vqmu6wc1Nc74NmZe5NbE
P3xgxCvwK4PZOnSEqo+QsSKHPER7iqBIxVZUoRgOOTz9E1SE9wnXScghsG1StYF43o7PPP+2hsFp
V8mgoQXOrrz1SS9UoNYrDEFWPi4ZpiHGj3qT0H3eHwX80+xmqSLcHEvb9swo0PHjP00BH/uNFg7b
Oo4h97AHQ1sx9pUuLXPnzkzUjeEQUWb8aIbScS+tXcTxJjVFBBMbuzgu+WunCRpwVQozLKcmC7Oy
PPlNpmg60kkFkAhnvJX2G1pF8nLf+iAMb5my9c0ZyTIo3sIIG82paHK13E2qwbFXy6RJrlufe5bG
BmuvQCAfC3iB3SpkSIoJMRGC4ixIgwcuwAiHBac4nCA9ZkVSDbgFVza3oq9qaPENgi3sGLYx+4W/
73MJHjT/4jTaXLCs6MDRMItwMAVYA9L9ANbWn/fpxGm1fUpEwejpKEZRB/UBIcSV/WdsFw1vZFnh
WlxOcesQDTCB7scHbdujyywpkPARXjWzFg+JSJaiXb6karj97VjaQnu4gZKSd/FumgfGZGxggZ9t
PMcArN/B/ModbA/FoqqtlkuIEbRt04RjbN4F+AGUirOO1dNFD2Q3znrQ5ZXI5aI2zUyHzrLPB50l
xXayPRU+pmmai36FxBl76ohBLJjvK8+12So0ny158sIinQ49wgpVPlGXMRcFLd3Db1fxfmg88dqV
IzJwYWf2w+QZ+VOQiqHTT0zBN9ua9jmSdvFbRD3DrwST7rhqsRU/izFO9rPtmP4gXav85fRd8EbT
UPJOk3CuCcRI+BK7HiAJI7GBEugtSSKHFEvRgLyvUbf/LV36L6X1/++i+Hftd/009N/fw+Wz/efQ
/vXP+/q7IvK//fnXFPz/u8JwItf/6zz++bNR/9gUzi//W1O4Hf0lpOAztB2AcyEVUf8jiU9q+i82
CCt2Ih8gSByRkfpbEt91/xIQqaY9nM5CzBYJkbO/JfEd7y8J2jwxNKjj13B//K8k8f8x2mYRF4yu
/zj/FDVrG6tIIDgmR9/cYXxR9v8hX0aS9B8TYP/+W7v/mPwqczhI/WhVTIJqIg3uiInR4Bwj0lOa
be/l7mOTVMGto+zk4ghB3r+oofm7hsOALEzBwINp74DmjWF65bW0GG1M7y27CPj6juKazqzsOfBv
FtKy39wVl3vlVIxV1BLnb0OaxFvbS/SdGYb2PpbZ9OJ1Bh7IFPYf1EU3rx2ktKe4i4dvQxZgMxEr
yBD7vfZBWEPyFA8Gppgtp3f8lvMdeyxUaDOmHx1aI0jmgPHbzKpso74X5Y+C7ftYhJa3bpTjPQXB
2P1OGJpummKYFA4q26GDEE2HkktVDwe3gwhrJFo8/VVBf5SYdLnvM0PbmiBN1xXH4HIjwVm+DTY+
IVuRCNospUx28LcZOGGe+F23ybhN2KXphRmL7igsp9iqcJF0vpFpUdzs/8xGlpsxnQtOEewdftIw
36WjzD8QpA4PnaU6IhCJwxSn9y/SFeKUUJGXbarZy77JkU6ffmZkvtZJglpURvPtFRuBuI0l5VYw
WV6XIKo2eIfdbTJ06QWDECUWlFzchR3KJrGgZf6amBt/jIWPAj4Ic1/LtNxyxwwesc9HG74+9K22
cJ8ikScj8k0QHxLQT9zVUegXNmHJ9DKi3sOyl+1cWCXom7rj4unE8sgHCijJcZ31zN/tDZbh6FDg
goW75gzqx7WWlvEIFZvPGE7iF2D6GGDcSjEQ4hvMnsYxSPepW4YHXbrMqmzfon1Hl3oneUGe8fWE
9EBJ7d1DphgvRTtz5jQey2pM8+xTWUTWqpnj4sCPIE69V9rnkStjtTFBJf312KIZweKz7wIgh9er
VlwCMrOm9Af/xgD6x7H3vkYg2xU06xzGOGcuHg/TAybPfpMlORUkdTiuwilW9hrMePpimqVbTzUX
VyKe9QEThf8KTjK7b0a3+CUck18CCv3uXKqfFENWVR7manR3KYFvJkFYy1/CcI5/T0qN9WrgWLyB
EN5esqXMf3RQ+JsG4iA6YGts8lldE90v42wdlwFtPx0z/E/AivDZVOEfqfz8Yezp8WhzWeyZTgK1
jWX3W0W5fxKiTfFsBBht+6p70AkfXFqxIDNTDpQ3JFaCLbRN+x317jCnuDlyBeDn+xP7vTpKC3F7
RQxw6Fa9GzmbFoEIu0DNWZTmtKgF7AwgVWyI7uHqlJWgnbmYfi0ck99tok9nThyQ7WDevxQ28iTy
vbwTMUmaBufl2+DW/kuilozaHzN+aoyvDleGUO1C/mZutMnsp4Dn8b5z6bXydCQt9KWClFGnW0bE
FFU0yDzbDorZU9ayTUf17Nz5i/S6U0s/DB+Kxp9Hi2zTLqhG64J9j8oZbUvN+avWiY+2HTTkhrjS
3lNbF514FLhHtbxf4eLNDy52HjIlZeJ9ODLCN4dnw+VP0BhHqyAdj/yOvFIoWR/hYs0vqcV9Y/bG
+XlsI748ZsbrUldzuBpHM1+NKHSCFEvMeNgewaITDuzK0nu3oY69Z37p7It+VnKl+z44jsyldnOY
EzWLpDr5s4x2QTsFGB7z6iYSFmJ0Iab3BE/FBsKTs2OO4IQrbazptHCmZ2kUo34cSPnTODlMrHJA
A57MbNvPixcyZYL80uGpdzhFYjGNjlXOoGEV29F8L3BhnFXe82lQtbLvfLHEj0fRybCp4LFvrRSU
IhCs2dlnlNE+zIXBnGmbuH/EnBJsusLN9joT6k44lnogF6uPw7gMh3o0oO9Hq7gj3xRcQMElu9DS
+g2HZLxaTNYuD56TUaJsyDCSBpzdxsZfyFiPA79K0x0Snd+vZZOC6Mrapl3FQSM+A8fVPROLFLsk
PTd3Re/jjpa1cFHWmRl9W0UT4vrPlnZvirLlTl2J/oG61v7YzX7wNItZH7RvxeferhYg6b775nd6
KdblLKuXqbT12eBE+QW1zuyQnmiVdxbvjhkUUsGkM3NOWAgegJdd/YpFv+OrxVI5lY8cPn4VxeLd
LlG5wBUhYoixVgc/oSXmHeHbcucImTyndQhHwBfJ1d9SnuwQw/ImGVlmWt2Lr7bNp+PABBBCrZAf
OReiF3cK1Q2FHzZRKKwNz3lZTvd5l6ujVov5jV3T2oxxk1zGucYvjBWhJvGSEfJgy5tODpLm3ve8
mQW4SHhZM4NDbe6Bm8fFm8PBaau7vnuagij5nbsuiwmPU/4i/dLdgJBkeM5ilp2HpdFnu5PmW/sq
SlZ2lhoa06NkAy3V2thTqj+a2bPoSwGlZsXDsp2wnxL/LGi4tATiGxgRIJF9YOPDImIlMZ/X0x0T
rpRjzNQmtxCoqDgMtX2+OgCPmisBv5BAhKu0x+yHzhLPpo/MSvLwA/sjaZvEYNtLIMmuQnshIuWT
S6XHxDPzPulk/NDGRcEmViKwtmN+jKfePXpWXz1N7exdQr/xb5BTI9IlS8cEgI2HXFg+YDsgpLGN
stoBRe+lRDtlmL8r3S+P3gQTjvsNkWcWmbo8OfXkpaRj2+QxGDzx4GunfmZt7vbYBTCWz9TqEO1c
CDenToKpEJGCmpWgaexTiqZ1CWg+vlGEMs/RgiydWijKnIdwGKfDkFxSeORrbPvwEKKgSe/cNBA3
gRLDF54PnAlxse20gyxfVyWpnmQM3/JZ6C/KK7xLqnz/bDjlEgWruHBL7XiGM1A6H7BaoIm58htX
NmpJOtLjW5bcnvhPHpNS6GzN9LthkhEnj4TYxfVuTj1pCxSC3LS863oZ3SyK0hO+VVROsrfhLz+j
oW2cBwQoSmVQZRkpAQRQ/Ru9zQKOUWifeHHNvs4E7Tr5kt8MInF+GkhHmMWaBFYOleIRNrp+POsw
Iq8W4iL4oNJXQB5o4h3mFmrCsiW7VFWUHqIK1R31wbvMTqKOQ64V1MksEmtg7xPCf7hQnsAot7qh
7tXifRsxhmNwh0vg984r/eTx2eud+bETk3csW+W/BVQx4id22we8RsEhaYhO74PWtt6Y0w4cOazR
7LFaJfucteN+JoL2KJOq3GEn0fmKZ7p7CvIw2zR+TnasVWTJgrbzM8J5otqkrT9Q6xfqz2FyAHlI
fdtzxNizgqVHg1t54iDp+TusCc6RJTp9mx17eoVhGz/bKsmep3QqznQdDL+Y/HbbKayDIzZmcrll
G36nseZQ4qs3KAFb0xLeapi3bNqiSoM1B83osVDU72ke1Ju4GJho4qmhxI/qRnDHo3UbB7wO28yl
nEKrIF2TzxhfhAFisFa5pMMdnNND4aXlV1C62Sf+kg7bDy2wjIld80DUVG4nrLy3sVsnP6WRHZUz
THdnnF+SiV4QDjTSeRazumhit181uQxvhhQzHQDa61ggrKdlh81ev1Je2bzaDT5M8McY6bnSkXM2
sWi/eitML1W3gATs+xB9Q6XucnCZSdybupNnkNQVriaNmtcMStdb6Qz1OiFUe6gLxJN1Khfijrg5
D2Yc+81Yi/gWSXE6IceHzFywhO1zN3VSEnOEslP0CY/Jex4+x02sT20dxKe2v/5EUSejtbNw3cGm
nv3GbtXfw0QmFDPP4R9Rjf5TTofKYZZIg6vSyxtrSz+IfACdUNyWvonWGBp4nGBtvC5LxqvqTXX0
zLmK2B+5nEudu7DNKjyR52lEZau1y8SZmIqGsk/BGPHKBpO3x5F468aop/wpyv4DvSJed5buYP2C
1totk5HnFhV4bzk1BXUYksN1nZpwm4yeeXaSIjuqqJ3ugwWnVFK4zUMvJ2AcScxwb7InymLSHhq2
7pjw6lF1N0BdooOVD8WJAj5YHpHbWIe0d5rnyliEJrmmrZtAZOfEIonpasv9icZC7ZvQ696LNsA9
NsDjaMvU/UMNFe+hXwe3U5bTnMyyuZitnlt5jsp52hPuGt/yOJ/ZqvuMtJ4b3fejap9IsxS4SYeO
1gkvgFHpA5pnXcz+uI3wXl3jCLg5i7s43ELmnCYgStty2oOJO8cgdWp8RQOY+jTZqj6gJUAhIK6g
iuoTvm7vMgqV7H0wCmsS40u9VibJdqMIuIJ6tnOV5wfv3XE6OhhhNfZrVLQFz1FEiizV5Qc6bPOK
6s8GJ3zbWzk+QbgmDPAdcqgLSBfZMcEVGX1j16ZHsLXLNUPF+tZkjjkRurb5lmes+MKdGEkT4XjG
jUgghXtrsDew2X5anD7Dar46DRNEgzeXfCcNg0mPtrwE9XNPVfVxTNLkJW3ciFupGJZ1F+M8Ynm4
ugSwAKaMoIMRpZJsBA6n0LlflB19ISkTHysdguMBJ91bWABEm6awlfeVQufNiOlNWJSXVcCTxIF7
lsOrJ4v4d4bs1Z+GhWrAtcZTxlA7Cz+BiVe0JjruPTUe0XM9CPQLjK/xpuRTXKO5LOnKpOO5cMsS
s8bAwYLed76QwWQXl3Imql7C4ByMEQdp9vJNKZLiFiJU+AGSQHw6TUUytgzCR9BY2WaSoFRRuLLg
6Km4uqcqyN6XaFB/Ykd6u9blmLGKa/0+IoFJz4yMpvvBo9kQygQuBDelzjbrLhQ7Rhcce/Zty2Rw
pyYT3bmBxVNRUgt6t3gjQm4P0oTibecFmn2/n9GngcWM6ommQvuMv3fGdd6Ibg0OOblMbl/fuBE2
ZJru3GoqKeIRcJ9cnlNxDBoiHUE/J98RfsZf5PQxPhtlMvye2ntOE6XorZPlEzAVsgFBQrYlcPTO
oE29eiTuf8DiqP2QRfntQuHSGqITfug4kL8mSn3Yejj7ryzVylPIDr+JGY6vOQ9UZzQuAfkgn3An
mYRuGS0NrB3a/mYuAZqr98KwmmhReXL5KHt/tsddUiTeKzMmeimLzDpwcH5GhTBPcd35gGtGtat1
3V1q1r/rpj7u+p7zIrtP1B51Qo9wxrFyuxhPrzMMULdYudkKgWqQYxH9RxQAhtj6vTt+5MxlVwX0
lXemDVxX6+H67MczIIYuqt9HlT7R6KvJRznLhWo8bn3seYKzV90cFBRovIl1xAwlpCYJudGxzO8o
Kl+UXTZby5udfDeEo/UAuMW6NI1q37TnqG9h1f6fvLx+6E4rMleNne5s9qrtQoRtbZNfYNgNiHJp
F8PlJLmZHZXjA2XJ4FRw/bl9qdvTVaFiL0iqA2kq6xLgFKDbrE7gKBgsoIvbhL/QZlL8ByQD6Tih
llj3MHJROncZDe5gtMNqL8Q4XpTU1a1moj1vvMkmo5najdkZMl1qhYcMqTu2u/ZeIYHiW5KxOnAy
cW64j3PgIiktnwavzD7ysmHA0w16w0tVP1bAev9EpDtQNTG0ngnPICD2LcUHTOU8Ks91FfPfd1y/
ItTuOxRCd88ZD7NCGXVbu3XesqtTMOjbGv/WoOHy1/hjcVrM2W5mBOWwnSzujbP4HJnKhmQ+B+Sm
e/RkG+zJkhDtVxz6grUa+Gt1ZuKHuw69211J36WfmlsOa6Hrsx1uhikSByVAI0Dlmvd2HbEwCy7o
gA8yl615gI03X+ER13VOpauCMNs9N9fklPR5janFrtsdI/7+1hus8DwgPtgcvbxpCz1j3HBoqhCv
sZmEq7gtIM959RzKG/AMzk9blNUbPBSiLUVWWsOqh+L0HUZotysAWt2Fwu/43htV4WzmfJDmTwT/
+16LKGx2LAB4Iqmr4j6ji4lWdS8KeZZEEWSPY+Qww3FNQCcvrJGa2WDjv/pVOx1rnGBXgzOMjJCu
ybcsRat0UIROgVPKGyBYOSXJOWmYtkv0bduRlUoK36JvxRSB3tXsH9jSMDG+FRqPBo4kKvPWWVAP
u7pLA2eVqDp88XyWiPsUCX8vKes4M3GI5Hbw0LnBT08PpUb1HcNJ/aGAYDphebsGWlVPrWA0BPUu
DPX0MgejteYa6b9MVmj9icm+7kOUvEsoaRhdcQCjZJ6Cyn3ky+ZuiNLpoybbCz7Ftq4Oc2keWsfX
D4Glsxv7mtPh/B7TDUnB2Lz2a18/dllTfEuXMHtpotJduSENlElrwk1fWsjsBTjfT0zSsIgoYos6
chwNuc2U/AypcvOUt2rAalBcaeW1Zf10LHCU0HVJfRPMUblLJG++LFG9h4UDLWk4boFuQUiosRvr
tsSfcAQG0GDTVMjCSxaYX/Gc895FDPtwOVvXahmSyi5jWEweC0XA4KTSJ9Sz5mME9/DNiDJ6D32d
HYaq7v+Y0fIvNkbdXyYzFOZRRb+P7Ok9cAw2WS287lyrwP8Fwn55RBIAKhaN0rupeqt6A3g07sFi
lWjoeNcK4TnculuVqRfKGVCy66pr7nDr919+iH0Un6M73BHpqDZ2ypl0ZXThQ49qGpZQN34ljwvE
rIz8y2S5wVbbJQiGpTiUKrtLMWFQDFptaOs7OCgTQ56+u0NB4UZDv240xZo6CculLpc43arRNkOu
lmTmtlA40Oy2it+YnWc+K5dEO4xj3M44D5r4nbph86MnZ35ZZD3ehHPQohL29bDPkobHN2BTu3Ht
aRRr5n3mc+wzlhxf4vNMaPTlyRR+dWFOGnwVvJh61YxTuiHDSHTecVJywFGyF+Fsur2D+3RZS36O
LUk/0Vx7VKmm91kJ1pYNEWhFk1gFR2IZ4pNFKoPVlSTdrtN+9gEZUX70UWaeXMYwjwlPG8OJOrsU
eYL1htHQfhosa99y8xlXwuFOwM2Jy0y3QDoa8zmvViaMxucxsgVZJCu8oZNMMy4Dl4FbH8PWQhD3
OTCsflkWkqpraVMqfL1sK5suIdXNw8NCoH5NMSn2K90V67qvXcRiEW0rauIfQCRA2ciNRWWYT11j
73D3SfV4I8u6uZ2Yir4Jexg5D49WfSwFjkMOqfkrSX7vTpK07ndD4/S7EJeXgs7e+J94MboDXORl
e+0X+EjoeN5QGdIT8PhrSq+mtWXlj6Lb8BcmD47RJM78lNTlVFS3dpXiXMxGnPCuH96iBPeHTE3F
lg3BP+OU7QmRLvZrFdiIwXGGpptiC9r1SCenapbyoWoGYgx5mXEX9sjTOHEj4OdY8e9q4Ta6dsJY
UU+R9WJPd/nwjS03vgz5GIkNLq2MADNr3OeUVzRA17Vw3itHx891D8nlpm5QlI8k1kJ7HVZRgcXY
jsPXJYqmsyStd3TySZ8t5VfW2scW5b+rmjKPTach2ewct5nqI2Ml/WK0ZVOvHKpnbVMFBoO7dDnE
tR46l8adk2853YealKPnfJKgHV+ZVMLwK5b0LMBVvIkwDS699nMm0WQptjZIAeb0BuPbKvJi4pNL
LqJ4N8R0v15vTENCuqyoDkTtOTKz7Vhqk5BnfRKjAxbGd4bU2oRqmJ5BYjq3tNRYv2rfw3nSDYZB
Y9j5U4K+5jUHVuVxZH03/Vs/y2Ai0eDyK3AaOj7FlQw/tlbQls+N36fO2mel/RrSRdurAcd4zsVF
NQFoQgAsrF8etCKN3sdKQg5arucQXgxU6zR5qAGZVbul6T19YC1L9w0VqdmJX9tOn4vvyPRXAO1O
H5TCeo1jxTLccHmyEnpJC6JSLNtV2PfbUF5Xa38K5GdBY2x/m1tBnu/zxLh4avMBncPUYUTzVOTQ
iQ6kY/62eotgETc41W6DuOeS5ifGS474bYtmbZVWh322VdN8HIpYeuuuYX2JHPo8dzE5v0cZc0zd
8ls3HQ6RyGfKGWe9s6fwXuxGGx1pndWWs7dtXhJjgcyiR3bJDwKf77yDw96D4dJedWBeKB8bkfTr
tMqtl6JwrTunJEex5sjdvNVRLMyJqFD72LeV+GMIueyJwvb3ncgoL+QmsKcKFw4fhjA4fMsUzafA
cnssOo0wP1LQ0riCdDUwKR5zkjIe0d1VWzScy+xQcVGqCEi9BNT1RNt+NpFN2TQ00cWYF1pEK4I6
oo0IgZN/OEQTiS4Uq2I8Ve6sn4trQXdu9+HRhs8S7FSmhxVFH/XXYgecv/Nh2MfUMF/wWbhUCZJf
xXPT74QLEJCAXiJOZHS6N5JQ5sh7W9+2UZYfQClVDwiu2U2edAxl8Lv7z21V+z+jLeXHMOlrs3kY
EMPyGEmtxzJRHStK54Ji6Eh+VLMQBBvc/ntglaSANEmwiy2OeiocV2zJXMlVawLI4FUwPEliD2SC
Rt9awf8Yn/plLB5BHS1rxr7No5vPzonXiiB7nMtLFnaSAptBP1eAFyBXleFZee5ynAODQDdrd12W
ptrZOeEa3bbBT0Ai4pYuowWtw3job0WGVCFM3L0uIEagd3fljbY9F47AwnxnKPtuXZT19DoUMh5W
he7EEdPSFRpRh5+4BiO8dJVydjNsg/vCU1245U2x3oYyxd6cdmMO9y3L9M6zASDpxhfMPSb/NRt6
2sMV2Lw7uBT5JXavjCJ7yjwExLC7BR7BDYKUgrWtIwp/mLPnmbcavABN347nOwI/43kZ8U1HNcbd
WEIqWeFms7d6Gs0aK0K+uRqwP0h0Y5xWTaV/UW1Zxlvkn/jG4bfrsQSOFUp/4CzhHX5SB+qF1Tl/
+tppNsCuzDPeX21t/+oe+ZeMNM+N5H//7I35e2vMf/3/qdDiimr+XxtoLp9fn81/evpvAL6/ac0d
luOf//Kfybb+TxcNtpcQ1DTEac/x/OgKLP63PguHf0OvThRGkW2DGvf4b/7dRePilEEytD3Gf66P
FeVvLhoMNo4dQj92qOQJQ96hf8VF81e7DAi/rKmvn/NvXhccO//kdcnKOeby0ulTpP1tmtyWjfeC
bjNl11A3l5ItM663Ue+m01Cfryru3/0d3f/bH/D3zQR/xYj/R3/uP2Gw8d6pAYq5PlFyakAdO0/2
1NzW2YuTxwe7c9d3wdB/plW7CbNwo6L5EDU3iL2j/9gNB9aaNTCfdWi+qWvH/Vlvk4X4ang3QVOe
sOpECV3P5cdYrjknna4o0WX+/b//7O5fexX/ow//T4z7KBm1FFmuT2VxnO1vEfyuil+c9fylWov6
I2Au1n7Vzg9+E/3lhIc825jp3hbLKplvk+V+YvuJqlvro/jN/7sOLhqDHfjsuOfLYN108ok5SZlw
YJE7F8pAupqQNRTS003zq/spGd1dB3VH5iyH+lL/UughK38HZWbX7yH7bYNNu1HbcTtvzIZg+ZlB
zn+n7rx241a2MP1CwwPmAAzmohk6qpXjDaFgMTZzfvr56H2CuyWoZx9ggBlA8La9LVWTLFat+tcf
FoGLj6QT2YIdO4mbXQqLN5q7i9r1k0W4i3fyCDnazf1H4gJtQ/bk9E7u9wN7aLn2pWe92KfpfTZs
YO0ayn0ChakX3T59tAZwcEiHZoaUDUVna9fdJfJSM/A6hM3p5qUGh92geNJmksUCOoFiQ3/WwbZy
vjBixWPA3zcj9nrDAqCiVK6T8RLvi5x1T1+l1R0DdjA9KrRFtW7jvBTDvUZRBLG1eSizDS1hRVtJ
xUrneKSuhu6qbC/NgAVwKXZrpfvQ89GRhUXbrQ5Yec5unqj3xpuwp+8Q2znYzwqNYvEWOu091hJa
chNOF/hpY4kCFOKmlgPbhwySfFG4cHebBw6Oes1Bf3TU6tKam72etMlDGrpIfQCUoude1xdyv+he
1XfxvWVV5wAFU1nHZ4SOMnZrEN5p1tjSzWDgU4xDFC5v73QfzTfMzZ+zZc2NrfW1MKz62+hpkBuv
tKTHXmcHCfa1vxzrO7pCNsISbBJLx8fYJuGxCxdRi18Bzh0+JIlXwu4Rs1bLVHO4T6E7GFSumHRS
wDhhulKMLV1Q5WHiF8ulmDrgxbuOxocWIrKS7HWaRtZD3XmlJ3udW68VlybfvbWSN5pneZonupYz
m3mpy+Qti86Y9Euzi/uXN0yl33RMwRuASsPGtNqtcJte+ZtyI63CS2WvXSibbD/ss012IV0dzkSq
SVAcvx1t/vs/rN45CxCWkTBatmsfyn11NdzmL3gPLDU33lf7w/N4m7nVhbnP/9sRZ3f7P0bERBp/
BhSzW+lS3JCZ9zCty2V4mVzoO/NS23By2+kr+dHcK3c/L1qYtxxHW/yL1mhZ873+Y8wOV19pkLR2
q1yWpY0YHgoFvlDSo7WPNsNa36R3Aw13OtgP40ZalyvdnbxkxSuwqbx2w995laOs6022s96x+dtV
V81l4UXb7CrCWCHFDm0V+mS5gXQsBBxbcOxz6FyrvScj25LdIAERtiMRHbE9O2scXKzQaYiAe8gX
0IraNwkb0etocMAdMJ8rRwfUIXYlF0W4gWrC3u1z7xprDtge7YiFvK09FTt5CZu9HHZNdy1WnPe9
ollqWBZD6thb/davd1CT6bSl5WL8HEFKuewHiITj5wAxD6wAjPUTkhy41GF5uBZBhBYzxeO1vCn3
1vauXiJp4pSNphfgOLloVpxqcG1unyp0olc4c/reTKzSkFptgjUDXAJcAe65dCBMB6QV51rcmVSW
EnRIzaoNPFNelodNW/6yWH3z4tPClP89LZ4b+mjZZwAuaqzMeDW8yxf9VnhOBFvDhAR/tyVdXHw/
WozMf4lveA6vISnhYJ061XvwNj33xgI+2UBp/TZcidfw6li0tkPyQgxkcHAqBdcmPO8c7FwrWtHp
SsQq3cf2zWVC1HQNF9N7tEeDuwpW5YNSXlvqvI9ADeVIuaq34xYvgf6Rps+NeJ2uwzvlqXWTBRoK
Xsn0Il+1dsVL1DgfQPeO7qHov7SuuPtSz/LoWY0dkIPJXJGdgrUX9chacVIvWWYrTuDutFDtyZOv
e+Au23Qh/7jJHq63aBc7HEE861L8DK+2gRMvKjtyeFCLnuFjG+bVU+miwH/QUybfQnJiZaG6/QWb
3tpwfQ8XjA2XWKwhrqEEZPI77Ny42j2Ol9I+eKmTZWNdB/gnjg8170Fwl3HeyVM697o9Zm/iL2tb
3hTP1TOToOQrcdV4WU1OVa+Q3qoAdrbmVocFJ9FPEazDje7TrY5Jj9mtkVU0d6Q72OElAuBFfo+t
Ed/KD9Azm/6LdCOOtyaI97V4ZYIAZDea6Sk34lq4rl7jvXZdPknX46W5E1xWaFfZyW5pQ8Z0mkXs
TIs73cZT6kZ4gt62m2+mYNN537w0a4t/jRzIzpzMC73kAp7I4hkzKK+9071mGbpwqbznwX4fXNMb
d8kHsEf03LxGV+nev22f4IPR2tcgiFwlG5Sv809DOb+ZNuxZDlK5eqG+JsqyiZyYfIDSAaque1d6
w/EwcxAg6wtV35KrsihGla4Pr6etTpQXC328Yd4N7MGIw1SquYW1sLzMo4kBOPCBHiF/Emf/wa2p
9zaVoi1hbQfdRffq2+JCRyI3LsHhDo6wzHe8iaDnqLPdIuT8vcOtfx9cR8JD/oK37K4D7MSi9OD0
nz3RGNZ6ZOLLOJEva8Uj1jRSvMHyEGZotZ28oK9dwVryYqolfS09So/KSnWbtaotzGVar6EJ7oGW
9+UeKdKDsJ2u+uvuXdYWKOfq0K5KhzeSTm3ITKYHiSj0HY+7w7WsAyziQbTIwmWJe3G6jkQbV/gI
50prZybblkZU69TDtaasqno7NVcyoQAilOJ6gU2PkTryhMPhfoC9tBwktx82xWN2m2yDbYNwcpMX
D7L0XBhvVvKiC4/GUzAlz3SXV3Qk/QhHTjzS67tg/MTnMovd+D69Tofmrs7SNzodboM7P6QRSMR8
jlV8McQLCtRwMeimS/cC0AO3gvBDeOru8CR87NLiYOdlOcPjOwMKYiGjbZRnvzkefLIofx1+mc/G
jXwlXo2Xh2lYtNR7iHzfm9fgubnproOnEl+RvlkCzrnyUMJIwieFmlB227JcpY3tRy9ButQyGlmU
+QVkXxthq1qtwwQbESeihKpuUN7Zza35q/lAb0vVDJCYdLt231yqz/otRU47PqmCvsbOn3aXjEM6
3kqsEdjbjK9RdNl1y6BbWzIxFZ56k39ge9ZBS6atc2s+iN1bUn+M0lp4Ojw0T+q1yIzrtEVJzgHF
LZJC6w05ukKLn/szBxwc7CLEp/1haj0fVjSJoTAmBqpPdKBGN+wKSmFUUBdW/aFYNmJVrLCLHgUt
Osh1eF+kWPJD9mkeVce4wB5yGhcRyzaLrGaXpJBZNwfJy/yt0lyVklcgnINpIrrVluqZLqa+w2bl
srz1PVhJ4QPW+/BuUnjLrZ2NdjE6tCKaglIPvx48PYEInQCvy25LABO2or3qDiCqB2YY4PkzuxuX
5u9Ux7r234OPmZCN+xgpNFfj4VmnBxW2XjrawrjuVA/rHux8qDL7YCkqwKBYiMH5W8CA45ABv0u6
maxrrdkiC2Od45nGn/h3JVfyDmyduVeswupVUbapvzuob9CLiYPVtTVYBmc7qbqPKsR3GA1a/SqB
J4LBPhrIgVQNR5O2CirB9E1C/6zLbM/6AbNgO0weDoDp+kDSxB3bpkEB03jC5fjA2niNSKPmrRe2
SrvX2n1yrbrRTfKqXRZPSv6SYnm3yB+j2/xSufenYCE1D7QA83XtDDfSyxVrktvYxX3k5KVblJy0
8K0OkWhiY5K4NGK0wEb7iewKbxezbyA64t3Tk2TwiF5sG0jSQuw6W1yP7HpLNJFXWPyk42p8C/Jr
+VZDVo3zCaYQ2O3dtbekNECgMR+lC/GuvII7U0w2HX1OHQNmu+NiuO7flZFlYsGkKyO3S9dwDUjq
9ZiQyXvuzr1FW3007kyvvkoJ5yBX2kGwgTIuuW1eTHq2okcXySq2hnpXFVtM2mCC0Y2kPVuv4tXB
Kd9UBL/32CeZ2/Y2u05/CfjxXTDD6cTOvu8w4d6iz3iHEQmEFnrD9+EuefT32BIICiiULQUrGq7T
R/loUZNB5ijmwkaWcc6He0VGyQKUvPLEGx6zOTdb7P8B3xuvJD/ptpEf9zDnx4XYKivdjK+FJ9D2
eyjm7AAJVrpwD/Ff28f1hUD+kr+pOC7V9YM8OGRSFF4vdMgSM/IvHFHslwVKXlV4lsrXNk3dvj1c
pDBDOU5b0hPece6Qf/4uv/8WLPZ/pi/bv6L7/cxP0bP/F5VlOrKvn4Cx9CPqfh2ry+Zv+UtdZgCL
aQbSMQL3RAUvuH/jYob8D2AtZFkyzi2yrulgU//ExYx/oB5TOBeCfQGK6Qbf9E9cTBD/AYymwVFE
ycM3Erpg/R1k7PhMiLLMsCBv66jqLcM0LZUP/uepKRqHMaKRIzpRd2PpN3kSQEJpmKVSymw1qira
Stbujxv0DSp2rGljTFNSJHmO6iRdlgs8wZd8awizHKsBpylpL0uYw1CBys1fEC34avAr/2YU49th
VNTTxKfJMM1OJHSSXxwU+EeiAxV7IRuKq/grmD6EH9FtVqPnPHlMUlhTdp1uygmVCBbLtpg4uKaN
wbq850wjGBs93RcCDhI2FC18Q/gSA9vE3la2oS+W1IOYtaAYJ91E4svlqGTupD2gh5G7PRTPEbEG
+Th4bHNCsePX5EN5Bb3TJlvAx06GpebFoBLv43tJyk7vxOzSnFJ12YmmrWHtsuB2gmI19O68kSau
0a2SyfHtn5/Jl3nAM5ENstZNgFqiVE9Oz30VlaLUMQ9KeYIwhRAQm9oAhVB3k+D3YWtTMNjjpF//
POx3zwhNiSVZDE4M48mwaVZoeL4zLLQjYkgnJOyZVRdncBblGBP4a8YRhs6FASYz9U5g4K4mrKZU
fSJejHVXOaXhqNkyrC96K6eugcCwKKB26dXrIXuo072kXR5QEhSxZzL9RxvHjgHL57V0x8nIHK4q
6zFhi8jESwP2kbGNqkvChAh28NdD/zwq9/oBF+fuOWj3Q/LWZWfen28vx6RXrHLryNj9DYH8AXVU
Y2ig9YlFJzDpUF/mgJJGGnthQCaOSAXJMT6eQYLUpiBzBsTkWn8Va/yRmSyucnOJsdFB9ELihKZX
LfoUwnVXqk5qwMqq7/Vgl1a1C0UoKV2SiYx4b6mOpsBIqAanT6711sN0eWG0659nw0no4e+FwdQN
kbWQSYgc93gxQmjvDz3ewA7eL7CYysmLYOThgjKTO9uOtwWn6Z+HlGYk/j8Q3F9Tw5JMUn5YpGEJ
nEBxioaAMpM1lN8qKE30mkaJvw81dddrBUrAEvAvStoVilgFyqISLs3JcH7+DPMkP/kI9HTpcmik
UnHdJwsV8pDCqDJ9cKDNUSnJOwUCxAH7EvR24vLvj2UadIxFfX7dT5FHFVsVMcOEBmt+f3SGdiHi
5+yZfs7Rshc77+fRvnnv2MXY+iwmqojh9/EDHQuFDjZtd0dulB2MVU69NEIXB1kDrEqrB0hxdpyQ
XQJt/ueRv1lYGNlAHatrbLKnudfDgFdX2WhcIqInWiYEQ4+dHpzZY74ZhY3dwvYWmpuknU5YtRWR
KHKNTohLCBlVJalHqjKemR/SsVL79xxFwmNZ7GWKZIi/d7o/3vcEHkWmtOLkWB3Wd2NCFd2S7tRK
AAgdQghyQjIh0Wy4nRzAEaf+fC+/2RuIkDGInqdFR7lygh9PVp82qt5NTnSYeFTia9lYgyOOHagK
VpmbgHQhZvCZUb9ZDDSJ6gBDRJFRTysTK61VQ8OA0cmzIUFEIZHyZWEcA+aPNzrugH6x+Pk6vx2R
VdUQZVk0aVYez9ZEKhP8+hE1x3mL+k1CiWyEPsfD6SDZhYARB05WwZmH+83L/7s7qinzRLL0+UP9
8WwxccS3vhtGQhcvtQpkNdBpM3VW/jmaypnp+u1YqsH7gGuByIpzPJav9iECLcbyC84KYyS4+UCT
CqPFAsRAOvMKfjcaI4m/s7JZbU5up98Qw5EyQUiVuu9GekUqjBtbhpa5mDgS/fzsvnsTdTRi7Bx8
sZAeX5oiBgNdB4mVJup7WyZHAcge7u7Po3y9JFlUMGPQWK9hUFgnK3UbTH0gWozCYU11tfSl65K3
UQP0k5XozM70Ze2kk66pqqWaGsRqdqfjK4pKS2n72hAdC4cxsASzX7XtbN+ViA8YGUFqx62+hg9a
6+GZkHNproeOdiTG1ud4bAOCNgv3yakAB8eiVXp5LjCi96nK7usYb+pBJVcZFxc7IWMDezy3DfuD
12FE4FRTfV9GeLj8fL+/vJF8DkvUDBnxKIkjXybsEOhZ3VfYgk3Nh8zb4RZ04kY/WSYyljaRMLVn
7vq3l045SiFAeoOmqSePOC7N6UBehugQbOYjhPWdvrSudbwPF6WlQoyM5OuozXtcOcmFaC31E96o
25Rjcu6TzCOdPAToDxqnPzLK8Xk4qYZQTeKAZOAHhG8crnaHplkEsrARcVt/KPE9HwO4SEQimR72
enfD0AuA9OZGs8K9ACH+TNH5ZRPgwMkhUdZYqDBEkU82Abr7pPNK8ez4gBlHEobzamyTL+pgnkok
lxxuDkX4+fPzV7+81paBMbCMnpPDAafdk4koB/qAa5o5OqKU4yDw2XFACIKnvPjFOwNMpi0UgEAA
jxBzDc+aHg76Xk32Yv2Sdg9tu5aFl5D+3yzNLRbX0dx77FcB3ESEiEa2nFU62i9ZdQBnVRop6a0f
Al+5hYwL4UM8PnfhJyLgPrnAm/LnS4MN+OX5UunOhZ+CKhqXr5OZNpEvEg+kDjlxtVLFjcDp09A+
RvPq0KPOqZ/LjKagDrXqLk+3vsmp9Q4QnfAnYohQ6uyr/kFC4RCU1yrIetQ86e2yMZ4Ie8g41uZL
Yh9HyyvLpbbGbqPCZjK1BdBbUmncUr8KMGdv1nntQVzz43WqIJW6ztprAcFbekHysFK85tkF7c3n
IVkp0CJ0pNoo74HjHOVpeE5lr20w57xN073crLR2B/Cl4zj6poVPQ/TUESAifAYhMQRrhb5KZNP0
PNDR8t3xZiRbB5eYfpVB3Ru1q6baYm0plfe5tULUWWZ3/Xsck7V0k/luFCzxg/fh3N4j7s3Eq3Da
U47jAF/SLplcq3AA6Dlma8q2CK5NBB8ZLSoAzf7e8G9Lcm+NHTJHyhfBXM+lKBB5aWzNCghu1T3X
pYsDw2zk2sBacCC17NCs6u0lqdWHBPgSPycSgjaxtY/HdzRtoZ94UbOeurdD+DZk7kjKWnGBllrF
KoMckhzoV4KXbSqvon5RrhOwXyIlO9cftvB7JBLF1fUAwdo8s8N/XTCZUwbvPNCSKHLkPd40THan
A6HpFKS5YqLNADKugph0rcMj2RYIeVjXz+yJ372iOvWvZgLpqKZ0coBKUNxU1TDX+PzGPnTdzCYU
D+dWw9+o0PFySOUrUpjJIjuTJJ4sBWU0aLh/GqPTd5ewoFA76vI1unlA2OkdDo4pvhTV3djeDOqH
ov6CYrno6F3CapXFdVg78EgIANMJYejwO3CFYtXgT2Ite2lpyKEt1Y5uPsX4sGSt23VP4bWSLPwb
YXvAXIAmvhviob5Q5QXai4l+VLAxsORZhLoXbpuLRsM5nU73YsIuY0mrd1/eyjRBU1unZxA5iH7y
ayCF3LJL/DDwN98V7QrhILTGNR1BQhrJtGruzOg2AzceP/GPEAmAcOi9CDkOSF7BKX4sSY/EfknU
HovpvcFB39/WQM6dY477qF4LtWcFT1W1L8KVLLmW4gxQSkVm/6JJ3GZYtpPT9RcKTVX0p9kiLD3V
3NT1swZGfu1Pj3mKb8OACwh+ZNKLSWBgc+g3DUo55AALXXiFekb2o1IDh+mZU5VX3WEzm2DOlKaP
nxfIL7UWZ0aRrQaIUtXn/x5P5SZvUgMJGs9bh/6vRd27VtGpFTR1O/mj7/z90XDtUiy4iCZnjpPZ
hR5V7Wq1R+lKikmsguL1JV0Wo/YlEoXjM6N9PdEB+YJFmbg7Q4skleP44qqkFhRSekcHp0Z6BIcu
Q3WAPgIJ/IXaMvN03Jw8rL1tv5ZurUrVzmw/8907eZsok6llNQl+r/4bFvnj2BEbRR62Cdc7IEPG
fzyKHSJf6jNv7XejmMDYOtaNHMZPT1SVWE9mYpZ0J3K8Ivs5Mdrqzh3Cv5ko/HBF1kUDSNw83Ufl
1OpIzwg4QRmal06Eh7ZoREFq0ZEZ5iSfeXZfC6F5LMAiVRM1gI2Tsiwm0fTQdpB3KpIEVrGwsURg
NE479LBhs2fkjBjIxM4s7KcXiSoCvyIZ2B/UX+J3xxPGLPyp1AbULyR+PBe40NoIUeTprUSbceYC
Tw8eDMUwMnW3QtmtWCevQtwNWaD3ObC2ZCEOnej0mcpCL617fAsWsr/posoxlGj0fn4FT/euuStg
cmn0BmY39d+V+R9TEgGtImMmXGOIy0oLbTxeHCQYFkamkQrbO9haGmeG/PIemhK7paVx2qHM5uh/
8h6SEiO16PgB1rVC37RCdSF2kWP0I8HAQuJOGOShY5KXbVtChZ2kM+/H16eqWRyxTHAdqlsOesdP
NUrJgRUSKyf4sQRmHcngzSmbqhGsoZmsm59v8OnM5WJ5F9mkAauopU+LA+Al3UcbXjjicIkxq++I
CE0wX5ljMY3Qa03zpck+fx7zy0OVOcTO/jM8T5m21ckVFnrXTBSykGXMoYLpAcnG8AlQKQW4DlXR
fiaHPDozgX9DQ38ubqasUPqQ9cEhwAAAPHlZIq0WpLz1D05uXk1kDSYWkqedWd0bJXQCmqJiQcVI
FEmVeaYFa6BYi4cdf+iEq6l/SRIPjRvBC5P4Enb3sVR4Qu7h/rnQcKbBGr3YjXns9hZHXix1oLjM
IQ3FVSvd8zMgwfIDtFmtiaF8Mn+rgNpb8ndTfv/zzf0yfbhOTCYVCi+QOVqBx9MHRY+KDDTJnLGo
bv2+EmyCW1qbhI9uoekIRn4e7svCAIbDzJnbKJYFMjE/6z9e0KEviEnBRs6hIHDGllCssLQW+EjL
hPWknxOeJHYtRlddpl79FyNLDE9xq8xw2fHIkxTpEjmMkYNTyy8ENIineg26SBcKS7QFHkoYNOqu
PFlnBv56h7lkAEEQc4oD/K6PB8awLyEnJcY+LRWXozgL/pD+IpFrLIga53ayL80Ik3vLfcVxFOwF
zPXkbUkJUim0ZhrIu69pVNUOrjT66lAPa63XR/ytBi+zumxPoyxw9LTOHTM4h7n8hsaP3x4QZ/qh
oM18Fpoxx9esFBjkHioSZjBZg9K5LkUBa/B7qaMalSGZq5Er9vcwyqXgrhPontJhjdYq/JcsJePS
m3KYQWKybYjMSl4P+U4gTQJveIgPMLU5mN2GdKbMxhP1K6tcc7DnHHqA8opVVpGXZCt5fvlK8wVa
GC8Tv/ISSh3pOgAcRbCe0gdMrRuiiah4sKthsB2ptDa6+E3+t/tDPBJtfvqsIzQp6SUc340ultCN
ol4Hht5H0oCZuHZotikHEWhGEj6P4iJvc82pAu0ajyDMK1ELnlnQvizcc7McGsFsOUutZp5iL74W
NeXEUUDqUmExRSJ2IPCtugcs+UhNr+DLBYL38yv3deazE2uEL//uC7OOHl93aqZY6ldl60zN5LQt
3LYpjgI7UIFFVHHx82A0MfhxR5MOjxu2h5kiwbDsUsfD9VlbTb3QE+h+rbznN6wt4oOmcHpyk4C0
b9KBXf4ovGcHm66HVjk53l6APhjpYWOaLGp1Id5P22A9ZI50cA7+Zal98Gs7PLbWJQyuuFyaEuyf
hgUbvbDyOrR7gykk2DKhuuoa6UakLVJ8VLG/HZ8HWGbhuAgsIHImnn0QbQ5G/IqdCkGnOjYUmBuW
NrY3MQ58JYAM6IOrkVlQOmbmGO0KI8QazYeyEvBeAMoIvVRYldrSj22lxGEHvyb8UBakqVxOVw0K
TUSGd8Yj1FIYCCH0V2ElkfEeLy11qQYfmekNxRLsedpbHOk64nBnUEu+nU3C9FVF7o21LzSvIvAg
thuEceK6wOtbWmbiapz2sKmaEQxzWQdL/lIdPStbTvJybNZJhlOWrfde/FLHl0qwgWVJbGZohzvy
A5/6T8xdXuQlJna/SnCWRCMz7hJCVD/ucqVBduIlEMjG96q8L5L36HB9EGxgAOmqQJUjbUQLUrqD
Ctr6CC+mMyv0l01pnjgy7SlLpGylC3c8cYQU948DIYOOWI9MA6swbcUA1FHwcJMGJcTJF9+NCBc4
R6Sbuz4zcb+dtzL8kllcBplm/v9/7ImRhrms3BKchv2Hiy8roa6cWMduKdSxydPS6OV0CZoAH6vU
nsT3v3su4PJ1qABgPoZqAtYfjy9xwcQ/BEw1od4ckMg6etnephMMyykbzgz2ZR2iLgfo0dibxHk5
OlkTzCg0GqNWGifGOmtVj/6FjxML4XGwW8b0NWiYDPFYdmdWB1nhIk4WB8aFLGSyL5q0Ao4vkvyu
sqp6nQyYGDdgqcN8Ss1kGb9CXCFZtQ/bSCNf0oCBA39guCRqEYZ0R9gvPdLJOVCmuXkabtGk1E7W
yr8OU2ZuqNswbMW4HqeeSABfjBqfgEYIjD/Pka93jRKCyTlX+CqOcfMM/mOKTHQbO5KaS6cTym2l
tStacHbUUzOi3oaP1OePfXzmeD8/ieM7xpgyOUozlUKzzJNdSz8UZm3VWASObQn1UhuWut5uOjKf
aeQILKuHc3SrL/uFAocCLNuSJUPmlHpylUSHWEAoUKIAPppNKrylAr6rPV6A/Vje/d07OveCoJHN
01CyxJN5GOV5V+OnkDsCe9GyFEHjjIHOCKGasdE6WWBZG8ri7MyW+PWmMvdEUo1gEOlAnScHYytq
LIIk84wyqCsXNcGW0G3EZYpnoJtK4lMSY7Xx85V+rQgVJsyMedIKp/Vozq/GH5Mn0/DexTsNKfPQ
QTRuQBn7DkxTx99zncnYAzZ62m8IuECt18qll5k9huBS8reXWYutmdqfs6qFqetJZdoWiaInpUIU
B9Y4Q6NhoWQRoK5GB9svUeWUTGGsiB1k69c/34KvE+t45JO7HvdTS0DLPLLhGIPpux0mYbZea4Yb
xGdu99fN5Hisk9emAH82WM6wsiuFFwx2JDtsFWiQOAM0+6nZqXJcepJGG/Dna5zv3vHryrgsqywF
oGQwPo+f8iHKNAt7WUDAQCrsdqxbG6Ow4Mz57bs7SVnPEYONAlbkySsaTFgoCuGcR3lAiRaJmNYr
OGRVQWSbGsGMP1/TN1PXIkwB5iWnVGzeT7emeKw1ayJvBgZ7+h7pyWcuENbYSf5Fz86R+6WbU1OH
qWGs6TwGK1qh658/gvx1d54/gsYCqKiWBrPx+L4GFc1KNsfMybuXIpzh9MwI6dvH2c4vEMaJVYfn
pIDuo1GlV3UUELvRCEjDCR+1Rup3FcCGzRCVixE9NukxNSe2DQVRSmQC1GF25qZ93Sv4wIY8U1A4
enHbjj9wq2h4uECLdcJYuCy6Ejq5Wng6eQOpPnrAVT0yY3TCP9+nLxNDpb8MJAQZF8hd009qKFPw
D7BQ4sRp9Kjz8iJ+EcgkI4L7UTkk5n8zmEKhLwMwcqw5WUly31Sbrsa03IqqgN07oaeRSM9tUSxr
+rZ/98rgR1rg6zpAt/yFagxvSeyrkIbHEFRvVVnjk00mC4kXTiZhc/H3B5sZZ9SiJIPQpjp+eH7d
ho2Qmpjwa+XK1PWl5qtYMlKfLoZI//x5sC+bkcpaQReBeoz9Vj19uzCTh9Qm0VrC+xfQiQhDanvz
NUNgjhN9tz6EvX5mlZLOjXmyGQkHmjVdBBpi+nAfOj1Z5gWSjSRrRQwTEYtMA21sVDuJhHOWFOLG
FMrWJqF0xy7scZo4nOmDoG4N30wXmWKc4a18eXu4J5AFwGloGOniKVFtGFuf9U+NHE4BmJqnSnop
N29ljldc3uKXkoRXZtoXZ1aZ+bEeLd6Qe9QZl2fY+Qx7Wp0ShKsEJFeBNgr+OsUHEgfwc/j/7zbq
f0YxQYMU3YCpD149T+RTNpUJ9yggAAtRaBoWHglMEHuJhlgQg3Jd81dvWaNfW0kgrUZhjJ3Wkj7q
pH0iBG4bhiNk834q1nIYvrLwFuteRANakIZSV0p85jU43kT/+qTkk1AkANcxzU9WkxYnp94nphFU
Ur9QrANOkz4RZnUQrwvOuJhshFGwi/RRPfP4peMnwcgyEDqIOj0gxfwKpxMWqLa0g3gnomYVDzr6
5WFcVSVZ9hhDyUsRVnStwSj2JQLnxiF0o3F7yNeZVlUvQT89/PyKnnQXfn8e3QI/mbd1uJPayYY7
xEJviFWC0FLVdEcpkYyZGJkZlWvVSNGCPF9OjfUE80ZcHBLw5Z/HP35d/zk8oJGKuoMq+ZRBSWI2
8quY4TuMop1xHO6EoUZMIF6VNbrHuiMv9ecRj1/Af43IKU2jaYvz3cmrUAytPtJU4FXIiCgg2NbA
T8ieCNvE1W1UVmVnrBXf0P6acf8XZEf/38VazSXLj+KjV2JdX49MeeZv+We0lWT9g1YlvUqWjN8Y
9r9MeSzrH+z41EQKsAUSopn2/m/x0VwGwJ0G/2PV4Z/8W3wk/uP3g8WvwoSprppzr/V//c8jRU59
8uc/3XG044VzPsPhFzSXO/yX1/Wk2MGzvMNzvaiXajsVK1MDXiSNISJJwI9Xf9yWq7/WyXNDcQeg
W8Gvl6HHHG/NuAdnnBjieokls0o0dPQkEXLijvIwnimyj1c/lF5cFD0v6hucjhBwnQBCYZLmA8tw
vRTVCatYoRmXZhcVLr6qtZeDXdxAWix3aVcVT5i6J/c/X+hp1f3X+Kw2dFFVdd6Ojq90wkNLhslf
Lw3ikG8nC8tkrPZiz0gU/16Lsng5+WX8TppSvDHaOtmW4qgsZHnKnTOf5Hgx+OedoEQBPKdjLZ0i
52XXFq0g83jZNRHuNlPRXJt6SLuNSEe4KgfIzqNehNvQlyqsLLLDBf6f4Y3fizgGdiMJeUXjN3eJ
joVLGDf0LZs+fxhxB16RKGtd/Px55ynwnw3298c1DLrd1FR84C88Jm2IyHAcpmZpjRWBBXKXt4vG
RPWlx4Oxyclluft5wG+mv2GwU9GOpdsinx76okS2hiZgwHayfC+TTcBSHzsBonHPFfjy8c7418WB
5VsmEisCMk7n/2hB7hDbilkh+siFD00WrzH7J7C+UfLDk2EYmavHphovFItcV6T+k3mbKk3Ev52U
7DKRzQ47auvQID5H3f1IPAKm2RJ5JK4Wdilgr9KoGz1OaOsoyqS44ji0mRsPkQ+MHGNKvegguBzO
TLKv9xA4SaXDq0JYMCnCjmd7lkZdMOKVvEzqyF8oRJzYagwo4k84NP/8uI530/kWMpQOdkyHzjTV
2frsTySGnG4LxkzO/Ig6Yd+qA5s29Xe38HHdvQzxD0QA0mlnlpNvLlCj58NzQx/w9RAdjk2kYcHc
LOVpSuw41ZFjGXVtq1IbeT9f4Jc5MvNrMaWmwDQQCMw+bX9eYFYRhN00XbUcB7Hf1INmOYQMKGee
2Hej0EkDR5MNMIhTDLnIapWgIbNcZlEh31k+aXJ+z2WeeVontSCPC2IFL/F8moVbAXB1fDWV1B/i
uBTp+tTIx9ZKJSQfRP5iChAqVfeijV3x4Sdjozo9d76yMVPVuwWlCuYRI1wcQgPaAKBHTbUWvmw9
wCH++X7/ZtEfrTjzNmqgjDKZuyZc8+OPSIgecUi5BA1ZICwFBUC2LvpafYsDLE+nqSPILsS+QNGF
wDl0NBy5q8YqMeXe0dtW2hykQd1gR19umzwwz3g3nS6H6F90Cji4aeqMGZ0KqKQDRuJC2GdLQcWi
I67qm7wrdgQlwwmcZOHMNP+ybc3DmRQktNlliCKnOKfVNtKhInpq2ecRzqiFZndKe/+/OTuv3rhx
tY9/IgGSKKrcjqbajmPHdtqNkNhZqvfKT//+FLwX8TjwIOecXWCBxYZDiuUp/+KMxec2WwBpYDKc
OSBVCpv2lraAtcr79z/H+Un7/QsogSDCS7mIFOv113Blggdd45aHsa+KXYdmOPorqH9zB1qH94f6
y9ryyHDGqJUD1D1vGnV5g2mJ7ReHBGFXuB/GJrbzOkSv+NpuGu/C2p6/wwT/AA2RV1yx+3zI9df8
UUKu2rH0UnvJD5aXAmZ1DCRv+sGir05c3tz1/oIkYYdF6g7F5v93nH0V8/0ZeP1tcLq6fFFJIx0q
4OvBfR8uRe/X+UE4mUFeVi/2NvVG+8rGcm0HJAxnF/pnPyZXB+aFq+b8xmbiwIBWgjl7i+Tw7ApQ
C+UX02ryg258+cFy42w/+sb4sVagbuEiLZ8TvN8ubKM3g9Lood4U2Dy0sCzF2TYqrRFzYkFfNZ2s
8TiyqVcnBXTPpvJXlKFoh/W4XHbvb6g3q8ygKE8D5ITOv8oBv17lKO8DK4uxnp/71L9pcWY70miy
j4vE1GApfOuQ5mX2PJVGcYEWsk7nzzuMq+t3y4drzCPMO0dDTk0a6LpD7yub0ZMqOME3sm/tC+2s
v4ziUDLkj4cY7FMKeT0/uxjJXv1YHHyFWjPPh4XY0txcWMXff8zZZCiN8z+yH8LWc+Rj52uKBlYq
aN5GzX5CKxlfEIuWlqryNnRQcrwa8mXGcqOsT4icI+Rrw702NTTdwuzzW8+LUB57/9u+uZegJttQ
wQhzYAhygl/P3YCYV5TU2Q9t0XRcj5Xa1qh7z5CwTu+P9GaV19iXy563f+2pe+su++OiaBd3cHsd
25AtvQpJZjOGt7Fc4gS/ufxg4xL0inXfUDA755bBIR3dJmEU0aAu3K2mDSYaxod2sJ1jPwKC/sdZ
uZYHTM7h/iMJpj70elbEO02itZMfas/Kjq4F+X/Bz/VfL1lGWdlaKCnSiCc7fj1KOpZqADyUH3pd
zS+VttybpitQjEl9N7lyO4Wip7LNhNITkkjvz/A85aSbA4b0NwpwxZOfl4IJq8dpcmeEpLoxwtO0
9xAjTy0QV1ElIPEXSiJPtIL2EztXAGBQxrjQHnz7UdeXbL34uLKlf45Q6p1Oc+lY+SEjErn3e4T4
6qgvwhYrBkS/JvtCqe/NLcuUgckxW4RT2FDrVv5jqya16xuFX+WHIkF5H3vhCj/h2H1APBrxvTQL
jnMb98f31/nNSfw96MpEW+sVkOBeD+p4rV6E0eeHxe/k1hT1uLqYDigNicpoLqzoWfEQMZaz0c7C
8RUG6Yqqyw9NFCAROOvOehmsNgt7o64/V65XWFddPC/fCIDbJZzcoU5P+ANlF2b99tPaZB/wL1xA
2XDq13//x1JjomkbhAyoCa3M/QwxQLm4An5IF2P3WF24g9/cQQg/kBq4NFBIt3jQzkYT5rJMfT0d
omTw9qWXeXRrrEs9qDfZAYAZhwML0p06JQxX+/UwJf5hRoqVzaGHpYFmkmUFe6dexp/4bBlgu2ov
owQh0/qYD6WfbCe66j8ydOevnc4xnmwr8XBGFtpbMWEZ6cP7O+3tKpDMEh1CM4CEitLP65/XDnkb
x3FXHOycpfZhUezHdDIuvCxvDhG5rCCVgelOSQA+yutRnMZHOb1mlN6nVD5UQOBSbSP5u3gIqLbu
Z8uAbvmPMwNP+xtBYKHFIgFVvh4Te6hyKrE/OvhE8l+TSJa3cJwvZX9v1m8dBRDritpcS9Fn64cH
HMmLvRrY1ENwkh6ewBB83Auxz9v1g4BLign1jd6y5Zy9l9wEsTk35nBwDfxPDYF382As9m0rufKJ
LvqPuskuEeH+MjXbhNrHvKjw0Vp/vYAR70ttVFSNeuR6tkW++gBgLrr9589E1mwDxbRonZI1vB4l
dxPD4K/+UJuuRtra9IDZWqn36f1h3tyoRI30iejW8WiCYT+7UbFE7uO2GktiARp2Swp4vQnksC2w
ytu/P9TbdaMhazMjrGqhPpy3JjB2m3M78hp0pSW4/BgfOLcynv+HQQKPgjoERd6Js/mM+L742ME3
h2kUPkodcXQTqGi8kJr/bSpcD4T8ARX84JwVP8kyxoRnag5FkAbH2KfYO5NvXkhk3n4bemhyzdyA
BEhO0estEKdybKaOAgDGvv41RfUMLyRvvB3GtrmwDd5O6DfKaaXcA/2lU/96KMsQS6xwHD0kVrtc
5202P2L6Z14Ib9er5VV0T29+TcvI7x2W7/xpienKU0iDBpyrGSsh2zees6GIrmgGTp8wA1suXA/r
8X89HseCuxUFAwGB/zwk9FTkDTYSCZyhsTi0Uet9wn3ZQQysQrzZmP3gCoOQNJziYrgQHr39dq+G
fpOV2dh1Lmk+oXFVI4KbR+22xwNnF3dzfuGmeLuq8BRA4qHmRtn8zWZ0ZVbKQq03BV50N3ZXWEia
DvMv5GydIxJiOPm8f8be3rrSQgwBmSQa/NBB1s30RzxiTJW9NNioUjzR7pXbWqm/QTvH2wlMHa7T
BCZPLotk9/6o51AiUHhrBxWuGD0CWIbnl30TtdGC93B7xF8Fsf5uKvKveVaO12024neQqiz+imt8
6SOozL0G+ltk855OzPw4iLLBRThQ+pM0ZDNsSm2WeKwkfqWOooAddLc0xuLvnbxquzCtRvmjjBeQ
HO/P4W3UsxYIV6E/wIuAFVAOfLV0lRiNVM4pjluGbB+cpVaoCOWYK3HhFije+zaIuiyIaQBMGQDm
fYwyzWeZjqvb0wg6P0QYx0YyX6ewoJsihR5w4SeebScgA5RrVsEPgj+CznOYA7ottYu/lzi5oBy7
g53myyP+q9UvdxDqRSgMxhArT20Qx3ZQZ1s9ZBao9rnG6qa30qnB2rYyLKTC7OjeiVWCSqbTQUfv
Molz+vu/Fojr2zMOd3C9hqkb+GBLXq9oEjklElB2eQCn4yJIkbV+sXPsrH9pgIyA5K+rGh/eCKLW
LjVm+2uTqPmXU4vkZ1H2AvZY36IcXZoTVLyoTMtm52DFRMGV+yuFoz0utxRVEHguls7rd2YeY3gV
ufhkhWqSeRZKd4iua0FAi26jA+QZ4xtU6gY/q07ZLLNdNliO2tSF4X1OBxTBbSW/mFHnLWHQ5eO+
6HxjDxILzyrfySl2yAQdsLDNTCPfBaMjHjO/1pgeVRqsp4psYL1JTdl6s6SuPbAjvDLauFJPzs2y
MmaPTUX4jO6pndyx8sOnwRH4NxumLp+7splOwUhVKtRB26FOMMqhuG9UiSVY6U5g5EuC4ruKjH7Y
VpVUd45VJMXOGMxBXGP2hGxvluFSb4118XXCOz7atOMSWLD6x3beV2kV3+aAyvDEg9BV7KM8iQ5j
lwn467E1Q0woYdAb29J0chj/HgZbN2uBtEVQ3cJRK++WuF690jA651bJVspZ4/8Y6tbENdnLexDb
o6plvHO6Bs1A1fa+E06OyrFgLPtrDNMpwznIKeqj0l77UUPn6fbDJIXaB7Z2Hr3Y7pAt8Wf8ddPB
+GE0ufglKG8VB4uc/bREuCgddC7mYdfSKZ02nirrpxxPFtTGG1nmOzvpoaRHOIqiqe7G7lcjmpfi
P28shROFdqIH8+AlSoayr6bmh1kH2mw2YjD8Zxc249d8BvqzH7y8aA79jFrDjbuMPjDMQqFgv1DB
6MOiHYNV+m/MLM57EvjHGNmb9iVadIPrMx6nzkHNpYNX6eTmYovhef+xLTq8g7Misz/oTKCbkeGP
iEKt1cAXMHVcRDdjP+WQqRL8qbdWP6QYWNEV96FrA3vFWduEhTO7i3gwU5lgIV0J695U0P82dlok
GKg0yfLVXjK0vlUQz7fOEJkPiwVkc5fYkKHZ/8X4oHg9EHsoshkXgKHvp70Lxx3N/jpZFzchhApH
H8Q6DDPVvqgoML7X2HC+xHnp2ZsoeiJzRFpi9tOwpR65c50xwx5+ivX9gClmsGlk6lcbx6zcG+z+
sCl1vGza2kWFcm+Uy+bJaieNy+gguwK+YOJ+GqDnuhS8rOjgSG/We8OcggAnOp/EmkgEERFBA/Wh
zazWZ82W+kaLNMh2UxWny45AEhjVXAKd207JAOPRMvP5lBHVupveVBgELcOiDHr5ldbIwsT5dZeK
9JGdlt7hsF0hSk1wPWzqsaIQVZFa/sjaNMIapWNXYa9qWd/navKCDWbjyx0gbzwhsO9O3dDypoSr
Scn4GgAnpkYqybH9cbIWZfvZ8uNqg0IoGl8dUsb1Pogz+RTbdi+2Zm0ZX7vIrp87jIkhaZgIaTqq
GJpwkpVTIK1aIPgy8H6u1CwHi1I/8jDjQ18OrxzXXj72s50mB4N0ct4CvsyODbqx5UPu6gkhHDtx
2CZjD1XLBhnuHka3Ba9rFcXi7tKqSsoHzMhRwMk8gTCKhxUm4g66tZ6wceUxNiZRi41yimCXl9Ie
98GIWdpGA4/pcGaiesjqztokDR80dVc1jx/YvnBQMmFO9YYScCSvOK/LdD3TIP+CeX3/LHjdPADC
0lvdjgPkomZXP6CLgoRHkI4tbr+OxKqsAaQHT2nG0mJ0RfHLREDA5kioFNMdvqYR5hJyU1aLtKDT
LtvnhFl4G1On2OoNXUGVb1gWme+yoDEyFNTTrtnMYtSP2BziJ2Cz9crtGJuN3naiaJGgjQezhlla
4tAOSMX8mvfjJFZyY6a2Bn6oDjKpo+vtePdt1H6Gjh8aWfjb0uAW+V0dj4UdYrac3PbaqN0tHlsp
DrFtU0H7omp1PfkloVkZGav3s49b7Ic5sQYkslXa2/tYxy4T8JMGGwAVR9HHas6KcmdPpYdQScRF
HIp6ovjuFV3DEeqFfRXUpvXJtRbvWeeBQIo3taFCmAQv2X7qYphtU2l53VPhFmJ5xGQZX1NfKPbU
YHX+f4UI1GdudmGGJpbgAI2SefzUUX8hdOu7CCWhLhLjNoVjJtCCia0bp/PbMZyKGF+XduZqCZXy
eXAzNXPHFUlv/+eoBlVEoYIMITYeNdTJ6hzTYEt3Ld6uIxxwpToMlrKZXnUYuHH10uWUlnZdjZHN
tdOj/BnOM2jJTaNj52ct0xIVJOzBkzuzN80vNERKbx/kOWLEc1YV4roCKIN1oiVLdM955RGzGTth
fhBIleFAr4zBuYlLUegjeETTvpBD/dYI+COp+R2fUZgUFiVQetbnXdJh8frSjFB0Wtg+H7jdCo9W
Xhujtd84EHizhorshjYXPjm9CfSSyKNChwtn08eup5yxdeaaWAPzaeK2BNSFtYPe4X9Y6kQFW5Qu
HSvMRO79bA3fLfcYNM8fy6Wui9BOA16x9yO4NT57M5212xPQfQY6fBYRB3OaVGVTOadeRgOKuS0A
5n4SF2oPZ1Hi70WjAUvoDeYOre+zQpssAxk7TY2vZU6I4EzoRXtjFp/8ABf59yf0l6HIxyTtazJp
OFJnWTuQTiw7E+Weoom2xwa5DQqVne8T3TsE9P/DYFRPAaiSjr1B1Y3NaDU1ju0nsmc7TAeklIyl
5bKQcAn+h6GYFegbF5TveddoMenlLlXvnnwbHYnJmc1tLmFwcL3EF5bwLykIhFLK72xzSt7nCLq6
Ea2tG885gSbPnjQCPEcrsQ3IwIaK98bKJnh/bmeFgnV7SHsFDULW469zpUeewcwDLy1Pc758JXja
9Vn3ZNDI7fr0v2kmJwuW5BLV6e+DIvCyioKAoDqruUxt4OfA8uQpMv34utHduIt7PNJSeAO7QeFn
i1sC+mxD5FzCNP3l0Ek2KRUR+Hug387qpoG2ugWZHHmaMvaJ23erfZunLxzttydhrV6iYgkmnDLM
G83v0UB5pRz1qYzWaMdrzG9rNSaMeT8unIO3E4LNQrJKSAC4jo/4OguEolNmU2LMgBpJmhzYsXu/
H7+8v0v+Mh8UGKnFemigUY6zXw+y6CSv7c7pT31WQ5uqA5sqZh187HrRXIBCnjfC2ZFQDWnQAmOg
ycaQr8eKTCerl9ofTmPax1eRqqwr7N6d722Ff+PcGfOdtygvtL2x2vmBCo65EwyPQZENJ2yb+yOt
P/nPh4S19YHwAumAfnleKlbg30ZridpT4WIXVgjD+lq6xvChlrip5drTVzSv8+s88+U/byQ6UtT5
MUngB4jzBrKySiX6pR5PBJbzRi8NZnFg97e+NuvD+9/47UYCs8sgv7uLwFDXq+mP2lZdVhIL8sE5
mbNN3A9EAS6aunSXnvOp+bwOtWnJVUoXnibQ2QHsgj7K6oazH+QAY5SqMYLCvHpDeXTeU+ayTxTs
fQQGPPvZbcdoF0R9i3zvUF2ZAZ6jkwVzi8Td2qRzbGxjOSVP8yTQe1yWeC8F7o26tmr8afBnM1xp
7CwTOuO/fxcUoG2g7ZR1wW2czYJidBKbInFOXeuaT7U1kIr2KcSGcmWmvv9h1g3/R5ywQuhXABN3
M81fiJpnh88SDQoA89gAw8RKT/rKemiwP9/kdLkPjqPxUYvzabqgoHy2Hag5Aq+hn05DHUqFe44T
myHlydII0iNvn7cb6IaHMoguiRr/ZZTfDAGuL3quKEe+3nSejOc5s73uaJaTBeaZrOoIOMQuL6zh
efnx97YDTQjPEE8OSqhnYdDU5J0XpBIXKID6yUE2kdmFuhV2fxXZY4xjzLCybr0IEy1R5R8FOQ6+
gtiG4ynmjZglLhQnKbDyPP9HhwhB0Pe/8tlKrD+QQv3aL6SYTXJ79pVn5aeppnRwcvCF39YCjdFy
ccrjv4/ir8Q9vioAy3Pcd11QpfTX5y+LO4WDbCQg5A6XMIZv5yIRG4CKuNIfV2TK66+KsqzfAhIW
p3b0v4MgoMNblgIgyPuTefsqEfrBiQc1TOUWDMrrYXQbWKOrlThVaWc+kr8gXlnL5NgMuJy9P9Tf
ZkRbl//jkgDa5OxydIx8pvhJSgM+YDzJ1MJamRrDhT3wtwlJ4MLQUyFJ+7/vzj+u4LYe/WQsRvtU
WIW8Ta1ovpMLWiKAloYLEI91bf64VNhuYLqImwHt0c5guNdr1yd2MS1BZIHQwSx12/qVt3dmMR8d
J+5vszpaaupHdYOWYVf2/z5PCCrsdfDzRGHnjABwOr0dV2Q+qBo0N+WIAB3U/+XKHRDWev/D/WVJ
iVf8NWWk6PEmoDazzoHo4jBPTTlNWBgjjrFDuTOrrH/fI6tUOKOtf9O4fL2kXmNPra6VfQKCnh6t
EcO62lD/wx5B8RaqPqcL6bXzezmPGkdEsyNOqhzyPZOLwnk0R7Tn0QV/f+3+sukZCgFwgg8gBue9
XtsYfG8gXDstdkn50vORYa2i+UIA+5cvxOsCWpYqJd0tcbZsTqHqNihzNj0ch1uqURononr4xF1+
qV949pKum56hfjs7rM3l8+yqjDHU7rLePg3ulN4nFIyzzWLKSZxmt8A7zWnnp6QaDfPCJvzruCso
ZMXnIX64LvQf59rMdUZnqLVPZR1/a6mOb4wRaaU5+Ok4S7sxR//x/S/31zVdZbvWe5EM62zAWTpD
4EWpzWMS0MgKEtpUYNmxWcn+fSR245pLrfsemdDXUxunIe/SPBHQewfrvpEB4iSVN3ykKviP8KyA
ZB9GKx1EIENeIH8zxP9YRW+KfFApvJD2pGZAxbr70AXauHAxvvlW6ygAfTlbjAMC6/WE/NZo+iVn
0+PMg9m4tzT1Xe9hlyWdUribnGaHJBvHRvz9T3bOQiDW4hBQfF+Tf1Ji82wlLTv3Chj01akfRw9t
eDDjj74sxyfDqVuMgGXnU24drfTYm1K528JE/+raj0dF4bJs4Q28/4PWPfLqhaAAAaEQpgxpB5Wj
s3NZccmZgR5K3JlyjRlpmTxOszAvoAXW5TwfBdAKVFBQIvQw18/xx0c15ki6apkqNOCDaGdQ2jwu
cxXtLYWFajqbFy6bv0yKZwBO6updx11wFmX5yzxq6eji1PcxDMla4LDZRJekVd/sISCaBHIgEhzK
AEK8/pTvfwa0k9681ZQ7iaSQv1yxV7ybr9fIdwsrjYYoxmtWis9dVNAliU1z+DWMWfOLYrpGtD5w
oTTSKen6TeEEYxcWNATuOjUZXycim6cJNuh/csb9PTTTOWtRBp/maMdThel3LAy5rcsStYi4dCz0
MeRIH6iOrQHNH22KD91S4e+dJWX3KRhpVIXNlMdlqCMT5TOzKesrUbmwxOraobSPfJ2tNnkSt/zn
M8x/dAozavCBigvzoNyqinatbuwI65d5+TF7CHuFSWek5q4qh6gJ2ylvaVTSffxR9/USodqgI7EL
LGdE+q6IQT0ERmS9SDSXsh3iF/VnlUNtCdOUFv9mjHLxteqnw5gki7kpW9H7+yT30YCYpkV+qgFg
5iHEqh55jMyU4BEsI0fOAo20KRV6+TSD8gCL6fv4uAxLrrKNPSgaGKPnjA+Qav0YHQQP4T0Qh4UI
FyCHJ+1QsTgscRt/KgcgC1sCvfh2dpMq3+VTRyxl08R4LjC122Sjz78eoMOorMNyL8ojiI09helQ
Z0vzoC3Ywps4qVFYpW3v0aIeGvGh8Qz05y2wfc3GTNv6oetKKDwGbg5fdFz19zI2HG9npCnyYq1a
ZLCpHbd+qZSj7+MIwTg0U5MBq0Bvpm/SyhIFXCouwCtoPlIb14vOo00/ZsvRiK1p3MS9E4S9VHmY
xMaMfrtOsAgf+NFbnxC/JV2S3rdAeVggjLB8ZiQ3CrytixYswZbQIr8xsgUBwrqOvIfZM+wnUfuU
aLKuH77gorGkO7+f7G+Zk+a/oh6kw7ZLpPqunDl3ae6nGGGrLHLZoKNnrIyHil87QjZmbG7MdBNP
vXeCxmYZLCumtGrUFj4SExkeIDXf2QH1GD+SqfTsSZctHdZ9SvQJKbh6qSpcurapmaR8BDK9IwoW
/rMUeriObYAg21kMGulp0qkgtOPAmXA6mbIIw2ZrKA5u62OVm9WYENATNhRlicDU7CqnWRAaTVv7
J2n0nOxaus4d/xH+lmGyWKNFC69urvpIuxoTirq4nkVb2WFlCf+Hr7vmvg/oxFRjnkwUM+ZMUvCA
p7zrFuDn21KU8RdTBfrGskt6H7Gh+vvFjZsv4AlAMU55AlhDDcPMLypnxBqVtpZfXqqD+Hqpq86h
d66yE02xEV0fKkO01UYxByGiHgqVDFM+45Pp03S0zek/q4qx+O56mnN0kWPUJArX6EDl8WJ9NYJA
/7TTqHkpu6S9T+x0fCp4x9F0NNLyW1Zl/Ye5gfaMKX2D24lKZu9LACfc3cYjgKMwN9qiRZU1Tn95
mVLOoXLMwr5Gd1x/UXmMn7SvHEAm1VyChFB94D8XKHYWO1fX/smtaBMfNRLZz0ne0kw2mxlfX0F5
5g7XyPllKgWtflBFzfOQ9VTx4snJNo6VNFjnSo3bvGjNjwvCLvGOpqh+kEmD7qxp007aWVNr5ZtG
6fKlg9sQh540svogJ0XfuewBCYW1S9kRYBgO9WY7xXJjdOCTcHTx4SpWym3F1ukLj18eLT3umiO6
iZve6WpaiUNS2htc1TzafdA9Z/558T/a7OiW+1N2bUgDpddAU5zl41Ja1VHooM9XinoutzMc2Xua
u1YMga9JJNrRzOdaeYn/bFcmbwHtOcoJi+MXyKibOTvFlg2uw6MaGoyoR12dgmnBRS4zssY6Vq7D
LLRu4hclIFhvnAhWbmhJYo6Qan1Th34RQ6i2RWl/tuuGPzzqpX8vg8rhCh9atfqaRJzvOC412pwN
V7Vs5vgHavHm8+Rntb3RQYJHtzIlxniGsX4bY1pWHJvTiW2jVTCHVdc1EU3YFAuWGgSn/VnVWcft
5Wj3SzMBUDjSlmnMTWCO7hfD52hsAmpI9J+1X/7Xdnk07yRPGq7mQyuT/aItkAl0sstvPvSt66ZA
0HaLei7BgLPoDCPp0tU4Xlh1Xh7bqq2ec9tL2HqILnyrphI/ZXfogBSmVtDLg1fkltyA7tC3qbt4
P5axrZLDOFsOgtTBkGxHqelMxrS9XRzhje5HC+QEy89OSpRKpfE9hTqIU7qS7tFVgMXCZUrTX71p
cAjpFqhy65hZ4x1B5qhf85A0X+dOlxJFYiOliYeIgsDSsKIVmmV5a4SLWY7fQBQwiR7AmtpSuLSs
MGlsY7wevVnycMRjVz/mTezaR+qtwtg6tVGM227hB4Y2YmR56JRt6x2MeYTqCyZEA7zzneYjdbPc
goXvYv+lEBk1T6vzSp6E1ehkGL9LB1lq12t8EVaLNZiP7mQl4xG7xyzbZo7yX2YLNO8mKWM+rKnE
SCbeG8aXtEg7cTDzEbkDBDwzqrY+GurspSr6lEjgC8vce7+csZx/RVIpID24ESDhlHsdpjI0haON
BrSD+QnfC1sskIVfKGrY93btzV/5EVjUd87yKXOa7D8ABcGvccrZaD2N+mt0MfkhRuVXu8GdcTQa
8vibAWDiP2vycaPtu7WnPCWJ4W2NOY1+TVGXPWWVkPegF/17PcyK6CatTIQna2c6ekMLzIIyJJWG
oEXbYruq7NPQigVWhSAuAdv1Rmv6+LlI8b0phyX5gNJ3+8AtZXq7anQHcEk1jdodvjN9tu3GQb+g
ETdg8u6bYwXzvy2DTdGVoHEiJ2uiw+BiGxKmU1wPe6sJSvfgLJl9yxGOpi39hTTd0fRdXtDvduPD
ZEE/CTW8miezVynyGL7G1TB1vPqukXnyPY0UvzK3RARQD7OzdlPTeBmgC08Jdls8/p+NABjg1p8p
vLlDFpThrDA8hrkBhAdbtiH/lHbFdIND5fDc9oABmcYSJJupaFnPNumKORTBPKN8XPiRyTuPeO40
2VqE0VR2KXHgelpo5BEqlpSJcQlMOjSn/LxT900jR+AlaK3e+ez9GHNYhANw3cMbjHQajNmWkBA9
OXsQwbhdvCFlG3UrqmdF3zz005RBI3KxBtmAIkr+G0gZzBOh63TtN3EzH/2xezZn9Zykjko2BCnk
fgNGZIeOgPOxK1zUbiMJaGcz+7K6zUQCNpFt5n1opKNYpNROvC21N3PYOn7vNiFEUhGF2pqTW7Qi
BAXEYcD3ftJejXO83UTTZ7iP8Xezzc0P2kyrn6NhjLcGYeuLhQOsdRxnpCW2eQVEKKxya0b4f9G4
Q7sc2zRMLYOvmhRF3m5FitzwscttfrsX1M6LG2n7UYEVb/eNU49Xabq4tyPv3LLzdOPfztFggWPM
0kVtQLv2xPcgdaL9kMRDAQYkDb5qKy+Sqzar+FrC5wXdjoOBLjt1KGu6DjRas9vW7rhkJyM2XhY1
qTDwKPrKqsjFVUPiO26btKynJ8NV+kEMqgeh4diYc8WWdnzERV2Cjqz34EuqDrHrTth8Q7S0uo+J
KcbnCKdmhF3roKO/o/v6g9NjZh46Y+O5Yd9IwJoDZoVVODctsV6fpjVYzNRJm12dp9oH4hHEx9mK
0hugizbAvwTUclh4ZvqcSdv45gCoIuQlrmNX4kBmPQxl4IX5Yl8bef+tEdOxSReEGbBB3qh63qrF
YLvHUbeRXntXS72Xjr9zgdsvvbFfYDg9RY2Ad66HJUbgpGl5k5t8+gEp5UMbTMO3bGjbXQy2liCQ
f8q74EESCXxMzdT+BkQVJzWt6Pvuh7Ty7w0ASpuqUf4tSgFy147dLvOqrc76ezHxBAJElUClxtTa
Ua0AsZY2V/XkPSRO7m6R1t9PAcLhRcSZC0GCk0QZ8gbgz9Xcoqxf9gCBo+JWeDCd2wjfMwko1wEa
HlpTEmwiz/lodw0g0Mwdv1uRrXcehi2PhRF7pGzedFUmrXmXooF7Zw0efuW+nVwtQXWVen23MxLH
uxuMYcDfUFSbpC2CL74DHqqOHgWFgG3SRPomCKLs04JL+9ZsfqDdnfTzdD/Z7m0KCKzRyXHkflz5
5vRAUUExf0xciVINHyed/YhsQKEQYHagW8PGNUKvaXcAETd+7J7QHz0OxfTR8/QWUb5PpvoAhnSb
puqnIkvMspNpDQ1szukxR/B11HkNIGrEbN17bAkTDRspuwyNVGQSJurjainDWIgNSA1KytvUTb5q
bNMxyiFTwZHLyNXeANewIf3YxrPe5fENTrrBthdJuaM9ipV6AEe15hNQGx2JBeb+zvdmqpKW8vYL
Hl9Cl9m1IYpu11v1i7eQWhg0j2489G++8OJzEgBko71rpTV5s2vFy0Hm81a7LuJPUX8sY711eNNw
deURaPK7NKt/tiLb+dGAK97YO3dJI2+KeHlJ8gJvDQOrOBdq1yHom0+Fr5JHs07s63HozJ9Dg2I7
IDl/6+q4DzPMDMvZqnaJ5/ehnOS9C9VpWxiwS9L8U+wK47pN6zIUhfhmEbCGMcjsTV1V7YYk4APk
8u6j2bTBs+dVPwTFvK3l5nKnyclD2eYf0Jc8+LyzmNvrZTO0yfdVD/VaNXMRFn57dM3qwRbpp4Wb
AbDitJlRWUdK6OdiJ4+i+VxYzYs/6H0vrKvaN4F09ttgQYA+8T8B7zzkpnoyfR0B44MHMbpkMdwK
AQIf29oIML/gX9XgAupNv/jfs1h8w5vke5yLL4KqJzrEqzu4Gyt0AQbyR0CZT8sMHY/GsCzqJ9tR
z15Xq18q3edcvbab8X5l0TafUPnXeXlPYxHoe/VVGfVyC1x7fnDK2Lu2Mllu3M4KOb+HzPUoTWMI
NMru1P4fe2eyI7mRbdtfeajxY4GksR3UhPTePTz6dkJEREawJ42tkfz6t7wKeKhMJZS48zvQQFJK
7s7G7Ng5e69tSMq4spuDaJTNnaiRJZtu2R+kW+1YoFEgFLm+hHZsaRwYvS+OdKwvtrkCYwysP+s3
NoVPYEnI473c1En/lqW+DC+iOZuTY3SiUq5/WKnj/xgjL7vnzScRSUetiuvvJeIIvpl8cVWI+D43
AR9pxN+eI6e+JNEuuV6ENEfXaYb4nzL/OGnueTKtUCAlnNz6rbI68jOSsiG/01tu2NY2ovTOVqp2
LSX9gGgv7eIpsKvK3LvJ1Kx8bzK+J39Jidz0cbw0m0Spa56Vj7km84Y+SKM9yLig8m+tR2jN17EW
uWin5KTz5eTRmvZTZkXsljoDhsEYnIMhanHwrTee82WFbF5UIWbDkZ2aNg7uidumyMo8IOWW9De/
Nw5m0zn+SqaZH0aeQBzVgEKIyngeV34phq1f1LFgBpM108aE9JqVbeWy0xg+FbDe02/R6TmEVjHQ
HYtHSqgNW22xdwHjOWHTaLq+9yLWYFBXSXbn61NRXuldZmr3VtHiEguQwjr6K8ta54ZG6wpt3xYk
tVwnRdM/10hxuaCT7Jwz7cJM26iyMruHuUpq+iOLbPYDHYxijWEIR3Edof7fMp6L0eLyD2pcpG6i
PluGJ9gKOp0Hs/BtNNaVlEDkZFR41aPiTrQfwpOzYIOFOWoNKv2wTDlrG/5zFnLaZdGG81cJCz1H
mLFOsg7duFeNCo3mMKlk2yVCVps8b+sv7LFAINFJmTu0PAZdFDT2X5Vy2PL6HozDdqxk/2SC0P/w
K5E+iyob3CBrRkX3he70yxIr945tAL+EGq36nb6KKcDoLxOJmrT3H3od4T45KU08nrhQkv0CMKsV
WpZd3ahEcM+QVVnzvjCxV630oc7ia5qhUcHalrf3SeL1cE2SZM3JXxV7s/MHzrdNDYBsol06hkDk
crUxWXs+I7dr+F8vk4a5w5gIJrBkJ+9NVabnwSEVINYli1iZTeeGdsbG12XzamJkkjtLYXbYJJ2G
PBxVP319rafODMaFNzAU9rwc2wQ9FK3dZVQ39ZCknyixcZTMqZ5zyvSMpGPHTzuK3WGoXrUupmpf
rMs7MC+efOE+OjCW+8HHdiDSEYXsIpoPt410gT/Jc3NuTUkN6zeFTju509DFMmyg7cTzzy6ZG4N8
Yksovtw5RTPcEqflr43CzK8WF8gfMfSF6L6sqXVonNlCCxMTCwtOuWH6LPo8MYJ8LmilxAQEEKIa
EdiUtZUc2L8qnx3cb6OHoi3UqzFXUbQyR8f8UVq0KcIsEnMTznWhylVRwd7dpXrvKTw6RX7XLe5V
TMv1PRsqNVwL4icOhK5FE/ukN7NydW5Onzqllcrql6Y0pCOhffUEy7+KfBYnIxGTttYnnfrMa3Np
rFsZOR1+CGe5S8tZux/b1C/DQVmSDrsBNCSQbmo8O8Pi3vtR1VQb0yjG2yJC+xyUmdG9mokjH2W7
lPd25KR9QJ+e4kz0sbxkCi0XVWVUYLHQcXBtyZZSxR/GKn+dc3gWQumL0c5krvLr6Baekd01edTv
rUmLwK9Ww/ViOd0fPuWvMytORej0YCVgUSSC5OdBx/8t0plEdb3V97MmjXFL6Q4HOKtfWqQLJOPm
BqBbJ9qZ0hf3aP2Kg6ITtxGVHf1hrvOXgSdecdRDghkayjXmaD+PSLLKq6mMCyS6bZI7wZhNNA0r
TarTYid/Qj3/dWYF1v3CF0YK6Zver2PkKSmMPIe+t5e087Y9x7hHxRaynh2bN1/azsMfRkAX6/bP
QzLuJjcTzdwF7PmrXtYYeL44zg57L/ej7tPoLOcdYB7yt0oWPW3IwSDHr0ytmcbwmNlq6/PmBHEN
LnH799/lLw8W8ywYfRc9GnRNBq4/X+ihUaPbEJK4N0dL8jFTt63N6k+07998Cpk2dITJfPEYpF3u
wH9NBY2WbJvZJmNezt249au8OPkVY6m//y1/GdOh50ECxREPfJUDiuPnT1HETIksjZZ91DjG2eXY
t2scMT46yIk4bsXDRpB+Ff79h/7mScWJiGAXTCDcnF/BFwi7ILNX7rLvUiKpie3ArmgA/EA6svzh
pfjdVUSHReoiSpGLdunn35enWtuKwVv2k1kuX0YvxTn2rO4PT8TvriKwVwBvvHoXXdnPn+JFNMva
RV/2jpWLazyVxBwXI8E2Q9/Wm1JwlNRJmvzDZfy3HPWnd4IfdCGIoOcjmYzh8c8fayfN3Gqts+yZ
WCWAFKOZCtPpc/MH3VjFCQoIxnAZZ02PtlDz80zX1Lkci/yc1lknJkYS6lJG67l1MttYo5nb6Mwo
O+Niu/r7m/6ba4SABjEGREiOC7+qJCbPbXV/UujBFR0v65KxQMTwql00sqPSCQGnRAL795/5l1WK
IfeFioZ2lNuv/2r8SAucgDVT4X3ChK0jTHBVioy5XJK9VIx///7DfvcDKZQu6GZWKMf75VFrvEal
VFz6vhIzgLs6HiGyNVrar5Wb6HcVzruHZU6N97//2N+8TIj4wVfiggYD8KuqM7H8CTexS+euL/Jj
ZKOeqEpOBzXBSn+4nL/5KIQuEOcA91ykjZcr8F9LkjMXiDYbc9pbftWuG3/EFy1id9iXVZX/QQvy
u8/inSWyCYM3epfLv/+vz/LAlXsYfZe931vy1bRnBqmCZlJQFLP/B53vbx4TAMBwfhD4A1r6NceT
Gj6xOntgEawdJ+agXcDP9cr8EHM7PYo42nh/f9N+syxhoYbLyIZ2Qcv+sux2bNOTflkB86gmM8gi
w5Fprrj7+0/53QIBLgsppcnKh77kF3XoqNXIzA1+GCG67efC03uNS4pRe5/U5rPmjPpVmWITRhFb
3fpspkeGu877VKJCDEyRTqcoSqf1kEaIKWgZxlvmzvMf7vTvrgXcO6p/XDjIX375kl1a1bK1tGVv
IUxbdQupmv3QD394dn/3KRewLhfhIpP9FQ2j4tmfxtaf99HimdsyZUrSGPGftMW/e2rJD2XR4ecA
hftFy52URh+NUbvsZ5cIW7O01GZmIsOxH3HJv2/u/0L3/8F6/V/P+eq9f/8/X1Wf9vP5vfz61z/O
X/K9+Im4f/nz/yHue94/edgFVfiF/f6fHEv11fX/+oen/5P1/z9QJVLm8U/8f+K+0P9JLYKrB3fb
v9XUrA9dPfTJv/5hOv+E1YH2yL5Q5Xlbzf8JcJ+v8vMmganUQv0II/CyBP3XcpZp5Rz3Kmt3bmG3
t/gzh+skico9+u1lbXuadqubdUF/px+xdaQaprGt2XbaNmN9vatzeBPszM06astolyZzuibyffgu
y9RZQdbIP5QYxp2Xu5fTZZaNX0WS2mu9L4uwVoN5QWiqDaIpQjgcK7lHu9+dk3pEAkAsUw7OWtQM
XNV05ZVRfE9bblkjltC/ckDvxA3ObcuQKHd3NNvyW19nClKPSn9YSHFCXJFG3h3yTmPv+L33MuKP
3JNzV3ws0E5ecVhDvWm0ptk4NQ151ZfeUTOMTA9iPSdFvYlonHZVvkJ4WB3URCCVxdR535SJe3dp
MJ1Foprnxqyjiy4Wuj/NC6Ny4RdYYjM1Tf2Vou+4bczEwsk+JNqrq1BoBGMbyTO8gubK0UcAIGlp
3/SeG3q1Hh+7NDfO+KSmHWOn+W7MZPFSmnb8mOaNw+qX+Qw6fB2uiZWI5W2s+/5YlhoM5IIeI03A
vJnWGBq8bV5Y/WlITfk22TR5wPN13wKX+5mB5PAjh056yjp/6kKQEEzvJyYdwZCPxr5hHvM8Obmx
artFHGacuSn6qCQughlksLVqEqt9jhgcM5jGm/Ypm7n8rM2y2i99J3/kNobqINNIpqMlkmEw0OdV
hw580wmrvUxG7o0KroXoaQ76TMqRQAVNXj9PhbFzmC+AVYj9IM3pmi9yyO5iul7S8plkP1SSUpFj
lLsGCFhuXWymgYZD2CFcu4kTa5cY/VkYWTAstKxjjkp3EH2NXZQpsdLq75ic+W0q0iJkDt8EmhjW
VbZ8OHO3M/xyqxk5IfY2gZ0j4XomCWDjYN11lXXh2hTLLsq1deLHa0Yu70gCALJ4NyaHy++sYi7u
kiw6BShh9R/KHKIVQNpvKUf1BIi4Wzf4PsKmwJlv8Ret03cxqXTnF8mz8pl9dKLNj5AxV1P34Zj0
RC2M5r3mb13laiFjXmQvb7bB18rzZR0l2j7Ns62r+dWbOU/2xivv0ODJTaUxBaeLVOgPA6bUukyu
cIQ7ZDCTXpa60GMYbLjVeIvPgYq3VDdKRHRU+2Ebd8XOTKpPFKUeJuFyXTLKcKppTwAZvP50cS7O
F/ZpD42B3lxb1JGHxE1XcW2/emn8g3k2SeotyHTT/kpd5yZPIxWUimB1w+3pS9KUC6wpgc1E/wwp
lEY7LT6VC8PhDsAFjeQbN/HXiavIVzPR8LVEG1tlerck7m0Zue1j42uk0PZpvm2HbNsxCT8Dwgkn
o1qVjsxWPXiNyfXVqoC5q/C7Bb3rZTtp8CQ6llVB7i6f9Qv6R5TNph7QGJCube1Lq7g3m+p7KB6R
F+ghXDCS3aiZA8H7CXERXgfttrVO5PgBMoEZaLPY+0avBy1v3YM7mt4NgkwekOnLoaI+YFl6hAZY
3QyTxk/3pkAyjdn4aMR61ticnGEYX9jdB3FfNeiR2vjWc+n84xnVb+c2dr+rnsi5ZI7Ww1hOK7vN
xdm1lndQrXqGEY9JKLgmlJJJ7bcoLBPyhHAglLdO2w7vk8VNM6aqvVaWHW+1XmZnnYZPynx06Y+S
Y9FqlEZ0yGvG54G2LMAvRiAQCUvsESnZNSwK+TmrRbxrtUo/l8SvvkSpi5u47bCINA2QVZ+U68Kz
aOEp9WT3Gl0HJ7J3tmY8FTUzA9+QPG4ZhzjPHlTg+Ko9LPTyOAdONWOx3HK+vUkcoTlZYdvFVrh4
eo1wtH8r0Lj1QJVXlGHT0WBKcqiY+ayLCUGT0XdnUA4y7MvRepAEJd6a1nSsKqQS6TS+D5mR31SC
kbM76l0SuHV0HblO+RnVkftZMGidAzFU1tnPeFXzfxOMwA56VWik87T2UPLcTnOVXTaueSDO4UFT
44yYwrgtY+NzsZZ+k9ipsbGR7DyMmrzgsgzSmvAUTCxn+XQqTDzUUbK4L/3U3DelroygRhTzfplb
hRIlQAi/c4uV+wSgiNY52wdLalzaG9ie7Dm+UeyA1czBBbTKcV6sjLiz1CqdOttYzQh/nDBKnPZD
Osw00PWrYz9anGULT53d+hJGyOZu8fAtypBrlrFiZaUMzoNcDaJe5TxnbXtlpH3P/2jcW2ZBe2X0
45WfNXZAbzIcOYOLsnfOQ/9SyLb8qFspwiwHG4eYL1pzXrDXPSwRg1EXklSS3rkVJZsxUohMczHC
ZNqOm8itx+ZQJ6Z23U780EBHvRkgSw0QJlVvkQFHFb2rjlJ5Uv5zluTCC7zFZWvwLzpLT/PasPWJ
9hZI6kOrH/3VIlsyp5Ob2I4FFJvL0Jis3rioINxpw2rsbTgaGYoJp9ssXvvS5v1KTda3p0+gRpoJ
9J3TRVyd8VHV4BcGDP5XKXEhTcCr5DEZJPmxbA9SaDk54I444jcdgxmSEVGjy4xKl42DEf8KySNq
yiba1OYPze3HNcwkxNN8T6ey97XlcA8H9VHmzQk/l3txKherqVBf46QYnreaslleFLQTVr/R0tNg
KUZzh/i7DvIJI647H7xcMRWOw8E1UIc1Ttg5JpiTSPqhEIj7NFsHOOOvkrTAzjI+6bP2NjlNxfTS
tQn2nLPjPMLSShbxTdfmekELhFpVHYRm7fw8u8pyxjsTYCK54K+gnf/p5kxR03mBweMTlw1zJjCU
aNau6L5n3cETdO3Y7etYipvJiudtLbTmAF0/iDyE8G5TfqHmR6LprViLEKTFzRtFTn8ceoLOSY9N
t74njdUi1NUw2vltPBz1OdKCsplMEEjy6MJ5yy8kMYPwU6e5IpBgfEnHYSemO0S+ejhEn6jWzFNs
OGugVauegcaKGM7Q6vpzpSWbEXtsDNGs66vnpBpQQlblk2ET8UxzYjZv8FVfFf281xniHbIGYSW3
hVyy5B1mIONPywnrnvlsLpZbDBGnOa3P0Fpuxh7eX1Jau5E1emebBBmiJtt4U7+38+7KSx1A/2Cl
3IM1jkFjDcl+LBEVUgEc3Cp56grNuq8W79usZwLm7xMvacKqz1/kxEAVAM6n7y7LGm5hrqYsnIrx
w1lStCQR7ZuSh1VjujRY5Zun0uyE7CrMdfoQaClRk9tnt8iNYEwFSLPpBdZ/ei0Hq11dLpONMnbj
lHZzZVmadc6de0aGTyjw97am1k2TFndimL4ZDzAnq2s9GDuOwcqz2h9aah9J7BPBEFWPY6o/KLjN
hA12J57ZnKKrfPH8lAGaVF44F97CW5ZvrLxWbHlLGQKEu4HfYqA8slEBkbga+FruhW1ZvLoFnCgU
rbFjdRvDVmZgzLxpQVlp0dYuEyuEuSbXeZWdiVs+lejwAjJj7obY2ckekqLmPYhBUWngz7kfoLqj
upuoMSpU6zVvdD2HQ/oj8+ybQehbhVEnuQgvlSqZXM7+yZALpu2GCeFw48TFMfftKwa02I5HxON+
Wo07mfdevQJ3xygeaB4eeehFJmA9DUELDldC9ZRmre0pB88zfoLpyja2K5fAnKpkC5Rv33oy4Vwz
f7Hwa2V8nKlF96CaDmZsUFMtu5LaNGVb6Uy0tsw65D1NJtQyue48ark4gEm0T7qsj77bLEGR3WG8
mleGVewKv0FE5x0zTX9oKXnMRnw0Y8tJobevx45FVI4iNBfjOrJzKtysPrEnnfSoftKmpQmhnhxi
FnHPq7c1o7ykKBJ08v21blynnrnvnPn2IpfljjjIqgaTl9UkutFd5BHxwb2l9/6665I3QryusgWv
h4pZN/rA1lLW6VY+OJ0qG5TYfnVmUuy8RmgH7UznGDaqDx5Y9uG5TbZEbgVaQkQZG+i3beMpYHs8
ZTPjutiMz9oEQ8vTXyimooRva6+ydKDw8XW1dtvq3k1d1OOmwbJa508jLFLeEzR0DGx5HBaiapwa
wx+4srrSmr3f/mgdxJgz8mK0oMu9y94SRtGTZowH1ymsXVkggkLcYRUaciudncWRXYgIC19CbiYr
FdtLWHmm91nl6fQ2OP451Q6p1k/IdOM1HbSTqfN1+n5EKwlhlnNvQwHUWwUJZojx3b7d+nn9qE3O
TjFczQeYXVUPpUTkVqg11raS8WPVXcoQv9kQ4d7vvdqGbSngtHVtf18qkfCKkb9qZ4O5yRzntsoR
V8EEvK679NPttVvXWHaja+OMMAWaNv9gtGa8bQYdSjzMb5BnRrJJ0jEcBReiHM9mZryA72pCYdYn
9Clfk7ukZzR+WWCZ1cfMH+kjs1iN9JY2uWZuNd94GU2dKPTY6O5I00TfoZf86Y4zQlo4WcAS+QaN
zVzXUzzelF653NLf6wIj1UOntZmAZ0sbuLK6qZv+LjUsK/RLLP5yrE5COu1+lEO70irtoxySH4jh
310rByNJLBHjeYRa6ChfXDp3L5Vyr0tvSlecI+QKZwI/Q+ZbxyhOuqsylqLL0L60vDvb1x4arZh3
WSRtCH7eUfnyi6AAhfmknY5CuMSZi+4CADTi7UXPYsvpIJR+x53H6mDb6foSU1h0AMfo4HgrvUOU
z+NZXvU9rY/cVGv6GXHYJ/QHnNTcF5AzqrFB+1NG9501bVQrwSRpPWle/XhsonLnZPGD0ZZyO5Fb
uu3MUl9Bx79lpH/IRuuzS5Gr+NdZ7IXx4H3GGUuc32dfFVKPwGyttWHSFNDpJSrfvCl9RYA4JbVL
5TVbYEp8tJhx/TjWqDlxaW/jJD02WREHbQLnjlm5h3vZQPhLcLwJJjBQMwK+PtN5UU13LbMZkUAT
zIm/rFL8UqtFb43dorX8UpdjZ4MC2pnREo59u541C1HvmBonqTlIevVjaS/jWhvja1iJm6VTC7Y1
wle5q0HbPLes0ntlgKBNHCdbxTJ6Zak9W350XwB4DZqM3lHOhmG2CgRkm1zXkfmCLfSGMWi+dpTq
TknkHaTUP1LlfQ11ejFQGVk46FqJyGW6NSrDDN3Mo9hgiB6wr260sR9uK9E8G6N49BJ2XWfqCVoY
1slgb3WD2qqH29oX6G4n66Hsh7UpzTBVXc9Lmuy1FLap2X30Zf6YoZa3svqGbtkQxrnXBQs2zWIu
bpFnfEdRfHlSEHHjmapZZNNQg+q30QjKaZL8O4eaHMZCuxNadqPLhSe9NMLGrqFXXmitC3tfztNj
JVAxNARX2DRifmAGHW8pMLENqvvsDBWtStvaxGZCPWr7G32xruoZql3cbiIr+c6MdKN6O9CNaXyM
W2QCGsWopL0C95/TiZybJ5GaH4XHTjDKjj/ZFdk6083rkgyzrWyYKxVTZF6QgVpy6xQ4HGaf+oGD
0wqz1wvfOBRjeVeWDfwqa601ZXsdJbI6kCLYPI/CRsfZeTSB+vSVgejNPNfduhXOfR1zERdzWs0p
RYCZ2E9ymjh4zC4aPZo+Q97cZ0mxTqIU5E82bXFzPLSGe1Ut6ipLRw4H5VVhPwKL8VaABJ9TXN65
Nn9hMzh1Wnud9PkaL3azEZ6Gi8cb+rWmWa9lZa007ETrlOvBvJnEkhyTII+iW0o8APXetLWdnwmd
B12sS1sk1JexDFQcHRwGGyjjPfQ8KJef28viAgA4su3nFFyJAd5t42py31XLqXOWDekod6OHDHOO
kqd8SDYluuANWIRj04xnYzA2+GZuh3hAcZagZY8ZoHkLJw4VhdKK8xN9Aa5rdWytotv4uYtHR230
wr8ZL4Ie9s7QNTUUURIrj63XZ2Cv1z6EWurn/Dqy4K0gdttFVbUpLJq17E+5ntwVS/VsTVh8nfGC
/nUzGi5gbebcyEOv0m+hF+LXafsQ57faEjzQ8HLH+v3UPQ9OtUvF5gKUCQc7ZqpJ74chh46/4POS
0NRler8eEsO9UXY+E7hlb4042mZm5G28lkKFR30/CmSE2VGzvJPr19ccPA9lb/8gtyFIcuNhGosO
6LH2lNS0sHC1U9TPz0OcQjc0qQHkveNqzcqtn/2cShsHYdC1s9ip6V7H8DG2nP2HKIX4Ci0k04fu
rQByqundUUNQhsisPdA9JYNMd5AuDmLF39z0yO7CJZkfkIheY4k58EqdxJI/jiMAVyTWT2QXkhLY
psip6qNdeed68baOc5FuL9K4nevB5Hw1h/bYH3kpVhBFQsMQTxFngsDStJ3I5E2m2pdMUrUZbjts
0UgwrhWRPJptc8wT2ny2dZ3agHDNYu8N3jV5rii+8tWER9NFY094qp2HBj2youFoZ17Oyu2blBjk
B4e2rKm2ZbzVzflszxWrQFcdUOKhtUSf57UmpX1stxc5crPSKfQth+JzUenZFZz9SpgIjOjDpEH7
pfKDV1nM6UUBEcz41BPtCX+CHja4NwnC8b+wKNRB6/N86yNr3ZgX893QDelaq3v5TG9RZHW0ShQn
mZjqHNXfqpntV3fsXwEbp6sCO+cputhh9aWNz57f7uxcHZxmyTZgUlZzW1NmjUtolZ3Y1cDL7f5g
pMW3Qof36OgIey3bbUlN5KaMuT/eVgveyznFGd126M8dxGpIZTisetlwZBwIm7vIT/jrdpX7gjk2
X89dV3MYx24yrBeL5lnJoHKaxi1zynBs5aNnR69F6Rsr+i/A8d79In7Qx+nkjdGmXO4Kk8KxIRho
9L5jKnWLyYTnijezaD8rXcI9TdeTjVnA1p7t1t07prNeVLEjIu9pgQa5VNkPoP1fs0250if3mnmL
dJba0T3qTnFrQvsNekecBi8+RZlcS5BNme4kaIK1bO2bTh10Ge3U1Bnno57G1lXqpCpsE+6CT2Nq
fsrMxgxpWCt2Xv+mXrKHpS1umI9Q3noMBSJaRy3HO8Jm0ERPKn5wWtrQns+aQseI9Y7sqsYyt0OV
vPd6ThkbbVx8MRtHWI9O1CrmKMZNPmlgdS0pEEV2aoOybsFyN9SbmZbmupmvTKyRk7xrBytxaYpC
uJ6rT3ZvjoR4oSAs8OiaSXzue9zEtvveKwObprI3rg4VzaA54nbUJT1uuTLZohcWYVLr544nq3Om
ew5w1yQdz/xrxznZHvZKs1n7KbWrjd72hG/JXbWT9ja0+dWY0urW0h+UlE8eA6l1Lnlmcuq3vTYb
bgD6NVrnpn5IyksPFCNhejHNxgjbAoMBQep/mTjUAzfJdlOSXtT3Q2iOho3nTIejtUS0idvvnl4H
3qBkNVppdawYuUzFsErL2rwFrJ7uOPHLo59SotGIpsJlv8QR58v1aPqkaPlp2EEQ2jKzq7GW4CvC
/F7r2o0cdLotxNVRwei7JDKdTdZgKk/NNzHw4iz4CxOZHe0GrM+kpyVji563rzBr6pbZ0fSr0ba7
XYlB5zBmi/NQNX5PUhiC1ZtJ1DY8cs9/A2c1X7VRVb/bHU00FrcYiUlnGMNmcEpc+n6HAKjLJy8Q
NVh3K75VsyLRcWBKPdHsn5yHQuok1mhRKa/UkOFyrPVo7De4aps96w7NA3PYmClk/FnHSGh3N/5Q
J7gRsk99Lk61gXo9Ky+wgOUKn1V3IQysOs+R54V2wUcjo+pmKjC820Xm3cbWSON+mGmlFV4DVGGM
i2wr+4J7FZvte6aPFa84NbAJErjsiLdJzRVprMsBVH7mcoCZKEAkYS4jObAwaAcdLTKKaKeZ9Q28
BwMzcSb8H9LINEY3NK7Bz3nHmhyKdcHBa03+R7O5sKsvZYaxXjAan3KIQucEtO5KqgHXpGVDU48q
2X7NsG9D/Ef92h34jnk1gDifFtXviBMyDwr+AfmCqX6HTNmFwefZ6EUWDIsBlX2UhvnQmQ6WjqHf
j4szfMROU+wdN+fQ7DcL+q9uHdmSw79GSSkx8YR1OasTV7TfeOzH5kbLlmoKJ+7trqfOMcPIbLH2
064vp83iYpANq6Kdtjomr+tZTN4p0i6mk1ga7fcEcBzPpeSV8VFSPy5jV6ahNYx0i3RDc59Bqql1
l8t615ozx+sl98W+RMRz7Fpqq00WaexEdlKluK06yzg1saJuGkuI9FFcYCP00rd8KbUfGs7jJUja
wdmI1oj3kVHKjc3HVVTawG8ET+x7POFboPuxnG2ZLBsmtW6FVzzH0EVu7q21SHMVjX676XlF8iCL
CJGenV4eYxpBu3wqX9FTLQ+GodVb4XPKYL+KTtAfp7NHPXNDD2PeZzV2LgENERG2RZfBltbeEUNy
Bzbauk6GKV/rGFK2Y8EhPsAIYKlrzjqM5TxwMRTvePWXPeTCmI46b/9Hm2TuuZsHoGO15t95ggN7
SFiIdiXo7azllM5joGV++tr7SXtlJV5xrYzaOhrKb1+xbbXzIe9svPg1VfGJHjs52Lqbat0rUWp9
uIwTVWWty/Ibu4vA40d0wCZGP53uvDg2JmZN2UhTJJ4ZP1bHohqYORUjHrAy7zE+LWrAMm+bk33D
AuLQo8mxLpqXREesL72MV65kmq3GGrucSf9iu1hadKdL7Q6VH7dA81gWI6MqD0vvT0+LNnbPHr3c
dQPLISzcMd7DFJ6uoKGJrem9lV5jb7HhJD5WZcO/TxdRwkMQcr3AQyQ2uU+T2y4fG9aguoexULdl
vh1Y4gmST8QNAdpOveVtj+KTNSqOgiqd6LV7SjkSA8Hog72JlmMjEoc2I85hI3Q8OjIbr+tvTKfA
pJcNyZXHMRJMlKbN67HEfCaizC9+8M+k+IRcgWcbblC7bcuKGAM2hn5C1VQgcNBV/xAL0xXMZJX9
NHC4em4cF3S95s7qMFjDdKLLBte1tvVTPU/RGwYTm5YI/fOwrpZ55SVGdNVC8FnX+f+j7ryWI8e1
dP0q8wLsQwuSERNzkZmUSXlXqqobhsrRe8+nP1+qe2ZLKKk0G3cT3Tcd1QVBIBawsNZvqOJTqSaL
0NPoqbCH7NYXiJMesm/vLPJz+3Mzw88e7QIaQ1kON43b2CeWtzpHWTnPn7omvgNVFt+k0RgdGTh/
wDlNG/cLgIFoOppsYdMRBMdpj6LUr7V2HbQ7RJ3dS3dyv9h5o/8cqBXDEJro9DnwPuFn17zXWkxS
tpNb+NiOiDq8NqAJ3K9WvD4UXEoC5yFqbssD/Ur/bkxseIOgQctNjbIlgk7QhJKZU2Eu0wmh+hkw
BF6oNhTOSnsEVG0HU17B8PT6Q5UqxZqisMTyyHIX55PtU9DTtDA703n4QhWljIMLV7sd4TycLzDI
QMLatvVFjz3/caXNcOzYxVGMgUkQjW4EYNt1Hge/cBEkc3T31I9Z040ORiKA/j3dI9no7EcQL0Em
Kt4yg7Pm8Afs9N6qBirbDT3bxIJh6CIFdYTveHjUFX0K7MCdMdHABW4H4oU7HOfpq9wcu7Mly8Ob
zpzgB8UR1dC8Ly7CeNHp45kZb9oZixVqR0BjBKabvKkyWgQpRhmXdWZCVJ3Lyso2NfzRcbvmgz9v
IvbLRWu3fXuy0GPMkJooxut1EZROQ7e2L5bVCsl6y2VCt8pdYafWNa8N4I8dj4XZPued1wcRSDxK
236+yX2qr/5gwqK0QiqB3RJanH10UNy2mb6FGqkh7LDxqlpsZyNCUV85eLlttdJx8h0n8wLZ16jd
+7HK6dLjPp/oYFei+klAuK4CyyY3qoqOeqsW5X1COoHa/6RzH1loBiUweqrscfFaP4IOnI0XSzuO
T05mmDfogtK3QirXxtcvnT7DN6bVZqHLGkRexouf1m9xZdqD6E5Mv9V3FlsMTVowAqbmx5dup1k7
isTlfumn9pegQbWZKne9Nh29O0eDMTrVyU4DqADIgfz7uLn7quDf/zxg7b5XNQ9FjAj+6z9f/dfx
z+oAN+vk/+nV3+n+6/mPo5/VAaX26j+CZ8TazfCzXW5/dkP+9/j//J//2z/8B/d2v9Tg3r6zlfvD
aBGa+K/wbwe71//3PP9/xn+Fl7t+ap++/8z/47TLnxBo+e1v/o2cMwzzL+zBfdPXgS8iv8qYfyPn
DMP4y8AG8yB2hgQAYf8/yDnD/cvglEeCEXw9ufsBEfwPcs5w/jroiyNpCyzZdhywp/89w+u/Mews
3rs25sabuDnbfWbfvMDNaSGLkYE+3QMVukxxczTDYp/1+mVW2bt1dilgaJ+51y5nkO5mS7ndNyPO
gujECMWwwVvkezmHW+7akxdr+M8MXxqrO6zHC0LKP0g+ZiR5DM5Ob+LRsnT7tNb3ntZE4NhrWmx+
UaJERz5eoRoGTA+H7KU/9xzs0Rq70zfFOvygmvqp8XpzO9vrHv2jJ9ttoo2hee4OIQ9axyjkHBll
fk8zxz2iWcqBvCL6Iyq6T0D4wB1R+AgLfZ8PyRfbWvfrWt2vRXrJkn9a1i6i/9VOJyUCESdFq0Ej
9qo+ID2P6MysPx0vPI2KaofK7rVeVfcg0e6bYrh0i8zlrRijQuOkny2kPraNZnyfWv2TMcziuMz1
u8Wpog1VOUbqxdWKCsOfF9R6jcL+nwWVqURwMtC+buZx76dAkMbG2w5w7rZR7AFyBMgBcWon8ng3
JAAjw/p8qdMvVemeUre0gThFu7EDCkMbE6fE6qSIxE+0bjbF+JX2Pfyn+bpPHW2HRkZ05JVTcTqh
orPrTYB9fmqOQbsUBwWKcUChZc63uCtx9Nrinvo9fV13RGjDPf3zr2q+hgn/61c97KkXu5kitz4C
5Rz3Szhd0/Q7a8sUCJF1wSKf0ObmTrbHfBs7ofsYWuxfaBxfwJKkwbiSojp9Q9eKikwd3ZHcHKOj
+33wetS+O6Tm3Cj/bFUm+WltlTfxEl0PEY3LD6ZOsL+17XUJ+5/xPkcgR2/2bRidLCu1LWefIHcB
IXYHuP5Yt8Nbj+ZURNGcksSXUeifRNbTVIp3WTvtqJbk2zxj+xoNHYuJTYuSjnHuWyiUudVtNE93
f56qhH7/1ypLWNsYhVEnc+N2P1AKMJJyV8LSzEY4gCPdS55X31uH7eNV97mV3q0t7JwwjvQTMq5t
W9XnBaGymduPKHPvfXSJySDIGgzHAdziWcNmgHzpDETWP9fauyfkswT6v8hA//ptD8D3F3sKQVf6
V3qLvzmGVRQTIWYv06YRuBY5h+LF6Jb9Ntah3be2ccx7gts8hrOem8VdVFBfTvX4KjxARTrU5KI8
O7YcaKBunnzB3ufOMLuTKnV//vnbvHOc64fd9WKyLqTneUH6YD+XAKSin37Rwv8qqZ/T1HPdD44U
ycP7X2tivv4xuGl1CRJ/zd6optNDYU40BesTHQMd3NiHvKmtLwe6bL6zbP/8m5kHms9b30Gi/4Rl
1JVzXjaAyVa0FEEHZCCYfDvON90kfiEbGe5Q6NEesmhA/S49SYVDdUJbdxp5Hxujp+Q3UnvMI/1z
2lAA7Nrxmw8cEIkFlMFQTf3Iy/htNLoNKeL1+ghn0US4ePW+n8YvdYIxo4n+wQE7syLFgLRZ0uTH
IvIfTLMDe7fOW88uHlsTArMXgajjegkWvf9cDNoujCgUGuS0frgD/rjNYgyo5uR7k5i3KISsABFN
fYcwYdAV+gdGGebbpxH0xde/wOp1DZwdq9mvCZlxBti0g4BpWuJeX81HgAxU2Yfjws62Y9Tulloc
YZPIs0G7oql+sSDZBWH4RgPqu5rD7VTRJu1cpPPSk7BAmhjE8ke2qc+Cp7/vC0wsXk+1LGl4F6Hf
7NNOA2IwmN752gPSW3lmXPrTKoKIN+c2ngGoAhpDUsXIbitR61eOEYlNccD2AKykwBRhcFlQ5HZC
oF5lWFg0pLruBAO6B21KP1FLf8Cu76uP1RfvlfyY6saTzsudTCSxtsmsV2AHlzOvwNtROPa9VX5E
sjHe+x7S7RA2B7iObdR0OOKtKJMzIcJ9IZAZw5ASOdPLrP3M5zpzVuuIJ9IZJZWjMi+1DwL+WbL9
rUWWjvzS69sBY80ahG2ub/N1QaW0IOkBzRZf16QUiIegAlbS28X171tm2d9rRI4RWHPhs/tWeyx4
Q+keLLN8oVPqDz/mgicOCgZofnQpjIPCwLasRtFzgyJHsQPYe1PXmX0yR1u3EDurbs+KfDyzD0Yb
CJhMuzL2nABtG/+oHMxzr56yY8QxT/LQfFpNzSM1GxEZKACLGxrZFE/nh9XLTy14mRsuJdoBjX6L
YvaEuFL71UFyBshEiBp+TBO90i7Hsn/IcvcxtrIvI4c4qBnAWpF1UsdRME8HmavY/oCrZb6mYf/3
iUpm/3oXu3o3oV1lDnt9JqHtoua+G0Fw1TCgN4C8qOTEJu/GFk0jbeitTT6VZiA4FHfcxNmRRyqy
pS395MeUqJL68PoPcb/Fa3PfTjPOITOJ8J9PYkkz+F9zlW5EmBr4wlnDuKfzftmOF5hmI7hxbVsY
MrYwLOzB2dN5N3ezi9ABeQHKERQRIAH4JAxdlB/PKEVW8QrZoL3K5i9rlF+4mnfcUOepveaknhE/
QgWuc+2TdrWOczvid8XJGp3HPBO7tkGruvpKGfSksExju7jtLQo2lKZpdNOKXEIDIaWbXJxz9lI4
OS/GH7PpHkUIkCZ02v+8Du9+M+myDTHuSOJpbPcOSnXHVL/z+6ykc93DLT81vNZFxwX6QYW74rai
zsnO1Hfa6h8PhrM+wZyOTux0bUAo4Xna6Y27sxqoCoY50pS2oYB0C4JOH0z2cDW/FcHSlY39MvUT
QHF7RGccJGAxXzxNRLpchGUckit7V8CB0Ls4BCCAZndrg5PaRn51bgsjgjmClD1Y4ji59mgg3k2F
Rzd1tdsL9P6QSCyr/iD2Bb2jztJAdB/kM+K9g0+69ReQPQeyVrWn6NvvVhtf5qzPxEnWgSwc/XoN
rLjuwVmk4N5s0JljgUU19ErgllFzjpLwrduEQEaXE8cAsFg75MwItcXBPAh7O6LrskmgrCIflfao
agLzFlDZNqaZCiQ4CvScMnemOQWow4+ue1RwABGZ9gnklOzEouEIBRn5rjzmDxoDMgXw5GVT93AZ
2iW9dUKSvkPWGHZ5tYuz7mRc8i8oSFwnuMnVNhI8RNFpE9IU1sogDQGmbVyEBYPI0hG1AkJ6Gi5Z
Rhwdsnq9nI+7UTz22QHZ51ZRMIJr3Jp5DmJw8j4y/non6UXE/PVxZDSZGHi81vtQQzITd0KypW5C
m2QqwvlQdoxwi6R451bDz9mG49NrNYatc1cHfjlMQYXlatBUxqPROftstW7G1AJiEDe8TiznajbH
c7sELFJaxgdX1Duvkt+oodVUl7ab1vk+y7zHeOy/9gflbUefUKQy42scEh9N030szPhqBt92jBc5
J6XQ6MaU4MvwWb3uCuNpSZPbP4fcuzOSMhOLIzee3ZJKRmMkV8YC2ggJXbO/C63yJNYELBPTb3aI
GzlBbNjGDpbddJI32r61q9g95oAB1rtSM7qIwjWBJhRGH8TVO3UffEBff2BzRNO06/V6H8XrRMA3
KHNZXXRs5YgIkURhvIvQjKuJqx7zatR0e/Qz8YII3MJAiQziCu2fSj/SpsGknoCcT81G/OCGeed9
IWTzFgOEmVcPoFZLOzsF53s8IYWla96FS7NbEOoHwTXH8baFEd8ofi3n9YoUwBLxR6BjESbGcZ+F
x3rhoByaeGfg79BA1Y873981Dr64M3iCNHzo8AEzYT9SQQGCvVogwuP+7IPpvF0GE7LkBR/dmRrD
mPdo/T1YaS62Vj8Ctcvm6zBFljPrqKM4WfmTbu4ZimenVlzd4TqASKe9OoHVg5lA4e97ldiAFdr0
SXjaB7T+Z0+RN+4SWWqCfanXgzYP+yEGnkENJ/oakjP/MhbD37djRVEaWDBCitZRkoxnGdWwvOu+
6k513iIftR3h0p+MHhQ/KgbJnuxyuukjgXStkd86KCuuIv3i4rsO5n8BnNZf/XlR37uxPekSDHMN
tZ3eG/ZGMz44aHwD4po3c6/hQ9AWX4ys/4pgeb+lH0MXqgeSiwkxmM2YmkJ8iRz5RZdEuGIPrnUU
rex3FsEEQ5T8jEqy2j/P0jg8st5aXunOE7W2xtBohr1pgOj39fTCaOYM3kv5w2oGXk9VdCV4+G6w
NzhH2e/cwFZvg5IOMyuYHifs/epxYTXho9uSnA3TTqvN/vh5fv8WQf5/Uei/SL63VVf96v8vVPoP
F92fKv1Z0vVPr5sDh7/yd4nfdf/CbhbrLvoyOGvpFh/u7xK/0P9CtMbUPXHwK8N0kk+N6t6BAW+5
f+n8FdCTNAcOlHqy6X9K/Kb110HCgtc3shn8OX8klfT/VOI/ZOW/7SYTUsXrc81IV9Sq1lIEFbSI
be7HCNut+dGLdbj+e5iX1fr3BpfehULkYABCBje04pPp2w+m3f69zd4tvL03tHQe95VlZ6lfOAE6
esMGWWxt44PfURz98FNfFMoy0DBA6yoReGK+gpJ9hq5d/kEAvzdz6V2wLHDr6JNiMztqX4vZ2UY6
ZHm1BZdOsHhKuywcaDxUpn2Xz9lTNw2K31I6diIbegaC3QK1ZjgMAHOd3eRw/qlNXMooLahXE1wL
EYRglLaRW50CgxI7pcFlm2urdtxlrEIHxCxp+DQ4vxprqLdqg0tpnO9P05BxcwQwVnnzFNq8G0pN
bdFlbyLXbAcaVqEdgAXTbsZe9w4K4bAv1OYuxWcXxWL05sEJnGL4EuLCIWrrQW1oKT4rRM67omZo
t1jSQ+vkvADopja2FJ1INJb5avKEqGvw6KvJI61t+59qg0vhGabDHLYhytY43/5IeZolRXOtNrQU
newSH+EUzqxoQUok93ZTF36QEB6W9Y1j3JaiE5lN0Zl6isoGqd2mB3dyFSVRe8bx+0HR951jy5Yi
NLZiDc9JVE1MZOpdXTuLph9Ky2IdEp0Xhy1VAn+d9NjB6ETsW2d8qqN/kpF/95Y4qM68HBoNuAbf
oIhCIKT0U7SSs7PBMD/IF99ZEUu6OgU0zTDXkZkcLftcrMVJ0fSB2pJIgQntBRLDIe5tILm4fO4z
vMjVhpYC00BzW6f+yftbE/AgXa37hUty+qA2uhSaiGEhrACpKTDD5dEe2ksq3YprIgWmKdCQwMt8
CTTd/LFOwGLQXviiNm0pMuMMR/Z5iJZg8ublyBlrf2dadqN2zB4Sv5e7sPSA0UZjN8OuEdeh78DH
aO7VJi5FpYZwRmMtsx0ktfkwOfYPtID+PV/gfwq5pm5KcZnbmRUNyTAHqLOf4Qx0OWbjB/Kt74SO
7JtbgNDVcJVa0DbLrU3Yp5f55P9QWpLnrtuL42SxCn+s9MkOSnBHG28cjx1reFIbW4pLE75BI5IZ
ZdkC2kzj+r+0YlVcEykwu3aq6opHfNDq089a6z5F1le1WUtBWdizsfopq90axeVQDZd6pH1Y7n/7
4nluEb5YbSO17NqnrRzQgyrOSrSW7wezitTy8OcC5IvRRbtoZlbXczBZ3vfcse+K3P/gxnxvC0pB
2aIWDzp+WAJTLGBFY2NfhrGnlhQ+VxhezHtcjQMespqDcJiOjc6kQD7vlD7mc1ngxdBZOHva4NcL
9C3zxgIqD8JRbXcb0m2Zh87atDgbBKN7kOtxkvMYNSzFeUu3ZRq1GOjVLQ6wSQaRMT8zikTtZniu
sL5YkghFlNw77JKMbu/OB2VAx8Fp1U5v2Uo89OqwC9mJgRfBqRhi6DwovKmF5rNp/IupY2FWeFnD
RhkHdK5K63NEn0Fto0j3ZaRlo60ZbPDM1sFZlTMM1TxTS2Vl4WJE2VFysnqutLr/jF68gzWRfq42
cSky82aNW9vlSKlaurula+3WJFO81GT8YFO5utHUXGpAnG/7KP48ZEJtwWUkXWrQzIxZ58Aimb3V
umR8TPNW7biStUQbC4UEry8WeMDlvTMLhMJytcNKxpbNaeV2GG8e7vms2Cyj99N21D6lLt2XdjmL
vuvyme6TtS8Q/kfb9V5pl+jSdRlbwtNBZ89B5xwssOriPs5WxbHt1wlbhLKfZkAWCyovwTOnN7Z5
XhVHahOX4pJM0PYcH42ooXV/pTMWRTnYQ8XBpUR26iFHRSjHBpY5gr/AvLYplxu1iUtxGZsNOpA6
K4724IWFsr7TJWr5t4yI8gfdymMQ6UGyaj+RxfqOPpZK4FBdlbLYuHI6F33hJUiB8exC1wTHoX3U
xDtsiN+e3Qwu3ZgjVKze4fUQeCXufj4VFDB2H/RR3htbujDbHLBRYnA12FizHc2OAEtXTB+pmL83
uhSZrt6jPRGyxftY94NoQiJr0cpE5XpgXaTgdLNUs+q0WQN4gfqX3Oj9J3wAp1OFjcjoUnimYjYK
r3PmAFL9gy7SW7dXCR9GlmKzt4whnSOHqrLWw9xNLJQRNaVqG4NLsdm1sIfoyayIadg35QKnrC0/
eDscvtpb+1AKTQ2/W+glWOnpkM7rUQ/0fvo24ZdrJMlObdGllyYwaHqKQ7UGcxMfGU50hDWDygWE
H7MUosIJ/SHSmH1kojOl1cPDREVFadoHrsbLt3c0mxG6VBUmg0OtBXa2zpvR0X6qDS6FaKa3i8iq
dgXQ0H9K2+lrU6s8fFgSKTxDN4/N0bQ4x6f8R475KG/ZVCWhZWwpOKHfwuaYV+Rzi+pLZYbXevxN
bT2kwEQrbNb9NeRqS/vrLkWIbv33pNv/KUYwaSkyc71NmnLlvOoiWsSz3zmoIijVxBhcikxrtfIF
EfY1WJPlLirrO8x9ArUlkSLTjRtvdGtok2VdnODviwhSrXZYeXJEFrXwOFHMoOk1MqxQIKuoOm9X
iskRX9zQGYnJpjH3eqjf+4tSCm74B/nwlyEZrxBZW4fWvbOOjyTNe9HbaieJKwUk6FMP2j2wr7Vw
79JIPK2Vq3hKuVJIioQ6m5uIOWhp66MX4rYwOu0HpW3iSjEJWsDOMr02MYyez2ZPv1n9QaVwz3LL
QZm0dYJq0RIUVn2vNV0WRGhQKi64FJYpSpd2PZtLsFQJJGHzBBP4W7UlkYISyZKkwoN9CYzS/JzY
8x0g+I9g4Yff/Y370pWiMsFnITMdQmc2E9QaqT+63vCoNm8pLBHhBZa3IK2LIPf3vF6/eAdmv9LY
QopK3xdJN2fUqf0lu6qiAo1WHj5qY0thmeuGXZphha7QkB+VISKQVvzBSXUIvzeWW0hhiU5UudZo
RQd6mlvfkhFSORpqMOo2LqGPJ4ViGAkpRs12ybWuotLpWvkXpF52eR/+UFseKULD3sTUcmU76jy8
xWw/rML7rDb0YZe+KAKB7p4P2jDkP3F/m81wiCtfcWgpPiMxjLBHqRZG+nAVYSAJRUZxaCk+UztB
Mihh1nVS4wZ9UE63KpWyGG4eUny2vYu+JuoVuHhicZzmy3xaVtryQbZ8WNe3tqMUodBnRi93W05E
bem/AJfrLoow6T7Y7O+M7kgxOi+eY7gRD85SGN+jPoWPMIonpZ3yzIp9sVPsAqHy/pAp10VxM8zg
bqfWVzu3ZCTQbPvuLHzamdQ5cVnImnGj4wGrNnEpMDvwhjBead65o3thAuSPLEvtfnOkwLQg4Ahc
NOjd5TjHjshatF12rzZtKTKnXKD44ccktPkddgJPRe9/URtZCkzu+y50rWgN+qn0jouhTM9C0a8f
rMnhd39jhztSbJr2VOoW7IYAeRAMfaI4n69yZ+1vu9iP453SryD37dMDDXt0+BUcrzmrF+/RqL1j
taGluyiuLfwQupjVWYwnrcXLYzHVyiqyJd1SQ17uPZqxYYNE6KhX34clUTsSHelg6XVRwJKgKm7q
/THKokem9VFh750vKmOYytjRjbXi5ve6tDpFiXU7whd3hRaqHYqyDxS8eYGZZkqBucruYlN7WBfv
h9LX/A3F5GazgdENLatycE5tC213LYlmtb1iS0fLoOPQUudUxvO4++knDiSgFU9mtalLh4s95Z0W
YhLMrY+9A4JTDxGAW7WxpcOlSz1ryZfDTkz8mylvj8NZKDWtkI+QjpdZi8pqQaor8DWt2Bix+D4J
BKnUJi6fLqmZ4/nHxLFsRxR0To+Kg9+P2uDS1d8PQ2VEC2V3GHdwAoECNV1hKw4uBWisYfAUZ+yV
EurttivweUbBQmkjes8KCy8u53QW8Spm0wnCZTwzgDBiCKkUnFhpvs4QY80Z+pkuG0KuxdE8Wr/0
cbxVWW/PknZhPvuIYJnMOhNhceRi61x6kJvUBpe2YRNZ9ejkFgDDHivBhBPLsKtffx777RPRs8zX
a+JoS1Fw8wM1muP4U72W4flsa8lRNY5KbXwsLKW9OGMwLbyStelsekwmEmJ7/6Aw9Odf4LDCv1/S
nuyJ5+FamuAZxcoP4WUGOnIW3qnS0DJ0J24y09JWhsZHkvKQ9y0tRqVTC7H318tuYA02Ji5r4nSI
J4r8EZOeTOlg8WTojm7X6P658FO0bsmwIlu9IzgsSjABwzOliyKmYY1aA4uSa96nuYSu5uuuEg6G
waUILRFId3jhOkGC9vUpJmFc0InXqW2VZ6rNi6PFT0O7MA9Hi59YT1E2tVT6zEZxcClIJ2T0qqRn
cKzmd0mP+UtW3f15H74TozJ+B8PoKILBYAdRhrr8pkQ1/PtcalBRLATjQ7VT5lkT4sXqwN/HGaXj
p0x47523pTZu0ZJRwlHwZaU7o6qQf09NNuVsLThrjGLaRaZzrbRAMpoH3a5ML1oOyEkby9sl/u7i
+5Z3wv5g/HfOmN8gPS6qo3Z4mHw03KHafYqZutILxnvmDr5YddsO8fUYJ667GoZn1WA66Pmd2ieV
IT3I8oVLbwDc7evywq/Wk9jybv685O8tiRSpZBVFPQvmnZRw+rsG+Vat8VQwwYYn43mayvcx05pZ
FExlg6LU96W2fmRz+t7MpUBNjQZ18oqPOVTVRW+UVyL31Sqiv7mq66aNXS02OUHpJ5f4Ep64SnhM
lkS6RNe8W/VePxzqnn07OMWFV7qZ4jaRYtM08Ga0bcwl57h2N+nQPM4L0i1KG0XG88x4l9PRYknG
abmL+/jUx29DcWzpFnVsrW4WjYl383qQK7vTqkxtf8twHsNAlMuZOA3d0qQBb69HGmhbtRtaBvRY
NpoSoyvswPPAZglcAIe6+0jl6p39LUN6jLiZvbBkp7RhfDMWw1UdGw9q3/LwI18cViXCmJXTEpfe
nN8uut4FKW/S3Z8Hf+eWk2WVsqzwB0BOxKVmPoYIr1MywqZhVbufdfP13DvezmPbgqMXcb/Qmiz7
W8TFM7VUUZfCs2+asQ57vmgPa3s3Rohu67FZKKFvUFZ9PXdN6GWGcrsT4Ah361jWqdBjpTeRKwN7
tLKbGrQJSZ+zOsREzbmORt9Tik9XBvb4EQk0erVOgK7CPi3zT4gTfP3zbnl7l/9m444BrW1iuWUH
Q4HoU7JO9XZG505tcCnHLdGva7E7gho1abumr87QUFD6lK6M6RFaxWvOJVWxKqxHrQ6RwNRZfqrN
W4rPHGULHYFZHnN+dhE1n0vb+iAFfW+5pUszE/q4poc3nJf0OGU4eIm5k1pZG//m19tb9ywNs2mC
B4Gti6L8NNv1vdqCSGHJGasLfLYZ2Rff0tb9iWjsN7WhpZgcEeueWnD7+CL0uL6iFRLgmqaUFboy
lidHZc9CMv2Qi7u3M+xTNL7VSkOujOUZxlHEVWdyEKLVGIgyMzdZvaqFpSx5EfvjOIuBVYkcfWuX
/VU5CKUD3JXBPL2JzLS54Km74nOAQA0O5HOvdgrKYB49jluLog4EoB5v27q2NotVfaRU907syCoT
tjdk6Owebp6saW/SzMrvvQVPX6VkwpUxPdqYGX1Ysy5pgUBaZl4U/keCRu/NXArMdoyGAltFm/Nk
wYhEg/l75uE5+pHk2nvjS+HZ+Sib5BjaB2hxXtpdvPNjT+2clWE9RmuvmWe1TlAOuJFVa/w9tpZP
SqEvo3pWx0fpy2LF0bm5HHWhn3lGJdS2oozrGRtD9/WZiQ/CvUQ04w6OXqA2b/f1OesctLHaAU4X
2kKjvkFhbDhN3Tl11K57GdvjiCVyRNi4gduNn5DmjAMXnrXi4Ie08UXuuQocf4sYMYE59ILGii7D
SQ3d6MrYHvgRWmk3uQjqZjT3Ygj1rWEXH4lqvp3Xctu8nnivoSA71VjsOWaMP2FaWz8jM6kS/Pew
j1L7slKgxpjQZJhz2LSdJqSa3QldfOyE1QaXolSPl5W3Zifw0GpwhNOg7kw4JB6pjS7do5W30I4f
WB7KZyjaW98Qwi/VZi4DfTpsX5Kkg5rSOC0WGJl32qbVuFOauJAen3rexoWfk9wundiNcYhzaoaV
vdrgcqjCOvdivbaDNjOSepN2aNnjtTWpnY4ywgdTLvwnzAZm9JAc6VFxt66+ElQY0ZXX270eDW0C
dIK/cuhlWMkU1SZc1GgIvJBfD54VeYT8WyxIupZ+6+VITnYeTgdqiy5FKuZH8zi58MWFG2391r/S
Rae44FKAGg3l4SwzKJcJ3NvYmD+mj4S83rlEZZRPgYUlTn9IZxR49OA9lmZBHmmxUjuOfPn1ii84
APmz53Ky2FO8sfTkTOsHtb6wK4N8yjxzlwhLqgB5RPw6y2gIWoELoNLnlGE+iD4POC9gYV2aPa4r
KNVWTXurNrYUn3gcoYLXjwIflwX5sLX3NsmctGo5gCO9PxsntlKrOKTo7Xcz9T/nnhJFHyN3KTqb
uRRR00yc5Uv4lIu4o3QWq2G2XEeKTt6eRbNWOTUz/I/KjZss7bkmZv9Bbc2l8PRrrchweRLBFDZ8
z97Bstut1Q5cGetTC2SQyrA5tBCsY3D9wZCZaiEkY2XC2ivRGzw8QgcnvFiL/ptnhZnaq+g3sAzJ
RYbzJzYjeO8EejX86qp+VZu5DJdpxi7qwxYj1mHwkyAVTboNe2zklL6njJXJ0FtrfY/Ry6LbZSne
kFPVK+lDGa6MljF7DNz5h9LTavSb1LC+WPGoBH5yZaxMVQ2Zj/opH7TXz7LGfPKiTHHFpfg0UM7w
nUMd0QjD68PQwpnUEi1bik4/8ku9bzjJ+9nfeXV6Edm1UvXTlXEyuYW5mDN5PM0x49vOpEJ+rjeK
20S6OquuGJq16dkmWXodls3F9NE77rCov0MHXFnuJ4o6X6zpSmae4M+LipPzbeg0qjlrPPn3aptc
vj+rELsvnlgBkIfTsMNvKaEOqjS2DB1EBLyoM0ziYB9m/U2eoeHZVnm5+/Pohzz2jdWRVX/KonHw
i+dxnuOpeo67YHjvtCPW2zlornzj56Z7nrOov+ZaYFnz5x962Ixv/VDpXu2LcEwbvBIDTB3O10MN
JgQM+MHg/juDS9dqKyykjBKu1arp9PuidQozSH2vnTbTDHwxaKbZ0TZlu3bVNgxdG1ywpXVqG0EG
H1VL4XeJp6G7WUQuVgT+p6Z3rA++1dvLhtIQv/GLx3HXGX01CiCTk76cRGURFO14rfJFfBmPNelp
sxQuGDhTr7eNP+zHLFXav768JCIfcerELzRYtT7eOsJKdxjuKmXcvozI6jG5my10PmiDZVfo8F62
jiLI89kl4cVqR3ns5GXJajci/WaA7jZ0R6nzQK3+9YdEfsxL/IZZ13F4PPMxc09TOqTRSHs9tJGV
mJa40xwYCxKSy3CGLIxSvurLGCwhxtlNSwNAIH3SsMsuh1StPICz1+tZV2GXDN5SroGrWeUG+tjZ
6OZq05ZBWFpbsUqJs0DGxftwDu9wTb9TihoZgxUW9Bt1A+h1iNrgiRuuMfbbk9KNiCmztCaL5vY1
EImgcLTjevFPcF0M1OYt5R9NXc0+Zs+HjvdcX45TYp7mzax2lMj4q3i1UsNGGTAYFg0j9mLBAaSs
1OJdllCCdaE1sevBjWiMC70tz8KqVVwUKSjnGImMprVAjVu4PCA6+sst1XpfqNa+/pZeaom0b9iD
9eRc9kl35qMC8+dv+Yyt+v0yxaHm9diW7sWY0cK1dEQWrfiB5H21KY3E3+u23d2NgGsu3HX2bjDD
3Yolny4MNL8f6axOZ2ggd83GyQUWrONs2cPxPJaYLuM2eWXpAuPqttfDUxjF8c0y6VqlBP3xZTxU
1ffdjLMfa+1aj7YZnjm1GvDHl9FQZjiKFnmwEQvM/JN5SMcyxeeGL8sbLXFd1rlVjMHqf6sbcdOv
iuQZGQs1GYhi9FpVB0uBkSi+m6aXKr0d/WcjnBf3WI7L3pAZcw3GJTuvGwvarFC72mVlI21MShHO
0GUnTRQ7s6F6mbmT2uEqY6Fit2e/dWuNOXbXbO3QyzcoDSupFhv4or6OGtxGIpwfWJVGL4qjNUQU
3/uwFnA4ot8ISRkNZeahboQFX3NG9vLWr0Z8i5dthm9KkbdqJVhfVjnq3LCp0HvD3XjqE51ySe9f
wrqkp/Tng+WdbFOGW/ruRMM4RsRCTP+fsy9rrttWt/wrt/LOcwmCIMCum/NAcm9tzZIH2c4LynZs
EAQHkCA4/fpeSp/uGzM5112sSjllS6K4MX7DGuRdzaYblZKfPPr1nvmb8dkjLSGNY/sxxHEoAle9
DAFCFoALBamzqMWoHXr/PbZLrqluXdRbKN+OazHNTfLqoXZIoo3AjvTH9dOllYsNG+zJSaMBkxiv
ulofSiLSPbZrBTSaRAZvHvrgyoTRua2OAWrS8HWy/3QYbLC11ksPb5ENtr2ddzdBbw/VS9I9sqsJ
lIbZSYqDt3aszvjwqqu/QIvw2HTurmc5sAAJ3WuvpOVxMYP+mzdB9DObln+z2PfIrl6rZGwSNE3p
On+I4GRQDuQYNjLd47o2tDRrBzrqaQuHO1LCc3UL49+OjIrYA7tWZZlohQGGyXhYb5ba5UCQHXz4
rvcVh6Zfx6EF2J0lOhv1dj+w7lCeIl7teP+8EBWPlwk2gajEDttXN7XXXItDF4dId1uzh3sbjGsA
jVRB4GDv5ZD5u/WQ+joRe2gXb2gN5w08XUfmFKzVjabzobKg2Gs1dVpuvPLgRUD1/kOZJHcAYJ6P
rRP643ATx/kSS/TVAeuA+ZRKv0nYzxw6acUe2VVBAhweXXjv0KtrPvL7iR7blyLdBc6DJM5QA617
OkTBqa+avOSNKI4Nyi4GgEP96JvJJie3beIS6ujtHK8/8zT7+xNF7MFdZosWaNmgQwrX8hc/kQ9b
Ox2K6MQe2zX1UWVni570Nut3fULgLXaMIC72yC6tkymkGuskaRsNF9r4HLP6GKNQ7LFd8caTqHEC
QG4jt5w68z7qkuHYZO7BXWxTRiWSYxGq8EG04XkLwmPrew/tmnE5MNbD/nJBGet6HFClZq6Mjp2y
e2QXJhO0E4UXX+T0AmLxBzsk7w8t8L1WUzmxNWIJ8JzLzKeMd0OuB37oPhZitzOFqO2yxoDT6M7e
hmt/WwMSdOy1d/tyXkVVuQrtS9hiw5ZtMM9jHZGf5Mv/Zl/uYV3KLLWfOoyJ2YJbzSeX2Tg8lNaK
PaqrDBmg7f617yo2U4Qg/K5dcMg8g8Di/scjnGvVxJsGPHxdfJ7AR5413dOhAd9DukbPkkZpwMOD
ubuTW3Ay/Jjqo9iLNZWBkckG4ccT6KHy6vVAUWQ9JhgGfMKPQzIqNCnKGEPC5uFF+vAqGprnY0Oy
uzAT2ByuMQXzCZrGLTz58mUCCfLYs3ehLPdhZOYJYyJWqBs2VfgylY39eOzhu30pZyfKmmMuB1jL
wdasDrPB/sz2699tnt3OFCRop8V4LJRe3Ddr+m4+Zt9CxB7FFUK1vGsaYC0a311VlX7SQhwLfvYY
rkDzMIA05au/ioW3MiNJCo3+7hi5AsZUP65CpUo/Vq9LfI3HM1vC+hQockjVHcOyC2aXgHDXrXj3
OHiJxrbM0sAfJFbtQVwEqqN6rFEwWGX8eTEoL09Nekx4VOxBXEyM4Zy+LhUfzNs7rVlyFYbKHrvt
/zA5/VMeizttCVkAWxv4+j3QuL7fjjVQRLLbnAQ4/BSbCOCzwd9s63yRoz0Wt+0xXK4PO0crn5zi
OrqfInWCmNfB8dhtzBBdNi1eaz/AMXSXiDp9Bnr5WF6yB3B1CwjUbgMer47UrfTVO7PWx4Zkj95q
VKsJHzXiexieU2PWrDLK5YeOwr1KE3lVi5ctQhSu4fmZOnW9DgM/NuJ79NbU8SWILEa8TZY6b7pF
f1l1kB6LrvYIrrIbcIzHgPtZW/IcfqLNE3pv8uCEvh7vf9o9tiNLqUKMOqlWdpYoVz5607Evx4Z9
d3VKP8Wzh4wKfFZolDthbBav7ljdYI/gkutSLg5mmXCtll/hiu2zBmCFYy++uzpthD6VVkjZom5e
sjk0LbTY2c+yNobB/WvRU+wxXNDb4Gij4EBsYlreb7pScEhoKJ2yJZnssUjuL1guG/f4DMBCG1k+
lADQjeExcKvYA7mSyjS4LF5PgYGRvBnUlM/JeoyEIv6C5Io61K4tlmRdIjw0sq9zv2zxsQhgj+Wy
4LRCSTVB0D+wGz0m75aWfzq0aOLX6f7TXjLAeawDw7DQKYkfyqSxL6OZy7fHnr7bqRW0qdP6FWdN
Bfs0tduVbd2heq3Yw7mqoEbQ0sJbcRx8l9c6QrRou2NFTzh2/jgsfLFcYZ0nJzgOLMATGp/NyXZw
zHcbFfCn6V8SP9KzwkYLdAPFdgwMDQPSH189GNqIwykdZc+K3SGOuSTsmIyV2GO56lkH8x++0Oy1
qkJgYo7OPjnW8RB7LNe8qMGlFjVVsCxhxb5FGQTaDwqH7MFHcb1J0yoEoqmKVSEj8rnujvURwdT8
ccRDjer41ACEZqPkA8xeTU6IPCb9zPc4HuqHOk6VpKfFzQYe4HFU1Knnh+4MvofyoHQT6HUFOo9V
4WNst+iSrH186LLjezAP1JkXmY549X4drieLo0uSQ4EX34N5lqWN24BUr1R2MOeAw5ufcfXVP6GH
CEzcX+86vsfzJLDhTW3lxGlBjN6etCDifWg6brJp1LDkBBY47M+8rVcQun0jhkNnGt9jfULXLfCK
RCEq9TGDWUgcpHeStC48FPTxPeAnhNACjDwA70uqyWatJXMWEPNy5Kzne8DPlsJFnsuan6htondT
7KtHPQ1VdWyl7lWXqA6VCTQWE0/K3CmxZc6SgxoAe9BPZMdoVgoDU89zVawlvbGqPEiT2oN+kiRI
a7Hi4SSt+nMYNJ/HbT12rvG97BLII8EwBa+IzVLIq7p9cbRrD8XZfA/7maCXY8sVOFeZuufONM0j
MSE5JC7G97gf94pa1aqGjWkIN/s5Eb+9ppT/81L8+1iV73v/S0fW2oQpCmtl77/AiKgKMzAOelqM
tl4PxTZ8jwJwxpYmDDA6JlhewAwYM9KSN//zB3i9Of7mANoDjEKHjHidcCyHyWDyRuOObWt2cLXv
MUZJ2KTd4nB4JoyqrIOC5HmImuong//v3n0XUS600ckICytAsucvkTR3UEk/dn7tUS8AR9FAoBN4
mhaSQ335oVPxIZglWEA/3uGcQEyjoxiTbQvBetUqAqrGHcu2+R7sMsau410N0l690TkToByR9ZBb
L+F7oEi3hWETVhABCkb3DtDcx44HOju0DvcwkQZu8UPvm1feqwlQ1hQnLf3PmFh/oMP+ZpXvgSKb
HsdKTzHSmmYQzcWrcOZZkJZBfNXUrn5qQ9msWZfiBM1Fqfn7ANJ4U0EYmnpZ35jSFx7qXq8/Dwel
82xl9LN2HCF/HBZ/83Z7TJtKxRaqCb1EpNNC3imXuDHTooqCzI9e8UwPTfJGK2/KnCQd6y5tR5fO
XkXT6Kcts+sGNVwoPlUrwb8tSFCqmJTX2vP1+6pbnmaQhTSFUqm/nroxWs8lC8xY2LWFzOIKi3sP
mXUP5CObgxZwEa95JhPbvHRblYhTOuulKaptkiaPfCu/sGm1baGNmd8voTXqHrpq3GdS9GWfr+vk
38zrtPHvkWlkCSxXZYabtmvmxxW2fvFDVRqR3AFXtqm7jcGU4dYEbalgY7sN7QtkFfh8u85V1zXZ
TNgot0wMg11ghB7CEJAvYwMENAygxHKGtfZmIPzXESij0VqOF9i0Gn3VzWD2fXBrtKZX6yrqKB/c
INV7+Dj2T00HRsvjJlhdZ4Ymrb4BAKgKH9pqIDRPLWi6d0FXNvMTG/p2oVkJhAfDAUa6FGzPGm6t
TV6bmk53fkgX/dtMImKv1WoST1APSQb9HFC47NyV0eYBICI+5N2zj72y0KMg0J/MIj9P5HnwYeuu
EdErkTVLJxwcf+p1O8NdFqbbBRtk7U5xqTr229gGc8+zofJRvRYu5E4IKJ4bN8PxwDcm/TrbXpLv
cFoY+neUQ9LpztZsbh+DmAfp7TAHafPoxTZhAsRkpM/g2jy1LEfnad1eXxL6BE3OIddavpsqz7pH
VTFRxXncw3LLZs1IuvEOXgKJeDHRAEa9d2aT5aUKMcpId7Q6i3KTnc0SyFe9UZ6R+XFsGrCreFtO
VT43c+t+T7tZDv409i20/enQu1tIOIqRIrpmIglRuV+mt62sQJgG3qgm72pZ0qiwnRLF4GxYFcHW
EMw6i0O49LVxV+bhNlcbeOfN+NDzqH9Qk46B7lVN+knGwqqbRPABFBYn1bDhAwVVDVJLH3d5IprX
wbFXHUaBFJTMgytGw/SHcOs6d0XTJrgB1XIIwD8tm/C0DjZ+In1Drkcx0T5vm66KMrI2np87qozI
0hh20pnoa3hkpjGTXTZNNUi3NewdPjW6nddMKKFI1gQg4hsXDlcCJhlnoCH5J3QxIEZhh63L23LU
dRHLeVgzIhp7NdiZfpyHZGWZY9YaKDBqMRfwOlb+yrKY/q7HKYATapW8Ba6s6+AKXW2yYDxW3aXr
Lejn07CpLJxY+o6uzBVtmszL2aFzXz4sKg3OAZwd2mvoprlPfU/UjfZl+TkyBG9lDJC3eT0nM70e
U6m7NzaAhVdeEsBDiq1u+jQjtkmH534V5rnu0PLJhlmSp0UaURauCkNRJLWo4NzWdNddutlnaQMk
aysL5FSMrXtTuz65rBwOW8VC+Tycg6Zd7XkcyDqfED0zk6Fr7L8NqqXhfViarswgrdNXt6rxEAfo
vPTzdVuZLh9kULcXusnWnXDnru4ecofXrZiHb2RTGJ1GVYULJqVwzvT02nRkfGnLGN8OKnY/5hUI
8M8lGksii8KVPS1Tz80N/JcYRE5U5diZxot4a3pi/G3sLDSOy87O5uz9poO7rq68u8BvZrlta9gl
Z8ICYJRPikbzU0QrwHVpv9XnZliXBc7P4bq9t61YrjjI33c6Lqu2IBS1chaDrXWXbkkd5kuydij8
dcbd1cmctN+HuW75WTHPlyw1YoiyoGv18tynJUjeim4N/oxRfIe0gRHkRGYmTbE27QSpoyXV25uO
lTMtwIhBkSj0w/YmZjgyYDGRWvPJpyOksuGIN9FCt+V8LyFbCOUOMS71aV4juuZCA9WUGZ8Yf6Xr
Gt62GaNTnVE0LW4JLel5aqrhJV3hZTivgxguvYFU4c2wruvwNDetlSDTQ70webbdWvl73EWS3bsx
Xd+vqSX6HGzoIVxVIkD7MDc9hS0aTGqS74onDq0QgCwlKlvapDe1B870ugXRxJisUj21hR8B6Lof
J51q2EKRsLrFiurvS6E1OjRzoyArAaue09qXZH5uX13SHimrOpp7Y8lvMQeIEjzFRkFi/hUC8F5Y
3pf1LVVo4xdAdIdSo4E8kkLHIjyNnfpe2WB8ARN5K6Cyi4VepmmfBxywTKQHMX+uQcb/kLhu+ppu
9dJnpPI8zWUq2bXV1EKDf17uYxf6N7qKRZJ3A9Ct1lT01k3T1Gbx3DW3qNiofIQ+eE5sHV7Hrk1v
l24bw2IWCZwMBb6p+mRdaX+LUYp+Mp0tlyqLpU26Iu6w7t9A+crFl4FuYZst3IXluapNWuXVXE+s
6COffCIyTUAZDsZly7Gr4yDrIt+TF2wqL4slNUF/p+qtBBq02rqzcVLHV9CPqmyGpedu69hBET3c
SHVdUhgI54HwcZ8BRcovXVltY46u6lBehEn5PVzkep91OqiXK1ZWOr6heiLW58MyrOOcDeHq6KM1
JY/zuYVhUZGaWj3XvU36wrpQv1PR4OoslDMdc1fVY9Z62IFlQ5KY+SGoUu5z7VJz3bV109wunG/1
1chN4N5EEdl8Dp0h9NapQgiixKrpWQgbdBddVRyVHx83GSArvzdkatvzwFjlipQpcmOWrtJXAv41
/ambQ13UiXA5jSeEU86w7sMEd+MpGx3ugGwl9adaDOmtRnMjA63jqTI9jGw1rSKc9NAGNkW5EOHO
ESKObMFmlBldCS7pKRTVw1KXTaZDM4fwAp8uo0EOwWfCM9oRmuE3dcWQysfF64+rhW0wXRi9LHoS
qMLYBGIedMQ95uMKQPVggeDm8xj6ht1IXzKVT4t1/n7cBjnliVMwVLJ9GSRnantUShW0yyOfIYhR
8zUJW97n9dhUJluibTFnK5Kxf6BT6X0+jg1Vl24zoMcsOi35zcgRj2R9byf/fY1qlmbxVsPab0IQ
PhdOzqIu+l5FYa4JYgdQCZdw+CBKGbiiJ0L6olMw6sQLLe4d6mRW5xt4VHcI6tF+okxOv89eAGrR
xTLU+Wywmm4T3qcPoJpu8ipgCK6u6s6x9V06DDXDWo7mMG/VuDZPfTnRj5bZCHtkDTpEKKkM+lyA
TdFA8CPqdOEc0IpXNEBD7UxlGpNreEHWaUFFqNQbBVHn8KFJ2cYzhAPq0rQkiDACTTQ+QARaNkU5
zzLNbZ2SD54Hi0HtTSemvQQeLptZqxG35inTDX2oIb1S5kY7CApPizOPUzRC36GM0Y/Mkg0aZBeW
lqa+7UtB3oF0PPEc52Z7hfKKeKyWNRyLKrHavdnIML/Be4dfqJDA93bo3+nrcIMXSga+hZi+btMq
ohPcvFGnW5pxXouKa8dfUCdPhkuC2Tc8H1D+UF98M8IZddOQn8jU0qbvmOiWCvykMglPAUxxdb4G
Y9ieVQuiSOGH0a+3gEv5IY9VG/VF7QHKzBH0h3datcuE6NfV7W0DyNYHNP1FmHXWA0bd23EBRp7b
5XMatQspoZ4zz+3FTTigL64e2+7kBgPZb7zrlMJfvmIlVN9w9Z487YP6Eee4Wd52HuLJt9taIleN
ltU018vC0qgYODybCrmQTRRkjOI430jSxxc9RwLnzRSVYJ+N4zpeyJYgDZwruB+/YM4pu4WTeDN8
sy2u0CuWxFv/2UTQTc5pQtTytLJyJc90Cnx5AuJFiqKtwuacxJx87CIyPpQUd38Rkd4zZAvNCGFX
CreEoo57uRVp23l/sW6paCHiqg2u0xIyYs8IRKnPYbSph/ei2ay9NwAuIuKa2gWlj3IcziGe/NDK
DQFm05S0fl9FrPF3Vct4+jGoWdx9nKImTB7JMs7issKe4N1EGbVYZ7V97KaB6csAfx9WIKwmJu9B
XW1Pi0/bKIeqa5h+oxSiaV2myTYDQ7H64C7giRxvYgs+d77VfW2xY2y3ZX3FUkgTcmiJ8Rus+hTj
DyxK8KhDKYMn+EIhHKhkgB2Eya7KpIZONObpTNdwncEJB44vI8noQwixxsO7eKwTLDoYYizdJ9v5
av6aAk8tv45Gku33dMLKdd+jCBs1fPVqrAekqHBBlbmvo9BnK+8WenL9q0Wc1ul8640bqqJecHtl
ZlBIbpUe9ee4SZKPCwy8XqvyVoUJ7OI5dgDo77M6+wZ35lrQAP+X4LMaPy+3Mp77bn0icLgs1zyd
qJlsgbOgbDGpHjYTeYWkqSuiyiF7Gcs1AsLUuyA9gbHiTEG1WV0OSm8UZpAYUhanwoKG94Rk+2Uy
cNNAERqa6w0vEDaG4C0mXELlMBNTvcYfSVRRjkijI0Eel7VWjxOZqfqGY7ZviznFWjqXvufiWrDJ
gjjM0mVIP6XlELk3vkSF4E3bcVvnjiWtQpahPIyEa4rDj+MclSdGiNIplKtGut1jWhN9u8H35G3U
Jrq6IhOd+sfAURIVE06Y6qbr+vktDFDh2GpbX8bPVpsJ0SlqBeE3z2hMTjyEZvoFak3Tlg8Iuae3
bnXhlLGtaeqb1c1yuiodoWhzbdF3SBbNYTZ3avkcQh31rfDKQ+c2sG4ASN/Ttqg7H9tbPs/6W9uu
0tnMRYDJIYTvDFYhgcWhOc91yCt8SgHaqrMPjRXdBZvQfyzDWoqMTl5comQT36uQI11NwpqzfEWz
xJ2o0by+HzErtspM71Glztax6epsq2aKmfAbe4L7NdS81y1eshDTW8xujKciYn30lKRj1N5StOso
Yh9cb5mqWzZkU1D7CCwah0sPzpcpPUc96AGn1EbUfF2Iav0JEHkXw96wJCn2FgLs3NoBfZUxCKGa
u7CaPUYp7O2eGByzupyiDN3mG5LkutDb6MrbbdHM4XyrS5pBBRLuFxr553hNwaW8X71XVQZXqVnc
uXgdkEMFHdUug6ts8oHVTvxOlyAcP4XEueWx5JAYP6OoC35E1DGJj7C0DE5gkN0q8wRG9M94RM/u
JhGIEecQIR5DDkAkqDFNX5lLmMwNDNO96BKaow1LXkiIylO2oGv61hCOqgzUCSQyzSXpxDXuG+ik
x1CBukZlvUtgbGZoinoOvGXyMOgHDQ0UHHPALEwL0oDEhnHRyw4CXb5RvbwdSLvBiZxwGeVI8cSb
uexTnoXpLNrcCqc/JsD3XY+dHKJcRY14L72ADGRv0/Jdr/rkg/HcsJyERn+GrvX2VoDxjJeccaEj
84nTbCpp+pRMUv/GQ1+TIphNe41fsj7RlQYnHKzm2ahqjBAsLXOTeyncFVPLGF431QppyBhGMTK3
hoF7X00wQjpvCAPUGbwwq3DPebhPzRJH5k0wzF35Vr0qGv5mjUWYE6ETE38H0lSVbxvohqJFQ3BL
oV4DakGuJQptDyYd6zu3svBU+QCIFI3h6E/DUBnxBvyOcM55EOHUlbi1Wl9AF4TJYvAI7nsssICg
lBbUQ8YWVJHybSkb8KdQHcmYXk4m7R4ixtf3c2T8RdUiXG9H1bXDV7eEEpdFM47qJlhdA3n3UGia
TlkFreCnJaS0zlPTN30WcxoET7Rfy/uRliLM1Wj59SaWQF67dgGVrTNS6feNgnvekxQ6jhCjkmnJ
vVbqOeQRHJhS55sH5iYKLn0tu/V+QVJ9Tfu5v11lFPscuRMAM0ziIh2RkpmnNo7FF9LUtS4MR2SS
dUynbyncRW/QCrdAZPlpQJQ56eUFNZoWEXQABX+kNlU33gYDT9CYHeb1Q9jN87UMho1mdSqrBzt1
zfeacN63qEMQnBZyrbfmtpmQ8N1Og0irzG/EL/lqFuT5rK0D4JwY5uxKVPXkygyIEC3fcqasuA2q
QN/U1tRzPsRmCW4i6b3FaPLxG0wEjcqYH0uekS1e+6sYeKlPXizLlCOOk486mqO7WKbP3pdQxQN2
UywFjs3t3lFto7saTe5vcAjhz3C4ST+tAsnFTVuSWl4GUofsKoyT1V9BsWAYs7Gf9RsG3fXneJRl
nw2Sr5+gx84/Ru3c3piRtqewnc5riVoLa7/OFFsii52bP6J/EGfSUURr6Nbj5OzCB4X88pGi/g3v
LAeIwGlC+PRSkm257nF3PkMc2AXXTbKgRFoncn6O02i7mRxnOltlWt8oe/XVbnM2rnA6W+JwLvjV
mMIzJ09eK8ElqdTbqFblRyKwuLTQLUSZYuav4B0JvfEBumw2HxuDqaigqPGwqjp6SNS2fpYo8r1v
mHSPq01Hcklb8pKGa7bOw3empndbXRMUlkelbiq2Ab4noFV3y/qyvMbEBJl10AuAQNDcrMXohrnJ
MPzsvQy2ZSoSBM9D7oNaQwQJNbbvdANWEruBogYNJ8f0TYqk+VGnXjwGtGocbp1VuYxg2WKfurV+
rsJ5mc6bpbE5lXpF3XUK4/4TBAnCCDc3pajON8EzSYPxmtBwhEqBnNuvMdvWb2KdbIgC5Mp6XAmN
+N4C1Pd7zKYKP5r0k8klzl2JugdK86hEltHbSKFADe3w2X/qo7aJsrmlcGmph2GURZfyasgixeSC
4HBd7vyy6CpnqM+/g7wPXWAxFrQKSambf0OJ0LbnKenFN2ys6JIk20Mb0OYhrYi5p9swmSyx1D/2
SarucVzzL6aBGflPUBf/rnFIf2zBgaI0Oss09D75FF1DlH/NKU2PGXzxPdm/DlHaiEwLxAiWeDAh
3Kqj4BCgi++5/kpb3U/Va/OQVJdqwnFEovmgSNye89xPse4cTINPy/K6fiycw/Xmg0OKJAjvfhx0
Qru1lLhGT4CNE3HRSbjdRA6d0EPQRb53tIAMZ4WCN7Ti5jl5E8q7KK0+HutN7lB061qh1FJuQF3F
LttU8hQk0bGVuKc8o7kEJdsWa0Up+cXOzScyiJ8plv39Kk/2lGff8lrSEs9mSn5wYssrfkxNKtk7
WWina1Yt6NaWQfsba9DHUtMhll+y5ztTnK8UlifA5rUgJbM5oWiCfjsykcme8EzHvkyRFcJtoom+
bWiwpD1ZDjWwAdz6cXmjdQSl3/5Vd54HX6B3NBZE1fEhEBq8zX58ODKbpaEMyvOw9aqKCgn0C1po
/SFEQpLudiaNVxQQ3esi9ETeEZQqLN2OPnyHby1xis+N6aAy591DslZ5ZN0hFmGy5zwD9ozCewKl
g3hcXlBahIN6+eHYStlBW8WIXlkAmeKTHFb6pE0ZZ/Om/KEDJdlTntEWTdKtLMFrC9DKmfvgmlfl
MWu5ZE96ZnMYpklo4UhIUZtF7wLQBeTVh8ZlT3ue1CL5Bl9CQO/Sl6lHTwoFuoPP3jG4mgUkU1S6
AS8ZokvN/aluyaG7J9lznqdk6yUXeG3Ucs9zW/2Wmu7zsRHZbc0BSPCEvTqGcuq3fKZmvWjntuLY
03dbU6wAFigJpHLlUwfD8KEg4Ff/5MbkOD3+ijtJ9qxnhjoO2CcQ+a1nj9hRUQlNwCFcALugFn1h
lLUqYy9NQpZ/qcH859flf6lv3dP/ebr753/h7187i5oBZEZ2f/3nu67Bf//1+jP/73t+/Il/Xn3r
Hj4339z+m374GTz3X7+3+Dx+/uEvsNwFSvYZzeD1zTcHQa8/no83fP3O/98v/se3P57ybrXffv3l
a+fb8fVpSnftL//60vXvv/4SvWJo//PPz//XF18/wK+/vPtcadTqx89//aFvn9346y+c/YMwihEn
giRxCGLeL/8xf3v9SsL/QSmNOEhuCNIFez39W4C7y19/ick/wpiFUAWJSMLTPza765Do/foLTf6R
ID4k+McUfQg88Zf/+3I/TM9/T9d/tL556pD9uF9/wWf50xLBBR/jBVIU5uKEgkGxJ/vFTIPGvtH0
KhZLWyg52fcjEroPMqT8nuO+vhurnjynnf8ZGj0if1yd/70+8cs57iQSJxE6cGEY7xn0EgUxvsFa
7SqaubkQ7ex7fGbu0b2TkgA1sbUnyThbiwR299MZDejbNWlRt97W+qt7jag6H9JnYF/mKygK85e0
3NTbMBUOrKh2pqghslKc40ir57JLo8sc0ekZDUk0Lj1jAynKMS7jc4u87YmIJfkiJdC7Va3tBKtq
eWfFhtxOtgnCcZfJphy+JPEyXpZG0TOJYvF5qaN+y4JxJuQ89ShjDwljY+GXZq5uUC/IgmVdTCaA
rskmx5qsdLH+38yd2XLsyJFtvyhkmIdXADlnMjmThy8wHpIHMwJDYPz6Xim1taS6166s3+5jqUoc
koGAu++1tz/duuTTjLD9R0kUj4NKKr3bLVPSyag3hooOXHZB5/rluZni5KIT4hjUBLHXQVUYzdVk
f7QKyqFpv/xpbZ4KJm5WNOht+iWL2n9v8wTrVrmoyOsRd0JLJTYXgQ2oRMpCMepRY9nQcNPYv1vl
ZOTbolybPrRE3iP/xLQJK1mXRTjlVfXKNdCF3WL4cwDBVWzcpfIuqENk1vQxoTuO5u8pMVLUMsTZ
hsDNPRhDfo+qLHfxkGRb+K78j9dMgj01aXznxXlnBlZiDGfoBuNiKFNErqbPF92Pm+cS98l2Iixo
X8RFcT8RLBUVRORsWzmapNVO8y9lZ/i6l3msvmcCDd7JL9NPizZYl3FMGFHkZvvKsAQxzx6TFxXn
ImqyFcPZQgMfzHqubTPLBkQquqb9BpWxr4jVKuL8jGEjkiYjHVkmUSkGcKNc647CdI27ZujlbiEp
OPIGQ23p2vpP5flRM3R3vtZtdMta4YYmSD5z7g+Op7UPioHvtdbbObqBBnbZJN/cF+JYuhIdZtWT
bUpi9akWlbWlqhIHNsjpr4SeUCVLk1itTGd0WGrVR2Ep96F3l+VPlZmMQaxiyZ6IKKvXkAHLgNZj
wf7py3gGgfMGyDxt+eUWakWl9264ofLRJU3Wa29Mk/3dVZ00h35dDqtlfClzjM9d0siIB+N3y3Mc
OBVlnWk2bmiNt23cYrm3HeH9mJ66pHkXKt2XG3uct60dCxJBkvaajMWmYX1iEKMw3U+eXtzmIfap
neFTEqfbpWl8VIn+2DCEDrNq/XakdRjmeNOgDp5zv6+2NYtR1kTAvBgQ0Us7vk2Gfox946srcyMy
teRH6E/UcXer622qkngCSOeHucxepVqeO6c7xpn5LJiaFln1aKTtHugt8E2Guvm0c4bsYqL6xPFM
EFAOAlIpHqaixneQdM913X2KfHrtXPANl2cfYNIOikTflTHQih3Zxfg7Na3ntDA+lnRRF0c48ioQ
5sPMVuZ9b+TfS5pkSaDm+a5R4lwsznFEK9d7fX9bL7F2P5UJs4Y749iYuhOoMYnate9Cp0T+Rpjj
ggpJpeYQDi0UVOOdAcbiQOSoZUt5ljAFpjZv0qkPktXeay0ERYZ83ltphuqizE28ml+kWuYhYIC6
DCajq1JWxb726meriO1jN9vNXqV5+2XS7EV5lRTbWbcjLMhXYpbfRZ56P8I3xd7BMphP0/N0m6xo
tpJPuj1ujLpM3oy5Bb0bEUgNI2jL9DhWa2DlbyTcq52jDxvp0J8SXxRA04dr82GP9W3pWBImRf6D
avzINi+GdD63vXLulqnsNis5H4Fdvbi295x6dzdokZlyxsVXf8cFX39mpUvQGPFFgaZaCm0sH6ZH
t7KD2ql2mTaEFPheiJ56JHo5GlLtY5XaleHHxb2pON54njD9sI98GjdL1jDA16O58/ZgAs1Wm92U
WOL+Ua1zhFxEgqvsN4aTbqRQPbP69SCs7NJifLalHvICpRj3ZzSJdr0zuKngWx+M1RsQW1gYbsTc
bE72nmTOu4G0a/n8rbLOfMsVKLRfPwxpdS06/UEf/JwIxvzYOcR1avh2ctGnIUnhEsECCiuZs0DL
s2tuiisP9ZNACstcvlriOH2Y+QedIXIgATcC3uVhvxrVRo32dfTgZrKmuU7jeG7E8KuZ6rvYs0MV
J5/KhKa4QWpx6ru7hb0nq9eLoPX7HZruRV9cxXF1QD6HUxk3d/XqhUMuXm2zPuuTuAm4a5BW40PB
y8LRZRlp7rJBs0bvlOZhSibYGAA5rTEiBCCG9wocYd4r+8VQIMkly9bCDB16AyAE3pz48V7p3Xmu
7AuB6/nOan54vtIIINIMV3N2T7Ea6tBO2P+ScsGf6cbbMF80PQImeE6byYoKrV8UNIRW39dSzc+r
54hj7ViPJSFJgV9ZcJg1323NzSXyWbbDoZ84PaLyOd8ar0GXw5oob5+vdFi9RGqeKTSOmVYvuxGa
IuiHZaPMz2ZyMPtYY4zyKgA8/MUN2ywuTkSgX9xkERycIpB9ljMVLdrkSWTcMX3YzOvn6A6Psaxe
deVcV7MyX2e3nL3zEnsvnuzDwiu3UIqB7bhHz+KTwujS+/mWGaQfVPl88cyzal+9hvRF2isV9CK7
r7TbM43cIJc7KymjicG2K9wXtAOkjsILfSv/xcayidsvLbYst84Dd66rqyINBB28/3Cd7n6dwfZg
M8Olc44JwRL5qu9dEEqvjX0OYv4JS8itZXhb5q3frZ6yBcUtxiCbULM6e+TibKzvsXZf5ILNE/Rm
jPqm/O1WqEJKsDi+ytuwV/NhFaBuA1n4YZKUT0NiHBrh7Os2u8cd85Tm6UvZZ6dYWOHipnmQ1vez
a5d3dfc0aP2+nPNornwKljko0/p5aaG4IaskJ8XfpVN6LPDv8B5rjzlifSBjm/K2+eWD5IyxPBid
ti0mQtnXUXvHVx8VmTwuhfqTx83FV+2xs6odG5J+zXkGEiv4tTwiA2x7h/b2aEoEW6I8rTBtso/U
K/tAWqMVOMI94ok+6SjZ2Aq5qxQnfxFVvJOatm/T2Am7VQ8bLY3WGb2GoDFfVjabXetzP8ddBBa2
hg0HFR7wkM1pS/Bbe86J1g5GbjB2FZWBk0+gGKK7N6z6d4cGEC5Wne2SphsikbcO7gGoCDU/Jdh5
Q2NCdm00Z+sNDVA+HNbgGK+J7WKRHbLHfFRjBHHc7LUYSKGXRjj2rFgzpnE/anBTWtaShFZJ6mYW
dIej5SQ7qecvsw2I4JTddhj0zWQPG73Xyp0nUXBzQ+8D4SVmoPW6sc8qvQkNau8NgdjvSm92aVke
4Xgf2BnlBhM3CgNB98Pvqjzo5jRyFrMMkoY9LILyIhqdrAWfpwwnouB3ETd24JTclLpubHwIltD1
tFdaxYd4XS+6ZU+RhA8L/djhs2/jn7kB6ayWB5lNXdB0rtiVIt/Wi8EHPHMn5pHN3ZQu9XvFFrLj
ZFKAc7ZOur30rxWl2z5JvEOcZVrIguWt1ngWTDCo/Jr+wZaXhkndvRZiuG9c4xXxcZ/EdQiUzs1h
FKG6HUrgeaAu1CJoxetceqGUaXGAqmoDw9Yuwna8rVk1H8ZMbasZmh9q3cL1UdZJkJcOgFeF1IlY
g2Mh7h5Wlb3mKt1rXNR0tWwWaMNMVVy67lsbay1X22juUmMugCi0PaDEi4s1KTQbpN2Kg6ov6hWX
2MUypqB1VmYz4xv6WFhV9r0x+PusnV+m2eOFLnZS2d+Lc0qSPt+O/WIFrMg4reN8ykztp+29MUrS
7FabnYxY/TJ7yhwfVXSF9AYS8AvwP0C+3u4/myHeuLg+NsT4OeHQLR9128AP5+snP+unNyXvALJ3
bZZqPMtwmYYJJVnW42+vKh9QgM9db88RqpIJB2c3EIp2okK9Q/tNXCM7Cmj/2EsOytLPmaYFoDg7
JOozLtgah0DyXDtLClWfzUGBITrtOiR4a7nkCehFAzqZgFtSTBMyVnG5JlbUm49e0h0RhSPdydbt
kMO+bBzWLgRa53DR589sxh3CvGC1g23+0TXorWo853O6cYzlWWjOsmmJyDVl9tqZ3WNZtNT1XLmD
AqXr2zGwhNpOxTzuhlymz6WZaHXUlzZeEcfx5R7WpxsC/Eo0jJX37rtVD8o/FLvSU9NWjoaPJDs6
Dy1lN8FXbocLgpCTA/uv6oOWutWWHRTJTvWr+QNqbbx5Ml0QmSZ3xXSU7N30tmqKXgLHPBwmeGZ8
vQX8tlQxbQfm2WvimFp+/EVWuvmu2WOmbmUGtETTxNk9HZWehPXc0sX26ZiEZb24TVh5tvnsjBXt
HChohV1JN38KOg3ujIy0Y6qG7s/kDLd+AlT91q7rB2mJdjM1jT5v7bYT17kby2+sJfI0AhDvhe7h
mBzz6TCpddij+Yk7d3AsgJm66IM5Zmk7ww5zG+PzywLZ1s57ZnhjaBeOSIJKn2TkpJq3rf3e3S6u
137b3PVnqYHTYR4z4hcsa+OXscbL0VNF8+4YjhNN5erjUCjZg6YbGjJq6mKUgc6t90ZWx0+5kt42
84W5H7Qk/TbmlcTrzO0KEZhiqhDGtCrjQvNbL2xJy/mjilRcq7g0AsONj/OMC0L6dbUbM3vlBeov
MxTYQlGOK5r6bLDmeyqLAUBGptYd5Bj6Mi2MfZyLjIvLoU5WBeBNqztqrwzfemUArX9Kk7/DnFU/
a+27T2u9qo3RF8j97ZzcKZasl2nxChfQBC0p2ru57xsRtp40WN2dyovwp3nXwfTQbMlxl/f9bc4g
/P1ki5LzKx3xpJL8Brnf5GudPnMJktoHOm4GI93Frtm9QOul7KQex4/cmc1DZ1fjtqsWqmcMO5d1
qMQFnoS3YjypY+rrcpvcCEOffp88fmwqJZd7SyO2ULqtY+nuR88t7ovezQ+6tOE5h2TeLlNqH7rJ
ZneB3sx7LHdxwCMk39qkmj7x3r31M4+ABACnrdrVHcoLyyad7LcGV5XQPYHd0jgNWRVYGjTvUuDI
CeaxZGiCGf3LSmV+sqQ1TUFjUj9qrm5FueG6QW7m8b2jMShmBtEAMYztpbWw5nn0/vzY83Pu1M6u
0xWm/8Trwt6x71qTtk724G8YSe5UPTg84WJy930yqpN0JrldmTj/FpYoIx3j37sc9XnHy6Z8YHlQ
/AsI1Dw4wLrMqmrjsY/16tIO40LrjCT44nOT7LslA0hR7DTTwsVJl1sSkUsb5tp3cwG/EJixBcJq
MEtLbYAYaYgxkG5m/FSZnf+im/C+cbct2yUmBV0SrxO0Sbq8FYuRPMeTO4Pv2O7VAjvdQPdkm8ZU
ONvGYglXoysFl4TeUuIkxTEmUfWquQUX+AwH1XVz/mb5qr4vDK26ugmIeoZb72qxvuUB+9t4Tt11
/Sh0XnoOuUEPKaDH7uZYOuFgGa6+XNYPXhUWRbJXOxFi1LBhKafChGeX2aUZbc+AqJb190AG7VNK
+Xpu/La+t/0G7K43jZdWp6pLDdWc9KVbnjHf8cKh6ev70K8TEY4r8ZWObeHlzeI+lFo/nmhcsoPv
Ns7Vd9ImMkqxRpUN043d03hu6rTcp7HMty1pmBv2Aub7YfGGiI1PxMwoTW8+Bc91xFtV2/SARFHi
8qWVVHFYjnEceq5WvS1evJ4qzE0bHQfVyTXUFRn5yWldgrxi6CjXo74wMgY6Hfbap9Xtx9CAsImQ
MNlbP8uEb5Gs6j1dV7D+0c9OnazVSzNr1lEHhNsIO/doIT1qMaaWi/4cCw2IqMShsNcnb7gXmuu/
JixpPseG26VgjIu+X2XvRaNlQKDVuXQvWWEzQsEqP/+q57pvt7iufuHgrqj99UqcV52wtBAGJa13
Gc/vk0dG5UabFFZ6HELG3ox1dzwWbH2dqXdqxcYqWbxkGCStYPH98srakBoXbHZrC00eyGlumQzo
TftgQcQzWeDfB0tBapID+QoqatuPI77Gj5IJ4Cs09sHIiRzPhR2Y/BH3vCcBZMriYvtjHRG5jFcD
714Z9U7qXC27H7b+pJjZCjmFyuisfl+1jtiUeANuW5PHwJdedyiLqr5Y7TwxJaBmsQ14I3jBchT7
0QFsSrH79FiI7vW0ibfgsBD8BLty2pUGnN39FE6/BlI12VdqCKilatphIcKjkBS/cSWSsbGONZMz
wXRi5ZRtAN4LdWy8TBwdHPKgdKiNJT+nX9MUMNdtti188avrVyyLjROub2YlHY8D6zUuuFTpRTMg
rzxYHF98eGUiP/s8LX+DsRHkn8dltx/9RAJCZSqmR5z8bI8TwX8uK7FuFUaiDEv17DOSchPnhtq3
3I3jMtDxlVMdHyyfXJOAFc0NzQDG5g29s8lffJ52E0TSfZob3rPL2JLXjzkM53rIcF27FJxBWvhs
QGMMnu+7MfFfnbZwyWYx9e3KnJ3VBUM7c7s0zXhc7bqiGLZSGMZ+kLGBz2Q0TtOKAW0eyjksl3ra
QU9aH3Dcxi9LjMOurPT6aK25bYTNGOdMKJ2l+k70oT/MtR5fpya3XgWFzdXudSycGV+fVLvMO/Q4
gCr8j4350rfMnbd+u2bPTak7uynNWhlWmKnD8na+ylwPWycRO4IcrEPdWrwblsbuntqyHBEpHS0P
6nRZrt3aiAvLQ+avxEwN5l2rfMrmRno3bN24G5p6uk+Wyojqye3h11HaMZeUcKyzL2o/MI0ChFX4
4qBp5cCeKyUOy8z1FXiMYd+9fPhOxsWXvKB9ps5LzuKdyDkLYYR6PkbeWN/HSdLsRaKtGx8rz2HR
m37XgnnOFnqFLkXB6D7W7gqncU8WoZ4105msO7edbpCB2Gv8RXUoMc6EDLV2tiItZ3LEdfcNws0o
G8vSxbTn7rlv2uZFJhojp5QozOOqGOOBpWZioxdMwbyhcvVADdZ6ZS2xy3AuHVn5MMl11xkTZYBF
XVZDN0f9WqSQ6HrxQjMYn0ZnlCca025r1Kp5mnyhH+eyJSl5BJN9YOwmj2aDj3EsrPnU+QD5pbJu
fWBaL6HOxsVdaTLTTJvWfUpknNAriGx4bqTpvOUJJK8oavnS+SJNdyaT4k8WXAlxkZPtVhc7rVyE
4Tp/L7ulJle+7aK0RMAKLCvzb0WI12LKxSS26bLB2JkMyOfXYWidKx2JXl8WwzbMKF6XtdisTTxv
q6mT7dXKOnn1tGbA9lXU+P+5hzrcw3b+1bYeDLUDtHfKml69GrnwHoYSyrvsm/przZv6T2X0zZZy
ZXhhbSKPQulbv8Z+yIi/LmTJ7i/iMUnYcA9tojO41fNCXGq8Tte+HIY7TI3i0AP3kYdmpVdpgwK0
A8xqp91cpaXWXBlKcaCUb3zeogzqXakWCkHDstWmSMbxhSlaX7AsIek3SV2YobcAidBOVtsE48wB
ZFU/FdRFLxyL7752KB4YRu3i3FePQvnqeYXzNQA+RfNQccOkkb6anICySusHz0el0Bh0RnpNfT3K
Dic2PsRvRId2N9VLNSOxsKJNDIJHpm8HXwssCE1QWIb8sTtgzWdYpttT+azSRttYtW8cERWxmyrP
LDduz588BQzfcsd1O8v3WuyfS9FHNjzob/Z/GuWGxfZtpI/thvSI9Chb1X3xdzXp4Br1405GGSkY
frwB83qnQJi3emoYkbs4w6WeNHoty+0VU5XSpp5rJQXX1N3HcSHuc2199jP/ucvj+bFym2pjCzYe
BvyoBBXMPEvbRNrrS6npjkMPMk1DkNlVR/09WR6gJnT+YSU3Yi96PY506TWPGHOZNXRuF5VeUn9U
mdd/cLdMZ+Df9aLlaJGsFGvPGXvtXhKD95YCf/4osJHwWsMnMyEZ/i5zqT/Xcf9d+QlDXZnG24YJ
zNmwkNwCrTVLQF8CHMJhrMaTjqnlOuaz+bngl1tNbz4a7GHibY1jLEjGvj0wwJ7vndqzVFj2DAxD
xn5FST+eV+eYhmzF2nyf2zhYc6tqTpXm4i8r2EjIe140X6J2xhcuH2YjdLQ7OjEqMGM9YX6SkWYm
NdNC87solxJXCNvUEVMKgFgcp0u2N3kFbR1M9EVQy1K+is7SfxyXuaMhEfYI0Vq2dMPTpVtXzGpL
TJBk1dfHuTNOJUAsx8R5M63O3QtzNLdLocf32W2rD8kGVrxrYd5V6NpadTewggc/hbgrs9b5Shzt
E8d8+upLxmRdbKN0aGpnV0z9aMucc3Nzy/LAvcli6GviBBYrlGJGqnL4YzMqx+eXr5RpXmNqUdZ6
r4nPFDQpVjecVR6643AwNYLui6m+TDgWkAvE49h3bBQsGN/RLU9BGt/a/UG/Nn2zvNXYRbezh1vL
9fi1XTTWqIBuL+qh27nd5Dzh5Do0pslo0zdXGtc1xOAbGW71ksTdS1uu3iG3Fu1AbXFczPlDjOr2
s5dKPCS5dyVn8W7Ka1jI8mxK7SOu65PXajhLy8Os+4/5XD/kU3dhSW3FR2GWe8+PH5Khc191cy3D
tB7jMPHEHIjOOeTUqk4AIa29+RXT0EFYTIfU4+S0cNK20LadmDGVTUwBSrlzYGDC0nWqr5Xp9HHN
F5bTGk5386iNrvU7g5mfqLl8NxRzJne9ZVdsBoLBbbaMzpbjLMwuyqa+eZu4+nZrajfhmnnmm58V
KkzIxQiR7G6TqWZ6VDzSVUjqM6KpabrMvlnfkQT9kj/3i+dPTO7j/Dw7WGB9/CJ4U2xUY8+rPtDE
6bvLvtu2JHJFTDQQ7GfrTqP/3Cly4vY+vd0QgGbjQmfnZ6DJ2A3kSuk4mYJbsk/Lh4JX3R1tK7Ph
zl/qne7E693IXbib3erIC2t8ywc8fD3KfbQWisk/3fvBmNP4VWOTxtYhbjMOlGXRWBRkSOHtG3jE
fM+btjp+jW0lxr55SOQop71moHB1bVfwIUm0uKnS8fKz6XQ2fX+IWDbeV6GeTIpptKZwN3rmGqpx
LU6L2S9nOkrY24Uhak07XQYinYZ3H7nxm+wHxmlLm6gP4hnkI8DrjMSE4Qjr+XJiclxrkW1L+1Ct
ZWbzWKT1RROQfaGy+zOv6umlFH137qFqPh0x9IwEKS780NZV/32zoB7n3EnfgIH604yDEH14yeyD
jza9YxvwaAY9JAemaTJ8qby0BBOvHFjUO04ERAQrcQh4Nik2GMIsk/7EqG58GWr2Y9B8Vw5+RMuv
z8usC7lJ1GzExza5+e7EanXVFtm/zqmnVvup9Mb86JHKeHG9qYARKMRBLMWACDXrj0iNLSMHck8p
ReNT6hjCYViZVEf8exj7Rl94lzKmJcuqxcg2RWF5r3bq0hGhYUqemDqVr3jTi+0ouYjHtq0fdFYP
YlDFtxYYq69fqBOtA3NutlWaCZsh6G806rJUWzqfkB/WOTDslRtrsmAOSp+IJEd57lFr3OeSsEEv
tNMkv+voXU+Z3WbbWOjIVnTA2cKmEKvWtJ0TF6QGdUV2vxJdgyTcNebVHHgAQxK5Bs6jU55cljYi
L6n2mhNu8IZGN25JDBCRU2RGyBub3w8dElqAXy+brPFhjDGtYxRkJ7znTstzbQ/yxYnjZL8AYQQe
YRbb1bHjO9bRNfs4fUgNkmnq7M1uHSYXXkqmi62NT5W+yr1GyfpurdK4Lw1ClKi9xo8+FcZOFbk4
kzs7lmFBzhEmPb+8X1WaPS390DyM3vrbyBjybZgO4r1YCxs3jEaCHDaBLEccqwg3oURa8+JU14Vz
31qFG7lZ1boE/bgE/GR2ecgXdjbCueuIElxiotXEH50/YqjZefqKT2bZch+Yh6SztLBIKpZRl+aa
IqfqzsXvZQqygI2sIU3y0Ded/pv8FTdCAbbPGhrDUeKRuluq1jsgLSbbxK1/p3HzRPY1XGBDn8g0
lu/RFnbOhE/yARANyP3lpaGFD3/T6f4fYoHW59xIjXDwsh+zIeJHYOvb0KYvF6/KCGzEgPiM1K49
pt4wPCyoQBeiZBiXxiRCzANK2i11CSuWcFsrGNzc/8Q+RdvUZhpdHh6LhxkTyhKwya8LjZuzlvfS
Uu/TqfA29uLZP5x/CJFGWa99Uif7YTVT5lHC39KH7v08W/cD7LoV4EN0t6NYcR77NWJc2ehx0KbI
R7bq0pgUtSq9q8kXjRisOw9kJqF50tCtO7fK3DArzHwKytYeklAfDCaEpZ7YByZd+n1Ve/J+yNPh
blpKecmn1Jx4GIECNNfTD1lZoUhMBROtsu3/VFqWvg3CXrKATzBHGpmEt5Fl9YIPjsCAcWG+1krr
nNBKBvXa/D1rotuUSdWEiKPuOTNLdc0nMW6brsCIrezhi5SjJuoybwxWbCnncZUsKvVLFEyDKCTl
u+pxsNf6zlzyLGqVykKN3IIxKHren6ZWIWwYVHLT2uJybf0HM7WWKPNL81E2xXIRTe2GU+O1r+60
aWEZwrhR9xi15mCAbtCaRgsbWCgAcNfCDeWMPnM3n4+M+iQ+1avlRsOizUOgTDcjLmQsT87IJsLB
zHLQh1urnCi+KlE7x67t6zcGkCA1RPcQdceTwjDnqrtNtqOjLV7W1VTXxZ5yYvs0/BR0d7tEru17
3Kfem5MJ59uqultBIWG6jXwOvdnWo5vZ7QWY92XqK8YoZn31lr49atXo3g0am17KpLUuBqT5dsgG
7IS9FDskfIMJ0Sjv0Qj4XXVz1ofIBQs4MHyOX91cm3dFoTVpRBkmeD23zXVYuR7JGWP8ShjGcMWQ
7n+mSerudbNVSWAyOzJpwvInVnkRFIY05lzQP6Y9FrRq4JB309lIyHIOb+mTXZD5mfmtwexFiAMX
f6wI7u1YlAQ8wbSmMW6KuygW+ziM1Jmqn9BpJrsZAgeB7FnXwQwsUW9G0cW4rObb3apl87cE97kf
aOC9CAtgmRN6nbebmhgogMofIj9EmK7L86gtQDH6eOT7mKfilldGQBAxJoUj2w8yAdpdLJKVOall
pI9Fr0KftpkQIqRzMgYMIr0qaX/bWQoBYFPa3XWmnt+N8GIbxzPbjdl2GAGJaSF6xKvQ1i0LRrJI
SEdCNtYnLHQ2TpF/gXP/m3/9V97VuNkS/p05ZSivmVgtTM3wjL9mzMqxNEiAWgmPc9IeTBNQaInd
8p2wTOvFdfqp2seeMB66Nm6PsU2zsMGYL8g86mW1FxpxJxv6DS71HoU2rBHWj3qqm1UoUX0SQ837
kbU8QUMh9byU4xppELTZfyC7/55T+c9fwzUJIKLexmVo2rbh8w//bhwh5mXOuF+z/RCnSTgR2S0P
WW5wYyq0wC1oTrexACw2ku7z7HlDmgRDB4/4vwLv/4+fw/mLnyLLyMUgmM8h1Gc2wyLF7ZCZff6P
+Nj/FVV+yb462cs/6q/M+L9h5tfmp35S3c+Punw2f/0v/3+ky28x4v8vujyb/kKW3/4P/yDLdcP4
m6a5mk1y7N9RcPxr/yDLKd/+xr50/kfTMF0TBeR/yHLD+RsUrs/hB0Wnar/R7f9Nlhva32wodEcz
WWbmmTce/X9Blv/dsvjPIyoM3eJCtDhS/340x0T3hDZr+rk569f57N1Xe4Ohd+Cc1Iv4D88Bv8e/
PM3/8z3+usPMSnAzpGB7Z+dhuEtfg2n7n4yYf3nC/vmlb8T8v6wzcP0iE2LlS5tn9zE+j2/yLLfa
7+SP9R8iunXt9pD+Xz6hvy4ymxgfqtXotXOXjsW9cheAiISZQj503Ua5EJYRRtr5WE5ivxh9fxiW
LN5PvTZvS2MA78pb8k2HmajTibdoUd7GDjZRsy0RaYwRTA/0o7L3S9s51Oatzry3Kbcq9zAlWUYf
rUbebIZJ71AQcm3nayneasdyN07zX5y9x3KsTBct+ERE4M0UDwXlVTITQtI5wnvP0/eiujuuDn9R
3PgmGmhQCUnmzp17LwO1jLaqS6AmUfOkEDFeIUzB6XQj+t8UBEp+4GnEg0PKsUBptalKhDivcP6k
qjSivTBGGQCr4BRUBo8aaQZoMy6AZ5QDzEbqCm1mSgDM3AYAokJQMe6I0uJJTtL8IU2OZEJ+NyJQ
z8AVttGFDksOgCVJBIaJYY0OHQwZJPXmDwnOmeahKmSkUQTpAYnOAXkXmV0NOVGDzptM42Ix3ns1
Lg+5kOJWH9Of8dDjqG7EUEV5gnK7gAdiDCoPGox7+10C6rITA2EgE57PKP5YSxgClbcmTcVvIW4B
jIaTvJJ2Za/0AeFbMSmgpcVw5Y4OvF6hPajzSIznK2mE/kHO4JBOPIqxgEV/T6mwcyH8KmoZlW7Z
Et2Zx48W0oKjFBFt51VDSTkC5RCsGwq7ajLnrsiACyEh7Hj+1IeWKFnQfdk4SP8ljvyf7bE4eCQv
44KcSBgnZfoe1Y8O+kFjHClVW/gyT5c0ugaQdyICqtZ+Rb4HR/faiAv6GPD3QtuO2JB4QZNXyV5m
DBoYz40XusuFP5rEBcFTgCRlOc4bvkLFATJEbtRqwzHF6xCtLXVqdA6yHTTcZEDBAdTxVQq0ktDO
CCARzs9fkV6LCHPW8ivogOtTAkAqTY5YhvCXqK+9kGpTLalBGbloJ2hZKu0hDozeWhRD0EJ451gq
0gKIidrVBIUr4J45gOio12C+4gBTCXAbYI1C/t4TxQ4RZWO2ZjHrR5O1oEwLTcMnkNGcHFxrVMB+
0eWTWVVIoaNY77g/LW1uzMj8g48GWpwiPHCDfED7kxN1RlVdUa3zYI6OTvab0Ms1ROuAO8Z9MA92
gt0nSkgoNHDSLwJxbFqzSi9FfHz+JCvLb2nLVze4EEwjMTqsge5c26sZ4/DFF0AqkE/esrlYedul
QR9FgQRLJfHoQENIjXeHTiecUQEkcR+7nQVVHjlUUgsqeQqKDBqkBWVSH5Q9IH6GdCr1Sypn1qhd
KkXc2+hOyO1u66Sl5m3w4EPw8xH8a2mKJGRjohqPRonwr8NNX0a5IQUEu6/V/IfJZchUZr2NFhTk
IeTy6/msr2UR/2P7N+ZZN3HR5Pih0qZyCdWiQdJy6Atx9T5/QcN/2vFitME4XoukSyfAuiXSBrUc
bEDDN6HGLQMbqEiIM4zt61tzuRZqlpaAnc8lAXxBJoc3PKO9ZRYKlAoau6Z3kV4ys7NFvVA8LXA9
DaBrZWMq50D56AsuQzbHgH3HN5NDQoNv4j5RpYkYrRKhmqU3wb7HlVrgrgFIHCGq6SQAiRyQZzJL
b6xuaW0JLaIbL6DKChrD5GRCoDRtchNJfo/rjS5ykSySUCUVrA5azflH7UtqXiZyFrN6wglGCRNw
NfITGKgYPtdbZNR8JhUjyg0naGm8i7N3CdV5URrB25icYvyYROgmkbyKS5MeVJ3OdI1W1pbYWkTk
1PkZ9Bda6MBV2ZUTdGBzmyhuNXluI2wh5hRyr9HYglNz60l0SMQTjSfMqV6LQ0hy0v6ZGg9Mj/sp
oF1j+C0A2VJ7lje9taKRxPSOSvIjxL7ssYl2AeEB2tDgnms0kCIUUa9jgqPPNtZQ91DcFXQqtPza
bTLeHDiYoPVnpDv94AIPqRQeaXH5TPZgRwB7LxDHfG2k9mPocJLXPQhcDbdn+uA7oFq3LLZoyfRK
IOIWh60khknTTgi7ohHuOFom3WRHmfGuDZXsSJmNNn2K36QzvPCvjdtfaKfeCPhrcYZbHMNhC3X5
NMDIPnGkUb7q5QzozcryEo2/5bQPxxaI/9nzTEHjl2Q+Bvr0fIPcvRYfbBBukUbBfxF14rSaHDgj
u2AOKBOcmCT0myHr0xuV2B0BG7EkFJTZ7pYBSCFBtk8SUZIWoch09evyDao+E8Sgq/ojmC0cQ7RA
hCsaFHIbeTpJlTpcHeUJEkN1a5SklqSAG1ZYkEDCDmxnFGUMJDRoKWAkQe1Lz/vIRcy1ozKWKyDQ
KJS+hXgPWX3Ks/2qkr34vYI4JH/wWiDuLgG0YtLcHNlSA1LOaWkkrLRcQCn5+RSthWNmEUOAtgg6
0FspRwJS4zpcgMB8Jf7yOAzcGNYKW1ejlVDFLCIFzJKzvpgwjH/LP/vzZPU/gyOY/IX8zq+EAfG0
W3tJ/j5/KWb+vg+++9JdKmjDiacKjEYbBD6eO4Fx+Z20uybQJpSVKejaH4l9Z0FbWZrUipMnszt3
CpsqISnTN8qKk3cGYGI4XR89Uq71LJN7fy/2xxb0o2Zr7lcykKVTVQoUDsGwHuX09gi6HfTk64mH
6cNb32ooqeGm8d12x5DLrJzfQVkL0KpjaxXwWEj1fKPe89hpA5TtOSH8lQYAND3UIY25CjqDlFR2
ONGZyV04cDTaWS39EDpDuROAaAx9Jf56/oXWgsLSMJZEz1fsGhxdbZ0D2Aw0MCjb4JT2GaY7dan0
vYlNbFBZ4m0R5U/IECNco5OYbuj4rB1dizTU69MQstM4WgDYVdIBcCyHoYiNL3svOj5YgEtf2Rhp
H0DHJe2EVUl+DFEwmRXYLVrTZZ4cVVKHZrzH6TkF1kYVDTQU6hnKTijIoaNYzMgxO8G4I0GshHZ1
qFMepLdrKEfLBQsJssIH3gI02VSpoZUJ3UEe8NiGgiA20BiIXLAu+I67HmSw519rZfMurWynlODF
xsdcIU8eO1NErhZAMDkevp///t1d6NF0LVLRQUzajK0Qp0e730s6GC8aoRBKhWOJ0n6IP6Ee2NlW
1rQSHJYVVvBCKbavk9EJfAPyOR8iC1f79IQrv4cia38GxF3uGhVND7ba5dEBhPbnr7k2jfS/Oy0M
eqi+A87qlJmRoWmF7mhOHKph6wp3D6aPpnE++39tZanv8sTPxNFJtfKD1MT379rqVYuS+Zue2sIu
0lG+liEzb2byEV0BhVa/KaUx0M75ir+QLP55/qL32PHoQRabC6avjURCZNCJKZftv8dcpyDbKgvh
R3qrT12o8wagh4DziXJlEDZIA+E1cgnSqFD+ItWZUf2Tvne+WaMHbLcboe5u2fbgsZYWsp1f+UTH
RqMDSgua+R+xeGvAu5w6Y/qJ40rp/QECU9/MvuwNrrCnVg0Dgx5HGeTIWdRyULnaRmN2BDgabSRu
644yT8uj55rPh1/frfRBU2gjfLdJRzwgPlu901KVfoVT90amvvrqix1GS/wEVwkei96ptcbpz7UL
VB1akrtIzUzJ5d/KY2RmWqG0Mm2kN05lZF+nNq7adxfBR2+4yD5RtybhiIgIMiavUmA0MDzKY4iT
sgB4oLhkTBmBVEhlAh7dMjUovhMz8m7gaQM8wloi6B7AhIfv6JeoFS/XX2Kp4F3ajRR1LV9YOt1y
/BSkg8gBuOKRgOW5zaHhmv007sDo7boX4MwA12cqQQk6vels3+ArNKwB3TPIcM+AThjoIvg82S3L
TY6xa14lwIYHlMVKOhdEHuhpgcB3rLN9UIH6CXmI5xttbceziwQ3EzLwkuYHr3QoV2hQb5Q7lZOB
QZAnFTFMBbpMIWRPhayv4luAmFq8asQW9FGVwsaVVAZEz3j+MKsfeZFKdlTNjQmUe50hDHYVD1MU
eOeAVC+cQtIce1JpmX2VS3LWA7QMYDiszso6lKGxC2oC+NtDo/vRx9TidAEqAPKqgLMVwJvgIguv
GubUE4JCoum5EY7vjnmPFuUiHsfQ4wU6c952yD0U3DQpVGd8dfoq9wBK5DIJhxVRzvak8AJgUCmp
1LCh37bWi2AXkbohPGiztEi6QCJ6gd/JJ/x03nMag21Z7TErCc7S69ergFaF1QeFLSf7+/DG6OW5
UGs7M0YT6AJr0tPP5EjtQPe+ES5/zI3wZVC6m2R7crBHqqf2uu/ipm7lly2hzbm19SjSLV2CA+Ce
YV+Bh8oHkwdTq7RzT6EkHa2KQi2QW+N2pY3ED30kdQ7GI+AuQw1NFjkDAuSVG3W61P2Q9BF4KuhG
htJJHOD2ZhcF6LXID5Gky+DN+mAwpvKWJfNjtzeWX5oPMylK44AfUk6rcDpYKwalo26gtS++9opT
1BgMVid1yoZzysYFZq2edJ+/XyeCAKCjX3UYMrLYRB6cfJcYg95ZjFq7IVCReiOjrAM2ugUNew3E
iPTr+Saes/4He4JZBGqImSRTNg/M25yDQpw6aJE5ucJG1r228O+r9deL0SSZk/l83YR0BQG4mSKd
ixv0WygtckP1+TusXWnuYf7XIA1sZmDSg0GkCxyABdzV97yCqh+4NG+kmlv+MT5snR33AsqDGVsa
8xZJGIhR5dMOKe3bGGUBxRPhJADxDXkg4A+CUOcWOVgQOo1Fe5Aql8iPPS+XSCtudH/xJQ19B8At
sxukuOgT7CuRcQAoJJR6TxBqHethqrPRO9Dkfg0uBnR+jhMKeZI51OYwE7xl8BvI6G8LtXQB67KH
iIeatke/Qe/sAMugUhMZCBNsxM37mz1640UuIVIsHJRAXnI6NdZSW9JpLTcSvdDBuTImlVfhqXUe
rWYHUXenUQK3McgddxyNj0QrXp5/43t94tFDLBYq39Hgj6aYdg42QoDHvI2EBfzlaLQ/dKEwlIa6
mzZAEv4CgrD0/onSinioXnDURAqEkLsboJ77AnosuE6F2GGsoNRw54uvz59v7YI7i8P9zulCNOQF
QAdR8AjBNoe8ltpXN8gmuANgbRptgR3Y7HAr5IG91p6PufphFtlAOrWBwFEYc2iNQB8hHJVqXa1H
AuzkkPwDiF8SMn+ZxJfYwLjc8IpyeKH0f/1Woc3eykEJgZsvfyDAy9xnW2XitSzl3hz7tR/nlqEQ
k3gusH2sXA6MG6WjDKPBaEGBYY4S6OiJyX8ptDxqtdBEuTBKrVFfBq0wKKW2AvnyfIbuIfvRqlkc
+WkB4fx2LkPlqdqaQEbyymTTqQr8vATIlwV/ZNCSFO9Wv8Z71owM3AKBzE6xvw6+xoxmOunRG7Xz
G224jBp/SU/pj7fniWMRvTI1pW2dlHer4EdPusgQ/GQAlnIOlAFkhkXwhV1UDkIFJjSNghSTCdTE
bohLYACEBSx34BKTIf3HAHo/ln59MJIpQESdT7xc7rV0H9u5YnEnDfby2kXYupLMc/7gDZdOzFMS
VzE7r9YKiwG+nBrk6s1Ciw0SnTBPldxqHx7Zt0pJ3MDgDVHZxFrNe/DRyIv7VsqAwQUsGIVaOKNO
KkQSdEDoFMbGejjEamYHGrcxlWsN4Hvy+WsqWYAcomzO9MJ9Y7E23GWuhSPaKcobhJJeAXc2WBkH
+TG2/GuhEDtJ3XIWXjnL79WWX0PTPQkpGFDnHPFEqddBZg9Q29heoSu31nvk+/3zfsV3FaiCDqPD
IUT7KxhgbBmEtTV1a/n5/Xj/NUBPw4WgnhdIo4MVg5OlNnhVvIZKIZMqpQS45hD6n2Areq6UZ6jF
9cWHQL9YsRiOVkSDt69nCP6hW3hm8WdSKf0AHayDr0A7R03VWrvBikoRNwZfyYuXCvSRRIuTVGHs
WIZktIKcXNsqvd9Tt0erfRFJmrGORH7+To0OrUnWmHQRhR9ShpmIlWrpGfRoxddBaFc4E9qXMuBK
OMmPvFx90mquewh9kOzaoS+NS7tKbmyMe8r/6LEWNSKWgdFN9P9mEaSW6bAfuME+yaZkdPus0AQZ
SmMN2FDEWn0D71MefnLHO7R66gxaY5iov1gg3hm0PmJR92Zg+fpWaFoLvkvH76IMwYifD2/qMDm9
xhusUhxKBXRtmbZqFbhMSziVx8KNNhzv1yqgSxdw+MRDRWoesfAh6igcIsKe5CPjwVEJcCTVrz8p
pJcgqSixJrJALG18htVXXSRzQudDr2UQKWf6Jt6mKxpbuI5Xf5AtfIL8xx4KOOBN8mgxl95iv8rX
5wfx6rCL9I2CsVRTze9bqel5/JnUAqE/mFcdwONqix0WoRLlq9XWBK/EfHL+/69gEsGzrQJpG++J
rtNfj7m05QnUDSywE9eqSDtQ95WbSmUDVbpuvOTamOy/Y9JQxokSBnM7nqQD8tS01oM/HcgScgsa
bCMzH/BTlWPhPPJuGG5UE9cGXYSxHqS2WTwGqKrhg+JuUggGfzRu5P5r7cL/8WwgolioOkwjBy9k
XqZd/1zoscteyLcKG+T2fOZWGmPkImQNA/jSfMIj/xgTAS0pAr7SAflWNJDwk0QIlBUerkhDtDHc
WrtmaergCdAdICOMB0oEWLd70KVvpRsdoJIEZNC1MmtnskMLyP2f2qTNwqZ19A7U5iXAzeb5K69E
AG5p/gDqxATGHxZL/8OpnotrP/MWHSPQCYwBumY/jF2cq31w4s//ccBFFiTBhYyHfg9uKHvpW/Ku
0KDDQDwj95LM/aVf6UsIWyl4qv3xvUKl3p8Pu5IQcUu7iAAmFyBZYgUdukt+buY5rl+SQ6+m1vQj
2f4lMzosrF2uxZPMo1xVHiAysFHpfbw5AIn+d0c2HiRnvATyYQIZKH13DspbW3Mbm2OlasPdYTK/
YkzZS2Uz5FhGvEHbjRVq4KnLcwV2QvU1+Pz8JM1Jm7T5uCo24ve9nPe/x+hdavx3XAP53R+7AW+E
uXSCyGGBE/XkFAU/CLYd04+SlZFZKv2BfPVe4ecqKllxCy3u3PcmbImBuJnQVQzxkKE7/DA3aB0W
tvgFLYX+Fbx6ehec0o0lvjb5i8iUR5MPQiYeFQAULb6GG2fJ4zQXRqD/flOibUFJrfGzPPfmFXoi
fAzN2X8nPVWMFWo0Ntbt2jCLmARWXQpV7TnyfYdnek9Z8P3j5MgC7c3TsitDy/yVc8UDK/svvJrI
OFJQpNuXcx2icXOdQKMr2qofz6fzo6++SJ4mCFewZY2VNmqAzmJ9BQqpJDrkK2Ve/cso9SHQQr3c
2DUr4CFuaX9BjGEtQrQV20aGESGuZ5Me6KCr6rx6hGm0AiK9LKnQQlYxFe7/Zz3wj/PAb2rPSluG
WxpjJGPNEsKIL9vacwWNlmnSDEMl3gdQJN1J527XGtSOfqevkFw5Eip7goHdLviAvIRF407M6xyn
k2+NnbrVYdC8HetvbPWV+V+6arB1xzdZ2GAxNG8JNGwawH5owO0ikkSLItgYhV8bZhGuWtAO/Yik
qNk3HmJ/cadMkJ+FHizc7r89fpKFSHTJweKAXG+grRcBySw2qBbk71V3aWio1AJiCdUE+LybZIjF
OvuPx19CClti2L2DyK/A3TZs1CZ6KVAOgYDEiQCYiYGi7BR8saSegiqdoa7pDTAZLEdOh8CGGYn6
LD4Sa30G5UyS/kzQDYMODkyrI/8mCTIcdgHZuA7jRxVdK2h88+Qt6ykjiHl5aqHGCGkOKCsYUfIa
l4cYTCdIG+geX6kE26Hsz4XK8217v7092CniHIx+xeQCgoBU29dI5b9ZkPYLlfiCCnV1aWy6NdJv
0lNgi5u/boy29sEWGV8KJ0mShUylUxFfA1Q5iEED3gASsTBdq7UhO/KDWbsJLxNo+JQWvORkFCYT
NLwjWn/+DPPaePTCiyhLNpXA5R4eoZ01hWKcCbpAg1pYZhsDrPRDILX275QOMKlP6hFTWumdOmqx
CZMBtzG7L0Jjre/oPBfsEoPeEVfgV56/1Eo5lRMX0ZdN+6DKYEUAsDZUqPfDjtpFF9+GOILN640B
rsi4y4zng62Gu0V0TYIE1gsC2Bc9PV650bMYf7iOE4xoRk6VormyHu3LgDUoEYoRI6MNXggq6Z9R
hM1kw5hFD8t6gMea6oMFODTk0UMDfWXj6VaO0SVFKs3Ykm1HBrUCJBcu8y6YzKU7RKjtqkz6weeO
gKIvZL+dHNB6mLddAMmloO6gTC8e4OaAVEGsYmPBz+v6wWITFjlkmTVR3Hr4LOL4WYnXFpq+z99y
5bRdMqlCMc+jAX7JTjkqHmVXqEhT2a3jrFp64cIctlra84HmJ330BosQm0YoQzYD3qAGRjqAMi0k
N+AItoP2kZEEbj38PB9nLRAJi0AEeRYefs9YVGhKHfLP0u5f/JOgJZ/i23TrPuKNL7Lgw/7/PB5O
WIQgILDrMuUwc6xR7ysnsQIlUUV1UiQc0zwAAbhSdDJ0VnbFS2IC4fi6dV6vbVJhEXo6tHZTaOIh
MBwZyD8AZIzCjv8hnDMTIkHfzCfchT12G/++9u0WgYiqwiHi5lftFeKAK6I2qYMZ6AnKNBD5MUL1
HTIMyqBtNRbXxlsEIYiLj703YjwGfQxJvkLrztliK610RjlhEXRYkWg5qHChTIeS9LiHJoEcmQMo
H1tVfeHxSl/yXQJojILKhQWYJB9M/4c7lVZPqkG3UXdYi5pLqkvI5k3vzyG603N7MKtDakOdXY10
IG133a7RcrU/QHlfC2xIcfa7qNw4HO542Qd7+J4+/Trjua7um4hBRMRXeYO4PikD4D55RsxBDsyc
IIZHQYBUTkxIgnIo9CRaDQmedx8OC6027maLecgoABcxzi4HiqCGB+a4se1XjuMl3UXoo7Lwesx6
CbC3zivIl/5A35c4g/a1k07wX3c7I1XhULMx4NpnXsQZaDpXYkmRuBDeJif+gBhnCLyA4E6Gd0G/
U7LQLeL3jRG+p1sJwbxEH83/IuSMSNRjah6y1LxTbM5fG2LkNggP/zGo8YvIUsYQbPJojJBYqNj1
p8ZKbeYVrVQ1dsCsNQtzVCuFs5PPDJdr0hCum7XgtZdbBBkhhBJbOedTHAM9xWtuzIJBkE/ZDZEd
7IKNG93KQfo/eOh49AipxO0yHmhlhDJR0pvPF8RahWDJ5I8mgm6iELcoeHhE71CBj88MpVQHj3lP
RwPi41Guth3kkRUOVtHVxWfPEnVCii+8dP2VNqH4kezbA+iJLWyOT1RjTDCe/Kn/QhYeziahp6OH
bEeodZjcLJt+ef7cawFxiaFmfc8fxznawiQBVRTfiHTaAmLREM//cYQ5zv+KG2kEu/ASFtGoBn3D
GJ5lCgj6lJCDUjtoBtYtMDa3bU7vysbk5v//Gi0p+yQW8x7fAQRQrXsTDrgDnRsr02NrOgU379Ls
AYcrPvONfblyXC0pPyMHrWboks5FgtKmMhm+NsAS/d0sIM7H3oNtvyT2QHx1oiBtNHP1saReA7SK
CpdUEdTkPxtfaG3OFpEl8kI2YwlE9tnYDFs90uouham4keHCWaDEJjn0BWqcdG/jdNbZI2wVAJwx
q41tuTb+Iu5ADZ4lS4jGOij19D/JpbM9SHNt9SRWzgZuEVoonxyhUEqQznQYDt5nZ/UQtDvyL/3Z
t3to+BvQawX5NZoU/uv5hK6k1dwig/GgKU6KcAlxuhaqLjDLQccttyAgBM2j/1bl4xZ5TARVgYAo
MGW4734lu4CVnz/6ymQtwdviyFXQUsTvepDAa7pa7oh9UMJLTH3++2sFeHYRDQpSKqRiECHeAEuq
fXYVTz7KHo506hR47NqEkWnpgbh6W5SolZDPLuJBDU+ccIwl0oGSvVoPp5IpVSiywS0rDKA5oE4A
eFEgS+7za8Bds/b0/D1XljQ7z++vMETRE3wI5nlE2/4FG8YtNy/OK90hbomjJkSOTgcPU+jvx1t0
zG8M+nqQ6Z0+48PW/XcFFsAtMc9JBV1vgIOBjLFYDcTwnfA2WLFNF7DPQd0V9mvBrjzg/BR9mOps
rL6VWMouAgFUPKaWJDFrjYWGRf4C0ziz/dp00l37KItIMHoQVCV75DeChNoUySlgHLBfrbDx9GuX
zyXeuIa048DH49yJHCsZaotdD6lLGWgTqLGdPaiL6y2lts1GDFhBYHL3XOTXIoOObQnTCBw9AuFS
X5zbg7keyb4VnLwUdDqUDx1AMDdGWymILEHFY5MJHeT70drF9Q9cQvM/bZQl7Fckh7qiCA/Rma/l
ZrwRsNTibhwHM7ANNOydj/jgBF3CfPO0q6Q+FnC82AUwcBxYOqHdXLOjsAPK2OZOmVocoLTJ53Kh
kMDr83qoBgCJAJN7E3fwF5YFawuDstIF5ZbYX7RnxF6K5nI7sCCZTtq0EaOi512LXeugl6GMWqDD
xmPPm73ZmoSK/E9lAczi3p/P+EqIX4KDQ4+DZUGPG2Q1wnNDATW57yD4jD3x/PdXNvESFwwrqDos
iRwlGJlxiD0EVGTi6J2f//iK0gBUvP4NrG3eNThA8OtT8hE6QbMbPEP46MqbR6uw50iA62gDeasf
tVZsWTJqR4KHMyUx4EoEpsKkiacogtsDZU2BguZdiPQyFlUSLBAluQVbLc61QHJfyb82NtHwZFzP
7cay//pkKr2n9Y7XSyuCXQaUBcy2evU+cL1/PqcrfAFuyZDl6Qa2qhmGi0RrkiyO/qEzJcw0NtZy
TiGhd5vgLtZDxxa6xnLJ2vRkkrFVBDKKnxVcyIBiStW4ckKAv7kYsp2UnfcBxGZlLxKUmFZLsPDa
EiubcEAwipp3lvlMUWIGH7cs3p6/xgr7Crpu/y6NhhA8JhfwrSJnAgxrkOT8LOiQIVKrXa8PcnFF
UxQFOv44/Pjvw2d4qCG8c6u3ihArad8Soz74sPz1IQvlDDp5a2/t3reZPVqVKqflTmSjcPzNA2ub
nUk1+Y/JLb1Ib/haknhhLgfNWF9ul9uCHp+KXYgWZaMQ7+SuOTWGt1HFXUMV3GPar3VJwxFOLDqc
AZR+63RcSdzmWhrROXS5r8HxrNwJzNwCjh69H8NXov3/BVR3pUKwhHpLdc9MbIiEBLBSk4KSc2tN
cFBO5ClXglFLISxUjv/tQnJfYb/ek4IsrkQlSBoDBt5PWnfxkvdButGvz1fqSh5yn95fP1+UrSfA
JXxOsmHtA5cWqHqcQX4atxqna4fMvWz9awSoL0EhreLwoVT2ZbLoFzKWU8M7Mq9zko1CGBCkI9Cd
AF9jX9jR/LGMjww3oHYjqKzk3ff65a8ngBlf2cHTi4W+fdTJUH9187rbONHXii1L5HTqcRHLcXg9
2LBBvt7KriSt42rHWoykNpLeiS9eeeTLW5+pEyDAhVaexREC+a85LD/hSZ6l8PiwBsFuPTh79lDA
7qAba3co2+BSyDkdJ4esNRg9zDEJk0YPUUh3RQWrabhqdRurbOWgvHf+fk1RzmchrnFIF6dD478w
zXnWtw11WHQT0cZXWLsr3JGBv8bgC6JnKMhMOuQtuDJmg1regNu9nLhIb5Tny3ntrnD//69B8ppv
hbptcFdohVPLsN9U8EKjXc+ZqQS52R9WiqGnDwfgknqvYSkNWV04dcHpGfxSLj8U0lZ2cK/yPEj1
7rfOX0/SZiIHkVVk+GS840ZQ20jodl/L9lyOBx6itEQA56dX9kBD3iGMIEJmVOOk53u+MBgAGALI
YE21miWzUE2DnQn+BGlGh5T9W0SJDqm+CI7Q8OaFlKAE7+ychB+9MxGvrQSTBSOkAHVsVAmvlSg+
HA7pvyRIDRQcg9jEjQSU//pQZlg7C92qHNTWV6HWodFgPYiNQ7Ifz7/Hyjl0z2V+TUJSTxJXFOgc
k0p14e2/nZ3ZsJ4znv/6ysZe4sVHFuZHlFchDnPfZPPu+RubeiUtvedCv54aSoJ+mfr4dFN6QD8B
3mswKJP9TYmqlfNjCf6eeNi9ZSxuzX1kcZ6avnQ2Y1MaLh5Qed9KAeYs9NH6W1R+2gE2RkKHWmen
Q3xCjuXCoszUinRPR9FROiYbW27lMnav5v6aLB5WbVQFjwFnYoCXT95hLybDueL5F15rbi6B2VLu
1yRWERYQbrEHCqqRUKlDGpWalQVU0g5dAA0rvjKzG3DLdnOrjPi6ibpaCYtLkDYtVk3A5gEquPCs
UZDFsTf4XTghCNVzf0VSQmPSAg2wYuldeH/+ymtlKXKRR+UxdOZFDqs6sTrdM2oD7qPXcJdqosoZ
og5NFPF7dIT/uE7IRXloHEkUhzJs0d4eDqIdu4AUsUfiDD9eBb4cx3HjurSyWZd47KDKuygVsejZ
BAragExF3HVjxlaSGHIe8tcSHJq6YUQfQZ9qWzdmahSEA+BfvIPAQE2MGzSmFpTcexlIXisndMI9
RuUIUCbTGjftxilYBj6HPxtPs7LxyPn/v57Gg+YqRLJxLWzUXqvPrZu6f2FTBAqGaHZusJFury1N
+t9R4qAs8prGZ6uo2CFpGPYMudaVcBqESTDMrq2sHjY24dpFd4nO7lnobwNlMNOnWBv8PRu4H9mB
kzDYItzGIPfk+UG8Iudg+WvaYNZDScKMsMssWquNeRBfi114vqlAHBqgwVY7sCgN/5IY0YtwJKxA
kkdcKaSNJ1jpP7FLQDYQQMBrzK8J6AkoMrBgBm4C5GFlKyZLeJX/fUX4Tf37iqMYdWQFe10nhjVM
iqPbhI9ZrVNgQDZ2G2yciiu1OHYJuK4mKOYKA2aSMGvZu38y8EhsMGsgAjGq8WELN7X2PovQMRFT
IjE0gnNTa4CfFCDYhlZ4rE5baKPHG5td4qs5z4OJioABeLuWkR2fBncLGL7204uY0XRw9oly/DQj
vDDsrfN0JoYcw6EINsrujzcoKy3CQMkIrUAMGGCkjPbsQdxCQpWiBDVb4b2Ns3cFmccuodDDlEUE
7leY/FSDsF6bfwaJIqLUazMQ4B/3FC4YNXRffBj5gnZc/tCSCjXkELryW03HlVoHKy0SDTjXMlNP
4RlgJgV9FxgRCYkD2KMAvbtY7smbqObEDWbtajQYbfMmjiYPhYfUFfUOqAHcfQqXcKAC9GcjAM8h
8NE2W0SS0QthttHjgaZLpxK7fE9r4cmgDI6TwafYKECsTf0SIl0FPBGSPa5MzfjK5VY17kiY9DTQ
E5z4j1IcZbY1wyDH/U6N0IYNaDsXzZHYCcOV/Mx6OYy3sJIrNAR2CZsmMkHwaQk1Aq6nj61f6eF7
CFtESeDNjtNDpncjxg0ZWLjIPJKK6AaZtZSyyAZXCTclIS2w87JgY02ubKwlUrot8kDySjwMMWZK
24DuREPmXAChGlKcwQb26HGGDtPQfyMpbqtw/QgQ4grBnCZ07bhzGaDWs3EUPM5p2SWGuJ1iyH0X
eIesBRuJgnU61HEDbqsROIeABwtUXMQemCHBHXE+aMDBNApnkrsds+8UEC41oHVQ/ni+EVbCs7iI
QISEamoqYphObz+hLC3P9ATS2erLreTm7BIWjHpqx8JqFM0MKCMd/cuoJIfY5lXhLf3sXuk3AQoM
0NnxXUpJYE8JVyIVdhqbPa61NbCIOyFVJFnbza8HdEs8WJBll4JULaKNLtNKAF+6HySw2/t/ODuP
3cqxZdt+EQF606Xd3shLHUKW3nt+/Rs673aObqkE3FYBhUwpNzdXrIgZEXMAhf3+eCwHNyfSAcek
g/7HMflFqVB/TvV2awQNUiDNNzOCgz09lL55iym6Z0724K47oIN3CxKmds03//4+/LKDqf4c3h3W
eK2q73pZnlyTwLCRNpVg5zhgpvZMq0netKmrw4ELsgsI3Pa0/PGbfxkVZO3yv88rUFcxqWR+8/zO
vl3euiBsdJreXhSo59wXnPQB3xA+qXXM7jJ280m9vL/SlF/c6VTjR7SwkshaMjbL6bpFL3AEd6uv
OiEB8jbahO7ynAXLcTgyI+uyvFPeCNe1tXHBPqZ73a82A9wmO/784zv4fjv/4ez/nAqOYkuNZYXI
NTmlW/rjfr12Ply6oNv9Zenz6/f8I760kgqYUmMEsThZTyWYqMQZDxzFh9BtHOySD6GveaofMjbJ
ENcfx+WXmPlzFlgu105MwTIdzET+EnpmD80Fq2Fgtv/+5H457saPgmdB8Y8rnQdnnWOWMbvDXxOb
vyUwxo9Akk0YcqYqBVt5kF8RwTkZj/274qOX1Yfx0hyTe15RLwmqS3WQ202eOPlOe5YPyx+P7pcC
C/jUfx8Po8El+D9zzS3mPa+4BYOtYPsACPNrMjnzpwkY7y9B/hd9Qf05Frx0axO3Gp2TkVlgyJlO
zfLAh3iBOA3RGZ3rHafs7nHaTTv9T132+9X7h9f+56zwbAhiuHy/kv1T8dCwxkE6+q67QJO3vSfu
M//PtdrvZ/ZPv+lHqBlrRVqbmcGN4UbAr8E2AmD0fnlsCHN/1N6/fZgf8WQwl1Fak56WslkMG1OG
gthlTfvHtf1bHfrTwd5sdCxEJN7H6BUHMMEbHWyNIude+mu25bdwrP8IENBelngYGvEALPuGLnJ6
N32pD0wkgSlIElav2SWULssO7qwLpnpxy+OfzJxfsvOfk72Zmv7PWNdKEbBr/dU4F4HllRgRZL6R
eq3b/HGsfokY+o+I0Ulzmq/qwLwVYvgqdvain8xBAqT5l6HzLxnWzyFeIzXaaJG/JwBCH9PuVnCX
GKPRgokkoXRafILS679Hv19fih8hYgEmtPYG4c+YbufEDdtXWH2OgQH+ED0LT8L8lPxlMvlL4vO/
5nBDS8vViDncMnEVNk3rbV98DJY/G/7c5e6/f6BfvpyfFsNqIZmaGMIkD2GuveppXTj5nGJL0k7x
YNeFNdr//ot+i3c/x3DHWA4jqR7WQ+ykE2PFWQrh5CkP3YGRyMLFg9lVcHaqGrsqt+rqjuNz2cau
8tdp++06/jmWa5hmlxvpuB7GcDdVe0iKdonlVemJLArivgqResVLfpfM2yLcLu+E/SH6LPJDXYh/
vD7/mfv6h6j4c3Q37I3Cwpcf39D2jj1BW6pTd1qfRcOLlUM6e2uIYZ65nob6lPUvSxOSNKiOVD0V
QGCbyhnz5n6aS0cV2dyEKF0vxk2abxQscq058tqh8QqlcYpwg9KBi2ZOSRbouL5KxV6ua69IXyc6
UaWMZaMIdP2uMz6Wwf8/fsU/4lkiKkkzZzxhYR/u5K/yjumKneEsfn5qN9K1uisz+za9/+O3/XLq
f/pJJ9ZUSuUI+2Nwoo2Ig9Pk0ff1o28fH8wG41e0XryWsRe2/zgsvxiqqT8HhyspNCUAVPjVsv0t
33UdSlJZnuUIg6f8vtNZNYkuqobHz3pXploAXdjWy8zLk/KgG+u5ae6wJQFUwBHAGVbXvUhhWiEG
Yj07+L8Ni1urlT1KJUSE2TZiTx1OS6//cQb/Ezr+6fX7kWKZRtavhjLBAAp77CZop6yqv2qbLDVQ
Iu7MERP4jnOJRDPISyDHH5lwqqv2A5dmO8rf1+x1qKRgiT7N/LGUELS2kyrYrbrp00chPQ/YNGPe
a92GWZCh6ic4WWjptC845Tomyx0DYGHuNtKjTiNH1MqzWgV1LdiCCCz1sxdSBz6vK8eCXZRPc5sf
RyHILa8DlLHw43DEsZTyaFimY7SezgrvVP3RIv1lwoov6b+TPyExmqzXcKUV0QIkV7iRNqWLYPvQ
bGPm7oQ/mpq/RPWf49QpqPWh0dTlYDJQr+IIbEdgMKKK1ezlzhqf//1w/DLApf4cqk54ofJJw6B4
dKcj3BTLz77agBlUbSMH3L2dTX9wlUxnCNKD8TRKHkQrzbBlp5pqWz5kiJf+jfCNPuo2Y+wMHWIm
PhrjqccxxPzjhfztUvg5iz1IkopJPweKgJyVb3hi79Xz6onfVkTZk+H0PYvw7Mo4Uur+VWj8sram
/pzE1kK9F6M5FZGEa+b9u6u60lxgZVE/J4+16Ub1eZXupvp96Hzx2oTOYtqz+aRKs9311aPMiiUb
bO9DuLoKXSsx8cfpuCxOnLsFop92TGP9j4r9t5Lk52R3KrMPLSikiFIH73z1rZRnglEaNguS10XP
Flv7DHy3z2LzlyTy2xv6I4qDga7nTORXYg12k/vRVt90l7/K09+qvJ8D3elSdln5vaYwsmARUH3L
J63mCW/HN/UOmRw3cjwV98teu7Ou5dd40+bOepHwgA6q/V9drt9UY/VHTrroilXl3fdhv+q79BnW
UJAepa3kZrtxn5+LI8qHgC1m8aHyT/n3M6nJ/3nD/iH+/q9xcFNlrAPk7yEu0jtVtK7i8lQL2Vs5
DldYv73BVEgs2VLGVNGKR4E0PCnSTaJFuzbp3LYrj1UTuTJRsLwu4cVM/Kq9jtVtqoEKLDOnoe0A
OhHovOVG83wJsR4FY/8Rh8Ouj5ZTqxUbs6I7n9bQf1LQIzLAmawjAWopNq3QKRowlEm7X8MeFWby
ojzyJjwv89hTQlZ9xf5GkKzFbi0d+5HKt2TJbWbVxcjdNuVtWRzyoTlO1m3Dsqcibplp8/rSjFnd
O0uh18+mI8ivXHluH07+YFavQ7IVtdGR+Lia+ZymKiM5mP+Ldji8FRU4jjx/XqzaKY2vqLM25tw5
2So3LtdN1vv1/CgWvtCjqVdmmzp5hC1CNia2vFxiNS9sRapPUQFF11wm5pySqfbXPvP6Yd6RLJnt
FlzWTtX0lzDK93A7H8c0d62svIe/G9Sq+hxbuTN3xVs8T+d+jreSFQw1TqB9KW763rJZeJC79FAn
LUZKKqdwkdMSByU1KQe7q2C/K1CcyxVjfSyu5OcsCwp5l0YfVTe4Kg5AoqnacWoSfUvbGFnVVUc2
UoZa7K/NpL90pnKyWisNWmPQC88o9PR9LOTmbaiaAluWBqv+0pp5grhpAXUS5tKNAEhuhQi0QtF0
hs1TXOyxNfiTo6x7izramkLwYtHfKy34NkL7FOtt9KRV5WNavPR5Px60TAukWXOrMTM3ubq8SN2S
bypF657iGI9wSy2/1qoJ1qnDONlL+9swPk/Dfauf47hz4GTjDr7gRNGMG0zdyeiNMr7ErZOFlqdE
QSY5abhbygKv/gLEomkNdGi2bQyw9Zo1C6tmH6Fqy8lFYZ043qfRtkg3fb2b23NHKhxnoaMMtRti
9zTbeObFky32Lm6tvLoxcVh3CyGYMXnvk4M6HMTFGdQraJ1c3VCIYgBnCjfjfIg7RlrALbcOArbh
QfJVnDB7ENcjsINiYkqyFd1WskNh2edicwwxDSnoo2CFdjHX+MYC2LiwkFLVpym7rXlvjadFBDHW
wLe81czhULWfRfM5c+bUFrqD/FrPvCTKeNP1cWBm6iPtOjbEDEoSYXYTNWXcT4zxrx4cqnQn5oxL
9V2pXtbwrprkamuU4hmzkXPeSsdWbr0Gytd26aPHQTL9SEdPXG8y6VSw2DZPL2tW7fkYy0RvUsC4
p3sIm9UZrX6/iBHz19ZuUkJr25fyrbKoNzBtlTsznLpNAQpXiF1BmfO9liJKcHjrooScU2Jkxauh
0sBq8XpK7boSHTV/VJrYnZf0DvftaeE7j0HTNoZfNadxXRvHBPduKF4xFt6cQbxo/WJeH8eGBXVQ
b6MlkIvac3QanvNF56EW53GCoSvgJxWPSOUJ4+UwOoSIRlbvCbwqWp74lGcsjUI0me5mKfVbY3Ur
TXEqo+NLEput1Lil7Infu164vlSHUigjjLmPguGOqCoiptoe+B73++eoUCHnQ6lhEi1bQZpolt+I
XbVRYibaLb1+bmr1UstLeCii22k6D81nn7aQy2k/BllzZ/Kt6wlqUe+yd8DpKPTKMQbR6ZS9LmwS
swzdcjiteJObSXMQ4nxbIPZHYlY4bWLdhcCF3ZHbUBH0W7nvsNAWsh0PeAqa/IjyZEXe0NvtwSCy
nUWka+My9tg7s7kU51cRfn3+wmS+ad2CvhDHN90KNVtgXOMltwJx2YCAYNs41Z0+d6Q3/mazbtPe
qSFDmDaIeIlRRhoCij3CpNKT0wRIpjqIqx0VN5V0SfC8Kr2eAiZqfFPa9+FVWL/ighW98l0qsO8A
3mDgwp4N0f3Yxhshzbd6nN+DbMdpPavkoCt2MY2OpisCc4wNX2ELT7MgAM960HFfDYoMfCBzuqGd
nQwbWmw5Na40jSj4beW4j5Q7InmywLVZsCx60WglRNreor5SywkLCqN2NG0Ti2vvlFXNb4j6/tiU
RvIm3baJP2temLPrpzvyd3uWecsiUAwjYBkMg9vZcCQ9sXl5vKhTHaFiAiVhDym6TJrsrkZvCyYo
RePYQYoxI4Loui2+8hVvF9Y+bmrYbRnm3ttez5y+glGXltOz2g3nucctHUNypI/FK/MDKLlMxq4M
kt3oDdKuVjwh9hqFnjGuNj2/17SceEp6Vix4aq9Jdupw6s4oiyZ2MI/lulUyakn1UxFxGlDdpTql
4n2xCnaFEtDvDN2TOlos7T3WUYHWHSLVjWL2ApvhqlWnevQ6LLtUhADAqAV8ov52vY4M+KT9DauY
ZdhCzis9XLpNwxsSaA/q/bIQj8rZ11k97+TB6ZcZYLU7iC9m+mFAsuspY/zkczAJEmzSVsQpBl4Y
msUgXtpWluLIsi9JntXetdG9Vu2U71Bh6+OxKvd0o6LipC9ei+8vCrVqV4ZT18S5Z2G+Lda7iqJF
Hdwx3MrstA1B2W8syJ9ofE9rtKf/qHI41vgVDJJvytbB0psjWR7c3gkl35B6b2gK4lC63NSLto34
RutIPKtUoXmd9IcU7kzZtrSjaM85arN61jrvUsxHvEjsuGKW7Ayf3S6l2Et1/dV8iVsvKVde2tRR
dHkTdfkeK6rd+P3wUXTNKfMHCKHNitN75Y8E+prvAuWmn+cdvh2O1AxuuZxyuvRjY1za3rH6XR73
rjw3wTKMpdO0zUFDB9AhaatKc276gyzchkq+7+RX0MrlErKd348XJREurJw4DQahuEzeDQaakrDT
BfCnDRaT8yTZ6uykZnqc5kYhPJU6jM6q3Q+yUTnWupBZSRs5ehoMJKNBNUiqxI5kj6Qslg1/Kebi
bR258FNDcdPCZ3gZn3irCtRI9xd1wIWpc4dVsQfUf0RL8WjUnN9syyVgqCyRV+tOXUxfLikrZT2I
m+k8T0/0i+1G7RwR78C2mFwZBuNSqU6sHaxcYy67XPbW2oAnxlKEiy3Rb+up81mshB8JTRYtwBIK
8Mli/FSGRiCEryKSAWqbvVo7y7hCOQ2sSAZ8+v0yswgUlqptXts20IpwV1vm16JEijumwqUot2Et
vkopIKGEr1obm0CuJ54Yyvx9T9tpDcxbBsk1zbQtY8/Ad0MWsrYvyzIHVovN0/hQWC+y+NCvD+pC
WufV+XUFByD1/gJIBavpcBvjWUkq4Mh6ejPJyufIfpcjggLE921gKq04N0l9rEZLtpVS2Oo1b6zQ
bozRl6tALNJ31Wi82Oqx0P1uK1Yr8HjgrG2pe1Oupzbb8zPAn2jflMV0mPQOqlvZx9t4mXcjZBWb
Zd6bsZKOer/EG0Ucnyvu8A27l1ZQta/Smnplan3OM4zVKnVG/SHVSd8Z2UdnTy6g3YFySsVbllKY
jAX0tgnHl7Fxu5zxrWXYkc1um1DYl1K6ieswADP6gH3fXlWFYJlIccYy+VIs0DMRsDQNqL1hvoiL
QZLGa6fDJydaMiVRlScu573CdHHXHtb0JbGeRY1QcTIyK7YzDnw5AvXEtD/zakSmTus8oSGUjDM2
O7S79906g3dmFctOrCE+zL25aUPlXBvtQaPpFtXFfp0tVtgoBtrQz6PUraSSx1eLG7WvaJSvy2GO
Cj9ZE0dbHkVVf6lnyjSp3BcSBwrFNdU+0+45JkPqixpiPJsAXqNp3jp0ZznpHVHxY/mto9drKuWt
IN3UmKe00z1M1EOh5pe5j9g0MPlJgEFPA79B7hYwJvlC0qY8dm31vCjWpuqyhzKeHmT0mVm+NMNh
LuNPyCDAG0F3AXkal5B7kf5NIbBMZ4f1XQTaUeINvO0BDHEWMi+rT0TYqvLkbp/RhJb8xQqK/Nai
HCDX+D67ar3rLXkjlcC3uP2bibcEgvidMTTbJiHsNpq7CEyGSq+TeKcv7pCyOaRKn3I+PGnTBy+h
Sz1G/HDCovDaOHXDbHbD5l03wI0rn9XorUZzWEjkuik5SIpoC/2nbgq2BJW6vFfMa5G4hYELN1J3
hQ3FjJaqlM+Kll6sUALpIWTbhXWSRl+IcbRQp8qV9ac1zneLWd03CdMDXbGRRacQMbRmiSbXXMPa
GeSJynsaucTWPntRDR6Sk7CGkfLkhk2deGpyF7JdWz7Fimti4CEKB1PcFG80GFvNicCWls+T8qSZ
W7KEdQ6yDiVD2iUTbI8u3hmWrzXc1JQpe20eLutkHiMMM9g3ErvSFWj39j0pLYapo+6MuFn1GZ6p
5ET9x7zCgAV3oTyFS5DiG9+yLp4UkSenJ7V51VlfMscUsh+l3eiL+jFDucUEE2BWn/mNsdOrE9Gz
5YYZ04PCrqZ4lTGWnDk/de+aIiASYHuq6VrmS4SlTgsZW95q9CDD1+U+ZjCh+fYfLmTfWB9mVvq6
3OkRnaAASNuaA9WcQsXXwqNpAYxyqHRqMr5ecAfj1CsFsWif97jdrtbJJAtWs8aT8INCEB7azJWy
AZIUIZssuyuibUTFpViZF1EtyBnHWqSndrOUiL69Wy/REaO7oOupKOZ+J/Sxb0l4ZibfQkICJrXx
ov4zBIuZ5IvfjBUxrrKTNhijoNVynCDvWxWPnaCQPCMP+RDtPs0jt0oVcuPE1cX5PFXGVovot6vK
hxhhRlW0G672izCpvpD7IQ6L81PI/kZb5ttF9BR9VxVfBqFnLik7PAm5NEy3MpOVtsnaNp2c7dC8
GOp2ZLi+Wl67+qKy9VHa9Jd68F9EgNwm+85GL1/s8hOEkd1U+kPRbeX41AtP0L0DYQJSYWISgJkc
T9/sXUCkpnWUcjKjcG9x1Y4VS2ppXaGTVVry8W0NSbVsGMM1rqbpWWvE+VkNmw6p0hzUnSBUvjLN
QVr2HvpE48Rx5uvQocOeyldm5TutvkzOWlS2GLJP6i5v590UJYFswUTS18sqyWxMZX6/jNtSaj9W
XU+OpMB3lhiVG0ZNHByb7nqlvmmK6SuKKNxU7BTCMDaCPi5vapP9qdC0bsTF0u1Zj6lelhAMq3Ct
5MXpwFHzuVxxGd7MfIyDKJS+BFPyqiH8WKabrDmtnVO/KM07PcKB1Q9qnsFVcid/1zEYS8fWW4bv
BM7o99WjIMOpwI0Oizoz+G62mFRk6rFOWPDzDAF6mStN9lJ60uz31WuV8K+3VelO7ey8dmL1ez1h
y4lVKy/Jd6bka13khK0PUwiJYSme8KckESwZ+XV7cS+h2NUNMPgtzGPLuhQV69Jf+pt0Vh+UZ2Hx
gXtLgTS4ku7WnZ8nt0N6HLTOoXOsXXouay1yESvYZMUXO46DrDq1/N+cjzejttldfhzSbYn15uiU
adDgeGmdlTTQgWczVFwaXgNmiCo42gkkOtW9jqlUeDM2sjcU9pi9J7ofMnUubdWjwiRiteK2+Gak
mZ2HtDwfGrbWuk2q7Iui3qZ6AASeVdepf4sHV062YfopxK/hehf172O2bmvJb3Gjql1KvxKZMGox
CbZBqnaNZ9XnylgJp4yzRWhg2Y5Ebq0rPzVfrTE95Rqewjp/jOOhATqoAb6qpTOnvBrZNrtV6ogK
9KZJPe6SJXXlEgusND4yTRw0XXxQzYN+1uoDW+QmRjqMzdSu9S6MDVW2FxkPBcpEee7GrbRChM9o
1WMb1ujU4fs23ZEmCKzti3AOWKq07gtrW2tPscQCYj7d6Oq7gUFvisAEpH4imJVPagucUNA9tTkU
pRuLH52M3W/5ZjE/V3zV40Wj+6+wW155GH1KGgLHUS6e0Zn6+BzW20a7LbNjqx0qtucZAS/Ynme4
SRQ8Lr2l3UryloRgrT7K0MvhlueFayDa9R52qLaMVpXO/fcaIo7w8ai78RdXUggjblbvy04lzPqD
gNACRHc4ko7UbJm9k+O5Tb2RsGR7LCrbfONS6R6qT63xo+Yu17cqO/lw7iF89Gx2YGncK9Z4Dovq
CoLTVmoeJqB68cYKAwiMsXnPZzGqa3mrxg/RfMZrWFjvW4XMJk6cNClPdU8dT1GtxwWjTEOgi3y4
9Rg+lsLKyjTwFm2r4hWX1Sg3+9zKA6NMOfFYBFquFF+EnYqHdIlz+KFoqgedWzInCZNjitn8Qasu
0WJXxTXseeWPOuVMqfINMBIoqtg/A45cnMi8LNmtta6kfUc662N7ZlzNNozDUl1K5b4JTxoJbUUX
LPeV0B3lTZHvE/asBwXxMPPRrdJy291UxEHMmTuZV5a65rYufUN/GdZdIaDxBs1Ll20mFn+NVwX2
m8ilydrg/MLnMuJgEsGcSe+lukHctPNqpyU+Jixg0C3DHz45ZYLl9eqGDuhEBrJeEuO+Lj+H/FVv
uit6O1MISneoe0fN+O6e+LeW6fOstHbT0jI0bhgWtfj6OkvcxGgRdXWdi+clOa04hERPXRnZhXJN
w6CkHo9sw7pXZxfZzTqlLTqYEijlluksxyBSjRRiiEA5DHbjUWr2OmNHWbwfSWWJI7rTdrzvh5R7
f9Ap5yViyiq4SEOkFG25JQOiWE44j1D1eBfCmY1qG2d2VC+LRTbLD7nrole1ep/yp651VHaKMKGx
zmVVOlj06mgl0r6r0FH0M0MMYwmtLzDSC7VTKXNt6rltKA8maUXoVKsjMhHbXRu8JAsuj69MuyjV
pcgdPQoi5UOzclfT77LIydNt3AaDuqHJwTU8Gs4EzqG+xzc4zbEtE45LedsBg65PQ3qJu0etRMDd
d8LkjewMpPnLbG0V8YuMrhEiRydLkclj4n22ssKWucLMDI7TNFAx7JJ3nuxFJB+x49bcTqF621cR
/RM+H0Yt8M00u/uYqg0npY7dtA3MdNO2JC93HWC4LvoM9b0e7laGYGPXyIPxo0lJ1XBwYk1f8+KH
GZDs7Mrdmb1hcsGOAk++s1DcDwocX5MSBXFJ5CwnXIGBjkoipNsmyt28fch0cN4FDY99OpA0Gluh
e11Nw9GTXYHfIRh40diUjDhD2pC5TgPjlM2eKj+sn0ryKMMEFyh+H0PW5InLeumIBd8+YEQ3Kl2D
iFUcGSURtI8OufVuUU20bbvANL4ljuaQXXtfYGESXCcdgfljVr1+jxv5IjEChLx4xw1khDjYyRtZ
f8/mp/ZScbHEmwTfFtK08FPPHycmgZGyckKt6ih96DKjM+qk58iO6B/21G0XpiU14zlSjp2KY07m
TzEPab6Xpz1vQt6gEToK63iNa3UnsWe0E7HXldXHBPHBuIyzi/uTQh0pPQj0u1WUZKHR3XFGEmMY
w7CN5rMKTxO20tZWfdbRc2LS5s1iniuAkYOtm/gOPExC5TL3aK/Lx7ce+MzYryEexPk6M1JE6V9X
wdJ5deqLk1MJbth5Xb/FtlpMXsxxm6WlO090wsThqoyhvRpmEEX4zHfXcuaEUX5qkA2Y0jun9U00
em29aaZde98AZcVh/ovaM2QUUn2MmFY0vfB2YKD82fgaMjeWnErEoX4jWzZbPua0GXc9/YPBk7mj
P5V0J30WKs79mAlGoeoN0YvZP83SVb1TsCGQx2v3pCxBxb9I8dZlRaq8KSNpQw4CitOhig+Tl1UR
HYWRLcwTtNLYciWjy1At8ByC7FuyI/SeI+1VSoiUXl/sEest+TOO3Lx7S/IApRXEsznfS8K+a91s
3oRiQMGnf6mZ4bTPqfpRD6+IvDCP7fRFJqW+zUqTl6z+nmlQqqBAec9P4dxsW/1IH9sGOK9y6woD
KqxfK+iD862mvA44AJhX8auqbiglcn2jRpXdzHut4pqeqVu3RvbeSB+KdvOt/2MERWSTi8t/hKXv
V06100MSb7COsRyt2tAfYIpLRBiK1zc93YogDcX7nK984i+vLEhnt+jNNr1WI7wVb+mbdEAO9Tlo
5nstv015p+IaM3GsaqcbddvXp1oJjMUNZx+1hIEwYACYcBdMN1LLcLrwNwpacdtIPu+bMb8MXAvR
odc8I3SGKAjr0gXRW023a4zlwd5qbpGKp/chapzqSVVv+drFzs1xKteDsfWRqidWHt5WfZ+GYA10
tITBaUhqhIZvbXnQaM8kD53wuQKw58UxFvoe+28Qgfo9x+ZYUeEotWdJlTsUH7g9GJGXXtb2UVHR
VyRuQqz3n/CKE7INWXS9eCPzUgLXP/h5RgAA9bVv4IQtbZ9rQZptcsmxyF1B5Ji4i/WBaRKj/ZzS
lygE91soNtkQcDT1wkfhFqAYIiflvmg9xK9LT6Ve0JuSnTHeaMZJYsxPPvbNxpLfJ/7nuh2NbZ3Z
pfAY1vf1aymHuzC9p3PyXfRYA0P6LTZf3VN3VJH021lxlPza6ntp5DKXWFu+t8LHOWYopHL4EsjV
JBLtVXNTWmJE4o7MWadDPtri+G2AlLhZxWw3/7VWMqr6Tp2L/axTtKn+xLuVsYZqC3c6yw7Fp6pI
z5XE7m2OljfTyGC7qpUVbo79Urq9Xh+N/3+9Q2yoIEAt0+TEUJqq6lWFf8Dmin41GvlJQICwBW34
7mFXhdO1dO25hkyUZ63IUImg1UTdXas0u26Jt3JZOfpQb9o6/BLT+sUazTdBToKG1rKd6Ymjdhs9
y/xiUj3D9GR95GKxy8hXqWYvDDIxQGqbklvFH3L8JjONIO9DM6AEh6LbKlup3n/LcLEr6l+07IsP
MOqbRMF0m5296tzcDk3kDcvXMCouEygdFxea80blJ4uKJ63KEMx9EzvYt/mj5rWSv5p+SatFG5Kv
Wd/JtE5mc3guVY9ivOkc1ZyOWYMHcz/ul55DXKCJyazXIFLLyam6sbrnSBP9dMLWrcn8yMiuSAB+
Nnzju+Sbcfwu7BFqZ4jGdfudJ4vY+3MFze3sRQ3htV6PaGrhOj5L5m2ipNcq3Kb8aU0TblThFm/R
NuOawOj+EsdH7s1p8VeLHOugfUXT58SkdYQCYJPgY0FhuJK6nxhdVHDLinDUcgi130kvneH+W31Y
EL77yxRtynG3oMTSrKKVoERXq6R/QZ9nq0n7VUdyl706Iwquu2pBJtquK924I7dwMjim7qvzbYnf
dmuHulexoBlCMQlGsdtWy6n6MJi5yozxgriMSjGOF2HYCTdrf/h/hJ3HcuPItq6fCBHwSEwJEHSi
kSiJUk0QsvAeCff05+O5k336du8eVUe1VCRMZq71u8U4CzyUg/NuiYi76+f6pnC2bh2hbfixiUqp
zvp1MnZFRnbfjiF3q4z53Ox6gwxouM322XSfULsQJ42cQNGvOq8+dTLPaDT9KTqkVBkqBQJ5LYIo
NQijiCCpcjUO/CDgdfeZO+9y3Dr6biapiHFd0/eAJrCAwDsP7OWmpFor1hk0cTiRN27E2244F+mr
ax/n8ZTBsgL0WnuzR28HuNv4LaxzE+QyAe1/IxoH9uRKkUeJopHP+DLM50a79r/ud57YK5ms7fCr
ngCwkuQ62fJd42SY+WUZ36r6I0cJ5o6H4X/n/o5JAClq9L6CvasfPPHQDBqlxHtG9UgZmQfgd8a0
crcuk6rCc55t8vLqDg/tsFbyswq3LLMDg4uFIW7zWwPq+aPSa4N7burvKvyxhJe5NP1olTPV476r
1mmZfIv7PXkk59rebFK4euVrMjItSSvWcfJeN0f1U/AzMltPxXdYvUoSXc3sQgsICQl7ZJrHpUr9
3uT8xDHYafuo6g5mCwdIIhEUY6HuloFOAuQYqC9gLffUTkc7f80W6HTkLBJxQN4FJrc3vxF9M5nz
oaGO023f7R8W7Zw33jQS+rwhaCMwD6Fzn91trufmfVLh+T3T+JnvcgoUNe6a7sNAttJQbNz7m0yn
sEBFknsViB8lA0ofF6Nv+t49a7Qmtdcb22lZG0/uZWhfm1vqerwPgKCAFVoEuaX85uUfUsnqInDf
SwpN7a0FZonSrVq6/lyuIhSyhW84qzpWff2SlNDh/r12e5/nIAy3OIFU8dkwSPwMeo7FGqbo7HIc
VBo3fdyY/b6WdDQusz/0QyM/seQ+OGR+m0ugQGMun+GAWqJ8Ht+VexJM/6Cg0mhrBmr2QcKmoe4m
WqVqIejvGBmoYu/nDKyCXq9DeVyiUza/N8lbFK9d9Y8KRZeYNztzN9bDpK4nG+7xkIPAu9A/DO5Q
E/vF1dRPWSiHqOGkCQl6fBVg+0r9Zqdss34sPzRC0IcPIvPjzKfXKFEZiofZIuLK5uEg1Dd/pnBf
pMpGhb+Ow506coPSqxyawC2yTePA4UDcLecaLV0EAYoQe3ioQ/aJyLdZ2nX1lcanBGQ6irwWEUnU
bkVbeDPT2WgY4vbTUp6NYkQcNKLJx+7JCokcinekj2UcpEtJDQGubXNKNfbaycb1bKHHySOAByM7
9/m4qjXnKGH0yXdWPEN/lNGVEZNw3ZGLQGpFvT04Le199hTXJAIMudWigQIx0ettZjPcRtCFF3kQ
0yvCPIOY9DdRfwhtw3tJMw6kqIzHtvrIXd6JBMCF6lTE1UkTuleKR6Xz77d6eDT7c8EHRvkH/5qT
ImMUj7n5HdakZd9SFXm+RgOuPyvMj4+tYFp6Yo5odqmTQ1ThbBXFVvvVAe3dOAAZaeYFOWSom35p
3xTmrbuHmq1w+ajczy6K7r9y4P1PUcXYEW3C0XSouxNPN5/GKUb5VbxzZAsNONGxVwMS7cLJ/nQ2
EGo+kWlzAwfBpoOADGLgTe0eyvi3g4ef6XaH38Xs/P8VqpwX6ySh1iN6tIY9URXiraIkStq3Ic/2
hkCTFad7nS8eCefAWMxDMWlXSSbBuC/N5zC7mGgZo/BV7cbOX1ztLPshXLf6vdqs3uM83RQHZXp3
NfBrhG6e5FLka+I+6foQTPm+W+CpwscyAlEyHvtoX+kwh0+asrXEenFD3x5+2modw67Yzs4sPKpd
q9wlykuiD1TaX3b1aQIxJf3OMqFbVmnLxMkS5D0jEbZ46sf+lBb6U26CVTO+LC72FjGKxZfZIpfo
ZxXWmXH25fIxdhyksXslxpo1N7Wf9pS8KC5ce71YQakN8E8oH4222jWSFd5Li33N+ZI9SAknsDYq
Yisz8RHG8545fc+R3E/6i4OsuMJCkDQ3S4keO0DtlgYjcZThmMDuA6cJ1SsTiN2MoiWwDDUOat16
cuwouRomAqEmoqYvl2pnutG1chjeYyIcrb70KFvrlrFTGtSMxXJb1DsExJYTqUxd1095DJOLEMoM
78pA+kbTbW+Fyyg9RQx7cxzwApCrtjJLfSvdOPSa1Mk8qTbDJu7Nz6h1ogAmFNXCHB9FiIDENAZm
h2pU9+U5VII+35qai7/Nx3cwGuOrwvkeWpd5eKb9bNODK/BONIlfokgqPy3b9B0GISwrq6WdygjT
FzhhvDb6TZQngyFFNKFYZVxjfGREEySchrAh0/CYTb3BmMCmesqFcmg0ZfSEYqwtcjl0Fqrri/4q
rcTXyu1sfFgC/kvf5D1vg/7RTrT4BWqKuoQrgbMUd4KOFOLK8ByCjJa6ObVxfbNt7Rpxbka9vkbM
bu5TzToPBG8CE8xUsQIIi5nulMHbxIYrMN7NmIzKOB52bVc8DKM0YbVC2C4ChmOxaRqVh4lhznNE
EXqh0pmrtjG1dRxxvx0XmkTq6exD8By7sr0UuusJdhFlqk9G98dNGXJO0EgzyIoJTpY/uehQLaP+
tpQHpyp2SSTxxskEfL/YqOHZGoKUKSgutiyDkdSzcjYEgbYkBZSn1KBw9qgiHW3LEAqD02KKjviU
EqrOuXiZ7b3SBrq7r6xNNF0HcTCZZoo9gNXW1/0jr3UU9AzsgM4yF7D6VAGPNNCAaUiztHU6GeD+
mvOCVZ1jviSkKVn+dFO7B1+hG616r2ifa6ZmRHQ3Z+htxTmY8ZNtrTuiJjrfTcCZIHoTThZJZ5Ev
WzoAF4MUllYh1hJHg7FG/hBUBNjK2fGNiMutd1EjdnKOA4kCQeo0ls1rPK4bKbdNbuwaszfh3iiZ
UjSHiJ7Zf1+bpwo4VYovh32b4rcfPvLeJbDGeK/bb4CzsC1PfZSctGqb6+PD4v6YArC7oENp9f1s
dcFscx9qZSfiT8NkaIviYz8jLWqfa13tuaX6obobRj76bY38xW3Dj7ZsGKCThohIUONNmukrlf2R
ONpC5cNgwE7eek3d6ml8ncPMCxvBtDvTs8IEJUSloMMdunnTtQ5xn1Ml3e+hrdW1VGfhK1qUrDUr
/NEq9KgsakN2DJSse2TDqcq8hcIyKv4H9EFcc5IvhYqks2MimBO5ByTYhg8DyOroZBFkabqVjXuI
pwkmj+E3qJhGCPlqisDGamvy4q4KgNqqykRyNgDfiKFMD+nUgEvFlwZTWwM8IrPyqEDGGYO2XVAi
TrJ6HzU3SER2Rp57ypL0MbwbFA1wJ0l5v+BbKVDd2LatrlVZysCu7wqx02QdVDMVTwvSzmq03aC8
i3bRuXtjTEx+GO/sYbWIYusi9bcoqEy6kxRvUoVKwbj2LPkGeiksWkq2Xl3bw8ew/DGbrU7faSAn
a1HaxJQnePQUP7KfOv00OS61Tu0z2TrUrZXe8xV/u5rov9B+yFAgtBTKpUOVbn9kSkMHo9j+VNzK
OnvRxGyfZ2husISc1vyu3tYyw8+Hs1Nf7PhVaUGp92pZ3RdcmZA7Wdiftc2LZryhaQlkhh1NRUEc
G81vjZQ/8wbxlkTRxkggKxpQuEw1XW/uxY6xQUxe+u3IhOkmahz3ioSjHc5D+Z2Fn/EA3MkSFvMP
IoORCrtI8eP3oBSzqq1bO1hk0OGOUC+DuXHCx1A7GWEfXzKcmwYqxKs1Ld9JPYz7tHsV+abP7R+r
SBizMmws5GLM8gtQylfG2R6ZGzDkECt+X3tZ/5zYumeTD+uMXo4aNzP6bX9X3pF3jTZkctH8inXS
50AMl6o5zjGCJ9SrQi9g+QvfjtutHaPEXhNv58xMcuDtWo2ES92L2hJ+QoXZU7ZurmCefOPwRXaC
hKtFBaLSddd/EpL9Co3t1Vy35Xhaxl0SHnRx7qzUi9hisuF1aJ8gnaCWxwIiNXBLkDdEpy62XE/R
rGBQOdZgaOIh+zMo8TmjGjfbw6T8kaMbsGk/JmYTKOOLaZhEr454Ewy/zBTr0aLWK3LkDEPHTps/
Rrawtn27kAFC+b+uQglvqj3y7w967CFiokBm0VZZ/5DQiRXFcow0krrBKQxAoH5IoVXns8jtu4pJ
2xTqNq8+lpnEj8n02kX3NO29D6u9O+VcBy7Y7MNx0E7xi90dDoSH1H4LiQBW71YOmHyPV6My8sQH
DF9mG8spSEe+7F3mV+uLX9QxBAlB3oWIRnQFtL2p8lMIGwUp6kaE9km6iaOgJh+mAsDOku1Qz4L+
bteI4TKpM+6WoUtqQlUhtMsc4trsaT8bAlHsbgZzMIJh+I0bRzyhDGhWQ1zKi4xB9Nn2J3itKNZm
X1XxebgAVemDKtPGG2rz1UGGgsGjsq1LXRqbBJ/LvsWVjHFFKbeiYJyjQuEtZ8GCXRBRTnoY+/dE
p7e6Jvd3Xm7ZMiiIN7Zar5YcgKAjbdJv9Og4McmpdkyxavT0XCrrHIGIrAiYMwzaRUeBWVAFrse8
3eqDgqR1AgOkEHuUSnSNhtyfJ0M89NP8MSnghoaltr7QUQ9XjvvUaIxOc6cnENesvbX3TrnTo9/K
JWU+0S4GhahZj5lXuc5F72CV87MePqNSz9dZ+qdh4Mh0ky2HZt1cQ/FoEGCNnlCqTBIQr1P2FdJ8
tc0tHt81NrdYPPf2bbJAdbUXFdAwvSuCbqkJWWzwOT6vzckd8Q6EcdM8ODMkU2jl2tZJYv0jxK1a
QJxGC5xcFYa+S3GlDoFxb+4kxHm4NC5IqrMb28z86JdmPeoNhubweUqGrRE6fpFN2rMqvkOpeBwL
VpMkr0ikmMtgI8hojdpBETwqn60a4UBJP7qu+ImWGJTsVi/drknDVwV4QZXPyQQkG9sIbjorz7ax
M+ksH1S9leoXvH4r9iFhORpGgOjBtLe5+jXHDBkUBrpi46tIxBHwQi5ChU6mNsGWg/SNfdyq2DCd
TVn+GqUNwdgTSTRp8qBOsUZY8Fc13myJTwhM3jRdzrts083F1gbFi+RHRUq6jJ9xYiF3R4U4cLvZ
HsYXOSINNdWSbiX1LRAVfYEdcsxk21NGg6CDTY33q0nboGweoWVzOnlXvHeO+hSV7p+iLiigwS/t
uVDQFtzDHRA9boqife1tyjsAt9QejgQSp0qAbjzqp42DIQoFswkhIvy2pdtp07tMnREZq1iB3oDQ
LgxUL5aN/LtOrfAN4JcNrPmx9fpz4Mmi49BipKOE7WUXgoyBSZQnRZ4EY2m8jv7Cn5sbuY6oWYzI
K0ZQTtKSJbYuTbJP0swVlfVY8KeWLet+6HdSRQSyiANTTlfYiicNUUsrvLxPNkk4M8cYeEa5zRFP
rNGOtfMABHlsB4BvYV+0qNoiny6isX2bmCNbygr/EGo1Ep6dnv8uYT9oludlQzzTrmtZWBbRhvXv
GALkVZP7JrMW6jmm61ZwOBe2CS5j1gHmhImM0xOy9mbX5a7YLm4D/BqbD2UK2kctpPpR5TZHQ6I0
E1qL2FjdhzrFcNr5aWrR1UW8hZ06UJfiROkstOmxC1toho/2aAMgOdZJccTVyRpPC0/V3D7YVPSG
iINOABYLj23skLnUKxBgUXdrMsQp47StTOPMUECouxd4yBmPxWYcf/TGORSpuzYFTxj+i897Bt1t
i3EbDc0u4WtpHRr+4aXSxsBK/7Dxb+eqOCSusw27Dc1xLI/WS4hmp66Z7Y1qpas0LwTbXZzBQ4a9
j8P3sGV35EVBXBMny0MdWUEPu21OE1CseKmJiKtGptLYFxupN3ZrqGfVa5YfE6VWH8pdU/5xmcVE
/MO9chrRxpXfrrwp5lU63+jA4uQjUiFS0LFJP1E+RnK6TdvlUkE0WkZHZLM/1gMmshT1OJwbEH9m
Xoz0PRwvlKdVD4ZVs4oRXShOoPbKVa/arRsbQUt8vDffuRhjinZ06RtDoICfq+2g3MYm29gk2brJ
QZ9ea8xI+sBcN1P1RNLdaQ5by1svHxTAyPuiH9nYUwJb5JdrjfHW1MNdZjl/YubbDk2+mRyTseIY
3kqMNwWCPD2zUZkhTLC1Q0IdZGLeDLvo2A3XcUw29Yz1z673BhYCTIFrAhXvPnhpcqeUAbIT2ZVj
ruiRB+zzFWgZbVJkTfsMtYcFSlfE19b+VJKravv4i5Cvvc/6p15/OfDyWkOqq3yvygUPaDp+zVOF
t74u37UqvdQJIbad0V+0yXmJF5X8gmLxanc+KPmhdomY65huJ3YaqFhKV3m/D1HM13SwILY8Jwwt
ahR/I0riPD6AHbO22D0rJ9tEFfLzDCrzKOtLHF5pZuIKUvhQRHfbZNDIdN1b6ZcFcDpeZ+WFej9p
wstgQV1NBACo0YjYOuzpN4Dk6f/3fYYO3BrHRxVJ6oLS1p2HbU9zIkSSr3RRnvRm9her2M+xpT8x
LwtNrNHjmUz6aS0kClxNi9i7c21TW/OXLpzPUv9w8ssipJe3CgIXvUOSVbjRSVjTBwr2KnPXQ4iI
PJxUUOXqXh1VYfGitaD5tMB+lPaS96K8M+H3dAcqm6me6XWJ3TBKqKyZnriOnK0qAq1lyGKCurQ8
MS8n6PXWc1jNZOObwjhkBeRyL8L9lBlXM42DzDL8yJ0wYmzqdKMpKEuRtkvT19tNmZ4UET5hhuiT
r3F0HqP5zYq+sfpC5dOF2pbi6/GTZj2minHpwNlbpz4pk+rZpggqW7WfnClDCRU7RkATR4BTMQZY
Ef8kI66rkYS2QqTmhxNmpM0ODcNA8/H/letKjqhUy2hPRKNAnDVYgaXkOVlTsMRojjBMTuVNiA+U
f4vxVUMWGEgeBn9SqGHYUOpXYS/P9Ew7m1On1OBG3Eg9DZiglP5zWrKTkx/mBqYjqvykzLFWOIiG
5m02zZtYRCcFrUEzpUcrrfd6ZOGRmaxA1rru4/9Z51YD6qTumxDUIKnj1zZT1+T3cgvwnSQohqsu
6IvxFHWhF0GvVMuMLn9JfUM4fl6NaOi6RvuoF9eOgVaIeFVundN60mVH3TLBAeB6pyNuG5kGYONW
8/MIkPZsjO9svFK7iXlnhjw0D5slxf7TEhPfgmr9iQK7jq68H6b7iJ5bdDuXljkUz3Vpw8ZcFzuY
qoeeSkJrAA3MfjOK8Mr6KlXi9JSfCpG8MWVea0pWSV4jTHRrpFJprfiaIXoviTpusFYW+7wbyaID
5E1Tv6VzjxK/ga9pxnHv1PYTw7dqv7Oqx667zvHGMHwzMQ41CLFmvPRNRQkd0Qisqzw0Vk2DJa0K
VFhXQ0xefk9folsxynM6SYzjNyxtO1ctN5GW6ZtFW74m+2mkNquXi6t8F9MNOpwW/e4IZSgOwbyW
WLywSgPo2ny20G2KfYPyQXRbNdY+h65GZFzsJ4AYvdyL4TsyFuTnyZej52DhCmefSy7Ya18lx4kQ
cAbSic94oVkLjeVgwuAv1BJyOuN3AUWZ1zMH+XxWWNiDamFF0FaJnN6wDPXud2L8avZ26bpLYZ1h
MqGJZ/zGSnOK29I3cOSnVnvMl0tr5htmvq5buCOjeGzLdyd9nVvOQbzm4pCPaNlb5OLGqSWbKmsF
IOWdrwgqB+tU4ud3FSL8rEXRigqtW5xjq/waRObm+IbtFhvMXaQkkxpvvljjIIrJpev6LXOGvCKJ
11C8MxMTdRy3AeJn3RZeNAx+tZxMu+SHYeRCCJGEs1VpgBYRomJJLPPtXD8U+oNOfaNu+mVPZizA
/mohB8mZMLQur3fiK1pX9Q6HbgIqae0AjExz0w/nRnoFMFd0NaN1U1Jko842f5r7bCyAEZG9KKg7
0EmgVIofEJOvMuNT0D/DJqCvUgaI1xaHrnKSMVIUxt9miPFcmnLd4BnBDiRnGE3F4nhFWdGEhZd0
ZTDO40PdQW4cE3no5vfZ9FPb8vTs0KeP3XS0EYzqyblWFV7NOHuvC3PnCMHd+3LrS6uUe9uB5W1d
VJlYI5VPyo4dbTlwH0ZtcKR1l8f+0ot95bqMBcS4RYtb9fDak/Wqmr9WUaLrsvdJtLykzYeryQLf
ClaHZtR83Kn+rPfIH7KNkiKQFYfofkXykzadJ49eCnQa6580w3XZ1y/qIB8S6BjpEBzdHpQhwiam
rOM2eo7S+1uRPFpusm+403qoBbAuntHKXW8chTpbJKJSwqZRx7S/bKv23QmzMcXds4iqN4waCAAg
BALGsK1TfRdmBCUPFqKSeSn9efi0LAO4SAIPRPWGXCzw1JbOf5QklTue7s47TZ1nvxlNIjnLhyrN
SWaJqcLKoQddsYdoCkLRM2utoe1tJrlZmBBmZC3uTpAnOXUvSVux2rtIZcKdRcaK2ev6JVI0++We
26f6Nv29Hw2W3LkawEHkgiWYLrpNMSETxQKFJUWZb81yRtqZaW9ZW3lLR1IBevgG7vnd4WifomsD
CWRhnHDbIEzbD7O/tDZmiRk/2DgVP2WH2XnuQmpUibJfa14dRg63haT8Gvuv2NAf2kbbi3sWRF1c
arKL7Eok22p4bAGO4dQWLVtFgGAC4tjROBaxzEyWFTT2N8ONyDlKp104/kRYlN2YBi4OH92BMqkU
c30uW0Rq+OsHOk/mz1p4+0btHN67xxoqxFDfc816I/pIqeSuyNN3I8KPWxbzk8MsgSuo6ZbSszfB
vIbLmCN80nA1rDvWWiufBHE9yPaT+Gvud3qirFV9LRy5g13Z1AQ91XlxjcnLom5akKqRLUiJzmQG
1H2z+SfKzkXhR8izUYUmM+qG+ZKQar6iziY/AOlvrDiXYlk8Ywy9tFvHXfel9/WGteQPXXyQdE5G
pngW7KOTQ1034UYHGYqnqzlTmNlXAerqd+G8eE6RU2KTjqUUw29xf+GSgLFlG8N+QLDThNfRZCij
aDb1vbwAdWvqP1h+5RiIBDcb86lsMHKuFetBoweIiEQFS02eUeWcVTR8Kf2FlhHmbOM/DttpopTA
8oZ/MU5yfylLzvGlOzmjcvdEPoLuVOlz0wQYb/HiXxLI0Jnu7QW9KPkBKlc9RTq+MUCGICqehVyH
85NGJouyY1liaa3doFX+jD3CmjSQlje1f9B9R8z3VZ+6cB+Pz7O2G8JtFin+lFzC9CFHe+r6k37N
m2Aev8ti7ZYfCay8/SexIKdee1jU5D1mrxhf1XztMIRqPOoAnEpJPE1JP7t09PfFZSpAzIV2F3km
D5FDYXPO2DTc4dG2/HI66cNraV7FYJ+VyPpTc3bm4kQN7KvDCWqyU+VLE++lezMolmtw8HwIq3Xn
2uFZyNHTOx5agsdD6pjAaFYY+WeO0jm7DWGHHSr7KnfMg3E31TaNIPITWtxryTgvtI5KtDu5FtKe
JWWLWgowxsI49y1qLKOat1IRMFFVtw+dim1BzvpmQIDlNdiutOLWqF95Om8avCRzzZTedlkIwBkS
fsg6zEa409J219bNNldwS+XKRsMEIEiEKR7i+zyYaR0v37HwRJie1ap3gZjtfa2pdB4a6mlQzZ0L
6d8B69Xje5wxyL7UKWBsuA1tY7jOdaio4pEDH1qLgmjGjtcUf8ide4hVmugKT3AaPw5OyfY7bwQZ
OVOx6e2zoZ91YyeAhGAgVechp1Xv5qOwtJXVNO3edOLQT2PrDW6CwBFo7jYmQgpiMeaJD5r5Feli
m+LxyhYY7QwFPixHPBgscWNl63iyCMhS089CoHqNoWZm3dwA39YmRa1Y9q2RHQujuyYmkl8lf1Gi
5BCizbCU6GR1ibESNSa0Pt26It7qC4YIEtamavaJ2hggAMtHsn9WRvtap/gZxnWlPISSyOi5sLz6
bj/KYIkfJa/qwOZq3J3KdsZG1zQ26m7bMLjO/gl0G2q+WoV0i7E+YRZIumIlG/VNacJ3JYUWhpmy
bdIOYuvb5rBu87WGMN/tdlMS2AnlSjz/Rml6KF0U7BgVqKCsCpBuvis7y4105dpBxhZr5Tq0H+Mo
OfZocywVlOJen+c4cEvb3WstoU7PukOMnIMWKAPYhVnrGz/FE88Mcwt3Yae8RnrruzADfR4j2HiM
+EbIulOr8ZcFbrecvxsXGYgCJUPoyzBjiBLFgwNq2CIwlQmSIlSBKwM+sMjLdWc2T2FVnu08vjD+
eTcV4lLLYzoSqiTlD0KaVNkK5Rxllk/kxpsWxoewsFUvizEnUOVDQ7orMKxjFqJxSicExf89jkr7
h/h78y+Bd1lULoXjjthtVqr3udwwPK/ukYmP4wrP4L9EJv5DHPVfZwTXWTpYqm6h4DODWHmu+6c+
fP2XC7inFv5NmtZfBwU3ZqzOuaFrB1Ud67tAVG+Psx6nSBEt2CFtrpt3mY1YY63WoqKP4Vx/ZCSg
lcwlRn3wL9/jHzJUjb9EHWe9XraDizpnmU73+NwcPzsUYLD46LvwKenrJveYlw7nGSrHFLxB/ZeP
dv7pFty/0n9M62l7w15sh5NhMgnWJbvLjkIVQ960BstDLX3NGM8Jd4O9tpD5YTB2o7az5cfUE3TQ
8YIpzaZ38SriBkn6tybX16nifnOKdfGW9QswV3I37VUD9mB2j7o1e/pMpeZyUc1TPN9KtuHuw2i0
bYL+Q3UxmaeR/RGPL5yhmJ+wZHoCh1lYT4yekNvUUva52SGvJ/l9kVS0GOd5sQ28+MXKjp6ZSOK0
JJw1rOwPdcBWWW4b2W61rN+XsYIWyWRIK1Xhd05/oDd7nb+bcpx3Bizuf3+k//vo/u7Vur/O/3Ff
hzrLq6JUFwYxxg9nv9iHl2qTrD79126b9St1g7REXd0UD2sdWtnVflxdpS9WgNNetPmNvC88SEcV
LfT6v38j7e+fNPDj//1GpT2GljS14jg/sh9jIbR/ijrQ2Z3udKEHpENF/N8/6+/XLIGk//ejnDCu
ZanwUVUaaztRtlg9SceY7hD5f/+Ev49uNey/bD290paRkyTcoV9zrZxslND1EdXlv0R335MK//+n
Z1j3j/2Pp2ciL4k0cKHjjDwkXz7z7t+2nL/fM42/xiWHblfZeVflR0tfVSdOdgosrL6S8/J3fjY5
0S0/vEX/Ml7lH26T9ZeNRamI70pmriOjdnhtn5UnINh7MGH1Lx+g2/+0d91v4X/cqlgoeqc4kfEQ
6cOW5DMV5ZDSvDG44K119FXtGoDe0RpA+E6topVGi5ykI743g26PUFA4sbyn5t9LSNCBhmbbMEbh
M+1uCR1fQU6udWnii6vlWwf/gIzI8p/hLkdicVVLPyGevoxfav2SW4fp15rvH+AQA7dsi/IpNV4V
sjfrNRqp6KzGZKHdRScnfRTY5m4Dqs/S3uOiNuUaEe0jc8zXzhWuY4lfZitQCV3JCKE9KpTJ0ndo
LNA1sFHto/dew2eAyAzL63oxcfIH5QiRsiH28ulu0gX9/x0dFFQYWj3mBalH44tgw/oyyg+D056K
iC2nyA45NOJSn2Hyp5r0CGWPzLcV02okGm9YhSSMlaBqYJXjq3NDFGAZDwbFEV2IHLYQYtgou3Fn
k0Yls9M9+60wnicimhEn6t9dzdYKshIiUmGa3YIKZ/y0TFTusQySYjlhfKVuiWN9pao222d0ydsI
p5n5muvmJUmPUYXSyj0XiFqJuUgBHrt1P+863UQdfBX6SYY/jEjqp7MxNWur+VzKA0Y19A+vLc4+
m3ExNds+8Vx4rTTwUf2asVFrzbU1E0meu7jq9XBpZfmpZ47v0klrFJJFCXJA+iGJI/Mhs1yP/jRp
1xP5E0AY9AUrkX7qYUmsRx3EMPdMUK+jbRF+dOqppD0DDKpNQSIygWo6GTmI5bZZzllmnKiMFjgf
A0F3ybfKxg2aZcSeS0o6Tk3rYTB6z7jNWEzwAabdSzvvZXnQ0a20KOhRZjYpYQJJyqlsyV9BFGCo
YqI1R49B5/YCxsT4RZwxznSR5rEoHskW0qL/oe7MluNG0iz9Km11j2ys7kBbV1/EwuAWXERS2w2M
oihsjt2xPv18UGVPUZEKxlTdjVlamkkUAwHA19/P+c5FIAAvJVs2IIO8qlvcjRl+y+hLayef/Tj+
mBXnhbkOqqdM31eFvbH66IPBbiLve4z0BMwV/jru8Cu1Trwby2yFpL5CWNvl5cP74+rP+JK/jnyY
hH7tzjSR3g+mCqEwjB/MT/BAjf45adk9oYHtkUcLzpFjtgGzsu4N9za3YAnAI0VdMcTNCunU6OBn
zaikqXA/1PKH4aKaz/Vi8XmuKJyaFCvYHfZA/ON75OxgN65iZPI4drIOWaxo1qiDa8kame6RXVht
yyHgfjAutdob/mWfXwbCQrTzqDjHVUiuVHtfTedT2t71lBlVwAFQ1emd4jhg5cXxvZcEL2XorUv/
extehYjITEwjuX7gpGFb6fE+G4dvTtifu+O0dqAyjAoItR3duPPXsbhw9F7O8783c3kHC67Rb4bC
BQWyRxQ1IyG8EV/sR6T687N3At18ZF3ueAdrj6w2LN9JuUT0PL4UL9kP90d7b3xgo6Wtnf+i99ap
Ky1rh7+2Fsc7GPx599J2EMDvhx+ExjH6c8KJrPqD7UIsXzeX8Wt3gmN8bEZe5tM300xqmML0QzPb
GwWDtdwGjnHihVjHPnq5uTcfHQ+hPSk5Z/vYQIpXRiDjWq/DR9gqqIitySFyAiSjyGdvO1DE3xha
kvQo2u5Gt6W7K5UuL61iDk+s1H6/enKdg1vt4OoqMrns6zCjtyQGsygDN9qsElzj+93c//09uz/5
9G/uuTAD9PvKGK85qMMvBoqxAdGHOBlgsBelK7918YmrM/RG+wIVTZVdG8lLCJ/eCGcEfeMm729m
tOLGa1ZzEpFkF1HL8V9jnPnFZZwxzFqcD1S4EFrqvnm/8fJg4yCfTha/R13sQg6B2YlDWsxa/0Os
XizrIU77DZXTNZNqY+1bgHFOS7k8S750xU2JiB+iSqCYM6yvDUmp3XgWGB+r+MXKzPtm5vA3zTd9
jErTgscdpBzaGB1phh9r974nc13nN0huxooojPFrlQCvJxWj4wBtCi6NALUXe57roXgZ5ye74eAu
zm+aERsTtQDOylOOLRNVyfX7r+DIetx1DpawpqYk44mWQya9iw0Qh7iyPxtu9ORGWJkuwxziMDiE
/sSO5PdLQdde/v7tGy+KYUJcY17pqBIPssnaW04qMZTkZRnA4S8KIDJKbpDfZQD0fOndnbjRIytE
e8GEv7myacwmY8TkXBltwynvHBZn2SQejI51S4FqsJBjhJXy1jM1NdLXvDa3vdGi9x0oq3RUwUuK
q4GZ+Ccav33sCx2sioc4b/sorp2reGgNXLpKhw5pA4XxJSlNaF8Jp8LfBxslv9tLjgCFbaKD8RgM
XK2Av0h3fGkytQirVHUhIPLDTy3a4koPWCbrzG7uR8nKxS7D9nEIRIo6erDQVyydDkxEglhTzbB/
Or8NT4xiP5vNX4di9+fNvnnKnWWnqQmZdi86Aa1RUpErz0qgm9jo1l0oOZ7lEM+svhponz2/ZGsD
42m6jZxkOa1D1dMmr0WXP1Rq2rkI1nOkkTFZpD6JkhGq46bpzoeGwzx8ykNTcXQD2lMm2zwSl++3
FH9p+r+7h4OJa3SD0LSzoAQNNnCIieJqbT6Hz/DIUw6JgOT4Dt5Q/9xzKCtuEM1WKPlfvYfqPumf
hyeDPQSnvd+GG7oVOKfdfGUgZuP2cR5wQ4TSgFH6JhqgLOcyfaaaDX7YXgWf9I9MXWM/oB2+qvJG
UHZjl/SpIeSF7eULa04DPc7ElhnBmdFus8sWxATed9IKd3gMdAFCb1V/xfLemKv8Doqp726z9h6M
zRxHKEivOGwpTiRN/Ez4+t1zWkb1N+/anqy6nMF+XYPzP3POs0sOsK7R3K5icsaN1aNPSJy7Fpek
7a7jswC57Mogpa46EwR2CaoM2SZcsSI9pwK7/NYmX2OP3QDSWbvU8J6dLfbHnVrjQ73F8HKjdiyS
r+FiI6PecWx8oXbdeXcVb/0zTHf/bgs+mPeEH4WNKLkr8rbXwBl29s68x7QMGZxc+GEDYGsrLnjM
q3HlbqDarl+/PEWb7Iy97RU8gPrEUsNaxoHfPd6DBUEyd9nIqG8T7cf59Aaf0Xp5RGJFoWQNAmKV
nMVP7zd5a/nM313rYL3dMDxk2XKtcG88FBcEWNxNL6DY18X236yg2gcTTaCRDDX2JK/DADtBnd34
NrrNYszsE2/uyHj6MyPhTXPUZl/7YzbIa8tYTLIdmUh1WkLSN84CVZ8MBzoyOvyMZXpzmcIJGsD8
MyU1zsWrodu40xP7AwQq8mwQ5Fu0Vz6lmuDUIunIjPmzeby5XlcOfR0q7BF9R9gADFOjvswp0YMf
BLMzbCqbbJriREM4suj7mW/y5mIOZ/CuUpytMnHsZvPZgQggTj26I6s962BcjVxRTZnrEKsUyfu+
xrwJRvP9Bnys0PlzVf3mi0uZ+6WIO2rXTQnbKmvQXmRxIPQapw1A9FGwbDYlxuoKHdatNaIJSDxw
ZMQ8xNvci1lzkvwLDt2BLtHVmopHGUSrcTY7lOQ2+JgJ2SypRkD0TSO5Eq1tXig/Nq862CKbUWN0
6vH8gyUr/C+uDc2TTOYQOWIyB/Lazy1IsGEILE2ZwfcOHPFaVSMmD+WWEC6AFr7/JI71goPhi3Py
ZkaJSiJICywJCjtjyBrexMr2Toz7RzZ27s9B5M2zThpPYMHiErGTJbsGLSXc9tjb9hJpomdJczuM
st3bfRXeJnHTXaocDyII3hTzWzVvUga2E3P1sfZ6MG7FU44wQYqR91az804ufSRvU1KfWB0fe5gH
Y5YhHJGaYzRdG/WevAt7PPMD2D6nglR+P+iaB2vhtg/dcnSIbkhUw5kCtN5239vm9t9qCObhelcn
uapRLV8LH8aPawZfWwC2djt8U316orEdixE0D9awmIHj2Z5NLjJRyuhSNP152V+mucuKLr7yg/l2
dia5gkm/sV3kQu/f25GRxFze15sWWMP+qevQHvEmPnX5lzI9UUdens1vpkHzYITyJWfjTc3nRtZl
ViyQQzTzFh7YeCvmE+v+Y999+fs3310kuquLcvnuBsoB/yzJihMT4LFPPuj6DaQQ2eR88kKx09nD
YJ7I+jrSDcyDlUhHumseGhYfrDYAoCdrg+4bpuH7L/NIHzYP+nDTDlFk2Hy6J+MVYSShDbZ/9/5n
H3uhBx0YydQYpcs3D3Dgmvi4FmZA8cF310ha37/E7x+OExz04jgPo7lXCI1cGxu+w6G+AITxQu3w
/c///fzvBAf9OCmGOQJIXO4Fwv3InMOVJaV94fbADkkq9GmojL2BQutQ2lBZ37/q7xef6EN+baWx
QgY3u0W575LuW5k5HhVxJ99lCthFmXU4UCAcv3+pI4OIExz0ZtF1JT6oOd3jispuzKc5xyi+Nu7H
J2d16ijt2Fs66NlVkvgVmbDpXjsli/SiTiD61v63VKLMrWAZnMpD/n2Lc4KD7q3GJLCcsAWKi8UA
15NKPsrxypiwCLaf+7g6UUf5fV93goO+XueGcl3Ut/ve9JOnmhd/FQZleP7+K/l9l3SCgw4fR2kU
RFWT7t3orE8e0/7WrE70yGMffdDbOdfXRuiqdG9ATM3lCL14WzcnZtRjfeWguw+SFZ3V81TyjzDr
C/xtcOcsAI/rGWzuqXH2yFX8gx7vOWmPWHZ59hxv9bvmO2cfKdkZ4WoEefL6/is41iv8g34/+Zbu
J8VVUohjzSbtCaiAZbHCl9gZlyFGjvrECHbsfg76epbojJBoroTMGp8CBUu8zH67hcDfEJhx4oaO
vHj/oJcHZACHWQllcwo+9eqLUi0wkpf3H9axz17+/s2cqnMvCMckzwFJ3PV4j6GUxzo58XiO9Oif
xes3H44drnVsRP57dw8yv8PuR6X5zqy3bnliBDzSmf2Dzuzqru/7git0+iNUONySJ776sedy0B+m
ovKreDAwkMwjnOOXFv+sPjECHWk18qAXFEYzpKiPsn1qb+CBmBA6QOstto1NDW/wVNzxkWcjD7qB
q6qp8JdjkRJ+nWHfOuri/TZzZEaQB60emZ3biKTL8FzmNBdKddKl+o6Y1ivsj+9f48hWyZEHjd6x
qHn4aZLthygFqy6Kfrq1jKJDB81wZMXU8+ZoQVoHZbpFlThsg7lwzlmxfMu0b5xbUT+cGBuPPciD
PhJ4YdwVolL7drw13Gvynk40siNHCI5crvimg7TxpPxa5WpfgdQIOArFJQFIYNW9hJ9b/MSEtJ2S
Dx27iYOeUs1WF/t5rfYpAvxaftTtiRHkWGuwf72HjoOzORZBtvdnY+eCy2ko+ycEHshTc+rSrv66
t3B+St/ePKVOuY1RFVyhM0hP0HBo7kLjh24gzzrp5v32duwuDvt7lFDh99AjpVjRO/chC5EKoHIo
51MR9UdewM9a8Ju7yEQ5CWuMOQG384+q1aipjS/vf/kjD0gc9PQ4dYygmTO1n1/6R+tb9SP8jDX4
/c8+9rUPOrt2dK/wu6u9noQHD8/+1LjGiRrEse990Mc1uJx/iMA6RGDEY34UZ/H9+1/72Ecf9NnR
RJJZpxE9i3gPzgcRf9ou1J45FcTfQYIOVfBvPqHlyb15sbLKRRdpnhBOJMLLOuAZ79/DkelTHHTZ
oiaXDiIgLUYjpLkqzsy7oLiqnk/NQ8c+/6DnBl3rFX5Emyff1Hrk3H8JHG9wX69QcLx/C8fO5sXB
orWvyiQ2F51f563ym/a5ujM+MGE4X5119MU/X4db5NLvX+vI7XgHl3JFW2qnsrJ9TY4s8qjP0ZO3
aJdW+Azev8KxlaV3MEq05oBznTDDffGC1xuxm/JX6pP9Iu/Dz6yT37/KkR53mA8e1KU0iVRQexlT
e6QYWjbNiRs49tGHA0VlDmje+f4mtdpcEmmahie+9ZEFk3swTpi5MzX4f2hMM+qOwsDZ7/TVCCly
qDfvP5hjlzgYLkpTgoeY+2zfQ/PCJw/SQ1AYPrU5OfbxB0NG3hUTebpMxnnOKcvVlOyG+EQl4sho
5B4MEbnpaCIl+ejhHmQ3gTrNZnzOH95/LMdWEa7z6wA01oln+ANCDzIbx8f+DsXFkgZ9q7+2t/3X
9tuJyyyN/DfTsGv/ehlVJ+AvMm6CfDeyY6YlO2IFxszaJZypENrsnGilRzqye9CRxyQMwgTZ5B5t
AQwuTwMb3A3hKnmpTs1qx3ryofVhCa92od0xZcbE2xK4guOH8W8rmzOO9GH8+6dOoY70uUP/Q93l
LbHLPLZaQ5gyzjtGwvffyJEGe+h+SE1rnMOaKnhvgHIjVtn4UgLKev/Dj33tg/7sDEY3BzigrzXk
N5NpIbQ+/Pzk/3wZ/yt6Le/+0WTa//lv/vxSglVLolgf/PF/Hsuc//57+Z3/+29+/Y3/2ScvTdmW
P/Thv/rll/jgPy+8edbPv/wB92yip/vutZk+vLad0j8vwFdc/uX/6w//4/XnpzxO1evf//ZSdgX2
tA+vUVIWf/vzRxff//43/Mhvnu7y+X/+8OY55/ceCTjDYZq0+vmvv/b63Oq//02IP4QfCNsXpmVK
117OYofX5See/YfrmdKSgS3wyzgB3aIoGx3//W+u/YcMAiEkcnTKnO7yLdqyW37keH9YdmD6ASpC
VyD6+dv/3v0vL+ifL+w/kIjclUmhW77MLz2fT3ek77iBY7lgySjGHUwffRg5hfLgXdhV054NLoTK
2AqsBT3v7YY67k5UzX9te/+4nu+Z3Jmw4Fscrmtt0QZFAOV0m2c1hRUCxuaNb0ThqXPvg1Hgzwv5
lh+YDvBJeXh6Yae1Xxq+7XPCOAJpSuuuVbvaTQi0iyAtUkgyEBULqIcleCIRWpcqC5wK7TsHUSc6
3K+9me/iWoJTUR6v63s86oPqgOsmvu16RG0SX5yd+7UVPYrUJ2dymhnY3zS/P1/w2xf66wj781o+
L1JirJWYow5LBCO4ixrYWbDtxtFgOK/NO+0BxNV9kH+ydBNfFfGc3Bl2f2q3eLCv/8elabEmd+hA
7XIPZtvUjDPPEn0AM80arnGPxvfMkc1eDCVzCcxcTkl8S4B7D/v2NuY57xQWzsd29BAJmpUI4cSX
+dP7D+RAxvHn1/JNDFOOY5n24Wm4VRVpb7hesPXKujrzs1ieF86Ee3SyQZCAeMF3RKiR0wDLMKB7
w0owiivCssRmckOylN7/Pn/pca7lQ0JweU5+QFs4mNoLsmAHTy/+/XliGZtmtUCBmTaoSYd8GC7K
KJrViWv+pdct16SvE7xFhzf9gzej83wS9kxCVTkSNKwUxh9RQLJ6/87+0vSE75hyGepMaUva4K+r
CWDCrW8kJHHLuGqcm87qdQzOLOsKbLBG/jIaeRZc9HYhq/MyywnSfP/6rJkPRjMGlQBiA80vcB3p
HIoqUgPfeEOM6Fk1msIhXy+D3b1ypG3a5DW03XNv++bXceb4vybN48nNTKu5DqagJkCircpnJJHq
VUWLwUPFuUe4kZl08xmJXBb8pqQFORQKyhl4YIzYvi1soW6HFAYGZE93elRRbtZPk6/FvQ32nhRP
N7J/uEUw6lujzTsTUyy2q6cU73pFkN5YUzn1i27yYEVMDVscqRUuGSPO2gYYh+1jaa576kZuY9nV
Ghx3cJ1Qo9Nbo8vg0AlvBthla8Ij0ixJeMQTVP5aeMQlFbbpDLvSbmNoa0ZZQx1va0+I25o64ken
lAmYv3Fx6o5tXgffchiKsHDJuCG8c91UhkR+GhcE4pVmhr+ibQEkbirLhiOJf89yf6D9dqeHvgE7
cT6brWrv4tqaf+RTZZewPfL4pTaj0ThzYs81yQhTnDf6Q4K6lyQ7ba3olZx7DJO2vw6uZPVZhPH8
NbF1a2CM6cjjYiBB29wMlf6SuUGgGTVytlDjaKZfhtkY3U3pmgvN15YOCiBrMSzbkB99Qs9Qia+G
qo40kV4Mhqu8dpLgykycRhOPEqRox4wAkEs622B+ZsNs3U0LZjXfibB3jfPKsw2o4XY37bUcXNL/
WqLdq7jCToV408MoHlbqXElHsAqEQIXTotUQ3h2nJjiSIABQ+lPZUjsLS9H/aMogBhvAsCguzdwr
R4lcRAEqklnjfLEd4o24azHEd7FnloSSqiYnp8gKU6ROcR+b3+agCdikDk1ZPExVElpXnmytYF9K
O0jkjtczpiAAscd+6nh64y7ytMK/aQ6tDy+1ZGwgRz6pKTnMA+kDFqg3BiEONxzXq7ZUsHqXUTLX
w7oeQ1qddjUbAj+VGF1Kb+CQpcvckDBFI8kuMzVCyYGduTAHmO3JwjACrHJj26N8kL5dcePzFAA9
DBDCbsu20vFu9pRAO9gqEk/b0SHqF7Q2jJTGTZNHSy7WnGkqh00XuF62qT0nAj2aBAJ8ri/SXViP
JNGA39Y4zRDKNyQNjZnaWFrVN4C6ON1Kiri7YCg1uBc3qIGh1MrVYJ5m9Zw4rZh2pEo36dk8gllD
1B6jYrKtlEhpARNyJUw9vab87zkLHfy2LBEs+zPNVejrKS4K60oTfljiiwkIrZgHOStSTVXbf02c
wqaB93KIvo1FRKK6l44hCdoWqLBdT2z8l0BamdqyChqNXTDOcUqtpBJkKrpViz87Kkl5mJ3BHFGw
QhtZxjGSHvBbh0SGOc68MfOBk6hRRqN9jt4ZcJ+nCInMZEGscdrpSkC/X/DSRS0JKWqR76Mb7XBK
b1XIk10XGbAmSB0Az0XvJ3JVq4FoLPAaRGWpxPQ/z1GS3Ci7Q9tfVQnBOApuUb8BPxtiDALM+F2F
rn0xJBx4MH251nU5x83XOM0cZ6dmn9AXz9HGD6PsI8y/zUQ+Sx2lgV61RhMB4IosbHxD6vTXKmN9
gLlB1ub5XBMqu0nyyBMpZ8WRh8V7SuCRrXlp0Chtr84eChEZz20u/FtAr4ShGLMF1jgrSxu0eBKk
etOUbvLRt2YCw0PbXwayMKvKBwUeCk1qHIZAxmZfQye0rHQiu0NpvEtQrR9nAiO8a3t2lkgJbfTh
Bo4LlpkqqbCoOWFVqbMWCdy484s+6K571/PHnUGyb7cKMlgJ27ZQ6lPRK3va5FPTs/OIBrlTk2O8
MiwHYNLDyEA3F9vO9yBjebxmqUzhw0o0SaWR6fRElgY1gLjCdYotw7Clr5ICSud5M84Q8REhtM7F
LPO4vMQU0HgcAtkMNys5x262GwyvkVgjC6JS7M42bNKdqmIm4KN04munIosbyk1RfZgdZPELL0He
NyLAfFGA2equRVuLfeUPPgwFN0Sh3PC/B5ASHXlAoOk1hM4i/WF4Fe5QaIZEo8jK86/Y3Tf+3kxc
ORvwqerGAprQK11djSRdExWXjD20mQqSX64rDMdtPwFiNWek4J3qoGIljH6oh1UIKTP1oUr2Q5U4
ZMRgw1ulouAWszANLorZhJKikQxdl6w3gCi0ZWKSjBu3062UVWVeTWHtJZ+0oZryunaRBtyUcxbD
JlSB0WwGtCEz7AAC6gv7FrfNsMSiM05ickusPCMb3hkCkrwanfbEqDgxfDmduw2IiXDEgMDTjFLp
Y6XUnfWZmUL3JCEEUlxR06tQayhT6fGyGZK4++x4tofFPusdTUVltP1dlln5BeDRhnCWodbTyyRb
WdxaIkLKrisDsbwr63JA298VJjA0q0q62ypVZrgZaLafmop5b10PTgH1XyaKzJwxHR6aZo6mJx17
xbjvszo07go7ae8kFCfMkbWFo6DMDW9vNKEiMJjyLWnJcZ5ED4FhRMCg57y+bkpBQrc9NhgD575S
6SXmv6h9Ce2hJl9ZjXH7uakwiMBqdIvhTtRuexdK4u6/dFYSfkpcQ6XnClJsuwk52PNwDQl8m05M
l/9UgsMAVJOZUXLmg4tjaZiID9oaec5jBwD5zMysCEoY2X+3UxOQutLOVcTwVQURBf9aQ2G2mkl9
jquQ7BjPahlTwjCEvugRiwEKnDURnlnhhyRHzyY++rIPIJlNsgpe3CTtn8asL8S2NQL/jp5vf4O1
EhNgZLQxicxi+o7rdb4PqpSoKiN0moe0jhEzzMlc36ShkNVVNKajenX7MvqgAzFHJH8o3M9Dt4Qn
mD0TEgfWsfENZAVrvi6TilUId259GQot0A8nuW4eWi8296nwsTZqw+UgwGrsRgPo0pDyYluRMKqc
LGRBYcb5fWL2C0zBk+zN40h+MuHBG6AZfRLspJN5RI27gYfLwjeb+sKbmNu3/SShVqR5AMCySRgL
UEo36HrRBpD9ISOTJF3yaQx/0zPUDcSaMsyQNE5wMFk3YaLOsxRm8SaiEkHWnY2ogLHeiT+qrODt
ouwZHo3OIS4NP2r2w/IjiyCjKcek0/vz57QT0Ig9pjxYCjpGicUb4gtFZmo+iUQ2z2U5OVjRtW19
BvdMRLCM5/gbW7VK76OZ1VlPitMgm/vAK+FR9UWYEfBWj0J/oj20/vfMRZ/4xTRru7tg7QiqY9uE
fcRCNYXqlG7y1k29CzGGwUCQgAy86TxRXlw+szQqb4qUEzAMcw7sytxVTvAAT07EVw7pFhbW9ykw
8frmRRjuZh9tKgOasr0GiTTr7IA5sojMV8+ufAU5SoY8aq1Mm7BSZNNx1w9fjTlLcHMPXfdkJPWQ
3wQsVwG22g2U/Nwhbi+eRrDCjTFlT2Sljg5WJIcMFGdylb/2WL+WW0EJI95KSwmssZMmLsW04GuJ
EHj7mQdXuOaf5xXuPcMd4TpXTfhqepyREbLZBtcTDzCA+Tea3arxJIghswjz88nL0mwH1AauXZfn
DvE+iSc3c+M6X6OmNb4w2bgavGao4ETFbEPWWZX0X6Wb9rh/vAUh7bdJMC2mcEhceTQymzhuEeNb
V7LRZ1JMbbwpylR25C2Q5RbVBorDqFxQyQF4gvtCI3vaTSrF1Fg6U0/iT6iYlTOiOC386IGONpVZ
yxeTdgJZuKKXg4rVHDTZgRqZoKKZsCOb2ey7l5TBtRvKIFwXjecQKlbOHevKKrGBO1WtvIdxn1Xn
U6B9iHHS0p+cKZLyrBwWpLCXJVKsnZzWVA5JP2+jrrRedVlw4F0WJokrJSnm6bkNsn9C0Khn81Ib
hvuFap/jnof045tYx/KHZ6fcAfDdCTZgGlh3nVcttLYsoX3MbiWuO7/KFl5qlMYXE/KHH1a7pOK1
BP5y2agOkp3jjvYnHchxIMfG6AgrmZYQgDlP5PVcWiRkksuTg00PnI5d/GANYp/oGPR6rv2RF5C5
rQ0pxmyxfPsMD/22d+uKPZOeeyJUhnhJbDPR9I+BDZNyRjbpgm+VBrkcXHxnSctIzmyQocY2YWNs
riIykj9RCon9rTF6bGJVGdGi6ibp3U1IffrZSa2F6D0DC9jpouu/9GlGzm8x9PO3Ykz7YENThbk6
TSmUg7q1Z3/Br8XObtImFUCnKbr23C7sWn3PPREVL6byR3UhvMb0zmOgQMZ5nAqbYOKI1fVZ4cHm
vmV8Ev3a4y/AqOqs/xOV8i9Vs4+Wqn8pb99Wr8WDbl5f9f65+v+hqL2c5f3n/5aN/1LUfpq/vWZ/
LWkvv/SPkrZ0/qCOJoWkamkuRWhKQX+WtL0/AoKcPJNKk+kEprD/WdL2/vD4CwpDFK1Ny5L86H9L
2vIPy7e8wBcgxByTItK/UtNe6kz/PM0SgS9ZcJlcaqluU9g7qLDplnCA2CHwKg8TdiiGrnejUQ+7
SE7Ztmht+5HNb3f35gn9pu661HB/vajgpqnls+q3XHDpvxa/0FQEMnUlaJQuRx5fw46CLqYFQ0Zp
ZaTpKmgp+8yxI5YWKm4JaovVaP1LJbjl1oVnO4Iqn+Xa5CsdfothHOpSmek5a7uLBKBaaOOOimZ7
yf7Nv+b2/BgQlfv+rVvipwb217sHKiBtir++aXnWYbU9aSZjMry23BkEyjx1Xns9EX8yfehxaQN9
CZ3xXuiOvVcoGu97UlbUWmoG37W0CGxaZek4vTR6HNyvRBnZn1hhk4CXpLMjnsa4SJF0w4GqNpbw
iuY89lJbPXiZ6OxrVo8k0dQgT50qL276oOmSHdM5m1mjE3dUh2/qNiOLNrTM0d6UtlcOV2GS6bUx
dc6nAvft2iOrhEMARaWLd1enF0UeOGqdjoNPWErEyL1MZctsYOoIdIyysyei+4rXjLNTQACGS1C2
uJiJdSGUYIheA2GGYDwdolAHEHAYoYKdPWd3VdDdBUP8KZs04WdKG/cEhIRLdrR+oCJYX0wU+W45
I4AFKArzhzJyjPB98QCgQjxErjLOw2oB0JrWkobERVKZ2sj0imwn6+nn9vRW1DOksphobKtuvrGp
/mwoB0pCLuxdUDkmy76IReq0hBuyS2f3rxWBfgaUv97O4ZgIaAGeo8Q3PfmXUQ7OsobQtRazVbxW
vvBe/L6qYL2Ovfmhj9xPuUybLZG/V6NXdenZYIhAbJN6ZLwvWBWfd4q9yr7rivLWleRUT3lf76za
mF7nutLtBXZLdwR901ukswZVpO660Wgz8mK1fQsc0PtRKg8WplB1RoqccIfbwdEeWQXxpHkpk3A/
j/EEuyj2u1ReBrIb5G1MPS5Y6ywjKrkqC6brZrRwJhJKkNcf7GQemgePFzWeq6yPvnWB0fb7upYt
U3wR2JeC0ibW2wAa7lbT0XxSSyakcPM4QARCFSn3xkjqw9rjRLW7isgce0R03n2IszSHmm9QgQDM
0JHGV4Kj38a2GTSEzyR5zPdM7WIn4wRDOtwF+cHOYuGcS1CWxcXYE2pxlkGsfQlG2T2puSCYMMoN
bM4QgX0Ln2XvmaRRd4qFfpkSJIO53BK37uBPJIY6bsK+yM/j2du4bgYKmHY8oEG1GmbyVcFu4iy0
M92AT6Cmt53isvqQabfyNrZIi6+SoXVJGKqUQZhZlVo7N4lJlhGI1S9UWVjVY6+B9IG5mZh/c5WR
s8TRJbmidQ/fci0bziLWfWtApEn9WBRno07LaGt16HnIj8xiHPhGEbB3Mlhb5jmDyka5IsLIkSYL
4o7KB/E0CO+nM4ejBNI1RF2uY60WjGmu/O4SGiRptSZeEO4LV+utJPkFUik7JchNueOHW99Mbb2l
4k8QSuMLd/qSdrFor4e+DJ5GkTnqgbyeQJGJavuPdREOkMWF8xB45sh2r+hGBbW8znjGceLZm6Fo
kuwLHRoYeJTZHqgqpyZjPZmMOF21TewH53nmFHswL/DSo9SeSCGN01Y8dJVRi5fMNifizPJplJfM
jk6zdSmz5VeB6bYci0hWtZEsyKftptlW6IgDqyfW2J5eKJlX8RUpLlR/EXwW84ozT5u4iUk3A8rZ
YD5L1TBcOW0Rf/DGfPBA9vik+rhUuOMzfFzFy0yxbdoUJttanmQC15fz8O5pSr2G09jU7h7aIvNh
DlDUNi8oCJH5y5NMiys6rROSN0slbUtFc/7gjnqAQVR77G11MQbljT3mC9MpsIfL2iL5ZePaU/Ma
UOYmCJu0SSKtPK/fGa7y5s3EAPRi9m6X7fpEVI9T41r598r2xI2X9TX5IUo3hFMJZ5Bb6cr+2R6J
ibls0kKzlQN/XRMATfZEJvMlH2CAS7WxFAdpa6I28xfpqOC+tGTbUswlvHddcQoKs1+Oz0Q1VXo1
QQHfGkj9CZriKGslpW88etZs3xmFOZKM5/4f9s5kOXIky7L/0utGCBRQTFuDzcaZdCedGwh9gmIG
FFBMX9/HGNlVkSFZlVK7XvQiRUIy3D3oNkCf3nfvPQoUS1hVijJ8hARKCBcK0EEW+bDvJurqxz5q
ufewwT+PfeHpg04pxX8EJzE3t6ItpvVWJ0lDm3qbqoy9SwZYzPH77D5Ypro8WF0A8b5e0NHj3nfz
AkdbLuVdoSlJ2ng0kj4UXtneW0NDJKdpW5ze7FAoKwfiUMDQnfngbOnK4KW2GoeyWKJJLBoGb+5A
57pQs1Vua4jTjU4fhiWjHBtGHwFVfpB3npvpvVNCHtpYWVmevcpW8CiH/k02K4yFCjt0k3J+UWo+
1G/QUWaSXNHQXfxRU2rmjVnzkqduS509mdB9Y3rnWx1E3UdnkL+4BIpO7NagX/WBSvTwaTC0hF/Z
Zw+la984jtB39EO342uUO8CgHJZNak9htvlS0ID8gOptqF5NB//BTEkBsVup0D5MslL1tvN7W0Lq
XbDaO9aylFyBDfu6zFvMHefpdfAZfSe4FCwrk33XLSwCphQA9EEWs+7pwU3Wa7au/OmVnBTAVtaq
Png8YShkkLgnTxojh77YYd2r8ww0hH8J5nsKC2db2KUV3nVimZ9QljJ9CUNdqP004qrdy0JSjd3I
oTk0C63zcQ5nW982tFKvVMLpMLlETIH9qQdCxlwgZfPTzPZ4E+bWMh8NzQPjdhWdd8uJPUWg7k3w
0RaDamFUrz20h1KsIDOGLPlFhYhdXUzWQEKEWwGH0tfQWmE2RunE40FMv3KABjRS21T+HkdAe2br
GAbYzaKwRXPwpOV1r0iIrfCnX/XYVZuxN+OPIfDuVSusS2NCvaNLKnxHhqUhVLwO0t1FnjWc7Rb7
UOYY4FMR931kZhruBXRI1nNHMfSCcu+OtYKPaGjHXEU5Em2rpi6kVG1+s5Z9+BGaqy2La+xvR0XJ
uZhUfcLaK48ISLSCDihUTTe1G8saIBHWxfDLDyqqimkA+GJFZfEtxWwATA1x89ISgA3iwB6LG7yQ
4uegqu5suXgN2qjjpM4ghDpRnr2jV9tfcq99mnTosJ8tWE9WCTPCJManNaI8XJh637XlTeK6781V
py2r6zfOalnIFkNPwW/kHPOFCr5c9uwWsyE9oPifu360jyZNg+3i24z747AclT1kl2AQ+c7yrSoO
IivfZTS635Vhdc8Y1GyHK/VL2uGTHgomgH4SB1C/cehEtx0iALzT4uyJ+lCotN0v4FG2YVkfTYVC
Lr2LNLB8jJzeQlfClMqmAfQ6jYCEaLKNrPp85846umVnZPYsSsYjj4ffJmqKA2rQew+TaEjz5GgH
0Ve7q6KNv+S7WYzNfZEQmMfafubXJOcFwAXN1cVbk/J0xmnkHIqFQLPHDkr1+z6qHhmQ6SS07MeE
bhdWHd4xrXoqLXxISbQ452cWgVhfBxbxaYuE7y0E8vkhYqC1/jlpKJTNKuBEgtirGhrrlncQBrEv
8ie1uqSCO8dTPK4mOjmIfeLgmCBpllQSWVibYLEKtLa2fWBwn8HWj1MVC2cwzH6W9zEINV2crvZf
yC75H9DG1R0i+bu3jt6Dq8oBYcZOdm0TlGfAYA+OC+O995IX4QF1T0b6ErndxfYSvAUIt1oDGOUW
NHy0QtYnr/IPqiK13niNd3atgC3WROvFWKyHTpVAS9Q3x/hiO+UQrLVzsAbrSlhp34YaGzBArghc
0toeWl24wCWG23XOT0LNGbskBQAAuBK2WwgP5A4xcRW3kf0zZC/SC8yylaWOrTAvrfY56Pizzj2d
aXEgqzvfp0uzD8Urk8tibUqyT7u6mv23QQdf8wn61gxnyqPF9wCzbN4Zqt45hlJahfmYL8OFdCjt
nA6cEres3CdZVc3FCeXjsgZP7PQh0K2Of+dPdfjdm9iTTODz4DJ1Fz6j5sXXxQ0mmJu2TuobRef3
MuW3tSupxC9aVpb4izesBKitHAr/5FH+tHMpVyyBhxjSfhAJp70diSuptqCPkO6S6SwjfZBSPlnO
ciiysT72MHFoY0coXJZKvYXTCFvDpRTSbaPybakD5w5AYNnuaNqSd0qZBDiQhuFQ+eKxvBLarQSc
qIEggwkno9ZY9PXBWhf3Z+KCKKwyZik2FuGNqdkIWpFd7BNaP8uxoqYwatszDoxzY+d8Qt3EPLYw
Ns6TWl/sCAK4jevi2yxQ1n2NBNAGDT7qMRj2rGLPklYqijWs7FwXjntskQV3AS6KuJkSus6bRVUf
a2s/L90kX4zLcTeFiAcJT3865v0XHYj0acxx0VZFydDrBOU2sQewQW7WbJci+Zo7+tJh1d8vVQ4n
s6knSGE+y0CEuMH/ljp+crvyAL+4NHIUYItLgDVRdlsZne1R9w8Tb01sTw34OuXau8A320ZAQSmU
pTmUWZyvbi3ucTnxqG+GnHotKzlkUcHmzMiMlZmgbENAJDmLhW36hkKv8SOI0uExT1tAsRnxQc7L
ZCMp/rzIJe/2kKUvXDizrbfM1kuy5nUBzKz2vgfB/BhlQ/SBV2FVXC5p/c7vJtWG3RUeQ8O96cxJ
+Pa54cvDQE4b2BzZdsxWxHsNeJtvqQ6DphYMNb2CraFhKQhBsrpptReLZQ5gvWHReOnwUuclrXOU
J+ItuNaYFhKjA9PAuibFkzY+oJkKmkDThSzkkC02I8rBveuO/rGykWsXjytBBaPjohTLyG4Gy2sY
HxwWasALEoADaphu3IYdSNFlPQA7/4dB4IS4RIv2ICkddQ9rm+9ncNTUZY862iXR2p5pQXfOZc3H
tafXH0NA3VUzYoKL9DyNGKyelTfOfUvBLsL7Ax13odtDC0kU++/Zxv/wlA1jGkELxX8gacv1eTpc
q1C1D1xE9w5Le2r+aKzcZJ3Xw/xOWC6l8YSHDMDRmmSMz7updNTVzEMd+/cwSswIHsAqPZlu53kA
3yut1W/Dve0iIHKY90A63H0+pMj5P8Qk0uhB9t2XYaoB3WZO5iEL5yu/KrydbNtg27S9URtWcRii
N2UZkavjnpQ1Y/DGCs6p9Edh8tqrj3Mb9P5wrSDUIQNSpusM3AUGKHc+rKsncE6MvluFIHwMe4YV
ZbsnIHNm29e7OQCadbTppeGWOLvWXn1usnP2nf6+EWXznvYtHVuddDAxsQrYhKUO9yysIC3T3R33
Mu3jNtGHqHJ+cOgOcYQd41l3pKJB9rliJzMLVKycJ/T2Ct5y1Pxu2rHd00dCZ3zQfWGDsVtDdmOT
39xr0sx5Ry9OTqcjTA7WMOOa01LXwN7peAZs8Cu63/DA6F0389Hs2ABj3ujMUWN9Z0soRnEtV5uu
tzH7rfL66sxXUe9TxbI/cyvrlr5M7oyGTW0zERykKy7cDI2Nq2nyrG4bDf6F1pwMS1dn833Cowp0
jJNk8IfHzPQuf51+bl/DNW/AeQ06dcFNQ69J2o670yys/D6ql+KbsJIclp9f7DsZNN1Od1TIUBSG
P2FrO4LPa4o9pdxaKJZUnqUSRWLpFPfflW3EvEFwZJYQUYvXREXq4GVOOm7bJXBfVYYraotFRJ0d
3totyzfaSYCicoGeyi82i6dNpvR80/WTT6/fcjf3sjgNRv/qQADncJdjT497WWEMYtWwU/PSndy6
h9qM3QrbUrM+ynVKjk2v0/s60cMXS9mxpUtmjXJVd4Xg1rFhXP0tsNwVm35y+hs9jOLGsqh1zbDC
WCLytj2PoT1I8dsprKy9Fu5WC7s+l6osD9HIaEsUiIbHzFzBsHSDB0+2N3ns7EgwpPQiPXfu7H+w
oofS7QOx70d4lnJKxaH2LXPuM+e1daP2JOBbsj9evvjQoqHS+7RoriAD7bx7dKeeY96s7o29jr/Z
z8DKHNLmNATg6mn67E9SLse8FvNjMwEizfiq36us809ZETmHlqYq/IZN48/HwHWtW9PDb91OCBkP
yRQMOA35VLwi0SQ7DLjd0arqKlbSDrYWTgkWg0HywqyYnyDL86F3rOahG50nX0JLLUVRPTaREzDw
JPMZkpnAL9hksBb8qt1aqV/tMzdL4wBWGE60q1vHAqSVonCq4NYHYp8xa6/J2aFZ+lBK2Bc7eaUO
XaGvN2nRW7Qh5vQRQi0ysd3n/P1GrWE3NdOAzWP8ZntB+3Ut+C1eHtFyE3yah7yJlLVF42ZlmId1
NHbPeED1ZlooVIsyRcWdEkJveB7Q18k6/SAVEZ18EmJfAXJp/W6vo2H4bmy5bCbE2mNuGi4HVrVu
vTmZWJ7K7mfOFQMCSko3tu2pw0AJ7J0UYE7MkJR7K1p5+BeLeeXGfjVEqT/tUcunV0pQcGkfcZTg
ocpm6svxELa7JGh7wOJXXys//wvaxrzzuOG/Dz6iZOyl81evLmjzKgwIO6sraemaZ85CpbqdNYB0
EyjR4yT0OcFNksQRnquvi12vvLoBBKESyhzdy/IAZB5kakJV/kBu4MvQc/mlBEv8dFb9O+0ZklGL
aw+oeDU+47F5WuxUx3SsLtuF3tPbpFlBVwzW1eHDKFFP0D7TJd1n0i13eS7fWDhA3lg7f6MXhnyB
LMAcxwkcZjAwu2Z0bqp+WI/JDOPYqQecOmvdnDSW/32FQfN+Tl1/44agPxHqoq/L1dkWaO+XmZP6
wc0g+wW+YAxh1v7R4uTZl66l78Zyhr9p93TW1wAu8AalR4dtyOOUDG8oUQCwLPyJTHVemJ7llepn
s/LfJrVGetD1k0dL8YlQEKY7QXs39ucJnynXnoSLT8vXuw6H7mkAzEm3S1Dv5gwSbV9UOKDW4Vvl
6BlCZKhu0EjDbdkq98TKvn2wTQK7rYtAh0JKL/ZWhfFsCWCEexQmb6YiaFnMG+1+9x3POlRapGrT
NC6l5KQc+p9IUeuPovD8M744Du+KY0Es2Ip71YO+8n3rnlTEeLJKi+YZ5CtIF9OgXpAB6r3DpiFe
VUuLvzY3laiqCzojFtFKHnEchneZmm41/uw4hI8bKGs5DV0/P+RJpo71kqSv4affUTdhqWKy62As
Z9IEj/i1agbSksdps8CAmrv+VPEc7WbnGdm6jkG+faHjKtirmldncua7xdjmWJjuoOuaHYT0HrFJ
8olW3gqnAAmqv1UU43/vHLIOeOAExhe8mX2x94Mo3/Pb7XcUBCyby6d9kyGkPaLxB6fOTiwdW1HV
xgvTOhQaFOGz3+R1evI+jaAQmrcr3hrkzzb9yWCxfBgv4syyr1umyHMqaGL+Dgzl65hX3MQpigrK
Hra741Ntn7c3jeuVu9CTGE96j0F4cRskyU8zKiQEK90HkcL4KgKuOE4nYvpwCTk79ncnzeo9hZHB
r8Wtes7iZt4iatZ3uKydlwTH7DkwCben3M1yTF+W95j0IDeLGsJ4h9K2mcexYYRjFiAeN+pTEfLF
9Fp19Szny3PdOi0fm1U8Nt487PrA4gDOGpp4McqU/JByyJ+kNYflNs0mbq1DPhypf8RzE02stGaB
SlrasnmYrbJ5FZxvGwc1+eq9psQoM8rdXXt+d4MgZ4TErF7QX8yeBuc+niw3uWQLV7Aee+MrNOzg
loVSdF5Kx3laatt7uipGj+g73tnJ++68fFqJgUUYKPVuRJgkko8jp9oLJb8Yniu6KY+Mqy3sJ9Yf
kDrnJydy3nu/Lr4R2MGfPH16lUV4fVkqvYj39dPIrLKaY4WfiMvK4C3vw6jXV1GEPimWFkBcterq
x+Jn7N7GMOTzwfU0xLCO+ta7R+7YIQp1k8mzcVPrRrRld86FHG+KHGxqMpeGEsLa3uLyvpI4adB8
GUzQHKIcCA5OIL4/SDJxWk14MAsa0JGH/zRqVz7OlQ8MLzSAhLFlLRiw6k9DN+4lNCYoAHjb+Na7
sh3QOxuzHrJPQ7j9aQ6vUAOTWHNV/m3mgctNzDSN9hba4XCZ7VCO+8pti2XTrY4lLhSdATUE7AU9
4tN6zj7NB7qQZlW9M0K3z4vp12MZGRyqmPz3qXaDfO8jpNwtE+xvtyUhseH85ck0u51z3xXY2Ccd
jFs/bNx9NGvnLnAM4z9mGiT2Ty88cGH1dbI0iwF2Lw6+4VzobWkH4xmS12FIGsveDe08/Arrq6ce
myyyLtWLL7pwGGPzq7buYKKbpH2Imu55tLNhU/pkEBZ1l1/xQ2P01BrWlphKt2qtXzIdvEf6YyUC
djtM3TEkNAHZiU/4dpjlhWdjjLJdnAeKj715ZKWwogCz5z2E6KEoe/l5ChJ/k5bJzZKzffZTjzuv
ufAX3nhYx7Y+cSjtdMs+t5dm76/TEJsGQhoIw03QyE2U1w+eVbPDAHawDOoubZu9mcGNzGZ2j6Nx
nmZoFthu4J+R5AQrp4GD9Pm3KqJftfA5KjIPFAmmRIFWcQzR/NNKgR1tzR7fK/+e/0UtMjer5JOD
HUxaJH0VCbjJ6q6ZlmTaueSjngNugbtczfe2Ra1CCMkDCiMEuQKv69TeZba5G5MAcInpf0e0lK/c
JCAKqvwRX1SsR3NyvPy2HL1we+2fnEIVd+1cHPViBw8gvi+iNOM2cVo8VOV3NwzvvcVBofTv4KF1
9M0Hv90c44K54u0LPOGP1WLfttX8o0z1FLc8SRFJfEDfwaFqgct0IZ7dEOc/9Zriyn6BqJbU3Hix
7WeX7Boz4eaOcahUAd44o27TSEF061xWGPXUbt2kK/cVsl+64oOueLzFQ+pSXIf0Xli3RZ0/Vi7q
i9ZMsAn76E3GQB+nqV3FTgO9rqr6V16f4zIq3JzuqxupVsVSdsFF8wg5MPElnClsn/J5zm7DSU+v
fBFoURc1qaJ+5BO6ypn9xuBPM6Qs79ocI2a+imWY8lVe3Hvur2SCc7mw9UGmJevSfuZegkLYd5LB
Bs1XgD+vmhw3RU08QZjkw2orZ3fVJzasuN+NNO7v6/MrNnZV/EjYwOhz0ZLc4K/OHPagcrzPtwmL
sRlhcfKBtMiJi93UOb68D8oFmiDJYPVMeCpaGO6MX5Fbinh4nfu6ydIbdkRZFafeaP82PE83/3uo
7DkLqRI4KpJB5TfHqcd94nVD+/bfO1Gcfw7X4X8JIw9N0UP5ZPdm/72pjzBdpBtbpUd3iNRjKcvh
aRIdlyeb68S8ncPaDuDBj7zimTFo0B0OANoQhyj5VpsGR7hbSwuIcllCJZCeNz3hVGyJp0zoGBui
ozA7NTWl+W7EXAn2MaozgxNh7m5cuObf6kWiKxl3xB1Cd7bYtbz7/4gQ/n9j2v8SLu/of21Mu5jp
Ixv+Gs/+/A1/mtJk+AdqFnnpMPSB9AaEHP/0pEn/D893MZxFof358fjPmLVr/yGuGhQpYZtRP7hm
s//hSXPCPzyHJCFusoikpi//R5408YkI+U+LVOD6BJa84OoUCaKAP/Ca0fxLpwx+GyMrjSNVTP1c
b1JcCCYebZQqHdtR5rIspq25RVLh1jWBVro+Biw8sISuEjaS8Thz7MZ1WjQLzp0GPdnPFPfeZjEZ
1XtJRx065ylycKYYbTzD0yPWuUiTW1P4Rbd1eoAIR/5LoBJSxk7sKZQ3E4w0yBLlMM7o2IrzJhxD
8eg7qMshRZGMuyWjMyESvPE88U0Ifg1HMiTLVsD6tZuiiN1gbF26OLv6NPgZwWPRavvWSkI/PNZs
2290VkkycZQxp1s5y+yhcoK1Pk3OGiC35L0e8Vc0IXjeOhl2Rblk+KCGu5U2vru5sa1bJ0ohgfsR
ObHHPFmybwQLvXQn9TKNRytwmW49/lg1R8lXF/9hHXsr/1gPicSL0lVyeVqT2X9YCqSV58RPUvMz
MrnlYSmty+CsatIz51CggOxLX/uE4lYEf0xqgNWLIJHpJlSLbu9Sa8G2442h49DgTMvonRnVGsZ+
ykV45AJ0rBmI10PBtKseaxUZ0lWpOxxbNLXkYdCdyy2W/OOZaFtYH3O3ISfTdbX87qdXtp0Ug/O7
TlEsS8YKNuYOiJeKV5kIVuY/J0KUN73OUVzxaS/8vyN9oRvU3nqv1rn9oYphxejtBJJklTMdy0Rz
g3aW9s5zlw+Y8Vi9K17GDSaqJvbkOSl1+RoQvhljDrY1ZrPPzGYjSNDuR4gi4aI8xNIW2Y69N2z7
yIdJPq0+R7jd1WBdgqlhTCnwhB/yZv53BZZ/K/2/fnV8z3NEyD84NtIgxtG/fnVkw34471ezbbnA
71Mr8w+OndTdhiOgmjbM5eO0yRreos6VIxTH3mY9UNf+0Zvc9lLnTfDIbU5uVhoAb5Na1F+W6yvn
LGr+NwbMz5D7P3/N+VmRwa5GTLyQf2/2l8NCKrYszDZFw0PZYOIvHkgOh3B/8XkQb4r8yWyy2S71
sXV60shEyoibA9nYuSyRt4UuWcRFvVwR7Cc1/fYpt/odzR4IPiuqjxbRsWdHFVe1lzs+abE8h9bl
1P62VvVvmgVuMc40dw1fxH2tKiiqE8sHohxh9CtavPyxbdfhvRojUgXOiKtt07CngbDEpflr5VkW
abWkeexkWN5VfkTZVtK5OMjtnj8iLrXCPzgnSXowVYEurCxEufgvj/V/4ab9BAf8/WX0yey7vuPj
4P17T0Qu5mCcFG3+xC28p6bS45vp/C+FypzjkrLZ8ey0wO6vFo5wwpxWMQQfpW36h8C60lAZp74k
VApuWY0tlxCxcB90Q7FfKD74N2/532PvfDopOxCOx5PddT33b+H6aKxV65N22q7aMa+Kd2M35e2K
K8bGcVmjA17N0LzxzvTvYJ7/6pvhh74IEUqA1ci/9yFHEa6zaun5tM2ef6oLHR5hZ7PWX5f2JbRG
jBOVM1Bb21f7ZaWhzjTNGK9Rs6/wpOzsIvoFE8+6kXQh7OwwdM5zIYt/U4rpXNt9/vnNDDlheXG4
RtpXf/c/f3/DvAZmDpBgW4Y5x4kuWS+nffLcGsPZsS7cenuyUGqzLtDISz9BjRrZcHEbfIvSfjpi
E5NvjuSxU3SOdacTeC9cSKqjn4XLcQ5Kc0jJ3j6iIXNj/vwo/o+Grf/W3/9PSYD/Mi9w/e/9Rx/O
/yPVNh5v1H89bH3Nfg31R/XXacu5/o4/py1hR5TXBExUUtJe8pdWG2E7f9AAEl7t/K4T8sX4jwiA
4/5BfzI6OWZ/mzqma8/oP8Ytpi3fYSyitiGgDyeiTPH/5hP+8bz4s2joX9faOHyF/vlDh7TMg/ja
sCE4Oxzxdw5eYCrVJ2RJj22p0hmAJev29UvTunl72wOan+7NjJv869T2s3tXdSBZJQaVQpF4nlnD
a7HxhzSAF89FLrpgd9A/21Cu1eO4QqE/JzgJl/eAXJJ1F4VTF2xVonNIG5GTDvXNOLmREHT9l813
O8vhmXcLD33C6MjJ29qzWwzMrZ752uVrkp7DsG4fwmSsyNT21nRg06YFuf9y/t6R+Hn2fOBQJBFH
a/ptMiIUO/LdFRvbgIXt/TDQuUN+3JcJy3L+qm+iaYPxS+tSTU5eOat6CEm4TcMzNoGI7VjJTZ1y
XbFU/YsNtaM96UiSvuWe1H3tCCt5x8bNVh81a0xaosFBX5yU8pvqgLtGPeOWq5PTSJ4vOwSTE2KE
CK/pWPbV2NzyZMQLx4WT+94hwac4fzciDUgSVt1KEG/GlUXlApU7O2L+0trPDVxOOTpTyALNDcdD
MGi72dmkfrx4qTkt44TJV7B/sVf5NDITiV2vpuBV1o5aL5I6c3iwpVwwQQjbWmJw8mO7rRTHVWzU
cLUG5FIDwK5DuKs19QYM08kU8SKPVD2wy9NK3Qx5xUBaQ8xJ44ZoEkJps1ig63I9Ws258kuDFb4J
JrNrwgAIWkt0C6xslniIvaUlmM0r+vI2IXrwVXcfmuHVatb2l+2x9T/NOQ3/WBeclu6AFqPTIXcX
0bdxAvP8Z9MLO98LUUTJ1glIcqILNDLfs6SZ5tPKr0l2rMqXivQ1k3k81qlkGo/SbooBP6qPdByX
qxjrrB+zYuaN17bw1FdmMgbLYJ3V12zpgpBgNz0je9tP1uqiFk/fdKMsvG89QL3vgstwcULtuEbz
VJWrd4nsx6eVGgi6MEWfZxBrE9Ps9ew3z6pXhirRqJ3rn51MRf8rr5uqOaEqp+teWLgfzzWeankO
O8smEhx4CHKKHv+No6Wdk+qT1rCLeDj88Mq1QV7sOP09rtykyMAX2nL6KieZhBd6IjBP2lG0fiTu
uFKP4HRKHNAtE/fi1hgP9sMy4g7OSpmJm3VNp+WeZZ+9bBaNAv1QuZ4S9t6nNmOxtthYx+aRnDp5
DhVVrKWdTBJuJbsm1qPrkHS1N5JI/eptfDyiUbhpgjSnHko1yr/mynFO3Lisfhn0/PFq6ihHZXWE
I8uqecHpS1PmpudHok0mCwdRAaKQc3WuNbJ20TV9+MLtJEX5EdnKk6CY095gDmUW3rqlpdq47hZ2
3lfrdXPB1x8+F7kxTny9xGDTWtsGD/mshfOMt0F+1GuJv3XoV5ZR7mAb75mAhV1/XUgX3MKF89ZT
tVrtdBqztT1GQcLdslzZ5h6MbZUsLRKSnDSrj1nospk1nv6JMwMWuT8vNg05/kREBm9JlcZSm0Fs
12KokptZVykAaekX1RmxiiAhj1wqKHLXq4IYEicmcLd0U3ufNA7jRwVzJb/mDBdMwvitYdkxDHN1
WBvLf2HMW/RmNeNQYRiZ3XIbUrb4wmUsXMk2NJU8O25VTts0bBf6L+xJglnrcg3cOlwgaftgY+BS
O6opjtiZ3F8du1gU9LUZLoltt2TDqxVgQ5YlQ3+IXBtnZUBdCNYoq7peEuRAWSA042Hdj+USqYtf
CrxLqQfTd2eJ1f1QfsdbJHW0lPRiEgmJGydq311Sr3Dk67X+iHS90K1BT0f+uBBPgniw5BTfiC4Y
vpTYVUG/URgkguTWixaqMShVUht7ogo5zGUWF070paIoFndUSpcXeEI6U6jlGMYno9pTSvTjXGAd
86cO94ZemYyAJYescfa6q3cQvL8K21g3oZXga6hg8o7+T8F29d7xamodFSDgEC/zWzcHBXv6zOJB
jOlKFQRlPY+OfSrGv+YWhNB8RaLeJXV9Bf6xgvyd08K7RQx9X+r1zQ2HY+BhxN9kBFKec3wlG+VO
C0bKptyxm94Env+Y1fU3HC/473O6b/FdwqK23J9kzP3fqR3cLqj4aembG2mGiGqHheqYrhs3Frjq
BLmAHsfsDXEPgxqxjJjKmfRQB95z0AENr+m+kaN7mIsw2RRR/9r5410amJ3BeLwNiEdbXjIf8VE5
OwXXLTYhIgTVa+fcVoee4eBI5wm6Se3aG+vqY9Uhjr10enCyoNzgR7rBN8oFdx3q36ap+QVSH+Ds
+jtFydJ701jZr6pDm7f4WMQr2IBscX4QRb9QOuI8jKbrxbanNGajKxavbrKcrKr14Gx7u3Ug+itM
mmyjsGcBmXBqdKrnJl5dBOVBWw+vBmsFt44N8uppxRF5SUPbatk3zy1Onh6vq7PIS09zU4k3pMdj
03kkw2vebJtilLGTW8jJZ1a11AP463igCuaMw3xLmQNG12E5uHNv3c7Bmh9H7sX9yH+NiMulIex4
qoy1PnU5K8VRJz22hWY35+TPDd6MTd/Ly+Ku89e2sjDAu/aKtffK8AZtcQoTNNeciQtX0JgSrNLF
78TT2S7kgY9GM32TXFRv0mT0viRRn5xagY9zLK5VCjTa/PJHgvKkDeb2jahR/dOvaYrDjxCOO2t1
niOxDofRZuMgsYK+8gJn33sqOLZYMnGe1c6TN2GdLKuJUSHQl8rC4s4XnQOZwm4aUvD8zCzm53Qo
znU6XCgK8hDm0uJkt9xWZtbQH8nUAD33+KGgGXa2+wvvhBfbjaixyXblZZVEmLxG5xf8HAT2wx6U
Wqj2DSHNGDNwtmefSupq7X/heKVzSmAt4zEU4fdaerJCCWZwGtI6vHRsfr15gwh0a2v3W2YouWhn
HNNzIoKT7HiiEUF05seO9Ccfx2zG7q3W04I7GMM55TA7zPCS94RVQ5+sH0MUBe8lvn1r1h3ih8NB
FMwtm1gMt1hNvoajpG8u/44FhkB2ErB90PN9j6x1Njo6zYqSLpZPzXYq4M576p7mqXabdlRZsYeK
vlBEkR3JVvQw4KmtYdsZcfj5v8fSp7HDVd3jnPophozuPsIDuQtLjAauXG74KrNpYj8V6m91KNAW
2PUhcuGF85gNNimsrni25t9t6J15Fp45nVF3ssZse0kAJfDOa5c+j6ubHNOG8pykoRsq0edUjnde
5ut3WlLkT7ahH5O9rIcZV2tYusfI/z/MndmO20jWrV+lX4B1yOAUvDkXEjUPqZyHG8KZdnIeg/PT
/5+q63S5jHIb3cABfhRguGw4JVFkxI691/pWPPv4rVYlzLW3ChjlAl4eOnMH3JMYLdI+MkxnmhsQ
FdsbNW8wFUuJC4D1IthxPm3WtCTVktKYgKM0xc8lPBJGTfNUwItappJgdfo3vpfrX9pae9DKUNuZ
Xf2ly0PJGTbrD1YyX9KsMY92aN+qiexTnerUpVWwHVwWWZG4aqObwl5WnjetjLCS6mQRdX3sOvcG
MFdMtESOTFN3Ovu2RAKASTS22IMq5btunfNIx4saYPNDWOpmvSzo3Pj0ym6qeQw39MzSLbtA6rd1
sDWqas2kghxyRM/PuYkAEwrNks5O8xAyAvuqB1nnp8w7D6r2eoyFfMzXoLVRfajXIVMHiOYV1z4e
97oVmKsg6MfVnIHHyEUv6RsjTtlqKG5wNVgifFZp8Mh+ehc36KLaGZ4GVaYzUuLV0FCuUn/NThvm
lCorlyaSep9Ncleq/IX1Se6nKu9IJxw/S1vfGh0+oQBH0P0UauYDYjJaPzH+mIWMhTOvO136yajq
xxJnJyqjRN6YyeidpBl5X2DgeDchcsRbzXI0hf8JmOiqR7RwGS1dO/foLnzP0y9IwhtWNUu/xfXx
YiW5XPDRVg5S+bWQ1HsCicZ2CgRK4UYeKPHeLVCJywwHpNiGiYmLab6pteAh9awnr8nuw9gLnpmM
D8PGG5rxg+ULQ5RWr50EnesUWCC9GtadE1VMhmqDQNtRM57SOKS+oXR+YF4RfLIWYIUdMv3bVPX3
fRCvh0mgYgtVwmPY4V1d90yf68T4WvTm1jHbNzd3zVd6NOkytToXplbXH6tI544qorq+yWnyUnHI
aZXGI2NmuBFv9Yy3BymZh0JNRrtwlOFHO2n6EpNauO3m4SMIrfxQB9cxoEnN+NYhpvZ1q72Prva/
AlcuEpTibnKq2wS3AicpRMUEeS1sYFYDE2BgZSDCXPVQ1O3RDPubBAsIdVilHmPDFjep4Wp+GZr3
OZr3Raf6pbiGmfLh9E3qxQ+eY1B1VIZEV6knK5UUIIHK1HWcTQqAaqNnap10DMpnTVJqi3rj1PT2
w/r6qI/te5vGD1iJtBXikZMtqIelK6NvTe+gqVQF9I3rvHNy0glnVRyMH+Nku6sonQTn+8DiBhji
7D1VRvUCd4VTWc64Js+H97BLSEwWgEmXOGeyTR+gW8uIB+QA12OtXgDsu+nalr2kD2hhO215ai3k
Hq1qX0dKoU3smi/DXKzjjm47bgKdMYkRQeoGiCeMNy9PK7+WDCsJwUKjBSZNz14BqPPyctEHyS1w
k0tcgLpl0vtiZz0IAn1p24WfNPmD02JdRpzmLcqRw61LSFSNEWw/tSz82ZQWm1JPx31sjCkunia6
H+rebCnXZYMEISTg08FpTyTgwHktHephUXnzQceWhxpt9JZlVtyENtGgjrGzs9pu/WJUO9hINXIz
+d4XKr9HvcLbTi04R606GDC6Zjd9RrqzwjjzhG36U3G+peFcIHIN9b1jh4DuU0BReWIUy1EhNmWu
x7SWd5YMiH5Wbuz2waLkecYRXKrphM5mh25aveZqxMTBvN8O2guTK3GNNdlaWCzuNGUjcYIVxu2o
onijRZJRGO7sZd1G82cALnHN17cn8dZZpjW4rlhM5K6YaFcctCFHZQ/5i5W3m7wdWFKFeTM52hYY
BNIjRV4mF3E9eQWqhutJsDbgQy6dWB9PiHiic93QarALYxs2xbK0+lcVz83ezBKdOVDV7+u4Kf3K
cyrXN0YHoAw28w8zDfddFH3EDMjGPmRfcscmAroHgeMQVBgnIc0sYtcIlkAIKSTAv/q6S5h8qib7
Jm3r6sPTUtThbTx8KcENHCyGKUuL7zpYuCHawSXttXwNaCVCPevY3SGf2InZ6c9TpGoMhDJDpNl4
6Yb2VrLLRzXsCitSaCmxfFsQX7CvcuxH2J0e6k6UH8Iqj4kzcbSHouED6SFTPGz9gLbVOQ85NcUj
A/cERu97gCyOnlfnvMSUqoiA3WE/YgI4YsA8NUmTvTksO6jGi3OIUB2Vi6Z/dNy3W9agpz7M1Ddh
TcEK+FC39LQaqppyxpfMnDZlNoLMkbZ6wvnJMX8iAzFpsKy0HjlEdAE39YTfyol091bEFE4OoEwf
/k5+pHeYI2/il0wgwdddRFLM0t540F+yKvyskvI1YOsD3Y8346FoUpYp3VqnUr9z42rac7RlRQzf
XaRtl7Ew0lWr57vITTmZXlNJGcrmTfAZ52gvjLYC2hhm882QlyWGXjc8YpGZCIJPwxn5JdYh7PHW
A508z+9VcLQSK1ojmeqWmo1At7YaHBRO9dhgnN5ASPN8MvnCe4hxaCFqMx0jdDbCXvQi0Hwg8eA5
9ahUrl8g/dMWuS3Cw9CKmYjesnw2m15cSrocK1TXR4MG0VFGs9rbqNQYmRbNKvOycg34sjmPdivO
k9XAjkOnhXwQZ2pM8t/YTO4+dN1vnZ4l667mhCb6FP0eqP4wmG4zCe6CxADpDw3y/QZhKUBIvmIQ
QIC2PAs4B41peEKJNnN7T5TgqldQ7aswtHYjvrq7iPiEOxExuEU/ZSKNSacKkICpJetqqrDzzpkz
tlu0hiSXT/HWqpKWPBNB95G9U5S7QmLLGdOoUMuQwfzaCqWPOXBK1kkYyLc0KOtt6OJoHbEYYo5I
9aUrk+fJGT4ASOsPhTWkirzjkYBjnPz2ysnT5GyL+S1KtbsinayXPCVLlQLx0RG1tkK4FV/CNuC0
BCgwcDB4g2yyYG+9tSFEx46h9EKkDO1MOFG92+2soaHo5tGAo24PK0HxGeBSZMAN8sVZeF39aVJA
3Ghp2p2paa2LVkTNg6zybzEOD1pj7mgvGphguzou5nM5GHaxJEyRE83s7KQS3V3ZDtUSwpKk5QPx
q/Lsz7bMtonCQ1eMxbvTW3fkdWVnCEznsonGHYe0EOiVzSI3lva30BrmrQqzFK+vfoghKtJjNtfZ
jPaMQ9pO8m3WZRGuANgnD52bFM0CY3xk+b3r7tsitSUDqzG+uA6apoWJO2ZrqqlgBl9b3VfXUYFY
cvhx4OzRNnAEt+TO7ZL0tpcjjDZcsGj3YsMbl2WiJQNDpjK/ELsI+SXuCvEZA4J5ZbPITKgFNaor
mfc7u1AAfnmK17NbZnimjRh6Tm2vQJvihhMi9tF3p5E/4cnjsTKzsNw2pcFSUgc8C4tUcRRZCpsj
hFlFmV8A0hiXORQbydY5VLej1TC1LeigpiVW4Vi36Pa2WaWtmjFmY0qrnMo0SAQhowZOQatseqzf
uASQI0y5vTLqznnIRQInM3ImvMRlHDMH71Mbs1GIc29cZ10SXvpWPcGpqw+xqX3IfLRxeVqptuwb
jVuaikq7IGiyrCWqEfM+zEP9CVJy900YRtwvRKAanpCox2JYKrt5EZVeoHzPoDsi55iv1bvBXcqi
lzykpe0cUg4QV6jHfMvgMp6RskWUSCGcvjs3EMGLo09nTVhAgJ24wvWPL525CntS6SUStZ9XENXB
Grsq6LiVCzWorPeViPQd2eKUkrqrzmQI+EWgVy+9kFOMklCnAxZnYVr49O6J8JnG5C4NOnpZfd0z
BU8OFrL6N44b3ras9fxMAtxZsnusvL4Sh6bkTtRT/SGv5anN4oOGzJ87MSfeo77DwKJWPOHYjgvL
epynYuKXvEV3Mh6QBgLzsYnarugmh06nfU308jmxFcR5jeYr9fPHtVRCyslkAUJpPWL7dYVCONan
obFIQczg/5uxRk+jFa0ijj7b1ESyA6yl2ooR8amgS0OOYCmPtYmT5sqRIo0SBOCq8LydNmjUFTKU
3nPsea/NGO7rqqm3V4QGTwRJxVEmYON2dATBreJNAi7q0eKCGkhlYKD6RQK9do30POdqxcx9Lwqz
9wHkREvVQt2wWurPxJtOTsD8I6juFZCVa9eyWAMaabY4N++jUX+xFD3S3qC4z5ll8URZ8S065oc6
SZs7hujxa+TGtDGcOSMCAmmBV6UBV7kIwoumw8jCSlE0D0E7u+jjZw8ERw1DBsVuMmt3Vm+DQ86G
aGc2Q3trNenIeSBzeu6vaoJxCRRqbaICJVYo3SH4SleNjW4PfsokFy7e3G0tKxVsJiOjmwxnevia
6g7GcsxM0CzwwSAfsTBVFDRqCpGiY+pNd8X6o3o02LZ8E1OgnrWkVWDC40merL69DpJCwDIa4md3
Meh2vKblx4u4jbdm0pXoS9BQcNahZAPHrzLh29E8cKQXxYH414LenyP4DDYt3gJfH8vy0mmLsF/b
BB8GMPqKTSXdFu6ENN46ACJiMTIee4pMS7xUxJycRM9W6uu0X7eqhUy9aAuoA5jn4kcV4lJYJmrU
v9hq+Oi0JFl0XsMGR1tN4yiYq7x9h4XNzuMMpjVv2PpkuzQp6m5kQt7kqoaXtJoqGS8R3sPqHM1E
pYt+aIxLlqog2ol2ZoYfU5nHstxx5dRtow/jc2J4Vkhdq2JM+JVYJ01FzVhjIj44wqNRamp28Y4g
vrvwLuOBRixL/aJwoQdCE0wh6rvItQ1rNtG/VX4nnOEwKZqcyPkjE4ek56FSTUTkR/GMbMlsknnr
8LNSAtjneDXW0TvnuH3npFcSlULxlHJS6FY53W/0sqDTQT0Vha8JHQZYG4ktls7yZrAtPPgZnaRl
BCNYX/RTr70ERpCephYk1Zi47slLx3pNSSi+dWzHB26PJYhU41jJTsqrav3cNh0GFH3oHlwNQLo0
JDQ2I6U7GE8o/UZLPdJQzjP2VaEfWICXs54DgGmdAIT7zEhzbt32XtPq4GuIrsj12ybTro8zEHjC
AnR+HqE+k3bQOgPbP3WkfNdxwAR7x3QCLQcfWbXVSiuyXi0RtKbzvh+H/tKMinGVB3t+oSfZuIrT
oby16Ga8R2mzC2XOVab3tbCj3r4Lg8I+RU68A0bs3irXG5bZgATWY1Rk0P0wkIfVpc17GTXdAkhj
ryLN8ZbNZE9fC8is9prIwfGYMH0nXSOPhmUEGuwxK/L0HRAoghULEwxKHvsxo1XEdSrvdZAv+66d
N4HrXh0XFXsBcieN4VVvqjtpw5vSGUif6ZiDXxIE0WnJM8wJfT1ZsFEWetWQ/cgzvoqusjrPzb2l
S3Gw4gD9grHLgwxg9rs0Ghh76DnitiwHKIfKkcF1jUgFw7x8TKvhLi0mgX2uic9poR+TRPdt0HQr
R9k7aaAB6MdLqqmYFmsoL8GonqWb6KeUufRSFdZXnRHdIleT+20oxasci5YNqfniTcMDcREvhp2U
K+JIOWqpko6vlhu4+BD7sKHV1gbDr76oOp4Vna1qlXH8XVWZDZtsSDSaIfYVAu6BJ2Plvwf5oq3m
Op056aRtemQU/mpYnKkgcD2VOW3/uZ3FGXly5De1spoF9HxK5Mloa6ARtL6xB02WVq2aubzSzXMZ
0+hL6pvea14TVdg7BB49niKwEfSAq87VMfewBy3p/dL9K0eDRmGb6IqixDEftbk4lKY6lCHgGhiB
UPTo96o7DoaMPYeiMx+7BnARLahPIsmVecI0QbNa03WNn2wmyVtZC+a3Pf6wRBJc0swW5XYSBM6+
rSfm/zxiW0MLCxDCgcFYvTRNWkatjTsLHaaLZL9MxytemC6ey9NGdUmF0TTDfWLokrFXi2SArIZ7
0eScEKOOGy0o6EoxvWyfDKkluJNVYfIZqnKnaR0mBRIcxdAg4xsobdhMzJfW8jjMTjQ9pO1OlEba
S2MY3lMUaqxdOj0vB3IKPD8z0YblNNHAbBx7lYaAAljKQqZIpHAsZ8DkV7v1Av52cqHpkVIviVUI
/KdnjV86SW+vKd7xM3XsvQzpb+y4CnxgnY0fB73wG3MkeTaO3yRUxbXoQhvahGQd8BrWJNsKntll
7Js8n+ulhQz21RxF82I69M5dzVnAZLGXHKv0E6A2cTeEuXeC3qvTj3SLOyXsds11MHZzYwcvwIsQ
DfeGy8wguM8D8SlGghM1a9u5PU2lQOSfDPOUXAydGo4x9tpbh/MuwykL+KORzWckGMemCgI/9mS2
I0xhwV0AXFtPu4kL0XXrGYjmzSj7JPZrqC08SnpQPlrCjPGMpc5N33VPmbDSex2OIxSWsc/5Gw6U
0yKKrMC6rbuqOcL44awmcQP0uPBCaa5tu+1dX5UOYoXYqDN3NXG4yhgYEheypK0Rca5IG1Q3TTi3
9x3NEwMkwpiebZ2wgkUxQAFaKAR1jNd6xQaAnc+uL1OVheIYFFZrPXDUq0IaUqMrGGQlHQlIYDQ1
NoHCzB/qYDIQp2RtywLoEACzGTGgEv1ApgDScClJHh+qYaBNPtITCDD3S5I5jPndtFuEn86sM68u
ZuQ7dA7UYC8NjXyJA3PPmZAIgOOHKjZwIc6ZwNljzXaN44rHbxU3DsnE8+hq5woRUuZbOMtA+5gK
VSUs9fyRZJgY/l0pzXNv44TRJp1m4iA94CVm1DyRX0WDGCRX6o9Bh2cmbJAIQFQ2XyunKvKjFwb6
TrljQEYLQXLootBVPDPWV9ZGBt30LTQH86YmgCxbpnlMbVFZ3VxfegyEuwpyAy6nSYfcksBJr466
0Tbx1gTbzWm30+r3AgHaiHEf7DSZJhraIlmhCkH8Ah2DSAiYE6tGN9jgGor599hFtkT8QI5ax8Sv
vatoPoBTC7se5QGDMMQ6jMK8BQdXci1UP6KSkpXrvRiDDZQlGZh9+wxOyxeFYv7YSiBvbED5jFaA
DSJYa6LshgV4l/oVlSLP2pQOX3kX6PJd1pjrJM0r6mX4u8VddmRDsCqXVu0bVkDRbUDhiFetG3lk
kEjOkNeeqPHVQLBR7xs5o7AO4VrXiwr/GX7ccHDyzZTKMTxwV3PY1lF44Aw2anmu8qhOto3hChYS
KTUCZ3QURKs6N6iUwgSz7KoqxGTfJsh5Oc3RJvgkH2p8CDsTujnVNRa3cqjr0yRKkW2reojvOtMs
5JaMFMVptBHNtGDw236wwrVHiOtoAVw9iDDThG7FeDzHtmrh06B2gh/yWZu6sL7oXqliFuPRGdb1
wOFsmQliuXZo4DDWZgRak2CaldmyS0YnXnojB9iRs/mL54YCgSiuGweENz7GBQ66seIidSasC6y0
gDj0JuGUZGDIPQ8I7Y5o6kpvy7VHPDSD71Mb5iuY7gQZWxEzwE5kX+h1RSlT0MJo76bBar0VB/We
AWqZRxFq+xHT7dw3uf1RpCy7d2qI6Yii5Imq5kvtiVjQgAy0iCmBNRe3uIpZoYGjSGPdGkQ7reym
mxpcHQMTN1sjhgAvcKvHN99pM/9GMf1X6LHLZTRxdQv8Xg7xYsaP6ZdWZOVExpTTzj7Eexb/4J8q
5/9IBvtTcev32tb/+2/Fsv8LZbAgmx0Q0T8Xwt6otin7fxy64guN/+Yf/+dfv43/sVPZl+Lr9xrZ
P37cHyrZq/fomtXoODr6bNtEpfpPU5Jh2Whh8R0J0o/QuVvWv1SylvUb7m4sBJjmkG8KB0/UHypZ
y/zN4Ydw86A0pwQU4j9RyRKM9leRLDpbk7kviWlo111h6FcR7XempLqUDj5fDPZ2T7+ELIoTIFlt
5djJewm0cRWBfvXROVTvWL29dVq4pU8ElHNyRFV9AdY/rdq6mNexzOwzuo8Z6SS+jAJoyckC47CA
RvxkUWGsmrTo1l3TdlstaqSf0+nf9KMZb2eQIitbD9CReEN5xGECwBmRxWYWpeUjQryFfeisByP9
YrrFtMsZjCyRWHXrvE8wxjhV5Jctyyhsp2ybuwC6ANwoWscQBtI+qwgPIBukqgLUkGV0KNtS+gaB
Uu5EseGFxVutWFu9GTYEXctm58rs3ZjMW8kmFjfJ1xxZCYkVtIWvu1qgP1nRVZmEol6W86vicLtQ
4Go7LztqOjwpiKHxxhln1j2tfIMOQRpHSQsFL2nFhMKlQLccct2qVuCtTT+FDPYWoI29ywh+G9vp
ezQRX6Ci8p7D74lhCPk+cYuqsQezVZCsihIoeXetpl9EiEU2MuL947dKHurKyHYx/q8b2SJWAusz
T4fARuDjTL1YXp35hUmcGKu1hQ3WlZsr6XrRWIFxHCvn3KX1tJmc8VLVb3rLqwGyeMv6AqLgwIlW
H7gK1z8qnewNpMU9E+BDMHO+FETcLZgq5thEE3QvvfZhxEbpS0Pvl6ysp4jN0G/yyIXGgjAYKvBD
V8RfNYc6G0TOWw1WeY25dNyjvI757kfmXlMLlazEqL6iVzkhaUGvOMZ6c9L5ejCENS+jHuECbnrO
mmnySdG9T6fre+yyN8+jO+uFBvkUOsAZXDaLOImADRSqeqsSD30z0wuM7qZxRCFXbgdpW+fpeuuM
pjp5cC4XXtl3x9/LG5deGaeSuTAo+dxc3GVhVr0bhl7fxnP3UpGWKuJO+hjI6S/G7xUQfIziyGOZ
sZ6rsXhTQXPPYD9fmklxr3i3Sa1eiPi5IDS85oiNDG0aLV0lIn93u/TrBC6G9lkGTdAyiY4y1bgv
SvhDVoHVzouuU9BI20eY8Emxo1GLKN2nXf5VlDa6QuPWDiawphjH1mWskkWa0r6nJonPpZ6rKwk9
WzKSsJ+6OCmOSeBy7g5SDazllF1EY2/bUbvK/Ir7ZuI5Qwf5aU8Gclk5Us1n3HZx8WnjfAHpCZbY
Ejk3oaMX8AasiSMHBatKwFN6+XBK4giyQgV7PCzKbZZwaUfk6QWUIANRTjuU5AVN4dGZOV70ge2s
2nA+DTb3zGjzfeqMwdcZ6Vlci5b+CtKnmxg742ZW6HW9NKCBYitAzR6TIOxr9nIwJCqtlB9gmzXx
NjKZ4aQDZEbn8AL4gHHK5FwjRgIFSCaMvral9wERpt4HWvwZSGsDFoOGkAshzIrx9fe1fXFZFk2h
mzunyC0/U3OxwZXIIRxdky9w7C1rD+mPrs1PXEkgaJ5+YoBrbUuZ6n7PmZeWraBqVNHXPh5OY55+
EnPRP2UJaZACYCcNrUAu4AyHvvKifDkkbbHpQjHu3IxJrslJLZXheyP0L1LvYWeZdQwJqhj3ddCl
a4OHe2Gl9CpTi3GvnJj7S7tnpS16sSpBj3KGBrVTTXa97+gW0mYuqhuyQ+etHIP6pSsj2CSyKo55
XzTvVel0iz6uEdn0HVN07hu7RZbMwxZxjueR8hra1kyQp62OMBzEL6M0TU4MVGPMgLbV/dNL9P+h
DPlpsfK/sAQxDefqX/l5CXJPLdlm0x/lhvq+3vjj3/5RbxjObxbuYl3HNYfhGRfN/6s3DOM3pozC
0REHkgN7jWAvyt+zpvkbC3kx/0jHY2noNoadP+oN5zcihIHi4NXB6IME3/xP6o0fQpk1QWYI/5lX
k/f3ZUYTDWaPMd6lbb9XdkGgmOPnIngsDGOjNeXSqkoy+G46gLTfXaW/qYr/ygP48wV/8OQhJOwx
LfPYzLpJ14D4hY7TqZxj/A/V+79/DeOvRdSfL0IF9/2n0kNjiOCpTLu0uxtmy7eK1h9sxw9Ddvzx
PYDD0qNuaMyZDj7gKzZkK3B+8QmNq/n1T3Pdn69+fVfflW6ZkxtTzBxvpyekvHIMh522LJn1Gyqn
uLjozFX5wNeDylIb82ORb3/xua/F4d+98g92XNPTmNHVGlRJlklZbjiY72wawWE4HTq9v+CFOrip
4zeAwgJovL942atb8O9e9odaNbXgONiyLnfTuPJuunN20z4joSmeCK6PfvEif/V0/nlRf3AqakYk
sE+UwQ7BHAJ9pBLesJmaG6YSfleCigEE+ouP85O7R/wQCh4jOPHqYRx3gyM30JEBiiAjIQgdQ8gl
syk3g3nDMsyx5ME26YDnzeoXL/2TL1BcP/13t44za2M0G0O7syCj9QSEk1JpN+GWyFzSsLBCKa6o
dail40eO8YtL+9egnH9dWnE9wH73otIbNWRYc7tLBf3swfNNnf5yb208HhlrDDbBLK791M1/+SF/
WHN6W59k3Uq5q16q+/gbmnTazBn83OfmxMSRDvl/+UI/rDXE9CXSTM1652kuzeeHHGm4OXm/3z6M
s/zQXNZArozEfNR/ucD9zrv4u8dB/LD62AMV0xA0YBzXDqGfT8ZLcSqjU4SgTq6jS7ET+wGJZzov
Afd80C2PFtm5OPVqOxLYufgIUKxHZKTuwVKd0TqopwT+0Jf+qC2IhmSYbJ7qL7jI7zIk2z5qvI1t
n7QVB5N1wx/fJsmuPcnKeM7qbDk+I55cfMhFLRDc+lJtW3OvrCV5oYv4tb3r75Q8QcNblkcmi+5G
7ZLVtLV32gEvxLgefWtpButp0+xLtFBry592xRbqXKA+olNzVts437fb5uzdMXFGD1csxof8Tlt3
N/UFZW8R31rBe/JsHsMN3kGEOYdyy9gVfxGS+K/ZLT4svfH7d+uai33W9ox8xk2zIYQlOXRb9V+u
jOKHNdkYci/MEP3uqPyYzl0BVPHWbQMaVH1yca8Hz8AkdVAsJL+P8aX94h683mt/szbSFvjLw6WZ
tOpSrAI7IMOLiiBCFJF+g6sxEG8R1MHy2tBq3mKD7hrLSt9WlzwWmwmZe/vLJ9z92bry4wqNoErN
og/Q9MDkLhmqe5TZqLigYymgx/gzEaZkz9mgH4Ic3ndph/sZOJ9GFc9kgjFeZQDpKhhv06wd8TZG
FNa4XRfjNGgUwr2HUqm+YxTQhCCeqIz7PSDzeE2RvkIi6bMndn4t0DxpDNwHjTmg4MSQM39YINtD
ckx4ecM4PAuf3Yl+qz49JqGxg09ETooJ8bnvpldAUjdqJL/hypXNQusyGvYJyZEPgLRem6QkkXLs
TwX5S25+jnrGx0nuc+6+J4h2GxqKYEUjh6uf1msiebA3xPaZ0FrAuHClqvdQvhntLxqAPytDxA97
VmKZXmbVVbAL4m1Sv3he+C413R/j7uJWXMEZ6Up1h1RBkkXW8I2zDv9iE/vJmn6l53y/pndRqPd2
ig/YCOr3yDT8Qpp+bFICBDBtQ/eARH3RNuav1vSf7Jm/UyO+20OsRo4x9oVgVyOIYKe8IsC4ya+7
JqDLu6iH5hXfRfXE8h5ugfH84nP+rID9ncPw3QvPdLDyMcRLBz39UqTdokDGlaEYiyqQakl1sOZD
b5OCcPeLB/pnn/SH3csy816ZdpPsycTwvH2mmkfYrNvrl3qNUgJJ1jfZhQjcS+mIwxzuvd2/f+Wf
VEDGD7vZBMgiVZWT7HvpHWpL+HrcH5RHLK0zHSr+/1oG/fuX+ulV/WELK/Uhk4itxK6c9EsU6Htp
P1iJw2OtHuHiURkRUwLMBg3jr0qf64L4Nwvl7w/Rd1/kyBC4MHHm7/qgPWjMS4LhToIxyyNEuIZx
iFkNg8m9+b0DwFtJJ/dXi7SQP3vxH1ZpC6+PmcWUfGOPSs7bBlm1lmwOSdnmCwNy0cIsaS9ij6Vb
0x6LKD3keFRyWPt1c4Y4eJizYZfVwWtllngS6RGmG8SgqHiTpdZuhbOWap2a+1qty5Kcc5YiHBBr
jW/PWGttQEIyMiYIKhxJBJWB1K6sA8LX1Dbimw1I3GB4zGDvunEvo7leDHfmfBiqdyu7VBSJ0abv
NzjDmAOFOuCN7dxs3XGtEzhK63Wh0fikoMNKOwWHKX0xxXnIkTi92NZdJx688bmyPlvrKS/ujX6T
mqhYP3v8o2rX4+smaMHY4E3S840xXt+0itYNgaTwnfptFO5Ce2dHWwLUaZEx71xUAc09rRLHXk4c
RPqEKX+hgdkxb9KmewBsB2A/4WPNZyNMD15V76D2btFKruioYOHq16ihdz0s6b4+j1O6mxPzHpXp
ppt2uj6fLflsOo99SU9rmrYZ5EzF495W1iHJ7HWECjeSI67aZOHK6d7D9LxQpvzUCuOOmfej1Z6N
stkRpfcALJjoi/wDKt3Bjcc7A7MoXaAdPo5VlDV+mKPmg8pqeNqKUN2PQZNrjyonV41fJcWXWfdw
XsXRLbyTDewi1hzrMSdBd64Lciu4GOT3ZTR39KMepQ9J7e4Q3tvZNzDeCwKmF6qmAfkZh1vihzPS
pXuoP405nKIOaQD5VXppz6usGJjgOtsaoXiLkmEkVhHq9H4wxY7g+hXxkZeJBBhJg6mvoBjRw4cm
DIP+ICsJfaXZFi1Txo4s45qAgWg5h2w3aKp6Vd5nY3GT9KgIsSi6hr4jLQ87DfqW+nppbjhTPrTp
s5kyVJ/h+/ku7VRa/HdpPnxUqGPCQl97c7VzrW6XVeqE6WI1JcAILBckcCy/WWIkae2EERd0Aw9N
mcKKdHPn1E9bocf7IQQmOVonOn/3Q+i+S0bBONjJdBJbeOzrybaPIJid6VKnEPhr+7bXh6NABVWg
hh70bmPTrzBzY6sF5c5GJR24cutEF+CUILbtgyQhK+lSsv5eCSzm+R1voxAqFeV2kGAhsNL4i+Up
WPx0BEhWMPUXVtZF6rrLIr4YTvyrffJnC80PhZiB1uN/qDuz3cqRLMv+SqHeWeBkHICufiB55ytd
ze7SCyG5uzga5/mpf6N/r7+kFiMyMsOV4eGIBAroAhLITI9w3SsOZsfO2Xtt+n99f6jnw9JOe6ce
glxpNklMcP163HyXaeh3ISWVtRyhRP/5gm7+qB74UIrYITpsu0VU5Rg4nADPRR0vuBy2Zape4w3j
eaZT3HZeX10jxfNKeQ8WM4DdgzbyHsOFj/GKdPI6qHLLVyuyO7o+sAsGAGhjyhWhTgWpTQiDlhUm
5GeM983ioS2eVZVq52sy6jBdBdMikz2SeHRH2cGx9gdKtKlvNz1SotG9jYabqriDyOe5hIfYD3Jc
/D+/BB9IlH8/5qofSqIlHpZsWC3EBnP1Vd+ZH3P9oVCf2WFgs6LomPoNzFgCD3C4zjctbmKXmlWl
j6zOt/10AF03jalXrIS9LgkAY5yp3CDUWJtbPB8/2XzdH7TI1A9NADqEMUoqxH5yNg5gtQ62gjco
GndFg5jpTnWvG+gn+FVgEQCu1Rimy0NWdGc97LaSwO8mKbiPN4l+BfJ05CHTT7mK36TiMscN0hm/
70mVyz8bHY/bG0NEgv3CXUvQRAYtZ8JG1RISv2q2rRB2Ha94O8SEP6heCWS1UDYtMWWMIr11xajL
B4lHwF18abSeanzJ5ft6BCBfxCf/etOiZM4wHWsz7jkTcnmjAklhJNG9KuOLFo1Igs6VEMQPzLed
MRPFogIguc26Q45+Nb2YOtNK5OxEcrMvTj5Y1nP5aarQO+nO1nGZPaS1X4+Eu6TttuDHN5hmyEgH
smv5bvdcdAjW7AeT3RsHqM2i2y/NTx4rsXZJ/qBuUdc//13dothFZGAw5NxMWJy2K4tFJXXMupnJ
miPkgAnkQaBRSp8imOz19FzHt0IOfjRylLb6zdIDbuvaB7OPtk6O4SpoM8iPuCE4ZB1He74XNXhU
IuuiprkCWbfps3Xm1DP3CXdoty9uxpCIXCGWPk9a+kGKkNCUIWC+GRCFAcALNRBpQQV5mfWw7Ek3
8mH3eEsuj5lr7zO9DlLJviqgU9TlJk0IBC0isMiYfyhH/vz1s39QN6sf6+aw0XBLhw12w+ewxUVR
E48+zycVdqUZdXumV9d14t7qvfm1UpKHXt3FNlo3blwW5ddGQ/SBVd9qzcHkMU9n5bJYJRPS7LGN
zU+6bA9WBEWNqAH4Fr7louoq1kP0EHEmebba5jxG08lRSvgxpqfmr2ixUbEgDokQSs3KzkkJAOJp
nAvlouCLr0brEAHZjPHP132/R09qlr8Qxr1hKjEZT1cVVp85qdBhhju5Ip/471q1GIpaOxVOQfpU
j+lmZSAybwzTCk4DyMvRQ0UGXyXb4aAJJsR/IPt+snhoP1o8PpwSgGgwNGDYdCQlJHDchjq9vSWS
kKblcJq7y6Twx7mzI/UhqFtQJiGWJBCdudbd1LNL6NDP2oq/YPb+6M34cIhY5iFkOI0u2EndlsXL
OKnzpZ1LjXYm875s6d9Ixjnn9vhA+X0wlvvuEGXAhEqN9ZcZb93dIgwFs7Dopooy89OcPy5kWSF4
Zp2Tb7JfDrT1j7rrreTng3C6u6Us06OBWlR396M4YH368+f3R4d5dX2uf/ee2xXMtW7MLUAgJr2x
+LNBR6si316DJR0MqXUquuiJGeSpnE6WoQRLhyTsX/zwtZz43YdnS60lDg7DA/xILBJ6UBfOqazc
V2n2p7jWUc4OJwD0sIG6GzfNTw23VUGO+5PP/0GHX/1QtuQF2hO9iewDEK4LotCTQd4hc82bMKXH
j1ful97VKOCNp09//pk/qFg+ogmbjEQ3INuClGaXcFwjcJyb9Vy/dk5ySpMxVj2kLX/+YT+4u4Ah
vr/AaNM7Z5XjHFKrfrRYmwUhL5X4qgOYE86DTKqgFHaA/fZGEfMJzfIJHOdPXto/PtkjCf/+w4e6
0BB76OJgjbTkCC1cyEu1CE/i1wTKsMP79rP6c333/vmd1D9iuBGIz/HScU6s54s2GkHqyEeV33G9
sog3d817W6NY13CimK2B0ZQsNZPSNDV+9ij9cSsSnOD3v2xRdE1nGItzyNgtpW4GK+9Yy+iVcz1r
rnHXaeS4OP5I6ZHxtX5yh3/0uR8WxjwftGY0Z+ewBgRn9uf13a3DJwLV1viSk8altwolmKrspi5/
er1/dGs/rIFuQgamYIJ7mBCv+/QB2+JpHf57Kf03RdiepaG6oOSE5tRHx8IxAbN8Js7mhVzBm4h+
tNGgtUKq++eX4Y/fKkRm31/9fPUPip6zNV6nV0gHm5aw0kQVuyycKfrVE3KekxaKnz1vf7xwkOHx
/efVhmSKPFTuYdTTN4fRo0TODo1gXa8cI94QMAfP6lPCYfjPf8F1Sv+HT/iHpaoVUSQUhyccr+cu
MdVAJynAGD+HWCpjvb0ZZ5rF1efa3hGh8C+tVbr74XQl4x5np+IqVOzDKVogSzAt63mD12XRKeyT
yrASY9u/eFWdD6tVL4iIboAzHiJaf+uCUfKeTovB7j2f9EYF502EBGgrIcJfP/MvyTweSsl//td3
co1fkKBfyoqAgSju/vf/JI0HgQTIPLmGP1Z5/E1oeh8nWH5fC4Smf/+f/6wz/fvP+4fSFI8YylDd
Njm8rZXvb0pTNKiO4P23bY3ADINV42/KD+SkDhAM1dE0TfyT0pSaRyVRwbSg4AvT/ivKj489T4pB
5KomP09HBMuZzLC/f0WJtoQHUSTLI0kjn8ANH9Gd36aNxjkul0EqjJPmrNFHxknPQnsD/Ocbeqn7
0CmfekNcaaueLG3p9SlXyRLfhcsAtAJnejHuRJ48ZeUCi6OaCJ8JU0y/6YToclVRlhFNv/l+brJb
dyyemGkf7Hp+caCWFE74MCN+4zwDsMRdcKu6iDnJWvyGL5fhTlrhRuncByPV7oGHbRJ4Hitlg/Np
oyGutN5Zz+G3GOdJt7GC2Q+lrTygBr6EkhEB1qkaP2bvKHs4r8+SQ3BRchwAqAVNRQeIhAP2W0Me
Hv4uhFbdyKTILBoadwlBSiqz2RE6pT+U80tZ0ESKp+xZoZj1mlSC4ZqTN3oh91B2a6/RxODD0wnG
gfNnZJRPzghQsOqdy7rDtqudItO7O6WlQaq121HaT602RX7s1uaGFt3WNMM9OUm0MJvWwNgx3kcZ
/XFAa0d3Dt+BV9/lGldFGfLQc12u7UQTkZ5gX/toyjghC75zQ+GcZS0H5U4ZdiRg3ep2R/YmJggi
Fp/4u3S6HXs/W5BUZhKAcgfZmOj4Y8e0r1Gykp+VrC6qtK596dTfyFCPPdgduT+QsuzZZgzgffUC
kLzX0karn9Jo+TQa4WZWlQtNwVOeckYtlvpOGdUvokRa50xm7Wm6RvJa29xp+OZVFyIC04Zx/kZP
9yaJkmd8SYRttcW3iPwhGkNbNKKzFzryG7j8KFAdwJ8cqQgSylOc/TlYpKrFTg6M45ObGsT+TC+i
j27KxL7ObcXFVaG893G7I/79PgJQiyOkrZANKslGzO7eBKDrVQAzqQJRQKf1Xa0pe21QPw15/ZRp
nDTs8ilXu9tw6fFhFHdaiUtmLOVTuMz3uptHgaIs98kKYAHVEixJl/v5nGIYxrvrWzHN1gEmyeA0
cIFCcr5pa4rYPLs4E72wBeVWp823TOMON/pJiUEmuOGGZrpvk0GFHuPY1803SCb7jLBoJ5VXWrLe
gtCBXoAt1xmajd2CV3EGATwFGJ+9opW0M9m2hJD2IbQtt/V5x55xTO/4et4k5ndda3eDruwxnu7V
CgQPGUZhpb6MCM4dujT9mN8iA8992FacL3r3gQTkL26l0T4Xh6qTv3y1kYK5UJX3LCb2LLcPlcLF
MUftbLrx26yKB5idp3mQUbCM5jFXsz3Wobs2m+7VWtmLVO5nh6cCCvIbYcB3cPVeiJ99HziXj7Vx
VHW4NPPykpbWgZDql7GQ3yZIAaPg1Pe7Rf7m13r434pecueLrv3Pf/8g4frb2gilGv4ZO4T9cbqI
9i4R2HOWx2LViYZ19TnV0K07RRrIKvoyTrRebGu7kKMdde3nVIKCGq3tT77F9y2TX7+FQNbsYj6g
kW1/KKIkaqS6bhqVbyGrjYFPyQMevK9xlEZ6fobqcp9W8kVq0amaw2PZoMGOkveukL8O5/7S5v/D
nf07q8kP/63viob/P2jraC9/d0OC1+71377hzO/m61f57T///arMv5bD6++Vnb/8jV939zWnxsI+
5RKKKiAKcu9+3dx16z8syP+cGbGyQWlcn63fNnfycFxQ665mCBtAu8O+/5uNRKD4tDXHtQnLQfMp
/hJsXRPa9wc9WyVwaTWs8EUoP2zd/XAAmdyczhlmEdrYw2kYFTlumHZ2tymg4sEbISkqO6MC8aCb
2AhSW8Nw3g++PVrdJTNVSRYxg32URT38ACCKcafvxRxOd4U1Hw0LShBrzFcwPuySHSHhzM4yHN0U
2xG45CeO8A3ax+qkQ4H4DG/C3dG3TO+WATm2XZhXwlLIB8yi9qi2Tg+GVXnXq3G60qz53mqrr6EO
QHYLjAugaoEefcWq9gOj4LpezGOcMOKLTb1/XEoZXZsihLOIfVG9IYmP9rUWDUkWpGzYNIprAKNf
yiFRCTdctDzejj1gR4wVtAqNST4scnzRywoVfUdkKZg79iXJvIyp81Yb3BVqWOJrA4HT41MTJbRO
1IF+Y5Xz1aDXT93MYWenw6G4q3DKLkhNRdj7sWJjBU0mTPrkPYekChJhI7I6uqRt96jLWP/kRL15
nuhRFsxANP4hOGBKhQKqrtYyR+yNHlV3Rv0xDq95NtN9J0xr2PRA0C4E3ue0ySaIKVk2hRh+ZcVR
q8FTaUr0OpVl7juhhBecrfFwRJ4jHoW0HB1ICmy6DSSm6cFVNIiXZs5G0AmhfaEZnAYWmDSXKLq6
PYadaUDfzfR0k+N2t72+H/tXfNj5OW6J5xnMyFQ8UQtyd10z3QDzGL7EYGUPmCVQUJLrC5hJQD+M
Mq2Ep2GTb20p4jR0mTjFaaNcuqyy+sPo0qe0x5VPiDXrMVy/fG9ZZL61uLpxSRBXjTHrbnZvSmyh
s1cVgxtgKk9f9KaNwR+k4B0z/SobaB55WIaTM7VAsp8GOG5pZtHgXUzuOIBUdMESAwGcoD1hkY4H
oY+CqM16tuDE3XagGDyzL+dtK/vTVDqfIqsrg3yOem9WiQYVxbhVxqTfivWMXoNgIQvOS6D1b0o7
DTAIC0buOKizsLC9zmGYCFCvsdItBXTMsFYfESBat2Go31pTZJ95vAKj0Q0vz+x0ky2J5pVOgaVJ
XcJAFAvRSosewFqNEQ/N867ifBDUREMuFuQHoSEzAHZO5OkiyPys1OSAx/k8duHRzW5x34oDma74
UbuFEWcrBKSeroP+bkYbyyDgvNNHuIqZey9iLM+mgzK764Gi5C5ALjHlTxp4LhPimKe6Wr4pK9Pc
kAYJyE5Sp2MgrkiZtzDiYLQePJtfgps8nxSnpO+bXOYpPIclNopyAMSn0tONhsYXOKVdJX901SJ5
HMs8OYxmGmSD9mhj+z4PNfyowiH+OWowzeY4dv3YSN6XlPjzxhnfloodOB+aR73RdK+p7dvZjj9H
7pBflTWxxcBqqiZo2Drx+TL3rRY0mPU8HyKk2U4+q9vEsqy3bkiXHXgSN4JtDcGiQrZRK476ZMuV
8FwUAk6bhpUmqmxgKzUmGl63dwGQAKSOpXUeedSTvofSVI6BlaWFP0J13FbYVYMxTK4X8BqMPWYB
RTJOV5yQA3+evCMChjy9bytB2ZZ1l1Wphb3qnCMNPFsoSQevBSqFOWs3QU/xjV6/XQZluVWAZhIJ
Hn0DWlUC2BTQXDUSmHImlgRVEsSwryJ7vtaSfHw1Qs061ZDRqI5jX7crh5Fr2ZdXybgA1y544J/w
DC15kBL+cN+hhaAEK7C9s/AY0ZbGL3iz2tQ2usjSWx4UvQKBoj+bqHkPQLrszTTW5q1sW3y0squc
I0EG1VOl5CELZUzW21awijobCc/Nc/QcOKfixK1HSAzSwrFBUDIuHKEq3g1EMrF2ICug93HY5zzu
azA8gQXU6l1rvUZRHG7BN5kbPS7E3i6B2EGh1z2YYCFifkXqDB6F1qs+wH/sdqErd+pQwcAbppDN
r4/Acdn6dVW71VmBjejHXbbcRYNinpGihBtXZZGrhjE6w6JEBtKYPeRSUwGPG68TxGlMTEFAhZ28
WPNiX5DnuFtVyOyKOPDQt/MV/7KIqzZrPo/zYViDKYXV7A2tAHVuJVeVZd2U8AGwwvPvhjD7TpmC
PNIZyZhSmhCAHHlwmAeyBfGPZcrA6S0dM1NqQSnhWSX90G84zH2C0ITbTG3LmzzSBHLmObxZiLXy
EqPYgLsN9L4zPcMqz0lNELqUxUUOE2mJpqwufVVvswG8IMkEag5Wt6YNS0UcbeZ4MDYz4tVzCNR1
W/Q9WoCUA6SidUerzaO70GLfgfWeTNEb8heD/PZB2UOhaXZiapn4LmJAzDKnbo7kRL+hyR37c1xd
A8G8MVS3gqJpdod+Usx75Jvvbaa9D5pWnitlKL/MS18Etsb5tE+vbWeKsYNla3AY8IuaExqUWs5Y
2AFA8RAwcYYzomztVtdhSafybKPYuiksmaJdm9ClQI3awGauL2khqxslV/nurdTeNKe24MmQzqyW
DGiR71wltvvgFnP5rGvEf1st1May158aZWFUWVbsX0kKYZbWKa9EHO7R5S2sLVUN0KKJ7nMkjk/z
1JIGw0ajj+TJTuUYXicVotPYZZpdS3gEnWXdQU5af2Qf73WbuBarkwanuSZ/I9WZCfmk0CztSHCt
Sb+4KkR8NuToEG4HedKI49dYaap7VR3Se/x01cnSSvK69WKBkk6hBGdqvDJELzdcD5QXrvWcJ7wH
3KTQT4pZY8medOccmiufceWFqHZ6VlU28gT/0oHUiAEB4JJ/aUdGpmWGeSzUxseqtDnZF1tA2eOR
rjoMd8I2byC7QivqCKLv4sJ+HEd8QwWF8SXOi0d4cxxPDaJ4THhwCtv6nTKHyUYlbXFfwh44NSwr
947DjHapUjgYZTSVvu7U9H3GxU6eCZBTSITh7RCIvpLqpLhhcd91CifnOYOOKLHhnyrOwSUopmyE
vVDkVWAxJH7NhBonQdm4r0vjlnAjVKDj+uKMhy6PQdYb+fI6DkbmeOnc9i+yjcQdPmFevm4qn6QU
5g3GX8ezYgFPU9iPc6eIvcFuTm9s7fFMsXrr1hpxEVUbk8s+x9HzyDH/neCQYlMhvg5kIzUQEUBd
r5de1tAapvG9Ig/4btDoEGdw/HehAlU85h9/lXZfHzGMAX+IrG+pBB9ZwLlAJCatbTSjQUQQYt11
4EY2Niu/DwCB+NdhlMUaOaCC9ioVfQ9vCQ73IhzlqiMhSAmsXNgPab7e8HRkEVSNvAQ6iIB6aF13
W7S6ITad4MgAXw8jQSic6TR1wjjabXyNyLXZA/lHT+gqBesTQRzVkBnXS1PrXzKrEnwjmsdFt7Tv
vCNF55mLGm+TeqWnd4IcdKuZPhEpRGpPmn3rBGtzmRvWU1cPDZpk3FGj072l8I4OU0S5kNqYqhXd
KoNaKVEsZ6J/rNwy35pO8mzDH9mQf9VvHRoqUew8RsO8LU31IHT1KCyYLE5phzva/tUOVVxQLNlZ
9nrNFVRhWvfRfd2hFcCcwX4Huii9Ucnj84Ds+P3SXjMnx2gad/Yu0m3XW8LY2k1Fe1M4pNzX9vJa
Osp1ggLY47jg+pVOgJBoJMwfakp/VNXEr3Vto5gt9bVO69QEsyybHSVIciDaHlCuUe1SAKkHXD3Z
kedYXorRGNejfQJ0ykQJ2/HWRU2OSnTWiqBXbQfpWl5s5tBVtnJJY7wlMiTnCPkalFd3n+BoCJIG
dJ6YNBa5eHqCcEFPiMKVKEhsJA4lHTajL9kEVAoy0e1MOtaGoK1+M00Ejlr5xpjGTa2KeatSbRQg
f4izirMjSLl3La2OdRy5h5BDhK/MhrxHjxoeZpy93oT3OwBRnx+7DBBdN4busa9I7swIMgnKGD/w
suBan+h6bZj8J3uhKUdl4vk2srDaD2KhlVLiCTIFfdNMbd60eDY9LcXFnhkt1MBiCPRlzM6IGQe/
o+HqYdhKWuoGx/LnbnxVNS29kuBiL6zEn4quxg6fMgjRO8BJ3pzlR3s298tSTnTpDDb0vKt5c/Li
DIkAKpXbyWMUQapX8Rg0pF/1rQObcg2siHUghIu7b1w7KNHgjM50SMI6DrAaTds6c5861hPXUKwz
1JiEExhhoGLmwjdR1G8qERsHMFB0eReFBbTsU4CDsAUqt3hTaqvjKhP1Yk+Fc9Z0M8T/Oz87Voxh
geXZDhGjNMaGLV+J4ysxN7hvWqOjZSxsf6R5vQuJYFgs5mqCNJxtY6r1fqLkJ2TEbfb5XD2axkKE
QK2Me7ft6AzHMVy3DE9+dLXmIDUYxUeHTxqGEyDcMegspDoh1Hc/d8M79vgBhlt91kZ+cAvGYdbp
TUfcEm0ovQGCQt2X3NLikWYcW1wEArWp6z2x8+ZGHfvtBHhxtPj3OFrvciObt01m4LJO6dqnY3Yg
L6uHmNeNnDhJbLMynU2RCsNuSN7R2uNEiL2e2fGGRJRilWtSdrv5QxEpG0WlzA9luG9gLePnJCC+
Zdq8pjQckzFtoYs7eaDqTUZ2rJ4jY+7jHSC/BaUVX541/6DrMeEsXXFMGb97ZNOL/VK0oA3gT3u6
VtzMedXsEa7Y+1h2JWzNNtzj9+1YuRFx6nNJvWlTKy+bNoKIgcveQgScdH6ipF+n2Lhpza1sLSa7
Qk33Yy3jfdZ2n5tKU3xDGi81v1tAWIIVjCwNZ1de+uHbyFnVUwwxcrW1gwvkrtZCdt/qc2YN8Cjl
S5ZW5R4qxx4CJ52cofLVwvqKdv1FsfWBv8JJWJf9YwaxzceR6mct6jNxNfbudeJYn4zJeQsjN4Fe
3+ZBDiq2y0h/YFZzNdLr8d0YZSdgcHh2qeDE3SwHo+KtVCriENjRsV/G6nQCzwMkgBmzp+rOCiaQ
HCH6nvh0iLu80OXszwO85KXXdeKEBxLOVHUG19vddsS3YeoZrrWle7b1GcBQPd5DWTM3bF4Dp0ow
UC5JN4XK9DiDm0Dyi3PL3UFWT0KAN9M36RFhbsCHHpaV34bXem9rXUf/oKn9liYY5USs7eMSfpBn
z9gX6Il95o24TiLinKZ+3+kkdoy6iwh4qgh1pU6lXdPBxMem7wPyOuXdk+MS+DsMLSFE9K1Y8ZYm
MLXylENHAKZOXLtaz2S/lBK3ni7LkyYnN1BiAA5623BQsUB0BkXkwk9hpSYC5KjVtYNimnCNSYGz
FbcXWY2XCH9fRBRg55AtUTpy9KHcj0fWmyiwx+mXdt1pQD0g3d7aJBHLr+UaD4mhX8X0axBoIkFT
6Pl5y7wmeEA+QsJemntHisrXB3kHLMHjPUHeOQ5nsxqzvSbCi0vCB8YDp3qr9LTxjKFKrqcqReCv
pO+JzSG2N6rqUC8rxkMs9CgUfrdJqA7uSpZMIhQtTwLWGOKRo0bKpUs6Uzlqimod0YgiGW2hkKga
a5VZLh7oR8hvFfCRpNTlDgQpkwexEIVlAURLjZYTQNJNlxCtfeCOOtAVW2RXlPHriZTI6Mi9dZx+
O2dhd2UvyyriiIYNfGAuzQQhw9D0B7sKr1BvbcJSfAnrdidS5U5yIt/XXXInRjTfnMPumrgzTno+
H2YZ3TploXqalIQuQD8XiLss9SsQUGgOOUMdOIyNb8qih00OJ7PWWQ713skOVnjb2LmkSgXgHkoG
bbDXKe26nXBxYULi3MWx47kGEzmVTGCzzzdjgl56QfqMg+IhaizDqxy+ylhqSZBzRsh63BvD9Glw
azy6vYVLspgW+HekbNl1HcR2fnFjVACIiSovMXv8V5N5MeIUeE30aI/DblGA0VhFdJPHBgbjBXmu
o7nvRTQFAx6bIYtryovhmW7tvgnHy6IOd2qk2FBDv6H0f23tHkFpk/B2Yy6jV5He4Xu4TxfnzWxt
dSfL2Q7gFEDMdgx32w/Ra27k2zHmKujgOxrcZlUKbW8wB53+XcZBJiYqWarRbZvAxK4d5XlwSA6w
3Bua07D77DwJhgiekKasOG9yCSFvMLC6VbrhibbE6EHuIfKYFE3PtFDL20CQPX2e2a4W5B/ZXFxg
wvqT/Wkuy/cmrFmLbLg6YSxvXKtIfAo7mCqupWwNLa93UAnBAelRQJd4jT5qd2WVyK3VRu7WmokO
MajwYvhqkdKc1KS7IlQt8cAmfpv07ilq2u2U6q+zRPerh86qw9BpEyb2vqEbExg0whj+yTpoc4n7
d3YumI5eGAK8xeUkPSOjYoy79MtgA96X01IFYzR0FNuUmLlN/zKsZ6g95AZH1orSTp3DONkQ863+
No+g/sVqDWtllT/maXef02rxyVYrNzNSY1D0KU+oWvfou2gMhwzPfQJ7mZ3m9SMT2ZcMCI4XTgl5
PUb1xLENq3RvERcFHp9U0ftyMV9gJXyxiymINBTiljFM6LqBkUPLDP3K1htvMOyvtmqPntNVTJRj
Yu9GebFmWJ5TxHNLyzrxE624JZEz8aGJE5zS6IdQLY6FGGiRWnNFMFqp+OTa4Qkwp2ijzgQSGk1G
zHwJzd9Y4N8ss5NA8g15bmrlqxlCrEZMBPAZGT9T0oJfq0zXyBfaKbADPmW6SSlgcDAPI1+v6DZY
fJqSsKvlOaYpXjpPyW1Q3yM5B427aizVHS2m+5DBPwEfrrGN07Dz2xQDzzy7dQBO/d1Oh4NSZ9+c
amI70YDMZofG7l8jZx59fTGeElsHo2HElxk9Q6PEe6hJJ003MLqPDtENHdeR5nZ/yUpsFMJRQa4W
qQpDi5gBW8bzNka3gHfChVZI3O+quae3OmV39Cw8Fe0l2ab7dG6spzTOT3OlvnG6JqZWPQ/TsIvd
hhm6+TgRa3DC/rC2j8MjACFwUd9g53/RqvQYC0K8I+5W/Zro7idH9i8DQIwnCX4tsO3FPmoqe1Fp
hoeujlOMIlghYGGhYFbnyquFiZDBLvaaQ6BXZz0J3XxDxveUpW28Z8YUcLXgExLIxFriUGfB3We+
kRP03swvXdOyX6TwsodM8pvpIlDqhfTAlBN4FxXkqFOzjRa+dav6UrE1rkkp/TE3bL6Ahm7SrEfd
46gh9pZG8BKNvtd0bfrWsrmde4X+fP7gjIDDKuWzMGyH8alSbnS1Y1BRUQ4JsXyN1a6+CgeF+9Aj
QiEN0xl61SPBtISKiO4+TgD8I4+z4MU72PAVsznRXj9NuXvC6XsuTEfzE3t5LhfMe4QdgFm12R2l
DYXSQ6XyzYYlhW6hwTxniYtp69iqw+yWOCFmMyaZMH30UJIFIXt8zeAVKQQRy+B6EA5JDYUUl65E
kF8I1HKtWpk+0ZGE3YzM3R1KDhISiYtCcshRaYQH1SMSITPXM8YYr12CkZu0ex4ud/bSys2CuLUN
D9xj7qtO697F9Cvoc4/lJa/bt18mpv8Ng+P/aYxCW3VA8CDp+rF47Oo1f51fQRM2Sf7//s//bbP1
/+2a+fXrK0Ky/etbKV9/4xW2vx8z//1n/0NIhiJM0IJBCgBWEmnjb0Iy8R+OZcLGwzltmIaNuPW3
WfPKJVQF/QlhUlIJizH0b7NmMr8tpiw4t3SXQG7H/CtCsu8Vpb8Eg6NhQ0pHaoELsPCDBpL9vMn1
Qm0erRAgRa2epGkFVWsFpdoH7LDbTNLrKOefmes/SLZ//WDX1SxEGqZrOP/ETHE1ve46o3us4nnT
8Lx3JEEkbrZRcgRMqiY3ysgZbl6GKzg1ZAPSWyUwYwRXDI4MYdlu5X+2Zns0Jws+qHxJF7pw2DoK
fbhLG3WTp30QAaYda9pT5ZsmxW6mz2ZF4lbm2UNZvcW4e61anilnN620HqB9X7kW2zD1MeHBJVwy
nALLtDNS69nuOH8I031QO3J+iE1p8Dqnb7FZ7dQ2v3aXNZAneTUi0R+GxnmIJE6mpnrGW/BomngA
iIrKk+RrjEopi+E2N9PdYNG3KhDa0lhzrsfcfkia+W79kSA0DwPsP/bK8ZA1zmV0ieAq9DDemsCe
iFsJpo6LlZEbimJ1YgyYosrudIvQTPplhRp+mauBVIKx2BccY+O4T7f0m82dPVafXfo4lbG8TDNi
sjZWYizH5J0tw0YHMr5yDeEAU7EbjeJ3JiDDGv8Lg2R4G5AW8XsDbsZRmrfHCkF2YcozXG/SOsns
TuYNwbM/Ez6vOu9/KN9/eVx01YbCJZCtEWXwQQFdtzTfJ8LMHln0AnVi+CzarVvPQCrE7Rz2KZOS
8UJ4y8NgRaeY0YVJ7heA/2umG8S+V/dVZ29rygjYUe3nKJ+e8o7rVVa7mKYwHjxyecNNrBHSkXAC
lUzrumqXhO5hRg7tyRLYi1XflOH0JGlUxDG3PbXOMAU+a2GPVDnEZj+darDpykjbdL07C08xxhZo
1i5IF62/U8X6gBMGnUSUQTSx/TxHxB0D7InzFzLyvCwX55pznT8o8mUcYBL2wHFXbF4/V8+5aI5k
/V7butgTGXbrWvJG6vaZxIFLZEyXqq7v4UQHea6c6sx8jBN8U67+ODTRVkPMNofyxuY1mWLzmvnY
1janqyH6AmMssKS8iSq+K3EUOdsMzYpNpXVbI5eH/2LvTJbjRrJt+ytpb/JGkAFwAA4M3gSIjsEI
9qQkTmAUKaLve3z9WyCVSlKZqTQN6lrVvbeqjFSxQzSA4/g5e69t592eE/QQzv7+zZL6V1KtFwPO
j2+sJhwWPwxcAhjrex1rn9R1Ro+8ua1V56a0nJtYhZiX2pupqz/VKk3HQQNOOJr04+NjO9ACr4sr
v98WRg4EeDwnumtbV/EhotxSi2BDcI6rl/qxNFN4+OUFqQ03xtStolQeyhnLurAYmWFMVLTxlC7X
iTmaWwMwKHvfk4nuZSuHdVO2H+nKrRo/Y2xtbHOut1hOp1ECx5l8Ij+t96C42FjFX/wwPQy9hTuN
G3aVD3e1TeHZCR4RNv6IOU5D4GfbbtBnbol53ujIRCdVJ9Sk9yqiy6CJ8dKXF5hqd5PZHUun99B/
cA0na8kqVLQ5kJPmGIj+PBP407BhZnJEMj6jNCWKURuOmaNv85KAhFbLvKpmn0CTsijIZKjuQKGf
+0O5K5Inh9bITIdOGSU10mOt8xR0IJ91vWeUvWvM4iJe6KdocU/KpcvtKxc/f8df2HR/esMhv2jc
btDm6T84OhDeZRaI/eaW1/rYtSwpgbkNJtNrjHxXYXBxBnNn+8ElfEoYCc5aicttS6gR7Was5cwk
8+IzW561Y0QludvFrgRni0KTxqmxo4imLZKcUQyvxqL72NiAm4S4rfzocblKdK5bFMeUcr3nT0zL
CvusJvns50+SQuJPq5VAHg44EMifxS36nfHLSPVKWsnc3oaxhM3PMQe9W001Oo3Rj/9hbdT+am0U
NNYRjJnY2cSPlxA5OUo5cCs1inYPoHQjXbb0iLllcNpWREFLMl5680BwgzcSNqh26CG03mfj7efr
f3jmy8Hevr3o0pcnTA9CM1W08T+YHAQqKCmGfrgdUNHOcXWiODi/lptqlSMLodlfEtmUpca2lsau
L8vd0BLMa5obmj4rRhYrq7DO4lacMeQjdsrfhx0SGyijY55fxHmAHCJe6X1+UjgdMT3Fhak7F5FZ
fzTm4BSqKNZ//TZT+ivGsjSopu5jxiRaKONdnYpDTVp0EAdPWVZte8yU9tQd0Q+tRBJ9bbhr69Z4
3sQchBIos/Nr8Le9S65pTVpR1Xi2P92h1xkJJSs/B5m4NPgBNqCs87py06jWYRThaUlE9j+8ycsZ
8/5ltZDyCfDWzEFM+WIcfWMlLDUfcnTIy2opYocjaitS//Wt+xdU+/9JMlFd8lL+fZV//fDlnUb0
5cdfC3fFEh8WwibFhgpynDrte+X+8i2TLwEMt9FqWssq9jv9Uy6lO4P/hQEqLMDi30t3jW/BKYcL
ymUqLWH9kgfkhc70xzlBJcSMAuCzDvIc3Ska4/erDBM9S86+reNZdZTtlMidIDmGtMXhWUfz0Aw3
Vkn6SSyGxwYkl6NF6okyl2fQme1VMdeHFIrtkXNukyoCTWf7+eWV/BecUOf915p+/tffjg9l89um
y58e2qjIf/Qq/RuqkNk4sfL+1IW04r5asGW8eUi+wrvP3p1v33//22ZRaB9sKTQHtaFOPPay7/u2
WVy+w2ZRV1kGBLs+TutvZ5yQHyidJIBaFD7LRvIPYfLyrUVGTIKBqpuCP/grm8UfhfU2dxnDxnFk
q5LtLITb92cc18NcKGZKLF/2DDBnZA9UJ2h3Aa6MDLeLOvAKcMYSZWtIXzf363+4sf64bfzTI/jh
nGdCkggSv4tLAG1uOkNUh3lQUHANx+kE4erKBiCOFsRqvQXE5yhP/6pz+r+Z3Y4uhAqD4KeL6ekD
4ahR8rYZ8sevvZ7g0v5AtoZkgXw11S0L5+sJzncMjGwG4ncWNdNYUMu/n+A6J7glpEMXBS38ktLw
ezfk5Xqx6IOwLWRVpR3ySyf4D9XpN8yMKhdk81urvi9jOZBs7W+DdDg2FgNqVWl6j5jOL8giUJJY
254ubtV3XhTJEzrhbmdl+yK5rhSmC4F2OQTAD+LeYmik+g+BDjBBpsSa4kFBr8FwfTsTgaYPmU7v
EZg4/1iLJmcarG8c57LtG7cO7YPU6i0i/5vZ6G61ZGbqll7MbUXD3o5DTybnRFPS5xgQIhvIyewr
3QyfCLAmdEZ2fK25RcP6WGXiJHC0eDWGMYhQUz9jKHdoke+4mV0v5JAYcUOIpEZIEEtMqmfMkKs4
sKjBuKo0Z2LOk6Zrp116EEHzFc3alZMOW7+1XRtJnMeI5RSR3Mc+mM/9CchV+CTBoys58VqqKq8X
PmUbf/LD545sxzm3Pw2hqXtyjD5G2nklzHJtdP0DweGapxa3taE/mTFIWfaJl5pKPCJ4Z8Jt4psk
s/UjOjN1j9npfApqQDZBWjAiKQ2CTdt7YlXVk6gttPWkD3dZaZ4xLRr2lmWWnyTJYN6Yxf22zer6
ntArr9fHif1YXUuCzYumZOJqsZUMLAPeuq2vY1q9W10imkUK2dgXMxlXZ51V8YNac5MlAy2n2EAd
NVSnHeCKryjiSipOPbq1ijneaYV6SOnlrAoyDoGK+K/Gon/BbfWvl6B/w7vot1Xip/3YiwcljZTH
MHqAXtr9xRrDb39bY5wPdDOXpiZ7zKW1+L1uk84HljFbtwiSYJr57iZKW5W9i3SksAS/sixM3zqu
Qv/AfRX6u9S4jy6uoF9aYyzWzDe1/Osaw43sx16ro09lXNKL2xWFgWrQYpufK8ShTfpcI+Whvzfq
CA1MZUA5VETwFCDCrP0pUk9RvujlCXJWZsq2HT3Ivi72tToGd6ZRmPtgTj/FQ3M/dlVzVg5SOSU6
5Maq0ZmYNqG7Y8JeygyziflmiZLDVkqPGV+KhcfZM86VV6EY0WkWDr2QorHPFb8bDqnTJndmkhif
aNEYxaqfItILePDHKk/v/QAGkj0Dj2r80qcrqYDfEOa1Zj7oaVZ7vUZKUxg1PgY8g+knOSBa08RH
NjnFMffDaVeUiFQQXFVukS3RwBM/vTNpeD6aUe5fYy/RwHppQXAYJsu6D6iW9kEyy3VZyYoG9Wy5
UzNlhzYl7nqVg4JkG+cXX0VsQCu2RLArFMm0Z8rzxxnl2qaereDGx6p3J1uN2KtKRR+UJPVecTRt
lyN7uqyKSawbS583acqwKkTkudLkxBKP0UFiCQng3nJ+eRYR7LAN7XlAi1GBf8xRSFiGE5wNQQ62
iXEfMkw/pzNYdo8N+09kqpxbqUsOJyJ6tR72FS/mHnyDtTadRmwNgPfxqh3T+NiXeXmcFCu/AIed
7/zIJNclTUA5h1bSbUVd5EcihPVdGasxwuy6/9hFCIgKxZdXVhw6uDZS5ZAHRX87FWm6rwuQ1CFQ
JLjnWXo+l0Vy5oyV8GiYFAfD14GGlRqyt6z1fRRgROUNBXK1rmRNZwItFlN3u6Izi4gekIFr2LPG
Ol/NyjoJY9SOaq028Plbzx4Fq6FfrxvHnu4Q6MZfAlJVjmbUX2LnUEgd5fYXOZF9LmuaEE0Mf8lv
ebuEDrDFnxpCxv3krDNoRaJbGXb/tSXcv+/6CQPgZzvdPPiLVZPf+b5qGkRVGOxbLcG8ain1vldm
bC7h6NiYdA0+853fKzOiLiDs8B9LwwvCTviPVVP7wIwKqgLbGCjrrMW/tmpS4/3FqknE1/vKbPAD
shTbyN9q+vipjzoNbUlbbdvah8UahNBeDWzzphXl+2i2MTGpI+rkXG29LogAcTpG55XBQqyC6o2G
MK5WSlZkZGrl96jONbc31HmP8y17qAO/P4kUP9to5tyuR4pVF1O8tRvhvJHrbY4CHwu29TgxuddH
j4Rc1hvSKcszFguAlInTPkTOMLGpZhRC8yralBWkNlfW1vBlGloSeFEJeMRMqPu8cgqv7siRGqh6
96XVG2u7Kmvw8w6KVzszwHurRcyVaaoatH3bunQSY7HeFNZdFelIQgskYQIKEmLauVjl3cD9QvNr
r3SyzLMg3FKpAnTu+5KMbacFp42VMdSr6S5yGGrPUTh9ZZzTbUgupiltg9MmqdVC8rbMPJIY+mOR
o99Iy2dFxSyl9JRBqmT+g6xdaozKgRIYNOwnFTyhqRWb0GQGE6RLPLhvd5anSdxAQKiuUsMkil3k
x2HuHJ5EBdC7C4Z0B6IKrWI7B08p2pP7NA7klZ3709Yqhvlo6lO/UjD1HfKoGTaJLJSNbffNHhzP
Lrf0T/aYhGutCSfPNDoyC1u1dB1SwFG8GsUe0ijkqaRO5KZDALDVhvGGLMetPdK3I8sp3zpGjQNw
hPZQBxgR0RJAph0hnI/2VhA0SgyHeoPsf20NMXJpGUAP7oiTmGwgw0GJ4aNCQYvXbQx2FWOjDE+e
S/R2fehIj2LMR3uTigZqXZs69wh/BaVzJ/bByA7WmBH29b5a3vWM5a77Hit6GHSS6Q0DbDcVrU8R
CquBfOiBJICovuu6ptuiSWjWhmJlOyfT04//4xdISCk/b9Js8ZPkv113X54iRqvRY/t2qfz226/r
pGBo73DBOcww/ti98tWl1QfxC4+N1Nky/LFGvlSWtHNM1TFpKC7TgD8qSxy72munx/yV9VFX36+P
TPxoDC0dHtA0gmjEpeh9u4ONykoxBTkJXuWjhK0yBiGpg9C3GZhH2ymQZ/swS+2j2WYXtYGVHmX7
VMgjbUpjXbTNKe7iHVeEN8zZuULEadEbZ7SiceQkd1EZnqnhfNuP9L7bSu7Tbtj2KNm1hKi/XAcQ
EexrQ70qjISc2QQqi5GZTxlpctkiDxLas2UHGGObbNimaVpui5jIvSSxvpaIcuH+zbp2O+YOTGCz
ys9MMs8hpsuWxC5NnIyLV4J1qbtrk8oktisd79XJR5UpMvIINQV3RW59SZqHICmL8wCHhhuW1iNe
2nEVxiZSprrBHuAM/QZzU3guNBnujLjBt1jS73JTKp4TS8SpV7e1dQW7+jpQzeJRhkXraUGrLXn2
xlkbd+YG50vekfYtoXuGFWquhOjcHdXhxyorGnexHHmxgeU2sxfjnEmEmlDLi4XDJ2L0gn5cJVvZ
1delLqXbW034aNLMrwt+pkEpnGBkunSyEtFWUblZSip2zbCqSJCSZuuUSNKhJ99NDfc4yncyOWXe
dWrHOZDg2quzu6ZtT4gZdtHmbcB4ubaJVBrtUTkh9ov98G4KMIjZxVlo2O3KWQgz4J+/mIHc5Hp3
wVv/GX/beigDT7M/UShuZoewRCM/mdNtQ8moyGtJEoWSw0TBoeLwnIyWPrODfSIETxCM3WLVzT+X
MYZDlMiybVzND0rK4Bk+nkmEgmaUzYmm58mdaHWEEbl/lpVo8Oa03oy5ej8aQrv1p/K6wfSzY2gW
n1fJUSjF3vTjrwYIfSSKXGwbGYMlVnTmuW1gXvdxgqdifqQriUDULM1d00X7GDEpKuMGCwWeyaEb
sONiOUq0BIOllj9xHijeLEdtxcNKNrrql0yo0vPUl9lRog1Ah24exlrPToQBzSVSjdljHERsRRuc
G1hj3CABT2w4AMtCDOO/vh7/pwmsvu3o6UT/fUV6eCjb8CF9u9L+8Wuvi62tftDp+THo+J3H8b0o
dT4Qs2pb0qb3xyfKy+9FqQqFSyIrQuzCXmwZs3xfcNUPy+SFxXvZpOlC/aVFl1S5vyhKkcW+tKnf
jOMw3YmkR8G61TWNAW9TMti1k32e4BBbTJzlGH7OuU8bk/Z5XBaYLhsO1ViemD0NJz+Bvt2J4rMG
+6XJxs9WEXyaijUxlXubgJmJSO+4u9RrTIq9lj372Xyj6NOncB5uWg2Leu/Mq1ltOOPa0vKCBoFg
I8Kzwsd/pyCTquNw47TOWTc0bFzRW5LwQ7ipRDFVTtiYlOnBCEFw5AVb2to6oLrEd4pVek6fHbwi
QREd/H66T1ttV8K1BqpxozeWgybfTzzLVnfYe5Zt4VVe91eBVn8KG+txbI3Pkxp97YDyT2Cs3EjX
P8awi7taXXWt/SWtaDSKBajkj4D8Onke4+1pqp6KKLweqX3dxrbcpkenqccDxrPooUi1myAYWMHN
+msjhqu08LUjL1YesqoozqU+shrbMwLjIiuOE2ukG4UtLH3gDYMeWpup6s9ULSypqLWZLMjgqSS6
z6Xqx9aqbasSbTzcJ8i2eBD8SnH1tHUFf8OttSuTKs0z04HoOau9JDWcQHPrDDuohtFWbBX8dbcJ
EG0ncj6TBTMQAKUtou+zPFLtNVhKZzUrU4KUe2p3hdXugimhIam2N0R3DRvEOX3L9qQQW5yJzTbq
ovEQmi2ksybZqj0qhsnp+vM5qM2n0a4CNxaP4Ygsl4IXjtAolB1aLkJi+sFLS/UCzbnilXqLtD4N
ahIrq3wdyzTZF9jBd0bCLQk7pvUcJsW6jyfnlcT6P7o3yerx92uY+xDWD1H+bg37vqU2WYh0XZNM
Zy1nmed9b0TyHQTLSC6Xlci0mOt9X70gECHksNlD2d/Gzt9XL91k9aJvCRSIMbLjsBy9AByDr+B6
8YEWOWgmgE5//P/ffoLJEowKiYNdRip0NjWGi+8rRpN6kVNjqlZWuPhwpFKt8jgVKLBseZgrJV2J
GBhdAvVi64fOfK+H6Miou8jVE4Nx8uZ1+/bw3j6cRX37ZoOPi5yHo7+MOGnZLmqHHx5OmQ8KeBe2
5+XcMWaJOweOWkcABo7LpaqI/AfFqHo6Ri3CODgSlcvFW7Jj9eNjbHbhvTkJ44I99BcrIoMGjjU2
o2nGO5mUg3GnkSvhKRBvPuOHQXNd15C7yF41UvKwQPXd6QG9gkb2DNNlG8GujpTacWPLIoiuDXxn
RXKwvJ5ms1g3fjx4jZVEEPmxrBkYs4ujSaSQ4dVS9l9Tu8TLpakGExfdGqZnTUiyO/Iko4fQO5N1
P9Wtg75cjdV/mJG+SGf/0AW8vpCCmFHDMDkA7Zn3LyRR1WmshIuQXnZrPCNrfdBpRoAlGpYMa8U/
9tmTVmrbPu0ZQd0jB9jK8Krq0aKqwaaQ1z7SQLmJSiiO8XhSUYJ2HQ5Cvhw1jecnEUHUjVsZ9s4o
lNdE2r89LZez7k+PnlkfboPlFr4Ms9/uY+YqaYsgJqelSvpoFdBvgTMc5dufn23LX/nxKGTIO4zS
6W3B5Hx/FE3S+shqkmLkhFlRMXlLc/+yy+CaZ/ezHGY3raLitZD726emvy8XeGc4FZYwWZOnp5rW
j0qtQNQNoo22Xom8ytalkamHIZvaJddUHR9MPRZ0Ywwozo4WFJcGbAQTNqUaPpZFlh3MaCoOqTD0
iw7EF+EIYagc1FiPP8aVltyGE9jlCo3ZdrQmk9xAOzD+6dRamm3vXjaeAKsZgu1l22oSX/vuzWEh
mc0pwPEYQmRZ1QJIhpn05NIglnX12Co2NfpKb+59ubHULt1Ek+CaU4HvFBqua7MJIR4p5E+NFpub
Vi+b3SyUZJWBH9xOqCpNq0GeveyeFp1XhvTlqBUK9hCAe1sir6/aGXtYAskCByr36J+fFizV758f
4hyNtRrlHqOgPwHFzV5Be98NDEh7o97pdU08nk3sg248I/ta2fgU/+GIf1r1OKJuaGj5IYhL+8fY
kBRLi99nHLGs65upWnzx3aCvEoXBQCPWP396P+CVOQE52gJFZJIFwZa7yPv3r0iw5jcGA2DMnpiY
SAdni4x7y8DmH2fCRiGdESNzQYFnE80ajc8/fwAvi/i7E4jOCcsSz1blNMJ6+f4BdL5ST50RVKvA
cgJInhkoyY4AuhQlE/kipr+CGVStu7wGVlZVjoctjpXGlKXXMufBAjQ3B7V3nFUhUdSK9gY99LQ2
GHkQm93CjQ4NGqZJjoGGhFfacuHAX7NIUGrQ7wWpat5k46VhY6prB025yPKkwrJqmuuhd4KrJlbs
mz7s8m3ql8hvY+ZSMz22tTmGU+a2rV3cck6qXseevB6ZEUepwE3EY7uLwqrba0WJWUHy1o0JAWMv
L9+/oLz6z9sv6m/OpD/RHLcP88Nv1zTmyneV1tIE+9aVMz5QRrHz+KbUe9OZM1DxUXpJFnk659aC
bfxjesGYgwEFW0JGwox9v5da6Ep0pJZAwTXBbAP3zq+UWoLH9XZdWQo9MI4GG0geIcajH4YYedNa
0i8DqgszxWzfkT9z1i9DRdY4ny7zXvFFnnoByPWGQNZg4EvSMutdTekzrrSwEgHkMl0cm15PTs3K
UaaNNiBwRVE/NwsiLT5vxMT6G+ZBvR5GHKIrLpZsVQBqUs4blUQbP1VI9ZnyyIy3eYNJwS8tLcA/
32HSlTmzkHSam2LzvydtO508/b//g4rpZyftWfFb9pD/3+Y3WstPb8/bl9/73k1G7MTWgHr+RUvK
/eF16iaMD+wNFqsXN1pkgm87ykTP0/hYFPRiaX28IZEueigNZagtOKdZ4o1fkphKfVmP36zXdJXh
RlpYVZkxYWx7SSZ70+hI+6FTQMeN3qR1J3F0qGpxFpTFl6JEihDC48j96CIS1m3n2/tSAGmBrQwh
OjWSU02Uljur6mdZUmcrFngCMX4NZrHBp38AiqxaM9o9f6NFD02r3yu+NuEfghnYM7rx4r59IO/d
q1TSmAjjm5vmkJvEVwV02HSjetANsJ27+Nrh1E+2NbZrw53KjW+vrcIr9k65qiEG2Mz2Ls5bizNc
HnUA3eEBa3u3BdOdCW8I1rT32LMPi9OacFnXbSRQB7L7TlQFDOdaNTBzXEBiJFQswnkSn0blpio8
blUJU7pEutVWTzARbBzjJL1Or+NVvErP/eC5uhXqVXUkfysLPD6KhEbzfEg36cb8qPgrhA/ZPfmD
5TUE0Sxxb5RFCeWR1dVEX0PtKr8mZOimSs8K5U5PcKTbM8MoD9KhKDwKVJ1svnir1uTPxV6jjFs/
iLwyGtwwm1cn6XionWqHx7xQtmG3qZgqDVzhLDMNFhlt26zyVvdI5e0+TY/KvXI/Paovn9WXz8vH
8KF9fv0YPuiP7bP++Pt/++f4wdxinHnsn41Hc2s57qDoZCRNZ32z8aeNs62Sgy4JJCFUjB6fK0Ba
iX26TPjOCPxSBwe37edqgf8RS+jqn9IHYKU9gXTJDcScq1E9SVqi/7YuKdcntIxHgIzB1qmxDJ8n
mQczbwhXDF2t4hxSyDifW8JDO8bfkkSU9G4HyKc4twnUJDqZqF5GETofcpImFaiHq88jXmGHQDVa
Uh4TYH6bz8k17Zna7RzXuYeaee7Wa37OfiiMdT658n6b1bu4fNTtc5OmH95FoW5Z11HAWiNmqdV0
wfOk0Q7/lShE44ZMRuNmugi/+KQtNqREn8p8D3CSJDuxKndhZ7zEP1rpVaA8Bs15Zh30k7TbBFt+
vQjvxvFqFPdmvr+w1E2sfOJUDYxqJQ25zCVWOlYxlaBOm6Ufezg4LRAEUll1/Qm8k6nwIgNGGziQ
8SLsdqLfqqSUSrBc65wnXJh4RTBQjyFFOrmMdKK2pk9e2bE8MNgcN8a+aA/25b051+xJcKl5znnd
IhnCVs71jXTpplEuGlSR2ay4bGxi9YLKangOb6Kz42oDqXNvP2/IQiuUs+HhCGwWrzNzckpONg0b
EjjLZtXj2TkjxqtZNTMYpgOWi/RGOe/DNX9Rn9ZmsG4wrcGoh4ma6oeElmj00Q4Z7FL6KQc4au3D
qPhrptaeoYotnX9okqZr6tmqBHdfRTnxeupKzrTLQnAwsacB+7fxCDX7Oj4s4bBBR3F5cGras4q6
PDanXZcXKtBKNwpc/Y70l+oqq54T2yCn08vScS11t7iakRqHJYGDM/APFphz3djHjbrLn6LiFDKR
4bGZySPFLVrH0zilvNZ+Ot8EpDSUvKNoDk+0FbzOjHh1CW138kL51RmUj228SU3AnyeTOM2c9cKm
tIObUPvIHJBnuiW+M8nvcvVu8USREnZmP+B/xM3ZuFIBYrAf0lOBkIA+ZGfh3tx06YU63cS6Z5Sb
Pjh0R/lxYD3U3OIyu3RUFE44WKHWLv/Iz7tjc3z5Ml97/Y7K8kq7I3cxqAcewTiv/zNpPn+FSDoy
ajxhYZxP54/TULJOkaDuzpm2Ysw0uvZFZZyZvqdNXzjtRYSf6wtADRimZ+aENVH/qKiAc1ZRxzVV
WW6L4kkR0k3VL1o+rwLlStLaDIitRUKEuZOC5QTpEF5d+rxDxhWw9/VNWJ7U5i2ZB8OaaKAEMFg8
dxGLtfUJR34TwfEpr3hVc83L4fFCJYIU7+ZfbNfnyCtnqfZ1z+7wwNUOUjiX3sfo+k75KYUQn64I
N+oliXBEKDxYB1IYYQEnjWdUx7A4s4K7gtsjjEsn36FJZ7w3h5v5jD5KZnjmDD/tUw50uIWBG/SK
54+gF22uHaLVARuup0S/aAnszNTYVaqHWnPW+d7koo3aj4Y50jCAKNGaG13O67gAJjWUz4FJbALU
J52MRqDNLrDtVaLf+lryhRv75zg1HHek7Q55DzxPsqo79QJAxNpHm6EaSEDmSxUsjh2wy3UE5hHN
6wztpMktnNjlaWqpK5PIeUE3MCsoLIdn4Kp28zFRhi1FNeBhSIGxc6GILsM+a0Rgo1gopugyMpfO
Cq7MMZrhbTsK/bCmP9UJYB6vtWBRNMv1wvdQ82U/Kon3LKFZDP28UZItmuR7U+vPyJs6jGZ6LnHs
Zqn1pOfGITDOw/zh16vU/7hN05Js8Pe96ZOmfvj6fry2/ML3whObHh0OY1HKGtrSgf5eeJI2yLaI
TsgL6Z4i9/cNE44ohwaCigh7mcq9wRLoDnR8BnI2zk5p/bJI1lkE928Lz5fWOFUuf4qHgjHgfaPA
CLMmkrIFQ8/WJibFNJ0/1T5kEHvU509+0fliI/y++TpJqDe5rkzpJhj0QV7KMKQeEIWlhVxR9FtX
c0b0YBUqDbMrPzPPtNaBrJ842Q16cORCQWPO5RrdZX6nJvUWij7dpbYX5Dyahs861Iu20YFQKVWx
yZQFPWtI2jQrsJmjeghwWLFAVR0A7DGJFG0T2YSCQhdr6GvE+nHO6y7fmVzWTJ+NDB1/708VI3+l
qL4ajWio7bKxzE9hIJD1DZjKcLZK2xbQbLTMKK514evBCYLMMgX25rRHtQuJTPYbJ9d2mo61aiNE
105eEDmQ8YJcs/G/5BJejBWoig8F1tK4/StFl5yMXWyTBD3E1ZfR6tLRjUYYta7JpG2kALBzddWb
qbUH0NZGJ87UIPaPDNVX0f1HDXFomc2lDk4hoaBD/3RZ1ZVP0OkYDdvYQp+wmnPfAVeEUomMIfzc
WKOHXDtWRKTcNWUus205OdO9mueSJrqA/NNHM/dPHcTZQbTjkG8cdRDF0RfdQxwS4LijxR+ijwYw
bxMxYstwZcWRU3ogbZwYegKwI3eAERVdtrmePjmKnK8yALGxG5WxDyeoIlw2FpF9KLQyjdcG2B64
KWNbFpR/vn3a123OTScLwLuUfuTQfw7jBjpLZAENLgoyARYMJ5W1TjYOeTWy5nlpaj1NHJ6nCmCv
A38015HzdUZeAUmvDnTideOgeOr7wrTX7ZQo91KDy7xKZTFtZd0yhU2lneDfFrRRRa4pj04bNjXF
UKfWO8fJDGPbgIIFs2OU+yHuKa/CaQgEauIYR2yHaf+sidWBMxPeGkBOJYbcoPqa8jxNaHsZoGjT
1qjCCeVO19Y9d3nh9PXOkEHa7zLbLMLztMCQcdQYbw6nTEmcpV7w6wl3iloRG273ovL3lUPzjYZD
7kBYmqVvbfNk6MZVbIUBNyBtLrmVBfO4781Ija9igQGbVjbJrFw0bTjtOzVPYSbrhZwapHNGjllC
SUTs1QMEYa4d2uZebEYOdRYmxd2Q69NMmTHrZX6A8xs0T406Y6lpQTxGlZ4/mENVECXUTrggrbLS
ZqZVWnWDY15nAjuyXyUxBMCWHHDVoGXezJXQPacH0fhmZb14XZjeTq/+vFzpWJYwtKOwWjx6PyxX
WeEITenF6BVO07C7gOPaOMB9uPi0/20Cktqy9FO0ZQT59/ezc7opb9soLz/+ejcznQ82oGhd0mJz
aIssHZHXu9mSEvPt7rVMVhksQp0RQmBBWiRy34R4GrEvCOgMVafZsQzOfqndZ/1pumRaBL1xJtBa
pN/9kq37pmsCTjvCYWWbK5RpS5ePJl2yUYKIPFRkt9oFy53SnvS93VdHaP1ODilwJEcF3J2dM/+s
RQmiQZTPpeLDDFCV0j+LdZIF0PV1ko+sEDFXs+a0bl765qPdtMPkiqAvyTty7KQ8NZOMxjaCRfNa
yfv+Tp2q0PSisoDOJmuqqJXhAFd2LbVSL+Fxh5/yeSYOxg5tltIG7+fo9nNA6WrQ6wExqdUmQddz
wa5rbOqR+DVHY3c21sJgPycrkFZVVWsb01QgEbetVnQbvYjNvRnaMUHL4MZQOnflPO9rQeaDZ0yN
lqydcgZnye09SjZkaEOxc4qkp6GesJM1AhHz7zGm4xMF3DMYw1am5tpNN+9mxNsGxNipUvbkB+jJ
KhlCcd1rPEmvmADwu5qs/wlY8kMnFzMtFGqKpkWQhPEXL9C7CVjqa6naxZZBOIRT5jtaueDk/SHL
hp3lp9ZlnBJ865tKBosnlGdqo7YW+mnCKlxtkPaOP5xfvLkK/mLt+XGEZGuUcLZpaFJb+A9omt49
JKKtgiwcHO7pHVBvTbHYbVeDvYvDsd3rlW+/NnT/doz5F8ejYpRgoxjUM6Fdhmhvzu7BV/tUnyuO
NzbzhltK9JlYwXYFW7d51PS43v78+f2wtgqC/hbXFgUpmgdgHctb8uZ4XdkkjM/IswWWODIZC4a9
URAY40ek/f78UD8On18OxTLC7JmOLIOq94dqWL0Xo4O9UqA0rnNlLB6jocSF+YuHYfmB7MVH/UXP
sbzCb54R7LcinoNIsqvV7TU8ZBIGgln+w1F0hhTvimhDN5lFUd4zE+ZwnCHvj5MMozFExLV5mHqa
3llbI1BigCuDmPbUtFF12+lMxD6nBhrabS716Pn/s3ce3XEj2bb+K2/1HHfBBNzwJdIw6SmSMpxg
yTHgAgi4gPn194Oqbj+JdVv1et41VEmZiUwgIs45e+9P1oWrD2hUacwmddb5Asq48NEG2Fk5z3fz
VGUOqeuTSD8VQhLBgtW1xHJRILQn0NxVJCEVky3ri9JvrO8xaGZ1E0vPMmQorsEHAc9pOazDyA1U
skh2cgccwO13NRJdJ1kHf6QtS3Se+kQ5SeY1SMV1UceIUH6WO7f2u+LoEf7/OHkWa8QAIajeF3RD
4xPqhFQ81BYikURNYWAbklwzD7SOb2R3FaQjOU3Mn0erAgRhWIB9jrPEbTSJrTJ/uSxTa/YTWQYh
voSaUfexdlTTJE4dGEXKsaqBGQQjMIrd2JdhegVbSnEnKlXSvMAhURxhi+iKDGxDBvO1MnYAnbA1
a3WbTrYOngNFSjcouqHwv6BSratD6/aaDNMIj8CVDdLiI+d/q99jtc/Hj3PsRl9XztAPGPHymVQH
mOLD/VqXVvFexXjkHrylHQ0AxlAXFxEk1PxmLWsNfqaqEQ8nqZ4CRDUFIy7nKPp0ITB51aa9Xsu5
KN/LfBHFu9YdWvS+HvnzcA5qy71ai3lcviBMrvkoZBnHd2YM0mXf4h/OaCYbQvbLWecRmEThfyGf
vbqZLLnQfTbap3tCrCEcMFmVHFgL5NXjhW8tdBhWXLTIGiLVWdazNVZx+FzyxNGpzEdk6g3NAnEQ
naeG5z4bG/FoVocwfBJbYTL0MpoBzii4K4iTrcWQergSI74zaVulH4XB3XnphKIbdoElHRw+cHNk
dQFAMXQkghjfuJ9dDBbWcNLOrNqvMiLPfqKvhIqaFNIYPyaHa2MRtJpDbA8NGyiVgWURHTmVco/i
x9RXlZcSJok6qV8uStiUGOxi2MSoG7zgpEVDvLCexypjE+h1dKJBSqzsQG59eBj43Jx46zWrj223
jnj44rL5tLjck/t1LKERjENMVitHerheVS/JaoPuRmpTMS16APLWpeCfBgEHutL+Gh+EjY10F6TR
8hwtqby2a1EhPvR8oiQhZw7xYYh6DI/+JLrzWoRakEg/98Rbk9TdJaPluBlSC29GOgInLQckoqkW
6ixbaJtrz5bXnmhntF+RY5aLzNWwkofcrSkA2vglb0KpjxmGagCarlswHmnzMDgHqkWgwUAosC9h
hXqUV6FlkUEcRvWNWzJuvzOUrv5Tls3gKxtvtA1aH7u+7Q0Df9YjxOd7yAzySRiuN5GtxeYSsc+Q
/umMhafWm0V0urJoHMee4iPj8BxDPnkV8j4AO3YEcqz17WyR7k42b5e7AEbZN1iByAvqBL17E7iy
pf3vEvtNzFpdVRKKat4SPR+uWolTPtWpI/9GC/RmUxNokzkesrc57DXge98UDDUknCxHp7snbVvc
xbOt9sGYTjtvday/2dTeqj5+vJcXstVsWyjH2zfbAOc0zSNHzWx3pmZIsSKRjaZpL9zGf7/4cf5O
e5iR8siVt2lEG7aZ4xRhHM3U3+97b04O2wchh2Q7nqNKY3j55qJJwcb/FNb53hVLGFywiMsvgpWG
HkSKq+w66jYUwu/f882Wjk9gE0xuciuGmFuKz697YJFixbWEmPZOOy37ASbZrpqb8vDvvgvHL5zj
+G4IjyBK89d3MTOCYY3led9M2PgkCbMn2IN/Jxb667WgkAQjzal9O+39SK/46dzQNpwoKpUve8TP
9gNKHvc8WX349ffX8pY+yVcmwpC4UrIWOenik//1YtjdhtqUG7diRoQJgyQoU3FLEnhbHkYi2fT7
WVnTenaDWucbkN19GVjBCdNtWjNct4B70FXXsx0lzhAgMs6KNjbPv/+U2ynzpwah8JBTbBpHhwAm
xKJvHyAPDN/cgg7ej7gwMVBjMvc1wJUYE/vpRz8hs0T+x830HwHOP5AU//T9/0WAc+4+t7/U3ttf
/6P2FhFxC3h/Nx3N5g7eFJt/dpIJe4mxj/3h/yWh6p+lOLlE6CDR6/zP/0QQ82cpTiN587DxtPpC
/EjG/XeUN1Tvv94niBSp2DYmK34Pnpy3gXThMHKIMXZNP8/Kyd7v8PPK2m+8ZK2Hc5bm1QV0QzZD
SeTHlr/fTdmFv8oiew7xi5EPPmd+9rAhzcqnrU5hLBvVnT45fCvkjvcNCEC77wd9qwY7Lo5hvUh5
sqeeDTNu8yy4BHanwstgxaMR7Mqe5+hlbJVY3qWNpmfmY82tLguOdOK9WCpgHsjWJPLhIVBOdMo4
cH+yZyzxSVOO9nocOpAMu5QI6PRmlKOYDuSeoyCUXYW4WI8V7gbgZsV91PUVMue8rWnDDZVFIK3u
xuU5U/wlPBgrCQp2rBr+zoIDjtHrlL4id/baA66asTkZexnwERpTanQMYyjKh3aAUPDspoIe8NK2
wxAwgM8bi+GqK6bp0pdEO+wU0WQiKTisF0iHF6gA0xjK8BQTCQ/qoqIlbbCjsBGUJeDwta6hdYwl
EzlvXqAsdBiT7/pqea4oIgJCpuriM1nt5s4pCsPyR6FLz2RAgMo022oIkp+sq6oXBda7lYDOxPEM
oMwUJc6WXQ8FfY+QhoCEzs+d7Ni3AYI/qfNCa/y1DYG7EiCKdZi40GfROhXNaNPEN6ZSbn+GqoIU
QUfWKF8rGF/u06DJoT16Q6SjZBkrEGpttKEWGUhgdzZtSMximMbmhrOkKI/+IKAPzBK6KQqO7VjC
8IG3FrWE+gOKykbAIHtdnP2hls+dnGFZafpY6iC9LctNp5ghE8vq03e0w+0xacMoMIcorqJvacmO
cfCIFgGd03gw9doNbp4V6MBxqXnp9zlalvdqSbsB0I81rBdFHC8tXkGIAnu86A1eYl/BXqTX+0na
tnXhVZ2tTmkdBd0lvXTcOoEMuMXc0cSkbhgQVMe6jHgD5XUTKM45W/d1OBMzFwFDsfdeqtd5Pzpr
xS3Wmrg7wnWL3i1TEN54s9btPoYaQoARbWDUOEvRjLt66nugEyrDeZctBdohcMGfxo55w94B7Ofu
fFGixyx81Q6nORwI4pdCgnzop9QNQbrb2wacknhy1oo0eZegpwLPkhxeo3ws5N5HyaSRKvTph2BY
aKSRVaGf18zHOJ76GpxPZYbptii6GJS8U+Fl7ReR3ghHRv5D3qVllljZgJpFR/Aad0srIyb37lLQ
A8tM9Bnd9ghWCg5XCC4VBjOPe9A/2lbVFYcpZa4DnI6b7GjcYWVw4LF6wPOZelykTQr0mHwMv00Q
UovnuAjd/uBFKalqEGhaRCnoG7xj1yPV2I/TMn9NXTuTnOX9CY3sLIb7Oh+HL6Wj4m9atOGSQBmc
bhhkDPQJpzLY+KhyA/ma1f1QFkHqYlx0gdr2oV4+USaGeL+YeHBTZ0FwX9kZTtMpSEN8R2ucshb6
uu8JKYZClxTaG51zzZXpJOgKRsG+ytqcMMHJFggb+AS7WGjF/DkbsKCOE5OafNPi7pjEkVngxXKu
976bMaZaRNAp7MdyBlnIKeurqLZo3NYZdZ3kqalAYrRyIutN9xs3TcaUWEghy9tKNMgdKs8laCm3
wH7ILHC/tOSg4oKehPcRzChJcBGV1tUy+R0VaN3270RKLULZOJbLzi9QPe+ByKom0ZxfXbwAkfOO
9K6A2OBoeId6kigd6eHqP0GHGrhUN0wx2gkHd1tagJlb7AofG+pUcAL+upV+lVDpR5CcDbndfGse
UTOQARPhQZlGe72FFXhTaZ1dQnSSNt+yt4vsrmanyl21C5yUGQKnyme95N55U39kq0uQaR6aa34u
SUCW/VCiXrjLoBbje8bLXMny3RyIq6po2/syqgld6AH4qpAUMuuq6bLHdOAmoAq6GhZ9n04E1+S9
JbD0mXtv8Q9wmi6DkiSE3SS1rRLW/+aCDgqhQXbg7Cfdtg+p31yKzj7TscpRVSvUMV7/nj2u5AOk
78I6Kp6BkL3XTAQPNh8isLOkZET2TdrzCT/KezSH5xQgK1qVkjdKgzsnBfsS+18mHI7hYAVJZxZ+
kdSFLResPLJOebO2RXose+uUr8WXJiif+1CNCdSxSzoo4jvl/HFhMQEKGFmXM0PVdT9CQv9IkwoM
VmZgKZlenoMpe2p5BQewtUQXFmUSVJpNuvxSc78TnDy2FwDbbssJrVWHm0HZ4optj1WOgaxhQnhH
JkV09HIV0GJeoFcJ48t96s7RQ0wkBZA6oIpAVKwNr/QZEgei27DZ2uoNiWt5dZVOzSUeJoUNOd8B
dgcoox6qoby2zDJYu4m0s28UxjelpYqrVSJYD2t2lKCFLMsL3U/WfFuM+fikTBPs8TVZF2Ipnqcu
r2/42bcSuwmu0xIKXMZadIpqVExWG2GcsAVW+Tg/GR+TyIn4/5NbW+GFJcrnFs/zPg3ZefMK8GZZ
jFfQ7J46V8UXrShvUmI1HumatREKQ+fBGd0omXzvYe5anEzRVL/4LtKtSCG4TC22kzWwl6Qe2Kpp
ad0OEcGNSRnnHkwLEG+PZtL1qx9iahFRQ5iLgZqyjHZwM9B3vcOo8M0tpHeGGrtvFpBhu8UqVcWj
18cJHsjvfePc9S7+l0MtBJFZGOQeAz0hIJyZ2SswcvDFxvy+kLORPFSVuW3aLNzrjPaBjgctd1E+
3ZcbVcOD/wkP9IOtB+vB4aiaYOjrDnmuP6SjQY82ya9VNbzYXsuRhmg58WiBjH4Chu4d07b0voVO
+lzYan2uFI50bBicX0AbV8uEHk7khon5dPIM3Jg2q8oLqb2XiqPEbh7Ft9FCmRDau9YlCyqPpfUY
FhW7nqmCTX0zAlJMr7VrM7wfFj4/3ck0b67LdvJvq7VWievNN73T8TRnflycwtLzzoOIz1aJ6pbZ
wUNTw5ddLA0IvUeUOaHcpZKt7sdAkrvnVe/Saf24uNlrPlrmwbKm5QnZb/FC1A7x9mdSXZjY5H67
5lx8rV2ovqKvz0Vj+yPWqbZ3waT2sA3QOQKzucc9ZMob16FPKJNoKGf/tZXNSlSASwfNY3rS0twC
mdL377oBn8ilq7rJeInICMt/xYbrVuGO8KsJUipHBaBKc2Mz8L5tuyiLFdqn0IRsr6XVN19N1A06
J8Vioae350zg1eWtv1qjB2uhzYGBNXoZZ4lmVjnMa6JoUuVDAVGrffRy5FGffKUkue+T4hzlXcKG
NnlxylTGiOmpUzTI9H0UKHsuwVzmCBfuGY1UUX9vSrJ6is9p28lWERdv0lc7zkLst01IQiJB8sH0
ImRBYjQzuzVx58BpmaeLYD7BYwveFcQFof3ryuoYaJoyDNgN+au39E8t77moI/2RiYi2D7WbOfYH
nWfC+jO0+z9VLVUt5eC/nihfNt23NzPl7R/8qZCKETvxbGyODcICwi1h4M+6Fmn+NiYOMcD9mCPT
7fl/CqnNyIqrkB7XVnX+UtjyBwRYuTz8HuOlf2vG/Icf9qcGCAnThBxu708Rg/jAfTOGM3Meo0oa
BziPxrlA6jpeM55lNRQtoNMLqsSK+BRpF2fRlxmiulABibRI5es7ELXMm6Zz73jvCSJtzxOwgge3
HT6NDSl62ppua5Mvz5YKvScXF2yd4COZTpoEk+OAVud6pqOLxkEP9wThtzc96TH9pTc5MU3pmVX5
4JJO1B1jzZH1MszLwWWCQ1oLWqDAzaskYH2/YbEfB1JLYbqluyAiXOB75cNc/5xGkF1QHfYC2W0M
Ixi4tZ0tHHrmlI46waKK7L19IyS9wyUUfUUoBwg9bxKo3FsTtFc6zKLDqhf8tQpNyM5LfZw1dqcg
/TZSsnB203SGFggkG+4MPLhhrW/Y0zuQD7TzxgNpDs6AJGqY1uAW5RMIRZu9DtDCyCHrHVY2mJo7
3NLkIZPSeO6HWcjLac0du0X4yUE/YuKQS9ixOn7y+jG1p6Tke4JcQbJju83oDRgKS31q1TyH11Wr
Wd/amcGY7FdzN28ziQI47nNkK6e4Ebhxx9sq1rzuNMxQaNDi+J+9kUY2wQa0w57sYKkVrYYfS9/q
FFLJIwtPWsQ7TG1KH/vZpAirVRkV8b5z5/TZIffKP+siSvsCWRNu58u4jPuVoC88wykDLT/8KoPS
BkLKPD+8sk3E0QWR2jAgfQoQQo/RWEc7h+lACeekkFS2kSyao98X41HXQwdgtQpW9XkdjcPww2EG
tvPbavG+owhaOZ1pFMXrtDhdMoGDs5KpVDmO49yveEVr/TowVl7280wIWwKMw/40T34uDyosc/vR
7TDHn+g4pO+HaAMYihXpzcLoZkVvXsaUFEVWPpI25m8uigXhVkWImp2Q9omGOQPnyLXpZryKgpnt
2hqJpvAFMf50DTzvrpdhDfDd8rFQO6btsahnKj+nUyReQ+GpYOduEjIwxLDovR/KMkQTJecSS4TX
lqXRnlFbxReQFVGkZeWEOG0NUVrDeOPLWmYR35R2VDCuWTGelJ2Xt9B4CgFAsFmXJxT8GSK8qRy/
RDkcFFo9IvyWhT02hSqc7Y/dOizPnm5ccH64wMC8jQX+zZRM+xRxMvOSa7c2BG/COPfik9806AyH
LK3rK8kUctjB6W6/jz9UieaHQnEgHNOiJpIDykUG5TeMm/ozykHg6RbhBUdLb3rHxhVmRbm1GHSQ
kY34mLxK9JHuEujmuDIUcg/ih4ay/6GnrIMYaQSU0pNTuuq91W3KyzU03G3rJsi0N2lmMEbiNrBr
9Jqc/vNjXoPX3hc5hcQh+KHuJGR/DB9WHc7Vcd4EoGFHRjG9anB/7Pvzx7xT5buo4bjid7PnXODL
DtUOtMks9xEvBAsoDOc7ZsloOODME/2zOLRxXIaczJj8lBiv45rOfXn03Gt2bUo+1NWdGgLQNJtu
3TahkH9MEf6zEf+DIczvNuLr718+182v6q7tX/y5E6POcmke/7n7+v+FBMP32X1xfLKd/rT7iv9i
9GKjv6P5upnm2Mz/bCt7Hm1l+tMRUmccndsQ7E1Wxm+zM9isfxk/sPUS0cFEjZmP7cUIU36dkXQD
A3CpSieZgxw5fWFK8gt/iDjVpue0LU6bYTGUn9Sm9LTCBRrl+EP/GXVBBJwMVehY5M6UGF1VzznM
9S+cJSExdQjX7mEGl6Tm1la67lWt6he5dUzcqpubnV1aGFW8uASl3THdpNRxUP0u1opxqehMREAQ
olfspHAV9d6O0+m1amP/uSYQ7qkwdfmU1oZSt16t8LEJJyDNhL3pa6XG6Yk8gvzWMuMCEcvk2EQ6
ZjjHqqvSbE9TOEXTNtsAQwGZfxxYXtJkiDkfEFI5ytusX3Fqh0GPIdBgAd93Vl3PJ5ShWl85Zk6h
9sxLzV5UNXge/FHT3F2m8hNCkm/V1JUQlMj24Tek+EL7sWmvlU0JIdpYlokr4Z2yuHs3YTA3H7zM
ua18xMsHSxQOhqsUMnnkjSEFyThIqHCokqxowGSWVm5J+8rF7QjSejFB0s+2fYl8uUZHTs/xxa/s
zQlSmWVDaDiU4TDEPWvnZVHl4bWqi2HPn7afa4EMPJGsgQHmmWoidCxCgtv79p1nc2rn4haKVXRg
RYkxSS+kJSyOnZ7CfvLf5X29vERRquITo1LENWm24mJp43o6KADFkMN6GDTFyMaaEEqdQjbzV9Zy
X1TjB/CeSNPdafI+pfMUY5eMAkTHTajai5GC/GvVGHKD6NW1R9ja5asiauVbntEQulyZBjhJWVvB
d74uqhWbZCL8UrrkOBYuZJu5s1XvdDyqL93Sa+sY2DTTD2KmW0y+iaTq6nJyoxD8xjRCJeTrh7xf
SQIZ0tzz9xLq5pPtre1r4210LtQYg5WUftk/CVR+j1VYFdXeKqjBdoGnYQtvuuaZphxj+B9y5x9L
yH9W039gwPjdavr4efyW/5//233+kn/+eWj345/9KZglr5L/GM9FTKkEE+V/Lq8CIwfBN4jt/ln2
/E9x4/7X5oQPSalAI0fYJDPAP5dXBLQ/MltiYjFRtcX/Vm2DFuDN6oqFmaEusljsJOQkvVUsSGJW
q565PSkspH9gbJXqe068XrQnGMIHBABgG/zZaicuwYzTzvGG5f2KTMw5m8IiNsIOVPXaKWd5lNy3
3tEVQ3Exkip2crO1JzHQxk6Qh6QLc/iXLSlnEg8tLDngcUUnv/m1bM9Rbz3XKxqxLrJrgPB0XBPP
S7sPedGGexdT37c0IvQy1LVznPwZxK7rfGKIViSrIlYxBsWD9qitvf6su1J+nt0q+LTlpyBLCat3
kbMwmQNpUp5LCc2Bn+Saz006LuFQCHM6Do6vHMA4dladIbx4rMU9Vjb6hhaxODr1pgci1/GTlKOE
z+yljTn1wuBANXEmTksP93mHCrRE/YDprDjrVq3iKu05M12WZUX+eZR1xWMuM9ecPDi3eh8Ctx1u
0Prlp4Yh+01hESOwy+vQ/2ija56Jvxg7siDToroKEdx9T7OgOsEvpHGdRRlbEPSz6nnOGti1ixMj
ycUCQe/+giFfWn4t26ZEnEMs6Fip96yxRLbt0ylVQXuKopWGo1mjBTSXz5QIC48wZmzNK0BypruE
KdmR7pmI+GrE4vDdiRtrvHdbn/oz5geTLp65PB2bztoDfIi0fYNpJMIvLFcUZLc5irMmS7i9rYYz
pXQhcLLRuk4dOzecbrFOrAYk7N4exUacru3x20ReHh+YO+imKvy+gyg6xkFi/KKJrqO1x2MZBsak
B4iCwYfUj9Cj9UHUmn27MtXDnRjFnwlQgirc+GV8FXbGH641IwBwyXOHOeiYZoOyj2Ymsppb3u2T
cSTk9GYQlTDvAqEMtxZpQOKT72M59teUKP+GCJL4QwyR/SlqS9yHusDmbWdD+cDuGJl3ToGE8Tyl
uuvfT1YUvE/XGBCoXXvirm2Mhv5Z1vmJQgTh1JxXMmlZ6qdkbpR/H+mA7WvUluI8zug7e+6nsFxO
KNmYy0xhPX0NaFPLpER8xtQNF8vXvs0k6nLtDtkV3fB1ShzNAT8ZfKuPL6upXDkx+D4DKaeXV6s7
MbOwEL9VO6ggbn7oamuF81cz04gyTgsXRqM/XyOyE44eJ6gHrUb32ffRyu3TvF0+1SNNir0h5KUh
HWMsj2bCKeuX0eBcOpFZOOEgq2e0Z7ynNl9SwOKkKjwX2yTlQNR/du6aZUOZW1qiC5VTOx9W2U7r
ZzuaOubqHjqAXRYuUl9mRdn2F4w7sjkZKg+LZi0HfUfTwm7382qV61OdadTxzcK9uAMa4og7Zusj
KJnFC791c02wtsX5QrKBd/oJCL0czppqBFXCCDJ8n9EtUJTmgTmiPUSHxykhVgdw3hmRkk6Qfdal
EheNM2V3YegYcVS1VX5C1VpgqKljYfXJ5Lj8KKkz9VeMVnn8izAX39dAe/fand3L2J9wJDSyLV7D
aLbH41Q1TLsH6BS42NfMzvcZII7mcpkdvV+k3QWYpENmc/ZI93hpZP0e4aX7EfEAbs1hjZoP6Kn9
T/BNB6zDXZDLbVo7ETjrp/3IrRKSEazznCqTfy2zgzcHXoYlmsH40pKsflWiPtuveLTu0ArGHywW
Vr2bkGJHx2wQ6tyEUAiOUetgb1Kb0nOnpjiGKFi0K5lAM4pMdWzVwLjVzeuqhnNqSe+IQpJMdEOy
eH7FoJX8XZfIdUbMVi5ojfVor+thZ5j1ZYA5xylNGfdZyk+PaIpBaRIEbyMEzbe2hEPfIFi7iSwr
2wTXugkKGmXkQkWO2tGtmV5UK+ND7rZekCejazOkNXtVNLqg+AcgaKX6PpxcrwQDz3CyNYzLppbv
tOchmVYYu3Q1sCVzSAXHrJ/azmU2jNfNyiwGGs4YHXJvLOjhzT/aXfWP1lfr+W1XngvfaundsC06
UEPr2bUPBOXzuodMms0attCs37HsMJx20aIQc1GVjJVOkUAMSLRyN6ah2UtJdO94GLPQwwbmZ3S1
d7lXBnN5bwlIczRkRKzaQ9FjU/PRVY+7bpJzey0KflBO+s6LP+G8eFxCC9mwH40Lspqoqx/zNg6b
JMhGiphJ+Qve4xQX8kNBETVep54Ip4vCR+d94c99/8qhvn+y5pjsv8ELA5CVnVbfaccjzUydoCeT
ea3ahXCo2X1B4ZutTxYe8JqKJyynnbHc0j+pnhnvHUPXXF9J6glaabNNm0ZqBOVMflCG8xNUFJFJ
ZPXucGp7Pnyx4xkE/tiryPgfjfI1nZKlgwh1N6yjU5HkKqlKdKGm/hg6qPFQq7f16u1kwXLsudkQ
nL11CdR1Zo/yvDAznkh5G23/QBC48deTXeeVuEUXP7v3q12TQjJXXVaSklAHGEgQUXh7Nzfui+y9
UO8qjHUkr0KV7W8nTt4X0bREdwNXFL9HVt1ELCoMIG8rZE6kadmGHYrAewuPuoccs74bSocZQzTZ
/h0p1bg513FQAzR5us1fe4KZmwRc6vSJeFYiQ+Esy1uC0JZHX8NMCSEG9Em3MHfIdsIt1AAWyR3d
FyfvyFRl0RHNSxOO+cfKGXKZ6E0WslsKpP5nZck2f4h1Vj86AG/991Yxh1sGoykr95KVA6V31QYT
ZGLpxN2raLio902k6vjQFMpkNIoAmDJkHaM+veqqUNinggnfeoz6ku7QkPYTUZA5TwTxA1UrWnL1
hV18pa4L9IFeINqZjHtxuTdqzuTLiCbmpcAGgfqrCPigBSYiftOqBkfVcOTNSVswvf8ka8vXIBB8
f1BHzoa4P9U8zkcSjZ30eozTYH3nRFjdn/KF/uFhbZs4pFUdt+4Lk5qxv1eLX98jlgpf8ODb7YFW
kuudxiHnVqmZJ3UH5NjI9CeU7owj63WitPcclZuXscCAzerQV/5xich/ZR5tUYQapObtDm8FdIWq
8KqPaNQ54CiSDP2TF6drdkaRtCCuDzRbQbCGhSJAwQxcotdaIwrwPu7IfJQ+oRi5tYgj567sxpkn
90NdESHl0ox+ihr0QkQmOJ5/GNqJVJQ+MJzCB4g+hAVwHiZ81ub1I7jS8MmE1+6XMu4+2MxUNRO8
cSS2dvJD6wBnOSjvSl8P5Z3j+OhNxrKOL9Z8sTaCA6oO5c5zfpwxVV2mvR19TnVfmwQRTPTSSihE
e8VNEzxaplfl3k6RoO2WchkZQnDAD5jhXqSjRXxVwSjxlWnk/KzpMZ9gKpDwzrhPv1t5VJejt/Tc
ogSzMXrgEs7SNdXBpLn9kCLCv+ssp/8WZvlk4+nNRxedYKQTa7Vsn7veE0PS1CBvdtYE+ZscDsZD
iK1yyMF9PCG/Cqx6laS5r3DEjkyUxNWaCUTduEy87Jsi8Nk/0stOIcAJ5EZJqFQfn1vjBR8bqyyu
GuzmeGKZEAxJiX3Y0AHfIiG7lsgNj6h5LDecFzMiFKpAca5Ou/Ca2j+7sZwU+0rTE2a6YwpjV0nd
jOE9p/T4M7aU5lgwM/Z3g5fmTNARcFE9FIL8G0655olI6XC8WHHn3gdmZOFZpCgusH2N3PwZjKoD
Hvz5S2kXcXNWdEqrXY+NoUVm64S0ovxpRMowj5DOJyYuDTIkFvbdT9Xr/2JweyP1penFN+xgbyLq
Ck3yW9lzKZzZ9THfJKUASZWUHCVeZ39rDlEU8JmRXYbzvu+G1fyN9Wzr4v0yY4MJ5ge4/VgoEelv
jtGfjVoNefRNWyNBmueKjaVcfflY1FCdqirj3VUAHMVwRr734M9drBwppr+59jeSb7IaSfKKHUp3
RwSk4m7//yfJN9t0u5Y5S7RWdnrbW0oc037pX3//Db+1CGxvgwED/zKmWgHN543ke622MmiyVOLP
K4k8YdsDVhiJ0aX3PTUWIE2C6HbpOvMtcIpjQXHawFvJqgnEE02oTP+htP6XJsO/XrcIt9IfJXAA
RuhHMNlP1z0U5GJWhIEldPvE0Qko32HCyIffX/f/9i4emZjbTWXThnhjSCgdJgLkRZDmFdnrmcKI
IF+R1n84tv/ltdCceXMXIdcHIUbbZMsWfZvx6c8RZWNBW9YOqNtZwF03omppl+cCqXDzN/fsX68p
ZOhE8ptDjwZP9Juf0ovoEAzpVG+ABh6RxRfzAaIBfMnff3f00t9c1UY3FyExczgRvM1y/fOdidV4
ZLvj2UjpJhdHwLCcV9OlG3e2p+tDib8wPf/+LbeX/PVxROdPw52uPypk6t1f35KQxZitleEjE+P+
tcsD796Hin1lZ2PwZK+T+sp2Myc2nfDyb+7Hv/yGXCqzBnADeEkorrZv46f7sQlsHQeLoI9QVog0
JE5KWkU9mQu7Thbuy+8v1NluvF+uVLh+sPHTsWBg3Xl7Y7rkWqvciTjbGI9tZ4hnNoaiWpZn36C4
I23DD1HiZf77qI3S+uR3YXqb08r9+PsP8pcfmc/B4kc4Jvm0oRu9+caXnnxhz/JVUgxwZ3ZTvVJC
OCilZGK3JVJOkkL+9s76X9b7gNXWc51tQYLv8Ot3nacYu0okOok/+P571WDdc8gDj30EDLVt5CmW
0Up8ZdnFUv2RYP///6z6tgf9zEf4wfnmL+uOU3RbDZwplMDYO21/zRqKwqh/RSBOCfNvfbuAu32H
WEWcCSjG+Irf3FRLH4w2GbJgp6hPr8bRhOWujYJPVc8gpIvoDP7NG75ZG7Y3ZAthwaPhyxW+fUMd
F0PmIvFImiGkH1r4Zl/9/ar65qahbeySdkrYMPoZJsx/We8i9IM6trJkKJXGnFA4+1X0GRnQk1tc
/Dd159XctrLt+a9ya95xCjlUzbyQIEVSVLBlyeEF5YicQwP49PNred85EsRLHvttdu065X1sudF5
9Vr/YKvjpetrsWB+Nyibk0U/JB4WC8bOwwFxhCpeN8Dlv2Q8WD8ip7MhY2L5fUgeCPQnG/X85C1O
BBo1oB1BboFYTYSwPBFay2lEMknWrCJ+BKRg1l7Z/8h0e7wwaScaAk4MYIh/OdmX2iLRFGuV3iT4
s7EtVtATJ9AUYJATPZ3+vClEu2yp7+TA8V/S2IQqMPDgEbAag0oq09KpjPDU9+Svzg/f0kxcjh+E
RC53HAiATD3//osTNQtsK2kNOwKxQI+0CqwbCU/RDTdJbc3JIZid8B1g6eAWDTnOQOnJB5ZwzOdA
es7Z2Q2Q30xszn/W28HGhQDfGJatSZl4qTtVUNetEnTi1vrMsy4AmAe0tU82nvzVnzcltYB5InNV
vxnseM6iscAnfa3Vw6PTi0fsPh4hSzz+eTOEkNxdmob+8LJHSZyYFUT+cI11DA4EGq7O8GQQ9eua
7C8Gj7I4GhRSOIxFtDi4e0RXBnR61qKF2xHFc3DrEn5A7eZX53v1dsublPhl5R0JCqiXi6ZIsGRp
o0PLJdZJdmSb2d/j0M/7POWMob4RYsdQDN/Pt7p4D7BmCcK5HKj+s0DA+L3uIKVzJYC0Ea454XBv
VHlr3gqr7++8tmOdRpH4OMdNv89cyjmw5vML8eqJ1emwPqHOYQPCxbGIV3ksC7fGcJz7f6j0e0fN
9C9lJmOD3M75oPO9fdsaXYU4C9wCZX9z+fbAKLbqUXZRVnUjoYAKiW+7e/wPzoK3DVHqc4is0Kng
FrQWk6kl8DVBf5PonMfnnUDh7K92AriPZ9k63cXLdDl6aH2NsYQprGt7HvyYOXqqxx7HRfmrPx06
m+gYMSjWCv1aLhSBUHxoaChV1m1ykHs7V+PD3+xtFoLpsLV5G4JHWQxcZlm8hWvqpK4ZldfkW3/k
hllcJ1H343x/3gQONnAb4kBib15LvIZeL3wL7mSTdKQ7ElNLdqYlBv9yb0404qCbZIPuQEjwTSOd
k09xCQ4R38uieMAvtP3FjjK3f9wVV76lbZQMqY4uo5NclDWVoBFkOArs77hfCtgd/aWX5dsl7cjx
0iGfA4ClRPV6wIhvY7AS2HfqJTxR36RvwxWIOcJnL22J4M936mRzpgxbHUIRZF9eN4dpchE4E6lS
vRSwJsU47+uJhEFmO+Pmz5uyYecSbpGye7NZjXqeNEoDCmC4NBj9zEPnVk15Ppd4ZVzSsHmzJEgC
ICgJ2s5Qkf5ZvvgQiPHgDHrKKgkglSlkgjZqxOI736U3rRA1wjWG0oHgOTfS4lhX5rQZTJqBPsFy
a8m4+tWE5ev5Vt7MEa0waGT/5HXMnfV6jvoqGRS7SQOk79Re7HqppsFbOXfeE0ua9YWkw5sgnNYA
cXAIEfATOi527NgbrWuHdUA9I42fDAO4K0i2+v2kDdTbEzv8Q98enofcxChaEMqg2Lk8XNUkcWtK
6uiAy5SyYuuDP3pusjs/hidminZAz7MaVOxMFwcehF4ckWsodREc4ulazUeeg24w1lO4+tOWMOoh
/0R8RvYG79bXszV1c1OZMWJGel73QM9GvcP42c0RID/fkPUmlGFJyMjMQ3OB82K5LtpQiEKJ2Lt4
+xTXg5eON3EQ6N9y0AjHqjXwSBeiKu8qj2InUhaojGshlNOrqQG5DNIcJieSaMSqmFqryrU6QQUA
39CSy+7yeIN/fX/bd4P1BS61ASIrytpbR8vnp8ibyB2QfpwebbMrq+s66ClEOTXARQq3ZvyOkjZ5
P6w1efxHqV2H+7Sl0rCjfvmxDoSRHHJodJ9bqxujrS5fWY8j+jS35NRhPFK8KTFWBsn7KObKDW/b
Lg9MAHKqcV+HEB/9FkDD0Rs1VO5cMwykMKdhk1d2dVQ0h9HOV5zl+OGEjT3u5nAq3dsubrUvCaI7
lK2cnvTv+el4u8LQZIERCqWCRyzvu9fz3sLqQfUCRmcfEsO2qVJQeLq4jt/uTvf5LqW6SLoVJebX
rcC2quBBcD1AfSOdZGRjcIv7LTGkUIJbbarmC6mzZbeQq+OhBagK8zbeAsscetmIjBSRhQw50gC/
RnRFr7JiCC/I451ohYOULCcZMnLWyzRy4iKxYAH3WAG6JhSH1Ir0lpI/nJ+i5UFKXzwwZmQAOQhI
yS2O6yCL9b6NVDQEkFy9TtoKDH2bBbwAcvviQ+NEl3ihsUEJ/QmEl+FCmlR9XJa9suoFCtZlzrUQ
Urj8fQj8EVbxQ5nz7/+WP/MdPloD6qp7xij/+79u4u9N2Za/urN/6upnefs1/9ku/9Crvxm48z9f
J8U+Xv3HBgHVbnrX/2ym9z/bPvv9FbgKyj/5n/7mf2Ehzd/yYap+/p//9b3sYXnwt4Xxa5Q3ZOoX
c/9GduSBUfj6CsIo//w/uiM6kEOZeYF/ghwlQdb/gzBa/6KeAbtfUqSwf5Xgxv+GMCI8QjbTJUUO
iJgtxtr6b4Q4fx+hBlBu0jqGyl/8Rwhx9fkJ+jKHS8CMfonM7vGKornFDdL2UA+SToE3aSiS3mKA
o4NzoUrSi2SFFkauJxh2tHr+VcsL9OlNyZcxnqkzmaWxqimcQgEK7LR0V6hN5OMmL0coX2kObmBd
hnzAtUgVqDlOVLnf3TEtgu3YQDCpVn3fQYT2eiXG7iCyhtjaG2oQPJLSTz1/HBoVqiz4naoB5WFH
TsTRoNrwJz04n3W8mbSuLr7becEduap+sy5Rzu7gYGq5Y/YPsQPhKVm5Uzd2G72zbRibIeZ9+S/j
N5fTQzEYTQmjG3c5XNf2/fib9ZlElnSqg32Uk4WQ3FDjN1FU7/oxvem9sVHvXQqb3xIiHLhbIL4M
oNL9CAj7qc7yvtjbxQgTa+ow8pPsWNipGaLGbg0h3AWqgrPiBHs1HKcPGS7Ud4hzr0wQg2tUg8Kd
U2jR91axn8rAuO3CYTWQTz/i+3o1oZ2SjMbPHmeKGo5pvEaiD4XCHmBoUWtoJ3ce5YekvFFQOkQ6
om3I2LbNUarObpBSJl3kKUc+62OQmowpvuw3bWoehiS8DjtsKsQtOcNtUUTXUMH8tHb6NbjpaY9O
dbRqzMh5b3fW0QuLNXnOoymVyjpzB+t7W7c4nMxp9TTN9U0FW1a/UfKyPoimvZunyBz8CRWClSOi
dwK4OhYTMz7oZdcfxrG9nQPd2raOWawCEhaguqf002yW4y1JUvOWmvlR7SDQsDB4SOyi1HoQfCTQ
i/AJzo2xayIlfZfrA9jSaUA3giAgFE1zlY/Q8kYpe0Dm+bGDFLcekKaG8h2Rp6vgQtfStQNNDX4Q
PGk6Zra3I8evHp2weCBT7eu4lldpF/rUk5B1aXorXtv9WNVrd66ix6HRy4NtNx5k+9rFtCGMrlXv
Jw5JoV+ga4b9OLm0dSqao1BqgJ4Oka6io7dxAMlwGxZ2Ym1Kw8CMJfSUcFOp0sFQEwMIXRYChPVq
F1vN+9icm5XjBMV2aMbb2EntlcfsI31RYtalIujdebjJ40nXROUO/vz7oS53ThV3vpi74ooq8iN8
gG0eKt0qD3JxL0EEXBkaFpaRzVqILQI4y2j2VlqRla7zqb/JCKX5P6dDlPXzdYA8xrbt+R+ndQgJ
S9u+78k5KXu11m4NSs8IakMnxr+kwhcDA5iijr81Y2pW8ECTH07Vp1jlmfNXCAnGsRPV6MuQ8yAp
jteOXZk3tgQ5mOm4Az9cZyuvxxfPTWesSqbAhIZViWbbYo4BhtnAVhXdQDvBM7TtTW+NZIvl0yvv
Xoe6NmxI7eP5aLbj11TLfgjM1EHI5Nqt6epZIc1BpyNAU+0qyQCYIirCT1NOd3whVMR2FJTDDk6o
d+HVbEfxmuK2RYmp2yd6JzZFT3pvqxskiX1R1FcT8AM2W9H3nASujnzo7AHWWYF3HPojoWiS3+W1
8ktT+rs2qn7ZgQ2Q1ogVqoRT2X2A+ej6SA1+SB1QKpIxE3UdWaYyW7uctUfVCg7w6j5NTpEp33Kj
xm/GRorILfeJBsY8hoRJRB0Uxnck+IlRReEiLNh4N7qr3cYlR2Eae9jm4BNwb9rRoYmr27hozWuo
kKu+ysy7bMDvJUVHiBMNULc6IPKkSPueEE1R8uDaryJBPtjO8OIxhvpnI/LgVxM5XzJP2aAdMKzw
HceiRK0goY3BRzy6bxBMVJAFQHhAL6TbS+DV+2QwbksUF9N1VBJQr9sqT7+WgVLchQUaKpoFqLcx
UWgtknuEWW+nNGwAroKb3Q4O/gUK/Be0foCWdSmC+9AwccDxED6orAZXOXGtJfMNQHNjw37it+xR
/agh+rg2vTZCPyGsrWse9WhM8YO8e8sHpwsw6UaXCsPPFBmetaegtYg5I6li9cowK+sWOVLgsEHX
+jaGxGJX1RwZtlCAetRrzhzLn1sujLBsqYpOmNQa0WcrEJ8cq3SOk/fUFfWudOvtONQyHGyPM9yk
KZn3gLX7TzkJhJXj9fuiOVrzfvTK1ZDVd2k9cZuKFsMIi7Vf1k9ho0KODka068iCYEBVXQPdGtd9
/J2Trl8lUWjdIMtqvjeg+/4w8PrFlQF0BSOotG16H3M4IIf6zuswl9HGqy5Ij7w0UF+s6ruYQtgq
y231i9XyFveKYxYZ7233a9VZwxGyNmBbXP/m4K6u2xu17NsdJJ0AzFKdbakUlt+8sL+r4ECISLsB
jHeYkuxdqu8hnIGiwqMoOKB3tB6Ngjig9CNV3Chxfwzxb1vjLvA4TRZIceWu7qhxhkWzz/XwJ4ev
CPco+hdr3YruyFxlW8p2R1f5VWnvegnQbrMtwcFHnOfJxdgJVOsAMxr8zWV+4crM4yz2RZ1+rzgn
y+qDbnxzRYLIF4ZByQ+Qw1TMyztig606irXa3MAYWo8mgUURfiBRxjbTOIrAcSmoHbUaMksxJvPI
IDzkSvOx7vcxaX1qeRzJgR/OP11bgR8BmEuaXY31FkmiXV70t/bM4fNlxnmi50QBl78abGftuLc8
9W7YsvfEk+sMZ9C4cXf1DJyuF1wDHMZx4qctQmDxcGj1cddpNZTi71lj3bmxcR/l5Sat8eZBqRgF
ROKLz5ZyzA0TIdpa1QgJen8evJu8l6fixzRzfNTbyI5tdPNHo+qcU3p83wPKhBF+GMEFr5vZ3jSB
sQYdv3GV+uhlFXSwUMCNxiuqfIcVI2A6E+1UfI104o/Ru6tQZW7TfNfb93UbUc8JS4SXokS/AfUF
0Fgg3AnOpXqXQNHClIGoeS0scMs2Ssu+lIrGSiPfz8aVBQ1vHAzk5Vpfq1gtgEGrMhwOos9QmQmQ
6nGtO4F2E7ozWtAx2RXXcDi37/AG1/eWKYoDoI8YS3viUhzEASy2N2XSsfeL7hPCWcYejCmoSNtB
rxh92rh5p4v4fd7cOVFS7oYcKYy+nu90t73WGqyBuk1juJOvw81GECt3OCLL9L2FbMDTiGfFjnyW
u4Y9Ah5WEthK6NdTeu954z7kR5BZ8XyR5w/Ass31ZFn9biimeA37bpunzXXjqeDyq+noqtFDbWQ4
G3Hfsf/2WXZVdonRrU0B3w3vKistPpmFiA4IcrC6oYIA87AJexLq9WtXj75Gur13nORjGUaEh0Ia
jUebKPaujDpGkaDdm1b2QafloomblWIDXNXdJ1N6TEnD51m/Nbt3NfINuJJkftUbsJydNXcxgMd4
DRD5qMUquL2QgUEbLNlHjpJwY6zzyt3FcTlt57DbBATHU2ytPcFijcedtGuCidOhKtMjZgIjJ8i3
laJ+MpCyAkXuB1P1gKPMbQLtbqU4xmOrNh/lT9lN9oS8yUOcKF88K71xhu69oqm/OmV4FF6d4PuF
Op+H80lXp0gTEkndzaJ4qKZgW2fJNh/rGzXTDoqRI/egcderwLZH/UEz28cRbpBRfmsztpcDqR01
3ms1s1kB9hetHT97oI/dxrkJe3Vjz4WBJY23VfTwqoirx7EMbs3e2vUl0Mqkx6KragrU+zrVeBQO
9BIUC4KN5VoTPysNvXAuUAYV068ozfZ6bG4cwPyq0kc1mVd78vMQAbcE7g0qj1seBTG8l/EK9M+X
boib60gf613QaDjHGZtaTJtsijd9VwNFzxB6OHiF8ZmM43XKWulGNAggQKFgoPKx4EAzjCDhBR1C
JMKVvKpxfxh3Vs9zKok+z66N2lgxtbuiUr/q2EGMerwqoX64nI5JMGBnYPuy7NHhvOeUPlS2r06r
fPAC5wNuLVc2Hq2oegM6tMdvVnqNzJK3MqsG2TwtQhXWu7MT/GJRMqN4P18nGLeFs2UdkK5Oru2R
6Nq0qh3EP04hg0gZYexURxsDbpdQr1B93uh6vnWAch6iUmwdZ3ofO/Fea02Km8URbj/6WMmaU2ZT
t+WXLLU3FTe7oFSuO8AGpbS5lR2xpDhE812Jt5JjfqLQvjG6X2GpbPq5eBdPwzquejx1GoI/rOEY
I7O4U2ET5EVX+haRcSCIqkL13azbO8sadia3Wxpi/YMpIppe1DwbUszKU9vdOcX4UFvRTRvyWAm/
CuJJf5y8bWjbN2jy+UknnsrBqNeQBwZEBpT0A7l97gejmbV1G2JGCZgpiJVftgH/H/HA9dDMgCzD
6drWsB7zESOcVB4vdfY9DT0TvoJjEeapackLJ2ha/IFCw00+On1KscU1R2Lxfi6D76hoKRl2peje
v49KLxshdFeeeeUgbAYkBqOdn06b6N810YXvMe7Fji3QYvtrVDX5F09tMY0zsi7/1QQFx3qdJFwv
ueFND6iEOsYKHPiE7xyyenvjmWaM/HqBZIJn1cCMn6nILgz1u4E3nAIOUGttlAWNBixp0DVfkeiH
0qw/05udIKSImOISQILwmQKtgUwU3FkwozO3hEGJbbh6MJ6p02rfo6jnPVOqYSVgl0iKHL61I6nX
ahmMW8duVPjYz9xsdItu7We6tiRu93qkfjGe2dz9M7MbKwnQpKMyTTC+x2ITNQTJ6HGZHeTEXKp/
xs9kcVyMcRmo8iZAVgMJqmtYQhnR1QAj0FeAcj2imQL5nGMf/kIMC97vn+npQjLVzby3kZF7ZrHr
Rt/a+PhBbp9dMXZ+UCfxLR8mPoRKXx2Frhiga+rZecgdh0UTS8p8MlbpB+TOrUfY1eKXYmlw62e1
8TIed0jFICai5gK9dvmyEKPK9YqUTYLIu5kRwOmliez2TI579usaQDcOgHAYfYcDw4EqzXOTh3Jj
vw/QdP+AFAjq7pQME4C2lSWUY9J6ebZG9MWyt61diIZNN+fpxpgL9GIsO7bEypFiJeazbgkqds6d
W2cjaSYpbEJkicbJrEm9k/RZ+8R81kHpQoEmShhryYPWUUUiJJCqKVVcwpxoIVB8jdNcedKeFVay
Z7UV8Vt5RYqwUGZEjwW1H7RZBCot5bNey/Cs3SKpJ8p6etZ0eU4B/lGu9D9LhP7/Zuin62Sf/2e5
qsci7n7+eCZ2/9cmj5uv3c/2dXKUH/+H3y29jiRiHRyeRgHQALn+Wz7D0v5F1ZskHwgIqVT1QpUZ
gySgtRaYa6AEFEGkMPg/yVFd/5dtyCIV16CDMDi6Vn8gn7HMqZOxleBOcGagoYHTLhL4tpfndYZy
H+Kf7rAF1V/sYzIfFwprMr/6Iv9Kz2T/kDCXCQ6KOgzBS8iua4jYqJpe9wHXN2vJ9/2Csk/JnafG
R81xAGcMduNDfjCeMpGU9y/m5v53Q2cswWTzKKnzj0PNFzzdovlsjvMyADLsCxjzGyXH2rnSIsM3
msq90FM5Xoue0hRlXpqhLqovmjJgI+i6Mpo+Mh9bM58/CJsYAfYhbGanjSHEoZba6fHn8z08MY2M
r6yTqZjZmMaioN0MjWKhdkgPoyQg4+UpWyhjlzgYy1KZHEcLg3RDFpSQ1l90DtaUPbsBas4qb8Lj
NGbFF4V2V1qcm0cV/ejv53u15ELIiZPwP/CxqMUAPVisTq+qS60XDl5dHaqvGgywvUIejAx+oJeN
j5B20K9tnifbXtftXzjVfIkxbkHoSqseL3yLHMLFzPItQL40m3ICTjSv13BLosPRImxx82GoSLQ4
/jTGd5Dl/RCtwbWB5sEa9fIbi2/eg1nD9bq0v4QJWR5F7ev1+c9ZFt5+j8y/v4ZazKsdlbdqDMvY
8C2y31T22q9qEKoHlVJzdGFJn1hbFqBQD6oUVX627+umOlOmJEbMcoUBUWqs04esavULGImT/WFU
JLDJAoMtK/MvIagOWZGiAJ7jsVMPAA7ISThJtMM7rLr6i6F70dRiUZlB5452gvIlvDTuficicdJX
N13Y/qEVxe/l60FVkdA9zzYXZSfcWsgxcSL5FakkSI1qfS2M3v3jpeCiywEzC06WKmFAr4cOV5/O
rByXcJ1M/r7I52kPqzPfE3i0f9EUACAgGNT7KKPIpfJilvByAaVgOhWepXn3hJiEsptdZITDNmj+
EMQCyI2rjaIiCGiAycuzpusBl5AmgPguMKCJSt7evOguAYGWgA/+Yv5+hKuerwbuhtcdmmzsXowS
ej23t/bTbo3k2M62t1ZtcqECLcpviT4Euz9dgK8blSfNi1HsR6fOnYCY1Q40Fwo/atV2ojrdSss8
+8Jif7t55VQB52QZgu6WUc3Ltko0DE2rscllCGSoutHDX8fsguP5Hr29GACLWs+rz+NaeObQvOiR
obkE1oPV+uQ1tZ3RVs4OFznokiJnGDXF+kPIMdOG1Yg0kXEk12C5OCw0AyOj0cjztbVMx82lWAfO
SH6Y/OGhTux+40GmvnAQvj2j2MOmHEToh8YbOpdTRqHh5VHvp55hre2iyQ9Z2XS+m2jNhQ6eGFAp
qMbCRAVDBWX8etqiqEYeDxA1z5p+uCutpn/AbhWZzYoEqxl57nihbyeuWm5ZrEPAv8NxAif7usU2
TNtRr+PGh2CKQHrbFZCq7BqJ3kzg/Y7IB3a8dtlYXyuYv/m66frunaeJ+l3s1ZBkzy8o2drry5bg
ljHmSMPLx3QWJ2fcFamTZ13jW9LfazV2mQaJpOuQiI/QA3rfJkipo9Zo4zObJBqi/+fbP3EucC5z
ZmMCKTUzFufCULQ60h6033tdsDUKpfLhmnVINmtf+8SL9nUP0vt8m2+WF9lgQggA0RxKYKMXfcZo
T5u7ru19JHCSTTvEFGBLl4dbWfw839LbyaYp+GwgiekbB/miqaozQteGMUc1j/eknzt6cOVSr9o3
dmcgwlILIG0lGLB5ak1nrQeRs3eF2R+cTNSxf/5rTvQbLI+DuRGypKz3xRGFGwUWhDo+ex3k+ZWj
OPV7K9OQhrfK5MKl8mZbAfaVDAUeTnKZP7s0vjin5gJTNih0nV+pZbRp4sRZY8MwPgYRmZJw6t1P
57v25vSlPYCYYKiBOFP/XmxjW6H+3gScGE3ked9T3uhbuB7K/nwrS5codDeIh7gvwUbx9HhWEHt5
yCdDEAD2EnSrSoNrrZUauiViPn6nQCE6YMzWbNKxbyWeIkLpJUw2DqpSB1G53T0a6WFNljo0ycF0
8eb8t50aAcskdLRB8Em86OtjxUbqnRSRwUYG0IXTpTFu5zKLLkSPcr2+Oi4gaBL/8C9NgA2TS+zF
vMY9KjOZNaNylcZVtI6GOT3GcxoGflX3+pVBZfem5Uj1dUqvO2ytPeXCItZkR958AgRx5kEe20s4
bFhrqYaReeuHUaoD9LQDvw6KkvqBbl33WGis8ixqQ3KQo/PIGvXuW4Fxj4t4hq/PjbarVCu5cC2f
HBbY6oyKjN2XJwp2oLqTFj07KyhjyimVylthEmpHGQ58zA5K17gj09hs9QJrwqnSlODCofbmIGVm
gF3BkLFsIsdl/AFeE59TRy5NlJ/vKkZjZadTuu/BZv+aFXdkjc7ahW2uvW3VsPCZI9NgGBTXdfn7
L9aD3aujEpYZEriO8dFsbouyu3EDxUcFGL1DZQ0pYW/Y4XqMJoyUtyQV9+hCDVhPtSJaWVRtcU+/
4Et+4puoUpNjwVTR4R292AmRp42R2lD0sBqjP1Lo1m/bSqvvZ5MQQklmSnGTU307v/3eHngsSVjD
xBKAXGENvx6IqS5EjzaF6hd4DVxPv1L8hcYq33C15X96ZUp7OszHEAqUAM1nbPWLMc+FWYD3Smff
SqguGnnSb+COFA8pddsdQFH3OBumfgHl+naFy0bJkpHy4P5YYmk1E+FkaLoTFCJGMdKL5EBZtN1l
U4VLZ1648Q62gmqsMq+fbjv9Ipj37eVFuyYBExcLme1lhoIqlgVCO54xdOyDNeam4XXglO1n0WT6
hWP+7VEK94uIBLKHHOFlEq1KKhmPzWhvZ1bwIy+C+Knojc/nF8zb/gCClnBhXJENWKGLnVOJHukp
l0aE2jcPtYYYj1JGxve0obJ1vqm3a5OmeAWokOuR9FgSSsSE86kWJZOv9U22t1uz0pBgjzmzWxR2
onjy3D++jOQNqYIglncFjOHXu0HQL4CV+HbgKaTujKZWbnQxWBeOvLfzJFt5fm6ZwGGtxWWEKFCD
n0TGRldSLJ4TMDMI36Tb86N3shXiY/DxpKR0bbGzZ/T2xBi3k58hlr3N28S+xldrvLDmTswRSg6O
yhkikzKO/P0XmxqTO0oIDv4nAtbFvixrKSUV1O9NM0J8AMWXC2N3YvlpLvloMowIZwCRf93emPYJ
avO0l7uxcjASRfFAYmaFg+bTeOl6PNU5mGGOnCXCbXex1tusI+vcgn5Sgi7yE+rGiRr+UtXkntVT
XFjtJ+aLdxUvCXlSybvpdc+wLWvsesKysG5qjzcTJrpdVPe786vixPjJvaQBp5ZkI3UxfijDkKJU
rN7HEPxnHsQmwY7xueNIuvqbhnik8T4lQbtc5EqPB6lWGRjj9HXxvhYFTGPSXcdg7v/8RGI1QDiT
9zgcy0X6UXHzIXYDtfdVT6vujdIyNoqjVA9jhcXi+U49a3m8DuJkbvvfbemvJ2k2Iz10HZ7ddeWE
xwFUU7M2wDXDmy604J3RtYO9xYNGQ77Sa+aCMKoakasrHAI/dK1Kb+0gmYEMM2ybmZKbjjFDoQ3u
sBoLZCc/CKWofjbWoOtoZ+WT4+czGqz++W4sJUt4D+DJCr8WahZhkKMuh6yJkmhQysHHNl3dABnG
32Psuk8TzICN5SHM6QQBGJYco8Wj3sbBDuOO6i+WohxMqZxC9mzJpeonHrST3gxgg8BvhTpxLkSb
/kpSGS80dWIjyziPSAfFCUKrxaqfoBOjHwIXsc7q9KYAXwzcMFSqYwMyfFVFRn3Jyvhki5QULJ6s
kg25WChWwRQMaTfg2diO+9iw+x0KKMAsQ5DtN0ZaRffn5/TE8WESqFDfIUiiXrc8PmYohKY+YQTs
lSXosQkYn24nF1bOiW7BSqKCBImDIGApStJlZjANAofmOqlUPxFZf6jTpNnNatzcKS2SsOd7dWql
YhuMwAvpVYfRXKzUHMswWy+70ceufliFU90DptKBfSdJ+QGYh/I1N0Si+IgAiHdx43nf3J4g6C/2
PTEcOXpuAtJOlhz9F9ccyk92hvQFTu92p22aNC32Cjl1BEWQ0DuOZhbdGYU7XGPLhT2JDRKiQ8Fy
TaHdJGnbV/fI26lkICcTjdwy30aiBcM9hHh8BWxF+ArUqWZX7y9czyeOe1mPgrZGJAXXeLnweb+A
fVGEX7lTrK4KWxl3Xi60e2w6xPfzc3VqBbLi2dIerC9of6/HyBMhgqt5zhhFAD+isqpRmLPC7V+0
wmZ2KfapiH8s1rlQPHfWq2Ikk1wFu6xNykPlIT95vpUTD0TyBfCKCAKpoTvecuCKSKiEIIhx56H9
Q2Q18rj5HAERTVHa26t56PVrncTu4xTkBVhcuIO3Q6tme8+wf6kCFV6LiGQ7OWl4b6FuO+BZaDS7
UVOHp/Pf+vbdyKcS7hOjIL6HNNzrcR9jyxyzknEnyYFxXBXnxyxsEiBjODWKDBBsr1Xmt/ONnlxY
DoVXVBOgTUlkwssNUSPvg+luCX6tSz82YPzXqgqgL/TmfHO+pZPL6kVLi+61ZDgTtaSlYigavwBD
fRPNmbiQCTndH5hflK0NaByLc6bvbBitTjNiGO2GyIT16EHGiBSuCh1viAvHyckuQbMh9UGlGBeU
14OXpEGPYQaHWipSbTtJ7F3TqtWFLp1qReZNgRLJdP0yeq2dkQvDakffFKLfaFPUr9JqvKQNdGrg
Xray2I+ppra1ZkBdyXnHPfQlMlXdWE5PZhWgZHt+KZxIS0OZlilaFh0KS8uqh9DMSUWJW7AMkBsN
TRdeEJKx4jCEuftRNJ52GA23+TRWavaIsLByDLo+vjbzybUvnRByRSxCQRA5JutfqoegUfF6EgcA
XJ5itsKfdC3jpMdBNVejj6PmNFeRXfwajBjzawDkcddimzXGIQKx/5jc/48SaCfnmGQROj4E2o6z
eKEkfRCp44xCKKbD1c4atG5Vogd54RZ5o/9EsCLrWhoyWogGAFt53VengvrslAw5cv7O9ZyH6Tts
Y/Vb7lqs33REDA8xzlubBJX6b7i45KiaO+4nnZTeV9gg2qU4/NSie/k9i92KD4oj0EUVvhugNtU3
DAD1DGSBdcyfzq+5UyNselwCpOh1QA6LEU5TwhJKIVwEk4EgdmACSq7wkT3fitwly8UE1EvmJHlt
YufxeoCbXiA3LSLhJ8Ts/SoGLoj4pKw9vTPVFHA4TpvQntD4M2BzJOWfis3JCabOo5MFJoB8IwNH
zTZ05tASfhl5+aEekmaNfn3z/nwvT9Qh2CnArIil+AdW7+tu6nWUwnQl6dEYU/Q1060w9p25Vz5I
A7hrrRzhC43J0ELRKqLvGDCM0QpV9L7ez52mfBR6i1H1GCgUdmOklLMLyYVTNyljKhEFDklxY3GW
1WkNrH5QBckM1dghHj7BHOuc+9l1851dwgjEvNb6cH5Q5DmxnHoZV5oyIwRPQ389JnjMx3qac6ZN
ZRZv4qiFRFgmCLpan/Ewejrf2KnV7DDylCGIqiFVv25ML3v4XxPbhYKxfjBqF8eDxOr/4uYBz+ca
JPWluqDcvi+i5UFLYXrGjCP2AYD/i/x+7obm4XxXTm0ZxGZl7YxyO0Tw143EAKsJsakPgK9un4LO
025zHD4OhdJ0XwLF9DZJYGDPogrtQvdOzZgDigF9WLxFCb1et0yBbkhKMEK+EcKAihBXP9SVgv9J
bqNSi0Nsnj6e7+vJaaOIhwIf4D3NWpx3dYkWNF80+kJ4ng9Z0PQVXG+351s5darSI5B0GCSgdrk4
5eOo0V0Ra6MfBPBCjXb0MBifur0K7/vCTjs1eahhmQBbSREBMH09hFlj4saspZApQkPcYqZmPgYO
9oVjEyo4Rdr6Hm978anQA+MvhpKUqyrTolyb5mIHVKrTUiFViFeMMX6Ky8pY53lhXqjlnJowchrk
o3gJoXqxOM9niOzxkBkcdC2ipLkncgRZ9dL7m3MbkRBZwZOYQ2+xFCsu4cKueJfOCLNsPGzGruyp
qv3zC+PUuUjRkkASBA+DthizOmRFNuY4QsIKxE0fB1m0Eb1G5lXFRMRvphyTFzUTFzAuJx//UpWU
pkF7kcN+vUpwI4U5pBFbit6E1WsVtXMfdFP7yOFo74JhHPYtENCruUyGO+FFxX0215fkfWUjy/MZ
MBGIQp5YUqji9UeYmKaV2siuyESgbzPNG64GW62+Jm0QX01zYf5Q9dn4zDuhxRyihQoRJp11H2ZY
hJ6fhlOL6uWXLE68BMuJCndgAnq76iHuRfo28ZpLYlQnWgEzzt1AzoDU/lJEBRkLM4T8Tng9D2mE
3IIxw/nIqv/L3pnt1o2lWfpVAnldNMjNGagqoMgz6hzNkiXrhpA8cJ42Zzb63eujHYHQ4LTahW6g
L/ImEw7Z4iHP5h7+f61vae98uz+5DntWds/U89kVvG78VrkmqrxptRXsuPw4JuRhQfZ/j/z6k6FL
kxdU0yJvozX2aikiYaWWJuGDK8NRJJOmNX2GtF9sJfocmoChiR0LvcP219+U+3bMMFyhs9vwdU36
uS/HTCIIEgujTFsNdSQu8RpFG8iYo5/i+/aJbpUnczLWBKtE00KJqNR3RspPZnJkMlQdEbUvkqFX
dy0jMkqiMNRWrtapFzkHobVdyOnaxqL96zv96ZUoirFlpAPEgHl5p46rzWGGW3w1NM50ICKoXs9p
rVyrOnHMv77UTwYMShmYg0sz10G1+PJS8ZBUQxA72mpCXuaNtjXg1ImC1a+v8pOVaUn+RmBhUUuh
/vPyKo40AymhjK1CnD/xyrWa6C5MnK5aBQQ4LYkWbXQWCbMxNmFRpMU7N/mzLfKL6y9D69neyUqb
yCJYVxDOW8tvOO26897AbTvHi6GzzI1iS/5RvjYUu8Ey4IzaloQT46OIlQMU6nUZA1Yhqrj5/Ovn
8tOn76qL5o7N7xtCzlD0c1JSpF1FZY6RdZyylT1Z4p3b/yGDeTndsu9GicI5hJY5R6GX96/a3eAq
TdghxSD1fGcDULmfMUEa2vxJnzCqZY5Mt2bv0B+DKxPdkDhVpqtGi1xUwF1QnIUKDRW/hRej4M7X
WvOmi6USEsPlFKdjN+OV62AIWl5fh456UucuvmkQgo61D3WRVJtYSjtcWSFBp5sSG9lDMFYYg7Gz
lYRzKJN5SINonHbz3E0c6ttGhMc8wnno8RmmESzGRCBYLpUp3eYBiiqeVIitJZYjAhI14Ti90gQR
zUTlgOwYpdO4a23IYsDJhZE5a1Bv4XEyq/l2KOeEqloBqdYbnZogLac3hnBN5FnQnqTDVLV+jMUC
t10E75bfUraZJwabepnapUPoTV2QixV0n/KThPQmdgXJOcWm0Sir+VFFSPha9ohtvEY0lbPNtCmN
6MiUiwslGnRr2w+JvV0YbtmJI7tm2qUILmuUh7SrDo3eZOEK/U4Y+r1RWdfBiL1lZYztgDvRceMB
fHkC4b9sYjO91cN4NG9Tp5kvhTlMktr4SMYO5y6l3kQd8V3gVTR7BL8i4jtBsQEzEHSN07JWqnvT
bMhDE7Y8qSZk/+S2xVXpZwOxhQWlixR9+1QrJ0rPfgn2QDcTFRmYmpeEE6motMEdm+A4PekPmSCE
Ea9g08BzjA3SYp2UcnXY0lDeZp2VEnZDrO8xsWxQNkYwi3FLbJF6J8I8mbzWTPWzOJwiqDQRc/2e
wk+i+3YrGuFbY5TVxxpLkcBp3cjF3tvVB1cP0NfB85uhinZLojnJ6na96x3IxOfCLpSPBD/093JK
QRjaA10DILGF9TQxYh8tpxjOpYaV0snnnPazOgiPk466mCOT4UY1QAoDfJXDiV3imffQ2GhEb4Vl
27q8rfmI090JnTO1bVxlNxCkOX7qHKc1vQRgEy7ItiU/jXinPFllvap/G8nOJX5N1ZNtr0jlW0kC
pwEkA78K9ICCEauCxrpisoSbMBdzfmfmwFhI2qNY4lMQjB6SpHL2sFXzr0TexBeDNvbJeRDaxl0a
gy1EcgNs2yOlJ1JXQEUDyYjJUermbosHeAgBg+wJQGuIqTSn+I5QdILBeB+C8mIUpPitgOjWmT+7
sfxiEmhTemmGa9cL7Kp/aOGDVrsaEFe6tpPQvCMqb+i34P0D4dNG0s/TaHRNGp3QECP0NMq6zdy5
8SJj4qUkpi6HvJS6lbq2pU3golBm9zwNMwVrc8AHibEmhV7Gl7YkI07aF8lRBzCg3j/BJVEU8FVm
TKa5kxp3MWr+0HPsaiaYJkridDWiQZFrtFKas3exSqur2HXY0BUuDBy/aeb4QvAuwz8GpNj5fYDV
wMfKXiggtMidd42YAJS4KnTaUbKrqFlbZDl62ViDnhFhkjWXnSJoII9R3BmrWk2LajU4Zp+cWkIZ
TD+epQuLUolIAVHgcREP1eiRXHF0Ke7FoDZgFfu8TLaTK3k7hRo5ObLvPkh3crA68D4Cty/ZKEwK
dL+DFmGXqxeX4+iY10o01ALYwIxFGyjsoC3oy5iEqK7B2B6gwZ2YcKhQeKj0odCYZTpsR0uCBqUV
Zs0ned8UWrLKoWSg+e1MYg1Jgh2VQGuekMkVo3KpKsNsgWkD36tkt+WYOhaJnGMgaK39W1Hjs3NQ
Sa36Ji7OqH251yZT0Y0pyLle9bXbrK3Yyk4SiAiQG4aYiQUilaxtcTtFWsKP3UbegpiqGFFZqRTv
7BHfCEIdtB50lnALUKBHQKO/XOlCxI09nBCDjObwmscFhEALJphaarYiIoGNaSHrlR6kX1iVyPdM
FFIZEOR6Lhl+ftU1t99X+H95df+ByOHZZucNufDua9P+4T0W6QuD7vJvfhh0dfMD9lREmcgzcagj
5/vLoKsbH+hCotVZNPlofhad/F/0QvEB7PISQLO0RNE98qO/6IXah6VHTwmC4zQKewxzv2HQReHC
QHm2ZYKDzNkG4R+iVMqIiB1fDiQLOHYVxVgsNDc96QPjY6tb3UUVYzLtKFXvrJpppx9sgjHJDz04
83ghMlluily1/RFzhWRXAS6JfuuxU6WxVRV6YG6qzxelZYy7kQxlAgVHYWxpNa70Vp0OFGXVTZxb
LfgmwMVNS/tD0AkCOZWW667AS+Raiu0hJTjIKWtXuqhLc6NHrXI2zPZHpUO8Rw1L2bS9lXwLplI7
F61W3KXKpF2Una5citmSF90Qqyds9fOj2RNR4pXF1Os+01V0p+VR84DVLAKKNa8TuW2c7jQYy7VN
OyJx+6/1AuCKOvsqZDpexdrMiwQc1Mr7HOPRBItOPoj4XnTxNUzFY2TKvcjyrTlBhIn26SOkQoIJ
xguzLB4Dq34o5vpJSkg6oltntnsgrvdY2uMmHqoLO7QuCJ6/IOW19Ux93g2BdgOEaqVY1dYK1oN9
UTjJdSSr68JGWisK+4zNxBo7v1dP2prGyiHNxovBuU9ie6XHAbF22dYZiZluxmM/1FgxugqDjfJQ
t1bH7Jlftk147U4wIW0zeWhHbBFtfkdU4jFK7cPUB5/Scr4bmmwfaOASy4ZAIrEOO3tD6NPlFErY
DwHpriF7Ibv81JALN2JLNZXgvO/LCW5S4g3qJz07hvXXcZpXZZ0cyYS+EiWUtCoPD3bpbkbCXH0n
FAfY+nyS2DmNtPxbzfGK4EPPUtwzqJW7unHORc0VsSHOhJruQifZz4npm326apNzN/Y4ZJ53obmu
ZfDIEf1LYc8rpb1URHKeROl6msG4pKRP7kxx0ZFZqsjNPH/qiz1J1h8jbV6C8+Sqn8BQqeKxKgU7
1XNDgyqEgnrrutkW/EUBSae9VzJlI5V504TlrRnclDrcoOxKagE2h3HbiWTL+p1E8UWshHsFDIgk
hNil4aW35hmxI2eicDZ1+XFu7oKi22OfeJhtdKm5uaM3tYZ+czr184mdGw+xDC+iIN2OanY+Kex3
jJIr1ZjZ67bxQz3bK+lD02snbCR2ZsXWT538cWJ0Eonj9c62FuKU6nd4xlHvJK+iB1M8MoIOs2w2
Wq9+SsWnxLnSIr6nmty1oCave/jGknippsN10UPkc6JtmNYgfvS9XdwXSs3e0TIPlETWTtUe9cE9
4VByG3fmqmkrfLWnDf41J+02UruCsH6nJfbGGE4dmCDmAaQwkb/2tHWn8QiD+iAtPIrJiRpmG33R
j7OI24W+FXG7bprwwc0ILTaL4HLKhmt7efkix73R+l3dXRn11xzbvZ5sCIBfFWayGVso1JjhB2dv
yXrjqM1RL5ONVbmnJRVwj91HWfhDMnolyS9QSDxZ2mzdgFbp+bmpyPvMNneTCG7ZUq+bqjoqaQ74
S3Ev+8o8KNZlT1y8XYht6YZ7wVlqmLdFLtdT0e8as1mb0cNkmBdN22DVaLLtMKofg7o/Iz3gjk7w
Z80h3qeKBza9EjBdu4amZFplzD2H27apYHtUOyM8Ac5t9Av2xvA6IfB1JCOEQsO9VV31QnclaT0d
O0d2J76kRexZWrYZtafJmdgIzavQtTez3NYMX3b52HH6j0LllCVl8C0KZt9V54BDbnpAnrAnVdr2
yMU+VEXxpcJIw4QewD4FxaQK40TO/caKhmtghcMqc7R+TZk39tMqc++comqY+asHN4jk0YiS6lS2
We03tnrgmH6uK/MRYjunoEHBIKD0znkX8LbSYYq2RkxIOf7DQMuOlguj1mm65ABU/nKhnHilpjE4
7F3OP/UqCwNrq4lPaTFft2b22JX9WQMO4VBHks13W6g7M9X6Y1sJzJPkt50ZrDxXZt6Ii2HStTOh
3uM4M5sgW5HDthoS1Q/j2yi0YhThYcbYrbWtE9ubxj0d3Pgxg9eC5CGfwbIBLQ+bHQKsyzaHHJdM
5a2Sz+sUzFVG9+1QbJUUhlqC0aMdU5KFOf17jQxMutvDwc1Ud4cTmCjNulzXYXzHnJ/5+XQtSMMm
e3GbqeVBJM59HfW3pREoXiTtWxnXAJf4slLi2MGndce8uIhzgAgiDgAGmdQpmnw86UX5BZTc57nT
b2DqHIpkqP0gJD64UM9JCoeWpKn3lVUFj5UEQkvCh9fGvB3jSUG4BzmPEJUKv4TP40ecBUDZIYxo
C16QoZPIczhOqbmkMqFZa+TLd+AB272iJ+He0cbTZH6EeXg/TPwtQTki2ea5A9AHq0aRKF9U7Ep5
T+CCMm/doh5WaahPlD3mkJyn7KyoSIRyAUMtHIu+n+/VTv+mTLX0Zs1F6JrgNTP1MEACwUmjG40j
dZ9jmgU32hw8pEOwpA6f9YV7j67wcXDFBXqsjW60X6JxX4ursCT1PVpAvSxKN0NNASxRVWWlm70K
WZHjmCjVeDuUVuFFFVnOSqJw5k87kFzjoDN9Z9d6Fo4s+VAve3j6sp/rrdGY9SZYnljG3twXbhZs
ykzrTtvI4Z2e2o9FDQKA9KrgmCeR7tG3D49xlJ7GFut374QUJAKKH4pR918NpbU3Du2q1djREYEL
5HipG7cndht9KSyiCdx0PmK3BPk3xxCLtLzfF4GZHqPGSs9ya1K3saG1G0osgEGb1iGXuUIsKnci
lwCiNZ6yY7NbmjneWc4IvtNotoNVbDNd0X21u6/GT3VsHENSsP3cDS50m1Q+HeQD2wuTecq5UVr3
vMnkfmQa0dVhJxvUImMrPXLMzsL0yS05EELY6tbCnM6cob5Gj07utgJUUk2VS4DV4Vqv8hvOkicT
pzMnCqTf1320qfTiuh6j41wkGhNbm4HildWJZXbOoWgJ6vNbRbfPKoD9p3ROswuSxpk9l1hC4gpd
Y1NqU3EJhJ6npp9UqnnphJOzH6LqvgU9u9HjHfGGytVM3sQt2TrT7OlulaisaUOHECgM1mPGNz7U
bb6t86zZRrV+B77WXveN8u3f8tLVNaXX0WnrNgnF7X4ij4LTLwWQWun2tQJzb5HnjtV0KqR4ipt8
JXrxpWOjiZTJJ6z+x/nvX8etf1CK+NVx69PX/Gvx4qi1/P0/WUgGxCP0d/ikls7+9wPVDxaSoX1A
wEpNGLk6R67l0PTXUWs5df15tNLEBzoRvLB4DkgbQHb9GyerHylTz05W+AkWF/8i4ebUh651KYo/
K8ZXQGVM6paWVxKRqGz1hP37xZwaEStO2LphT8TfuGyTw7pR4iN6ltzcon2Yz+2ZmtHegnm5pGUI
pd4KvahR9iRzi1Vc5FTS7bzIP01gum2/jsLpjsKf/ckp0xm8cpCWd44Oy8briBzRKhhnpWIPfkdF
zwF+qC/Qr0A6Rg+cVNIZhcidThO/JAr6/lazQijkYVZHeuXHjUyUb2nWGbn0jT7SsOurlIVSCmZK
svh/cQGDHlJDTQFBqlNPPzpBAueyboro2KqdMpxmQ1xEqzlTBazBbEry5ZTjNBemGlvGnlpopBfe
NEvo2NVUp+Wj06rI3ZzI0kPCTjgXRGvNVtLMk3ZqUoLDfhyJbTLAnThGXduCyw5QkeOKGjrzkVK7
o96w0TCRUadSn6FHx2aswGJPZFLmHwvdqfuHaWxGeQtEf9T8So45JLehCPKlLku2HJByrGm5T6NC
n87mDEz0pTsH7sOITLnac1bso9MRCo+VeQO60ESyqihTYGL1RtYu/IRfBkwIv1tFCAeWI5ifQcjJ
ZyM5zwr88eVABQ1yYFLJMOcwBmmAuSmw7ZJMQk/M0Gn6byr57Wa0duepE5T+iyqKbhWydyxa1+R/
uf0q1HMsIl5vtqPeHrMazwdkWUph6WfCz3uwlGQuwp/M29bId4nlyPhb3RmKuGbuK7ZzbMvINxU3
vQ3Uqn3EfZDA1MxgebpFy25EDZLsUCNET/Y0CGR+aqNvZhkqbPMea7bUdyh3reqkGHIt3DWRmAK/
nA3KrZ2bXQ5kVq1aw60vq64Dc2dF7L29ZrC0Sxafdt+KfljXDpGIohrc+1bNqyfAw+dCVvadGibK
hKdXNy5LXeafBWXo2jf0zoAfgYfwHgor5oExMbL7Sh3V6zrEh130lfsJpX94GoYUx1dmxenSr023
pErcFZshVq71qp9p4pTZYYozKhHGZLYPgzlWl1k0GA/CkOC6RQTNhFCAGJZ2NusbZ4Be3Cqsjfkg
4kNaqMpmwSLqRIfvaesgkm/Awjojm2je5m+cHcs15EKORrN602ctAOBOWEdSrvkVhpBXoVNc9d87
E5kxfoMWLA/TVIp1WbDH4+VIyXCkF3Pd5E1Z+u5oJgApRb0AhNMkt9ZZkaoWR+lMj/yUhMT0pDZj
ygtxrLn6ypFD62x6N2jSs0zVxmStW1WU3zMOkuHLQolw/bwZAtTnfZ7Vq9wMFetTmDQTX+80kooA
E9pkZxbNZKEXMxCws3kMmtlXCPSwz112LhaREHSqvXJOo28ptfCeErdVXfVW716MYyyfHC1t7SVV
yI6I9WxFy2+Ky1tXwbQGLZeWC8BGYovuXRc1/FqqvaYilW/nalVORiLwsrdR65eJxqFXDVVxP2i9
hNih6WwUxVCRwZjKJLU3kVHGxWPeRKk8Iea8THZKNYfamnQ0+LhI8EO99EZ3iPo73aqdkZNtXwpf
78IkOtaVQ2MlGGUzt54Maiv7ag+FSC6Mqq6qTauXUqq7mYzE+ZoNQav4bl2L7CALwo6KVUMZL/T0
vqeX8myFu/ixZDwHzL3unqLApplBrifJ1OgdXgsC4NSiRra7AMJ2S9huYSNpX1WVbH+zS/v9OhiO
URyhv4Pp83LBMumxzLbeB94MsPmpiobpSZPRe/CVpdP+fFlcrkLFnL0WylgihF514mfAM5lFB3Ih
UOo7nNwxB6OsuGIrO3p1lTanU8BL8etH+EYNtFwVh4OFoAoIzRuIRTYUrsM3tKR8oaJolVEH7a1C
VjbsOVmT1xdv6VwTYlHWbg3btNIzr0IK+fHXn2Oppr6+efrcaKGIAUP3/eoRE+xlEytK3kNYhBQE
kvDIUku51Jnk/tdXejtoEFQs3g7oCCROC7Y5z3cfDvNmXGpA3NuwcG/MOdA2czO9p2Z8ez8IVQSV
bZx4uAReCx4KO0968OWcz1zeh8YVzSoKi+BIVEz1228BlXhgXQZPjjCK1wiMeTJpxFlF4Jm00g8O
PbNoEO8ZhH5yP/AkFjAmWubFw/PyqWWWqXKES1z29QGbn9AgWqANnPZCpFn7niPhJ1+RtZirebMt
UESvBc3wiK0+xKuwONPuFbWnGhCm8Tvj4Gd3xD4UQQ9jgDL/qzuqzFpXYmNwvVlPysgD6dumh7Qv
ZvZVJdSS1W8POwsCzuIZWbwj+iKIe7bptWCeLfFalE6sptsICfgDY9F7+cPLh37+GgHaxMVh0R4x
lnSw10ZuG60iQAjD9SKT2lnTU0e0Ol5uqfTdSVmoX359Uz+5HMcCOjHfEzcN59W7ZLeOHleNZVOT
VuK7kaP9QclccZCdW57p02S8A5x5O0XieabQBjCL2Rgd1suHGM5Up+pmorDuRpaXteEjshrK9712
NlmguUWfv3PFt6OEK4IzYcFnmkN6/eqKcagDP+aKAM/KzWzXVDx4DlQP0/fYkj+9uWXS0NEKo8da
3opnI8Q0iqZHfG177L6BfafDsCF7tLuxHbpKoZbEt3YzICr49Vf4sxtk8PMWLAZM5PIvryqtLGQG
6WwPwV+/VQjjWosqrTdNxXH/15d6+1oDVWN253/prfFFvrwUxb8iYNMbeBp9sUOs2Ms+s+l3v77K
6zG5LGiYDXCb8X+8Ca+kZkXrEFZi54z5rI+eUpkqeJ/zYt1OWX+e04bZ/A+uZwNMNDDJLxPwy7tK
gjCbnIRunWsD1YgMdFQdMvr7nmml8yhv5e88xrfjhL0BjVOE8izc2mvxZdzNyiJbdzwN+RgtL4ut
t4js9MYgHPsEsy79nMmqh/fkjz+9LrOKutwnJq1XN9qOvSanjryTesiNm6yaNL/ISOkopNl+nnBg
XislgqpfP923Y0ZYOKMBbrDAYQd7NTyN2J1spSF2mcosPY4mU/UngVJm9evLvH0L6K8gRkbY6SLH
E6/ujUJmD8xRuHTWSMPAv/+FOajcJi4pyf+DK/GVUHDhYhg9Xw6XPlElVVxU3qWqNbSZKOh5xtxA
jIBS/57NavnYz5cDSMjAhxgkvAjseN6YWK1QdpqF5qQMsq3IZstXGvvzEOpU8vTqHSjQ268KvfES
9ofSH4jIa/JAYpcymJUCgcvQq746BpSKzdJ95/m9EXgswYSCSZk7wuOAHOjlA4yiasyiwqaUG8xD
sOqsgcZZN4luWllKWbgkJTk806S3o3v6KhLavEqal6crkV1tJl4PcyHrGTn5poX6HgTipw9h2VKA
J1gof68+nclJM2h07tqurNq3Avr5kxW8h418+yoSaAxxgdUe3wpzz8tn4CDZjZyOdkJEPOuxhK9z
EapI9TSnqa4nu63vY+Qx7+C93t4aNAcQfphZcCtyfy8vOih20EF4c7yGx7qNzClfNW4WvTO7vVYK
w3MiHppFHtMe78drF6+dEZinjI3lyamQn814ShUvzlIqUTE5xPVKkuKnnEV1Avua8Hf9PWb6m1cG
CA7KEvZqeIIWh8TLu7TnJs5bq+L6JC0cu3CmbGFIDb1GMdHtndv4PSv28htfvKRcj1cU3jybaMxI
r+aezg2qOGKa92o7MopbIyiD2WPtCI39rCWD+876+OZrRGtscfDB6YsdDxrjyxsUFTGaBlAIT2uJ
FXYDrBX4wH97kVquwozKJh6eBa64l1fJ5NA7EEBML0vTBpJnqW3N1Gh8rRSaj4Kk+lIHZv/e3LCM
+5ePkvmARhYaNGjW7BFfXrWY2wANMjEpqRuiedPG+9jSPhaufeZEzY2Z908G0gzD7m+iErXHr2d2
bdl9vrw6fgucXtioFxrQ6xekbed20KbMJMvDlGvFIBE+CpPOT2dzvLBqymh23SaXQA+GrYIweNf5
Jp23L7/+GK++X/aPWB6Xj8GODjL8a6dJopUFcsk59xO7ILmuBZhKLfw3bQPfr2IRg7Ccb/FiGK8m
gywNp7mKSQI1SR734zqC5Tyn2juP9NVkAKAMTirfJCB6zcKf8GqeiwuBZ1QM0ndJFiMzNLDcx7aJ
ncxXhC4n9EPmkGyaqIZONHRTNj/++lm+ejWX64NcWLY8bMcXWvXL8WSKsHKiGTU4TV3lipWjJyRQ
t0axUWj/tr93IuVqrG3YSLGegcd6g0OxKJGFxWi1fhvShkh59OQvpkmXe5Y9OO9BZ77vE58NVy6H
GwDT3iLAw4FuvJrpRhrFMtaq3ld1R0GDr/VuMXiWbOxh25PJ2J50CUJLTADSmm5qlw+0JnfFUbaW
myn1mSFdZMPwMfreepQq3vSV0aMWWNki1G56q8yjRblkV9jai4HUMASgnb0CdqI+TJmQ6jpJtcrd
gOMmgcJr2TmXSBFUI/nxLf6rJ/gPgGOkaywc7n+emXLTFU9/7JvssfjSPO8P/v1v/2wSmh+YsjHp
LGW4ZY3nZfwzMMX8wHrxfWTyCiBBYcr5U49JYMqyRlN+xdOGJWrxC//ZNFx+pGOJBsrNJ6TuYf1O
1/DVTIBlxVrcghyw2GJy8H81E2gin93aRHJtq8RVdmRIDmV0n+jpU95F6NAwE24wCDx7UBc/3oXn
9eXvjq5nr8j3q1KKxVLPjg6R6qur8h9ii9gyc6VV5J22APO9SEfdPMX5SW/EZ5Msc0Rf+jbJswtc
bzbCk5z2h4xuE8LsV3BJCV4rEmPz/YP9a0T/45dD+b9k98S7/yNXff/lP5a//WPwKpb7YZmjTbao
VCiXYPO/Rq9iq4T6LDAVtrzLsXn50Z/Dl8Y2g4nizt+a4b+GLz+ioAqMa6nHsw3Ufyvv5/va//dI
4mOxBwIfRsER5S8uuFeTreIkLQdZmHPFoOWXpjrQ/p7ncDfAr4j2uTbke2uI85vOUcITUp67eWvm
duFXypzexE3Vn6hxnq3wQKyJ00ICGo+1dl7FSdWteDfNE1kG8ZmlJPaVGJziuqeoX26ERTvh/9nQ
679Co5df/zh9rJo/Nl3x5bGFMPHvyyj/XFb0wcKo/c+Xf2x+/Dn8Wi568hd/WBdt3E6X3Vc5XX1t
uox/+gPosvzN/9Mf/jl2bqbq63/84zMtzXb5bSEf6/mw4twGw0fnKOuwi3SgtFDY/Ocz7P+6Wl+v
rz6uV//7j0X0/lUWf1xzdy9G6k9/5Y+xixCerhiuvCVxQKfKyKj+MfHyE4jpDGY+zXKEX2pLfwnh
9Q8YQ1384/wrVu/lnPLnxKuLD7wC1Ggoyn6fko3fmXh/FFX/Hro//eDP65J8x7okL1bzwzwwPWma
uxAR7RqT/7yL2xi/zNBHWxBFp2amXCZG/zHorFUXavvGNBCw6sSwyg5JlTRJWU89m4Nq5zZnad1k
D44zBn6vEB2dc072kHSKbT9ad7pEnxdncMgmDTG3IyfjXEX7tU7i+Vtmhp/wURWbifi6o5IFA9Gw
k69m+RXBjfSvkGtcdu2E7LcvjX2lZWSDt8TETkOxgvUQURx0Y9I8+1LWV1JQS45GDSlEF4/bCe2E
l9n4iskD2JQjTr6iO21yx9i4PUr6JKoujFiffBNsu4eF8KY09MdIxmdFbl2pERIDU4VfSVC7z18+
K1FozWX8EfvpJRq6I0eH0ygWWzQd8zpPmw4NvoPgy9QB7yTV7JuCJF1pu1tD7cS6aNRT1GHf0Bog
Xg8RgmEZOObdfJxmFduAwfY7750OTbn6tYmyxyawzsJobECeo8/XDSWltyxNJMBD4yeNs0dGB7gK
8+SxqMxxrfWTTxnhoFdh6geFe50G2b50EaSKcN7mbTl+lU39jXp840dmuJzopn2rIQxNgY8WBDcH
4z5I0ZmIFS3jhJO5x8ma8Hn7vIizb90kOc5WXUt0R444wZbVuTVT0e4y1fCShJxgPVJRDjRh2+zF
pGIqlIpxVkjiLtiHyi0B3rbXEb+4DtRxVzaafT1oTzbQMiKOm/hkiqPrKBRz6TlFXnkmJBH8WYHX
YfO8i+P5No9sjIagYOG/kNtZjOXFREf82MphuJgXJVKvDMrJXDSfmiZytzlIZMfOPveFXm/oYePZ
FMHaMHv7xDHnZCURSB8abTraSN+3Sj/eIvBGr5lysvZFVfujIN0THV0lsp1r5+dp0tywy10zw61Q
LaDi+4Z2YoNA2Sd0d1tjy/aaTve7Ilr3VexFYbUvQzTK0wM6Qy/t6lWpWH6Dmq8ttK2k4tXn1aEO
hV+on/oSIEsyrk2Zr5UAvDqaIfjc0CRNXg60Bk62teWFGo3bYfFw0Fc+SzvHyyxaJzqRvOYp4fTr
wCGwVlG0cxLBhAdSe61iFC16CAK3/xfXkBfLw/8f6wHT7j+f/f8re3osXk72/P0fU7vQPsDqYXLX
cBAtBV8OkD+mds39sNAFqY0s3UeCBf/eUxtsSmheAHGhzbpEPj2b2t0PIKWY9UE8L51RfvTXKvjn
dpYH9k8xZ8ue4/nETpVLXcpAIAaWdvjrSlDd1XGNjonsV2CZnNEQqHt2nyjrkhzu90DMP/hELy7H
CQGBA+dbDFWUh5bCxbP+Vm3iQg3xQfutLI372W3jJ9WuySTOmq48dRSjazdsXWghlLkYnho9xy+V
hQIjUoLUjHDzjMIYdorkfAymMFuHUdO52H6r5NLoaK6uotaKEaqQFnRojDYv/byohn3fqaAkYxcZ
vDdSL7lPySgKPANF2kg2upCTHwZaiTpdJPlHM5LMIZpM9MvUkuUFkJmez0JAqkcP2u59A1xrjz7Z
ie9lUIX7MO4Ukk7NDslQYyQDOrW4qkxPlcBL/DYNxIOrk67iT5MdfWwobGu+SuQUqtgix7xgmgpC
qVlp9XzFwQw7Iq7p/iyUWXnXjEF+KIcquQrxNyW7RJ+M3ieUp8JHPtSg71UwBoqndHV90fccvEnr
mbT+a2KntbVuOVg/hKVrnkdBhEprYh24x0yAcqwHlG8tCbYDPYG5qD8CdBrjndIQs0dGcDhd2imI
KZCAAje4Uyn1J2pfwV3sQsVc4d3LcKEVaoONXp1ZglA+Dw+GGjdLL0pz7sTUjzoW6TZ/yvPpv6k7
s93KjXRLPxEPOA+3HPaorVmplG4IKaUkg2SQDM7k059vu9xwudBdQAHdQB/AV07ZlvdmBP9hrW+J
edfYK69L4r174u11H1/dkgXGw6xl0jrYg9M7MMuM8aHAHU8uJSEdA/Ij4aPT8OyJOKvFHceI2Ff/
zFML24OSIHhmSZy3PC9cyyhHWvZh2OPc9xz/nYmsz7Q/NNlrZlRthZUlcJfyjjzyVd2v8zB9Fh0I
nHAMtoHrWowLiZF2P6kQWK/5AqMQgXW5LejElNryPUmxqx4187y+DO1c853XNmpy13anO4yl2HH6
SXZYDPLGAUKP06QmrXrZW0w2vgXRN3UCcgKhvzl71Y3fkVscmZ3vfiHlK4xwrVb9uc6QjF5Rr91G
LsjU6wdD7/okN6pp/GnP11eVueZEQlm8Ssykgtj3zst+UWG6uHC5uqajP86UJ4iUZinihCkSB3mU
BAoB+7erNY94TLRPHxN+HpuaRroSTx2FHYwdoEp6npKJXPprb4ULdVMTjrmmnqzO4XKwuoWiy7Ag
8yJDY90Ie7cG/NCrefn05wBlo1LlUIYtfuAymTZLoUbXRG+GOnCBMhyNspchFs75dzAWrQxnv+I0
82s8O9Yyq4MLqc1LWHraVthoK6Eys74GWnRNpTJ2ZjCPz/3QWewghUJBiOiZoHYHURKa28W/lTi5
CaHfHPWFtHXEoJQaI3ZsFTRr0nli+GiBgZEur2fYm3J/rt7ndaC1N8c27eJUCC9L7C2zvmeLvKJL
0RJkv1varm/2W24I5xRoW/acV3M7JyZs8XrnCDWQc70xtsPYrVsXSEpIA5pl8ikju3xE+tZviEps
t3LfNxeOGsaszrwbkDH/8ESvP7fVVD9maGsR8bG0vneCyjGSTfmmimEieDL+v/j6/Vtz9j8uPtgz
/92rGm3vh+i+/7nVYz/6v17Wmuv/F/Ml5Dm6h8CE1FH+6B9v6+sfXdstSII2QzJ2NTSEf80Q+EkD
/h9bh+vegVH4X7p5jGDXERiEy6tf+T/qxP4AJf71Ar3OEEDk8/Ln4b+2ild9/z+/QJvVLPTVx9HX
ysF4zd2qiZbBptLfsIIUpFr7KiG7Ogq6Sv1AW6U/dbadHnvh+mcHkin32vYzJU8MP37pj7yF+vQX
yaXQ9cZ8g34zVwZHErDTrqcgjiaxjfjx9OGXbZbuyzhmLYrubgneIEL4l0za7rcmgCKEqfLVcVlM
DKxXYMBlXl13t/rk2K+jzHd8MCbew2ZO37ze2J7+6Tv830zp/j4a/MfHwoKAsCUKmqs88+8fS4eA
xXCuefJc3WkiPAv8N0JnLG2Wipesbo49k+5EkkD2j13l/4sx3P/YWQif9r+pfesvtL1/G3Tw8/+o
fY3/8sjfZkBx3dOTznVdl/1Z+3KWOEyUnqwPAtC3nJg/D9O19uUEUi4Tf4KZ+aqb/PMw8Udkk6Af
gnTK37/qXv6l1v13te8fqsi/DpN3nSIT+neVsbCe5JT+SzVqBljK2TgUYZo2+qeYCu/eXpolXOlN
o01n6dJTgR3TwfNfJq8aDle69Euq2htFwOyeDUgSDHiK+ZmCmHqaptkP7Qn6IZm9ExwT209YHvs7
1L51VCzTL6l372C9pnjS1oeUS3/vWbJKljHIo81symPlbhzKngTIKcNE3xniXS3+WzvTctaNdV6X
9EV3c2tXD2u+T1V3NnypXd26L61rjLeo475T6krVbFj6iUwGHihf1TpNSa9W72SC/N9b5rAmhjTA
Cmu9Hw7GwvHW9Ed+FXmZIG9xTDtc2VwrNU5R1uCreZdtvthJYy2Q8W8URYGgnJ3dKU61BovXPJwH
gCO7NRvrZPPdbTfMXZa0jfXV2FsaC7ZXYcnxG/18ei6q9tHK2q+01F5tECx80sL5reHD9heRP6dl
Zx+oaw5BQ/eslYGKWtlup23y63+I+/6j8/vcSP76+xTyj+fqrxHlRfzqmr75Pfzbn9p/N7cf8rv/
1x/6/7CfvWqe/8+HOvyuPqDL/O0tyT/w57CS4SLwPTRgZFKzLPqL2mFa/wV9GokrvIzrjuj6+vrz
VDsufwS1g7086DG0BTTIf55qx6APZsHLEpI2GSnLfzZm9/n5vzW1TEqvUnbnqtbk0gG5+Pe3AV0H
bRoakdhIKVETAUhpZyzKA0C1eYcMGle4ud6esCMj7kbNPzpVdgcIQlghBvCrnUd4+9qu35W+uaER
bBzOxhmiYtWOwbZUzHfMLqZzR+fU6w91Nq4H6TfVk6dxpqrZ3sJ86sjvkE6I1hykhN55yaIV/bXP
1WK0Zf3Jr7u9KzcSMH1tCvNNBz9NWDA/5UbBLFySAzHZBMAucQQLmj1/aLdQesYY5p4jHxZwawcm
QG+t3T+A2M/JAyLoJc36O2I9fzjlbCOUyfUbw9yYA4FMC3V4BQx08MLi2di7sE1oz+b+LCds6W3A
dr3hG8Jyl81nKdavOa99srPr56xasKFU88XU6/6+mDDd2bAtdkSYNqc6q62jlWNqq3urPLiBRIFu
mVnc6UqPJEkihzLtxcFshMaoKh/PZE3hIIDdmO98ouv2FAVmHmJFwzWSm240dar4YfgAF/Rt3p4x
bblIRdsUwhNOVPTPy3G6qhv8abuxHTH+Hkb/wGx1e6yz6WS7g4pyadAJ+cZNoTYnWhrzhlH/eipk
WvY0vipPstkbkqn0v1Vrygof3dRi6ME7BO10eVGl/UWWZ3cevL7ZBV3nnrY2bQ/pFnw42nZX99kU
WXZpkmCotSEbGnWX12xmtAWY9ewwAuAlYtF+d/eLNZUXzWvojYPDwoXKY2BVwXFVDcF5PUmoS+oF
Byqto1WlY5hqI4a1BqgTyBcnJE2xjdQgzqIz3oNcaUmrCUByC5C3LSDNaCaFHqvc8woe9b7wg+7d
0KstEpmqDvms0nOmMLkB1MpnUGXTXh/cj8KwY3sEXWZoNxk4TRuDE3yZDEyHtXPa/mbOIWQZ7g2N
7CmrgZ+Q38jDxnfRhZO9HYrOeFn6ughtQJ9K5lp4NabLzD5MTK/uZC0YhnbGdiCUCc+IU9V3DBhH
WrqR9UGIsjXgeNr9j4FMPR/hbKOfKjGrs1i07mViVAxxFqv+uO7Lwa4jPv1z13XFdUIQqU0VYUG8
6NQRy9O3ALyU7R/6Wvh3+MWsX4U2wCOB7sREeQScoY/tDrIbLXauVtxSpjZgll+sE151wOewXr2k
MWj8JPN0kOGRo0MWCG1M1ye750z01iQuYK/dB3xq4NrQnn/N5XobyCEZi37fCEpOKG0U5r4JOcAp
dPgGFR40d5MvdmM0oWyy7ufQZsW9bEHi+SaGzrlsRZROeYc5FD5KuY1eEY7jpIebMyz3PNw3Xm+O
TxtevSuhpumToC9+mmnfR30xHIZiPFVIO2KjWdO9rbQmjYiErsJprJwTgUgN04s5tKp53ucZzPcK
Ww8hrcVwsrwPz1XeeZqUfvBEKSJz7ZZL140DzxQ71J1nt3U8Gl0ZBu6mPeBkZeI0FdxEpD1G+byk
SSfcFzdf37Y+z0Mqtn1QyvSYTV5S1uwjUJ08Mv+YoiL1rt55p44XVpq0BToXbLFg+++1Iin9NDip
NGUY4GaGc9u0qfZo5lwXeeGk9w0UAw8sHV8KYyjhardFHvxu6Sxky4B8EuW70yF13CZKN+6Pi+7N
zqH3cGcVRKPfaH4qrEiTPLn6UjtUaFf0p3Sbm8Kph0O+AAqZlLwthknD2Nqr29x3qhfDm/xIg18I
Fx+L3qK1V2W114LRsdq9ZfXGzQaGbK/zvmmZl2FHnOSAin5E8B3mlY070QpQXjE/EPhJGnyU3VTt
qrT/QCKAN08mZW7cyQCv8joe8217LnlPZJ13WoDjQSWOYCIn9ujxClujInBx9LPpWXI/mlzCZ9z+
E8UUIliPX1vcpNiBR9u8rRb/PgvECWlkqCZ4crJ5SAtNxYOpdYAGiyxuDUY24+QwQxrfpNDuhul1
tvMnpwqiqliZpWKgo9mswsrXGCDxP7gEyBu8BsU5iASNGpHLKVpHIM1FeyyMz6nwL6uJO9DJh23h
nIn8gah4/Y7ULOum3SomG1WzNpFljkMMOHHGsdlUx9Wdg+c2878I2pHxoDsvabvMewfaHr8sk9ew
noFEro6azhOuAVS9rCUGPf/NE+YfAqcozdhRrbhlhiqZyMzU84MNLZQTRHVZtGlclF16x/zMBlXC
b94vTigtZZxJZbuYeQpQyejn7FARJ3ox1QryBheU3OfrDGF0Vv5j2/jZhwaE/ofrC95VqvCGvd2B
4g9T6YnLYhnlKahTddkQsPwcCuuwDKv1mbNiizISIj+7EiVXP+Y8OcFMzWAtmpf0g+kcNJfpdVjq
c3BsIZseVF2pZ2aLwe3q6e1d3xfcFnmJygTBX70Hu6J45q5/zzVZonczeTqBe8RvIzP0Kbl7XxbO
T1K916N0nTLkPjjlzCzeGvZncZMx4sVTzuGsuvGh69ot6XURl4QB/9q2xQM1Y8IWXPJR3uRGL95n
rv5dY/lPTcrkEL/XZ1pnQ7jVeU+wMrHw5rQZx8xv1c5rAkSPris/pykPLjxY742jpzBDTIKumbfo
RyWqio7C8R9zOXq3OIWMaO039zDp4jb18zeZmsNxabe32pGHCogGB2LUw65bnWheS/0ZQpF+HMqg
OoxrXe9qZ2lepWyciNVAwJeeq4s2kxETgn1NjxsBIDdwDYNEa3mltV6n7QSTX+iGOe1JPWy4DGW3
n7e85kS1d0VQy3AoMz3impjd0A4yzh7MncJpuwMbherVDRxamYBnqA4zb/0QU9q81YHodnbrL6cU
7XAV+/iEIzaJWYypMTuMgcPA1PIfygFmdddLLCJOnyeUXRtwtFrsRwQgP2B3Q2kC2RNOs/QTMXVp
3KtW7hnoxADbKPG6S59pJIBRWMaz7Vy0gZ4M9dyLp1vo7pwn1ch3aDlPVamHQvd2wzDdV32WLLmb
3mdGKo58iWj9SBKNDUMSU6ivz9tWOq9/jL9XAYCqaopfvspcXM9jfQJWMN03gMbctdH4NkFvRlIM
n8WWzrdbbzAomtlnJE7r11GVZ/esX8tXT7OdF0vCn3NbifGboTGVs45/WGTNc8WneBNkGJ6Fo6uw
mTwkAdPa4e2fzTJygonyMtfiYUqXr5LF5Fn52s7abEzmDF/DIpW/MmsJscgDZQ3anVfOtx1axatf
w70irIV7aND8hk7bPnrLdrTL9WeTwY4YmW6xo0p614evaZ+ueCGxLK+z07KS129nz6G4W7K97k5M
lfU6D/3VJjBlDPZr3kwHmeY/CteBnAadZ1Ljwzxu1G2yPxFwjnQH6ioup3iexLSHZfzot25SOtWu
nzVWz790JJB9rmORX6uQX6Z7l5r/PjbpMa9avnm/eZl8+dtfzV1awCqrOa2ILm+ttpijrdcu9cRK
wR9OLBaJg8sY0DVPuO94XRhu1G4GXg/wPnMmv6e5cmMEDMtJjaNz05ajnmy5W5x7LW9uezDH3PCA
MkXKOhn8aahl0AxzL+8vGvinMNfdOy/T30gg1KJFmmaEe41vi7uOX0lUB2YMr+zrVNgb3GJbAEh6
Es2JRPa93BSef2e9B52KVqk6eq1I4MbjfySOPS6Ltbpc7YMH1t3GfVuL4lB7bXm/bPluzOZbWKo3
FguiN2OemvfBsW8zLPNhMS/mHhIWihJRz3CVrexRyln/AHtc7bayIJ9EH78tdhZJvXggFAHvxEYH
fA58xHy3lsGaBIWqURQ71p2U9q3ljw9LNTAxISv9wxNVu6OAyr8LlgEh103xWW/97QIn96g8js40
vaLoq18Co93NdhG7db4nNSCqGn4pyd6FPeMceYSC3UpPfblgRthTdMNtvfEmtXQ4RXU5yaRz3O8c
OXy4EvkW6a0DANjyLuTV+ExqW+WcHXI6TqJuvmEce/G2ruYlsLKX3uzOgK6aSIz9Z1Gsw0mOlZXA
Mur2wigv5lBkH0GB/J4dYV9sUWN3KdFRvpNUqys/4MD0Z2fqxG7yYXVZV+ja6JnRVJK3uPTebvYk
Kzhee/KwMovpnebietv8tK7dg+szA/Zq9dA4V9FF/pPR2MXtBrALmfh0ciwSML4SAgUPGuIdXm9X
3PEoTiw27Is/US9wHYlzbmU1XLPBjXWpQ+suqpu0p3ILVL3t7cng+it86zXtFp0MtMb9qJU1vHUQ
5K2hjDdLi4sp8OjgYbOzfsxb54dk3xfRBh3s2TpUDjyAsQsO4A/MPaiGKWI/NYWj35xBfb+w0tNO
i78+mJX4dO20TnTpl3t3aj+mxgjT0fn2nfJjmBHNtIvlPYvS1HeOQxndt1xFaWCxYIOoZwi53Ogu
izlVVveM1O7SVPdCc7AOhvYxSS2U2rRzZts9CLM9wbW5d2q3+sBOh8fELKqjbwPolhrnL8PHHToE
RBwEU/hn1F14JZ3O37nWcIYrxcOFgyBSraFHzE5/QWA/Wp6SZ4Khilt7q5Yk8MoxKoiEP89m9xSU
tDVOejWAee27P6fBwZ9891AGdUWrc50VFgZ3a7DdW5p8cYwaspPdXsTqkepaVidLqB8gRVCiaFN3
YLpBRpagqTtvAKkTmxof6u9mK5jYC92z1RUgznRJsSztF/JHKzyrRk/5ZWrHAfL0q1159Y3mORh5
+sljtyuHhwHgdBvbUF2SK0fnqvuiQ60Mp49qaeb3osXMoQwBiCqn5BicerohfXP6DlZZHNYBJIyr
i/VGOu6L8ur2YAEc/Uwbo3suNddMoIbX3520XDS7a73zFruMQRkCGrEk2PB0lLFlWil3jlXuAJ6V
P6EXB2+tJccPoBPowoTzXZijfiz9amAc5KmdVrTMVHzGJrlkRz3lenPobTnuvYW3TgNi66T7awML
zSqTTW7bZ5m32h4i1hI5K/4t6Mda+8hXM8V9FeCoT+HK6au7TNHIpDnU68l7ssdChYVr5w9z0ViP
g+WJLu60RR5gKNFKjQuYQ4gjEcrY8d6aVHtPN+7f4PSeWbMO3nnRCMOo1rKK2PiM0VoskFGXngKk
aQCB5m2W4Hhfd5XniiPh38BYfENcQLilsdS88lKYIl4l1HPYRf0Jtyuytk6T00818TUMS7Aebb3R
IX85T6JSezHytGTTMO38zG05OzNXa73Y83msTdg1Hi/sCTdAMngFEZD6SlZJC0r30/ZUu6eEqfHt
6PnB64zikbXUT0uXl2we1a1etX5iNSVPZuYhZWoGAxNRh/jPKHj9ow6WXQhNrabHX/rqaamWz7bU
2IdJlT1VvYV8dmWJFAdZ+mZo4FavyPE5Numtrz292re5JhNZNyszwp4RzJLO3u2K/Cw2y+zNJA+b
ctubzJgG5xKAPA0zR7PQqzSF+ZaOVX/IXMKJraHlc7PFmy3bIRSp/pk6BAebfDxn6s08XO1NfAxt
9ZSn65s2dzdBmhoMjiYZq4lk0cxdT1ptbbHeexal6AR5P1fZdlql7x0mMCevfqmxBbcXwwf9pNkw
/eYKnCThz36YFgTAGb1BhMDK5GKYdJ+ctbF6tUYjP9RCGnxixnbueLjPZLALAOz28ijg8b36lX7X
qdbOuOZSLma1oQTye52RZFaLRHPatA/b1LyZ9W3iKdzWWwfyFD1dnT8QVC9P+gZvwM40a5cHbDUo
z4DPN/PwzZQGkAMolRPaTZN9CtExhTaf3cLS9royjbtVYtRChaHgwFoW1JNmWdLntm5+N5RpcTpS
J0CPKjfkm7mz7zb4sSOJ0ywdRxDweq8dO4PG94/pdOiy/4tMLaujpU/bZA0MGknWGvrciH1ZO6Qo
iAH9KFa5Xdq5qCtVjhyP/2fdo94uKztCmCc4Bu3yRM5BdoMcx9yNSOyOm1nNu5Y+5M2FaV4NoIm7
Ou/OcoaVRel7j5j3tsy96rl14AFilWJ80l7pq05F4bl41gX2sXU27ZTX59Lrp2FYl4uoxHrXrBSS
NKHm3mwHSXZhxvDT7g6jtkHamBtv56QeX7CcPrD/fqUrk7lcUOHWOuQW9WbALjy0AYRkb5F6qK6u
m7BPe5BCpMZHVVm5CDTz9wUgqJk+kw4Up9spm5t4cgyMFUuxGQ/swo6L6jeiOtAo1SoI9uy3Gyo9
9QCBkbH0cKfc+qJvLRlRVMKrjnJCoeCyGbUESjO5t9oxceX4g0ea3jF3HuQExjkN9J80ZidAFUnv
OTHXzbRvfNH8ZoaBo1R7qiVBIc2isq/U5YvwK3dX5zAtUFEQbMAV/gpH4zRM9qPuoPyo7fJ3nlP5
MXOvf8i89Vh0I390NyS9ylo+0fGmu3QuHyEtTkmHXPjV7czydjCVXkUw/T3UlESTQPttGaeATXrU
/Dq05KkBzqprfJBBFfyGALFjNhJp5UYu7+ia0Pf7M3v/jrYexZY7GG4MuVyerK6LNt+58XNojEEx
sqMb16d1M4ZkzdafdufkMZ3FbwPYcFPp6V60KIKq1Qxzbfb3M+PogyhqdV5aaLtTm59Wbx0vay/n
gzWSqyKwLp/LwHvzgGB+mUw54aG+wH5Sz5lbQRETlWWcZ9l/0pob0DmYE/Slx7tkFcZOOWvUUP/W
kT0J+75L0bhRTws8fJbm1OtNP+plx/C2aH/RBmtNaHmDuNPFxpXTrYbVI3LRG0QC8ACQSpcoaqZy
NNRVspTLT2I1kLI08opVGYGOg6WzMt/lPw7OmYH0lAGMRFywTy1HoyuYUwCem6raLxdo5W2D1648
pX5RjGhShf9mTFZPWgADzV9L0AV+rMxOfA5FvZzMPkOnQErgyvAa9VuLivHHijU5srflfYBeFfKs
vOpeMxohTUZ+8jXr0Wm2kDopv+HKYNam2/aNTmvyVHsqQ15t6ftSK3XO6hDcZlkvn+a6zAloFcFA
qAPMOS1P9XhKpzGyNJvtTV0Wxm5sVu8+MGjzENLmZ4hxxb51C5fs6mscV4GaEeDMA/iGM5Sd9zZ3
KiYqLDZZlYet5e1X72uwOUqL0TALW79HUchXQqBZLvd2Gmoaxbg11t6uHWCduGutgEWbrH02LYi2
jvssyFs/Wtss36PMe58D52EwJojgrWySbJ2zxwBJuMOGK3SQvERavYG2Q1gepi2k1ZQtmUkFxu06
F/sNanPp1aeutKvTRNxGbWQGAr5iIv/KYoecVsV+MdlzVJIJdwENKHYK9Wgol5lb/mAsevBrmvrl
o1+14lZsvP/CYnOI7CbzCCchR86ch80nFSQdH+S43kun4NqwrsVK6d6uyLMTu5k5xXNTzdRy5t4S
W37ss+KF/uaFh9SMOqPCkqm/XRXanp9hoNmOXR08EDVu/WbopfjKHEOPdcUJyuuySkYN8myYOt2z
D8ntiB7/C2UfIyNk+HBZreLQoO9PqvSK7fXa22Jxvu2NtzFIU+uuu+aVusJlBqozgE43naJg5Yke
0SC+M3UHv4ZVnGe7hGNINQJTnmgMd8QMaZSGcxi7Jm7cfolye3OjUTSPnTYc0z5lVxTQNHPdW4To
yCkh7cVO5ObBTZ8JvmGv77v3g5zJTE/luIORlL0xBf9D3w8We/HcnwH7eO4YPf09lpXGS1xqP/Vu
TXmf8DpfQ8MT9WOpxuona7c6xs1f0SLXl34Rv7cWFGCl/TLaxkkshLhvelW8M5of921Tf/k83bzW
Q7PQwk25x8oUbE/KulGHlACt22FTwZ7W/xmZDtyTjtKH1KwvXn9VImC9SvTvlZ/Wl8Jy1jPT9yXp
9L57st3SvFy/wcHLoC12lh0OqnrUdf0qF90I7AUEiVIvNcNMQ/KkYeYJ/XS7k0Vb79seoLg3uSLZ
MnILXWS6jSx/Tbb34i41JOMtrLTykFngoauc5IKh8qudkt0Pn+1QUvJhUzIXamcFKbtZpd17NvJj
DoQt78xFTrTa4gAtew0z21rDrfPn937WvSeDxIYfc1G4BBwpbK00CI+1BI+ylKQMMzovkHvm+Q2r
xvxRrWT/GqyoHnDzjDf90HikkQQH1cD6r5cMvK/QSQaqt7Z67ikUyWhJg3iRgXb0h6B4Gvyi3/Hc
jUNoASCMSP9bd9KTLWhk04r12S3PmasQc2rmL96W5l4VV9AFSi879FvGH0GT7gclnjD7umdLOjvN
7cqbNkfvOhN0cQmq/ke2XadvZhv3rvo2jeEI3JF3vRTtS5f7l0HvQSc21C/OEJutFjcpmGPI+SPS
taRb/FgWGUTxTG9+1c4IZdWzqgijRxXXHr3ggAj2yMNY3xIq45wRcXdxqyONlNljyi9+yvoAhOl1
h9X3lQmDO+1pL2sbVHiHW0cWEUOa10HVnFYdd5xtDZdm0eyTctV8aJsVOPVQP9MW9pE9m7CZYXq3
TnNfEzeZ+ITdhVnQO5FHNwUzhG0Vofc8qwuvOCtltks6ES0SSFZlki4wassvdzTFENbo5B/cBpBH
q9X6HtDaW+lqX9qYIZHm38Zmk+ilolDB5ZovszFHN212xGq52Io9rrvOP4Zx/B5m1LFNTY/eV7QE
TfPTzxYSzjQmsWZl9ff5tkQL0bdBOidDn8JZNvJYMjKOGmU+q1xGgJ/PSrnA4oFDbA/ZVuD3QQuY
bGYH9lknuqOcb1RP6KMwuE/TrodaLqHy+2MaewBuwnJgH9GhOp80qz8OU0VvNj4Ek1sSON7ciEnd
ZsoVFwGng60osREhpEdtN8+SRbBnvxAaIg4Z/Pm7VNVajDSd0a1WdkxFIciehoWZckB7tIj1TbKy
yDihRz6hO3+2jcjzaya7unUlegQh+AsyQ1jSHOY+tfdGXoxfazHQTi/Z8FgGG36aanLWpGgWJqYm
aXxO3cCOmo2CSLPNe3cYCJ6NfmJgPbi7vrZR1ttnBtsWMcJUH37T2U9+kxdsrxdSBIbGDWdiBs9+
Pha3ikgvKqQeKqumk1C21kaoK2a/qOezA4Ga96oOuvO48r7KnaWKA1FtfImI2GOvtodPEnftQ1C4
b/P1qsM9BbTdG1lYuOwbgSrKI+EUXYIaLTunxKwZW63t65wBZem/9e0ABWvJebMWU4JbYEyU4JYt
V826zPDhYHMesrz76k2PT2SNCCTZF0P16MGvKCfobm0EV/bZUhxxwbrXcMlUbH8afEFiE1Sf1QWx
vhm1xs+qZZ7sqyfNYYoiVp5Prac/Y/o7kPhkQlKYTaarytwPsMldoGrD4qPchxAfIb1+5bieZn14
2vyRrMLWPJa9y0CN3IN1iuVUJwXnqFZl0prDfoE/xfFnGUysbT2U666UFpME3mN9yy29jUjDpXls
UccJDTsXzjaTk1L4LAczstbQXIeWQXAJvr164zfPB8C+s6CtnKLat460A4wXtFOOZ539MwZatNYF
oCODQvO4NbZxB0uY4L5RNuKFSBn059ogkqqCZsqg9B6Ftr8vyYe5zYc0Med2PBQO2yHGSnyGuv6y
zdo+b5b6nthkYt9Gn+vK9vM7c1RwRgMk8mhv1tgcRv3gwkc+lIwVL8ZsvnueQBjSGOWRs2GXNyKT
6t5CzBANokiPgxqp/BveZnpP8pbraHuuxrutJqFSYynKe9t+IWSNy0vk1U/eFogE6maL6GSCfd6V
b+jVJIcyr5JKb7fY6/Vvv7bXO+G1ZiSWfqR5FGtsG2S/hODCXjc5coAr9nrM0hVgfLdp4aZ6tODW
m0WL0jT1PjA77Btcdz4DCGtuSVfw2KuvZlRyLSZOYxD2oEjKRe1u+OKLviXpVIOQcQ0OmehPRuup
hCh6kjYEsCDazoLsPtK2Qou52E9IzkTXmWym5xjCDR2U3wYk49E6duV9I673YvG9qgBg7X8zd2a7
cStZFv0iFoIz+ZrJnKTUPFj2C2HJNucxSEaQX9+LLnS1Lbts3LdGAYXCrWtT4hBx4py91y62avJS
ltpsQY9pX4GcpQdFQYRF7wEVinuAFV0v1NTTFYlke1fQ2W+se980zDvJqY7TTXBPsOWL4RRqW2q6
svFIhWEyrsmhe3HkCW95EsZNy0Hho21KDtoAZILD6NQobhyZWdeKfs86hWEoP0Y+iq/2m82xjhEi
3p3jNAkJ8Xd2TgWxGaOb0vnXYdasA+AnJuGXMmGIb5lsa7k9j7u0DJJzaJQPIZzqyzF2u63r4auk
OcPZLM4MqpiU9kV5mXDCb3B8ity79XR242fd/WJkz60xHbRMDhCCbzMHs3dGBvZC0w8nEM6RxAwf
EgvocDJM3s7Mw4oJW7pc1g74/o3geW20m4pveMvyaWMafv/BbNKK5JLUDrdQRvOn2mQvO0wp6Jo9
g+gxJACervfS2deCQR9Nav+uwcQDvXpftSMNGZNdLxQ8RJW7S7OjBCVRM3UFTWi/a1JnA3QtPQRY
cc1osbrFewyBO0VNKtNTPyXiSWc6J/cAyGgYcXE+Z7eJg3u3LPjShdfu3WFp7oqgSi6oJJGehfba
wxKsS5NpJl9TP0auFwcbrKYRJG7rxKGUEL3OqXb+2tg00Rhsm5mCyHCma1f6JR4kjI5NzyLa8qnW
hoiaMH4oWm9dYu0BK5eVnPw06a9S1I47HxAdfaT8A9q4NIKL/QH5GEcCe1xOTV8ld3PJ1hwwdQC7
s0Pc9VXILlqAYW8cI5h3NgrcTbXY9sYL0aYHXk6UoWzFoTLdx7lJbwXLkB7UXc4LtyUB4qItm2uh
rRu/aJ7W/ude+mZzcgIz3NpKlHsM5TAHRzDcssnCp1nrPvK1cd0XFouCR4thZJLHAL2/R2bGOHPZ
adrtm6ZM9k6y3ATYdxdvHQ3j04ka0743jXlHW5Q4T1E+FjVyBeE2D40RL0yJ/XDnG/B5LbtbcfAc
n9jDaZhVMPqvWzmkByMNRwPXsU5Js51fK0PnUevPIXzxkWiMlM5aPnTnyaderbul2CUSDaLy5+ae
ehJW9yhGdp/aOJsVX3eJ24FPakr2rUPqYVMTEDSG+gHbL4MtQac50JqgSdHhAp4Q9ll06lsjYQY+
OSGflELxZI5i68MojYCUW/s50xfUJd1l2zbGAdzMcOaOEFlql9XHZEytrb+0wbnOqPi6VpENY6tj
7oiW5ACJNypRyASXfjkwrQuuM9l9nRgmbOo2UTuU39mtMWF1clmfcWaJnQzjt6oeqenSJKqRbR2N
KVT7alorV4eqjAZNfA6F+sTgVR7RdLJ9+oYdEc4aRnUtwEMsHr35RSW3I/3YKMfyHxUj85a4IV0E
MV2/9axWP+IMJsaqHp8yO3OjJZ2Nm2IOgPrQRYpvFwPvtJuzPvRgd/aePxWPVPp6O9M6Bqdvh7d9
mvV3QN9LNnZKIU4fzhq4qS5dctivwlYny9Yby2wXBrF7cryW0igcy0NujiOj/yq/s0vXuhShpa5a
VJq4x9C3YL2a/SEKvK7f0vma7ypZDF9U5bacn/M4eHQnUoiMfAmiephITtDZwJCUzCujfcGrp4dd
gbCtjMq5FJHBUJhxBTPQyOCnj6bezTez3dfg4a20+9TGwWxsS0TB36ypc1nUkHJt0nBGw9e6Dkre
FJv/mq7bUB+1kkimdMr2w7yqPkpe0mCTNXZyW1jNctdaNW2ZwPEoxhqsiimuupRQpzr0UNPaFgGs
1FuVCNYlGu1q3+1au/VRyfNlYCl8a915OLhLOm36igzMjZNRtZEEJY+ul0TjEtxadblPfc4rID3D
u9EzJQC/WFw6PfOxnZORMnYC1g4rsgzQgxj094ij0JexbT22TVjepIpyaJ6Ks3LC9s6crHGfl+Pn
pnPIN+KEkztMiStsZBdVURlHHTOmrhqLWi+hbZYCamU18j8OzWJemUN2SgzSXuPAvLVzgpinBoNd
jYk/oPXuTy8pNW0cjjs71Hs5TJeCp5Pl3WcSvz7kPSPsNJURnYBz7IUnPZY7YdHXozbctTlUK/hS
RrEf2R3lBtVVctEl47T1iQLhkDMbl4tMuigfUudAFRTsvFLZl0kOY59ACT6qSU2fLDnv20bgAl6U
vzdTTaVNIDzJzoO4mHTi3ncpA9AN+eXmZ+nnI7qGNp6eF0I+rwidyD8PRc75aB5CL+rtuNz1thi3
A8VtimSkj884HocXCrA7cjBGWsA6CY5GIqdDwcllkxPcys425l+9Kit2NLjvG9uBCOzON6klvjYk
cDDlO4l8Oosc/EqhrzsAWxJHRdY7Z6PpH+LafYW/xxaNe5QaBDTXPg1iY69zo33yLGbDGzTc10We
ya3VFT1S3SoHMOTu2kmzaa/wOysaifsJPpe9z2DAJqFv2y+1/bk3+uqjHqjs0iTDQtlbk8MhrzzZ
qnZ3llXr26Y2b0bVjyoiIMo9e4rW84bDffIxXda3tGy850Jhpy10XZ7omJBJmNnUw+yJvhpuqlRY
T1VRUtinGWKfbkwv/ZQwv3wy471tGNZH2qz3glnQhV/yeXBAML5Uo2ugfM6a8ImwPRkVzVxdWG2Q
H7ULsjOu7OUFKMYatGCWX1FQNFdONeePGXJZxhKGcaqtjvvRmp8n13prQ6rfIKsJw4jrjyMZLFcc
V+YPWOrjIxLq/m5G/HOQqFhePc4Ip7HtuhshWucWdb11aXl5fpbc3BtWZWYXfVnSweZJFn2tTn5e
FK9DH6IIRpkRajKZHPK+N/bcj+faWtLrypgJmaz6aPaSfNf3ZnhshlB8gN78ipd+uJwU/WavRNWt
ueHXuTuHkaudu2pICnUsutL+lNRSR37WpA98r1umpKSKZJ44oY4+F5X6VrvqtAzJcDkDQEdVMuXz
kaiRftq5jv6qahRgWTmvnuJ538RjH7nj/MXwic6TBHjfYYtH0l+QIjkuZnnnTzO9RRGY+7gpQzrW
3ew95A1/sUJ0QFpXIyPLLz4g1XQ/DU5Bslorc8LfgvGLzwIH+RIBMkdpPi+a/DSp5GK2h8y3rOuW
2JCdaeevTWIwSFBOcOGl8qsss3g40oCq9o0x+g+cwKwdETrTvsm5O1nWfsonRoyKnJxtSiIsvsb5
qTFAXIe0h7ah654sI2iu6Qc5lzYnH6QFfPtzvnz0UwSZDI+JQgus+sE3C7YCWXrzUSrs33jxz9U6
5gh0XT9VpedslgTTwAJFkGM30hMfLjM/wvS1IcRmO1nVM61TmsDYHa09nT2kWOOMcsSGjxnVxPXt
lRSo7qu09I9D49J+0basd6jFqiPgPpeBusl0ioSij5w9mBgP3sm0x8uhs9BZtbEzHj3hxpdm0TkH
fzCKU8ZBlu6HGZ/mygFlYo7Tnix6Ej99ojAJJKI/0VbbQgEvqQlZbwVtHbfARu3laXAbLwNe+8E3
DnwRCyOoJX60SkqOOgiHC7CF3pFyoTwuS5BvFZ7Xg6Dg+owGECWkRa/Xp6tO3QfGpEMvtXP7lF0w
MT9MsZdgEwtR8yq6jKzbIvlEz4TCyOvFQ7Wi/BIjgXbgefK+lOFFaNvNts70VeOnb9nSjluGkfmZ
YWgIFEXZOzLLC5zyNecd2++9Y5BNy65FFrGddPHmluoZ7virHpMCmVw3Ag4K9XGACLHTi2vuGzk/
wtean3Vq3KDApiHth09jZtVwUuGfhKBfYmqDbSZW8XAXnry6vq5L5wFGkkTPJOuIHVCSUzdCkJjc
J9ClyaGuY7Ej6ebeYpu+U7KQh8pw4p2ZivxoG14DZAApVFTgfnmy6vYOtYG7zekgoppdJ7Az3ViR
z+QU2MU1I4Sd6krnsfv+ctS1e2+j2thkEs5PQwzu1gL2TEOGTuNmCAJju8xSRaIXW0NwfM1IuAtH
QDCkEg4nNJzZkVqbZcdbgmecWA57WUc7rzG6Y6eygCTgokZrCFImNQz36PbgXtKBdzJIsBeguB0g
HPm9Xb+hn/GPWeF8TAjL2U5NcSWMTFyPo2Fu084BwFRa86Fi79kTgGluG5eKBlkIx/JhZL1Bgqvt
roiSBVvVOHHG9aTYpLnZ3iqrs29kgNLeTmZG98agR3JLXXLwplafKb0Ix9LG2zKla2/ItMmuam9a
SeQTdsKKvtJaayWVPoSLrUjlzefr7+a1f2Ty+6OP/SfH+3/1+v0/tPHZAF3+YOMby+TzOwrZ+if+
7eOzgn95QPhtPs3vtrv/oz1a1r8gNpogHVfuoYvV7z8+Psf5F2zI1evumMJ08QH+x8dHkBzEF48/
BbsjgE3zj3x87vd8lB/tuVh9eadtkKhY3QV/3882PkdlsYIsirY4SfKbyV51/gY1/JYwBHGgfEIn
1Raxz8jBx4ZOmwf3S2GPuOMzwTHdCzrPZHTuFte9k8VyO6OlqiMqdjPe5tawvJiOgTPE7RsMGmaB
RoGZyrD42Ohdq6Em1D2a/DKm7WJzEmBvTpwhir+PUlIIJ3ej4frGxtSWl9Bjb5iE11aJXNwOE3RJ
Jg+Hmk0/5+kcn4d44bLMvQvIY23ri5Pvlv68KWKmLCR5jkXSou0rOtThqv4wVdUej+ONRfZu6g4v
xkIokAquDJeRNU3vsJLoi4v9OoB28YRZid7ho92BRj/GNQYGaR759xD25/a0K/UqvQ84wKG7s4db
Db741bWe+xBm20ak1lVOYxMJ+xYGxg6n5pEu1+du8K9jQ0Xka1+2Hfm6haao8pqNkQ87DPdIKX2F
YrjdybrkNnAO0orIEdSY638R5+r3/SYNhJoonPgjzhLFtKla0mP90X7BTrKf6+rUEz2q9xVjWhsH
zhAsR016ArM695PVgRoo2aQBZeXMGhtyMdyoaTj+emSpf6BDmbyYXYMuGCqn8VVZM2Nyk8721dRz
0mThYVaphWUypbJ77ClmmnFmaNuKPlg4ieIpw1Z2nYO/ZViS2M55Zns/DCRcXpYFNkUL+i4+rakn
Z8FLs/vBQ2qf4SWYo2JWGARYyOhGePnU7ntTkRZXV1TeUSbtDKJHy86PVSi7RHJCa4Ptkon6UN0J
b5z3jCfEXs2UxaLXD2rqSuYJIlbk2oUFi/sUHwuzThhbGrG/cy2n/janqrrkzWdvTARJwy4jwgA1
5GnwG3kEp8dRo5bp2zzUKOWB73d0RariJmFQtEvi9i1xRkWXPh6/AcGxkOk4xPrGFZIuIjLm4MLX
jcZmpRvsC/jxMuqkQZFCBpK8+TJwiHtJ1dB+QMU31kfVx8mCJcgOOfvnCml+I3nAoWf2XzjW9M96
CcsPyCBKxBuT695qGnLAKogy+kTPUX7o58p9nWsuvUG7PFNn5bI+u3ZO9x+MDOnOyJlc9LT57DK/
qMM3m5KCdyy16HeF1WRuq8qHuxOXqXyVyTIG23ROFJDAuLeaHZI5WGcl1RJ+/DZUZ6cYcrXTWhRf
peOj7KV10p+x9MViizmXX30S80wV1OIrODelU31laqPefLsX6bVZZU3/WqzQYgxwsj50mAoRUPtG
Ox7SABfl3ofCGRxRkaBfBRc/OFhrnLi/1HK2X3h5+B1ZnWh7Az9nhKIdgLIZ2zgHATVVzbmsxjw7
IQ3yJImCfhFcmXXlbmt3Kcy7cuwxT8UFI7qtxQeAJtCXivY8wxWDeiVJMKXleORgJRHHvDHjHu1n
yrkkxqdBAcccURjOTqOKifEKU52vU2sqXdqB+JpGc6K3WJcKZUgqbbRWNbYiGVVpSOuu1ipJrxOT
zzriVnX+RklpH3Ob1+7CMVvKMKcR66HfysSudcL1+OwFI5r0ggSbg2OTG7wfFfU/ssvR9vaVTJDG
p7TX2h1ellh/oIGgbjLTdwimm6tZR6ywXrMLnV7Yx2BBWhqZigHYpabGfQNuBehPji2KSmBeDPqY
/YIzgmLCEDUnP6LZIhYLu3MXymA4tWM8mNuwrPMUrGPov4QN/ptjOs2I/HoVxHLfdeVknixRo+kh
I6IrkPvULkjBwDWQdc10yi4MEdfqXCVjXe5iDDKHZJTBeKsp+q/nZpYCAU4/JLuSOV5z9JRCiqsh
yhj7Hvq73gVm3Fo7a7Jj82Dz3a4nIVFaODMShU4IdGx71sOQfUVk0UumqrKdb3xo2t7ZnywzBbBA
3iTGQyI8zalCQecnbeDs6Bl67h5ZBZViTnbncFKcrT/jHZrOcacYxpDGPF5USenZG7YAVJn8wcmk
gSTRni+alg59UU4iJPzxSUoxZBpWG+co0p7FCHO9WHAcVp4mip4DjPOph2yc7PJkEmUkxNwzyqnx
8dn55F2OukU4pozCOyvplnkk4hR/M5s6KnyDqBNU/BOG6E1i9czgmUChbHdZW+U2ZN/hn+CwaqNO
+4Pe24Gy/K1K+2DVidsTOsTQlp/m0ccTGLYxUUlmhi1vG+Txyth1ctPZxWSGmgDeOGdF2k7pGHix
xwjZbzofY1m5NF8q2U2vo00PCoXeSNS1LWP3nHF2/iq7BIfXRMgAePt6isfIoT8lTeuhC/nLzSql
iyfyVDwUrj0ywi/L6jiWoWvTWSrnM91c9cFB2UCS9qDRvcq8iWSurFeXFlbF5FCtJm9lZoirEnlZ
TkgeUEXFdXmomirLDoHjGncz4GuMGkmTfHT958QFn5dWzvil0v1ccjJ29BPbk815M0EEugm8JHxz
kIc6HBuG+WaejaEivVxZeJZMYMBlDj9gY5Qjsy5usPfgt479ZjcDqm1LucMYIR1v34I6kOA2YWzZ
B6ivmCKViG1jw9xInFIE5AtW1IpWGepIf4unDhwChFUPqEZgf3NjZX/BCEvr1+i0/clStpvvBscP
kETNHlZMp0gVS58wnYphSmB+o7VOg43sUboZHPwJtO2WxkNugYh92ARuR4t2KRr/vpGInjfhUsg3
LOijt/HVyOMbOm9CgNEIHpLtWexGIqRQsS3goNuAYd/gl+W93XddtaXbg26FPMMGVoC/xLxNfoiA
AZEOA0irWs/FstYdEIHFdC6m1kYQjuYg8fBXF2o/tz4ZvGzQho6U3XR3KZM7tOBjnn7imw2/LHJR
iOEWLyaUjzQaxaERKATroZryPb1qfQ/7tL4bMhvHUejSqg0XHFU7Rtoc6rUI4nm3sF1eIByg9kCQ
YjKgrVo8FnGT97zDFW45jOlycXaLoIG0CeVivaKWpHPFf8OAw3Xtb+H2ogYNQzdztv/8WPVfD0s/
Han+ePj6f3isWjPe/vuxasdO+Q73uf6B/5yqLFNwYBGeaxOM93+8T0igvk8qB+cjMGKWuYLy/5eO
AtQTfhVYT76eFS4Gdux/6Sj+v1wIoPxflkWaiXD8f8I8+p6b+MOhSghGa7i7+H4A/Tvwpn8+VC0W
wow+y82oHoV1SdTNS5t48mCYi3seljm8yAhKuwwRxB8Ck0LYpkKD1+yXsMPSxaeFSaPxoq7RX/5w
C3+D8IL/8iOJdP3BoGxb/GCYFEMrePeD+TjUc1U6guW+7S7rYcTNbEm2wxpd0NY1UCn++YIr3enn
O4Gs0zc9TlEmCRjvsy/AQfSZ1EjM/DaGudQH/UVvG8Pzn6+ysmZ+vIotXAsuHNVB4FuEevBgfwS2
rU1j9Nd9EGX2KM46XmyURl2GsBE8xVMN7PopGTvrtsVr/u/Pkw8LW/dv7qgJQ+vdtQFceZzfAa2u
vylH9R+vHQd2N9FxTXb24hWfEqzLOHmByDiOC+GzL+0atrOn9qGXsx/IoMalkELVqEDrX5e+9G4G
uw4+/vmGvA9UELbweMqc7dknYN6+j8hhs0lCO04oP7VtYKdz/WNnNjgkaqOeWeyX9D7X1IDoYy5h
LxabdMay4nmT+FDUBS+gGd4ZIxZcNlkfu89ffrz1gfz8wPjxPBu4EV8KUL93DyxY/GBJ+joGGxcG
e3zmKCtzp/+sm1Ef/bkwPzjVelb0MpoQppkPzP1cUFzaay5b+NV/CZ98/1lwt1yYdtQTbAKB9f0Z
/0DM9RZKrVT2KbPbgA8xxzW/a5nV7PxWGC+pG843f7kBv3lr6P2wCJFBA5/4/Xdh+TjfMtxNu5BZ
8H7R+EI3BUzRh76fmRjWbKZJrdS3jkdAA1AO1zMtlh2hTu2FwfH+SSj9t4TKNWTn3UPhVbYIHaNN
RKzSuzdZSzgtVonCN/Y9/64f4lU4DGfFSWKNm2mSW7+vwr/c+vcLBF0xzqGkD4GqcwQL5s+fjzW2
NsFcWQ4CKUZtYzMCXNyy+cv9/s1VnHXdM4kIXlPP1hfghwdcewYc+iIudrqQ3FDSzxnFjHZ1/+fH
+ssdBJbHCotOxYe657nr///jZTKWiSLP6WR72K4bK3VOtReXaF+QjxyWkSNjblTe7Z+v+guKiy+I
9Zx+IO1CWGHOu98Ock/odiKDO1EtRnw0Utf45pgrQraZ6XRVCsUV1pDSFZEy+pl6s25o0veLstSW
BjlCeYO9EZ1S2A8PhdGlxAzYCkDy3OTuVroWEo/emdv73se6sfHxfNznuZuceZXsmxzkzx3JUJLJ
6UASEvVdLM/JYoP2z0cX+31bifiK4WujDyO/zEGK3GquuY1AioBY6N1Q2+0eLxNwmR6rw3f18Mg5
IjWHZ5pt3rUwKlXvp9RqLnhPcrwbRPDKbeGkeM+KrGgUaFm/fJBBVjJNMCG2kwAythPy+cmr7/RU
I6Tw8Hxjr8L3BbFnKrG7E0u9C+25fNahlcUQoQ1jisw8Xb1aAlI00k3lvxoMFPoI7TAG2LE7yRYF
E43T7rl0AEtlVV/L6M/P9HdvEsuRvQZ1+yaL089vUomd3IrpC8OaqJB/Z2V8oIHs7bxuNdEu5XSN
xK3e/fmi6wf+0wKwvkcQ1aA18neRwf7zRVUMCQpgoBtVdu8hc66wetXMhfFV/C397ze/HzXBSlg1
+Q/N7p8vxTC4oHQKuRRfxaU5o5aJ07TYIu1wLnjP573nGeVf9urfXdQ0iWpjcr8m0by/qUkC5mIp
PEBO4XBVzPomxjmIdhMksSB0cesNwMX+8T31gHxQCFIJmmQ0/fyLNg4jv2R2+EWzjGALHvi2zYJ6
b9O3Pf75Ur/sYiart00JAgGX8HDr3eojcwcMyAgTW3o0B9i1+pNAYoXvKlyuzKrSf7neWmS/f18C
ZqQeW7hDXe2+e19K1DPNiPkyqryBAqcKwm/BosrXLF2yx7GorBcnqMngEw2MMppi3XIvYl8jd+Mo
70MbC5qDR9cX3Fzei1u6eW0akc48n2RtBMNfPqnfvN0BayOqJEIn2XvXPeKHxRkHeKuM1Q9SozM/
j2NWYfCnIem16AP+/CR+dynq0RWh6rEqv4+DnXBjwVdI/MhMKzR8gZGdcsMItiWr8l8ewu+egU9T
mlMQDshfgshBcUkUpsiL5eLG53GhxYyIV7R4iTNG/kOZXzKdmv5y1d/8gqELb1YAnUUsKt7dS/p5
GSPixUf6WNQIVBzABYiGSHoFG/Lne/nrW80JwiYKw2GGbAfvo89TvfjlvHoOMDzAUMHHC2eAbqeT
o1QjCaT8Z+mrguWIbojv2B6Br/zvdy91nBKaGXpMoxuSJPfSmIdzyA77lzfkd78VkGkGf+vq7n0f
y/3wMnbZYLShA4s/85jdYw0eDzASxmu41M3WK7rgL9fjr/zlY2VtIR2LviaTPqrdn1//sghDzmG1
iAYPNwowGo1/vzadCWwndAFoAI1Nu1rOEBWk7pZkM6rVrhBLc542Ab3Qez+Ge7iTpF2UkQZA9diA
860jHBQxIvIS0QGTI8oIUS3MVJJ8eqZq78hImdvyLYub+YBNRH2T9PdvEgwD1r7zR3bu0k7VuG8U
e+tGBm6S7JjQZdd6qfpPOheULYbvVLcNIy3CRl1ZfuxyraFGiWR1Ioh+/Jo2ayT21CZwr5RtKagU
lF90OBu6WumSd5cc0sQbbjmttzz66klCf3gqeNrfAOXE17GFnpxiZEFCH/TIXjdZZ9SoQjqftncg
TZKTXKGbV7dxhvgi9EsakBB95lustavO1KPZtZcFObqbmUDGa8fo6YHCj/IZ2BRLyeFvyPxLeyzw
6oc60V8t7GyrgAxUjNcOXQWhuLUeOSxMHyB+wTQrSmUmZ5gzzNLCedav8dSjWgOt6uDp8KDhbSZV
Dx9ShK7tflhsznFo+KpyX2RYyre4dZfikGnfpXTSqNeQSPcsSJqYqTdEEcY9znoE4U0X84MQesAt
HPsZjT/eGv4JJaH7VsE3/eZZk+L3KrJk3ON/Te7RicYtsjnV3vSe0T5Tug0YQOMMQRuaEwJRZdUh
gOwqA92XAqKQoPm0cr1NHBPbWc6gBJoHCnAMtnYt/HO5MC47jV4wPJX04Gm/0idmpIkK+mKwaht6
2wLpMLTxyB867alLYFiEQ1Smw/QFwhcWmzCTDJlxdMeXPEGijKk+0frOy+qsgl/AIJVny7/otyZu
B1CT4zWgmmHchkbvP+YCzGiUNUUQXKmgak6YtNMvVmOFxQEjG5yzQXnzrgBrdMrsuu4IfBXJ3eQt
1iMXwuOuZd88K10v97zXGWKZtJ2+QvMMx0OBv6XeWBWbHGOOuLvx+swvd39eLN9DeddqyiO0Jgjo
HgTO+8Uy06j6TOLQoy4V7qEjFyNiC7auRs9QO8oOtHVCqciPVU9rwjn9+eq/9kK4fOgHgUlnDvfp
ezFBbZldZyF8jbDTQ3pDXg5+prSWKJiZ5VWD2+5Hp00oUHDqtrIPb0Kn8W8sHjjz1VGdW6Txmz//
UL9uVXzOHsdaqhQqMffdVjUYVaCMCmIAiD5NVwY/khF0BFukYXn350v90vfj9lN2rb98uOZ3vi8x
wqKx4VIOeDctT6FInOZozpv6jHLCuQQ5Iz+nrg/IJ6czb/aI+TiANNs5wGDQeQQm+wB6Lidwvfs/
/2C/FgmED7nfj79oUUgg+nntz0pPSTOvfURQSPHFqEJwpR5GwybAPRwXXv1sDJP6y8v4vYvz83nC
Yb/hzM2aZRGnEPx82SVvBaYYxTw0npLrNmPBpw3YnuqRhBpmRON+sdlbPOIab8kM8U/oOIktiUm3
+WSgWnv5812w3VXM8tMPRMMYWD5uSptBYPD+fG72WiP5J6CmW6bxwiFKxt0XHsdC8BWEg6OsmDMC
4/xxBEeQcxyxWl6fDd5z+yLhHf4yAbNksVhq/6QLE79C9d3rbC+uI0CWUl9uY7fo2xNHZta6Ooz1
BUNDEkp7E+7CtsUf/QweThwtr1CEipndBOKQ5N+jlRNGBsQGsxoWRZik5LyxSG7V7HofyIMDVMrM
3JQklcBQ4mMas+vSsoAgMayEKQxVC48UbTPvra01i8xQdUqfbAiUzG7cXj0FSHpgUTsD+LgWNtfJ
5Dm82K0NawmFB8LUvquCmX85k9VblzSkz1TzKIKLctagjTaZEZj46X3yahpnb6NJvXHtVj55i8K9
bJJCczOy7tpb4Iwm5pd8FkuUaa9/lD6thN2Iz9s8qsAylmhwxRWwWK++nVhTcLCCakEQl4ryuRsT
DKWaeKvDoKG6XWAHQFjYMYmHbJwNsCM06gF3a48dKptmcL/kTYDXk32xrL4ysRHDI35VYT8t4Gus
Y4fvh0Hg3OcCoX3rjxds3PK0qLi71rL1pnPn56GDrCleIFaVmizDXA1dD4gQA+4e7Wlv3lmAnfZG
6hB2MfYIZPFQBH22dZE8t9umlOkNft4QqQrah0eRaIDLXsrAgaeZeF00jz2zqyZrzS6yBMyDfW8L
+ZbGsbpjo07efF4idLFF5r5S9K6z45BQqE3jYNFAqspGWadCfuQ8OdK8yvs436ZN1sWnYFb4aDyp
Jnp1VUGngMgvTKqFRISgunRAQwwFApH9XB6GuQmgmIB+eWw65eNA70u9b7OswfPt2+O4ETIuit1g
6FHsl5rXFGVlAf4ldSb/Bq5JgEnRJYph04M0IhDSGuQzVYMUKJZCprBNn1VzBJbFN/d9mVVPg92A
e2J27FLeGVP7Fblqkx5bpx0VyWGmNW7RZuCIQXhR9ocOSdI5X3qgaYIsQesc1ut1fBQ8R/hWYBpd
oLkzSzmknRbZMC6lRU1wOpdBM9KXsXhKTSAaezrkxqunVp9bjcACit0i3QLqRJG+JK5WR6MKg2SX
xSHwO3zz9stSz97HEU4aaVhj7BEyWDBMiGbZUxYOOI8IEGsDY80YEzMEvrnWnxS0CnoyULBeFgPb
3TYJedMgpTnNoev1WtkkeCMbA/kUZFFAbiJ0upFiVYqnUQ6J3GIh6C704uRfXV8ad4kUcJfbMpte
CQBFt0qOlfhYdKHxiPvJh85ojAYSd1sBsKBN88CnjsZEeVP5scgD72WywvERBnHxDWvndNUnLf50
A32D3hC8tTxZYZu8loOPrg4v2EiEPfIZeGl9ihaI72ys8JcznUVbYQbUz60G/cfBeugZfGvkO3E8
o6hRvi7DzTpo2llOgtAAGLeZ8VmW5g1KobjcdhmcVDzYmf1pAibJnLTo5otgUi2fhZvk1skw4Jvt
xgGxOCimLHiT2sXlpYoBA45fEkm2XzhZ3sa6Uy+6qlGYW14dPBX4bS9kh9A1skr8GuznS3JlTnEO
Z7jwzRnEBqFXDP4lgACzABHJXGa23SMbC/ox0jes+gRzX2QIVnzEfbAis+sKqIDa9vhWaP0FZWDu
eg9Be1SbXnzXtk3zbKbgOoEBO9mC0WOSX7BisJ4FhIvdTKySCS39GsPN8D/cncly68h2Rb8oXyR6
YEqw7ymqu5ogJF0JQKLvm6/3Yj1HOOwIDzz17LVVdUkicfLsvdfmg+38qlZksMWYyNehFZ67MHgq
qdGeMTcTyzejVxnosBu8uSaeUYzlBOUcnXk5yAT5KnSLJKHypM3tJW7zcdrMNAj8GlOV2Nuh6MQb
3zSJqAIHY8lHMDBmWxhPSDb2WpwselKM7x13hEVZhYokjQu3YJFmAE9XXtLZL31APQvkiCL9G2uz
zNl3Ek5oUfdvlURowIac58dqAkmEa3E2qS/rTJpkW7i29KeZrahXg5EDkK7dYvwKbb3Awsfc/B5o
1fxVRyLot1GR8xZtMZdCQtEpYh3NqkBjwpspMbOJycFV2S8HPNQ4K9rHdAbOSHvP6hYacJQbDweI
nvXk8oJ4MH2BU48NcIZ48O8N4f/Jw/z/VGxnLv7fxXZ//vmO/nu3psP/4d9iu+b+y33shdlmsYOB
m8II/Z8FQ/q/2AChqHOY/btH6L/Edo1GTgs91kFztwBUMvz9p9huuv+y2GhLx6Q65KF9Gf8XsZ0d
5/8c8fVHWxeTvcVsy2vF/B+q9hQmoFbsB9+gLiBok1ZqsERuyR7QDi+aXTV5mAAV2/ua+cqvO+eT
x8W9xpmkSUR4FM26X9JMbjGCXDhy6S/N5tiXTEt0F53mwsrPlukdnEzl2JaBm9i5c3a6SC6sptjN
zERmb5Rwz8dDWjfbMtIsKL0rZVHZ5RWcv8VJ0OKgouLkWdmHnclv6jgAZNS/jfBOTmPsZek8RXq/
7kzC66+R91OMh957bWe5tQKgcftcxUeNc494eEM92aIyUxrvJ5YrGw9rYWVY3175xT8d9ucTnFTW
LoCAwEBcW2/k8UlWLidRjGbR57spwR/XQVcNDw30T8eEvj3f5/REOI9tBahHS3yrBDKDPe8Gbz67
HnD6KtsK73lgH4IycVH1nznHL8ozXPIunDkDwmgfjsUJ4kVtxxvH/gJ+PXWvYVaiJy0GYhLeA+N+
1ts9rS9+61LB1Fg/IhTPedPplBfQoGFeJxGA12me6/DTtbgpBX6Y3oMC9K+utlo1riduuAhrV6hD
KyvSl24tT5FZbmcZ4pvz4HU7LD6EVX8HY7hvjB6mDY7maRyOjhwuEZYeBN9tH8dfSb0ek8+iTB4M
6syfGENymj/gc8RheSPtu/V6wal4MVsFPHTI2h06prqF/G0j5tTE2Bv9tcb2xfqIdYNfDteU8l8K
K2n0hRwqczzWXrSjVeXYJxrDkwh9K6ifWFX5jnYlp7iKHGOJAeka2v29dpNuQaRq0xhgTUqcUgtC
cH/GIiwWjj3dwsI9GBgBF04ML9Cd17KdPX8k2VIO8qmx+JDnJHln2Gt9ndulOWu/mvwxtRZ2UtGf
JvUqm2wT9kTzHTxa/VvJBXoHStNXVoIMz8BXTfpLA4OHhBJ+tAerxWGJsvNaKrfbHGJDpfy+KSCV
nwy7+1XOeG482EM1lMG22AR0nlgJyKx62ZN/bNzsAEKZoo/DFN15vwL9aZed9Tl16UsdArQAjJai
a1myvwLip2fUhdzU+a6hrewm9lnCRNq8NrX0rdW7exDnwNxpbyHNPE3t2Zuei5l5MLZujVP6Wpnu
UlNsB2MA8iy/KXn8g7vhW9XvuFAbNjwBKBgvq8HFvDr0QPSke7Ic4JhzpzInW4xehCGan6Hdb90k
uAV99huFFt8KvmJwR5rGr7zjTWadu7lvPx29/vbo6In++TJaGIqglmK8kwCTHhpmtXcn9Yc34Zvn
8pAIy/htPPmj6RLirdt7qxS0Gho4fZrqoAvAaTU8+zC74tJYydG9jXg215k1l/6MZXmtDePdUeEf
inbBf1SJcxGTwXw3u7uIGrB/AuDLyRXheozSC0Ipbt6+fpl4juqRs0GmW9CcoJb+zOUqtix6evMt
+LGGQ+Qet99aMM3cHmeI2/NiLKMvzaWtgxSFzpTNWg7aDbFUsNgChU4G5nxJO2t84hwdlpozHbWc
xxrJ7+8g3RWNTTAASYKmTnUvInGMTWlyKyXIWk0vXQ4NyNR7tB+HiSHDR1+Y9wQzhDOjXJltw+o5
BXwug+ZOZgBT7KQTbs8vVZlsaI/zc3t0927K/tgOS4pwaidbFZqw13PEo+l0g2KWjD8SvTkUrreC
/34BkEGTb3J0C3N6tjL5VqcTdQ7qgGXzrOWNH5iHToTzsuzjnzYST1wUzUf9w08dUHYzMmKzJlfR
FiggF6zUVfvazKi0scZrT/72j9F6rDjtCID/ZNFQ3jzya30N/MyG2efQT8wiNjgGw1yf46piKO9D
YK9menSsAMpbOwGXLVk1nNvKhA5FW8MiIRDuxvjDpSF6EFMEyGVpvDhEunYKgOyDXmbfRW1BT6E9
lvNbnoIpCN7bLm8QU+nLY5oa1hb7/RuEAIX/LqT4JovHQ2gixIaNiYs6xfOe0zKxSkOiqBkH7JIA
a8BbUdE5q80np/bW1cwtbRLuUnTRJjSEz7H2bcmhg5RVIwLFMrmHrDhXNRdl2qPLYqfBW1voxd+y
De+awEVPi8560p8aQADHwGxBFNZQTGtOrGvtEPm3cVnnZyB17dqIqBCOBEuCOTUB20wOU+7DycN5
q+dnZ4APMsx9RSsRPZqT/SyssdyNyuF85NbtjwzMj9dfqH+YuZTLyKW/YIA6mpTtuCENwodccjGq
ApICSULIIzdXdsfUH03Jn5ZeC7Di7MkcL3pLyYlM0jiGY9ntzMm5x8mUn0ySzN8t2+NFKQa1D9hU
Q8ezXB+dolxORD4WZsXw3wHc3gxVYa/53BkLbP0rg2VGLkDjB2tX6Zrs79UyBVlASrh9sxRAuMqs
Jbfz+KvhbiPhUWeXPNc/DS0dN1bJjY1eoG1Wuc8IHxdLuoNvFFZ17CSDgvOKX87bzCGMrlqNRJMg
huiK5CgoxfjgWgPkgMadthlz16bhq/ZFdZrGjYT9G8+/YRvDcRbcQVO7fpvz/G9vh7cEuwmtvhmn
gZ6eyBe+GHEDLnI6UQl2m4WzNox821rds15Ttm3yRgnm79FJPgoaAWgZ29R87HGcbiDhbAgv0Fyw
Dswjog7a/GNmsgCkWRQd1ZDFMGRpA96WgFKZaD9nLujButukcGiqqToVFq0wY3YJvc5Ph0vVWNs8
F/QblbAh7ZXoyX0FDG4NaQeR8GgQojjz2TNB3IWpPAAwufOnCJr+MPd0QD3gnhUglp5LrBCAkjLS
J9DY2K4lWe2xAZCUvTos4TdJqI/rmqKIZRuRp6YGAKDRqq1mSVvY4KUrc27okMHUZG1DB5UIpmKs
uGdrVDGVhnNgSLa/EvGAVMqgOCDvJH4UtnJTlCRlsbDyZsTzQqkFgPsl8TRwUiFFe3qGob/vW/iR
ja75zcyLiQDGfOgjUzxpkac23TDDwIwS7djXhfrgBlc9FdCsVui2TEkNvS33KihyNsHQrkl8K8P0
82rsLxb59F1VWnKrKJV4q02cZqD+Hzlwujb8SeT5tpTl9KzmSTvVntXtG7O1fjMtKvwC8t7Nk+LT
gqPFNFep9uy2mIbGsHhg2rhVnhWrgHUH+PKZVbTcGfzRH2B3cEcdQ4rqQ2uXak65Hb2Kqy1AfH+m
r4aTLzKWNmELf9CGbF8TS058pzKmNeeHYWzZZG7H1A73vRe/600zmiib0noDih/7cw/fr3E6dfXs
kV0D+yCDeh5KOBaqdIMXu++8HZVLM18qxLQQ3DknXz74Gr3mhzyhOmBWnvFm0G73nhlkcQxjgJSV
ZTOjIhbKz5kNx0JUGgx904ELRrtDdxpzod5ZZbm7UbOQ8fQhY6+Vp2X/d05Lczv2gvts1H5Ydis5
EOlbcASUBb1wn2LP2tC7g+GdpFttu+uqhkchBUCPPifCMWbQKuiEM0JxwtF1duvx1QTXMkzDWWeH
yU+J8MqB8b1ZsmRB75rETAQy+DDMYZ1i2mUbkR8JBxy9iDfg5KY72RXP7pC9GOm8Vi15epNaEbN4
5r26Nxp3BS2/XY4omyu2N39Ep0FfENqarVS5qmQxg6ZqrjqJWR+sh+882rE8zkuIjcEp1YtTqUU7
DxlEUP6aJkO58uzwFfQ1FrHg0uAAYwCUZLKKKNorF8hnovewRAVMImrv3uZB6quu1/nwIbUluvvl
jTYJSQu1yZ7ieK8ms3zW9UqSlJzN5zmNSW7aDvyVgZsfcRUAR0oDL6fqlzmdvSdi/phiw9n129Te
Z3ivO7rJ10GAB7GqyZuUCT98NyRQikWoXJG22YeOudZL72nSPgr4CUZJoKavNwHrE94oKwdvnZlD
N7TVKBeeXoLDGzcjUT+8Lu3yQY8BjMyiDTtuyNraJKB19rT+b9cAV2DLli+jVNbrFDnP1yxJ8U/R
xg8SMX9g7gBDcpBz1y/HvmAvAl952TGH8p4QGZbucE+l7zkUDQZy2V3LaCD45FjuJvVwRcdNtCnh
wVuAjknJ2GBbA/gYq7TPEIbBnORr3g7OKekt5is9BMkaG8abrDkSmshGfaZZ3l6bmbTOKVspKHEp
pYxG3K80LYXhTm/BgascDwG9oNmatIxaE1czt65lRHsRp/nLKIS3gq8VXVM9VX4bGc6bkXbTxpZ1
vWkRYgiTzqP39sjSXm02mC8KP+XdsTp9K62+XXesnmPfJQT0pls4QKK+Uqc0F5ClUxH5WGpNHScB
op9UQ7XTZJy9DUQf6djMs8+RKpWvnvli386d2Etchs26q7T2xeud7tKBVNiLyE0/7DChh7RP+n5j
5jUrWcvLvLM3EM9sLR2IWa3CJ62LeRH1bDsJfgVx9twZk0H/vBkl8JgcDbldr4Il5PJx26kkgE6Q
O89WDWoLfPd4TqxSHmYt5grm8MO0nUy7B3r1MP3VlBCZIQ1jtVOdySNCvQEIxVGvUsgZS0DA9pFD
fz7MJuQ9fjl1/tbSDciPZoK1IesHl8GK3sngYV80oql5oyGr1df4N/VXFgjjrg6VucLzDE3Ogl8N
xnU3hjHYPa+t9adRo3OTe2xnLXVilnw0PS9mF8oeq9roNYV7tAJOH149cpy/HV4SShxDoCakZ2YI
EIETYXulVA7+va6t587hZkiMc4KpHvJO8BIXr0mPlFLkq7xqAFgM+THiVxt7404blU/wBska1Suh
I2JhtvZzJuor79lmQTC7Rm2j+Kwz7zKLuMIkwZIEcLzVRsH6thLUJeaz9pcEKyR+Sr4qSnggYajs
Z+ri9tynahcHAKBzLuirzoK5Fwh3lXjJO91O6UanRIwym5UyOLOdJL4pq/EWkQv7okz+5AUNd2LS
3+ssO5cPn0snZPjsmsSGAJCwcsih3mUOHtsyn/tDiok2i35ndiWPOGrfybcuCnbAvVaDSeGs3jzy
AvqM/TEIlm1q7EcYn4uY0jQq4IZjoafrPnEgW3ABM0pq/Ijocn+8uU5i8x8OPWzMzltO/c2eXyAE
LiZwpFTzEplNwP1FzzJuWQ4YRUG4dd7Bat9aIHXw+Wjki1utPOnlT6tfZhL+A/IIGbbszNbDYX1u
WyhyNEOKgU2GU8EYcZeed4jhOetVyjOEAtXI8Edp+Vplzk85xulLngmA1zCZnAoDspcF5lbTG6Zs
nfsUgKgLN6kdH+VfYSCTGV0gQNW16yQcP6kyvnLIcca3M8pV+XdCJZDleyDmybdZl1A6OfhYlkhI
QmT1ATa5HAiJtbEBhTMgkIq1hXhFXVnhROFO6pWHrp67g0xsyPw4nBvwWasaLDB07qwHPsKS0Ar4
7mqkS/dopOtQqT9ENC9hUn4D3RuWccc7E2g+TS8CCjsNJuaGt46LlyJPVnUBLDyKWKJUU2nANMoA
iPAI+Zle0B48a4gUjcvRQgxba54xhByDDigllbCvNXE6r3Q/qXVFOshpqtNkQk341gPo0yHGEZHH
xFlDA8nIGSrvFAaAfbusTbaVQhGlLsRaNUbJusWbvoJUHrHV22fO7GEFAelg4srBc1B4q9yDYMum
16e66SjZA63s0FSf8I35EdpV8TYX4y/xX2s9Py6esk7VChnujES090KC8JP6BBYgj2ZoH7tG5CzO
NO3S5bZ3GgdjvCRN7dAag284mg7UjK66uNN5K1m/ElwMPQbeyeZ3QN7p7tVl8WoMs7MyU/a36OcP
XBbFc2MPwkVGlEi3YBWOgo3T3TD4bMKKCE9LHqJO5o0dh7csZ6Q3ev114q6NsO+dqUXm88qzWbKS
gU7Q4KfI+oRfS/iCQyPdeMQZDzalX4s2h3I/F2ua5OpVHY1XLc2s54z1YuySmwnpE/LNNHI2ULac
tV5MAMJyJ4WFWrg3ESXfFcRAfTb3/JO88k48PdxOmeN+kn5mr0VpAJcX3o2EwHePaCB5tdinbEKu
LFFcIY+zXrQwtblJvEE8w4Gct7Q7mO7BY+Kp8nH64GWlMdsDb2MVdOwSaps8XSoEoqm+9rFWXhgN
oMo1B/vxXPSDif1kULeE3px9E4Q/Wh9RmmrP37YFERZh3qWxh8AuRrSbMGoOyXrs1mFaFzeMhwmz
B5TUBYWyLna2Wd+XVmkdp9QLL4XQ422jkfWPB6x6csoLvzINnxfXNbXxg8Wl/YrBbTNMuHd1pyyv
vHg2eUUls4YgfGktxNqcM9ix1EWzszt5U84r429fzv+8lfhGgqmCkQEeHfB4AqmgerEgCm9DkxN1
atcSCSpT+rLtqlfD/ohNNtHhKI1L1O3CoFg6+g1q1iqVn4I9HDRq64Fqdqu9Vs9UndaaeUc8TjZu
O/fPsCIL0Lhjd1Ggp1ZakexqzB4nK+qmRy/an86tGAzj+rViJcaanYMXPYwrEyVAi0ebVFlBKdXx
NB+VHBM6rvgvOz1KDhEUyVxeet0a90oAiKgTB8oRkFroG4iMK2kXJs5ZHghlU/fRiillUGEpS8Ag
8YKd1MRpCLEkGoDhXEod4xeGXtrjagwNNdB7y2pXauZCzNr1DT9/c4LzSvEuSXW/qTptkZClqTlz
6cwADGG6lPRw2zeybd2yFCnh6TfvSUULJjZu65AXTbcM4s7c5iYUWXrH+peibZoTr0uqpPuJ96Aq
fyn8W45FUuEmkxFCyazWtt7B2EwjYe0RLVEkLEeumzb71kPnkFT5cbRDAItd8l7TmHDoO7veJ8mw
y7Kw3CqZOYsuoIuNouF0iWYBcLxrtB9Xpu1m0LsjbY0oqBlPidFU+z5O25U2TateN/gs6y9PC4A/
iQBREpLbcaA6FhcN7b6DqteZa1ITVevhnqry74643bMKqAPMrWUfmnvgkFSd5WLdd9Bzk9Ab/E51
vCTzVmrLMcmar8q1PpOy8vzE643n0h2e+Rlcu8yOl6UR/jD96Eey03tjsK3DaIlD2ENbkiErYA9f
xopgS8jIEawkpFKSJcAkOjHswtLIfX3mAllkxgmGzFV3qPAMga10EysHMwNpGSrKBXRIAvBBCFQn
CLfRUVfD3syo3hQ6pl2X0ZbeWq6yozI4qqxVlql90gzewlCnqNs72dZJnvPkhJR64ZqKNY0Ckgn4
jIWXdP2ouSMM5INDdRak0PVlxu2XneGaPOXJlNGlN7VbJ9hnPmirbT3TmGZ5F8MhMz4P47j20h9B
ajvjh1/IgvT0mCV+ETdbQ7bXsVV368HEx9x30epqXw/F5EPSO3cJslElaR6KOenjGLdi3Ia+4n9w
cSimXCQ2gXosMTxnxrRMnQ8AXr+M2luHziA8x3hxJvfuVeqYT/GlDbq/OW0iR7ehwCgmwg2sx6KH
UoQHHK2w9Jz5rQ0tskFlwYv7TA/gzQtBr40cWzO0CWPa5i01k7PXbOzR2w9e4y35+Cn8HOgWqaZb
78oLOV4auWi/48EE8qmyYZMlDRn0FIhh3dz5WhcMShl94wxJTeBdp+TxABNw7DWeuKxOLmYxQ7kn
Esu3GYYsxOi9BEoUYDWNsDAQv1zoUmcBnBa70PLeHF6bC8r4zk5N52l4tR/7eU28Ece3V3KC2lQo
DAgGD3+nihmwB48UefkAgq1j7dipvJMyvBU9f5Zx9LDfIUaFm2oWuI9Hscks7w/IjUXHb3owQHG0
3d8eX5lTyWVtwXU5e162Du1oTZrzVAVQgUiVpdway47nXvuT6iS9MvtriAJoi3JllzRd5rgjtOep
Ptm5OJljt0cP9l0pth02ojgODhBc6NXJlWIEjP1MSrwW7NruhLSofS50l/a3ivWbzVU5lfPdQ9h9
rrCH3IEdKx9HsfZsFANYoMYKA5DENJdTIsXTkVMnbnn0DoaQ1/aEb4Yl2Zyb4v7BhtoEwFhhPtZm
sQsLERKMdX88ypF8DfEWP9MMBreg+VT1Ew24EHXtJIOZDyypL5XrUypq7UuoJLsqU0uv7y74ppmo
gCQyB6ZAVwtxS7p6L9LwVitQRa55iUSa7AH/beg7oqLcaw+67tI+YYphPYJYSsroMtXJTgupIC7T
0VmxvnMoPm5omXzwhjI5HjJ2iC+qqH6lZKU6YcfHR83fQAze3eEExLrcsuSCx7chz1cehN5CVYY9
2M9PtMrifc6yW9+Y6hbR7gsTUfBnAgjYnnVP0FACZzxpLzPwu4i2Y0FxVDt9t1iVpfWUF8G2y6hN
xl3OXI4inMJdbfQN5Jcnty6Bb0CmSP4CqF4z1m9bN+Fk4ejaxQq+eddvJEnfmHVbFVao3BDwcOoU
EKPyklgiji8a7J3iABNqGZnPdtJcDI7zMKrOsS6WI/UCjjGUj2/N/IMJvFnhpYLy3yU63lUb7rUd
cpcZCLGRLOr404FIXsf2MwwpP6lfzXRaY808R2a4Dusd5UrpeLScaGOG37B+zx3oo4ppQEwYKkHy
WOkvKX7etlDAEm+FN/7dfgBS2u/IXEujfMeB9xlM4iqHh7fAWIZ95FNvDSyNytn2mCZ0l8WfeZT6
JddNxTFMaZuCTNXSxkgkc5HaVHYAhAFAuGSgJ3sY73HELEuHeEVlxRTyEa9CxWdzl5ia88BCy91M
TRWlSqUtn1TqhPc6bKor/hv+xnNFMU8tvA1WDt3XDbq7pEfTR97xixYd55BfN4O2QqknglCxWng0
bkr3kID7f3gJ+KNO0XQqy67ZBwa1v21vlasiy81XUMFc3saGo15hS116tUmYFsKgqXINYgpPsFVO
LYvbNPxtQJLsZMIRDdO7eOu0FiP0IMl51sotn8Y0sP05VRcgmO4iidUjcm260350iMgrvbkSzkye
R4Z6QtDpksIAhDzrvfKCrZNRwlyLF6fFAcQq9Q/ZkhWcF1Qv6m4Xhd7dGmm6vKxeEcyLTUGrJMhK
ipQzrgl5LHwbdMuC3XSwh55dLakR+dZh/yPWvQLx3dEk9EsSgivGo9a3TlkLcpPv7CdIkpTFsNct
R+viEfhHkzToauNpafBkkRfnWQreOeXBwRUdO2Fjiclk0VvIgBjux0UleVoGjI+oGKZeAHUz2ts0
EGRxi+xaD+129oxzmJqXynI+hG7BtRR7ZbTHGVuksvDsw2pI+CpnsQ0TdQUh7DAXhnfKk/eZ0b6b
vF0fbH7e4GaE0y0Va/ajw8Izozt8mGsmo6Ur2EoXhuEPI3ojeLGWKuMggMEZO92XlfzWGiUVUIb4
RWkNThJWvFRENiDwnd8WYyUfJ6+2ENOao5W40vgX08hwSnfMIhLR2TS6mwtXCdt0sDHG5KPzErUo
w/KnC6IvQxaM1zY9xaOeb4xcbIPQahdDRMRcAGoygXvN4R4wLUskq0DRDg8QaV8ZDM+GJhQTQnyl
8Yx5czqbhI2nwKKdJsuOyuB1WhguT18dsiN4nMlatsRXvwyGaVrkGGS3RcUflCD4ezk7Gzfq95o5
PgTFYFHm3lIWZbopLa4sQfsxldlFBQ3vfje6ywhSZ1Vh6e2Dp86YfUhSH/SA7AB3XtpcrUN2FaQ9
fnVTyHWoe89xgXeiqdatoLqDyABo42oD7sfYOlM+rdtsNFaz0j3w4Cav69Q8j0yKbWZc+6zZ2Sqj
ALEJP0kQugtpiw+tm4j7NNqv0kiM5eof1ZslMkgsYOsXPKxnXYYXQSW63bTvumgueV+vhTM9Od6X
160JRp+RC0vfaZOVZWO1S8EtpnQ1tNx9EtlvQRL8WMihUHweZTBK9qGvP9ortFOKQG02rFhokiHC
7mMBf5q6u+vscMxvCZbcxuyuJ4AFW/thBYARO0urxrJOn9QUJLvQGw8VoIlVNOjWYowsdBfKP2Cj
pKtKCy7q0TamNLZW81wgI3GzZaPMcCvbBn8yjXkKdpCP7/FgeykNvgo7fZjZf8WcHbF+3K2O1tQZ
nlbR9cZCsq1rG9qXhJrW0cjevOed5mthSzvPtMdX+jesW7rdtSektaWj3BM7jj3X1Qk9DF2T++Wi
sOuCit0MQEs10UFUbIAwbDogZ2hBtQZEHY4H/mUW7Nia+cmhQDKGgVQq+mPnyr+m6iDbGy9VSU2y
kx0mr/+hgeSvEMFGdgFVmNgIfL2rv1tX3cBusovq6qd/aPoUOcXlgNOKIhNatrSMdFGnUPR+JVmN
len8NIn7Uo/JmYDeY+OV6ec6rY4thaHRMEs/A9pW9l7mewXnaDcXhyJiBUm5E/snlb4z5O5kVX+m
XfROI5SBDkGN8aC9Tn31myPkLnQWeKy/xbPk0dZYQG3m6We2GngGBadkqD+g4/Yn62OYADEQYYgW
V97Fe92dri79xQwYm4crw0m1NaL+gD09whreUSzr8o1ak35UeXZhZef4UQK41hvKo8hwLkWJKPxI
m35B9vPIM6m2A1CrVKLMpk25hIt8rJvygSBj3m/0dkLaINHrdGzwiokyt6qXCxuHDD/lcU8tEMxB
k80t3hRtXdreRSMmeQySKPL5jIgD2qlf6OJrblsMUdFzJ5wNhan8FXsVrYzEjQ5xNPHxlahioW4U
/B61Q47w4NdEJfy2hvkS8KzyeiCJgLdnUwPg8gM9/rWUd5+A1CxTpbO3yzZe2H+0drd0zWNeIsFM
NR90pOKl09cfeT0eTe4J0bqEtrcwSywZtvWKp3+JSGqx5Wj61dRTuDbl0aeo1QvA8+gAj05fJnpq
fRlC/tp5zZmqfQ4D9yzY7pQqq2NMjAM1InwIUl9to/8pJL04KKeqBSjMs4CbqOKEe589bBJDyhBF
3dMR6zVGhnhnuvqVr+sgPKxoSEpXlZrLEsRaCfzLT/E8kAlcTNGla05eRMnKa+woc9na9g764T6c
621V9U9umpY7WfJoWVrwbLU25ogOE8ykYWr0hr1tjO+WqmA+jDoJ6lbe55JSQC87aGN/JkP5TMZs
41Ez4kT12mQjthgyW2xa6itEaPwJilst8LqV3rwmmSpRItGzsuipYjfNSm5hRt5Nw9fYhuMbhW4f
1RwZm3ZQ90ZQaIjhMHB+DMYGOHH7waL3lnmfoi0xbMpkN1klbgVU1yQ9PR4L2gfSaPYhNXXoel73
FLMPGGjTWE5gWWOJyFGqBWGUNVT79TixM2qzWN9T2yf37pAcIwdLmCtXLxEM74v1UNgxo4XJrYrs
6DmuouAJKGbNj4HyYn2CV0jket5mnSF+EielASXq8/uM/fHXiFzeMDpRHDrQf7Mhjs5xZg0UZ9E3
jNQ6tW/kPYczLlpM+a6kxW/u1AF0nbub6B1au1HeHKdHmWJmJdEXNRaQZQX3ViMgREQNnFxngay3
wnFx/6OJvoOZ/Aw8vCyW+nQqtCS9LRq0FtJJC+HoK+yA5bGP5vqUkqc6O0Ymd1rTv4JIImkSsAVd
GSJ/dcrEQhzXO2OvUd2EoJn8rUPQ6Tl+hVCsZzifY2cvI0oVgJ++TaDqt9J+bWIcplqcV49L1NWB
9LQUOecbhIzyuVK2uD0aQmzjk/qICvCCA4lFnoCkXx9lgWEHLIUFxJY9koARWWerCurhNu7baxU7
T3Xkxk8DPW+EzPBL0eqwrzFKL0fCPgsn7c6Frb3TYXMo9G9FAU7ccwNBmSGMM7To8SrZJBNGdTQq
Mm3vrjwNsPX74ajZ4dpBcwnta+H0W0TxRcVg52g/YkBbjMRWdWI5GdUHsH8c/+yQX3luffbB3gMi
+kEX17QGjMy/aQQOEcCYNMDMn1QVkXzFcmrZhe0HCOxMi84+cR6pBHUO1SOZhog7hRgG9fit9oL2
cXupOFXC5UzFNihfvugcO5a4Fi43Bg4+mulNfVdk2bV65DHcuFsZtCm/J/gb10bBYA2BchzSaDnO
xVuUb/oyPhTxdFOPZdJIHHc1CLfZTY3HDXd8dM7197TzjkHvwnRvicTMbjzu9FmFKxi6+LHpw4CQ
GnnXQAr3lc1gtDZmj7m/JJXnDXLd5w8dAN9aUiZYQU3DWZJMXQGYZmapqY2tXF6t6Wg7izQl0WFF
pzCZ1/2o/Qdz57EcOZZl2195VnOUQQuzrhpAuKI76SSdcgKjhNYaX98Lkdn9gmQW+XL2JmGZxgjC
Ab+44py9174DZ3rWtGhzc20dTQFi5dh6tWSmSMorwoMhYRyecNwdYp2QYFOYz4RiWOPtIK0YQ7wQ
JeTXxGPPPkvG/4RvGWmY/xpCycc6BEnU6g+kdeyN9i1qwAdTl5I3qjbNTjemTyy5vDoD6rdivM+J
8SpyJK4mSzqtcvCPFqEi+Mhcwn5fjPilLkm/o9R3GAz2/x3/oyEZtUFhXqbgTwkrALvgp2nMRDKY
XqSU4TlKOpu5GWMhzicYsGQSW8FpagOiOU3FeMvqEhMS9TZizMod7f9DHYm3dLhDp1PTAcW1lmFz
ThuYkfhm/jDk/i2Pxbeowg9Qw//oxvj/EGi4cP7+s8diHT2zmWqfanwVeRu10/b1X/9Y/skfLgtB
+yf1e8208C+AB8fQh2PiD5vF8qMF6mLpbMsNWcS5+L8+C0X/J2A9E06FCcQddyue1z99FsuPgELp
VM6w4EITkv6Oz0LiX32wzyKTgRTCb+QT6poqg9Hh579BK3wy82Kgqu+cCMPtvC1P2ZV037JrgweL
gsfVvddkl+2og+ylzbJ/Xg/rZGOcWWfTm7bvX0EDH5vz/JRuhYv0NX6FwrtJT4icjZfhlny16qnx
RAd3glN51oYozW2wUT3rbN72r4sDkDxDJ9hRHLmsdvpTeFTfow2nyb38ZBHClm4krEe39andNzth
1XjWReumK8Q0TrrlcH9Z7gfPv4y3yookCkf20uPkVZecTwp2YqfMizYqXepVflFcDjfD6PCT5nLe
m+tx392SFHElXCgv8k51UAWs272+Ts61VbWmV79JPHFnrEJHf4+PxY5Pea6cGRv/NuMoZFsv5jsT
ZEBBk/7lBpSqyhFBt9PGNXfVjpgQpK31hbXSNuJNMF5Uu9I6PneHaEde4C44D4/TzrqYbnmEe+7h
XfbyFSwCO9phCfbo3FwYtmGXKzwSJ6bpNR/QaZwTW1cv88q9uFP2ods74io8N0/+Ll/BkXPYl9nZ
enjL/VVNXuK9til20spa4UnfdAefwiW1sDP/0dgkaxVniDtecrBpNdtfsbI3CJ0wbbqEr+X8/fBQ
pTaOQumMrgZRZlsamU6+Gs9I2SgJp8Dm6ZgP7TVhhIgMwblr9/M+20SX5Vm1Jis63lYbzdWdmPuC
3MhjibfhloyvTbEOztgsnTCEn2cH88gV7gCWIMbywi29JlDqKxAXa2TVV8oGkmz8SmCKcJec9RfD
2nyfyB6z+zvrimX4Tjlrr+sLk50M/a0efAjddbbWtrARz6OV5BGMs+4cadU9mbtp1+aOayFwOpMu
hGvGJ2zzML+IKOStJLs48O9dUL52sNLP2HGIlC3saE357gEiuF1d9seoson4VM55aFnu6O64wbtK
CV86jf4KOJtA+ABZAPt+Rdsps7NnzR3dah26bewEh2Pm2KpTXMWr2aZPs0lfV+0JWZV+S554EAOo
4DE9Fh4HadPzHQrlnuxxXCNlb109ZgeyKFftBcZw8nc4BfG+MYxEZ9yOqM9pNbG0If5LUEfbdbeS
9PtukZa074KM18N6T/0z+MXIPkZlMyqH1j6+NCuD/oGXngG0duDCuK3oKDf95XSt3WQI1wgvzth9
OBqNqglHtEPHzQ3t8SaFxe1sapKTScIjppSxmBIb5CIsIr0Ooovd9Cx8u8UNOG3El1HFG8nYFT1/
rdb29FTt5rtctNHqYt13JSdGY/1SnLojUbNh7uk098ddtYVEZDylu+hCO1Xvkaxv0Gf75wbzEtna
u3yvrhGTi2/aTeXJjdtcdNclodKOpKyaC4wxNj3I+aDdIht1OM+4dLgSpqMVB8bcgHlc403Coa+6
5JzasWErIf5RZ0D8lxz0+aRyGu3Xyqne8Qrb+o0ok2SLn+ESW7aBcwZnkWnY8aE4qq8mjXiPdDfI
+LuKpN1xa6SH9Cm6Frb6mrp1jpB0Pb6zB3Q48d5RELHQMNvJpeDxUm9D9P0UkpUnnq9439SurN4R
agMV4K2s7yjmwMNflzj2sarNG1X3ZPOgpF7+PAhg8DcG2o+IgIyzEfr4AznYduYNV5Vjsh9w9fBM
QZUwe9hPGREIchFYAuRcDPdJ8UhfRMIENyC0evGjdKWslOuO40h4hBbd9jvZS25pt0kP6hnNovym
yrbZXXcXzXiZ2ExtygEKrA0T7FCbuvNo6Gtaac0tp11dv20TcnHuljruhkqF2FJB9xqQ5+wP71E2
afOaXS1nMOuJZz1d06syN8P1cG3cMqacnNF93l6JhDOQCazb9a69TNxrYytpTkfglFOYq2l4Dc19
YF0GgjvcNXfipYgUa7WoSoVVbLdrap8bBTj3jXA0r5rNKz1AGDOiu2B3DoL6ZBDp0zndPagDYhSb
FQjugxRcAXS7IHxz1Oz80ehuugzXPBUOWcdVj39sfImdaY0tJrONbeRSVXY5WXiTRy/PMQ4xyjQ7
PPF77lMnvAyRhxUw/MHZu0K4q70OaRaimefM5te6sdejRwu3zBtsnnHA3CkRwoR1pSPCRDBNqAc2
2gMZ4uQckTBpG70r3Ka6nT1Y4MpbIDSH6F7M76WLun2Ugi089y7YN+9KS5G6fNHqG+tCS85g2Ft7
VVy7lceR9wJnST86N73nDS9Z4+kxGlsnxhVoq3fB/NofpBSbcSm7xEOFXnlAkMXk7jDsR4OJlWCZ
4LJbtTjRSVLEQR2JR1YsZFovSz3NzG9VAHm02u4ENxwOeecm1yAOqPyQ7Jtz+rbjXbeF5O5Uz+aV
eW5AOHDbQ4W+B6zOM3+0h3Q37f0Lzcnc6hkL45ZL8aVSmfPSPT3BpmaqL7c6q4v6GG6757Kyh7Pu
WTkOG/WMg/8AAly3CUje0xmo7gftKG10t3PlFfeKrYIq1rjmPxALiJuaAnW4hE9j+NowVmmBRJ1t
DBsNbmyyrsptHO382e0KnBB3AzW4124LaRAThiF4ebbzqdeMq8JY78Idg4zR3B8wjKEB7jaR+2Ru
wtGWihXC70Hf+e1RLHacZMbWfRUprKp/cNb+1rb8VMDsyv7rw9b63//1YT++fivOn7K35vNf+vBv
mn//+jEEZfepffrwP+wH2Ppedm/1dPXWdGn76/f/+Tf/X3/45wb6NJVv//rHS9Hl7fLbAkrEH/bW
bKC/2Y7Xb28vb5///p94cUjhKohjExy4uDDE/6/j2fqnsmyDidRkH85fYY/8J16cZCYodQDqLFkB
/f1rk/4/O3H1n2CY2duzgzdl4DPy39uJf9iHGwu8DU+1aRoyiFks1AsF6rd9+JD2US7omkCneSp2
QJHnC0uswo0wWq0nz3V3rhJzQtqXQlUM0CEFjULb/Pawjn9Ac/5P3kFVi/K2+dc/Pp4F/vgMcNfB
CkHUNDT5EyZv1KNBgegIV7ZTpU0xi9W5IQk1MGnV/IFdtxCafqP2/Lpdnit3u2AmOX58vN0RhJjW
ixaRxx2cKJzNHIQRC9NU+v6WfvnEP1zIEheErq4uzGxIuoyf359r0vrmYIrcUzH6mkfFfNzA2KrY
1bW9fo6fA/UOBj361lW+oP/FibrjFobd9KJpU3wA3ayd/IDIR1fR65IFddatUzJRUNgMfa5JTjW0
pC4GhYS8ovX7Rrd1MoI5PQgLOWYalomcFkf5MEay5hWlgZ1oTCWFeOmqHV6NXDc8FLXkKvZxQl04
NI2IBJVp1MgxMMnxsqVAL89qlCzzqhYygs2JZzZCOlBzqe6MSGh+AqB/+XYsUF/IyA2JP0XZ+DwQ
FDklAUEM8C2NL3o14p0gf3b3/Vfz6ehpyLyHvI2mBr5QxMKmLp/ityGPEISEb4EkbSMgc0sI1OFs
8slHnBg9yPaV2pMEcoCp1hTxhmAw6QKAGwtRnWGdlEjbyBRJclqzpFhMmLz1w9D5hHPk4xE3wNmc
EjgBj8C2Pn68WoZDmZZL0HeDbqVs9EXdJIj9qqogyoZpLJy+fyDywjT4faxyReBaACR5IKqmaZ+Y
B2M2YsxAf4Cpso9upCwhfDIU52wTFGn1EiQq7Yhc7bM7Q8Z/aStm3z2bsBwiT4ojDanFoIVUtVHJ
ICrP2Oentbp0V+mOPZk+MUX0MBJ2kGLThJYtliW9z+9v4S+eGXUEsKVQS2FmK59e627OY7iIOQNH
zG7mGtFPpGJ06iAulLL1+v3FPk9XPC6L2BMQcNRKNN7yj1+QgEaWZHJ4NyqQpwOeZXWd5el0kQu+
sv/+UpRVvnw1Fnh7WBmqIissBx+vFeY+dcJO8GkcgHLxsrREMbugoVCRwLfbVCY6fRvtL6rJCYEb
LbXaOo4BHDhK/6Wk2WIaiJS0dQF9PLyZ5KaxRuOox0aocdioqN2KbZ9orqiCzgQnREJNQEI2Ccta
hEZaXVy9zhD1/bHQypq2sYITHMWk3AoObG5xcoasr8jbDnL52Kq6byFUlfXLYZ60Z8BVIMggu5S7
Iq8XF3DQMFG1ejFzLo1CbKUMEugJIbyZPzYh/zFNQf6rZ2cYkPN0RaQC9vl7SkwLaqRe8z2FBUIz
SS4zmEPyyInHHHvtJieo5T5AsSbZwNF0jvEwg70Kk+tFbU3xK6V5LbejTqmf0br79w3EoKNOJ+Bo
0I2jLh4PCeStsLVu6yJKiJ8naebp+wHwmYu8zAas9DIgRBPWhP45EqJN66RPUQQ6BRbIDMt13p8p
AuJkoD9A5nKg0xToZXPdalXr4ksdSUUHpFPrlY9RMYcagsVP34my2d3A6VPAtrPsuIj96RR8/2GX
gf9pHrEsLMA6eYOs4+Ly4vw2sfomimgAfCgvEwX7fgy0SSPR2/v+KsvK+fEqssg+wTLIFGNd1Zev
/berlEDgAr8qAuAMyLPAfY57qYpChdZkgT0kGWgiKgFM6NzU6+P315a+TpVcXGO/xjzDK6l9mmia
eoIxn/4SV4TTc4XywdXCEvWIFgY3RdClOeUXouunAbsrukJAXRDatO6Hz/F1vuMTwCthxiYvxPqc
QWAQRYezk22MEM74RJq42hMcCGV1yoG1iBCm/oAZ/ceX6a8uqC+lWhA8pB582aLNAEgUEeeNDMaO
mLxC37Q63YdiJAttbI3shzXp61AiQJRZz6RYLVny53mvZdigm0fEO6QV0gMJTVrDdu5vD1iuwjZQ
03QR7pD86dtMR4uktYG7CmtL3TSDWLsAUY0ftrd/eS86LPUlQoWR+2nADmYOsdDiXiwL9JkmJJUr
iFzq+6H5V1cxZMJX2NLovBef7iXzmaJ7NYL0W4EQUyvCCLQ2+AkK+5dXMQ2VGVzSVJHDx4eXTwuI
mjExLDhGuegitVZJN0PbjVff38zXdxwjHucRWZHJDiB66eNlRHmMNB0rKy5XYuIKZVRWJX91TZAj
dAq9nm6tWKW8muTKD7PLrzv4OL0s5FWFtZ1dmAbT7OOlS2xHFYQ+DiMVvxwgTnFqK+SHaMRyr5hJ
liOgfXbmRdfeqS9Nap3YBPlg7KLih5fu60YDGxJeJn05NkKZ/zSfaqPcRKHaYXEpu/IpqAqqqWhx
N5Y6jT9Ep/wa6h9vm8MKJ1GeNbBdNoIfbxvPUT2KauZDlZytW952UtrzGH21w8lBVTETRYOBV0cU
d1qd0Pw209jfZyjDYeQFXXhbtoPhX2T8lqtR7bIRaT/HylUGNiAFctnhEprmCB2+pTQx8ZX9RLia
ICWgYppupE6HIa2neKQWPMc0tvR1I9bKRgXwF/zw2n99riqDSoWtZCyHNGMZ5L+tIGONkXnyZdrF
PdvqPAAWKgRtt5kVPfvhrfw6b7J9UHTG5q+ICuXTiYbTQjqqEv0oISvFNySV7V5og8RtZesdfkX7
w57n651pFnxcSebsYDF2Po0YgGCZMg9cbpqQ0MRCOVLKamNyZRtJNH54jNLyFn4cM9wU53XWYNkU
zV+L5W/PMesNX02aBbhEHKRdigZ0bbMpd/BZ/JU/50Tlpopxm6WmfNU1S4SEgm8lkbTkB1j01+kC
5ShIYvqSCo/687lR6cmmV4k3ojo5lXdyMDSQyoEI4kKBc2J3sFgRE4uahwhQ+2GL/vWRL/M6mgDm
9r84syaTShwGkTw21CsV8hnn+iaqCSkUaI58Pyt+nnzpmJoqMRBLwxQr35dTjg/rohFi6rBx9yLl
quD6hhz8MIR+LeW/f6scNDROgepyCCVo7dfx+bdvNU40sO8FPOIScTdyDPQIa5JaKRH104iTV1dI
3NggYYB2Keg5tqMO6e0EQmCUQP/EpgXYqg31hnZPAlWprHPSXMnlwiEyjL1xyWRA/TfXyBDCnipE
dz1+zcCe63kojkFXJbQfMd1EPzy9z18U98UR11A5IxLPxxL58a2XDB1cbtdXTgzQ7RyLKqoNgif2
vaIVPzzDr18UvW267BzeJeLklj767xMMVnZQSlhiUN1m7WZhFOCbAMz1/XD4csBhsIMmgvDKUryc
ET697VNIDadLEW4QJ109jGkYxzZlJyHmuIdfqY+1jIRvXCXXbYMljzOkwFQQglO9z5q2w2SlwAS0
ZT2SEfZBskImHEYtqFV1yDTUTxixXBJ4a3h7QHigFuVBi65jxvf2w1L3ZWPNvVB4oGhA1IlE/t0y
kf426iyww3MVxzUa+fgkQVR7aoaluz1Fxk7FdevhkAciUGbRyQfRsNflUvl7wV7knvCCscySQ8Pp
hYPjx4/QZanRp75SOoPfp6vIh9AB2T/4YUX4OjZgSy53yNe2XOjTPi3o2zgeCvIypIozSynL2rb3
+5+ign4VsT6+xSpbQQiWBJ7Aq9Q+jfawLaIIX1HrZMZIcGpgDmh7WiOpr1XyZx+MoekvanNsrkoj
Gs/zOBlvylFXhnVdWiVp9ApUBipgbIRA6YrDpulNIEh9WorvVY8ED0F+qq+SFEziqo777NGve3QO
IXycCTMQ2WXOgrW/oX4Np2QC1X6OkTFHslZX/iEijOuuSHM8qYM/pY0D7nI8zEmtmk40TlhwENin
D3ETje1WG0U4mn5O7G9WKvNLSnh8YUv4fhbxl5XfpAEwWCnIjOKHN+zLCseQ0JGoEEpj8KckfxoS
eEc4+EgjFlfcEnfEd1jvIF3SDahs89RFSuLWclOMnhVZSBwzCig5pwx0mt3clT99mOUr+/iVLnsI
g6V9OX9+kcyEUmbNca6ROSJfgZBxIA8iUGMv/lPMwV+8jFTSKJCTnAQ0izH08U3A2tlngYBTDN6f
1u1nVQOcoOcalVmSDQ3gM2Ef5E5tqPnklXKnx67eQac4il0gn76f5aQvt808Kot8CuZsHYvIpw8z
NmDNJ0PG4jrgiIbSQceC8TIgZdSDqHtvDK0ZwXNpKXkbYiSf0b6QqHiRXWCyBInRLf0PaO9tKXQ/
rP1fxwefTaFCs+yDgJpZn2atTKoGqRISlP0jtsSVNEW+N8Zm9w6Joki3UWWlUNcTsbBW84KZx/ts
tp1HSphwVg4YU34YI3/s8D4OEjJLmVeWYavJLA8fv7ouwyEVBAj8Zzlu6OD4RDnZuYVJfzXiz4g8
ThDmpZL7SBBUFouHuM3bxE4SQ3jIokm8abtCvlNzPb7OEuL9SPNJb9JuMTJaQjfcSWIznqhT+Sdf
AxCPIRpul5yGGFPZUXNDo6oIJ9VvhOBYNMmUIqgmD37x9mMz0SBuHWQK/49JJAnvZMOlBJ/IGtwS
y/T9W4jyyDCItze2jdRauKxHE5weM5YCemTGjIX4Hr+RaYUG7mf2S3Q9rCx+Zktj7nyaI3iW5AJN
D5k6wlskV8P1HLeq76liMMv2UGlIIhVmlXtyK4IZMUaYP1Yasw11aQlhWCemVLtlvTb6lVRN2ktl
WCkTmIlS1Y0pJ+qrXJuw1CaFhWS9LUwi3Rsta4f9CEk12prZpD2SVDEsdbmQTjQdDOapQBd7kBcw
y+1eHga46z10ojUGPDPexJWFznYEQmMB+KBe4OJ7t26aPJ+ENZ7H8qpTivrG7yB0AgMWKbxwHGVD
QbRvcp6MUXursIiUbg+j4q2Uh/bRxKKyB0QXDk4gdmbo6tmcv4ijjpc2mzLMRkEdgS7rCp2sBpyp
RAjn1gjvqBDesLRWaNaifL4VYoEhrPSBIG8bTab7keQplB25Sc1o1fYFJm62C8Zzoc0jDjTfutQg
ZQ4eERcygDe/655aifGDPzOesVbig3vKtBwZfhzP8yHHGD+vAdi05xSU8vtw0OO7qiwI9SZkQaqd
sqNnt1I59XDe14VigT5QVsaAgl2ixW2VHYo6A0s8jjI2CFyKxMtPHRwdK6ugjM25wu5BBERRn3fQ
9fF/JylycGEC5Ac3vEV0EJsV3vXab7hVUZ8tyZMLUm/cQrFYWbKmM96KWROohhfykFGKTbBykjmi
o4tWKb5fGMpk0KIDXm6sezPXdZjAAqxAraqxrk50B1BlxBKNul6LJNsQWxVGQJoo/UpOJXmbjVa9
PLx89ooWm4Iba+JsQMWIkHKTYtcgGwb0j8wrMcbVmPntCbJVT8cmi8P7oi5bwxnmuX/M/LQ2cQ+N
uKo73fBRiXNi2vtYe296ucXK2PXiJODUKKGZWonaNU6VJWjBEPznnZcaZYwOGZeJjm9GotrRj7pV
n1HrLm9w1oMslKAl8E7OcnmZwmTCyzVF09vYmwAaygbUkZEP/SmBft+guGCrz8fJ8ocWaB6AndEg
ztM0IQRLYAi3UqQZD2kQdvdjaSqIh9iDiXQy4pYXW2qRjRmzlZw6kSSps2TSW7zsoJ73/VAClkgT
9qJOFDP3kkWiTjQtGhE5ljR240OhhTj1jLKfjtGoiiXMtbpTd2WZypgfxDRrz8QAPCB5HR0yztFc
YqH6JMd1QbrodigFCJK8wZZyZuUWjFqOwD0b7JrztwtvzcIlkgDCycYUFio5iSBXwkrpa5c2AuDq
dKRDAjnCmjh9d5nkRrBV15YUSKg743KYiEudwtcxIB/Ny02/WQl6Zez0HP+0rFAwhI7ol8+crZCn
gNxQj2nQlzBzdOZuJ8E99xIsfj9HKckDhAPCzsSW6M4chlQ3vSkhpsthmogtDyF3PtLpzGMfVqIR
4pkJWx+Nldln5UYUs+imbQkQcLU8o8Vj+EpC8EojkNOlWC16zN4aZ3rKWYQ6cQpRNLhqm+CUUK2a
wBsQYwq9Zay+r5ElYmCS5UEh6Z4oR3EzVgmys0rR8itjrqY3AJlIvYy2Ve7Vdgor5EIKi8fQRFbs
NKNsZR6UvAbbfD33bpaBXWZmNPKOZI6oT9zFqj0fc7MOnwlpNYe9ZrHobVpTbHCUtwM9nsji6GrH
nJKh/HdigbSUZRdYBhDSudCH61EWOMgCdQgsRDp0qKQJ+rFgrvu4q65nMdZWYSUdqERpGA77M6PG
zV1l4nk2Ygw0gmehNJ4zvFl5QMcoxi2f8bqjEwNjoAp2lnSnPDIgVuQns2fM0J9EM0ZCdvmQqsmW
UyMg4eRNjOKVDMFY60XHpM1caPq5r4u0LQFgm/hNM8ayqWHcxl+3NkL9Oq6yu4bFHSPXGQzm+LqI
o/Nh6s80PX3GRAaUpjjM0kPRnZIg80zlRSJKLZOMrcpvaKZolbahF2XKipXVwEdnJm6kYj/sGh0y
plJju225DViCvvIY4KPDUk/lmmzLi05I8WeFUthd+bnB3psSxbih1wB5VOTvKojDRE0CsNCI2TEg
nBNfQLWOjObU9chTA16MLisO/pAy7YZ8S4ZxqY7pthXUmTskeqSu79hvnPBOUV8kqOVRzI16I04w
k6b5UQ81r2qgVcnolM36Cj/ZDaYfqIL9ZCetfGWWwWWsG1stuTGDg6JltduRKGJnrHRnjLLWK4f3
pAqI/UW8nBGLlAXtjVQGBzWErEiI+bxWZihOo2LSnRyuCVNaD70gga40trWo3PhN/CTVuVO1xOmm
fbnOB3nlL2ksHGZWhqTcj2AnpZDaW0h3RizEaxlrhAXLxylNjfo1TE5uU4ewLa/bIrxW0PGGsam4
Qh/EMN1mr4L1wMc46pmGA3y4E6p7ZZCcQIhf4jZ9bXwaXGOTH+R43C85HBbmFdPKLvx0BForSNs4
kJRHM+KLHzFeK8Iw7qQQna8/nQ2oZiGDu4MsvhYMIK9K51cCVQZ69IM2XQyBdpfyPtkLv2PWxU3Q
adXVQEYcKSBs4wLe9cETzeKV7LPNhIeOksBaqyoNcijI7rKtH2ShKQAOJsc0qjfAg2344qIDgO2Z
F/+iMGETFdCevM5giquK8aqrwR740BDA+qDijQQSZMh7q9kkjZA5+yI/DG0p7msCX+FmVeZdyNBR
t+KgHZBRbMyp2Yhk02/AzOyTniazYe4rDdddC+sS5ItwrsfIln1doY0ajRuffcw6bJJXjr0YDLL6
LZaz02BKD0Ydjk7TPPU9QYSoNOEnbIdg5LSltSosuLwo/H2SaeOtDuTpUUYd8prJKVgIGVo5LjT2
ILAEYCULdiohDbXMEkIafmKFPSQbLMttm6m6AgtfWVv4FnKx2OMnwwkbWWocTMKEDoZNGpEGILfz
fTxnoNYhKUREvfklQS912ON9M2HJeVNF8SxVlrWlkQNIezluizdr8AHqKXEx9A4oeXHdxgEk97kU
JFdtpAh794IPy3griINHb2M4HWE5rWMxGzyP9LSfRVJjVLsFmLgAHXsiDpDCgCIsSnjxi1UUEN0g
K1XPySKrdpNo+pMnznUrYdTPIRUJJnA0ENWK9AT9Pr+s5HC8UvWhjyHyhRT+sbnX8HDTxEd+38wI
0KvaNF/DLg4fW7XHSTYqRXVp9LxcbpUmJqGwZgJptm0FmL2lMuHCpi6Esn5Eqe8rM3CHcorZNiZh
i10/MmZIwIWfFJXTEKfJaaeuKszmLC5XJoaEmXUQ67dgNd6cRINk54kCz79D+Yr0ZwCI40jqyDZE
G6X6pWxUNMlEz+hX5KMTgIXSAfUreAQmy3IqEpAifSnhDx9KTE+Zbkrvk68S5jTINdbOoEp7FRmP
ZXSuMihazDIysLsd5ASgd0jRqz+rjBk52CT1ypWSovY4r5hgE9SZXWN4tKUCQG41CG1iF0m264VO
e4/ziq+vIOXsTu2hotqakcLYtwSp9PSkrcGZSP2+mJpgUSd0kDw1v6u47bkRgSzKTXwwzIylXY9J
34FaZcyhU8QBRN1BGwJsjkaVMXassjnONDFBdY3SfJPGCKJcdBf+LTjG/JnYUpnQAC2XnmQ/tPjP
TgTnQVmcZGxFQrbdzxnbMiVFHBRVS2MvzDsrXrHZ7INdUWXW5Jod1G1GaIUugQKuuKcW0pobSh6w
OQPdiq6SQcIxXKXFnZGU/bmoL2MXxylPmT6ksFSTB2j3TSGa6ONlYRHJzbSmtIKkeQdYsfzI5A0m
AQAEK7vZEdFqq1pnWdCuTOTDlV8G2zjro/tgzBWUznFk9HAKdKR0o6x0z6IaFEexjhVebDWFXCnH
2e2QpNCp43Tp7qK1ASGR+ryNdhrk5n1sIdSx54lUCCfNy2HbKCTesUMSCbJodULAFApZuJeII7oU
ggZpOhUx+raR3sUXvg5xGUDApCsbba57IPaZCXKkzodnzhkErJgKLvNV2SfFQTKqsLKVTAifS/7B
vZ4oRsYabMoIkGm1U4rPyLSJqwYHEVwsqz1Kfpo/zVZKs6/vBPmp0P3igAypkxyiSqinCWy8XwQ2
zpeQoGZOBiBlzXUG9yflvGRSGWPbWQJ7i2WQUebAUYzw2E4y7FoVUwUGfbEAYJHWNF459xrs8hL5
4lFRy7p0jWHuXijOiK1rZop1rQdDfuTX9g+pVHCUT5AjXYcW21wXKFeHRL+p2nepyv2rqoibh7YG
QehNzTI3xRQNOASVaqjbVIrwTcZDG27qGmzOKhCnoASqqbKj1f2Etgap05Q9pqmZSneIVCCPsGja
2COHO7qTgjC98y3kr+BVR342lWB/slTPLmoBCyhvf8qGUgBEUtk5pQKsSdm84B7abNjD2l0oiZMp
a07fcmR3FIKAArdnG7A1Aw41HCVKBPw06cXXwRAjzB6aWN8VpVq01NxSgyRxvQPHR5qG6owYeU2w
EgwAgKEjQv5EzvQ1bL6zGB4pXCGwAki0cgGWsybQ39DMQypCyuTFlbqXaOwhA+bIWojFy9k5NiKA
XlJSBBKPKz/mBa+J1WMyr+Pxxcwn5n4ThhU722TsbtnRCo0nqT67rGDWRlYViBvHacqDUyDqzU0B
3oYFLMgG1aNiwZgA1M7CbY3UO1xghEa7AvcM3HGQ4EQw5mB069lYanY9JFNjF5oWSmutMMWd1CKH
csfGQBkPUdpsSGOwgiOJIQX+FqDjS9BvgnO56TXOIo1V9Aj+VaEFDginykvBjFZuGfZ4K9RYCOB+
VMYD4bVQe1BCi08T85m86stafOj0en6Tp7589gNfJcNxrIwDqbwhdpwh8C+nMLLkdTrV7TVZ723l
pE3EEMO+DlwwhktUrTlELxUuRYzfpLSTGAxhFcEnaqg+wRrWuueUiQtWa1pMGJ/HyorcJugawp7a
rl3DuVkS+Zq5azyTlAg8HB1JN7YvQJph8crjS8oBqribWLpqXuVgbtaVQVRL0qjBRUvNGxuuCIGX
6Oce8gry9hQjd8X6BaU3CI5aXTIY9IaaKLEfEbjMeJo7AvME0CiQjaT0nvRP7VUSWWRYnzqZPbNS
soILlLFHeQbcpc568RgnVqZ4xgjFYkqFuQLgNSUv1B/1A1ye9rxodMZUwp5Yp9BYD0/wCKpDH1gU
mZAT/tIDqEL2N6U1LDG0jAxRRSy09KA/NdrkeJYKP46wcTd5jAVpGA8cjn/QRnzp2HARrLKmKtOs
MOi+fiypSr1FFznndMrRM/LqlAeVZEX4Qw/7iyxZ5Q0ApkXmGMIymmCfeg2yoIQ1pZ4SC3lQHiZJ
N1gJGvUOJq0I/hZDZElowIWSU9am1p57Qpqd5G6kTsDueFctwStT03DUU9lUfV+E/9I7/fXZdFFC
n43793NVeczJRM3YDpNBQ/lKzutwpRX+VW7Go/f9laTPvfzlMWioEU3ZxDcBfvbj00YhEcu1H5RM
H8N/c3YmTW5y2Rb9RUTQN1MJpFT2nTOdnhC2M03fXHr49bXwm1hIIeJ7UVGugSuMgMttztl7bUBt
Y11ZfxzSdbZGRqyoo3WFa8wbvCI2m51pac4WblvwMSk2OGUU01iwrEa+rQNt9Nohya/tRqbeFVN0
KCrV/7byc+d6+lG9nZ/LsRYluYasnCbs8c8d6IUTudRBs9ZDXKixoEtqOfVuqGr10EbANsKUDLCY
CQcaSYeE14za60gmwCkDgJywfXmmREXAaKHJd3YNDob4Mz1EsG8DQRkUsdJpPTOaUZUzekw0jPQJ
Fk1jdoWwsUZ0OLrkiC8Af86vsFSa/34V1Zxt5BqvEAHzYjDLWpWVcVRjTmv86JbCbuNiUeh2l5/+
aQecNj7lttm4QlfMlOfB9E/XmIOHU1hYeQDeQUwobdXZoSeuPg0QhXRAQucuH3BlThXwEb8szDsx
zLX3jMyTBOfqIO3MoQuwTinwmOTGskkHgdFA0S+8TiG87uvBNl50cwR8zebVvfzzT78qfj2MDKQc
aFdo6h3/+qiAtZHLQDv7iL0D70uiXIk6sDZwsV2+1FKHNH9VHP4gMsiInmR9brL986DKPlX6psfl
UU6FtSsiomkC6BB4Hkw8UVgjL1/uTGNMnxMZdZxFqEUdYzHKWlniMK+Q7moafncfszh7ha4LD11B
dUCag9m9neTn3oIhRqmscDWL1At61Nnj5V9y5saRR+AosaDHoddffJ+yMmaDRa0aQFDbfElx7WNu
6fOdSY2Nsnturkg/Tt+pjpaURiXFHpqnS3Xy4MtGWI2cn5y2yh9Mvc6/Z2Zn3fZ6Eq+sS+cuxWox
T83zq12qTGwppK7QU5imjF0QKqZiHEx86uCwCR1n5VM7nTY40PIYZdPWTYubOx5AnJIGTWNhwgaD
WQr6p+6GZN+uXOWvunIxneJsY4SyBDjI5hbzRpH0sR1rEcqZofENWOWG/06kPQ08ldQZjFSJprTw
U82hflSmNsLVaCAMIRtIQmZoJcTkeQTiiHt1olYOKDszH9TRNl+7OoZuY/rZBN0Gd83b1MmAjy8P
tjNvBNuXilyAd4+UcvGQJKKvKV6E5AZaEzEXJMTfR7mS3/pKa75dvtTpuOaft9G7sWPAG6AuNiWi
8ytltKdsWxIEcwVPeTpISlYehEY/MtHKeGWuOne9v7stpnXWOXPxYmK/8MuWM+C29Udj37cBjmK6
oZ7sZPZDBCsvWZmxThdWg2WD7jqbLoRB+mIG6Rqlt5SadSpFm80pgIyUWLUFoXGKtU/qhLJaG4CB
UOyJummepGu9/VMhnIlQB12fMe9HHAyKiyHPCbxBDJttzSbPPsNYcW7iIncoDQvwem4wJr2EDHao
oHbmifxZOYFe38LpDIaNxmcYbo0gGEYvk0r73QSENNBZqWqKngSACfbthS9xbhzhDIaxTovAr9Lw
txWF6ATqKIeyVdjkkh9od8KmNMhpJrA9lUAuEBQ33CWRT5mabr1OiTUqqwEyaAM7xXJi2XLbpJQi
tOBDcxcSmaV7XdJbL0o7IeBCBWfCtRpzVb5h7zsfUFEsGZtGlakRInYI3trWUf+QVUhBPQ7195o0
227jt3H9p4Yw/Ytso7iFQzQNg5snMw4+qzLzC+cmwRSOZg/C1TkEO+9d1RSoItXGsLaOXBgAr/LW
JxzD7KOPRs3FB9WP5jHgUCi7rPLNW9g2FGXHIi6RClPyI2SpRhx2O8E8i+nZACOlbjgncJF22kAf
SPX0exUlyFALYjdjalscua96qsuA1ehWSDC5u+ZQl7bzqVtV8RyMSMC8EhbuxxCj9wdSPeXKTgax
Hm5UqxY+vkhAuoHPaXIz2rS+oeqV4l1W9P6bqs8mfL2I6TmKzlSEayFlgDmBUgb8xQBRfJNKdcrr
yCPlXk9zNCEjZKfARTJORhF8+PwloR5G3Y8i5S13F/+Jyo46YDNmneTVrR79kdpMHBDWA36DLRe+
xoE2geHv7eAm6gBDJ2VFOxUkPw2XxhGgLVrCJH4ptTVto8boXi9PN6fTvwnpFz2oDKsH3/HiaxSD
GjlZBIDYMIbao7WvemaPd+zyVf5O78fTP3tFtnGIpLgQ+NzjTy5wugw1Bz3dbBSVW0tm8nPk+VSb
jMbigeM4iXjg2LwBQjUBcxGhsAh/UViWRE0mlXUT2xCoGrZa25JGarRR6kC+xQKHNKJySrchBvya
g3rpkhkp3KyjXHL5Fs7Mk5zimLLY+NgKS+bxHZR+Xup8Zdk2i3LjXuvjwM1VUV0HGuSJQGPoXL7e
iV8BUw5+K67ISOWyymIh6INCJpSHrRx8h+fpyvie7rK9fzX9ATgIjy1beUVnVmiuxwDAnWMz79iL
haCIIa2obV5u3R+H56/nw2G/8bZX/cZ96jcrG5zTQXd8qcVySvcsk6uOSw31+1DQF3HWnADKmdd1
dDeLp0fcd+TL893c7F533Mp+v//zcvO0ciNnxvV8J2hbMfPbrGoLVVbRywGCWy4jvPrbcCu242N3
ZdykO1j322Jbu8MetcmBRj/kvEdIyx+XR8npxoRr4y/nLMZPOPHMUZohCFWGKqFTiNwMsPIOfEvl
rmome+VeT1/a/11CY4BwOlsa30u/1aRKEKk2CjV4rxFjs+l3/qvRgc2ozH85zpuz3XBpNVQFyGN7
rCL2iVH6KoLceB71mH5mAlnq8rM7VUNyLaBojHd8b1QUFofMyewHfTQEgQej2V4TSRFsK7jKrkCC
ktJ6koMfaSb1bowTZBfnati6kVqad5d/xrlXiDWeDBqydzjAL39FKdEz4EVScFcaj2Zjf4CX/uZU
obxyhDn3BmkHMEooqhmcm46nMExjcWGCW93GUtQfkCmDZxsmbW3imk9ei7leYUxSh3AoKp1oaxH6
gJ+3yFRiLezaPaRugCVj6DRoeTSpJazTUV6LJgkUTveZ/BGVsv2SZWX4Ega6eku/Z6K8YFg1SqV0
FqYY9NWgxvi9swsK0fz3kgbMCPx78EhlitBLbEAd0z5DhzSXAWvqyrO/0ypKsfLwzz0VlKmWgp2G
t720srSyUysjbSXa9B24XDO3nkKtg2WnmPG3ivFJtnwz1CuD68wrx57I6+D0wsllaVEEoCw5qUaJ
k7Qi4+AIi6RhC7jw5SF87kuaizUOTlIqquZy7YiUlAadFpAOn+sxEBvir4dtQB4XZ7LMJApwVMtQ
9XwtyHCVkWtJYSdOuxunHOV65bM+8z2pmIjRKjkOu9vlgQbyZq381TJzWI5dW6WIjER13NtqFbqX
7/vMpSgOYiVkX0lR82+x5J/ii4bIdFBCBcJbbVk7mMwgvRr5hm7ff1du4zoBU2FQ5cGdafxd7/69
FCIog/0+c5U2cVifOoRZ2KTLB4maz1Pc6QFk1LB6SqrJPKAzp88o5c795fv9e/hcfNpz4Y9DMHMV
9ZDFNq40BxQ3NuePoUnMmuzAEhYa8QnIx32A25Id/iFXXPOCIJH3ktpHT3xa+udgE3uF6kThD6il
dUGUHlOKfqgmvJ9kgPYQEjuNFQxNyADq2KK1HKfpnGc26/syEb8NI6kCl2/nzCep2TgobPpmrG3W
4m58ReAJVohc1QttfKPPYb/Qs4RnTfnbU+Te+QYAIVx5hmfGDK5kxUaNzQJ34oBNiwbJcc+iA3gD
3UarxLd1S4SxsEN55aTLofp0KqaJQuvBhj3Cqjr/mH9GDa3nJMzCmKhUgb5mYygdiKyQYB/QMCly
M7kr6KjXuoy4DdF38holk+PJgSae8rB2EAho7ui00m3V5hGb9yiTSSxTpvh1MmdVIrmqqDrbWdXr
ibhPa2Bm1Da2hDVrxnWgONZPNSmUn6U5ab8KXDqZJzWjet+hcievJTfAxhk+HUfMZHUG10MpQK2F
w5B9G4lrYFtTFpq5wU8sPRIr0QPnb530Hj+r+V1KcuumSEpIgkRek5EqJvT6nS2Ue+ThQePqnUrO
q9UIQiXMtgAyTMYiAuvRqolh0CXC5skmMl/bxlDeO8Lav2vIxcXsiy3HZ8mywV6qTGfEhmRCum76
kpYkHYP42nHCkdM6Dd/nVA5MfYNjX/NR8PRVt6H+KRkPRQJExAv0RoXYZQQITXDuXNOdQ4YpglHc
hdSUhIsShwy4cbRrvia7J5FLCmV+9Vx4sbHCaMSkZ36Gts/JUE5tWXaR7plOTsvGUAPwajKqb5h+
iC8f7MAAkF2PtZRtnLonP8skWGo3km4uNmliimjjpEH8VvlZMLo0paufZpFBzaiYumPPIhY32php
zr/q5MNE+JRqVLcIpmzJTScA45vMz5ty20qNGu2kVOdky+gqMfrqJdg3e2imZj9VAcJCxO1T4Sp0
C657Qj1Htyzt7hv8FcRWEn0y4fYDoOnU8K3sNiOl+NrP6AuT6KXXn9QIyFQUcJFTN2nM8K5rIxOK
Jc6xu1Q4IyH0SLOQwA0yomgkqfZXSKWFd8ut3VqlrJZkRZJt6eZDUhsIF7sO0eQgZDhzvVQgZdDL
QfdGObE/qRQNxC6pY6VujRQZjtGWo+SiJR8Mz5b66aMcgnbYNnLXR25EWwjxAJBtE6pkhIRWHdBr
IjKwqWL05DQ+yM2oMYh10nEwRlYjYhuVLqZXyGb6mxmFCpsoklzakOzGo4YP3gGOj4Img0ytDuVu
wk4JTq+shbjysZTZKLHrmvxSQZDvjlg3HTh/XnTm1YQri3JNrZQaIz9EvM5AzGiuhYV2M3WS3rhC
TsYfVaX43bWhlk27lRIztbz2b28o99OyJO3VCTEyi5y8eKsiMHkrQjjY+7EbKhNDqFKU93abo5l0
0FXHV6QH98hbSskCTldFVn6YSvIRvIDPd/Tiyu5fAqsI9CtWKR3UaBURTIum/r1jwSLWOwHnkbBI
IsQiT5WMYrRViicFZqs9OG0CSysCZI55Igo+o0bOX/siYRtu1YpR3Op1z0RZyS2DJTYp83h2p7eI
uCvf/6WPY/NWWwlRHnxM1pdg34HbrauT3svRpt72SlTIH51N63WjyLT2cBT4zgdCRh9FTxc/Gghs
vknaoD6HWc+JW+5hwKMmzfOtZKcTQgujUa7jNqs0L5HN4HPETP8NXUTxdnlxOrNzY6uOPQq/LnVz
c3EsMHDaGtnEyQ6Vvr1N2T4RRycnn5evop1ehn8bRxHlQE5D2M+OVwjTDnCUN1wG3I83uQ3oxPRO
O4ACcTU334k7517ZS8/JFWDaHWCgnbMnzMBTvGJHlKwLZO1uvCJOx5VX1skzbfPjXzb/8n/Wrqq0
2ipQ+GUJ4OLU/QKJ5n2hZdm8JDsy6Dbtym7gTGvr+IKLxbKg4dATlUrM3ObX8+bwsfWeni4/7dO1
//gKiw0HHHk0gwNXkCwAm+I2AGwl4t3li5x7o7RyNHMG/7EeLG5DaTTiUXVW65IWpGeJjglFc9Yc
cmduhbMS+2wqVA7dzsWtxDUyOeKOOORJaXUwGkPekWSfPdYlydGXb+i0YQBJUJ472rIBBWF5bE2M
HF09PBeEswXSoqCirl12ZvGr9yfzOusGzCTAEepXIVUBZM04kNaGhnqyj8IDiEeT440Bq+vvV/TP
WERnSJ+s7sl576pYfsaNmJWEsCqEIHG0n4OqpSB87BGafEihZl5LHRb8vaMHgtwxtOV4IaZo7QM5
86LpDlrQ3OFdzG7O4w+kCO22IvIuRU9V699GNCbIrHiGN2aRA24mH1T/3bdpqaEI69immYGSkhoZ
9Qi5WlnLfhqhPH7XzUgbt+MY5j8vv7YzbRbYl3NBkRPoXHVYzGD4k0dL6RDVK4kR57f0PNBm1rWC
eywf0UmjoI2IcvJtH4SwGOvm0xh8GwJxKRkNYu06+SkyO3rsunqatd8qZPCB/Qc+cQJg96maaAS4
qwamNUsIWMiSEyYH0yYychOWAkuJaEVZr4zGE3AXXVL0K3QCDeqkJhbs48eeT1PQ4pXEtpoktPOT
JtHuyAjuPqux6om7yUp/22UqVF1dG8vfec3sClmw1F+kcDAbFF7a4Gm9Y0sHQ0na59CkokzUETzA
bY5BQvcuv4czh3OLX0lDEaqPzSBeTAhUzkQ7OHT40lk1A85verG1rN0KK09e6q4FkA4b6/eUTNGP
kKPyDoeRmq3MSud+xQzeIXIHaCYLzqLp1pbgdwL4MZQIeke6YfOO3Knvpugt1dh7EZ2bjj+Gppip
v+U09ESjl7D+pzz5tfI85nF3fIjlOMTJi/OrwsK3ZKl0KTy/hIbf1qgaeJxlU2xU+Kg3gaoPJOmV
sKBtIXtJHo2PTRwO3xgQOHOURHqwct93eyogHu3b8YqTFDBqxTf3NLX1u4ZO/cpom6fR5W+FR4g2
i4kWhsLiG5eBgVEz4xtCERDsWuFnIHckbQcCINj6Y1WvPJwzc4oDcoVCkUNjkNd+PLi7to+tzB/S
rUlb6B7BbnklmnG4WnkFswBmcVuONZfcoJAgzlw2uScRZGSXR+k2ilIaPv5QgyZQAkNCtzpIZLnq
fA75xjIbfGSp3OXjxqAF/xFMsrkyjZ4+YVuey81oDEFE0G05vuPJSsnLsanLNa3Tfo+UwoYm3oxv
xmRo14g0o2+X7/2MtIkJG1GZQu0BE9gSyum0Oa1EjVZYXtm1v+NoS3eyScjjiu2enIuscszfplbm
KgfHpno0sCz8AXld4egyW7rEllbodwAfeqKPfA38x4RSlJm1mM1XCHfET3Lagyd9Gq1fVW/Kg9fi
8l2tnp/uALgPMCgzYA1uzfKDFn5VaFVOmdfqHOkrreEosEwrTyKmRiDCVL9j0ylwOZCu3cRGfPBt
i4zdFH8rAapS9jgpKXHKAayFafKtlcLnmfmGpYeKGa+VgQxt6/i9jnHlqEFIY7NOCuSpmh9K4PuL
YGhYcSztTzRK9XPd9sFbRTkSAXwlqXfOWBXDyubhzHNSKb7OqjwIRmxijn9Ircp1PIwqJe3BMa7I
bTIxYTX6DZX3NTXnmbUJZR6qWTjIiLNO1FmqFo2YT8Az1lNs7uTBbq7zyUxfDCuJXhSgMu2Gzz/Y
sxqQz2cr9UOqGcFNrZjllUW2zwE9bn6fOI1D5KooDpIUT1cK565kpUlwOgdTAKMmTftFZpOw7Ac3
IeqEBvzldtR6+UMb6gYfoUxIVgxIy6qlEFNtVx5QrOprlODTqh+XnlUfNnsDuj+LbUlLIms1aQUC
G6vqRiZyyDi7BL0nHrghLeggEzP10MhBdOPHxEBtWks4v7q46785clfLXoeamnAniRi0nLQPcgfq
zCKppRsRX8wBw9rKInA6KSNvsyi70ggyLHU5RVl1N00hM+VWS+z0lioGmZBKNf4/XoltolqkOgxU
Ydl5I/2bKlmHL8kOiu4lySy8tyxMnwO7lsemFgOHYb8miYPt+Aqg5wwKxGYlNulzMRaYJJanUATv
qdSTgevTJboyAAHd1GbcbYmSL/4gLYy9wSn8YYcdeXxIHcRwm9jXxDcsDOY+ymr/SSRTtVYfPvez
6LtrpENaDl/w8uQRqE5Fd46QklJpCCnMsP+8FBP1FSshq10N1fiXXhmYfjKVSazKldc2kZPBA89k
HXyRlbjxgnpNG39mQqH+Dw4Srh/C5OW+XxrQViYhPp0pbqeXjPqLR53QOCQ2fbbLi9WZS3GIpLsB
KQe4+rJpZY6KBprFr7eFA4SiAtngqlGU3BW9uaZ3sOYJ+XhPMEvsTGBR84SAxPh4ngz9tvZFqDfb
oUz18QGbYOY5tBJJ+VGC8h43ONkZZBZi3JKKBs1HZfoYSGtHe0/iivpMkU3hq0BASNSq3IaPml0E
yKss/tLVLWl2/8WTuLaseHyfVA3gtcNex8CXk8nWvd01mrlrkKb8QM+qvENZqd9T7JlvRNv+Vp1S
fsNyJ/+ozPqaDh8B551IOm9yugh4SU6Wau0ngrzmvq6CfRFbtbzzo0Z7qp1aJlukkNESNYJb3zRa
hPUI/xGYFSlFrb2Vyo7OXCdlIeESpeN/KT0GyX2SOoMyJ9OSGQFkH9ZNkZNnvQl6kBvU1VJijIjL
Nb4If/XfIr9SydmwguFXb/L0NnE/ENaRR930bowDFAQlw6K1KeRIYrsAlQOpX68Nf1KV6WSvI2kZ
MZaa6asWmObaKf502qVLBndoxpjO88uiYIDbHXuWTjGUx+kfODvrrl45/Y5QR/UKbkmApXGoV+a0
MzIQ1kGZBs9MbZtbk8eDKumHdqortiHkWjY7A/nXrYFL/nGKZZO67GCZbo2RExGe1F319LZcepnt
PtUy9amSCQdFNKYfAjxaHOdk4dzm4FNXdqB/pcqLkT8nNdAYnjUAbA0XP7LsZTUKZ62dEReKS62v
y12bof7V9mXJ2VjoRuOFg6w9j1hhXke7iFQEmo4EmkQeDKJyBmMOWOQrcDaFI7Aa68407wZruSdw
kJQCNmJY9e40pYstFPOVJLmKAcoCnrTNnhJnfjR4umgj5wpzWvBsxUn+iQeU0FY7crTPaOKstpmS
JH6oRtP/XTd52+4CxxwfILiIa1ZCAk9Un8DRpsHPsrZqz1//4hnNJcqZ9DdvG5bbOc3wM6ml1UB4
r5R6luwkLuXa2MsRdvyIAqu7Ry1sI8mkMaOxdX8o2GPepp057KdMDbeJUtA+uTw7nhnSdNeQn8+M
KJTBiy0mgsbA9k1Rb/VJal0BdO+TMpDiVlngb2KabXS1wjW97smUbCHdQFxB5QfVtr6c/f06wosC
h2RbpVJ28K24vsanx26mtNZ2rqfbSa5lqzD7ZFQLlDoWA5MVlraKQZSTncOR8vxBEp80LpTXyA/j
H5Lesp80AsDw9Fj7F1Sz5ExQrjbuQnVSPitV+WNWLQTCUZteDWGNX8Ajm6e4sqf3y2/irxjuaHig
q0AIZWjMggAf/97JPwU6DgGNVZei3GoSMQL7KWgEeWk9WRs7XRFjdKfEGErcUikJEmP/5/cAD4ae
NqfdhpRKQTlO24IK/7hp46gtHrKu1FaOJH9Rh8sfSfee/r1jUoxZmlpyPgzenobpedSTnwPlqj+j
kaHPdTLVf7eMCSivNZjj76CM47dukgEeYeVms5Ojnte3gYJtb5taqUASq/RZcJC7EgdE3wJOPMCh
ZCfv/D1CNrhB9twf7JJAL1ENQ5hJOhcOkl16qj5HlNkS6kUSkotJX9munhbSLVJxqNXOiDk8vktT
mW41udUnyGjqLtMPXazQd9GETnKw1VFvSW0XIGDntRSKtmFL7dLBRov/jmbzyrA42VPMv2SmaRI9
wt5yaeJqWES1FN8rl8k+bJqhG9Wo96EqXQdRoOzVbtihVTlYIzxMMWW01dK1mevv7L146/wGE3WR
oev87+L85zN9FrU1/wa17u/7AMUgYGTV/DAD3fY3dZApW+QjbCIsmYZTACKmlxUSUlA9PM7yErcO
8+nQ5751VQehfOfo9CH9Vg5vq95od1HuC6A6w7BPBcGJo09pj4aajI0/ST2z0KsdX3fgZaLCVF83
Ymfn8BAKuQFXXtjqjV1VzdvlB386SalIIkEXcehF4i8viipxDKCydgw2NrXjv07y0HlN0Vo72LLi
+b9figc7+woRJaKQOV48IdkkVRPhpmv1noZzag67ssEHjoS9WClb/VVLHb9KDmDIH/mECULgbR5f
q7GkMRAiZi3NJ7i4gtRseqy+l1KHcMnThgZbODn1dnBLm45zjouBeyCch7JOr8zAMGkYN7Il5JiF
2/whl2l7mIoUC3lfiHdVQ+sf2bxOO1D0xyzMpAeK38pj4Fhkr8RReaWLLtgNSdamoBhy+aCZI5GG
pIncipEQ7cuP9q9PbXG/UO3pLdDxwMy2NPspYzlakPyzbWKN5pcc5mnuQl+SHhMfPcmOtbqT9ulQ
E+AcUkSLrjggg60M6A+DkBqC4JONidC3PFPlamjaICQX0DBKd+h1+apUbFwGorfCDABJarypTan9
vnwLJ0s0rSPygFjD+PyoiCyWaLaE1RROCWCfuIvuldYfHsrW6g/OpCZoLR2KJFO0Nu2cvSi1Uz6A
2V+yBBKTw9FEOsFK6Er75pFjXA5OEIgY7D/z+5QM06ve2OWKPPdUL86tss9F8obHCozooq4RFXAP
qfNhOtSS4or4A+WqrNjTb1CsONd+ohfbiT84YEhwCMeZZ9PLIYCLVqkwL8QkjV5+9idlC34Qo4OC
EqJ/NkmLSUDTAVD2KXxPI+Jaglb/fhaNrnyUZzYpKsD3+bZZaU6zpYwgKnNHh8IxAPZ/ASlKzKjs
x7bpxvS7rsewR7KQDfXY7cJiCuHQdmGPeqcVwzc2FHXuwbtpQ09qSwQyU2CP/oZyIjBUTqMoKsKw
pOBy+dGce1mzk8B0MEOY/P7FuKTWkCR0LtGIj5V9W0dZ8G1URbrFzBkeGqc2XD/J9PsCsNrjqCOa
hCMz3JpVV+9ATY0fl3/Omemasg9lf4qUf+OPjue1dor6HpBbtlWiNv4w4wwweGD6P+TAYUt1+Vqn
hVkqWKyGvCn6Z3QB5p3+P1u1EZQA3waTSuD4gxdG5jXeuh3V6h5mBQmN0hh9MCxBO9kQJLJ0v3L9
edO6mNRUE6m8zrQ25/AtHr2WJshDgc9sxRhnL7EhQk+HQoP0m1WxnOL+faS5/UACTOspdanvpyiv
gGRl6mvdG+PKpvDMR8LZAQUGf/CZLCssUtUJJddC0lIVVDmBKRlXBnT1tY9kfqjLm57rNwo7EESk
SwS2pU+hGpIIuo058hJ4ZNfP6qhW3xUnoPmoSE1m7eRGAu9C6YAE316uCbbWkpT/m85iluRyEFNQ
zlLhXX4fZx4A6zahOzY9Yvbwi9cRtraMjpbXERgUFxvgqzdmIozD5aucGeFcg+cLgAB18NItjD9n
tPSIEJ/Rhvw0dRFReGmMGBsowsq3fe6GEO1wMtPJDUAdfDy+7cKhQ+ww7ZGT4NxwAkfWamOue7l8
R+cuY+PEcChtYKZcPjfyJ6C2NfiRigmdrF3rzg1kmrWsrTPPjeInhXIGzSyVnZe6fz7WIixUu4ko
ccZKkEOAk2tPk3TiYiVrUlY+hVPFD3pCTvisFVwIocdip1wZAH9C+ueonXqOBxK01axS8oc8A2Oa
FgpkwEmbXDsvrDtVI0sxKXJp6we680BHUXJbuWM7XDnN04Dwa60CceZRoHDnB9LFpnW3XM6UEs0C
Pq0cFmjlExWM6PRLnQLz16zQsO9Gnz3jIca6fF/Gml54TZp3z/xL9DctBpwPwEnOauKdB8gpmsqK
takQIK9pVc6MC4zKsyId7cUMFV+8sSCiZojscEvNojq0Kl78SVtb2k8r4zSYqNEyf+uU7Pmnjq9C
louDRLStiOmqQPt3A2DcciIEl4RAVLVR5FqgvO7jog7vC1i5qQvjPPwAlfs+KZLmmtSw1+a4+cNa
zHGES2ozmMBkI7EM+Mm7okLNqsNNKqz+qdSbGUEnkj8wnKed3o/tFSIiT4qzL8IROk8fnHLfUxZa
mdBOjXR4Dzj9zqME7ejJMV9ufAlNqEx5scfZSTPpj9OLYg+uKvVob8WPFdXh5zyYGqi8sEnjbhzR
xPefia0+qT2MHrvq9D+VLGCMoI3xTFFMh6EJQaWUlrWyHs5v6vipYftGQUSZn//wiR+/SVC3jlHm
vERJQgbb1IV9B0/VuUm1gRwkvGV7Ke3tlYbPmYsC3udLxzZBxoq+GKRTmXe10UJeqv2JSR8M1h00
nmYvhmLcCl/K3YIO4fbyjHlaDCaUlwFC9B6fL5bXxQ65C81E1dtabIcqqz9CBtFLgUjuu132+j20
R7BoEOCcn6YZApil2qIq29wAfIU72U/fzLAJf9UQXu5REaiz5swaP1qVaO2V33nm6czqFFQ36HXY
JM1//8+kK5BBiNgoxVbv0D4z0RPrlyr69N1WqyBjzVKzX6Uej4+KFAzvIyC62XquZ7brl43hRUj1
1auiyLLYq9i9Xld+nHxBZMzgG8UDYOfLv3d+bIsRxGhH0cPWkQSx5c+1ilGUfc7PjVKtcmMZQ3SK
nWsnhZn2rc9r7YfVRNCkQ5Rol698OiXD4zAVBSUPuwTZWjyoFAvZbIqcewpyzxYyCO+DhipHi6p2
ZVU/dylQLnMjjIMwZr3jdwLdm7qgRhWnw+buAVJ0NqUdd5sRvu3KXZ15/SwyIFbYpc5KkUXPIiTo
MJBkehZWAR4U8Xph/5o0NbiWHHmEBAwJGy24VslrqRhn7pHPYnbAsXGhhrp4nCC9UoCHMuAWpRJe
UHeOm+t5snH0LljZj52KAy1EYIhRkNEh7GSrdPw87TxG4QO8e0sQam5vSxTZX3mFUW/OPIVwmwwa
B2gVf6KzGyzf6D2LuWm6KlMTor4kAcLcsKMjdhZHkQTfNqNLaWZ2GGyh4lXqIRimHNx20ArPCVTh
uxL81B+lGefVpkNa75CSwO57ZY458+5oFc++7TlrjfFyfFulcFBRZH65TQYjfGNH2t7MBtRbgzDC
Z9QlsptNcfx0+TM4XfLZLqH15dDPmQat7PFF7YDKHnktIFxE4Xsl1ciNFvfyf9+ecRk6AkiKMYGB
HDq+zKC0PdY6B9d2NKpYGEbzyRwm3OmYVehG0qQ9ANfEZaiX4rqUDcGAjYkSnovAECVBFLG12oxR
7e+VXqUEffkpzJ/F8TSkI6miUIXsZeYZLL5QO9U5vpSk3vvkG/ww0xBDAmgidzThum6a1Az3ly94
Zr+KjVaeCXKciXjjiwKHRALHSMpBtVVDW+4gQ5uOS6aD4YDsUSZnG4c9BoOQdFl5oweatWuVVkyw
9ESaQhj1rWCT16n1I5Sz5CHy6xZgZZuulGLPbNUYZrMQHMzDzBFYPBem/aBrJGJVs0JoHpQ5c6fK
aCtiiCM/2C2HMdbayibyWRfXRjr0u6omghHIfPCM0NW8oTW9JoI7hcHRL+NN8ZbY6XH8XUw1mZQr
8IdVwD2E+5T4J23rd1KG8UdolNNXkdAQ3jmUaHwvKTGheF3Rti8UrrJi5/s2CQoprRToEXAr36Wq
0T6RvNe6a9eTIm+HCS2xQgPi98oLP91hsq+kbsA4I68NqcLxF9ALRG5yJUsAUzrSRro6pck0GsNB
FWPiIffVsTWGw06pzP5eOFZjuJ1cap8gkc2V4trpXD3Pm+jJ/u4QaNAd/5QSJC97cGCUdVD+xOSr
3Dit9rsfRLNSVzydXLjQjLygeEpvzZ7//p/NiBRaUUZsKBeqen+rKElM15e+xeVHe+4qKJwYpZB5
5h748VVq1Y9D0XAYSuqQQdHltjcU8J8vX+X0oZEyRLMA3yFjj5X8+CpqV8CEMJVkG4VFtZ0FkztI
mMF1rRqfl690ej/0B0yNyWGOLWdXdHwlwbl5Rs8TDZvk+Y2jG9T0SULwLl/lzAyEoFqnjjjvgtjW
Lmb+hjgqTRE+ftw+ce6icui/AoQiblWDbeoZmu9B2sQbPLmkJrdTt02VtnOhr4ptkFd0PKHr3KRB
BBc+aa2VNf70aSPqUtjJwjCB+LJsAtFXUHw/TTGf6uLTT1IVAGatPcd20vxYeQ6nHyYMjJl+R6MP
7fLyw9Sg/zCFJNIGNGHD5zcpySZW1Poa8Wfs9fFAOr3EmrZFDau6vhnWry0ynTe2zup/pizQ6cN8
juhEgZOHbuz41cc5B8OeRhHLXUTOnTwNB1MNkrXT7vxqj5c7docOx3Ck/XOe8mIsB1I7ojcCxJir
VfLNYROwiWz6M6CXEbHockyF4n+Unddy5Ni1bX9F0e/QhTcnjvQAIH3SJX29IFhVbHiPjQ3g6+9A
S/ccsdhRdbsfpOgmmUi4vZeZa0yQ+fkwiu8G2WUIBmP8+vPr/vkOo4xm+IZOGH1tCD8fT5UxZuYd
2bKYd7DTbTKTLFLcEDD6219d1T/ZxjhHMiJ2MsYuOOjHY+Hgx5pb4mHoJjV2QFZdrNX6tBi001hb
FbDexLJ+L+rFSf01iLmaZ7bnIFJNxFMmzrT4dakj7ZCldzPnF2Hfn307LsMaNf+h1P/xplezEUmt
L0uqLoLwa4TIuNOZ/X0YUFs+gHXvjpk6qmkQG0wvuUUa7+B0X9zKZYRkJpE4xAbQgl98rc+rEBpg
NPY0GAiJeDM+XjOMJ4pEGfIS+xVRoG0zy4MNjvuvbkVorJE1o2Tnf9cH4uNRtCkbVNpbVUBfSvna
FGl9opW+0O631F8U4T6dEIdaZyLXRZyS+Y8nBP/KbCoXQYonseQbMyPekbX/5QouzQl0sPaKkYD4
+CPqqYoUrAolMHcmFJo9iivY3Z3rhD9/edaX48MLTLy+kl14aHiDPxW+08JZpgj2bVC41fTY5qnx
aMAke3KMXj2gg7b92Fa7/QSeHcblUv/1u2YaNjo81o4/ss2Pdy2NRq+ubHIsxCprsdWrdo0rMIip
MXL6+Zl+SooQg5DJcttWa0wip4+HomJQJkoPh0PXa8BVpV/pGhZVx4RI2Rh+RURFmPT5ypJ8MZjI
P4RIP4qBXMki77Z4gpCb4xshBdC9gGqaigSl0qUXWPmEh8RUGvGNLUpM7GbU3W9FR4XMd2vD/J7G
iAJ3iRXLt2Uw5hM9ZLFrwaHqQanZOtr5smKLiRtrZvif/veCRMdbBhbjAlHnEmvigvTBHpggaVXr
HksJYfoMHyDUoi6K+1aizd1DEumDFZixBDoRDRLSndPJuTyajo5Os2LBC5jGhsamxgpGzIMcNeaY
BzNPw8Su9ete8aIMFsjYnwS8JBD4VeK+l8k87u1mKhTMjrIFGD66UoalR7u7XrlOGVRDieGi1wkj
CejkK2+Zk8qTl+CIwyB8avA8xDGW2UI6ypcaSuJz7EQ6TexufhFOb3yPs1r50qipVYH0sZLaF3ru
eKy7QrnGIVfBX92UDcRAIpL2PK60m7AZBwifxDMg+XJ1AeOD1iVTDouapLvJBMCzK2M7WfxWb2BA
unXDsD8ecmqo9Lr3pcRvgBNkWOylwfTW9FWhYmalzExx3QyJyaKgwUlEjFdO2CKJYrbtjbBavKaK
bIHjDLmW2zThlJ5t6aY2r2NZlzrQ834B0zVk08NQtLoZOkAFHvFhKKtQeAOGJahvO8ev0aK3IUMv
tBwsbQZe1DO23fhybsTTgr3hAzR0ustZ0w7VtuApiRECNlO98fBQrI9LA7oISm9V0g8Q8GXxKKC4
Ho6Qt0efp8y2QrjKdKdwEcLlaqoawHIkj/oU2uu4Wpg7S/E9W/qJlwiuve7Hk6u9GhqSEz/2LFyG
kFCJJ+GViwpbcCSqo/SbuxiZyfo78ggx3XuqaJ9y0zLR9CGD4gkh6ztToFe1YNB6VNUpAUuCIsoY
b9UB5GJQJU63Dsu7gDjKOWlWy/MciATvU+LHkXQeIXxkdWAknnvdLN14NriafJwTr6Zyxmgum4UZ
Rzxx20UiJS9WkwIeRGfV2uUYmtU11hrUZVnyfr7wfF5i2Zg0bY3C19LdjzuTiQhgEQXBrtYyEBPQ
x022HjLBc5um5t0yWfOjLBpAJbgN+iWVlV9EwJ9liSt3aR0voxqkrenNx5WvB/XkNSPluhKiBeNs
XhXy3paH1pYuOozFDvU8G3fAfo3AcHENY3iZ4o2LNEtDouITx6cblqjx8vML8yf7KCVQg/nHf/HC
fwgMEDItdOlNsOtq497UVTHd973q/eLyf46KOH1yAMpG62AJwsyPp08hRi/VJCsDRdL6kMs2Mj1M
kdUHK7a2TmU9oSU6Z+4CFRLT19lEltHG6k1Xjr+oXX0KVNFWMzqOFBzluUbQ/PGLaHrjDlJniiky
5uirhylEWNVLf2pt/I3+6qXlVaC/gKsAATp1oY+HkmYrC+LP1bmgcXaNUUS/N73zl60LaO+tzSVq
qAyo8HR9PIrpzZbT01HCOXPIt9KMzYc07eNf5P5/ctmQ1qwMN4cSF93EH45iT+S4DfWZLhpzvDq6
ZYu92Uo9dX6RwX1+IBFprZ07lDx/oofpDDrkDsbcgeXyUuSpM2+jBknuz+/NZ9kNdwRbTJqD0AVX
uf3HExJWn/RZin+7B4MEt6SKuk2wqPnibkRURY1ft5NoAbPgS+Ar2SyfW8OWdTBZMltB8604CEMU
4y9elD85e94S9IBUdFinfuyg9ElbmN0oQYx0lb1hKNHd5Brkn1+c/ee4iF2HqIjqKEXSTw+NTvMw
1evV/EmmWBpMSX4PV4ZR+6FptzRyrWuKhd6dNhnYcFcWI3K6MiR4TzTWraMV2SPXBvc06vXeg1F4
tk+hXf71S2GTz2ooc+CREO5/vEPRMmVdltNM8mKsTlR1IAr3mJb5+aX4kwvOp/9RuiUuJUn6eJRc
b3vMOancOoWGpZwn5LVaFNovHrc/eX2QGOGqxD9r8fWHl9QSuT3KTGtWw5sOOg5aO6tM230RmdWv
7u2nCsg6o7/eXIQTCB0/+QBEdc1+3pJNOKN6m+Ac85Qt3vwoUivZ63i63wqh5XdxFKdYWOj2sznm
1kM7ki3//NL+kep+zGv4JlS90AWs7i0/3sGkgfodpejxbNhi6XGOFvUlycXwlVwkRfXFzHzvy1ZW
7gkqmPGkyTZLjqOdzkVQuoN5H9GpedTyGgPAKheqX+i1OMyDMyWbAlrnN4CsaEp1irynwpubfrss
Uv2eDxJbVOJWqupZU5a/u5Hs9LCOawqKqbnYjz8/z883l0YL4kY6Ddo6xv3DIzRk9tRoiA0DULNZ
yNZuwi3O9BeNiZFfHOpz/sRcOixUkifUSxBIPj6tFiVkRloGDmUYqX7sVH1x/SarzWvXoHG2d/g/
tOHSan/lKfInR2bShMYqVR7qBz8KgO2uncEDYS406XJ4qjLg15hr9FvDaY0vepJPWzNq86efX9nP
yxTlMxwduI+sV+ofrcP/qDiDw+55ggCiukuPcDSSlvUM0cu66qN0IZTIfzWM/BmTt6Jm4X9SwKDr
yW39eIFzch61MJmkyHOtvS/dBZNkjTlPY9vGrjAOc2zEHT5thnJJdI+RQTdvinvHqwSWZEOR3KYy
ItupGwWql4aO9D4H6x0amIn2iA0gyR7o/LTf6r7qLgm7C21AK0lfcWzywH7ixnXbM/6Mz2NFIwk7
LEX4hlCyYtPEdZ6fpyi3FR87yJbZLdF0jIS5SqmFtomYJiQNM39XnLmv9hl+0KZPtAtDtu0wKk2X
fH7plM5JVmljJPZTTJjgVyTr4q+udmgqeO3XwsnqDvVjsNdZmJJiYIg32dL3Zwr9gnEFDJRNJhXC
nz8hnxQHlCzcVa3KTYM/4K3L+388ITGjVq6ajoKatlNc5TqDYSujq9vjTdLuybhjRigc/Tqqc+iA
Pz/2p62DY7OaEz1Q76Nv/cOzwryXEjNRCT6FibAjCgRm8HTP+Ffm8H++Tf8Vv9e3/1ov+3/+N//+
rca4Jo2T4Yd//edV+g1X0Pr34b/XP/ufX/v4R/+8ad6r+6F7fx+u3poff/PDH/L5/z5++Da8ffgX
igbpMN+J926+vPeiGP44CN90/c3/3x/+7f2PT3mYm/d//Ia5TDWsnxbj0vPbv390+P6P31Bk/McF
Xz//3z+8fiv5uz3gkrdu/vQX72/98I/fdP3vhNasoKAz6HTzqP32N/m+/kSz/05gw39noV3RGjZL
WUVJIPnHb6b7d+SLrCgmijV+sAq2+lr88SPr7+gQVrkOIhImqRFr/r8z/3CP/vee/a0S5W2dVkPP
MVED8uT9x+bHYsX0Mov9KmZF5Oz+EDHXmBcKzGARNrnKl2jaaW1xn6Bx2vd1Ye0NfVWgDqW6hWYf
qnp0DdRV3TsllYXMSYwttUwryDHlCrO8fIz02d5Szzex1M1KJoul6kdVbWynbJGMT8XGVWPow76x
7Lc1e7x1Mqc52hAl0dHWjD4X9isTcN9HZ1eK6K3Dw311nxInTCyXWyKX9uiOkRHoWCme9FRRNk2K
j6wfu5N31A0nvp3iegoMsPs7Fo/D0DBkyrzFraV4XzLcYv2mWc7wpM6KNuGSrQ/KDiZYs4mEpmxH
RTGuJnutBSltB5KpAgi5wp62uLaWu0Tt88tkx+oUYBjqPsRJ3W7Uoc83+HG7T9jOR3vsVE1sUft0
lH4Hp0oP8dhSH5jJB18x1MpD4xqEFFOH1ZKpx+Nz3k+NX6TU0nChtjAOFh1zVa4Tw31shQrv2vGU
B8FvrJezGeQGmYaxESr8sg3IS6xCS1NGp1Rh7IrkUEsCTcVq2IntGEpnKssw7i0wiUpS1S8UzHaV
UyubpJ6bLwx2xFscuBjvwrhe6eliOvm9GY8mFZN6wQlQYO2Op24We1BQe9x2lihVzvS08Lkdi3JG
J5qmm2jg1pmpnatUA9GdBUJD4YvaCILTLBz9eZwncciSmTJC3s57xuW/GbPxXhcLBKLF3hQkL78X
FA79PFEEPNMsa6/kspy05k4Dq6gNZQjuIsNetsD9Gd8wNhVBZ8RJxPwya0l/miCMvOH1etJgqy0N
VnRsG8ZuaXHAdWfzfo7r6tCP1re2RR+oKK9YMR10J/pa5/ENCOJdNal7gKWXznM4gWLgrsazfSuI
YN97lHd+Vy/dsWMWO7BXF9BpUCcsV7SQThkOt+140jO32Amt9G7NEhdRgGYMOm/maO+ljjjHjVHu
XE1pw8rqvlIM3i+Vob5NnmLihJh08eIzGJ5u01GtDjgMetf2Uk0YuAp9fpp1wccZag6PX6+KMzNj
3UbN27u+LZrAlY37MLd9eTfNwg6q0QLEOkplT911vPY6p/SJwFe2q5MElZ3MsKywNZ+gqjjojqi1
xZuMgGJTEC49dm1MK9Ia0rNoEPij+I0ONvTSgx4V7suo1MaVHGuF8qxoxkAdmkcESq8OlUcEtYQ/
ASbPkS9GTANpLCpBi9YvM7OXRpY1g6wtTM7McMPSBA1dWvXjuHTttVrFMdJfBsmgmBZBPeidPxlW
enba8dtcYC2I7wnfK8rmBAHDakLTq6Mb1CbulBrv9ZAi4/UKFRBtrWFSWOCwZgxxfFn6ZjpbvaLu
C2FVZ0be7Fc8jECb6Q4N9eweIMpRaQws+0jxAsND22UMY3KRhaWGDuO3B+jIVJzASCacdT7MfpTr
QTNcLUaShgbjCSdXyPaqnGLe4fu6K71NZtr4Y0exb5vIeZdM93VFUhAddXVrgSu5iVr1LFRp70BN
TQeEmc4lNTTEtyzTx4a1n2fQjDcWVJOrdugLP8WvOI/hWVb5RkoytNHdU5m7wiR217rVjiYWK4Q9
HtzKuIoG3rdefqPTbQRUGrezzADSwfSLsJUbQzDgZ6u5SxiIhrvbbYjq8g1NdeYo3Nw+R50VGrP2
3rrYCnE6R3y3scCpJGN/SdFQa6Z3i9DmUjZleufhhkX5OC+ODUKX7QTJAS5evCpecnlL/pjt4WE1
D/jKovScwjS30yDpqISL8olZjcXvRvxkLOtYjcUG/5vXWVNZKlznNBQKaOYa3Yxu9t5hIrXxaYqn
D0k5FRFgF3U4tFZ5nHC6sarM3egSUZmaVxENMNecQ310Hqeq4uPdVNmQz3EPVtJ7LfqE6491PZ4u
BNFFtFoI2YExf++1TO5U0ZQ7XrppnxrL84jPCLuDRZA2t+LZ8spwNOoRf0fZSx5ib7zNOuiEsYi3
cz00m2wcVnsYixEdLO+TqMIXCVuA2Wuw617063nW9oMRK7carr+3UUunCROgm3Jx790oOTH6zxdT
89Dp01slal6lMQFPR0+9sfU2fbHiumDBLTlJVp/AYQBBdxjaoJPrHo1+GG9spR+YcMT7aKk3ORf7
mjEGYzdLY7nyMm16GuN22BfFcnBllu8s4Cw8HqoIkYCIo5GouAqofi7OcJ5tH29vikmJ22i7aPZ0
P2n72m/Ygumq7BP6xX5WNi9jj8hOGZp7BGbusZodrGA19s24m6KD7NJ+V4syYg3vJA2O6q5ikA0F
z4AhTbUr677Yo3JUj8O8mA+Ddk0RWoYoQOzQKhCeJ2amAiR2zXOfvS4MBIezGjmOn9XDxcCJfR/N
PFvdoDwnfZ6EPITanrFV71bkSFIJJtH6Mf5LKSObgxpQzlatmjQJOAV7Z0sZMfrbqXA1lDjjr0fs
rN0yXCxxpZbcGhoqj0aW7gx72LQmLXBSG4ZAkxsvLuEGOCHCBvaNJPpWcC184Q6vWP3wu9kkAzQC
0dZe0uilVUZ5icHyYg4LY8XGcmu3eMl0HtRm8NXRbr8g9IEPiYdztHEIxNJNxnITLsyqlkvM+Lls
pO/VPE0wnrcs68+yHbbzoO3mVDktTXae8pe4ZMPMXryhuLat4gZUJcMD9c4Cce13iXGx6T31Bk42
832VWXdx/tUrqeLDiIk9GlcdqI38youYiTAOeS1edMHmOvbhONQ3pjD27YrDz13I7O3kbmiEsS4a
w0VGk3psKxsl+tThe98d7Cx+NuHI0KSxL+2YDPtEejWmfcZtPdGpwYVUGfFlGegIbtJmZ+CYUdvF
0Uxf5tbaCtXDirGs3vKpuFF7HdKIfk+x5aVRk6Nliut+MG+6ur0deGAWmWKH3Xl12BtLv+mdtNsA
o5Z0gqyDQtiKShjr42iMPLjyWnxdJPF+AUeAuxP3CHJgUJTVFxcOup+k7hcFx68NFOs5cAe2B8Dz
rt/yrk2YgTvllp2s9sccF0dMIqxD1tr6XubVjsGz16Vt6PjTAwcUGN22jpLuTbvSQqFEdAsn814U
3MpcncXGMdL20nR8lt028bdU6b4kyZhtdL1gx+5y62SJutp5grazU80BhbmIkaHkqpyV98RzrjpL
8nAxgGC03XdMS64Yy/S9KQm9Idnmaw2GIfuNkXZ9YKxfy2m7FwI2PkMN4qYNU5eISZmS+aXQBu5j
NpYvPGgl1mHNc5HLa+Ha3yqh3pekMdeKWrwTnTVHnLL1F6Mz7kp14FsVOnIWOO/KvVlqdy5Cw22s
j9GN1stLm2gXitU7UOe7vp7Xi2hshTVVu5kD7VU1rt9mpB/3sN6nQ5q9C4za9NLdRvNQXS0FUU9X
2IzL9/MXFW/bK3fM6TQ1jXdTFnnOu1K2F96pW7csvgMawt8TXR4MPfUwzsCtUHMDExwZGQ87ijhn
I+qBMaP13pB3n2qwrYtfMFox4AaBHXY+z49u2jhfgSG6QVLL/BxR8Atx0GMoGHoRd8odQpA3LOZ1
K0KNOh7UJqPwiacq38vTNKht+0adsdGO8pgQI04OY60357rOdTxISwFdIH8VUXRBh5a+Rl1ydtjp
h2b0NgCj8ns7KdpTyTTnlh25C8yc76jVdL9rKcw3o270fQnSChs/XTnUrsLSuw7G+1k88h8z2Z4o
Qj8odMxw+NDM8qR7uJekyOc2mrPWyTtLHGvZdPdTsvQ3Y5Tavmo65YMyaznDTm05+HHJ5ahoih7Y
LduTiqvgNqUa5Wuz4m0MVHgCUYT3xW0gfQ6xjnsUa/pukQxuj2VGY7t3R9BP8JVzrxZHhDaF35r6
m9ZI7/vM+zH6eZxdqgJ4adYy3Djhl7zOeL8mLjYACvzfA8CO6ljWgsGk2BHdoQOx/Thp9hIKE+N6
YFTdNz0a223ez6eqibvCr3LNe+wE+zCcRxsK0uAcDSx4w9ot543rLrPvlOMcCL7Vk0KhtA7QhTk3
cOPiQJeas8+d3twLW8JEoGSq7DGriAI5zM9ynrQwdhoTOTTYpZvMa+Z9nE+vCcW3Kmw9N4M31+KW
AJY9uunyXAcT4sy7mZVyM9AguspF74Xagl3P3C/GF0/W+lbYgzxqGcFAABLNxENUV1E7xKmPBCDQ
R1uGGAOOW5D27bEHo3SEMyZOer88OlquPstR1wKLNszTQriN8wjNfrkIWOeZVe40HLP3TlyJoE7S
4gJ/CTASXAj1FLWiD7WqAqrkRP1VgUAvnESm3bTAYtfnqPt9NAYZtF6uX3XGsEu16jJ5z0WV4EQ4
lE+OU9dvWlKienZwnIiNSN/rSlH5S9V+86re3Mk59ho/muHXNHHS7Bx1Ms4ZSrfA7kFGpKn1yjiE
9ViPWocOGlkcJoPxMxh8EhvLxrE0LqddlECVWmeNr2ADP2SdNfqdNK0D434lT2v5OpQ8X1E3hVgz
9ke7ADeBhYEbMMDgnvT1jZxy7ynXmvxOGOq0ZcxOCxszvTXi/vdqGgjtjBLks2NNV2Tn020LDWOD
UdrLaCH/x60mOTdjDmVepysMx0yeHJV9O5NRNm7K3IpSv16yR7Wel+tixiWhS4j1e6WRO3aQJfFw
mxh183qlXb64om73sFLtTTpG1hZT8dxXpePsV5VQ4DiJxlQzgyIWOExF41yiEWXOyGjKgb6mfWfE
3rxvnbHc1ThCVGHVLtaLjs/EHcIG/UKgZn013G64nlSRCoJAQ960rOmsRIn5XWE63DbKVcHXYOMS
ReVdaX9L2j1ggls0zd9i6YV4PurtJamHwLX3xlB9ndnTj3jWJoFXN+Xec/p26wGaJOyUNMU9hsDu
aHyAO8/z8ckw2WoV3NC+8UTCc3U7ZV+6Y3xWRIohZ7ZcMsRML1z47DQZTv5uRuYEbaSzdi5g5YfC
mllYM+RXrbo86ENFugB49ykpNe+lkgN5i9TbV8wxq8McGdmXzhQuoVSkseyMHcBwxSnr/Sy0MK9p
sIyiLb7XTHekAZI8LJxiqS150AmMtDZKUjs0S2HcJq+lkaGBtePhBPIzxlvSVVRtNzBhgOvOZCqX
iaCWvG7s4hfTjOHJl1YhXuOpZTw2Uaf6UtlVfZtzjruiJmzEenXOz7OBVmBjVa120xD6HVKjxIlj
dttyJeAm2pU+NcaznWbl9VTosLoRbyqej6VowsiqjOS9mCq5hAaHxJG9ta9VuG9PSqOZh1JTlkvZ
92SmmlM0B3rTtRdOSRs9JBLXO3pXtXNrLmD3IpFMYUFIzCbmYmIv+9UVabQy58ScXLqrdTFjDdgm
bkgiqn+1CgRm6hQp2xydw551qdlYLeOws7Y4JAs1KVPmgXNz6uGoAipJfSoabc5EvKwVZr4s72vs
Lbcloq1HrG/Esaza/qR3ESUbUiufbc5zQrRBMd5prt2FaTuTVWvFgjNP5EJ8rw+j8BBDwSNkta9w
i6cQcEwYnQ4M4KdXoKemgyXG45SRMGXKqUqMB+xDArPVZ4YN2u1AOiJikJsCN4+9SewVtFXdBwiq
ydyXia/cdeHsLrvOvGpKFbV9wQ4Z6XecxUG3hhfTxhRkNjeZcJNQ2O3BBXCd1etj8NJKJlMcbVd6
jFZENvA5eInyOiZ0vcyu04cWMw8WrU0/RWPBKM2JqRbszdKCLUamlR6CqQEmNeIXOz3lhX3XzEuo
l3Kbzu6DqZabtI3GQE57Wbzn0B6D0ZS+ndoXa+nrBzLDcadO7u+QGirE2yS3o2sNpi8MKM3a2C4n
O7HtIzYl9upxs3XV+JuMk3dDm+cz/r17a7ZkANIbUaE+j3QeiyeqFzl+wBwnixgI8tx5Z01ptcNR
8lSpGDCViXVyDesbPGhiujFNmLtzPSJ4NcBxdvBN9oS7PMGqD3X5+6wTfDt1Wl7YgTdOM0+BllEI
dNAUKVZDvUOnYpmY+pYg6qZcFzyryFa2ajYzPK+Zvm0T56HZfDMaoNKZvqW6tylxHPRd5IJTx3hS
rTMmizWRyEm0Y+tiVWOYUUIpJZLBtP+uT87N4mpX6M5C0XiPFZ2nQMnM5NKRAm55QN/qDmDl+jzW
mtZzuPm6jmdyExe8tzrzVFRIsgzaEXeKPjOg3cTEL2jKbHfaFAa6OVu9N6164zKhpPfWafLiL467
b1NaTO3oF473sChrbcw9aRJmi8CNpiSSdZrT4o5ZaCXuY9RYl1bRMNTFUlIOyg2ooJ2opzc1ya/i
jDMe9IlUwN6Y8/SF/rRP3LCdCofNvbzOojMDtBOmzdFRFt2FSPU6NykS14UNejByX9vUkuEyr2t6
fGE0tGXem5ZeE+mHea4Tv3ajMJXYGejmEuJlvqsyA4/fTvMAMVNIqbvWPLDrP2VoXyIqj+E49Wdm
MC/TEsaFfsBwHFSNAa7LQpMx1l6Q0uHwrWmhxG0aPI2MuY3OkVINStTOYfnp6D8pVb4f4uFoI/Kl
cBhZREtI9BQw59YIBKPeS6c622q5n41bKo+E/RJwVs1uEklMcWSF/pRLQw0MX134Sb3dN/7QO3ZQ
yGrad3Pjzw19tnECTUXx71a6xbbPB941HKGH0Rt9ahA+hbLDGJsx1fbLYqg7umdhbL9J6ZLodRGb
uffdqYudkeUDFlXvTRdRsDeX4UrFxPqug9oTOknD0oqfQzBl6KOB5ZlhberpHkvSimeZSULyoLcC
o67KTHi6a+XKLlnwigkZ6TiGXbyJFkpsojombYuhmfnadU+aGwej592onh60qbd1WrMJRoD+SxF2
WusbKBHSs5e6YT12qS/NKLSboye1ULbPjfbuptobwbn0e63tNkrv3uaVER1iazoxm8ALjxHYaRoR
lEbqbTm0V5lFyZVF/mulTjdkIIdSyud+6s7q/Ozp/aVqkdRQYXI2EqDjHvrKc5Zmu4Q0xW64KU3S
B0XUHVMxsOFOyiPAcrRM9DSmoFPFScVe3C2XcAENrKtDaJXnOa8OSurumfWJTx2/J8XB0CacOW+x
ANvW407pziZ1KoIg8+iiAY+KR+oOfh49thKbNlYUZ7nXdEGlf9im3m6kLtoMtKFnhKoUWSbVCaLS
vaKl4ifilLXPLEU+MYdPDcKPko4mxgXe7ONkSkYxZ3Qbxq1tPbqiDzT91Zq/5v0j7RaSPdJB9oOe
dbdeplOHmNpptr370qtKMDRaoFHvUNdgYaiuB4Wam8jRIrGmkU8+T0qPnWhdnBZVOH4DBOOhxzoh
FDTQNzrdmqDQ3Ycx8cxtNekX0xHzVdt35CF6BBhreDcn51jm9cbUxQ3D9uXWS7v8aDb0GohfQiVx
tVMdyYem6a9bZMsd7lQ81RW3LPFKkkakx4lTL2cz6sLFoP2fCWefqKShOiP36uzeZYtpb2xllg3n
QH432/FJ18SXyjLSmHqZcK6McnhQkfPt3cGaz5SzzOLOKIZ3tiCqHw6RjJmIM+I21c/ydSUfZvcm
yoZpBwgZW8icwgfLLx2NlyiOGVIsl/5Oqo+OAtYdxXohDd7lxLBvUkQOBzrTlHDFvZlTHbZJa1qG
apx1qHeJ4pdhMOezA0KT2Jp+3fjSNLNPT9TZ9nV91vXbpWOn1Xc5tvXITyZvCyFAbrTJeUjg4wFO
PamZetM0T7IbqXCXD7kCanYcQkQTrl+p2lFm5laWdNiq5Y+iqT7Hx1SuLj6FG20phYPu8pqGEuDS
XJnqZB/yoblKVYtibhMmanJpKORSZolHPOu8uxKqD7mMNfG3hGIKFXfVgG0fldSUAKQFNSmSr+b0
OfqeSGv2suIqjk6Zbok9BPeYPCRq956ouzvNc16yNE4PfQ+AQetS72bVKB5T0GAJVyGwnMa58try
UKb1TZJsWwNtN4yErzV/5uPBiQfmmEfBzCDL5HONtX1FbXWnedL2cefs9tjxEgDxEDoo7pZ4HnzD
Vl4tYsPcU5I9wcOwWZUdPv2DIpg8eJWtS3AkBwT2xZMrhuuYoPlhXgX2AiGJT/Z2mTLvrZTmDqed
s7TddLeY1fNcKNeUEh5RROwVa9prjXu3oDYOB1VQsfJGqvvWET7anUFYJ3p6tYUw/ARYNejI4bFs
6YujUgqMZTAp/qbo9/NWXmn9oG8sE2APNM3fE0Jof8ncbr/U+ddkjogQLfarMSeuEmr6lrlvztLe
OVaaU3LgdVLnqzQ2H10yRYXy+w7IAlUOZK9bcvlDW4CCKiedYerGTIIOaU2EgV9KP2Ipjj2zTTuv
T74VLq28hFqBxk4Yq/eLmxyqhTZ8zUhBoM48bSjofXfi6Y7qUI3zs+IYM0uMpIfANHJytMfsSIkt
2sp6nHdjG9mhVzBeF5vGrsaNMLE7fmeuA9vGoTmtWyVYGLp/jEtXA6NtX4//l7ozW47bSrvsq/wv
ADXm4RZjjmRyHm4QJCVinmc8fS/QdtlyhV2/I/qiOkIVoZJFEZnMA5zz7bX3FkV2N3ptEe+ancY4
lPBZwOoTqa+R6rhJbs0NT1rqznEGOtbQ6EFTTj/qgRHFoEPQh5ki+WsXUQUNh+RFWBuusly5TtKp
B5vmM9v2ZrHv27o4RI3C/aaeB5JAW2ihTjF2utS/hvFa+wwsZHdqwxjrROHPgnTH4ru0CaMa5lhg
dLSTeM3ao+3S+mOHZNY/66S8sHKWiZNa2xynXEy/661a7c0mbg8r3hV7HgeVCd4i+4mUCK6WiYSN
EHjkt3o87ZtZ6/aCjr3EKosMaympgomSSracprQOrlbvKjMJ34DXDcwSw9chKRuvjWD35uRJKNjT
tWkaSCPMgaxQtqW3QuKSlPgcIRld8MvXpGJLuOZmtfQYG6UOkXmCO5mDcFZWFb2iGiGr0hmzspXe
LUN7T9nxSz6Igq+2q3Via4htu0f6TloIHqsrOZyI+rniAJwQg0pzr9DuMSinD9U6kss31Nq+HZhn
g9EzYV7EC6SedbXW+XWly2WQWH31vTdUuCq5FU9yE1nvy9QJT/Q7zs8JMaGBWg0Lc8+I6X/RvEpC
qXPUWa9qPb5eYvlWGOVtKMsFmNVa3c2NMjH8RLFIFfZ7c9O6GJm/Z7XixtZYeobcNg5jaDY/SWaB
KLBlKNiLr3aVqvlezU2oAXnSb6NEld3CqB90i/1MKpvQBWo4et1srruotJb7ni7fHQXc3YMsdOdC
EpNXRBQMZziDbamdz4XOe1gpaTAmSb03Erg32NzzUEKyhEZCT25d+AyhPHQ4xSv6stjH/UL8tTIl
+ypO/SrEhczU61yFeXs9TcNbqHW5B/rAHa1b5c6ZYrYNFF12rlW3B0s8LZH41jM9iAXJF7rY7ZVy
m02xemJ1nWWizBWFbHPtrhO7IajIK9nR8Kj8wr3/I/rqb7mqn3isv+S0/hvpqw15/z+/MU7/Rl8d
3sr/Ob8tP34mtrav+YW/EoxvgFfwxSShba4OMLzfACzB+gYnKoFfSeYWuPzl9/6VwDKkbxLlkiYW
DDxRBmGd/yKwDPHbVo7DII7sIO2f0Fdfnoff2SvGTIQN0y4MAk01xhYH9DMVmKgRsS7keLsFrIcO
jbBE+3SUVL/TjWwX56HB0WJMqtEDiByumohOraOIv4y5dJRG+U4QkoQ7ZAgxZveNpkQ8/aZitQWm
RljzDCt5GjWBLrAqMabXXIoTw4/7cMZVllJVa8+SmAMfyxHQsqLRN4EvULSRxNjxisSASUfSPxh5
5zzPt/aJAVEtWGVJbwAy6/KNtpnVoDs5He7Y/bm9sdC0nSWd+MBwNipYh1ZxnARxbV0lFha/WxvE
KY56E8uv7eLDpGvpBxNVxvx6R9OaPEcHem5nTnx6PTzCbEqFG0dNE3RQW8idopQHpdXfW2VS5L4p
r24zN/FODfXMJ+e9Qi7FVEchrSC9yRxa6fsdTAyFTSe/zXXav5ZbQ1iF6cWGT/616OQfLcO/XFw/
LcG/Xaz/jctwQ5D/ehne5dX4liVvP1GQ25f8i4LUUNkkgggNnG1fhPS/KEgWHzE6OPjIc2Wq+TsF
aX3T4SL5M1lWcOxv3unuVwrSgIJk2bCaySwiC07/J+uQL/wTI8sFQUByCdq2IDWu8eeV2HVLxgwJ
nils6V54Cb8GwiXh0AyHx21QXPNh4gxr6QyQW0XLv5spB7uV8bIxDswmOFC0zvI1fhY4twXrNpNe
tul0uM2pq21inWyza2Kf5kfEMYUTMB0DNUOSYpt1wwEWTIeYf08jWsGyzcRzeimOo5rFz5MxMjFv
U5ePb3SC9xZ2KBizZ7RjCeXDrJ0Zx/hYE1JHMSOT+LDuhVOdGoznmUE2vmZMxU4WoaeWhn0hScfv
rfg48hqy6DWPDR8C8GNKy4uFbUp9rDdRgB1F42mbUIDzxGETqX6vNxFB7aibmr6UBVIs+itjkxui
ZZRvB46TNwaxQs/lly5BYhwYzSZWFOmk36R5pO+tTcpIRXQ6Kkb6Q62YDjkr1JnNAreSITV34SaH
NORm+Wy1dI+jTbObJi18tjYBJaTrxqHbp8Mkii5jin6xyS3czNerEgVmMGoB3ayJ8tHTN4kG1Xs6
FptsU20CzrBJOfiqwiDkxqh32gdtn4PbT9J8KQ029eMmBMFcSFvlOnNFRCLsChJP9k03Ynp/Q3TJ
o0yjhDNv6tJQdLyETXHSo45ui02FqiVEKCLlXLFFbzF52cmmWcEf3QsaKpa16VlDxSnY2DSueVO7
NAVYYtoUMO6KrdPonf6QbvKYGGkXgWxIR2gM5VRtKlqYJLM9mQBFtrmpbAtyW5jWJebeQtll2ioc
5E2VQ6Cv3sCsmIWR76Gl7Y0uDPJ52kQ94gs/6y+dL68H6ZpS9swt9ao/z1yXJ2zSoE5L0BHXKXph
pfb5rbmJiDPV5Dsji8oAqJwD6SY2jv3c44sxJjBY3riRjecTTfEPmojqDC0RHcdNuqxxiPuyRjV2
RFhBXaeJXWxSJ7kchHDii2bagnHjALYh+7oSq6+1MnHvJ6vdjdtaPK+bjKoAjTLWaWRGoIisaWU2
5/pLee2bFBO0kM4vmJCXnbZJtFVpoNaCoJJtj4Ir8iXOSuhHtC8UzhMdaWewQ72xo0md+domBLfW
zDS83+Thkphnh+ZCGi028VjeZORolo3DsEnLQr3WXpsk4UPxpTynaNDyKCNGb7J0vwnUzIF4Rm2i
NYFa7T4ME1GyjU3UbvNa2ktiq/hRmr1MBtJ32TNhJrEYFBNdnPY9FHJxE8v59LxhPc/YhM7DId4k
dWUT12GaO4fxC9I7Ru0ghvJxOrEicX/VXzlTpgN0DmL9MgkSSySNfercAQs2UX/iOMTOfVP611Un
A2CT/9eMpqVpQwI4aLZ0dSXjQdyAgXhDB+RkHI/4AYtj+EUWTJJ1r6fABrhNtrkFAEL5xSLoG5Yw
TIQw0YAs78oNWgCnBl9Q4P2sOWoJ9gFu0NB/jqa8UT2JLHtRrp7ktTprGxQh6+ZtByUhJN1AKTHg
hKEK9SneYAoBqmLd8IoazgL5hM6fDb3IWdLIkeAY8zQObt6hBWgbrNFu2IYgTIiV2M7c6Avq2PAO
ESj2Xd2Qj7mbKYMBS70rv4iQFjYkDJlDp8NE0DcPohMopMqa6KOCdcbdt6pHcb/o4iWS0vdE3qlA
1N5iyD4lqK+RsNP1AhKtknVbyQhuqpt3VZXVyi/i6bTgKtvFDcZ0uxQS4Vbus/VaMZlSTzXQlTB5
mmFxUhk5K4sMxrGYjrUXt1Loj/UEB5HLHezm9CQARnuiWDgJp8RtcK7Z+Wo6bZRedEWFdDIEV5Gz
8cgRu9wPuhbbQ1/KO2vt7lQzuV4kcMxKG2GdlKy4GjJhvEx0tz6JIQTFIAuvOA8Zm0aaeRk45HF2
LjfZ+pl6+n2Dy4rRumwdJtXa6ap5EDW5vzPW1Jew0AXCZOwNCjz6SBCPhsXvwiVaak+MmCNFS1P5
0SQcZsX6VNL0olFQDHCMRLLM0ZtoRbUnSJN0lSYAR9Q+N5xItcFuW3P96EdGXMCJBD3rTHXluIEP
0JiSZCLjNTnUNbtAuNCapf5s5ewlrsfIU7dMdOTvyBdzTsc96VNswmdGuVK8A3vPd6ssaC+JnnCU
rmPDE3Q8/2qjHsc6Mr0KziS3B+5ViG7aoeJRvk9No/GjNWtOJvEP89IuB6Mgm12RblhkvsSggRiR
JIttY72STNqohpyASh2d3avkEavWOpFYGUZS55sjBPk84j/y9RoGIMmr+NMaw/FBk5gJ5uo0BQai
xFU15a9VhzBEN4sBnT0pe7iwT+Bc9sSx1dZImpV5l9UhHj9STpyO2e9RMDsh6HrYFls0oswNhVC7
hRxQryJrqC/mpnJGfQmsYsbFrdZnIuydpR+GtQ/PBfYRv2mGer8ueXVEBF8Y1DOfnKeuJ/U6FR7E
MZYdrZomf1lSnnb9yuDfFrEyPhC6lIL9mXX3QzWXNbGtpZHdlj4Sh/SY9T0LNWpihV49WCWKEYXH
PW7QYbikHOVtnEDT97JWqsxeBTU6ppxazsWWxKALgP7TeDKg5Xy10HfaIIrYNcRmD5ZW+wYSi5rG
d1pdqd+zSeWN5ZG9z0WlOEG2EBvSqbMXighbLW8+zHJOCIeoCOH1DKSya9hkubAu5m7Mzei1E1a2
euaeuN7jLC9H3UB4UAVfb0Qf766j1BrDDjE8ZMmwb9Jy11rpccAX5DQrN+9JUGLyK/KzVk9OEi3K
oRprFcVq7lwlVyCjh5zW8UL1GziqbJgPAA31zQJLj3atMxgrJkpMouVDEIV9CIm4Uj8gzjQu9Mek
jyDEIFRrzJ1p9DJT2+1pc3VmcnVlEi7qdMJy7DUUtYoPcjBo7ZOUrefRQDauUGLI7unQ0VpnRckI
i/7NyhbZETIaU+QOmZFGNvp+doWg7vNlpe/NEAGerI+YsbMbp3yIWSN+UsCjcFq1gtiMvCGb3hvh
tQcWTlij0nw2eZS5CnN4u7WWWyKvbs2w9fWZd5IeRIWgE/WUDtnDGJH2pufVPRElCt+LXVdUHc0l
r4OkvLYWsIhq1YIuWlJ72ZrS0o6hfL+IhVtGVJtLMtW9Uw8NLpSM0PKG3BcTdIs9uK0w+BHk8KMa
rUdNP+CuOBdsve1SAR4UREwgzFKJWj0qTWqPmIjsMO8VFg03mtjg+Zijz9ZKLNs0H67OoiaBGkmb
VrCTiEGmXrVbrsO4/x5P83GO+9ElHlL36I157FXFy8ThVSmru6rPv4ORfJKK5k1iuovLrLHrsQ1a
xuj2kiEGYYG4CcMJ/RiD8EkQ9dpXRja/wwiavfSAZCLhO5HsxwMWlYYcbK+bvgTQTrH1TDPvLH7e
nAhodtOVzMdxFCu1YOMwaMiAifwxTq4iLeKByYTXqEydJ3T+UFbAzUvdPEaGfEhndyTL26b5i5x6
6OhQivakA1UHCbr5mvLr6QlvyG4VRseq34VeuR/XUiigv5OTwGo22ezUHT+medi1bXNfa5QBSj3M
fpFoSKR5ekVodQvpVGq7JY5I+eCTZz3XDXO9rhDkz3xNtdd8Du0ZqAQf0YEdPz/UCr46AkUnoIGq
+Poq46PI+QL2VctVFJqYdB6eAEb7Y1RoRoxggMDP+aTLquorjbF6eJsYriQlSkOb1C71se+8ukMu
COdi7HVc0t14LY6Z+dCb+sjFzOKV0WohGyMSGBpBpwaefxautMW8VAzdk4TvwjGsccMYaMJc8yoY
+0Y4CloLA7FaxRlkSn8wMxFZUtfrQK4Movfr20WZuWwokd50NVi4DtNIIjNCT/u3sc/t3DJh1BB7
RX05YfmxO9QAXZWvqjA51ATpMisqk0OHerKM6cvSwmqnPWx+lY0HhF7uTsuY+dkUef1kXiWkTR47
FXCS4bl0Zl+i29o0SSyC2WfdnRdjeM0g0qlFWs+UYvHQI86QcrQcb+A6pfuhMS88BmD+1/DYT32F
j6uZn9RQ4mzRTD/KIcUhhV/OJtj+QFgEm/1WmGxKf0a2/e2MoUY5x0l32zc5s1e511nOtco6SZ7z
0eD5UeD8LfQ2vB7FnhKQpaNCnluqawhq5xEU954nCcSNEvG6cuJqLT3ySRu6V/PisRTxOJH58AnI
dydX2S1PRLckRsdmne7J2SE7XdbFh5zPOU5l1MolX4jfmwoevKoVkqnBddZWq9hTv94gfTMaLvM3
JJ+aW9kiuFmqs4mgbcITk1X+oM0xKDnJ9wly9lRqgViGhzKrclcgUdiLzDryIq0unhhJgn2r0qHT
NDSJoeZJTJcmXshHWYroy7O0Q1aZTpNbp1hGR8dzPe9riQmcgVMnYLh1S3Vz7K2ads5Nw+MGFgKx
x7q95Fri9aHxEvLp43mj5+e20hdvTOSPXh4e2RxdD7QiX4x1vZG15KiV6oucNqoL0rkbC012TTMM
2ZmkUhBL4hMaoAkcXbI3N8lRaVoyP7K2eqQzhC7WOBbPio50yKY3D9h21kAGxXLoFHplE3VYONSB
UhmaNnwHKwUcYplCUXdWbu6XUkifger7M8kwQ2A0eQSnt+IlSOvFeCuLVQ5aXR1LTkSYi2RKfp6F
dVSeVjhZOqKwO8AzTeQzQLSkhFXYlRKtkLaFtW/btX6QB9ZYWHQKUoU+ZxE3cDaZyyjFPK4WiFCr
0J4KygJUf7CS5zjtGQys3KVtQ5RpxjbEZbnSGwXsQMz1+7oYPoa5K/ZYRopDU8kYsmpTJg+L7XEp
jC091DIAMZr6SUhUdV8OveEafWXcyCLpbWJWiXvuesl9ScGVzylPuLLWhSev0RuMI8n4ueoVuQQB
EYW3Kcz6m6G3SqdXe+1TKDj3ZesCv5RCCjRdVO7EKNds0sHWEqqamS4YX/OUjBgZicHK9izG8ZoF
JQPTL4Vp67VUwH6oRXgnadQM2jVebk+vy+Z2ouDhdeh0BKG1pc8nllM+ZZ1wSzXrejQ5DhB4zLm+
pYzSUwrspHoWmj4BAGJgpp1A0FqS+4ZkEAiHwza+sTYpeWp1QoVmqTrChM0YTjr9va0V4yiBQB94
FxPqbAwDQgBjJmEF5FzZo6Lk3tCsPMbnUiVLqjbBO23BrGd+xvLsTxSk+c0wmccsm03RKUYSujrB
SGAJZ2OAFsqkazMGbB0NUxDsMuzGY55otBcuhXhuI2LcllHLXQMvKm54SyD0TOr2cjkbPI+y0Ccn
KX3Q1eitYX53MxvLmyYwAaxUQwgaK273WggrkVvE9U0xt6usKdXtR6h6GvFhmVi5ekS5qlKcC3Yo
OF8Y04XrvqpKxiQrxgaO+Prq06bFxcb3cHP0PGNZQhqVvmuDYR7Y6FuuQL3mLhEac6eBEwQxFow9
uTDKS9kMUHXYbMWSdhYhUthZMk8TLmUX9xaQahEfqL1Jdq2gWh+VWNXQAS05l8OS+H0lD4HexnXs
9fjSH8yl1+5KY/2Rksx3KI2R+uUyUm5XkWHSyIQG8LCNMKExYuBpjzGoQCpvjHmk6ZE2UjIojCfu
LvmTReMAnujQuBLFOYYk7ZTbcIi4B+Qbn5qSUbBfN2a1BF6VvzDWft6Q1mKjW7Mv0NX8gl6pYAMb
0TYWVtqoWPL6pPNsbqgswjsnsGojaNWNpZ2/sFp106+zL9gWH3MaGMZSXfBpV7cqUxvGAhuhS0IS
sC4wRfQ8fSG8KreEu1hPoTK1L8gXygTgV9nY33yjgL8G4v9IG/jbqf9P+sBfqgj/ldrA30p0p+TH
R9z/KLv+R/KzTKf+S6Zj1I+CT1ICkawGQ/8tDOEXgcD6Ru8KIgCTkV+Ugz8IBMY32SCxmDoCBslo
QfIfBQIKbfCGkAQm6iLawj8RCL6icX4X6owtUIzwJcqr0A/1X5SIP8Z3YNRFPWwbHWmsaOFflu4I
U3LNSCxzp7CnVlrLlatYY1bTq9uEcoaOVsolIw9q0O8NzHEud4nhvFYMazNireU+esf5/WwWjMJk
rVC5J2jXFsCxm5HqlfYAGWtsC0nWPmX6ZJGUaMr7rDYY+PJ4BD1s08mr4aspNkjCBm2iqD5jLa9d
tcKpR+9Z6CTCsD4IRcXOK5ONfZ3iGtQZONtlZJa+aebqNcLYhhwWnZuK8UUQaFs0xSm1M2lCLt8c
j31ZkkGIxzqAWjNuadz+tankH62M+6rg15/TQP53S+KnvxX8qLZcju7P/9R/47rR0KL/WlM7V+Xb
R/WTorZ9wS+KmvFN3bJ+Se3TdPQvkvV+WzD8F9EiYkYjzIOaEnkLD/ktV0T5ZmisMsZZlryVCf6u
aqv8J5mIG0s01F8F79809/9FrggSOoLZH1YMo1MZLU3Gf0qEoUpq8M+CmhFDT4cjYFQj32zZ7e5w
vNFcjDB+7KTuuON44eK/tqM7ZrAHMmLdIkgCCO3FX3GOMW8/PkYj4bWVEyhB740IDc+YSg+DHxdu
6k/PjPcPlPQepmjHGR7rMlR0d/WI8dMudggUnumv7QmEiZO6x2RILh5FdChmNL2NV4eyO7s4j9pt
ndgjF7Y4sz+6puTNPlal6FVzB+dm4CpuqEH1LDcP4r3uxUHiZjbjrxtlcjiHDUcg+8F+HOz4JF7J
N/le5OVgDPflQ33SAzmoXe3lKLg5/wjBR0/qrj3knvye+KE37B4nR7hTbMXevkNoq8Y1ZxblFPog
bIlhi7fji3wenMG+CZ3Ok671zNbsx8PN46Nln4/b/1mc9pTvO+9VdTgd2O2pPRG2esgYU9pHQDH7
2b+/j+x3JKkT2pcHgs8fZo8N6U/svDrDPopwx2zgXaKqyLQcHmO/BP3h3zbs18S+572y033v9vzZ
7Boflk3dATSb/d6+KG5227tgP6fCjq5AE53kgSnzLYeyJEh7eIJocg3iGZSb5mMNxH29649q6mZE
Cys+agHW0+ik3SQXwueDbjfY0nW/QtNxuis8+RpwfugO/NLN68m4tM+rn7uExZ8Ii/Djx9njHODq
rzmmYwAFX8rdzjUoDpguFEznmMtsoXOym/pdndi/2cOP+pouBfWH5jc3QzAEudt/6LXbZvaRozM9
69r+dSZKQHAkqGt+1myH1h/jWcOHFyh22gWMbp9ojrLRZR4YycLIGWdUY1x+r9F+zt0s3s/YwveX
Mt6/tPM+/hxmkjJspjPUUHj9kQZkVzm1L8vr1DF0sUHOW8iKZofBHarDxYkmTUFD9MSpE71xfCLQ
VsuvrJvUFtw6MJ/qc3ySz8pde5qC4UE3LsK79Q624YpmgqZni1suKx/C7AqY7ppjh5MK52nyRBi9
ExNUUfOBnJA++H0rE7XLwSCYTsYe+zyJBRLlopa7lJ4snZUOvYDkCXv45BFCJAezM+Da+n54w+Gg
nfprbCJttZ+WwzBQgLZT3PAQX9J9emJMP3yGN/yT7jsnE/tyOR24foqo7yjx5hZQzTYzpfhZIEng
HmSKZvWEEKJP/VU/F8c4sGjg4YzkCJ5yyHyBDxhIOxkO2kfHV1NeHbgxBnmncEJEBLRqux9tfJIE
kc3PfOoY8yRP0iXrHO3FFcjsuBM/Ut/mpGYz+9ypyLzO6Oqmo33wwiy79GN/8C/LTrZsJ8qOIj8X
GX8CN4foSrkOH7BAudsKFpWH5SnO3E60u3euK3QwVdfPALyh4YzP4U16iY7zd53x0A/hHeIbWhvo
pSOabd5pQRk9NRwSl3tZcaXdci591fEXbzui2/1+da8RxY7v8IBnlk1yTL9nV/oBQVt/K11iLH6E
ZG564uSYL/l7QTrHTn65RGfrjci7ze55kW+VS2KRVbAf5Zd12feOdKOc5RfzVLdYeitKNuwP0t3W
s3ntrY4RmM+k/ZwZhztIsO/yZa/cBoYjXcWfypV5wWTlLXfK4arZp7vKx2UgRrdGtsfSqT6qRMwF
7VXd2fEuc7kte29v8S5tHWsv2nfxrrocUk9xnrzaju2rxfW0Gzn2PmRXdiMHR86J39nUvj+Xby8K
N/NK5qez+L1Hr5Afv+GOsIGubcmhkdzLd5qzetPpSvYl54oqykdoO/V6PfAS7GR0INpPDF880oH3
In+FjZJd26PDEC+yLf6OFeS6nV9ph8nlgvj1dJIcJhLVLsEwr3CgcLKz/pLt1fDQfyKj8dv888UI
vq7iqn9cSNA+5gF5TY+GN3BfZIzFTPDUnCZ/kPmQx+jMn6l8IKs3B0i0GSn5us1xbXtNNBnYzQk/
Qs5thkcVzk7NDq/zwsXyKgXD4mN4bG2mcEGu+UJO5ANpLI4mntWPSGyZpPgEAly04EU4g6G7SJHM
ZCG+Aj6VrhEgJ7lvyttDaqeHO2f3KTB/cOUj4TT+A2CErSUOThXtjanFvuW5aZylq2xylkvCWzT4
jdu4SrD9D4D7xqgd4ZVnLJdPFBfB3fdkMNDKYAXdiYsynzlUXU0nFGu6aYmBACp/XQAUvm/ukZ4D
MNOf69C7sVy8ZYOdE05xPUY7FUGT52HOJRPLqpDrbvq1sFPGHZPsXnSYKevWr/2i/6+3l/8/bRz1
v4Wxzm95/zOJtf39X/aNkvqNznZT4TzFEIsoWY5Tv5JY6jc4SJUDA6ctmTMYO8pf942K/o39nCJa
hsxuTlSs3/eNivaNEMqtUoW8B4aWivlPDlpfO9Cf9o0yfRwKLQ+k83AWxL79875RpBZPiDKht3GY
QDgbJPqo7oBbvNSHmxJAK1neekW5SPnbGl/M4WGogp7wfX2Jb4CHsGXR9paeCvK7uu6OIRqmrh2k
E3vVnQLvAIPlkcZIsU/uhuvOlG5WmTG69oxbA/ets33rqb6X56BnpzAehfoDXsASPAmf/4M+34h5
YLQcZdxiNJx4Lvc9WUgKOczywJ0+dKtqtzZ5wDNVDyMnh0Sv+CMjF0mC25vksrQyg0h0paT9kRep
25L3KHaXGqdVr/5QqwvMgJ007d1Ysk+qP9eJu4T1vNQocEXzjux63YtIrwoJQBmj6WjXasoZNcEn
OoSGiGczeyeRhxisyDF4dIP7bGZRlwCDarK8dlHIR/qANzpV2p0YykE8vs1K9aih1s3h5GvLCuw5
VbsifITf9qU68ouKqB9axw0l8qVZ2nNK5E3s/Uka/SpSvB7qPcODMVWLK82f8wT5ifvLuFmSVxU7
HYZEtXoZomOMWYcwDkahwHLtFdHCBG7hdSOuaQo/uM8UVJdq8i4Xf0jrh7neC9abpDPUaxVPKgak
n3dtJXggSi5WGN/jxiV3YKdhlyNpIRCJT5iNZ4bx+0VonKGePEElhVTrz+GIE430oir24pRyGcm1
SpwSaxaM0XA9b49aanjlbvZxNBDjQ1TSSOq0PnhtPXoG2pLCYYUAGkmuPDGfvDgmEliQHclsvLh5
K/EUCykfnYS8quM0xock7gKqD5xu4LizJMdalB1weaUBvf2OWZZpGvk3Bi1H/X42iZdrX8U5ceWK
fiSNmRlPUch7fr5KMHNEJ8bHI4oD336MDUl2iC1A9w8EgllnTHCYy096MR4NlLwS0b8u4XTN65qy
DoWSdoJx6Pk4RPrjOL7ALNlFfs67kBfKNbAStu8Yaa/SQETERiCVL9n2sGNSLyr7NPkwZmYN7ULq
1ew2W9VFrThRs7ojz6U1Bq8NEf7RwbsGFT5ZdyXOFvzQXH3krBKRX/3slspHkSW7sgDCmcsFwYGo
uHhhVySxb5tdKkSIgr7oW7GveBqluzqbr4vQ/cMR+teT6h8TL7eZ0L/fYDSRKE6FfGIRgvt//jjK
UWBK8d3QsCTnnwmHk654yNiJT2Hhs3tc5UukKLYl4CdrzZPapPvFKDxpjL16nX0hnED4QzLOan/E
+jJGdN6ouNtjH0yVLzPI8Xov59s1tym16n8wSHcSvobMVYnSC3XJXbHyJ9K22syy5fFYxbdr41eG
4MCdYnOVbHXTmZRXQqtkPFim+GgJlUcIuqOPMdZu1jiW3fWkq99j8Lm0FI46tQBFBe1ExuKbYiEM
xtiXYG/uUWQgRrstSAPb6XUX3xYgdtoc/P2bKvE4+ds3dQsZ/UO87WAsGBG32qo1fxD77KJWqRvX
0BqEbBKptOCFpLUYvGQ1A2pkvKUp/sPPdQPy/+0SVAUmbJt5gBj/aeBQjoJAX11G0Y1kMMNFbY6p
NCX88pLHbqrTR2sXHTkchkcoI6cfDUulvi+F58bYz8SXEGzFfUl+FJMTq15YCJs7RmaQWy5xdbao
72px4Gb6H2ql/5S+ylyEAnAZ/NjYrpyJzM9vnMQnBiE2h2my3oc+ZySiO6uBC3b9D+/P9g/9cR7z
yzfCtKDIvD00JP38jZjDYyqaCCFllcmcobHwR445B1hto+Y/fS/j317WFjQu6uwjyFPXJFn9+btN
pjjDV8SD3Qgns9RvjVDaJ920Y0a5G3XyB/GWlxbxBKnyPNVQuJoSSBpRY55WEDs3nXOS3fqSEU22
pA8mRy3iBcEkOR3kxRPdQm7Ecz4WmIdgCM9hKdKoQB1/jFm8U9J/p5bA4/7vWHmzJ1HTEbe7+VBD
qFxN3YcEsIFf4YJrtDMnIl/bw3ytijeNOXgKp8FouWnBrwxJc9GPFw1Wm27viIUpGBnzVw6FcHoi
hangOa9joewrcT7N+ZZ7wK1k2rjsfCdHjznnyyFu9nW7+XGFXUSpyPpZCJco6w5tHJgdnkyT+Lxw
dvvxCtpTrrZJruwmZEEmPBDNhrL68F7M94lZY1nYGeVNpSzc1Wt/SjpbMjobmc02XgBm/Kl+ErTH
7TFstKT6cU5F1VcaVO1i3SFdER1xVxskGUAPL+J5mjksL98l8ZSZjatvG3nhfkkTlOfvi1kcyJ5A
HjksAzlN1qcpfTd4C0hrExqiCcq3ISPH0bg2JLJcrsd+h0CV9SjTErcqYs6EpygbXbH5egIU1VM/
YP8yNUeUsJDSaNHJJ6zp+OipRGJmVwl2bg6wp0uwKourxzVZZ4ansmnrTYS62e0qIojJDxP0Ccnw
1KiE7JCS05Pg0azKHlzg3szx/UYmz89Ec9WRoEFD3WH9dLs+xcW2W3jxCvr9/2XvzHbkRrI0/ULD
As1IGslb390jwmNTLNINoZX7vhn59P1R2Y2Sh7IUyMbcDDBAXlRWQqKTNJqd859/gYEKeR/cHvVJ
zXefiauZBkpYaz8+RM0eI4N1Eoi9O30l5nOTUPBYfCcLlRMj13Xf4OpynYU+sn7wEmozLldEcNUb
GwUP1g7NM+FHp1GdZLsvLBjMzqoAcAnUM+4xW9xoDq66g0TDVu4eliPVAnTPdYKtHjt30RxMo1hD
Rlv76uzE34IeLCXdBgx8RdLtWXo7M93l8tUjyFg6/LE+PFja3sPSXA/O1eBRPE545CX+0cldqOIK
h81kFUG9a7CDKNqHWTqPmfU0OMONZRM46KqTgFgePnkR82TPwjrFQni9xdV2k+LPkQcPsEj2nkFW
A9L2/r7uv8K0pfqC7mEmOGRgE0pJgBHS6O5GjyhLn46QKlbmP3qcTmdPbb1SPhR2s82q8SiATmT1
ozQPqnuo0Fsn1mbk2wosmAs2WEdKzx6+LlbK0HQYuOLpVspj5N9R/o3e91nla29xGPDh1XBEiufa
u+0dsWFualFx5RaHeO5zUBsfnPil1x+QYB0NkmD9MWLgKFfzEK5F0a0beRuYxtatGmTEX3G43bf2
K5TldeQTJjKOOHiGj0tJOSZ4IvvFNm8HRPTDLqq+Fu1LlVYHSa05pbe2Mndd/9GMoyfGixDBzLWq
wy31ndUejAAeDTyK58HlpCTNJQ5/yIpS05nWZuyuDfwAPOS3xW5xqp7gg5cOvUWumMG6LNW7DM8q
C4sIa2I+CyrRv7jyhniKVTu8BAJdf8y6xDoW6f3WhhNVePhhydfSPLU4ZTt885CiMdQpwNsCo9tZ
8k4c0giKpI3jwHNtRKcQQuFUps8+8uiRGbMXo5il+OhFduu6IUbH0w4K974mFM8puq01gacxEcoj
aC6YPutsWplBe1sLbx0qfUh8jATV0WqoW6BUKMVnDFTaEJaMwxRvC6b2c588ieJHQa1kYOrsqGzD
TOEYTNROyXPrmtuZxMTkMdPfHNqeukS8mldc+sEw1B6/0FOUA5vgR2JGzb3RPtRYVQSSmhcqh2rs
tYoP8TxuyG5YhTBSZTGtZktvveKRo6EV0SrrMkwMrqKGVZodsWepjc9iBAjmp3RltxHGXTpCGaBf
CXGEUQiFDfJ4PafFvOkr2pS1J/hsTWRurFaAjElXW8nlkOLsWEhwrJp1iOlmzzmU0tl6TQYXCPaG
++JMOCvCpkS5jRnCKfG+iQ4wE8uiQFzRkO9DRgwRQDkMoS/efBr8A+K6derA2ZJXQfeUmvgIgTw1
+3Q4DObHEY+RtCMxDMzIxb3YvkXBr+U6He8x9oyHQ2juqwAJELFnjxhB1cEBlyfu4NptKowOcPo1
/UMLBN0a31tsGei9qH18OBMtTqSpvKpSZ5Wo/Vh/movnarlOnp2hAH8yApBxp/6kPH+N1ck6ea7L
Fgk0jjCw4lv9oXHD63iikWDR+qZemZDcitBc9/iLICBEcbt2ySCeKvds0H93Y42UbzEILj9hgIp9
8sbQNWSzZJvNO5seFttiU38Q5bFEz55+HNxPQmZPosH2T/zAy2s1zTuCRzZTZME9Yp0ygIrgdpk0
JhG2qp80vJ2UnK9iHdAQRfHR6tFPBtgEtqu+wZkqx2iWOQu0T2SLkCIxeLzHnmCTzABnwt1oohAl
S1X37Wqmda3wyx02WnDISL7RptvVIMAu0H5EViGbqVPt8846DOJp9u17HNO22sOHVqX7tBmwe/Qh
nRkvNVs9wv7dRHsVVY947PR9vYJYiMihuhbZY8up3EGn88Zoi+8Dzf3Z8sBJ6qdAfzeM6dxasFwZ
fEhpr6Y2/UHqxqruKhq2Y+FvQSV4MR8NyFGd72+Lxf+BsJQOT2Q/D1YBs7YgJbU2oJ3/gF5onUNU
0hhXwu3alSzrSqFz1vA3uX9voj+K4B/b2NuYHSTLcN8XyQdMB9hNlkMuPc0Nn3U3ApkGW4gkaLMQ
gkI3w8wGtkfO8zHnAC4m9K+cfYSna3GHTsAIccanGeMxFWEEwBGTDcxjsMtKKqggeDEX5iHKk1Nn
Qu2rJkYw8XbKqORKREccvhippFhtgZlP0E1zU58Jd9tE4Cpd8KPW+YaUAbi3wcZx74gRqFSD92+6
ilPuxVpDDNyHtrFxgXxS6ezzBpNuXO7mfL626PiNIPk+YOU7DB4E0GrfMBWycT/NTe8cLVWK1d4m
sWZYZBJyfBBTvpta3HMzVo+JQ0hYbsrApmnHJLN/1kHOxCvZqoCVyjwIpzWV6PPicuql+U3V3eZE
SPZ5s9VL16qLz5D3zn0THslURoMfoRMZKCT6by1b5qCyUz+II1kAsJpG2lUsFuu7eYIlnCe7RM1H
n0I08mnow62r8m+WG+0Gtv26IA6x+dRqvZMa+yfeI3EQmwCu+JSLdSqpPnlGWMeuB2PHZtyZV5Y5
b7ShV6ER72z1Mfce+85eDyHHX/HKarYJY5/MvQ1pCabdJjWITQujTRZ8agWViZEf7IlWuZw3Y/nc
yHlXWLzv8mkunmgKJLFJJkbjdjazh+2a6nOYAc0PC3P7FZ/cU2+jVk5eQ+81J2/HGAesJ28sXaI1
aLNbY2zOI/Osuav3sRz3gHCOnZ2gzG3yIn742Q//30ac/yPH5/9ZQsPSCP5nQsP5exd9b7LPxbf2
gtWw/Kn/YTVISYAxZBrEwogoTP7LX+i09S9I3I5jLs0yul/fAbf5b3Tasf7lLP+FP2g7i1T/3zQg
x4TwYPlkNFge4DZq/n+ETr/BjgjusW1yl8jTUSZ/3ZIL8yvMIYh30giFQViqmkapJaB01YHGouyA
gbNx005x9Npth/l0FO0T3Phy3HAaMM1RWitp6h74cZQnTwX+xznRxUutdTauHayHs91cROnSX/jB
B9vC6tavzGGNj/q0++Wp3/3V9f+KgS0/8xcsYLkNwqocwHVPob1+y80wbWwncQf16GRna1dZA9pk
dHDAvmEHjzjDTbnUdnQYDT89Yjdgrv98fetNEvxfP4DIasXM4Kf2+/I5TnaNYGOcGIIFWXLdJGZ6
043kh+Bh0CWrILB6zI7CITjhMW4cXOwq8QAwHjP0tceiYlQ6N7DZ/ZnOLmpv5yGtb6WvWwintb+v
vLY5WksK5Zb0KjaWojKefCQ969hW/sekb2f7xm5EorA54uR3Rtjpfz3qHGLWn29VLPOKN89aMVEB
4CG9FOTlDdxYhK5JqEqNZ0icVg9pm/jnVpvOEgFX+WoXYRx2Hj0ftiFsVm8AtNYUYFj2WaRs+xGs
yjH77KJHadD5WD46nDSEHwla2zsYySQJK+6dn2wuv+nyN2M6TbQjiYuS79DhI/x1mY+WPWAFXlir
DsHEWQj9vUurGSwdH3FfoiTMy5ERqa8fpbZnwoDGJb23c75M+QAQYOki25QF56XAg3QfNHiSnvF+
6a9sWGVPM97qX0P0yN2WRJUY5k2T1082ihFAb388TbHV7yxVmHfeVO6SoLD3vMZ6Z+ToMYqKUBdy
o+svqe6aGwEZ+CWV1vSjtHzjoRZ5dnJjv98RzCnPldEajBRtOrtBp2vRpO1VpVv31psKxHz9WDy6
zuB/I1voqUm9+bns6+KljIri2XAzhqKCI06FKFTjkMYt6Ovpro2KbMFPyoJTMdcY4ibqXE1Ve1PO
RXHbyBrPpwCSutXI4BoHeA2pJn1Avt+egy4e002JhfwOt4Hx0cLdMEVdFixORNBUKSkg5QzTeOO6
4GaSyUDYzvFZJ+3tkPmkIDpQdLAm9Hvzo6zqCOAI+vyGago4oyDNaGtnvnkvYtwQqQ0Gtdcat8tc
ewltYlht1BCbuGrC1BgVIV+rugGT8NLqxUMkvAOZ6+5ql0AjFEon6NFi1+i83L6zvt5uP6SYWvin
MHok2danI75cXpUKY106yNERMI8MvDUGVE7ZDvWeqVQDX0aaB/IMGBEn8YTPQNrcTMp96QxpMD1L
h2YCAjeU2Agbz0xlhQzb/TI+DMvXL12ojBMEuHcS4cUbfBl/FgIyFjBTKVeR+fpmMInvgoXZNRB8
XhnmJsG2ABgB5AlPBf+gWUFuHg/fRTCM+ywUREiFEx5BmAx+/PPje7uhLL/DdizPEeSNwkp9A61q
yygjopAZBeih/uBDZyaIqyZevZ/ETja1+mBXonvvnf1+VQ4LbDFgGhKKTK705TszhQql0Y8GAzoZ
DdtoGOtXm7Cnr31q0UGoPCxG4iUo1dK09PeB6eSgbLrvg49DPdlQfbCwxFGgvTZIXoaRJ7wrVesN
c0vauz8/IaV+e1cExi7HGxHOC76+1Be/bmDN6KKyMBqoS0ww11Dqb/nxeLtVoMMQYYO9j7+xaOoJ
DUTsMEAe1BXa1ZDY3IxWrG1jAXAlP1c281iMejE1k5NL2y/jveGQ+YS1ZvOlsIxDjLPbaRg65OxO
8WJNNRwGgT9FXLTBo1IS0kedm3s3s58aIwTunL1g2tvoTTdBWHmPOJ6BIY4hzmvgDcU66tz+7Jn8
y1r64AeiNey9H2bXOpL0GjZQnp6AN+d66F8QAA9b/Hn9O0eYGMb2gRlgBqQgPppz9Cn23elUKs/b
J2XSbFs/DHZpSNbVOqSB2RljrR7bCfjNqKNgj60WJXGsmq1vFpzMdWR/dGiSIkzj+MvnRKhX1HcM
tmriuZhkpeN1YTBfXaOROzWjbO4cp27vO6MYvtlhjC9cPqdns5JhQBc9zKc86hGpJBVhKWFpQCXE
OuwmcuR92ZK4U0mrelUBo3kSX52z0/ZE3ySWPIXEHG8xMrGOKAWDrS4h0OhSpiuZInRoVTPjpKCG
fc4k+TbHAYU92wyBZDGRgMRVuU55YCxif2lrJbZdqGYsQnum1k5iDeWut6p4j7Z4XDUQE9ByGu1B
tx45AXEaB5uioNMQYYk2kB7YM+fkmJN7cCZZTW28OMABvvNQk8XdLg+cV4Q+FqrR6FmFCd4HDexs
3JFvPBRaqzqXMy7vRXsmT768tue22+PU4UPjcjE1UvWC/WWIQjc6rPB3GHres1N6N53XPCG6Bj0s
O+/WG5g7DGmR3bgDbnCBqJw9GNmd2RqfIpxZHqYGaZuRtNBYqwHEhKxmtW2DpGHJy31C9MCmTYLX
MLXK+xG3xdtMTTWYbTo/BfUknhdO+bEME7www/RIkOsys4s67LnT6QOu5cY6zKrqoZt0eqULbNqq
RL0U9NRrBdxw16hquiN4IT4ZBXk7ILDBh6z08GkdRmYwneduyC5APzv0KO2iwStYYT7887jAFqTV
3Sfe4fiYOVgD0iWf/E7Lu2GInWsnb8sTx5z7WqcOfEqpEEMrRsR5aCQbq8++T8Zk7AmL0C66IwsJ
YVJk8jTXfovngiZyIAGdburoO24mgDNJ7sY7zA41P0Z8CAo0YXE41ze9SXW6a2Rp3Hd8MPeLVfyX
ogxvhIdavLGb8iu1mLnQLZcV5ClSl+ycgSIKgPXsNT0aF/mYVKF9ymVr1qvMommWDgt5jssE2K+i
Uc97ZzpkvIBzYUT2Z8Gm/4J5cX7AC1k+kWdS3VatLF8pVZH6Wcl03SJ0pDJGv5jsgQXgjY14G2+L
No4gbtSovlddIhhgpX6EVq5TapcmSfy9cRsr33RRXtzEyARXcWmPxywEW2SN1V+A1L66NWEJXiM9
fPNRQWbEpO1FGk4wCpDDxFk837ayca4wyDFxFJpfrFj9IAOmBkVo9xyNPmowma8FCjuZ9fk69zWU
5kyofU8o6echVofSZ6piVrpBTO+n7rPrL3yQARdUCrQ5Hp9R69cWfAaQRppzUUNpSbtb3OvDrxPy
ni0mbtBK2hHPWNIw5n0fLg6MWPlg6NeRs5dgHb+UAucowtyNBzWi662H4hF1OiIpVbXxPqN2oL42
w0Mw9znSYXIqB9HFQHWT/jL1IeBvVRY3Bm7tJFBkXoIBuM6+xapK120z5y9egWME2jb7Sx9M/WPU
G2z8mMMHreF99gd7vElU3Rz4oCHY+ZWPntXnzQwQXxTzxqpQpwFtGyRTt0/WIWJAaEk2obt7d8xQ
KXL+lx+nesJDe1JjcxLsY3jD29LgC1i+/aqCcSmzWGMubOa3cZbKBHhfBP6WcEw5bWON/c0TiXF0
d4jEuo3GFgFszzLFt7EHTL8dkjZGxbpcKRkTdQPpIbSJi+czmDwvPOX1Anr2vYiAMd1plPdNrFT5
rfcBh0p+8XkoAyuHVG2RLR8qc76mUJ/I66r9LUkEHmCewwGc4N+wx/VH343FhE1SrXAoSLDrPbse
1uFzs/BLHDbfPscuiTnHTxOmUrIRB03kbCtsdbBUbrRt7cYhrscNsccmvsZxn7FeO6L2KBDjPT76
8V7jUYGNqfSfuXhWP5hplCRfAo2e7c5WtezXyJ3R5KhBVBn5R4HZAsp7VQ9hO+++DZWJr37eijO+
RGjclp+a+qHN9LZDUy1H8aEycyivRSbOec8yFtj6oHbjj/mCw5jmrfE2qPKtY8Apcy3yolWrcrn7
WMO9yvGZecD1AHcrDxsaHDtniL0ynCiBrHLQdzidU2B0rhoeNGnJ52guMaCinLQ/JzVBlSuhJ8is
tuEEYpfQUDJsTsd43wbLX2QWWXNodeNfO04b4uhsZR+rwOd3YOE6o2Ztqo8IAbt63ZRe9SAr0jvW
Igs7b+0PCQu2jOwjcSHcSFvMvI0W/zCcjw2XeWtbVaDCSYL+HlKfvssaOqI+w1FnO0VjcyCq1bkt
qROZWgof25ui8NF9ahN7Tdcx/Gc/LHl0OiWBrGpk+80uXf95msnFWZvY8jO8mrTzOQuE+SJ8ouRW
pdC6wuDdJlwPSOTH7BnJjY2IGxfA0CW62meBRnrjyfyECTtz8j5y/LvCn40t1jTOZnTtkfA71WU4
Y+Mh2w7TtIvM4t5sZvtzBm3hxpma42gUYttipHHv15oBmDGP56iPBrgBwwxBWLvBBytLG721Ewcy
YCegGNBNnawsmw5+k6W3LqzD+z6T9s3sY2NeZqCnGEY0WPCLeDv6/tKpEduzsakkdp4buF9EWyPG
siqIdnWbVVeimyS+63H2rXWpOmq5TyPTT66tyaNSqfr8gKsdM7KpxOY06IiUjTAQWkezIkRDdY2I
d0Vd9R/nDgVYh11ZxPRAcIIEKbB/nNeCcSeKtH1T4w/mIT1j9lS1ZIuUc8YANgomTlArvpI1xzSi
ZXFMMhvKkqpEw9MWQU85oURwMHXhXqWtob/bSH83diYFiSOmJr9ogAlgNxInSzr/Q2nP4Y2d8mWv
8al+xjHqhRrz0Y1C2BW4TRh11Vy1E+kqWd892JYL2o/WGvCn+RKWwPadC84eseJvK00hhf+EcW+M
GBprTETIDjPuo9GEgxHRSxrKmRhNBD3X4qDvpKNvw27orwg4Lm/bfNYHUATvkxUVEm/7JVBkTK3b
JPSKrY0AeCscnP1GQkZv2iwNzopxzn0R1ckTGPxLVWISZrVeebaK/rMxBADUToXKxYgqHBtIldlk
Uxcf/KB9Dgln+dhrw1+3dth8a2LYB/PstayDDjHSrEaPwtCz99KodsT62ZyZXXffRYUJlaOEghIJ
yyUrUdq8fetbXDhPuLTdzF2Ewj1rtv+HeWw5JtgZrpzWO9O8hFsMLaGWdN5TQdkZT+atmS5KXk3H
ZonmS8uE3etROqTipRjY02uzwuSkf0yN5EMUQf7D25GQjqefndj/x8HfSQyXJgS5/4yDP9DnXlpl
/vwDf0HghlDev1DoIcMEfwPV9uhu/8LAxaKSBZlbDCo9z/QckJX/xsA98S/oY1jVYvhhkhFrAwv8
j1cmVragBSZ6WAfily/lP8HAF5z9F3DQBreBXOeAZDI29IVw3iABgVVG5pT4IFWVaYckkpl8BmGf
NP2rtjsmcjg4VGm3I6p5bu5Ms5vVQ+B5SUJ5xtl31yySbkaa2PV6C2ULGfwhyTErWfEFeeWGEC/z
HgyhfMaBeuHF5lmC+d7INrYtIxWoe6psTM+NMufjI/u38JjwF45R6pY4j6mO8rWZUDdta058MnIG
KkFfGsCJRdN+ZX82prvK8PFOrzQBjQN2eczry1gtjXY9go/ZvfMqeovMCpkQ77kxmbczWiS2+oas
xRExLa4j7K82tORVwZzThGHtRi1HspM+GKGNTzS+MtQYphyEOpoimTN7p9qJR0VgHcM1Zq5NOPXv
IB9/925A9lF2Sl609xalqWm9Jc/MRSpG/4ZicmywdBpAmq/ylDiAd3h+bzCxZS04iLYXKH35x5as
+l9xlgBYlCXXIVxLSPSy4bOGkkZOhfb4hWaARmTu4jq6Agyesq+z34oPQzW2rxiOswSmuNXjO0/g
ElvkFwGLubReTJD4H0w3Ln9Ry+mdhGFBJHybmIoD1yjlBlNjmNq0++O8JxoxarceDafayBq3+22B
GeJ7P0NeTjgYEqHB5UOxBUiU5IN9w+tUquhn8sommBtBB5RcxkEpb4ndjn0yzrvR3Nm4r9UraimT
LjpU1necjWsQcwOKWZpWcv5shUPrP7PkPTukbRkiRI6p11fzN9FZgftgdxY8pjGYp+CrQwhPBbVO
dqNTvDPDWBDFf48DlnvhQwdJYxwHTVWIN3itmXjRFHdORd8Ye+Wn2bVgRKvIypJ31tMCy11eyOEi
tpCuu2iRfy63X1jEDmE0rI4A/UPk6o7DFUc2cWPnmgTxIteMCkYnz/p3bu/tR8M5ySdD6yMwwhfw
UC6XTI73KC0ZDC+KcgxoIigEjB9QcjQEmx1+2efv/rqXXydvv90h8DGqbD4XRkImcdOX1woZKWYy
zRhvYVSpqw0DBhkcuqkYvNNUd4686vpRa/+dr+ISveUNYm1u+pbk6yBc6LeBThcMnkXphSrLDgm5
1qJN4awndb8qlooFRna763JVff7z3f72ZLmsAjQ3FfMvC6vmy7udyTCbSkZiS3rWPNNrOKO+IaKa
hisWpf31z1e7ZDgvN4liSNjYiHBZzrs3z9btUjnM84KBYLW3GI1V7j7AfH9vBJl/17rS3OYUy5in
av3OEsLg/O3SBWoGFzMFhvLMr9++2AALNxnXFuunDXSFsiH17bZ4aJtiTmk1PNLLmSTxu/eeM7u4
yC1ALBrBgazMDtaKiSPPisGxElikpo2a7lydDMXNNGCaszYLmovbWkN85ZhMZYexlk8fP9+PJXZX
+4AXvNg1F5CN1AhYhyY9GOvpoepMBT80UIa6J/c9nn+QNlw548FsFQoP8stdc36q48EYvodmPYdP
I7koMJCSyUvSG3uMMVyOib2p7ws/V3odApIrPGEyK6QJMIGK5HoUZGOtpzEr4RyFpZ3DZ9I1DL9w
jiWhFb0oYvmSGGVHOj3jq9wmHAdAN3vCHQ0uXKTDRSNSEQDXwAGd9fzaezLONuHgFNBG0ipUqGrc
PjK8Y5VlY3LVhaYVnXFsLADCcP+D4xvO5AzuIkPjbQihK5bJFyytuuBahjbMoxSyOltHayqDKj5y
Ey8Bm8eMRI8Y7zhgVejOc7xRx8ggc3XVuxLrV/IOc23d5UIzxPhRMJWk1a1huyF4wsnWn+S2MOw6
cte9FUw2Y9lpmIpjGOeG9903cr9/ks2YTj9S5VR07rqMXBzyMPRBoBUVdU3eiMa1hxz00cAaM3Jo
uN2JZKHvvp9lxcmwAmqSVZEntbw2dFHhvA9EGZUbzNYR5aR2l8ANsse2R2WceEX2YstZAGYrUY4n
2ascumA45iaE5aobjtEilDgrcwo5fUj0idrHqIin4o7apfqRJ5XnP+DlO0bkLQMppa+t7ULSSVRm
grurVEMbpyqM5cNU+MQlDXpqS3o2SWRIiVLCOZEDRXm0oW0J9dNUNfoQ+m6QLp38xO+CyO+u4wo/
cOcUuUXzISZfHTpaN+IcTHUU9mr+Qrx7AM+14pVhPpB5GILvR0HQVnfd1jICVETgJOh0/ZGQwWnl
hY7YzkaHq7oJdnEFqDosuqk8zY5jxbmikRYh+gHZ8kLDceutm/h28sF1rbx/nnEmnvp1DREB9b4F
QsrS9USOGExaWWWvWhNNGYIEZ7TqFwlr2zyVQzjAZx18kB7QSJ055ZIpXaCRXPUjyOsG0lg+Ei0y
2cnR0kO1RIJVSmGYikWtvPPUxJMFxqhn+4sESIqPvFyySfDP60h4gNIkTzJ1KEhNFAXJJy0TE+yj
Luv+XOGqXFzPyIWmG5X3Y7wWsWUs3FI51u5hDMxBX08lrrZ7b3QFwDXyvvjZzeIw7W8GEuqXfnSM
StRALA4bd7nY7ALvS9aEQfsUxF0agxcgktQTh/HYQRj2dOBHT+1gx/FB2W01kuXp2kodh9RNEQZ6
uuggUjfENgWQFXK69/vS8zTuYFlrsVOs5kDY2Uf41LJ76Y3cQ+A5G8J8zt3e7Imxykt9NBoLs1kD
88wHW4+2/RV/KhdXxD+fFZfbNR0UhilstvQvPhUHetjLkykonCiFCO7u6oXVXRZpe2zzst5otyb+
Qrvv0UB+v57E+xrOEKcD9bf3poRKTNz++mHydylZhajj0KSWrokhLtqMh3m2nHcOpMuzcLk/HCyx
hVkUu5TDuB9dFOZGoJhJQivZVYuPIKtR73Q0zGuMGNtrr0dlhnextzGUVb5Tw73pCX5emmkari9I
f1zp2G+O4R5vrjqTMw1aHxHwkbJVkGags+DKNKP6xSSR6pgxtnXWVdM46zDJx3xH+HcLLlsW4vTn
F/1b7Ur16pnUr55SsPvf0m8E5mixNybBDzAi65T0Qh4dN7b+0XKi9IB1ZjoWHB+scxg8L4XQL4Vr
gM1Swi02P1IO3MXAG/s1dILUlftaExW782u8x9656NtWx0MyRgWJqR7GWPRhb96xCuCYl+5CYeUr
G9Z4NBbpvpEEwO7o0cfhSMhdBxLWdDP9KQ73Rw/btOn1zw/4cmUvty5dYUHHQx5OefmWFqEdVZOb
HC2FD9Zvytpj79ig1C0yz2rIK3Q471EgWVb9D5e4QgIARQl6EpU0Xdby5n955tIKJylrG1iO0RKk
sUhP3d6TvXgo2B3xn2tJ1pjlPKh1FzuxdfjzfV/WtssyN21Fn+IuvmDwAa3LyxP8pnrbIU5n8gW5
yJasT6Eco3MA7p2/86b/5loAO5I9AhwHK7M3bzqTHdM/2lT0Gp5/HVJprbTjpHcVM8DtP70tyV2x
nFjLlkQge3lbaASHcXJqRAtR6EYbj5H7FcN6xnSm1VXvcGou25KfWwUHrHJ8QCsXrEteXmySMYzP
Igz3bdJ4x6RJ/XVkY/krqz7AxKYwGZ4khvXOlvA3V4U+SlviQmWR9CeXVw1RE7YgG8YOV8DuvpRy
PCqFbavUpnzMDA+imDE4zTvv8GeX/O/mlptVRA3CXVUA2b6EQHR5Wa9wKUOkT8S2O2OsnifDSGEv
p5LAApGrnY+qEcMAMZf9vCWKBuMrsHGX0ZLZJGH3zs/5bUkBjdjcvASosDmV3iypsCf5pVJUVbiy
EhZX9VmTPaNKA4Kf6rj7p4/850ZFw2vD6+FNvzluCS0WmM+29d7zmqHZxWleo3SC4wKLJN94ULa+
9VjuZ+9sEZd7E4/c5XBXil2Js4je7M1lGfaVSwg6vNBUm49wScYHs2jHct33vYFUU5D/8ufP53JP
/nnFxToDoIRmm83wzYo2U4GegvJvD9VnK5s8vMXjFpa67KoXFvUroRkFEuxQX4eUc/d/vvhyOxcr
jJIfYS9VzfJSydG7XGG6ss2sVkG3n0qazjQTwEVx2X7IbDmsoJ2I3WhU6FWSVL/zfsXlMbvct5QO
JyylFHCXrZbl9stmHISFEUYQ0uAT4MBLdOSS8ZH7X5t50McptvP1PHZ4wYoq3mZDPx5UqtSeNEYf
TZUHUaYfhk0fyKp954X8ts5ZRjiZ8CotoDjlvFnnZYX1RdI1097ADHftO321N9r585AP7+2cvz19
rmSDcdiLKR/MxjfftxPXeV+287TP4mZRtEiTaNK2O6aJY3zsjKi9JpEROw437Np/umlzabVE0uHp
Qs/1Fvko7bBo7Nmf9qBq1HjO0KHSzcLPPs/225/X2M9v5mKReZ5rUzvjDYtw3Xv7pmFH6Tghk2PP
E0ALmQk0XF1T7ovcS8k+Ve26xAueGXEdnrVPHHDXJjh0m435WJE6TlR1/QJVplqHNGprPxW45KZp
9L1YYrv//Fsv3wjVNnoASlCyFUG/ODffTCpId4NxVSGEdWLHEni6Q1b+ZBiZwQYQBkxtK7d9yAdT
lc7an0bznbfy9vJsrfDs0R4sx6nJNnT5TaSjp4cMD9/dWLoDRgNVce/UhKiJaNiDIGRoa0cfOhPM
sT/f9+UBxxmzXNil2BUsxoWweXlhWFI6VToyd64tim+ZkY5E6LkNBJAc1bi5qm01PMeMi57+fN3L
7Xa57tJQLV6tUC5ZGsvm+MsmIGRahm4zmbs+9iSR9bPcFKWW+yzC+Zikmuz4v7ge75gPm+bqdx7x
ZGnAHqB0J3DbK3dGyW8kTHGaOflC0oT5zvb6d7cnFxTcF4y+KJMub8+wqibrPYI+IM2Qq+w0dG1d
1ENCoBkHdlOouP75DUrgWoG/LcsXa6WLB1p2lh+jBTV3I3SljelDCpiADbdWsEi8tF3+FSKKmij8
Xv4NOr2syH9/23+9QN6boJzFuJMa6fJ6mW0Mra4kD9RGDRhG0/Aw8v8gI5u8/8WlLKR9XIxSyPs5
ZfxlrXiORfksg3k3BwXMjGnCC60stbdNAx0Y/+gQ+Ou+2B0XZxdCakz55kvsxBhOJB1BmRm1c906
kXcNQatCeMod/vmV/f4IFyCYT4+6loPQfdPo56PCRSFxzJ0cfHfrR/7itxjUT//F2XvtyI1k4bpP
RIAm6G7TlcksJy/dEJJaogl6Bu3T7481BzhKZu0kag96hAYaUCTJiBXL/EY2lfuu7Hl+KvBbvk3Q
N3RKsGWuoXw7KwHl6gfpNOXeFpCw8XzCuLen2tftqNgTX+RKbHnr+aio5y/HJzLsxfO1uBnpnaf0
g4ejKNILyIJ/GkRvpXfkRdnaxXYZQmd3VIuAQqZOQFocOdNvZRchLn6IXa2tnozCrcZNnCsP3uVQ
NxYin5EZzBY8yhs/JWE5WPHKA18GUzoI85yb50UtaNm5saWpjVOHk4c5aQ3jOfzS8zItDxWNAICv
rrMXU5K+/9POlR7BxuLugopzfhDdKc1Mu2fRynHj/dwCuAu57Y5j7OKCbY022NGxfveRpJjn4NOg
4tbUrcXp5+W28DUGCydI51uHxtXBGEEp2pnXrIjevPVO50SJ7cu8xF2OjTVAyi00BgvLJJJxM0/b
O+omcsRU4uun+RDRtNLevftket7MAvQ9qE1U7+fvFDC3nWAxYHE7jbg0O1jaYTMgbxv82vfXl5rf
1Hkc5ZPpDBQQIOe+WO6Z2KKRqznQMeIsM6GUa9Yjlib9KRi06ENqZnJlvTcOJTuUvA+ULdiQ2Sf1
34s3c4pO65OZ/oEY286Y1PAsouw/WQ3q9vqTzS9p+WQcfwvKBewT5APPV2J21EvZzpR6P1bf9BZs
KdopebJys18uQ+eBrt3MBCWjgLV59kA402VDnYfGodEjAdunoMW0NUGFfr3+OJfxhb4KiBqSJJpI
3A3n63i+NmhNIgzc4LzZudvwIS0U1X96lJVbbNdgWdtOd0j8aq1Be7lFZqiODcaQoTNNpEWh6AkV
Z+E0YBleDcYezLAGfM/6O5bR8BClMCGvP+hby9GaZELpUH2TU5w/aE7hYISMhA49CApEroGy7Hsb
JrvphxiVxaPb7N634txeF4jv09WhRUdGeL5ioCF6wBMq5mM+XCXf+NNimjk4JQwVJ+zfecOzGvc6
nTFQL+CixOJ15kbW+YXuIxyr4chYkRTeIHsfIHIFfnuNILl8ma+Lkeqiv443MTv0/NFsalVQoCxW
tmYEZ83Xdzg/VfeoyQzA2wtn5dCdNxXm1jIPR2CeEWG0mc3FLejFOvPdTqj9YCj7Lg/L8aX10wA1
dewYj6zXPARTHdyZDTKW/Fv1zvAyr4+el8f+cWcy1eLlNpLcqU80BXcGgQgaqslhZMCLxki9plK2
jGQU6aTW/J+EhpJtWUQPeB0CgLDKfd8443espsrouYQ2ltw7cSmfr2/RtxZDJZ8bjxYYR3Fx+i0g
a5YRC/KkMk+OgSfzvV8wIlV+U66chjeWot849yJsNqe3/IQDuFRROajfTkZU1bhShR3qF0EB5aro
q/zHux+Mm5rDx+XDat7ig8nWCUCCcfZCZuoHyiTvi6xwzQJiKj5eX2p5lfPBuA5Az7AvqLaXaMDE
bdq0ClzUjQOl7nEsvqO2EHsHsbtNO1rJFjegVQLpfJ/9ewuxKJ1LEl9abGyXZWyJ8fuqtbRoEGzy
82fNZptsIqdWt1PPgDeQxqyb0wYoJtV6sKVXNzMiBCLP0aRlL2kumPbhrLnGO3zjXUD1pnNOIczd
eNF/86XKDZdhvimc/JAPk4+OhijGfQh25dbJ6hjVChGmK7H9Yln+OnzSyY9RPzTpZJyHI5XgKwxU
pN8DlxgB+4EqFDWSdYC2pjtd1XQdDLVyQV/s53nNGWfIl6AUWIotBiGM40gW/R5BS/kXwrZ/AN7u
3BWl3rx3M89LCfq3fHV6OsuUw0raIrJh2+17YcMQz/BtTTpU/dBFkCt56TLtYDORuNG/RXhYJwjN
T/1PURpPUzVVjtPvG6GJx8StEZTSg/69R2ZehWEhPGJqRPB9i1VSCPCYTPfwhazgZjBldRhiF46C
41OSglA71grxk3ee03nReebBGQWiNCOH/300y1atVZXhsDcrdOd9e6o2FbCdl6iMA7QVe+eQtm3+
3qg3x/EZVzc/JwXjnH79+z4DORhG0rKoIxyU+8T0SBwa94aZVe9/PsY5xAQOAVPeZYJjoiaQtx5N
3d4EMo90x5BtEysPtkMZq0+F0IebgAL11/W3+sYxeAVEgjybG20XM8gIvTGrNvp9bHd/rbYwTmgK
eLTZxPjy/7KSmFVOuKt4xvNXKbKcBjc8qb2IYa5NjkZo8Rt/lzFJX4kny6SYU8BD/f9LLeKJGyBI
IPKx33sIA5wSV2Kf2pVBs3VwMQIYFmAT1IUIoNVFv5LpLGB0pDrz2oDUwUjStWfbnD9mnXixW2LB
t1cK9WCdvPjOD8PoOXWHAXhxJju8RuLG/lA4jg/vxRv9Z70Lhie9qRHBNbUvZtqEt108ZhgUlIzC
qWn1/09Q/v/aJ3sjTjD15r7jIscuafnZA6pIX9Bu3BtK/TXQg/jUma63EiYuskxeBdcqGA6Qm1Tm
8yX4z+GZnFTSv+GLN+iH3JdE4YNXB9bJ6yL02IZxTeDgIsuc13NspOHnIsFy54f+Zz2wVSXBtWO9
SiDVphhtW62ID3ShDDwh2+ZA+ECzoQf5n5ZDfnN9g79xi7E8ZSwZGb2HpWJsKybZBrDk9pUzpA9G
ZXT6TeN4w4Nb1BC2vSJtn5StbPFwfd03XzMVJhiKeW62hG5MRtoPnc6OS6203VHaekccss2dk6X1
Dt/XtanAG1t8Vr1h13GKLeqixfHqGqCNk2N0+7Kq0mATNU7yh5an/QlaxKAggNfiMALG/a9LemTC
6hjZUU0X1Z9iNGSz0aMSL1gkurBEQi+82ACULnahN3g/r7+Yy9jGZqBYpAfF9wA/s9gPRYchmei6
vdlRmJaTLA2Uk40C6U/6LMFKLn75GeZ8giEiHSGbcLq4ejlslgP9st+j0Y8XDMnZd4gaBJkAk5gu
0Ix3x1OSCoaV7py4MrJYnC74n1PaTV63Z5JnQoKj2zr8SRWEzK3HFyrev5z7WufTg4YLbS2uXyWY
qrd6gnheGcubiQkbIsbgrQMzTJLt9Q93GZ08w6SxQL3IA7LLzj8cIDoEIvR0RKK+bf6YnUD4ULr9
1+urLCW/CdXnyyzeYCP6unfiCTEm8FC7xlXRN6PWE7ju5Mh/K6txsSmx4A1CV+3aryBErV0OBndf
4Et+o4s4/1jFTdC+N+cgz7Goe+ip0BanNXr+9LA6wbSRJRyMAHuYDPTTbREF+mak4NxffwUXe5b2
vgfKjlSfK4vU6nypsAqnQMraPhRxh1F9i+BUmAH/0scqR/ZQtsPK9fjGggbCaB4VnY94/XJoEvWy
VRG6aQevsfOTzsf/Ynlwe9CJsh+i1kV77/oTXtwJ5G9M1viDbpzBmz1/Qgq4VOVjYh6GQC+ezDh0
PuiWtP6GAjbKJgMfSnNOZ4xyH7Y+QtxNrK0VVRfZyLy6B0eDgdQ8yF1sM1I9H/JtZx5CyJjfYfH3
jzo9gm96o4oRgfck3DWIpkPWMKuVLX4RAVkavxOKM7qqHKRFzuVGfSsCZzQPjFZmbpPtN3vbstu7
MBuFv7KZLu4/FrPpdyJwx6J0Pc9fNa64qS2m0jx0g5bvYkDIH3ijf7MxjHc29DqEIoz3nxUmB8Rb
n54S1J4lWar1obY6Lu/Wtnv5IEetwTYrbVzYbxOKpo/v3kzAQfFdeJ2gXjTgEczQbNEr60ARG++E
OQ7HqfLKHaLb5UeI0PUBuZH0oZtJf6luFn+uL38RFtkoYFKhYjHbIGmbv/Y/+U2YTOg9lCmyNI7M
7oPWDe4mP1kVSpo3xVlvghSCzcpnZF4EsG0RFHRKnazOO3HQBj34WmFwe9fEIvjWZGno7FQbQOiX
UZOibDnZQ7ktRrP7QfcZ9+B3Py8KSMjwM9Cd+1uLH4IUot2UzMjQNwltZHjd6a5Lm2qlZL4MSTPg
iOgAhYVcYXlvO/XgqZy67JDW8V9hzhpCus+XBTmenQIPhPy7n4rrmnKRfiTZ6vKYWNIJO2oTcSBZ
+B15lrmzNW9tfjNvhcU3ZO5IDu8R/MhFF2GvQWErmFQjDmK0w21RFeWGAqy59U0lb64/z8X7o9EA
M5dnAepIPjiHhX92pcprCjv4ioe4B7O9CUMgQk7u5c9GU7wECfr519e7eDTWY1P6oMK5RhgWLdZz
zVi5k2LuMETBZx183A74fw6Nv66tYOVjXcQ0FkP20MOjdOa9LUdumpsJpJ0S4zCiuP1x8lXzOUtx
UUFSKLqnOGMgjwTGSvrzxqJzCxklUPI7bF4WgTRrtRpGA08IyLM8lZ2vH53CnT3VhLN3/GbcKRtq
7PXXuuB7MlqZS1eOPQNihh18zfP3aiYSmo5VqmPeN5n1AIkigO/QJVV9yHGyCp5LCXRqQ8qGrkaQ
Ts7vsu/b/hSqKHr0NRR5/8sRi8CCkG6mfq8Pfqrd2LbTQPmPsrE/luis/EhMztU+HjXtEIzSylci
9AK7/7+noDNLy5g5A1PgRYyUSQpoR/PUEdFJ2XxSPg7bSepUCA1D/cQUOED0+p5SvHuq86bNXyzV
I2wFQj2JvthFmK8guJb5x4ynZyA1zz8Am8HNPH+reISjEFQMeHvzbjHpjINJTthXwQTaOa7CQAxD
D7f4YsYQs3aQDQ0NJvKUWStR7vLz2q+3M+YpTECIDcuIYNf+xCgwOSWBGPDzy4u+6b8VdmH625z6
HDH50a2VuI0bgWpb3nSOu5tyQ51GgeL8sUcG3I52Dl84MLY0hT2UybTWN2pjW1hIRf8BcTPcTm4Y
FCdsCMZ0k9ghsCkHD936v+ubdXlCmOBQ1XFAiKOAi/TFW41aXfYqDMyT31DWf9ULqEdmqSFOlzhd
meCyVY6BfZjqSeWfry/9Sqz5N7TOaxO2gTTN54UfcP5F9Y55Y9424hhLTSD7nY8D3EE9iksQR64H
F+RTwtAi4rdkMNJwTZBpF2/ToK+bZlNBfWTEZiQ4ZE/KCZHGqvSQDkno2YfYijCQ6GwljxlqR94H
cxrqLTwkR9M3vZFm2lEFefXd9Nrig6ZQRGFshyTHSQtiPS02gTmicCNqaX0cYoVINXJ1A6RVP7ee
FIxGDZmSZAxPIU2/ey8K/GqfCpDZW6uDxrsH5xA737KmHfMDU8fhoTehvd8o2VXhITSMcvhsooz9
RXWBJBGQKUYT7qS7JxzBI2ObNIX324vp891nWd39lwWjhYOlbaEgxFzOym4KgIbDjeNq5TEtbMy9
VGYijQqnvLoVPXYWyMfAEpiZ7+RQp9JxG+3j2JBUH5zUHv2jNgP5b+CHGfiIo5LFA4pu3K98YT7g
+Qemc0gzim4KJTvH9/wDZ3TpLbOdolNekNPtqKvxWmWK79yQf063ipbw1+srXh5OBuksyAwbudrL
/ZxnNTM+ItCpKmLR/odirvkjk3BiMG8yw3KL5BCsWlUFkPM2vhO6WzFoBcxSvUzsHkGWHBOCyCa4
bHpu6/BeytjAhCYsbFzJEjxfvvaBH38ZtbKPH23EE93bthL1GjHhtTI/f3fUdZRZzCQJXSCAFu9O
H20H+8PoZNalSu56leSlsdGNssCgFjGmu8jsAwTxqrbw8WBLigjBtbp2B9garoqPTSeDE8NOZe4L
TxUJOBrUQr4CTfaf7KSLsvtImIgob3ozDeXjNFrjp6p0pb2vfcEAwiLK3wPMlh/hzxr5DUdGV0gQ
IrEod0MD93MzYHI3jbANAxOWfiOQdQ+M0fXgMJt+4q7NtpbV39z3MR0A5dY8ziR0nr+Rlj5nFWJP
cHT7rP9Twi24caD2fpsMETzrGl9r01k9+hNDlPsrl89r+XP+OZhwGYRJ2rCgNJaNFGTP4BRnjnfs
syDgIlZQVvHzc5L8lxsVSfiZ/kDq/ger2/gZusqOPzfK7Jxfttej8hALb8R8VjONn6MRKYU5r+GO
T1Yfup2BVtJsbAXADkDpJvXAxA/byC61LxzSKSmwPcjCx6CK9HjnV1BWcKaru/4Qi0r6X0Ij8p+8
YLIadjVBDg3dIPEeNTCHxWNYhwWopqGufg3GUBTOSn71+s4Xr4XylOPmC39G5y2+yQSMyqRXZx+H
FpJKDMaXQcSjYVftfsimqjlYbtXd2FkCHS2yteyb0IiVxYYapZrQhJ01sP9UdeTE93oUYdGd0+jT
vvt1pVDJyuAiAy+wnRh7xpjCeyvcLnA+DrVXKW1fJBAK70HXk5BvUHvmsrW9RFQ3op6VWoJ+8J0f
aCnHxkcD6l3x4ElESnZukzR8QdsbLfi3SSxQrNLy6iMzy9x6lvhldifFlBX6SzRM5bZHQtnei5bn
w7CiNI2d2XpTflPn8zxQBB2vld/lvtRZL9Wj78rkQ567VYCfljMyN/RQiA++FomezJiQseppx3lS
JCicWh1cOU6O9llVYjpaKofpv+GW8G9RnuHHQqyGVo+eM2LIcSy9HtXrWAu/XA+br+2L5XcEK2Yz
WwU+fYG1iFPdVgj0GscUWcSM6U7t/SRJDRFqacDk/TZAzkQbZQTTPpACy4gxMpl5dC4HYNdCLQ5r
rKTGxnwY604aTzW91uglqZX1ObTKAk35IKs17UfBcMz9GEbARU623lcWt/oUdd/KJnWj31UEyiqf
ahvxQr9qBHJeSFjuEg901Ee/yox42xRJdigjUs+VYuiN6MJvosID7zjL2CzuqskokXfM/PHoaAF2
VcBv2mcLlfMWN+PQ1I+i7ozgye/auHlIlI5C5coPuMzELPovZLczRwW45+Io9RNtews1wmPr6E34
IJUePtSiVR2yfIEe7UeI2tlRcdTrw/Wvv6wDXWhopPmv6Zhv0eg/D6xRWjAsbovkhPJCL/cTqr0v
g5kikq/bpbsSSS9E8FkNRLRB1kldJrASPl9N2Xpt0frwjkaYdTUFkBda6G/Slqa5b/V58a2tAE1u
e6tHZNOMETgkEGqagYuKMr1ml7Zj0x+rMRluPL+lQaRPYdLhB4y86x3btc9QeAAYHK68pssPxK6A
3IS4JoNUroPzH64b0kuiuNMQMow948YqWj3buFPpZR8K26i5DOzui9ESL1cWfuP7MOjlVQGv4E9r
mSdDShk0lcQnL2KA/mliFGd+1tvQ9sDsqcHu1ijMl2eBGTY9c7KouQX52u7/pxERDl1b4SeanFTi
F3Q+9Ajf5Y4UOngmm/biJ09HaXjTqCb6haJf0rxc35DzWTuPRsA9kZBiowDBsJZle2PXbjLYjX+s
0NO6H4LJIVdzpf4CZdt+MNNg6jbXV1yQ1qh2HXAeBHUGuFTSVO3nH1d4PixLHR2TrjdctAjgunYv
cZcxSdb0oq6+IY0ZN/SY6zjbRL3XqC16JJH3bIRj9t0JjTDwqP6aLv2YdSO+Z0jBZ/gRXv+Zb6S3
zMLBLYP45+SATDn/mbrWA3Ny6vBU+QG542bUOjn97nrVPmro4vubOsNx18Gbz93INCqf6Pv4MT5Q
KjCeML9QeXigwa2pk6OYZ28QJY+0R+yPnXhbj4XX3GqDZf/SAkNDIazlG+SH0MWPaaW7cHmWgGUQ
VUwdMCMKZYuQk7dVOTWajE4FqJD7BHAWc0yM8hBRj7CbaDaaxa04S3PlZbHyEl/brufbi+YMUN+Z
ioVfuVh868yykUkZEveIYHL5jOJC98328oYkonJydMrcsg8JIZNCYgMZniAAr2L2KDdyVvCyRTMA
ZdlkpI01WrVec4ODff45iTSrPyfM4aYvrQ0mf99osV98r1CWv7Ud2YXBRvXRXM5jWY2Hte/RttkO
U5bPPhBu1eybHhDyCeOKNv9dVxpmak8RCmVNvY+wuMpDDMdkgZZk3zm5exost7Q/dVOl7vLaKMWh
ySLfRAvY4hkmiY7TpvfH/CdHFRez3vZRewrloP3oLT0c0oNAPgf3x+s79KJLw9nRTYb3xA6HWLUI
km7iIlMdV/Q6nAmTLclAVe1qzBq+hqGHi2WlosnQMBJPGRTFhZv/TApDaO3d9Z/xxv6yaTVyzzDT
hVK0+BlS6uPcEwhPHhEz20EjoDrwoknHSZJp5c0EnGDHuA6/9XcvTA+cPQ2qC6uXZclbYwNhQMEc
j0AbZklW6q1D3SHRo/larW3o+CUn8ENrtdEb9QlcDeoTuvymsGimnAcGN8IuNO6C6ejFQ+W6WNp3
Tn0YXeIuOqFe90cfyiTYoPZi+PeB8KaHWuVYNgZNL7SN04ry3urjxDsmqD3tOzI9d27rGcGBwQhi
qJPuz84uutTLrww6q4m0NRubB5JXw7sNaEeMx8gfE7wTRjinP9OxK4pHzW0HC09rIX92A5JVMG/7
0NnagYaC8h7H9lk4vxEyyLsdWqhrYOnXi+r8pOP/PAMGuccA1y0dlZWJmr6V6/7R5uAad/BgXVwZ
lczHD1Ve5F84saQJWRL6n6gNiu+oVnTYZFZpMjUuLVs7wjMOFdX/wMhnq+OhOc6c/zpCkMWcBJwN
9ezSQarpas2OAg8/h7SdAsBMSdlHd8KIqTP8SXruTWgUzUMfgeH9bJYDMkCbWI9jQMOD0Uaf/IxO
9M4VQYykOuJK8Rrn8PIU0f8l3dFdKBggghanSM1Aq8HKylNn98m97iVBtatreizhHVJTyXgTotPd
3Ii+TfJ6JU+8zAHmkhIxiFnNxGNLn2/oflST7LqwOBla4/2VIsVA3q3jW7x58FY0nDIWK2nWZccb
BRFauiThiPRTBpjnS5puUppJYGYne3AS8vA0QKfeD3rvpo7zFwMthr/ShUhfIr//yal7L9pUvV+8
6GlplSsB7LWLfLY5eOX08kiUUS247DJjceyV4NfUKZk6DS8Csyv1bke7bUbbj/ZgiGdbL52n1lKh
hiJ3Zqcv7VR1OALF2ahN2qYH6x0hNKU3sfexKvpOOFiuB0r73KSaCF6IQlp010x4C9wOMk6iZzTj
KtwBr0dE5+JLEoQZnSGzhPDfnMWev9Z09KPMAt5xCnNPJj8SC9nlDw5eD9a+S3zzXrhjXPy1R+Il
MtrAZXeopWIAwOhGHmLU6hpOg2NU+PjREs+30Mh6nAajwv0eGG6Wf4Seln/Q45FAn6ZT8COQHWJa
VcEFtyvKzPscu1Q3YFxHwn1iicC9AaiXYrOF4FYs8KpNhOjv7ULGFiLOwYD1B0KXhqZ2CoBwdovh
coaPSm/a4Q8HBleHlCh6BfjEG0WHwBb+pcFkNvCfkDBps8fQTi005Apf/Ah6NDXuca1wmg9aOgD9
lrmD62yEuPN2AFUT3yq7RsE6lgjp32Ef4VYboxdKbUo9jP09DK7evHPQ8wpuo8GoEpw5UY2MtmXn
open/Gn6iYCCTdctEEEZAnWsZ9VteENeJjdN76XaV8cfMFnUIqtu7JXPexEjwEXMZRyZM4NuBGnO
vy4Tdseuwzw8aU5u4Ktjd94WUEZv3cd9q+38FvG4ECaEtb++rd44IAi2vA6bXdrLF5JHKiqZh3hO
eEIhr3e3wDCHk+KloKdIc0n74dda3NzHlVG6t3Ubm8V2JKD8svvc+Y7wgKxhqw3SH/Fn1vVO7RgO
mJODYTwa/XfS0VrrPhQGXhcblY7pr4iLJFphWc5mhOc3gGvMsDoyBRBhTAsX6bw5yMnKzDw5+Rpt
kBsjGd0djE7x6Fp1cGJuY2L6njkBzay0T3G1KYtoKxLD2rhSurjzBY6+0oa4jIL8JnI4IMyEnRlv
c/5BQyo8VadZdmLnowgHpUDA3DCK2j01YRhr28xDn2MqGEccmrDC+sjFv3BsJRL2mlX07ZfrH/oy
fJDHwZ2csaDUot7iIgiVSy4Dx+JEKoF4VdWOuJdUCqNxChO0LZtgZcBnzH/jeeh1IWraMCihWjG/
WAz4UtKGVKJddtKkhzfLRmHcPJ0avCX2tOOEhWlaFUvyKpHWUbcd257XsPPS0QGXjP1M1T0bse3k
R1LuUOg7TN5978YSNC5w6C3CKYtWDsP8Tc5+MWoLr+pX9CVokC85kqMnmdm1vX1yB5Hft7JwP3qp
GusNrjjtR5xyBokNrKY9offurryuy3KKIR48F6YVpFjgZheva0TCRhmTb53YNF4u77TGKL8ooReJ
u4WD47kH5VoRSsS4NcaZubfjJkHgdBhrLzi6iYFXbsPnaPEy5iRuosr3f0VwuIuHMu1l/YJxZjPe
FOaYGhvmhbm5rXVPe+mrbqDhjNCqFW09DQlUuUfLNh4/6romvN9oXMs/QqJniVVv3KHklFljhPFO
kn6Ky9HFAB0LYBfPLLdNdkXkKf+Y65hJBZiLNNBO0cdl6rgthFlhDEus0YzdqINw+262RX3qk6gK
+w0qionVbkNV0zSzDIxIrm//i34Z0YHIABTaniHgF0o+TAFpzVZ6fj9gfG1vSgTA9I0xufqNPebt
By+Op4fErnWOQ9kcR7vNDn3gFrd6WWg7gjYSQBhc3gsj8j4kSKdvkAQI9Y2f+WtFyPIqoEXF/+YC
hHyNhHZxFURBFCWdldX31aTbt16axv8VNLtvx0rDcd4ENZhKbSU6vLEmuncA/+jZzusv1qSFgP1k
o/X3adXpt/FQdttAN/Mt9Nf+FvlqdxPjJbGy5ZcBgthgAamlUzsz1ikyz0NkmZQ2KKuqvc3FlH2y
sfBAw57hgdo0Oh39lR2wDICvqxGLZo83MCze4hFd5WtM9PT2dva/oQ+Wx/qmrRq33I04a7BB/Q7/
weu77uK1zppodEjAN7DrgMqdP2Fo4ulXFXl326a+/RUmJOzO0gtl/iiGRKECrNXpp0yRba0s/Nar
5TakVANxAqxrkYND+vSDwDba20I19c7t7WI6eLKJccNQAsPp64958WppxjJaRcUFtWh0aub//k+j
s4ajGOfUvXeZAPyEUk6y90kDDkHj/qpLUv3ry722Hf6N08DvwAe/iuLM/IILDG3m962fT84tNl4J
jtVtNYYtTkR5nCXPVWJg0O62kzM9OfFY3tdSK50Tyr9J+VxlNTV3NRnhD8D4ZryrM03Laf9agEcS
n9i+M53E/u4Zqf6zIqJBtBoF3SpUopNPOcAriXYElOnb2MvNl36MQOdJnKGKU177Tn/rx2kWffbh
PNjRIVfBWJl7NpwIfsdhZhs/I8bCBI+oL9TUbyu9VenvmhbUmG2q0O6KXZbYFQbezKfTTZ7HgdpW
bdb+NgPEsI+6BgHyEJF6h18lJW971xSy3FU5YjZ3KlOo1cKTAgqK7q9hnnpy4X3uAYrc1pWFaqPZ
ux2248AGDIqgPDLFfT6GOc5xbtfVnxDwlWsY0Tf2Bu1BOM7cqOgRisW1phm40IKwiu7GIjSmT2aU
GJtCZvqffqin9jEdpbly0C/2PmNterqzcwf5jL3kkvsxwt2OncZ3sjbSRxdlVmCwMF5/IAsVrxFn
lykDW/F/YwwYHTOraHHCs6JQ9BBG0D4a6Az6CrQOAetjoRRIKqKwLrGS83RqLw361Mo5WKQrrA3Y
aHZFAJJHnb0YaNgxGuFZ0toc8iEAhYE8WmiU1oOYzO739aXmv2px4mY5OiCvHvmJ+Zrr/XPCYcZP
1Gu1c0sl0W8qs0AtfUAm7L1ECx4JlCgh8zV1BOh4HkkMH2wjkBPvNgxLTXzt9A5J66wWersWIS9C
M+pucJQQFbEIkIa/iJAxErot41XvtkUL4IlZLEKGoYfFU5aXEyruKbMzv+/SlZnMYr+gm0gGznEA
TjmbDy7HkwZle1t3g/VSYoOyTyVGTo5V6d6mtqzyNsOLAc9iK3P/ankkbq9/xGVG/rr4rESKXDJY
6gt2hbCxCGyawHwx/DBu9mAbZFBtG2/q6jsktVPrYwND6mZwS0t/aDU7f/AlBRNaQLZ+DKMJB8/Q
xg2DPrpmZw9J0/VPUuaeuVI8LWLG6+/0GSNRkALgp2+12AWhPQVlroyXenT1L2YeQOiRzdBuCdZp
vqu9Ov54/dVcfhY63IyC5ksazr2/WJFWnA7yoTZfIGZP4VOLsd7nyNTScTe4naHuZaAb341sjMI7
y23El+urzzHwn9PF8/6P0sufc5N92TEbVWeheGGaLy00lX0zGPZvN7A7/HJ1gZNshqnfMNPBU4b2
jeZMK/vi8nXT06W/TJcM/j+97/PXzVNiquVP1ksIsXffFSVeenZmfvZTQFvb0hNqWim0FiH69YH5
A/EXeqIILC6OeZqYmB5qhXjB7gYdeemK7rNWJPQfkBQwn6+/3cVJ/99ihEoT1ZQ5b5gf/5/YNY6T
bjZlbr+okTbx4+Aq7S/ioQE3PZzmhxFLQ3IwRCquL/vWM9Jw5B8X+gKqEefL8koTDday88LIQv7S
NFARW/o57r3oKYxXroK3nhFkLxB0mFOQQRbRzETqsVfA4F4YG5Hd4l6uvThdoD+ZcgSuF+lK7Iqm
HVbmj6/E+uXOBSHIglRUpNaL68+MYgdL10C8lOHkT9tRRHJTt61bbpGHHjAsRIa20UHe6IkWg0mx
w73b+ub366/67Z8BXRw6PvfwheyIVjRKDZorXjpLM076YMmDo/UiY0SYa/gARs69k4zlb7xMvUdQ
S8Ft0cbWStRatnzmjQYWYxZw4JiCk1+8DMeuVFFxw/ERmra6A8NXDDdlZ4XAcLCv4FIBofU8ycHJ
93RJI8YTfT/NASVKb2UkqjWG+xsHGwYy9zVDYgE4efGDRC1yTBaleKkyCTKsjqODKnpzdn6WJxWU
9cobuNzys/YxQqagYGC3LqVmokSfkY9t8DxVWDBtmjorvyIDlWxyehT1Sgy5DJpkIpwvtA7B14vl
TeoHMtJKs5QvKC/lEJnrZJrtKSD4Wo4WZfvKizt3B8Ot+o6AYPrN1zusQN997pgNUY3MegwMO5Zd
PkWXUSvsEVeGtsl+8XvabdL3Vr2VReZNmMiE5hF/gnElxb34sMRpdjsWUtTOsyryeWwxuJS6sG+s
DwApBqTwG7zO0/7ONlQJp5y598pjXq5ns6+BU7G9wbcuG6yFnqHYF5vBSyHhuNwpq80/CRxz00Pv
h43CMmWY3je4As3OkrzQuQdCBF0m1vlUYFyVeP5LY6uyvSt8O76pUtfPd6WNB+ONPiG1vfJal43k
10UhI4B4Zgo8i5mfv9fIYW6SorH1ITUQowfHrOf1N6kmb/o0NINIdnVDinpvVj5O4QAix/3oh2O+
zXQ9G+4qVSEU1fVOpK0crIu9LqhkaAu6FqBZoCaL9AQ3Tpwxy8J/yVzVfpZ1n31zReS1G4ZSjXjq
Kkm1yoAzfcm7DMklPLhXeuxv7ACHCo7xKgrnTCgWv6AzsqrAkTn80CV0icwwNr8HRVxgF1yHciux
vF2bms5/49nVwjP79BPo281maUucMs4oWoq0lf/SBdWkHQsrze7S0vM4zYPf4to2lWIXxVmEBjZ5
lbWyFy5iGTrD5OdsPmbLlPSL2JkaKD4PcRV/iAD9JIde4ifflDKMbmxmSCvn6/JZ0fuZn3PG8cCy
WlzfnaXiHHMp+X84O6/duJEoDT8RAeZwS3ZQsCVLao/DDWHZnirmVIxPvx+9FzvNFtTwAoOZCw9c
TbLq1Al/eE41Td3iXKWfFqexvgvb+YrlSnrIgwrAekKzsbmy9OXduX5TdCLIw4AQ2du1rarzhAcJ
+DntpPNPXC720Zgr/VaNWvvNlU71gvVfEqkYEhiS58m/ky3MK4f9jYPnwvOiW4Y0AMnElvdduoNW
jbB+nqxuEuBuakupl2TCV+iRgcCwMMvDgf4BVaSRqf04afGNrZXZFBrNmJbRbErzQzuay3Jl2/+p
oc93IVRP8AWrsODand9sg1JVJkZyWUAWx9W+V4bmNLuqrb0hzFt9TnaJ5s/xsZYCux3f7ZImUkj+
7tHOEuLGr7WlPU7pGKcIpfupe0CQt/iizwyz7qD0aDbd8dl+ylJGAofeC6Z/aUQPn1Q+2Mvz2BAC
I2ZTTY2emkpfr2RNa391+2zeeosQX1dx0k20S9NsMTw1cMJcX2v3ibC8CPmBtZPkKSxX4KYfGZDX
0SrOe5/PJgQOr80+ePpQXDltF/kruob8EJCD8FD5Z1OC9Fw7notM8RNYLodJMV5o/wjXaL19p49i
CHEhB7cl3DZ9ef8lvLEwlxodKqhw1CLbhoPrxkyoCEFPAUIcKBzC4vjKKCAbjiilTZGVLcNJCnmV
g38ZXsjI0BheRSWQbN02qQgE+Fvnk3hWyjEK9A2MBmEOvzFCx5jSK432y8zUhjyEdjJtDoo8LAXO
7zW/BqU0GJl47vNc/Aae02VHNaSWehy1MXD2s9sZDJZSF0RjARy1elF1qtU7y8gaa9fpjXblXL0V
dShX1uvsD5phe640IZTdDK58TsbS+1xzmz/0FeYkiBhKNGKwOEVnMptui8KO4ctoOC+PjlTH97/+
H2OSzRFwudC4HzgHq/7d+YsBnzsNnRLB06j1ZX1rI7bgh1WcmRkS5F6w7IukwqMtSLK2i8DcO1+F
05X1rrbztL+ZKq2MP8fWrOJQs/P59wTaGnuwoPEezV4WnyBJySLMaWM1Ed5C5cs80q+LfHq06kHz
3TnB36wQHxch899eT+JBs7u0PrRBPw0HkVlp8uLrSS/x4u58FQlHm1ncz6qVh4SSwp1htPne6UFC
HmStYecZN0Aujk6ltGOf+10O7cUOvJsZ2b5gl7R5lfxMEUykdd7bqDynq6BgN7DvQzPpOv/Aju1k
uIIqge4EY6qH5LflJ3Diw/xBwZob8X7VZHOnG4tu/bCc3J7vOoX2wH4KJtfYDdKvAAkmzfJoV9xh
6AkaUHeyNPn8/sfbyv6Qra2CM/SwYXathAPr/OMNfZU7Ju4cTwptrV9zOTbLUfoaPnEg4/EAr6pi
hDwywxcMi84v+leTq0xglBgU+SHrVDuE7dCoB7s0MFsa/Kr/2WIxlUQZMpL1lRD3Z+ay2WsrDsCg
5qde4Cef/9yknKB0iACH9aUshh2kTchGlYhnnbUdKe8HExE+HNY73T9qoKtafOtGKpmuiAc7rGcx
UFS1ozXgMjj1OpKQptszWupWf87RMl6XWGcfWLle/zDGNHvxCj2193Wy6NPOUC4mOHCRi0enHt15
r4F2YeGugNNWDZPZsMuHzOY/KHLf5g3vK6zlMDd7BYLh2vlfM5rty4AATI0I2nK9+89fhk5DRq+T
IH5ilG3pP7joxjEN4TdKwYhqru2vJcMx3NzGudQf4AEHd0Gia9UdfCh9dKJ4UPVdRdfnWg17megC
21jVFyicoT46m6Gkqzy7cmerfM6YoLePVotsUgprJXkAcuwgx1J0V+7hyxXpxtJ2WxXa1mHW+qr+
05+Sk6XqKguKZ1hVph4y6CGhKbyhDUU3M2KqroFr31qQmEe4YzpJL3r98/8sCGiKaULc1c+FO/o3
3ICrcXTPmBmf8NY46l1cdzfvn9XLa5ZWOnha7vG3Os+5wLdzMfr6eUjGDv/RwvvW5dZiRH1RppHV
F1kTtgy3rix7WTeR36xjJ7p+aIds0wp0m1CySLzyeQxQVH3ARWaoojSYml+OTbebCYa/BPtkXCe/
i6Mhwxs6Zt9e8xB/44Vz4qneGMFgoxts9tTgobffksE8F+aSRV0H5o14KL+5IM3CVQvjSjr9xnpw
XhnVgIdadZs2SauaxKjZfdk+V0Ugj4g2fw9KEF6Qk7ojFqny+f2P+8ZlzqOh9822wTkEOc3zDYUu
bjnOs9U8x1mKSkQ6Syg1vjLKmCTZmg8t+Ybck+MY5v1AP5lLaajy5BmelMqulMpvPTv8HsLjH7zT
VhZYl1ZW+83QPos4Ho/CXOoPVmZYCBvG1WMB7veqL/kbK7KtySE5xainbJ+eiZWNkkEPGDOxu2oX
S915pUE2BTdL7dFLT9u+9cO5EyyNHydscmrm6lFHI6RE0soaFS6zje9Erl5qVuhWhgcxfTKDUFN2
RondWHa960Spl5HeL8AjesKIhPHVW9+socqGg2x1eIUj0o0zKExs+j4Fk2dfucDeOMMrcoKBOzBi
jtOa0v4nbODtqlmTq/Lnpu3zk46k+gE2M6yA1Brv0CTObrn3bq9srct7gnHISjEhVUTuZNtSLOBW
l2284Mxe6OUznxM0gzlZ35uxNY8uSvNfmCirgwx63rRA/+2uMQyc6WOQTAV+K8b812eLKZEZrJML
H0Tx1pxxDlBx7MAcP4vEyMqwnV1nXzRJPAEx9c0PddbjCfr+S7jcYGs7GaoNAwyg1VuiDUIOY5bi
CPucw17Rwr4SfcRLmD8nKbodkDvb6UpqdVmdsCJaSxwk2G9IKp5/6hERRIBvrJjFy/JNJsqO8mVJ
3LBtymH//tPBq+BvO8sFHHrl1H/cf4QtnvN8tdjJGpI8GRClvaX/IW2F1gdcfLDFr7RhuqnDO1iC
lmwqhXEJ+k8ZsmxC9sL+zMnOg6/KsrRODzlRzXw/wnVsn8q4S/Mbp8Jk+TfnrXM/JUM6+LsqA0z3
Q5kIAZEaLyDT0qVy2xvY7uJu0tM2BTCqyLdwQppu0bwd7ZNQlrAfNFcfsrB2oLDxIhDhtX7QoIIS
cTehlUueP9C+y3cArLT5Tusr86Mpis7pI0QrdSusbafHttWaA/OzRo3GRYAzwYkad1jwTbSNInIK
Kz5UFpj4EHpnn4VaGntfvMEaHtaEPrtpwaYcnHGSatekdH53I+cxjyaIzn4oNH2SczQGdql/hvyp
9DAj5YwjdMCWJ19rcM/JnWB4lbaWYhHoVPpjoUb9xZgcY3ZDp7SH+DZNqzr+4Erhg5lNDOep8OOu
DD0zN744mPrOIMKN+FNa4SS8K+DLt7h2K/M3+ahj/VNyDKv7Sjh2EkKpa14XWbc/2p722bHXje6e
86whKIOGxBJmWTUnp7Zi4GqNff61xV3sKbFFM0fMkeLnIqMh5Tl1lkXFQJtuV6Gkdl/mkJejpJm8
Z7cX1j+xGIcTdsnxzyELjDyk+14Wt4MpxNcadN5vWpNGvPeUasQLvPrFioqMOiDMEXNA9zpfVP5Q
WkM8PqT6WL0igUMVNRsp7d/GCmQbanmX+wh7mLM4zvQL610SdLo6NlnZvS4QRvx7aUhUGpHNMpPQ
nZJAHigShf3RX2IVPIFDSGSo6YV775vz+Jl2Z5Ue4GWX96RpfhC1rt803Ar48kRzMjdP7lIqtYem
JFAHTt26pjhbA4AXaBBqdFRuviNJXf3oa3PMHngouVvmwe/3Cyj6O0DOhRnao96PL7MPZW63LN08
7ds4a37XcWx3pHv6uERV7PX5557pofm5EZU1RfbQGd4pRhX3dbQpb18g507Dva9neDojIxzLoyxE
ggkESgztLm6qeUGPvkAgA3aBo9jmTNt+tIpxCFhyQy/2qUZGxfHCYyFMEoUrfc+4vTqkkzSoxYIa
2f6EFpwepXojJVzKwfg6lKoYvxl1Y5uPYprT/sXi9X+lg1MNr7b0ghESVtCZ1a0U+fhBH4y2+i5G
YLpPjGKXCXPGth73mhg672ffiXT8t5OJ7T50AY3jQ4HUwRzWrq/uKj0JpnBlb1h8omb64WRd8Fjb
cevcZ6LVJwgsA4y7uZU4NYzzSNW0i80kflgAzBR3/I/5Xk1jM2HJt+S0J3NyJS2cR3KFGz+m4vyn
cDIZLUzH1G2+NCO5plLzgiIfkrahI4rF282L3XjPfZeJiu+bdRhJF3o3RKptxsd2WRbjlvJHO7pD
6gRHKKhg0pRwrTxM+jkZDmWgsuLebPJ5PFiIW4hbF/fC5TTYddA+8Lxx9TlN04lqEjVc9Wg0pvvJ
VkoYe7tQxW+lBYa8clVeJAyr+hqRG1ADY3eG4Odx3aJdUmf6OAOsMZ2nOPOTDKpIHO9g2Knxzl7g
aB3jPM6uARourq9VDBjdR1wowPsi2nq+MCA04Q8UeM9uXmq/sNA7KVoWyc40YjSI3r++Li5nB2FY
ykSmf2v9Zm8LWbufVp6Kj1bFUB2qeilekSK0mjCeHefZVO18JcG9zLYZSGCIvT4Z7HlAFOdPt9BZ
Qj/MlC+lM/p7vCT0h2Sqyl9QRIwHo+2mO91FDtZYnGGOkKOKm3Aa7K/vP/a2smLIjQr9Ksi4/gNV
8/xHJEw5C6hDxYs5W5UZWjVTMKOvkletytMDorWUUkvutNNHKAY98Kai/+uRFGQG1P3oXUMyCy5o
dUUF+BNruvwFYm4TH/TUnH5rec+UImu5eO8kQ4Er9eRlI9VBSJSElCemoKXeOX9sQ6sR2iJKPHcW
OtG5E5e71GsEptwNuUFQG/XDWNaZv5u7vHutK4jB9LBmUGU2zd6/zQs5X5AUfGodklHYduc/Bt00
OoZmOT3jxu5Ec2qoCIEDhZKDo7ynQGnX6OZvnCtmgNR3YIVAFWxxviCmsVHrrfnZQes5HBvp3BRW
Nv4zqyq+xtHfBo91gzHgpx2C4icqVJsa1k19rJt9Ub30TmuKXWCpIPKMRmSPgZeqD7Jv208MIIvf
7+/r9bj+NxdlWbz/mDqu9h9MRdaf9Z8iR4414nCtWb/48MXiR6zH2U8cxO7LgiP7sRZDJXZFSb31
0fL74sv7q29f8Lr6KsnLwQb+xsz3fHWyu3io61y90ATC8bUoK+8JFbLh1u1wAr4SSLaRC/83WlxA
R8nIbaqKTZKPZXZqufCfXsxRYWRKb0qG4BYxjGSOZr7aopbyypIX4zRG+ZTl2PBBy0RCddsDBWU5
VkCgm1OhWSaHo0CfywoLePgpaVlTiBvQkaPxT6VP5Ork80uwAzBjvVbCZPTZ+sKYI2SzPAR0JHyz
UEypnx7A2pofHCt2uWAtoXWRLFCLo8IeggMyWE0dId2VixcuJB0/l7guRJgjRee+vP/9Ljctj4fu
DaXTijzeMhr6NE5Gqhl1wo66eF7Rih9aKoRTpqY50qbOvZ+STP77/qIXsE4WZIa00tbp96BOsbmC
il749eKX1anQA3SSihahq6j3EnEvnN5zbqWTg0eGsw5He24d78436uGm7rTWOlqjNtTwgPu5PlLQ
TjfBTJ5zY86amp7f/53rdX9+tFa/dkIV+S0qidt2feIAicmaznyZ27LGYpNuiTqihv2X+G+IzqwT
8Fqpwmk2bn1LDIVlLlq35svQdOl8KBfvlwPmLImMQWfM8fcPRTjkeShiOb7bE1tktd0hsvai4Tq8
Y8RWyltvsZr5ys1zGRnWNf5vnU2NDIg9zUc9Nl+oBhofsgpIhBChlDneMfcBSvb+Y721HDbAq6rz
ys3ZjufqqfXqyV+sl4T5N0lbndw7TpL/1GVWXuuOXu4LWt9gy9fIy5JbAEKSlsqTiUmtEWfjt1Gr
Yzcc6Gt+/ttHoq+/0nDW8wkbYXOhNI2O0itT5JOYGqMiWVELFyfTtihJW/P1/cUurpFVkWWV/WG0
i160t4mtLgqlht9kycmqsr7dyaIMXin9iq+O39vzB3BiyclJ0vrfBTrWNee+iyi0Lg4EEToxc19u
7PNbBLiAhbXELE/UTUkJHQH5XBh+fhCmscjjo6qz8taI3eX27x8ajQFyYOBwK+f1fF0YMXASoZme
pGpjhjlBY+9LrxenJV3qU4WcL92JXneT0HYa96+vMyAMNFLAjKF6B+p2s7q3AGKx6gY+VUq71Boz
2GtTqf2wu6a+7WV3rSt3cUTW9Uiu2bTAexE8On9a0J2xLAAWnnAE97U7ORpFfZj6OAc/gzJGsHv/
5V6cErTFVvDVKmFlIgizCTSm23omyddwWlqhCnonhf0rWOpr9gR/+uNnURp1yBWxTGoJSxIjz/PH
sm2Zc9MW88lPaJB8LwDTIrvb+CLdpe3Qf3Rzemk3Zu8G8d5idEWXdXSbpjmWTjDf5V7i5GHujt1y
EyeOQpXVqVFCyQYUUiR179wud43b5O3J92V9U+k6jpkgsvsiyoYlT0JEbqjrQ1VS06sjFH3EBNK6
dD9XfZv+kEmHTMP7b/biQyKqyo2Bfj1TImbhm8DQkst5CvGBExZQHniMyftqzL48Nm5/TY3jcimY
/TRUsQeA448A8/nLHRdTQMWT7ckNpDpJmQVmNCbdcz8Bmz28/1iXuRZyAOtknB0Kvotm9fliIG4T
ikezPfUrGe0YT11+441I+kdInaj230BXabciXBbnKK2+fgHzv9A5X3BLiLD6KBB7KJdFlju987Sn
WS8aM/KabgI2MAiMF3HJW36mwmcW0bm9+a9DvnbD9GCuD5pCHwjdaNk1jw0Mm+IKouUivlo0v1DD
WYkTJMpbSRWOeJslbtGfDK8bkPZra3HkJ/WfJrOtvsymV+9tq5iOKX3nK9tlfW3nB4SvB4+Yk0iP
/CJHN4KiEXEz96da0s1DVbBmdG5Phd1HbaI33bGQYkmuLHoR0tfTyPgQ6hB4GaBS59+yb3wuSTjL
J1yc+umoMdMElVKnytqRro0PZYoVe95lf32VsC4DRJQVyAag42w2bNs6IkmsdjiZVpci4ZB1+p20
llsfhs63gQo5IXc0r/VULo7Jmh3CVWdgq3tkcJtkZ5BTmyrUjU5lT1cTAz+AHGEwaHlxiEcvr/fv
n5SLqp6ppQd8BKU8Lg/C+uYpQRuBaytn+RmPH/8+aRhGG3JMP9Dr+5i01dG1E+NxlTt9oFXn3PQ8
8kPTjt2Vj7zt7MBcWE/rGo68tcTeZkJKqxmAlIj7G3QwPhmm1sKHsdod6hdJmEpN31fFMoWDYVeH
Xq+cuxZy599lfn9+w6omTgEMnYIc4nyn6eWISKRb42ZQSGff6MPwoXMWYrqMr3lsb660P0uBAYPm
tTYJ4XmdL1X3mgngAEtqMw6yj+M0i/slRYzl/a+7OTr/uwrQdcgZK4x3u5m0KSjBZWJS0lTSPsgE
KGaWtvKg6Yl9j/KSfR+Tt1wJvpsd/GdRyH10SYB1wk3YJAdu7y2J5/MlGcMCcsjL/M5k2BQ6c3FN
8HQTj/53KTA04Bw4M5yW87cIBVQPOlx3cWdK9V2joTdqeGm3SxDl+aDRed39/fskySIWrF2SCx69
xUQQMJ1uHNoqMx9NBS45L5mwjNkURFZcTWHvZun/532CwaVZxrnAruT8IQtzdtNmDjDb9nUkiFTW
htDzgr3OYPDKUm+8T9CXpNA0c1fVkk2iNTfJZELUwcEn1+YqrHNMfEKwlcG3xYNFJRyvvXKZvbFD
WZHlKIDAP2+7Pih/LivU1zyMQkw7eGPLkezeOxaObD+Ys/w+oy/2d/XkumvYlqyFnfiK698cc+k1
i/tHY1WbchG5gw3E3UOJy01RInt/w2zu6j9LAdWjz0KEXfmV59+u1ifbzIJYP1gT1h0Z4ju7chLV
zqrzNkrqYjnAQK33wDX+2iKahySOkp4DW1itbs9Xtlt/LpO+WHsNaP+0M8rrnV1hKRYwA3r/Id/a
NfDgYAOR4FF8bS5oBHSVa2X4AqS10A9+My1R2g/Fo0kGFJqaumbr+UaAgarpIgtOSoCLx+ZAZG6s
RE/L9yDWjeOiHrPqVhU30p5/vf9kb67EmIH7mIuJ2/H8JaZak3l6VvJQci7NX+Nc9O6ToUndCGdT
LF/fX+3yPXIDr2YWBDOCzFazdlla08oCAnVNdX3Q7CDbJ5ikHbs5ye90hrVX7v7LpwMoRSwjDyS2
UDGfP52a3HrRzNI+9MB2buzcNQ7SXJrvrh//LUyKg7Cu9QeYxEmn83q+Vu+6JUllbx9cGNaOilxy
mbwLReK1zXGYgHEeHKXG8gFOJfVdJDtFlle3VoXBNVSpWFwp2C8DD5Mr+uuBB5DFgjZ6/oPqYVFN
BQ704AOWcpqQGzETr5OLHMvOmQdR7PGOXU1EhiS7hux540OvVReFMxB4HSTN+dqO4dXGFA8OKGeU
j7hCfPMOQQr/MHcVo2Z3kleyq8sw9CfC0teHYLO6Cp0viALZSApSQrNAM+NAYpl8jf2hvMUNU9+n
jdZ9BH0RhyNC9Ffi+4V+JsBHdEyBrq/gX3L4zbNKDwRt2U/6wZS1HjPx5eMPTTFFadHXP5bBmu6L
Mgck7ZQu7NVJf2qGujpWyzSebK+Z9oAnzee/PWjk9VBCabgRtlBvOX8dwyIrKwFrdsA5R947Ztfv
0bot72VVLQ+14z/9/XLoj4F7A+aDFuN6Dv8zV6FjzjWH4PZB8/3+pTFzZD9Sf8joPYN/2Te5HeRX
7p3Lox1wqwLlRY6aXHqb1fMx/dqYhXWwMll2IMCrpQo76VaHAf2D5Upa9KfT+5+6kNMdgEIHBsgE
gJCsby6bBY69YwtUy7suaXe2T2vG7XrzeVJLuWN+o3bOknlRUuQQRaX+NUAdJyom/MMBKVVXnn1N
+rY/hoimE7ZJQWnhnr9urFqMqTdaE4PhQh1zFcxZhK+OrK4cqstT/Me7ycLUjbYqXM3zdfTOHIZc
4ueYUD4xf4B3iCFTcV9Ug4bCov/6/i5647HwLqE4XA1f6VNtDlKXuaWQaKkeoObRVQXc++DLSv/0
/ipvbByehisB/DeiAVtbw9pXoJOwrz0wyrZPapJI8gXZON73ZdOb4fuLXcbgVb6FRjvTCviGf9yd
/nMw5iabHd2IccTspPwhtcD5QWtVLLcYoGrdnnsCvd+ktbNrfIQ3nnJlNhKUCL+wnza3kYL6tWZr
a0m09PeOtNsk1OCtR92s6Z/ff8g3tglrIT1IOrZmupvt6BuY4k02Do4OOLk7SbDcpVZth+BG5F56
2TVFyDfXWwGFfEYO//ZW73x38nvP5abNlvgmT/38ziNZuaUlb+/ow18zhnxzPer2VQlhNdze3C2k
tK0La8E+WEXq7gNzNg5VFnsIW1CIzYwlr90o68c5O99/hA4gfgOBoB28VVWysllafuPbh6aldXFA
LMV70ZCsbsImbru97neeEaZei4ytVne93Hl5FxxxJxr3eonJAs4Q10LOxX7iJzHZJeCyqyATbuNf
2Vito9XOoaT8u+dXz/tyKppD7s1/ifEmzKKAC1mVWSdHlDr0POrItF2SVXvzgNV4/SBqOmJymeSe
fma9H5iWXmGrXIQd1kNjYLXlBIQL2uR8PWysECtBy+OgzNbXQsYpJWZpM5SaK8Hg4h0SBaiRYGbA
x12HmOcLZXZBZjhk5pGjmR4UjPPjHLTmnkj+5f0TefFIkH2JO3woBHYcQvf5SpOvdfhisQksYxQv
bBrnzsnMawiwy1X4q+kbrgGGZuA2waStZpbwCZ2jUWlWsZIeTFOE8ZRP3TWpvctXR1ikCne5kOgM
b50nFiu31VQp/xjPIvuJo7J7E5eQ5QwQaH8ph0CwXv1LADGwEoCN7enLPaN1KqvxURu2MUzW0eaP
Xc36EFvqPte1+IrKyuVbXJ1sCNTUemSu210xZH2WuW3tH20XFCeWb8t93Njazfs74g8J9L8xhXqS
XIH5PEk5TMg/3cn/3ESD682YM6lqByfUcEMLZmHZ3nYQr91dkNYmNNyhd7zxIyeEV2oacxkfcQaX
aBRjeowfQ4BhGXdIh2fZ2Ja5inLYvBYYjW5uD0YpjO8Nlg6/JQKMLyOQhUcGMtYnByuknHw4nz/X
Zdrf4+VnvoxTr/QQjpxvRKibg6sdU+H8TCdV9xF+avrHydenH3I0/WIHY2q+Vym9PMgBcwbaqjWD
5Y4eFvEvs2tMsEpvjuFWeK3+JHARLKLAzLXqQa8GNXyIaw+3ySrP3F+B1dlFZEpbngB2jj8YiUg8
NTyaIx9EZ4OlI/g06iZ2lHioEMBSh77wtOGA+kuy7KCHFNXBs0XRhCLTU2/vjqYwPvlt3f0a+6oo
jz09oH28xAZ6MM60jL8sUTBiAzDiVvvRttB7BmzqMN+L2lwiIocj4lTUd305+iRxLvbroZ31qEwc
DQcQuhUqX7QA0cwg64vHssuF3ONY5sS/LXvq0z2JR2tHMF+s4lbV0+JHviwao4tWnHzDKwRGBno3
hrt+KKwRzHSo+9j1auiKyHS6rUo1Tb+LunEa2m9WMBCO+nn+MsQewyMcJoM2OHYY0tu7KzuSGHS2
IelvcNJ80I7+OtTdZA0Y+WInJQcBMz2tjmltq11hVEC8pbCXQ4/DS4izW3JbIr23b7F0urL+9lYn
oScB5FgQUuiwbN1VhqWrINQY6T52p+pOed2PeOjLA2T55uCZlTpdedztehT/RC4uNfTH1pHL5nkd
M5b5Ir30TmAWgHxuYBbtAS8609ljrWjZu0UWyXhrm7Xp3Hpd46t9B83gflr0Pjh6E0jVo2enyXJA
MkOP903TIixXNPY8QyVM/Ox71UnsoWAOT/pHfJey+MUFflBFFnrAzcOMoO3dCJcC7rUR8G+Ns/BU
kIYPX5TwjGpvNqOpdq6H02boWNnkhW3nKh3iwoirV4FXRbcbgCSijusJMiHGGGX7DTef1jvgTipx
Ic8GeQK1rrLHLO5tbAlqfOzWS/dVH5LB3rdNmpYPQSsN6wguTRo3Zmpm/xo2LnVlqDeUWCFRIw0+
jZ5ZP2PMKb7xpdDRM4YFCV+jS4aPHkrT+3FsVPKCd3Cm3/Nbp+Q1c+BZ/CNSTSwfsFwEJBtbjVcd
xVh4Jb5DmWFmKMt37u1kdN34KZnK0j/OWlDlUQAK7WNQGbgKW0tQHqln436XMYUJ7L2DBTSsBigC
tC1cJ3M7+jVpC/Y3S9rC/Noo0Uz1zZhIZt5+ky/J0UtTYZymWgRIrePfsTh3JrWpthuAx4lP1pzq
04trLcYvZIsb456mmQH+cKoD7MB9My/2yGfjvGdDHhi+vr8TKd02R49JCXOotS1gU9VyDM7TA7Dy
o0nIq+4ETidNFzX0crxDpdYDL7WqgpfgcOzbg+8V7imf4unfQBAWPtXwbvwwq1Rvof9kApJVtHd6
bHjL5FX3S/kgKi7yfTHg+Bcxnq7tfcKBEBaTfz3GZyGdZjMsEmmWj+zxMY3KAuQO9OcFPEBs6VX1
adDEWD8tyMIUB8cH2r7X4QSv/kwlTkKRGHU9+TC0npGFataXqscNt0ynQzWhvfpRwwUXLTJk9ZCD
6iYkq7/Yc2cv31zI/85XE478q99JxDB62+i7Wz8R+Uoa163Zj4gHZv4QzOhY/07mOKgJRC4wswfl
5pVxh357vy/KxUwPgcyDtuU1WVYSebmVd9+Z7XnRnNcxXCFZB+ouXTCoxAhLOHMcznHToCeyDBVy
JzIV8QFcUvZgm5hBIhVcljHSNwXMKNRe5+Y26b1qPqSC0/0xzgVsB94NjaU4sdK7uGu1nvuzcDoo
xADy+tDUp8U7OAl0C8AGtvnUjmN5MwdyyiLkT3r9di41pMQ1Uvwn5B3xVgz9dmLKiZ5pO2uRbD2V
fs7AIH5d2iLuAfMgKS+qqNMa2e6KXBX6TrcSbUZmv86cnYe4vRYx2ZBYO3Ymd11YWpXtw+q25mKp
d9VQD2PoyirRHyEwxt5PoHPacoMoQVXslYQ3hEa3EaT5E4mL88/UlF12ovO87LTSSP07B0/Dn22e
G891Lwbjltevz7vGm9KvivMjboDu8JFTfNoabYeIqXm09DT1gKxUlhPVk7C+xkC5nVDGfYIRgLCa
Y9KVy/yjTIaAoa+WevOPOugsPpNhTvnDlElQKnkTTyfR+8BWTV3hJpl0DGbVkJc3ojIruZvHWrCP
40RilqH7MXa4+eiU+edSm+PvtlYr6xEyDP6LQOl1eXC7urhxRgx9Tt6Szgk6+T5aV249VMkptmDp
m8cRdI13iyGDQNagTZTVNjv6P1mxX+yxnE8LRK7fNn+o5aG9eAzmrMTgwg2DNFPdsRRcczeiwS/b
3c9229lRmtZL+sODiGHjxxvjVBnGbtFN98gopPadXCSy86WRoUihed14M9cgzj5K9C2s+yXWCmOX
q7QeGEvLTIQIhE7B3qx6M//FAG0I7vm7HJLVGHTJXvcaOGDuLPJ6JxJY7/sB72ZISOCTg9DKuq7+
PhiNle+7zjV/6jGTgJ8DyMMO+NyixBNWEu0/ttE4c1i6kzUf59G0qyioZXLfg6CZP8KxNiYaUNwu
+1wZ2i09DY3kbxjIoRH7DoI+DWe97A9g5MQ00YEv5FedE119TMei/9yUgan9Sw5mlaHVxBCzLS0Z
jXBKdQNTWplewx5dXPnw4Qm0zL9XtiVwwfM4m9q9OWgNoAotm/IczkYMLwh0s9tPYep0hhGpHsPP
l2vxfRveWXbFKa/aM9Dit5MIJMvQAJlq5w4KW14++e3SBnNEY6T9aZlSug9OO6BJvrrZaHutb0HS
1LIgmtmT5iyQixVHxs/G5V8HeU0HO9FyULi3OIHsjosWd6/jiHPyGKpxXLXj/4ey89qRG7nC8BMR
YA63ZOcejaZnFEa6IbQKzJlVDE/vj/KNmi1MQwZsL+T1slmscOo/fyg19wHmVaNvCimEzO6Ay2uq
E6gZyAO3MTDY5easru7NJjeybKTBDrO5i/qtIFQyP+pC89pN2XboB9FEJ9/ysnI/mqXVYA5YOLXz
hA+LwU1gpPvxoJRRoi5XGw0LjIoOdPjMJSuNZ1TFuuFTuRfGFkJ3pX3usj49mVWtWS+lmZmfXavX
el9LPPy47VoU7ru3P9dvIsSfhTBtN/S/4PQq5Oml43c9S7yekMkwMuSJILqx3uWlij2vzU26Ji7h
fYqDqbftTZEmvheNIQk1avelnfCjJvc27k84VH0x6e38VHXcTfypmORHU8gfbjjo97LCbgoHfiqe
vbq6gPwcDCsUyKTj2jrdNJywGJnqwR/rjujlKK1pRpNTnMA4c5EtPzrqMFa7JUUyv9PUul1Sixho
6WxDo7m1ezUF9ugFplmnHszzI02sftvg9W5wgnPkjFFB7Xrn+yyr9Pr7wFrmngNWTMP5BnvgVfua
VD77BNEjVaFf1FUF4Z7Lxdkh5cp91Cmj1EBGiXtSdKCQyW/hqM2QkNGtop4SrYfQQ3YzxM4uz+UH
RJ/IGqLSKhe7M2J34Olx+Nj8Vf3Y5vSo7rzDcre4egXAreXe/3/IGxTgeooJIt0yyxjdU9S5w7Gm
IHoPDu89tOhsf4p2UMjFyPAreHvkbp8KCAsm/DsGAmnAat16BsItXQD/1rmTWvs2JfjvUGFS7z5F
pAXFHzJ0P+4DNDP9XqP590y8fmO+GNOU1+BqCbP2+o3LDKtYYviKc5ep3oNLFmm16zNiwC4JbdEn
pWmG2k8bA7Ws1tWW/j5GvGDt8GtDt5K1oSoPfLzkcUpT2WLk0LRWvh8xLHjFwS4XG/y9lDTgflP+
6nhHY1dnYe19fXsAb2beohYChMLqnmu8tqZQRV2HLhnbiJNji93kJdG3werxocpz64mzMNqSky7e
Ywhh/Zyg7N0ReP6mWV6P4RIwCxUS710Ok7VyX5dJXc7jnJ3lbDTaJvai4SHvGxjeA6VHsUHtklX+
aMRm8+IAlzac/Fb3pMslkiCsM2xgjMiqoq3uUOCGgZyLsPgP56HkHfRqt9plM1fOoBorpxv9GHKa
ss3Zo9vJN4Wr90+DF1sPE+nG2NHjh6VspVrjo+mXcW3+MPHX4yY6Eii0i3rN7rek3MTRmY6Vp5/F
pKPEnbqsVr7UPVfl9Ggag+0GQFaeGuPD1ue1r8Zhp+7f/mg3PL/FYYitzQDpRRbLf62m3jB7AGNq
eh7saJx9w5v6k9bNwyMIerUHB0jPHr1xX9WiH8gwtJORi/7b2z9iPXOW2BUu8Th5Iu+AvrT6DV5V
Y71tC3km9NRBNhVSi/iscS090dMD2zSMlFQsU2sHY6fgFZCczaRS890//ww64ibGMWwEcJRXDcRx
ngfNzeP+nDkTYa6D7YyBwAATPZoeY5kcu1iSW1GmvJMjrtmTzKs7k3jNeCdph+4lRFP4JoRF3JCy
Wy8Gkkvi5jyEc+Tu497rieWUbuse517AcMXcQzYPXLHa/8ymx6G9sM3qEU2XaGefRDnn1ORRNAS1
7JVuJ9oEZXyrNXZG5pWqT/3BlapId6nMu4cKS9nxW8g39k5yqNxzaYbh6CuwWk+dF7UDl6O2qe2d
JWZlHyqZKLdvj/gaKOd16cIvL7pYWvLO15NvIF5wjhSnOuM/930kAkpu0jj7jM1pfc8x5qYnvjwL
/ACCAd+Xvt/qWWnau3nC/Y44aOX7qGVwwsO8SKytbKZkXwuwUZ8MX6fatQj+P2JegJFBUogvIHLy
CCnu7tpbVwds9Nj0LBRqWCeUKKsTZwLQHNopbc8K1FdcTXsZEbOSNX2g4v8kAr1L5ntS1t+K7D+3
yeWhi2IYk7pl81iX22wntjo2vTgnC3XgTDhJbRxkpXekHma9Ln2M8gqZnDuVhPaXyS7y+n1jqvMm
m/I+f51jAKpXD6DjfRJ7SrQtvbw9c7PTHaBRjPx+mKU+jDsik1H34M9LNTrbkUMMTJal9hdJqgRn
llEiTnxsQdOGC8IBDl3utf2rYlaJku6aoiDbT0q2aoAbc3QfVQtl853JdwMsMRQQrdCuw1daeJyr
GVEPoWKWiGjP9Pj6xym21AjeSVfnB40Opev3IR55m9bqiOkpRV9/R3oy4kqYpphoux2T9LTEGW4S
CB9JUKd2/Cmvo2o6jLOmpJt60o2jtELR3qlU1hzxJY8L3TfXDKQxS2tOv142fQkBgNSe9uw4zOD3
XcXJ/i6JQYc17HLzc5Np1qM6t1a4mIha8XtFmlkXCCS2I5Y1WeJ8fnsd/2VxwWkBLYbGQ+cZwPj6
F+nYz7q4xo9snUZ9Hm0Jh5JwvydNq96Lxo2fhsELn6jx9WNrWSReqvVo4CTimePnqIU0eWeI/rK0
lvC6hXOyUJHXFJ8xLsIBGxfjjNdIBN5DErFPzuu8Nxv6/bNKG/rOE28OUuiWC2+WXim7y5IncT0E
lZC5FipqfzYGGbXBUDslDjs9Nl8bPmZR489kDnr3rKX8TVu3AmbFrspdODdZblh3vsjtAPD6/Ais
KDEmuPk1AxHCkVrb7dnqHDvB6oMm2EaNTGn/50RDgodXVZjK8e1psCyYP/YWygQIR7CGlxVFyO/v
ROs/u3a6M7JjYkKFa2GFEmYS8wdlanqLsiJp77lF/+VptGKcRXDMAr2Rx+eWVrI1OIswQJvLLbYp
KqkPuidORpGnv95+tVXfk1fTEETAMKeny6L7vQD+eLVssiUGIrO5nfsZS6SS3ghtScW4g3bfvhNT
BxIMFxF84yBWX0+i2rNGJ4Rev02Kah7eSa2z48+DoKl9mEw3DO+AL+vb/NLj4eaBY9xylUdXs7rN
T6qMRWil9oUQTEtLg2r2uowrosB2xx/Z+Yb9gHFNdCw0CrE2KPVJSBJgw/w/ZaG8bOn0ELMRDsws
uS3MuZvJky6jmSaqWUf2xiZDqU59F09tXbtXuy5L6o/5xq+noY9PM40xvFdpf1+P1iTBsB1zti+d
ZxdPtKW8FDDR9AofsOQdVlrFV0XMGJKGmHMc6rLKn4u6Hl5rU0+7O6Xb8mVWv4WfQD2PxAJUZM0+
E5NqET9uxs9l5BCBEJmEoiOH0r4Obey8xOPogDp6+R02yGqZMwKLpoN/seLojqx7I2WKwbcYpLy4
Qxn+CPH5/RAq7jz/p5QN/n9Ydw/Tw9srYX36/P+ZOG5AVWYhQNi4HvWygF0DRK9eJr6Nd6wx+irP
tVmVbuGXYa67oP9FZu/DLiqqbosRb15/UTjp583kDVG7BZ1X5T3b+tUdYvlV8Me8ZbNDl0EswPWv
qmczzPFPHi9qNm97h+TWgMlxHPTUtIKxJkM1HE12IlDw0jjEEKHa4M7ALPeDP6YAux8m2pzL7uKE
stylrn9C5vRJn02hdikbLUp8vZaJvW+xXVdejSFUn+a+HMpt0spWBl08dfHHEEJIcSqRJKgEZceE
T/uQy61iQ/oXl+w7PeTfTerrH8hGAbxLB5l7Oj/0+ge2VUuspdrb0A4abU5PqC48MgOLJsYPa4hJ
1ngw20mOR7B2Ly59TcyOFqQteTsXFX263CHCy2g8QaYyOeJKIy9f9NKIunM4jOWRnIxh+NXCCsFy
rVGA/yHwDUW3K9IIkyzCeFINzK8MdYKWsMvtX4qxiHta+VOduJu8rhW33+iRoh3It7KG3ahNXvE+
9LCx2SlehE2eqF05XdymtUFElD7ut62kFtriqGEppwqdbxsIMQ8fLNknxjaXfSh0LDgmIi7p0uuk
A2V6RBM6V9LBfiq7cbI25dQAgNlxWIuDPiZYr8+Zqjzzq/JXgCd6+wMfNA+sfEgok9VsKk6iGR9h
65vFU1iVdncPA1uvMiYTHgTciyj2Ft+q9XWlVirIcWavXYZmkA+lFxaADhPORkRHYs9XEpGmbzJS
sYYd7oMESI1DQ2s9Xtpqqjfd4QOsoFR+Ddo4Oi9UdightbWwi6QeXAQqs3nu5/D90I3xgUSMKhjy
DrSjDLNfrlmGB02G1Z3d5q8PBpwEGGOJs59cT1mCk2o9K+v2efTM+EC/rPCdEmYdf1w8pe6kvHbc
GAq/tbPicGc9L1vG9XKBH88rL6JAB5+G1XKJ8cRP1HGKn+vBib1N15BtD4gMTZaoETsL7J5sgA+J
1JxgxkD6mUAt43PupfcCCW7HAIYhX0CH0QjCtqbsK3RL27RSxLNwmOlmqOm+lhfTQ4E90F41m+Qb
0uI4yHv7H6N4+eyLCn0hsQGgQ3Je7WjIiemuFpVycbVwJPnDkvH0gEVFam7gDk6IQXupYclReXc3
099vdT36vKu9qPeo5IGGVseMmkDMa70uf0Ym7jQg1kaTL7eXSdVysJmF9ogxKGf97I1q7cdYTc4v
42hx3eonz0hj4jBIu3gYFElngcvQEF50trvx1wiXaUp/TogVh3cT/BTamWmBWX4f6V4VjBj65Q9j
LeLGd+NMn3y7HseYlmKr0anOyvZcDVFVbPKOVbjtJb2awk3RXxO9M6J4pMsPJS3RonqjO6Fs34Vz
bGY7INtK7sBVlDTFWTsT3QcKs+rJNqb5a8gOGF6sqmnIuYDxUW6hXM8eigiisvedk5hNMPd2v6QS
C9X5PveoGIIIUlJ4wiA3Z3PA3Iz/rxGn9lPoRsVDmdJ93U+FZ2HtruN8yFAxYP2p7ZvO2dQgpmKD
oacL9b/D08HHh9ppXmCyp91TGbp9cR5GKzUCrGZcWqqVJUOSGeKySGgJj8WY7Zx2dJ8RiTiV78Rh
+zmD2cAlFHn2+MWyC+vrcp934Z2J7gneTWnvRSKLlF5nG6MpGuTQwmNVh4NblMrwaTCn9pAl2CgR
r2G0ysMwUOL5bk227dYm75ZmBckscDkCT+vM9Ec70FoloqHSYcFEU2M2X90hcuynRbQ0P8F4VrQj
rECri4PJcyIMByVh71RxxtwcmqFU36XswGmzm4e5NUngFRxvszOxpMeK4JcvrU3aywMy0ByQAzbg
TzRn7lM5FMMnvZpG19dhMZSbqKxqb6MXMB9UiWnFZs4j7wApiUtSoOJ8DXMhjiEuIBtzTzEevdPe
Gtzqa0UQs+4P7px+5lqZe5tJWbg8dm6UTaDPEWyHPbQ9NX2tUL17+3qu6ymgTwuxrq3czkO5YsVh
0E541outZbZefpyMMVePrlbK/5q8iLINqQVVPbFpSvdjx8XTeBBRIRzkZbHS+FXcS6c4NEQhpgEb
gjxrTuGYL/2k4cauTgB3ycYsPHt6z0TIi28dSX7hYzjq1XBULLw2sRtV0nrvCKUv4B0O2D+CMvTW
B1QokXyYG9XqfDnG+vd5njIW11B76pnsQdfCerZKmtgPY1nk27Ey632BM4T2QYFSM0c7O4m7I6yn
kgznpaihoioc9eOo1C7NRc2uQ4Q0oYWHpwuto3jE1Hqola0VA+Hic5l1F0lmcv6kz2KyfJEVSniH
AL+q/NkkUbfQOKcIB8QD0rs+oiD6QgWxk/4Z5ou+gQXnbtM6Vh8mtYpxChHZqaZx8a8HMotuudcj
YV0g1LXVIwg1FA4EXM9ZTrelKPLkg5u61XfP6UCqK9azdgbODt+XvdfeIyPeHkiWhZaVGwdNRtCe
Va1dkCFszLFhXZjMs6b5wh2FUfg2CxTlZ2Kb+zicCvkIdRBB16ZLsiT+98MZizENQiS+G4sedHU4
210xp9jbJs/liC2s3+a48XU0p45m0YQvhiSt1DKm5GD3s3MZ8ardKn2i3LmBrq5fy6dH1cUBBXOd
s9lbIYgjvse5p1XFc24V+G0FuDdgzMv6wrgugsuqHi2ttZ07F42/PRWfESoiQAJ6y6tXz/HBaUxM
Yp8dVY0vWLTHP3uysg4Q7PP3akez5R62tbpo/35PuK8LO5/DBIHc9RSXNbqxxiirZ/K5yvKglGM2
buF8mX7bVJWzIXbadR+nZvhURkq6p7lM2EtMNfeuRczz9HZddjv78AGxoVnAP9cBZZb1+AcUU+P5
gbmlVj8PBKR87fq6eSim0AoGeurnjC7OGBQRuwLJXOLOqvvLUqcmQfsPrIDs66Yecjil87Gpng3R
pY9SGOpmHCzxbQRc9onk4G6b9unz2+97+7mxIgd+wuGAqW6uG9O51hA+MtXpsxSQMesk5RRUhqrI
/DGpd/SLoBm+/cTf77GqvQySh/EOWSK2bxb4YLdUC11FGBgRXJpfKhiBB7HtxvIQcbJqSKCtfDcb
Nf24vjFLhf07jL3+M7uBUj8QerCcx31UNSdBuEX6CEbBoRyG+vzCL4dBz+ZSzBhRV5Ph/ZgcYiIz
P5vwesftp5iMzhdJSy23efvFbqYOFgOwI9ikl3BhCKXXUwedSQWZQaYvhYPZ9sbrrOagwHvcazg/
H7DGJsvIASKCO1g6zZ1RXSEUTNYF02PXoqKgyWcs3/mPeUscxYANUJ2/mFY87DpFZcpQKSGyzZug
bGV2IPnOeG9ASzwpSaq9vP3ua4x+ef4ClfGf9McR3Kye7yAJh7Lcqs+slsEIlJQgP0poaf0cPZlc
wK1Mv5lVp9unjV1+EHWc5z4+YM5HWAbE16qF9entn3SznNi7HM4+0IhFRWWuSnwSx6FC5siJ0yzJ
n0kaVw6kLswh3G7TOqQYdT3Iub3nxHCznoglZumSP7aEE4N/Xn+HGTZ5CBJuPjchKWfnSRrFQ9gU
MMqrxssOA2zV72+/5wrVZeTxS1uGl/4jLKB1mzPGgN/Fmnl6FqNSfOgapXp2Ei3dxznV9duPuh1S
sH7495hccDDTP7l+uSiKYRIPXvRSY3b/uRr0L0Pi2ueS633hi1BkW1up03+9pFPFolLlkoqeHPuc
1XdsafJBdWvC56QzojN3NjdQtaaizAutR7txnHNTUvb5rGx5BwC9HVqejGKf7i6AGLP7+n1nfazG
LBfxSwU2c0BvBSFWk230PmwRqt05B2no8I+72hhxEWe6QrGih7zM3evHVUxm7lCJ80z50RDsMOCW
QrU1Z8WA1LIwu5+qg2r/w4y8luy4SCuAHSnBU6JUiFEji4xDNva7nkCana3Xyg/c9rNk1yVJ8TS4
XhHuDMggLSlzaQLLF5QpPjVu1mGuTqhP7/qd6OOOdn0cNpveIUUYXya0Gcdh0CrxRDWuie8a/or5
Y2a5jcotKzO18X2/tL/9HldC8yCGrkxoyTjNp7pIio9Nmsc5VLjEXqByGc3bSKjNd40NIdtUdtpG
GDp3hvRtdunHrhWoWyisVRhFcdn+dDtzKnDx7+r+ndV3ypcUorN4hAXZfYrbSnl1S9F9z2fNSLfI
r+Yn2ypCM4hkbPUPqiGsZxzL5u+whrl8Fi1xCJmcPDtA6VNhKa/rofDzKYrfDQZW9/6g5lN66ou0
ehYhzpnHsuxma1PRmQhqL4HWFtF8Kn3Rk84VmJ47FFvVHufo4EyTGigu0tRPzagp3l5EXf2LYN+M
VZGjVd3nrjrgZc7NXfnZ6rKpnmBxpxvKymrckX1aqecQmOUhSo1c8QF2+1/8G/46Rebw3bPlYGxN
8t5KH9BGflSGqdE/k9BZntqOc+GEUstwyXgKRbqZYk0QmSOaaouMC1MAALxOwnmG4O3X0K4pnPlz
e0NkgQVXWM+qyn6c8mime6rS53pyuS2NO1etpvbBBLtIPlpdWjSbkNveGHRaZOSHcaRW8+OYPFNc
lSvr0FZloUGyR7tAeotIzb2VFIV410xgJ4E995ok56LJwhOWUVKX21kPyaAMuG959ddCh5DjW01U
fhKo2LINQXBiL7EoNF7GauFUGHrewi+hFI196tPJ8GPd44KKv9Y8bpKqcl8B7z37e9NCk91gMdJ/
bCLTS4NeT530bGl2WW2mXpvMhwJX6+oIGT/5RrqGQmJplChc5aUhZLWRZDJ/jzimPkdw974WeVkQ
kKHW5Q4mlmc9pknk4viO2mPbhEPovAJ/V/UG6G5y/Fmvkak5zP/YT1BWJUjIhPWDzb/vLoJYk0eh
wBDdQDWmaSDY3ATW0D1dsaQytNcc7Zv6RBqzHU6+k9j2sxsC+kM4K0CcWumpBy6D7CJgAtnQCD/t
42badhkpvu/NljyXndfHkfORtDvT631SaPHN5adOarqxC1pIgRUrpbEb5ZBXfoinIS7JCZONdZMV
49ZxOn4RBBHDepfGbf/aloP4vjDffuQakzsY+LTjQye97muJEVbyUIYyrY7jRGKkNU+27ZtJOjrH
rCusgmyZUJFUY2XyaomyK36ErdubQAJCtwNdpPr3BklreMhq4ZV+XlB5b4Z6gtahxfQFj1Cxcwtw
YyjMC5T82g4yox3672E3yewkyTuZX1Jh5dqBVBycq+hnKRmpJWNh+XpfI6dgPiKCcDktDphcjbQX
qzbDKSOWGT5GSVIHKjR5uYE/RTYIxphRvFGlG5pHJRZpdHKcsDQZQT2diOsp9BAEL0+0TR+25qMz
j86EaWhlJcmOctUGKDTz+hW5MEFYwgoRlvqIAowZYy3TIJAw1eNdSQFhfeyNUIh3MgROCwrNLcnQ
LUgvIyxXtz8NYYMSLDTb9p1gVIW1wY1xzM5kB2rzTpeAFL6paGmxGy0Ll8pOp42QmQiRA4juqU3G
JvQI7BPT2LSDscnwndKqTOn8Er3fln+A3uxthLA/M/zKf864j340NK0TB+nxgR7DfnJGdBTq3OGY
UxFFVDpW962WsFwf0b84klqqzfVgMmojPk29quChE/f56GxQgVX6XkFF5l5iXJZ/VYOXKr6TV8pP
BbW+RMngWc22MULnngGOdlsMu44Dl5wCcJGxW8b1QerUNamutmxe3CiOx2M3lO4xbvAY2GQ4k/Sk
stWd/SvKvOQ9YJeioENkNWql2tJ+EnAAtyj7MyvIE2bS1mrM4qfmtC048BDWfWB5JFfu06QdHpyJ
qOp/rrJQbyzlI8UOVIe1d2pkO7CEtLh9KTAaqzmvhLcdc831l1wmZWvasdwkedTec/i+HTUKVijl
gPI0GW+aQl6rKgxcX78YSAs52r22Kva9cGHSz2Mfs+P2/aAHiZyG1yETzeAPcxbd8+W9LaApnfWF
SIfQjw7B6ts1ALH5UGnVy4wo5L+G58J+igc0anGlBGir1OO/FrWoqrntg1wsHOM1tcY0BpPRnIxn
2ADRA9Hgab1RTbd8Gq2pe5YwE1E4V+Ke8fjte/JY6DM2UBva33U25dx2hd5Fg/E8xB6l2xzHO44U
9zHL5+LRtquXf39L7kJAwhhR3V664bhOpaF3xjNkyO4rQUOWr6bEq42Qh6ZAWGV3aBo1/1c0hR4+
6Q4eQNpidrb2patqaEupjPMXiyiX1I8wyt6heJPvEen2KOinWvF7umuIBzv3nmXP7XyGxQZzDI4W
UMMN/SQhRw/kTLrPYqiRUkFlhaete0nQGlbcbURmJoeOPEMjqJEjfR6GUL+Hbf3lJ0CFxBaCS+Fi
qbGG8OgmjFJk5Us/ZktSUobP4qCVhuNHjVfTIp9LP1IH57X0FE/iImDJO5YKt9OMrZC2HmYH6mLh
vbo9geSS5dY43QvXHGNPU3HocWvSzJMZpeVzp7flx7cn2s0DvYV46vDRyZ8CVlrBt43apQqcbv1F
E2byrhmQKZJTZ53o7DQnJCL33NDX1DjKuYWqiNfZAtmBlq9u3E6FtysizPDFqsq2oYNk9xxUHsQR
XygK+VtDldgfh9l1Ppi2gO+uG0P1XoFQeM895RYEWX4K780mwrpGp7A6dyzEjk0qwxezFKRT4RL9
6LpkciTMRMQVeZnsdK1UNkOkhl/yJfgk0VrjazwJ7bl2Zzwl3v4Wf/lB2DZzlnAYLlQeZ3WjnAza
QC772wcNm4QHlVbIF5FjOhgkRF3HGGV1CVmDNmhfps/TKYo0LiSZx2qw9Fr9r5f1Pa+ymxWBN5K1
GNT+/lZ0YK+HKAs9r2m1OKcDo7ajj9+2+63v8uGrGc/WA5vF62R1xgHNvnrMksqq7wzJenriRghh
ltb7MlUQ0a0+kTfpoZWLvL0oTVLHJ3Qtbf7k1KXbHRB7YVyLYSGywLe/wxo34aGsCnR76B/pq6xN
csuoTIo0d92nDJeNH33PrXnf8af6Xlc5A7b2WLRiZwxF097Z9teYJPsf3lZwxuD0gtCvNyBVtFDW
FIB8aCzef2Ff2O/qatbMbap7g7e15lT5kuPzYAad3U3x8e33vuGZLERNuA244vAXC7nj+mvD2Gtb
ZNbRpSoJnBt1BT1uORd1YHR59gUpVr/3zEi5eBVmtyNmHx9rIWffpQC/h13d7BP8lsX4EqdNeNML
1H39W5SGOEC4DvlFK5LptDjmbblFpYcQZ6mzoUWt7QvPi0I8SbpiH7pz9km2c2gc7ozJ8pw/UR4e
D0jrYbPEsYSYbnUm4F9uiAGw+DJJtTy201Q8mu3ocA+EovS9xdDum2OO3YtB2MJPAMoI0bF1Z5O+
nRY2uBZMYvZMwLk1n41oQJxGcmldhKTFGdilSCvEEab6sVV7c9rEhCqLwESrZPtk8Qh9+/Yg3C4I
DkMUnngpoAmA1Hv9LQT2punYqOMFD47ikpHDvpsd4QUkJVX7nKieI0N0r65eBvZ64GFQ4k2pEnuF
Dm6Nz4eKZUjykMSl62fhEZNcerU/5JZyBNlJ92+/4c0+w2MYW4ofCC4sgdU+l8AaaJtC0y6umovI
x1UCrKLowl/JqIa7yDDdO7eG9ca6vJcJpQPGmEH7QV89sCvGjnA0KF3mTLr4SFL1Ozsek+kR2oU8
Mo+zT3SyrS0YrsMKm/PYvfNR//bK7OoUOrDVUdysFphZTVrVqo16IS8STwcwLzk9RgLb87BMCEzO
aeHld9rjNxOZt4bAz+hh4qFz5bueSAn8kqLLJvViRYQvBFY/dwegFWEGqisd4wEUiSiaIgyLwKzC
+MfbH/kvY76cJWzpgC0U1qs3tvuGNVO2xoUzrep9NHft53qx8816nIYOnF7pvoxBqZAMOEGI0u34
9g+4mdKE/CyNO2w4WcVwra9fn2YDMV+Krl9m+j/9xkxqxTxmGtZtrRdG97IZ1vKepZrjTsbGpfPa
i6bu+nFdXOI/hUrzUqZY/22aRlroDPrKHB6gIvTVnlhPLD+KMCauYUxsaJmVlY3Kf5BJDAPEWkrj
IEp4ZlHiJXjTejLPDV+aMeSloDHrrjj33aTWDlahVryjV0beX5Va3JJqh3DFWu/iLbJuLG382YbR
mgdcVWHjyi4GEk/qWmLAMbqJtRmtpejvPSJAEzmm/Z3WgLbcQ692E8aCmhqT3aWg4XqzGguZ9BXd
JPuSTyOQk6wuKS5UJroezLkqEVLOx0nunEVSV9tu7Ie9WdvlN+HG0ysOMnIPd1S996NuzhZ0Mgtz
Y5mNZASte16xqUuLXPj5opWA3ftEiVrvgfSBQmhB7pbKngGvQRmxn/C2da8XCmEiePo8p1pd3rN8
uNnk+TFY4cEH5kJAduVqR4L7FrfzWM0XXS/jHJOUmEDUaZxk4Gi1tUXrPPhpFhqbt9fE3x6L3HlJ
CKDmcdc1ByIpB9OXSrs4uK1YR8VubbjqVQxq3TS1VB46aFG7run7O42qvyxGzjN2geVE48a5/O9/
tGDHFiEnvD71Ahkt+2W37ryJW0WXkIc8tbnzlmsx57IWYS/yQO63VPbr0wzcqPTmWaqXEM3IlwiO
kAgE97ISoC+PNzAF5vQMfX/YxKJ29G0TDTQstDJtjxoc4we3dSZJVLhqv0o9M3S/UWbb8ceoVTet
3afTdiCf0X4RELTjAIuaxNlgaNQcEiTN0q+yuvQ25pDkiEdauXDftalPfOw6veKe/Gl1skDI0JHM
k7aF4pl7/G+874+RVVM3BuDkWHMKaAU7Z2J0dp7eyKe8A3WHK9u31Z06bfU1fz+Tbj7jyP7u8IWu
v2afekXlpaHCtcBN+3eT2oR+bzZt/Igv/B1x++2zrKUaJMxrwUtu9D8OhnM5wL93xAes+z6MRbgV
cztTMTiT+vT28rh9FtAeA8k2jZCB68j1exVRrriRM8QnF2lO5csRJyVDSft208N+v4cp3n45EEy4
RM7vQxIf/+un5eEsbUij4bHOPfOQe1P3pKZTs6EAc1GuFd2dNfiX56HXQixI/cGQrg9EPIdUIpNi
+8ipI3HdhUsu1Sqq/b7Buy+lE/qPeOVCFuKJACtwaHRoH6s31OjLjrOYrWPZWJ8St9Ge1FbrTlU/
DgG0YHmnrlyVHP9/HONJ/90iWGvNs8iwGAt5SeuYtQock9k2fcVSq60hMs0PVWU6JEU/byKBy3jo
GcXu7dmzvtH9fj7XSIYXRiIRJSs8qcCfxVH63D3SnIi/xFi8nSNIcl+IIC2+IMTqD1bl6RneAqX7
UODftQ/p7Z+K2VTv/JRV6ff/X8Lex4EHxMaZdz21LKMgwATI81iOrbtBRT597zyMv1qrEO9TrccI
qcbn6UDXI/v59ij8ZQ0tHqXc53F+WVjz14+e2f874t/so+Kk3qkH390mOBa+OFUjv7/9qL9NaGA0
Jplq8NnXdiWFF8IRH3hUXZr1DoOUakNEFr2AQQx7e8Lu7O3nrU7P36PquR7jCkLD8b28+p9brZsi
wpk0pjM9UsMfmrQ7u+C4gdapiP2nMM0CRvWe6vj2NZF2LjJLNicOs9/V1h+PFeQMqyUaqqODc+Cr
1FoIn7OAkW90auCWnXbn+Lx9TRz/fqOU0CyAPs3r1/TmxLRxF0NCnZs0/IZE3yABgWUblqGFtXSU
PykC2fqdS9rtxOGxFCZA0rwpZnPXj43KUF12XZPtUCZ7LWqso9vR1wYKsi//+iExuVlUnhB4YQ6v
lweBmCFW/IV5xK9F/dUhufxMbJLp0P23cXDjFJrfAclW47+OLFdPHUUFhSiL8sbmHYNH7MQA9492
XMbvGh3pdlBi9v7QF5P2QEjVGLSundw5rW/mz/LUxcwXYG9BVlabgQMxuyuEdI+QaJyn/1F2Zst1
KtkW/SIi6JtXYPeSJcuWZPuFcCPTJpCQQMLX37HPfTmWTlhRVQ8VUR3aNJkr15pzTPpKVOI2I/zv
SGo60KC1G75zxTePEi4/DhaX615pB8GrD0Uzq8lCDZ8Ubp6d0EwQxbFcCb0omt58rxih3uHN+Ndx
g+/yz8d5PY786wMhAx49POS4M8fB5UGQnzGf+sGf88QScsE5NER1FLuZGrwPXSdo3gYCbbtkcVIn
s511dnFgmUGPme1l46iKCGbAA4A5ac/Jmtyzsa3Eirm6FubOcbR/n1eBs6SOuZqf2bz1iFUjJyEq
9PLFOpXQbKZ70wFjs9vmTMhne/Sxgy7CGML7GQ9Ls8PX1BM1s8p2SFfoH/aXq+lpTlzcH+55s7ug
2aNRMVFbDP02P42Yo51PbG7WGEtRWlBQBxgRcVs32WPnttd+acsMftdBCH1qARPkKCDK6UPvAI1M
LH7sB2RJorjIZZEPRqU1Ep/Sb6BHzIB5gKf53wNbBJ+UmyHfoX4wUOTlzm8cu90P05tHI9lKu+1i
w0UkSSRWxcBfMd0+8We6ak99X8td1VnldM6nEfLAJmz/Q+iLMjwO2ArvgtLMH668gq8txeJXzCCr
GQcYJ84V+pwiceh6dUnehqF4tKy2nuOlXtwvDvPcIm4ta5M7uEvKOYRTqy+T0MbPAT22vVsM6Vkp
igy1xPzvpksfwl9bOObBFJy7pr+UwRplKKNrZ74N5khCcB6F8m/DrO+qhGBlI7vv/cKGa4g7Eb9O
a/SfJjnk2UHMdXE7MJ4aYhNDzM8692jGtyitdm2YGz8rmLhlHNpO8zW/hgxcsdcDnR4D/GVx4zWi
ae6B/rrGj9qR23kUeRj9WKJaVHt8GVKk82zMOPpkr6MznH7zBh0p3YFxXaWIc8RY1S7yVkvetcC3
6ljYfePuLb9jdx1MC1RQgVD+LsfI6QHQnmWZbPCS6wOoilEnZQjS7mdvzVV/iw9ajjtJErz/e4QT
VSTeNlegoYRy0J45wvvd0wxvDqwZww2sRyTPMeh2y7vLPN2DAvU3YnOCZqlTd2uz6clsBr1aiYsp
6kbR6x4nzEyWXHTqrtp4ETLaPrrhoLbvE9qotd2BDBU/evib6qu9Zsb3flF8PdIb0A7GfQZEI6no
QTLAZwZB6nTeDVOnks4pzPyThMfaprWxzs0lAG3HgL32zbVmxS5rM1HbNqLGKOra+MTXOA8Pjd3B
ywssU3/einEIfgJaMYBZbjN5CbWj8avFbN7Fcw0OuEAHjTYo5mX2fpqMPOWxUctwQ1i9uDIkcvuT
8ufNORIrMd5Xw2QFZ380epl05dq8DLKULsC3Xho7+tNy5m8bG/Ws62hRENVKASpMFQLPrQfyJ++6
RR7bzYo2RGEuplooB2q9NJN0x18k6Jbjr9lw+/6+qHvC25PZyma4wYruT+KKaTi18HVJ3F3nZY07
LK0iNqIFFVOmDK+/IZ7Bbe7qRTd1PDrO+mvys0inTcmSHY/LWhrxPFZEpHJn7fE+I5IqTK3Ss56H
YWnvS8/ww30+IHUj4Qv5DgfoGrsnnIHpU+vTnoZ5hPswLvpxym/pK2m4oYFqqxvLgfv5wutfhJc6
N4PbMO+yPvaBmEYnhDj5Y1tslh9Dh+a/EDkLmvPAz68cb16VvcsXcx5c2hExLTT7IoyGNEPRqkYk
I3H1UD0hnCDjU9J8isRmDOkCAHqGeasnIiqDUpxCZ6CnpqqmI5V124IgoX1muwe59aF7I2Xuf2uF
Du9cE21oOrrTxAS6cedqF0AwD38MS6Xx3V15someEXElWEFr2MK+BiA/BHLM9703TDkNuKFckjxc
Z7oExIW+GAhvfi+Y0H5o3yw++4MjveR6viVF0Ir0r3mqWH2IN1svlcqLh83vfC+eo4WFoymK6Mkw
ZgduZWFW8iAqbzuBu19JSMq67FnnjUShE07lN00g220gkUymxtZPt4Vdh3lSIIWad+Fk6FMUjd2X
xsDeGi+r3QdxqAz1lCNI+E3nhdihzh+l3GVYheiO6KD8VbsG8tShC7ro2nhsWISitjGKQz+DWt96
S0UHhkTNmqphNqxETyYPaRvBeCMlCsuESmv9aNPKLlClelNzFxW1flJO3nysSsSMWMl92d25FRb1
j45rROtVpJVn40lXbf5bre687ganlvXHRm/eZVUL/XjDWNtvfab0V7OQXr032yGy94xfh5viOmhm
ToEga1xr34qXyZcg9XHL5wec9v5N0FqGHQe6az83Y268ZEFnyRMQ5GWh5YUtIXZHo+bgDYAsQeHr
iwQyVtfsZZdzSs5UD0xmydagPzozNxccakn4AVRQSOw4QW9nb2GCnvUm2A7pRWe/ZoMg6smtxGnI
5DKeHE5+akfTaTJxDkYG7aCKMIekqUZ545Rw0ckywGyHRpOmUuKNRILE2Nq85dbrKnG3cMiWaWW2
I+6IUbhg+h2/vGmiPEKEigfeuXGnLvtVDdkVix8WpR/DtFUVVg5nfAiFG8wcjMqm2nHwn14mZC1f
lSNbd8fIVR050ZoExAsGtJgBvfqjKPHjx2ttNnNsAR+rkKDwsA7lMk8PNeMRsDJIhu7Wrg+osZja
fCX0Idju2sYNl9ir5qBGNN2Cm9IjJQw7Ttt1yTVYwiC1wFIBy1Bk/Qzcsl0SvS3qVhnh8N1A7lHf
OOYyvliCflKMnXcUn0ygMjnPtA2fHcAoY2ItYn6pDEvXpymSVnu0MeNC9BtaJ0p6dKpBPNoQD0PI
g9UlLMblV4AiHP2DLz31ZHWq7nf5OJiENTfCsY5+CWAf6fe6drelayn7UG6hevDQN5b8QM6E6ehk
0AjIgBky+ifwN9ep9/tzMcDKixU1sPOiCeApD0gVUOcixJx3UTcidaVqnF9m9hO170J9tUflOndv
vXrxTaDfQf4lcsdliKUv7Qp1FeVJ4uWgNmJ7hhJz0h0MhYNhhohnB+ThcI4J3XBjBHBZe2zqpdgZ
EUrKQxOMzhMIu63bYZIfaExOK3VZFG3rJ1mOGqi1pozc0XL2aTpRp6FPNrQXHEUU1Q9GaWAqypHL
h0m/BeE9aHprBaduWbd9RPzgecQQpWNntdz6ONV5+FJEaF/jyBhmfy90W3WJKJDHs7+G9pAiWeWp
R13RqjO4BTGnjODa4llCFhriLpusg9luxNWCgx4IJ0Jvzu9ZSfXB6+9b4jYDP50dZA/cCfFvVlan
OsttPsTF0ktM17ED17+WPhJtYRTdgw9JZzkXvPTQzVuZAdEujIHgzdyaUmzC3a+u9OoHANmUgh4m
uvC82NpHlt/wAdToHS5m4/OEwLHS7qU6neBQR7kBxR4C6hZ77UZJ18gKIKvL+Iwk02DipU/9EovB
9aUGQWCBAdy1bliYn0qQldZ9tMG8i1HDlzI2I7UAMATdczXM6TDV21jf+dDChwvsNZWOKwsHqIVO
8f2OPeLCz56aojENi56/INg88diibHY+m72VLchLW8UHgFI42qOh7hgxOWNhnTjZT5Dv8VIrfWcv
MDBPtoclPcb0KwoW8KIHhzkPC0ECtjn0SebhJUTEaqNfjjHij88d4PeBLkc456k1N1W3b5g0RbtR
TsbHmjhu51tY8P8c96U9ZNgYpG+k/WA1xr3qQUaiCEWjmZJ6wmXJTBPd7djpkTJFNMaDBLP0OcQ0
XV48OSnIDkYTHIxBsX7jri51Uhuq7W5sJqb1yXVn04mtqOPJdday4nKgI4QHu1X9cuuOgnKGJmNl
AAOtKb28XLbBJ1QuxtcA1072DbvI8EFBIlMHY5Rm+M506b96JsyX6UHRQOb0+6p5AZulHSeVu6d8
Hs/b3KhPtiXtJJsMd2+K9fc4G/Y73c5/GiKvj70+Z2yGm0zsQS7/eexd0DJKgyHciQlsUN04KNqd
FCN8EaQjgMPyOodg9oBaVtrnrGAZivtlto+1Z5AJOCl46AkZ39FjnRfXtBiW8CCml1uSf0OvFldx
XtyYQzENkGFK/zP5AW57o1GH/KS51u4JJV4LUjZqHp7CiGCk0zyB5yQJQDkPfVCV9sXWi9A38BHq
K22+mbkZY10ljdm1dyEUAhR3xgCv+lvd964Xd1vo/ga4hLjcInvg0SzNbL3ppPaefQX6LW7ZQn4D
EuIQGPmZUe6VuwG6p9PTlxe+UcmkuRzCkW1mUc3e7ZoBnKD2SfCQE9/CucRisZ3WojTVntbQdln9
xW73Fohca1esfv24RuFUPPYGRuqUI6HOoMzWTsXuoLJ35g1vGhckOl2nxYTU0LMmovjPJ0g/bVyC
qzzciFr3YcHbfVOL0haIhxtNizoPfq5Eax8KPX3+ewfsbYcGaysTMrpR6F4ZQ/555ZyTPeqqrjpH
yj+jE8heAkEqqmNBqHunr/em/QSBO0JiyWXQtLzxGhqZpSF01cSplGBUEcKHF2xVa9KDE/icZe/J
av+jC8/16FwyFgsiEsdedYNQcPfMATLv5CNdOdrlVt0bG5yHtBn89ckeELkGvCgXu5yyLSa/iBoQ
qY97Nktje/n7bX7zgAmBBizLQw6ApDEF+fM2UxbakcIYcFJym49DP9n7SodXr06EchzW5vBtnOwf
VZFlwTu9xv+6tI9XDozRVXHyOrfIgofJwND0T7CVqes4vuwpFYY9CDn2RJ2105eA23QJanKr/v6r
/+sRMAJAWnlVufLjXz0Cx5VgUILVPzEOAZCEgz2IWRqyPoWQjlmsLqoJn4wcrNhSJYfretTgsBS7
5ocmgqnyzur8H68gTjH+Cc4Gp+Q/eK5/NQiRx/QEEgX0e7d5PPRLG8nU0IZ5nnTTl3TSKj3v/n4P
/uP2c0noCDhBr03tV2MQgAi4aLrFO3mTsNNyKvLD4hlGWpRucbatVR/GARUXwC7x8Pcr/8dWxHwf
qRPfNiqHfx7Ov37saOmgrjVTikipEKVRXn2n6zozfY6Qjkn629lmk+3896v+1+9FPY93nU+Pj+76
n//rqo4tsvzaPzuNIMyM700TOcV+Jo0sWexgIU5uyYgpmpa62RfrFg3vQAD/8/JMnfjHld/8+vL4
ljYFBIUfjflx3yLCuoR6Xe7looIW5tuQ/czxmB+h64TinY347dgRsQGoMHKKTEyq/+zT//rpraaV
SoODuSrUtgBaPItSwkGdSKsIe00VV7jpEo1e5s4vZ/+WeIDmnTX2zXJ+DTxEVcHI2ryqBl99cCBQ
HWLaQu80jp29F6vMT10x3NRBu70jKnv7bZMMiBHmKigPr2SsV1XHGCw9VFfWlYme7rx3Wtto2SFD
GmeicBt5A02mrOPBHPJgH8m6kh9RGqtiv9VVeLPM1vzeWO4fOccfhRADDpCz1hUyjfn6NZUXUnJr
bXmFj6mX3gEkboPHjqr/4DfRdtFhNlRnELlgiRqpmstk4ga8uK3vrhex2TD/UKTT/LPKYWcgQ3zv
4bz5IBnw81Ky/LMeojN/pZaIiGHlnk7Vueln+rF+Ne8ZiMoUm6/9srndbga48x7G680HwUUZGQJH
QaEBgOD6xvzrpdxGd2T+UNdn+ChAIgY/tz8gvZGXIs+b7TTi0JvooaxVccyBu/n/63LA5Rn9ICdF
CudZryExnilt9ly3OpsL+aiKAMceWNBIDNMAVuNY4UtEMuJl887I/fnT/7gWIapAeUYx7ofIHF4L
K3jyi70xhT5l+TCeCcuwRAxfjNECgvKzCRTghIpnkYk0J/P336/9GuyKN53pMMsBawJOB/P1aoCD
x1l7sZYnc23XR+A4Q3swLaU5eVWMqkcsTf2NbiX6khGLa/a02OTUpWi7SSdR/tSL1FXYqPNkayfZ
fLdC3dsXPEG5eajF4Bz9qdZf/v5Hv9kfr7sFAOXrzO4fO8yfL0tPogK9P7enZMpufJoUX9a+UHvb
G37NOnLfQyy+Wa2ul4PrizSEZjNJwX9ezpo1o1np96cml/bOpbH6W9lbvVctALP/dWZ/vRaTJF5F
nINc8M9rmbjlKt3J/pS75fhQT6rcYvP/g0otIEa7BSz/57J8F4/wdp3kjqIkYujqIF2iD/nnhScc
c6yMxJENkZj1ma6qvVNOO9+WlF5fAX8ut8PqYViHTSuyGMzg+DJ0yEATdA35O9KfN3ccCSkKMfcq
aqIJ8vou9KtBo0VJ52QBiH4eGZfeuU7uRCcRuXP7zl78Zr1DZH0NU8GhCVSBd+rPX+6GkoyzDhkO
zS3YfMDtB+tY8uKFJ8NGrgCfaKixEkjCXd4xk7x5kSEzcaSiriWz/NqD/PPSUnWybDnknjZfN3Zs
8+3cOi2zqc6e7/w+eCeT6e1t5XLIFWB+hBzhXte5uYFSn57afBoqf0l7tVb3JIhUB70079VXb2+q
exW6+Bz2Ubygm//zl3kuOMhya+eTXZrVQbh2tqtqtEQip9UZT639QVi5+p+fJM0Muss8RYynb+pm
ZCCBAr0+n6Jr7myKfayZk5lw4zxmcOk2x3yT8qWSQr+X3/Rm+wKTc1VxXutn7Cj+q8+2p1sThJit
TsjHsmcXHN9H2rVkoDrZbI7ntQwCiUtBGHhuo6y0939fEN/e7X80XByPMaBe4XZ/3u1JiMHgdOKe
SDaMZKzMoIgbl9QRtdT2Duf+i7Qy9c5S9fZtQucYsF5QPXuUca++mxIbZLWyl566sq/PjeXNcPSo
nofEoL+UHf/+E998KliocV75PtYfVJVvukcRCuzKCoZLL/tFxGHZM8GCYsP80G+XFzq73OH/+ZJX
0xPqPBDWuAKud/1fNUnZFiEslEVdkOdZTDqXhtlbU1EgIKPV+bnPpXrnV17v2R+lIWxqRNoUQLh7
2ZRfvUdVVLcZL9J0MSFzWsS6BGo69YqB4cvff9trzTuiak7b1wUPbTkXfF3lDYz+Qa6b+lJJNGEn
cBl+m5S0bstf+aj9T6EH8ThKNhpzkBfbMvxq8v6KW+Yp1T1T2qX82bXB4sem3wXLO+eDtw8bUCYl
KHZbyhMUT3/eeWMMZg1b3rz0guZkbJOkEdvoCD6G07ocxbj+r42tKAAajCrX5fZT9b5ah2sMNKaj
yVcSjdbBeSRc8oOS3m9tWcWBxCFr+kiolnms5uU9c9Gbr+hq0ge1zVkUQCEOmD9/qlUsHmGzRFNi
w5h92CHYu8Hj6MwXN32zvMdTePuCXX8qgloaXIi6Xp+2N8JwQ4AmRJmE3eA+EalDOhKcda9/502+
Ljl/vsmcrB0L8S6Iczp21//8Xx9P2HrMZUFIXRoqmnLdqb4jNnUzp/pZeGuoTwaiq+EjKC8x//Qz
t/v69xf89fWvJk1s6jDWEZP5gDf/vP5c5ubAVlhcdG6Ir05tu8laezZmyWkUSTZ01fcF0szBNeYm
T/9+7dfL8T/XvnYX2P9cuIOvCsZaS2PMbK6NFbIiK6iQZ0YgTBSDfvuiFtE+6WLQz3+/6Otv5npR
3mAOlUiJOUa82nH52KFcN0N5KTM++7hE0/TgLpJIGqUxBVfM1/N3FsjXPkz2WZqkbDoc5V023ujV
ConcEWsRnKFLRkL2buyLjPyjWt07QUniNjz/44BiKZnqrLWSQSFWCyY/eudu/8eTvvYSEMKTJ8eb
/WqxqNC1yJFp1YWYNOc5Yk53Z3RaXMLZRaDmZZU+R4GxpF6E9PXv9/yfjfXfb/n1BnAQQQhKsUOW
4qv1ekTBY22Oqi5ENXfNsWYCTAhYzjArbvO8fxwa9FzM3gbNdLjftlO/FkaW1LnB4Fwt80+ikOx1
P62oq1Ds47QSCwEUiLUvjBKq73ih3ss/4Ojy6tPkj8bSzkfBq0m18nrJmVoOnP7QbucBjssHXy/c
HGNBthrDHw7tuFStc/aIFwDyK5H53ZP6nf8eJyes4raq2+BxYEP53NpyfEHWtTw6mrTpIygc34ht
n83iJkKxWH6FsAuJO4u6MrsRTg7WaGbYfIPeRuRPhXSLF11eY0DhPS9PjlLzvM9WeziujHNRfPe5
8bvoM23dSsbZMAAINu7lHQOK6QZDLcyrmO5dW6XjOMHIXpnR13tyx3uPkFFCXuwD5gIXKmVueuK7
6KS1Y1U1im9yk+v4ARb0JHkrkcIkV/DM/aTbuXvslJeP4CysiVBW4YyeeXQhmr4UZDrcWcU2fWs1
6KlY5vb8mDN+Ak65lfq3WqzeQM051PJU+w4nxYglj5gsV5UXHMueu5uaYNl3mUenaQutYm87RZid
IxK3gxuoMFldIKyZm88dopfqbrAUwGtn8oYPC7ZfZAnBVHjHxdtUcQg7Jj0kLujAIChC1uJ2aOrs
5Hqof4AE+XL6uPpSW4mFQwreS4Mcbp+jN8tTkqb7igwu+gFpaYrlccHn1t65cMi7pGu33EQ4OPuX
1fVklnjTRFM4Il7yVPcjzsi10/NF5XmJcWjdwm9tMNUB/g+p67Ri4jmlubDbr3YxuGZcLXgAmV0X
+sdkdAzfS6RjL+GCrffDDPkJZEhj2w/RtA75BzJjmvW2Z51o424m7TapN41ORazKufgVlDaoeOEw
7kpmBN/8KBuxwm8E1mVusBLhm5fgh5jhF05M7HK0Dxbolgcrc3lFkN2DDNfhSD7EMM/ItHnT7KSm
/W7uwTkN4ohln1wvKhs8vlYr1a95zeVP0+y9akd4u9XcuwHxjzcbLCnrYMyetG6jTDr0ZSY/fNrg
OvWnaEbqgstwmUjkbBzrhi5i8zPQxQQXZrOZnByquR951zgQwjTS/fwCuy/vLz0RfmgC4SN/Q94R
5r9RPRT1R28Rgf7tMemriVCLgiwlhNzPjk4ue/LsAZIgUKA7dVg4eXBKJWP6fnIqUe5cR+bqtJIU
LHZVvqEShdAv+7R25TimBPh16ATAeron7c602VEdmNYDH67hfIJFiHwjmIuyTPBwuz8Zxy5Nms9X
xVNdtq4db1Oj1CNCKPs5LFj27vEsq93YNab1uSwmtGYZ5lU/XQNWli8VKFGO0itpN9HZzjf3F7AZ
3gfUPuaQBPUmPm4bbA/R5EWd4rzzHmnF6frR5vxGALkb6DFu6HyOJ9huzronh7sZjCR0u8XCLYMW
bk5Jjona7yzX43fmhNs34tbNXyZUpzIhviiS39RYDx3zkzE8RNeo9LR2MjkfMgvQHtKEaavxmqK+
xrAw818EuJYPhFzSiwFJOZoPTa2v7UGtvJvFFBjXRj15EvyeyNqLHLSzJS6ZXmm4jQ55KIFZOgmY
sOlOj5LWtjSHTXw1mKQgBHVNPrTKm0nx43sY+htmqNm0M2UAotjUPr03G2LSOTKgiMUOG8N3nOc9
yX+o0lQ8cNK7wGXRw24jfNbDmN17HbLjBeJyV20ZeRdEYyc0NskcQQrXfZndtZcJ1M/hyxr1fLQZ
59lnp8yjr9U0u+5tYOdRagJTmc4GDN5D1MGbIAF4nMSRjlEH9qehiXvuN7usDyhMqW5Eb/S2TipA
bUg+YXU9wHpc3XPXwzY/2TDqT9Lbpu5jzwi7t+MBcb2VIqUsbyO3ntbzxMZ+JkelstJ2yFp/d9XD
P0UNesyUUm0JgdpZCxDFtXO+kq4p80MfoYY+cGKrgjREnGImuONHl/Df0cjyeEXTYdZxNLfdp0iw
vT1DhbLb+34ag/E8hAMyoaq3e3EnWXeMY1f0+Us2etZGYrG0Z3enhOXq1FkU8uMVKaSR4j+RIWZf
O3oGMkYCvLkKEcTkvVtWigzXJ+UhR0B/Qs4eLseyAD6XItNW6Keqid7P3apU1n0YYZktF1pfGxpq
gTIDOVZXtqP6uphFX56WyB5vmjCqa1I7Bn0WZtGYD3OkXdIbXJCXpbSNKV191VtU07M8ObA/i5Tz
vS1O/Tyr6hq3s0Spx7nlExbQ6NEVi+vCc1yD4jmjJF3ur2Kyrywg3Q/lFMbtVpZOcy5Wyx6+eHQ5
ll0B1QEEZmYIKw176dafUW9ZQJrDrDgAkcvLHXbu3PrO0cHYceOAuF4dMSdjEtacisbvyBP1x972
0ACVWzDifyy3/qCnfuv5kgGEqJvNXvPgwzXtaHiZ/CJ4KZqu6/Z0wVx1NDelfq1jjh6463sflUHm
VoyCLQbAXXrVUSBq4mRx2DxC3n/QKQWJ54eN+xJ1/CkJqeOFBbiH9mKq/dyzfvaFb7U30RZBeYwt
RNnNcyZ5T0/uZlvF72zKbDeuGTU/6wbL2zEvN4imYSPmo8UzDE+OUXpPDemABCiI1aQnQAe4uATe
qr3d0A6Gc1yNQLoJlCS7uXhDvnwvg3JWaeUZpnEppN/kF3cKmjyJ8tINbrI5NA9AWDmEgdsszUdT
m9FhZazTxYhOTLGHud21P3LWiTxpO/B1cRAQM5xoNCX+gaBS19pfHydQwDGLyhhirHEA9+kFeC3o
en1ghcrL1MzzblfMio6cMNatJhOlGJWf9hYgTIzjoXgynApVZm9MbrYXrcOGL0l62KOqsZfULlu7
OIBHXKs9NSKxjXmpeHdnEKjrbbuilU4MMrumnZU3ObkUSnnPBKSseQJdEckC2bJBtVu6qPkhV1la
+yaaES4qfPX70C2A4ZVhl1GhRRLVrmNEj6QvBeOPoCIZpKamNqffQRcgFetUhTVxNkv6h3Nhh9Xt
4G6WDQsL0v8tGUCNd1qDsEyb7JraamzaAffptP4aW0sweknb9062owReUb8Fte+iPDWC8tuVo0Kt
Wyz6rqaFClkTWeSUlm04hx/ox4zFnQjaavq0zkZ7EORZUNIx0YoOsECDFulkl69I5+QY4quO+wg+
pYpRcgb3eHnq/nYo6Zg80EGqnnr6KO1RR4Oi2uo9W6aL069fjG5G4x73fiPsZGZk3h+N0ZyDdCiB
m+zwoqHelx4ytbnFup0sZHpovLHIyqBtysJYftpll5Nh2XeOu+PlRqQW2mKlMUkvO2HBEf63unbr
YZfJaqlZqWjtpdoORv8oS7+95OQB54lcnPG2dPzR/xD0+M+imCwBr790JR8naGh0wUlBXTYlcPwh
WG6N6zCpWMKovUVp3pNcBm5PEhRIcSxuloBsDd7ZxkBkgdT6WnHT5P8okQp5FI+uNOBMIsljZfaF
gFtvDONnPbRenVpd2Oa7ksBF2qm6ne58SEfrz2UzYItiS1lO0qwH1HbEHUS3eUaE5QiUyMjs+z5a
xo+bmU/1DfaKaMBaMEZD3uIk6kzzZhNW8c03vGI4ZVO0sm7RGbHB6ql6i7FbUHviQh1JgwldXtE4
DxsjiKNOohsAr1s4e3bUSaRhxUwkBX3V5mmbL83Rz+BN3Bbm7P1AiN8zXldRUByMupmPpRNpMtqH
uq5jhQzHvFm2xXAStP7lkF7xIGIvSuq1RCOz+cylBYhjuW7duZSDvxx4iaSHfanSZpKNkVPfrc1I
7rI3WoKOYV+QBzPrOSJ2oKRccmH6Wk9iu2pGG0hh9ZkAnrV41OQKjTsEtv3RB4Zt7uAwc8ADHqHc
pKsRX6Ze14E5jhkFGVkZezKSkIX4lzaZjSoQlCKqXn6EBgVJ3KjQ07s8ihpiTK0c2JeHaW09UY/Y
6rhdzdSbjPwh9unSZyhgmSWS0eMoSEEcGe3dWGI88GqrDm/bKHe3HXcZb3JhDpw0VL/5n4VvU31e
fSj5ZVzFCMtR+XibJqWx/TRClyxW5LIvTbgVn915zPYRVX7eptMSDU9BZs/VWZI09Nkq1wBk1Iov
lrjrCst7bPdT1e102TY6mYdpaI7jLPn3r33hENiwZQiKnQFZP+LayStAwNSo30Xpe1+zbUXnSWYB
EUZoQ6mcQbL1WsSz2pTHIdIoLfDarBFdXDpeU98AVAnGW8O3u9uQMBr7mI9hSEIahiXqXBSGCiJn
oU2em1jrZJ6H7IsfIv+JffxnhAZxKox91CUy6QnUC855gbJqV+t5/rZOEHhBH9t6BMxhZNx9BNf+
UzHm8EIWfwG0y5Ye7gxHb21qqS56GVhBaoL3TF8NP1XdVV+lMF39JJoOS555zUBsl9L5iQ9ErrfB
iJr1APww/0bGxryeTRGGKyjyrlYfx2xQZ+EOVpcWi3CWY61se2/1YYTOcyXR6Cy6IO9MBPtbSwTI
FhVemntrx0bmlBNaCLqBRvjZdPx5OC+cv75LsiV+96WPl6QJ3cE9kKqR7TUbmSA10iNzup0cY/bj
3iklEUH9NmIDoj5HBmmP+PziHLn3R8vWtblHENps55YOs9oHW9frlEONtyRoQbrHVUhEo2gr/Gjd
CVmzkpre5j4HVdXoHRgUq99ZCM+tVDqlnUwM5MVzV/Mj9qIAifbJRrs8PkpDST8tNwE/Jt9INtlD
QA4DSMreFiY2FjSCvEZf6w9swsB+WLmFd5ppTnPy9UwUZrI2tGbBrAIbPc7W1GdX8efjFWEV+z/O
zqu5bZwLw7+IM+zlVtWW7TiJbSnJDSdt2RvY+eu/B76KKI04/nZ2L7bMQgCBg4Nz3hKsg5ha8T5J
MBRcxTHYbgSNPT3ElyFLsvxTnwdaT5KISveWh45aSC0Qs39qE1F/gSdSx3vbznVrL3kGhx7fTfXd
KY5DG09atZ+0PFJBfeRq+ZRweH6KiECxMTz8UXcx9nYjJIIKt56tb4TZ8Mmzq8Y5ctFqzlsQaaT7
KwBF4qfmIzT+uYIorD26NTXXtXDUanqC+KSB/0YvDX6qU3m/iKzcY3kxhOWqopbAI60agWqLGlbM
Nm1R+NsNcaCeaiCb6lq0IQBqP2twBzXHPvhrB3Gj8o6zlSZYmVrkK/lClfGypmtYSMFQzMZDyKR9
el5PFtqUsMdULMxx7eqeY1tDqx8SDph++JTlXjjUI75ilYz64O0i4+XIoBxUivbAosEvzfn0thHX
bpzg1m3g9LgTVU4gUhQ4oOiJx82+Lqq0O8SmQJXs9sAXmADabVCQHRdIAE0+zOfP59wkEIsCnZFB
hZDC8dJGzL4KSp2eeBCoMLKc7FcwJBA4dBQcVrbQ7XVLkeWP1gXZQvP66q+hCQhSE2QkbdxZp6R2
Bqs3LSV5yFzgF1z303SgZIjqudWW5VsF/rh5GBNB0wrmx4/YCSkJAF+BRqfBwri9NhdFZ4IHf5KZ
k3NZyA+cL40yjGno6U3wGHVWetTTKb5HidVYEcVSyD9JOdzpDT5yeWE029tDXxT6DTBSoDTpTKKX
6qqzoSsOaGuCQjk4SZF901vh7xTTgPlhGt0D5Mt4och9MVU2PmbF4FFUKb1rz7oZWogme26MyaEP
qwIvvt56tqpCe5r4jWwBWYvqmxOHMVz64nOkIlAsAKHcrZqsU9MQPF/kweZhLEwvPdQDiPZtMroi
/mJY7TjAwHyHMbSBs7ZHMDFrNxxyjDQwPg13To5iyqgK+EH22CKPLpIu906xMqjTPiE6mTvLTuNw
3yIWbd6nrpbkGx+e0UcbJDSO+UgOOQJtGeAl7w2Uf7pg2N9mwE6S+K0O6mlrwmbFcjqsCfMws7jv
S2i+j1RlShA1ZTLYMNcoT6w6u/YWds0sirz/Evrnkj0C3uVCGlu+jl2lGuI3o1XtBCEpP9330RTu
tXIS37xuNLaRWS/hXN9DxD8NEoYFjmFCl5IAO6BtsxBSY6vQRYOTviV5VD4jUZFAxVcz4170Bf4U
viTn4zrRVeXK5M7cCxfUi+u0GZXcErpnPoI9XIprsxMkfxQFc+R9iafIvsz7c7Hvab0aEDPKLA+b
Faxh/C1ro4WHVyMHswqr1iEvhOATbMp8FBWF41iHyIvi/as7VPGfijj/O4Pwk6+MEAzlWk/Ddl/3
ab+AEJr36fmtDuBAuYBU0HT7Hb/3zw4iBbGwSg/HFw5JlZMUIq21wr2Etrgjmrpf0eksoF75qYZ7
J+9BHB2ApP9ndkr2jW9Tjw9jWRRHHJX1cQFvc7mOtOk1vIdhyoPXMmWz+ey3QaMwWm/AANLB2RnR
4696javwqsrL7N5iRZfgcVdHNOQdTDSy+eN8xNz06i5X2uEljXxYWkkb+o8YUMMcy6iiRatyMHA4
/VC8ff8CTM+UKDHAaKqMj//Msk26TO+cYXiJqIF+RZ55/JbA4jppIwLLHHrzv9vjzeLt+3gACvne
NM9t7v3z8VDgcxu+4/BiThY8/LwuAOGm45teOkq18QyFlM/36s88BssFtPS1oUE6yO4gimLI0Z0P
jXZx5JIiji/4aNd3ratYUpbK+l2Uar1LWsu8V7vAfctys3m7PWk5qfM4gTUlMlTAUSDCge+ZjZxp
IN1rRuZaT74gL1CJlRiprSqBbixs2ytj0ZqHbqYCvAViObtAg7Lyxswcp5ek1epv2uA2D1IIq0Uj
Aj+nhdvzyo5lMNC1tB3QRZrr3dHJ6xJAx+NLUrqoXjakwdo9PjotAGO1RakjqVBTu72YV8eEVuCB
lnL4a3ZK+qZDtp235wvB4zeKWn25dmvTU3ZFIkzUkRocmBbS42traqH+BazdQAzJnq2pRuUI3w3B
NKNGvJR68ZzXiXFMx/HX7bld3mOcin8Gmp1GGJgSEzyNL4RnyeCP47UnUO0Rbea8+b0b3EGrtH7f
HvRiQUGKkPmDmoSvIRF257vTqvAvxcxreLVExMPbC3uKKX7iWdUuKkDpoBkEaXPhK74rfP57JlDR
AlgnQ78m4VBzYENdlZOWOk75BiLYQPZuap1oO3gp2UNUxtnnokpS/R7da/2uCml97Nyp0tT7XNdb
bx+ERl0dJu3k2KU4BeHkfDaxn0W0vpweK7w/qgZTFAfXIJyknLBdZ4M9qvuxMnA3mBRLieggQBBe
tybiny+B6Q93jR9UYm2HNVLSQRmjxwL6xvhsoEPc3xWBL45dhBrGikun/xZ7oeH/oYgRTD9xey7/
FN3oPg461I81FsRhDVNad5OFRZu/Enia8VCBSQSUiwgKeOz8U5ll5/gjYO03wVMB8g4OXM5Kb8bB
32sCUhewAosGSkzd4hfNPMreqdU7KO1YlKkExhrJB68PwhqlF6T7aeqAH5+7CKplGdaO6zdvWt57
JuCKwt1pfo6dss8LJtlktegXDuNF1iXHBAok328S6zHHzwUU3qu+KLq3PtfaHt8qdC7XMRIZOeWi
qTe3jpZ0f7y4xICvcmv1KfD6fkAyozPbu0GbCgFWKaPJtrAW8yghf5cFrp1DRKgHeHj+cYYSdoXh
9+Wb03TZUzC1/h3AomCSFxolhY8dWgaDo/ruUUCih/Xx+WDUCOzaR17hDRtN45fvt+5vMzD6YEOL
pEdKwHH7bGH3zYMTQwLjk1Ag3oQIGujnQ9ZGA0DBqdo3JaMVLLy8OgLHU3c1rgi/BRGxeEjRlekX
+IIy5p0FCgB28kHM6OjRcwDOh80QMKTfZiqvBkqn9V5vbOfZaN36u+bEiKdlBH3CVe4UDwjJFksf
9f3hfT48GxvUJBU8YNfO+5H8J0ESPmIHVM+dV9SVaH9Yg5sO36c4GK2NJWyneasNL39ws95iyxX+
m6sZinU3jiEaSLrZJD8zPJu8fY9VsbunnVu/uGOMakui11q9ncxOzyFs92a+odmiYz1DX8Dmkd+6
4s70q0HpeTtAXRv2IY8FQNc+Gj8KjUKtbzdDSX0D2QPVe3NHiUWf/FxA6wm0eKuYXZjsk4KdAMi/
rdptH/i6v6djpTRPwxB6/TNdBe8vzzi3/NvH42i+jHXilF8shA8YtxMjBOGVWiSBeLJ9zFv+fHAT
s3/BadlgYAH3kUCcf9pIbZ3KnQLvFSUKdCkc5GdexZBnD6UelfbWE2yUhXNzsYk9JDh5cYBlx9ZM
c2ZXOYCBAvEKiqFDHlWgHdBFf27GPKXnGdiBVPahM/JVC7C5392e7NWROavUNyhz6XMOMKIgE/Xq
Ln/j1us5KVQl1UZvn51cUz/l8Yjnb+ovoxhlIPh3/yJ0T15vIVUC3BufoVmgcJKai5jbT7ZEkCQW
tWadEMFwvEPV1aOzoyzXd2u3mnRqkIr64JZUutctMijhAacgOzp4Lr7LKxUd8Z8Z3eml5Gq+LhS8
3unYBBfD4NfOzrcfxmphDIXy1ia2MFcAasqfiEKKYuuPJl4c1ui/VOgAKJvb32Mert/HhXQvmQ28
3uf0lFB0gFeGPDgqll+CxynQaxCd+yXqwmJ7e6g5lBSfeOYoQelcWhDQ5x5aY6+BM9AU5U0MZf3Q
1E35s/PVbKtEurYutSoytpmbeda6Tjs1xmtDs+8by6mXnCXmsVT+Dsl/xgsAlYqLwl5i0sGPMT16
G7vBNe4m7J+/pXWW00vtUb0xJRhonQftpD9mEVflwuGbZ5pQ8XTmDyUZFK+L18z5eZ80NykdCKDH
wVfxTZ16RH+6wu9PMa1rCLp04hZW/nLCckRp1MbWYvVnxz3QiT0KwldHxJ/ag5lY5abP+v5TlsJ9
XwmD21kNbMyuGpoN+9tfXc7m7OQxWxCYmg7rEUbyvMCMn6iD7EWTHKsgVfdq3auPRdr6AAIaaWom
+m7bxIb17DiF2FIbzxceZ5cb/J0nZJJi8xgEhH++2kk4+i74z+QYYIT3oGiFs7cArm+T1lSWrslr
68zelo8jskDUHs7Hqh3aJb4WpcdhwnkUT9vse+2Y/QpR+2QP8W76TukVQ8kmTZbeoJfxw4OWhHeJ
KpU74OqcD91WvUIb2kuO7mSD9hde/KKGrTRszKzDVHvVyVfox9z+tld2MuVb0DUOVuaSNnk+6DBk
tG1qiuMoaMGmBcGEEHCkobWwjqI4GVZArLQlesOVmcqHPU1y9BzIMmdEDkVDY0pERXYE82cfmnZq
XtlZE9lsEtk8eQz7WzMpwce3EWI6HgtLtcbhnj6fatx4/tQaU34EaXGg0YfhUU91Zav3PmpXt5f1
ypGhPINkNaU1KVww37IThxV92exY+H73I/MHb6uZaNn0SVzeo+GtP5TUpb4HyN48QeBe+qrXhwd0
9M7Wpo58PlUWP0Aux+artkM2PAytcPMVVBKquFlbOF+rEb58qPl0C0MerJtKbWJ7IUZe+8iUNRC1
xp+eS0PuvH/yzSYaqFb7SX704RIe+S/qTeIgndrgDRsBfh6D1aAU9QdrY0RmA9EiklxsHqk/zj4y
BsCe6MsoP06jHdzZ3qDaW6Su631R1nawHoqmWqu5B2On4oF1+6NfO0s8nSQnHzQOmeD5jHmxxgmH
NT86I3itdQ/cFqRJPfz1kZ5Kt8WELu/Cnr54SFOHpO/jcHQpQvCKnM037ICYO5ERn0pFOmYXvYAp
GvVNuG0sBHFALaYACQNN+TR0ZAp7Emjr4AhYZaCM1DhdeONcJgjy98CO5tmIKAps5PM10K1w7EQT
RqfRDwygjkXf+fuIo0JsMXE8XmPJFA1bLykjZ6sODdafIhj45RHVsCV/pItjQBRFU10mKrhwUpA+
/zGjGvlupxsBeWLc/B5BNDyGfQlkto0HtFKaWq3qfQ4Mylq3th7H9znmeAub4upvoBqs8uix2RWz
32CMaRdraRadRG1Nm569c6eUUfozSbqfvTo5b5GRoYCa++G0DqokXIjvF6eQJZCeMNxn77I5s/us
6Mu+sFA6POVq4Gw5L1VMb9gXm65pvO8aLftHJNSihZT0orQBqYtekswZkIilLTkLQEXVJVMdC+WI
Bh+m8yONnjXuf8k+xQ70LTMHB5njCv/DUG0eTSAHd82YDF+RI+ifezbmQi352kegPS5L9fwibpzz
jTDwIIFJ4wQnY0AqZBXmkCqGsZhUlEZidWVko/MY+Im4K0a32HBup4VdcJFWsB6yNyHbRLwP549v
zZI0XHtCEtiOgldQPN5RqnM9po6ZvtmKaaPmE1Xp72FK+uMHoxJDezzVOJY8gehyns8d9O6U9hY7
QBvq4g41pJovUVFMqjDls7rS3d8e78qO4zlKz4qaqEvjexb3jSnSOhAe0YkMq39p1bThKaarazuy
1M1k+ebnMGA33B70IvRCIoTNBASR1yG1Dbn+/1w2iZugaN3r8clD9PcZ5jdhpdJspM3rZzEpS+ys
a3N89xIkm/C4ZuS//2e4kaeBDassoVkduGiLKtNap+oALzREZ9MOQAQbeuotBFeZNJzl4UySu1x2
2j3i/vxWV8oeVvrgJqfcyEoEa0Ok1dpJhTuTUG+5vaDXZug5MhEFwYDhm/wt/8zQbGtCKqyBY+dE
6WqgWP1SaiNS4FPsgLmzEh61mFzeHvTKKdF1dDXoDaBGQBP8fNAptBVD7TLlqLQKToGBFycno8+d
TZBa3YZs3ejWOdjPBye2nYUTeuUmJRelCovoEZ0gVvh8cAQeVD22bP8YFH2Sr3QoNwLek9BDZJ41
HwSqLTZhivQ6Srl+3qzLInMpw8K/XiVN2u9vr4Uc7uxjUyGkJ8/7lo8gM/TznxOSOI4luP8jYuDq
vT1aoD6julPdTdoAPFj43BfnR47GvuIBIve1PTs/Av/ApMaq9+gqkbf1u0zdV35yaHPUYhDjHr2X
27NbGm92K/p6NTQDtMljGyTR38nxa8zOq67P0PO1f+EO3uj/xwzRTOMlyYudzGT2eTEpKtHtMcNj
VJU/A6WFm9Q4yWsNXI0J5tG3j09Q9vYs8GCU9+edNprCcUy5MT6qTR19BQ2aHTInEDsFO153TULo
xve3R7zcMDwfNQpjumRTI1hyvmEiG7uxRi/jo6222E14nQYmUaX00ZWZurSaF+EBtji4H5YTLq+m
zmuALrKOGjXX+OjGxDoFqL9/yDunKTeDwCxw4zq+ca+FgK13t2d5uXEYWDbfqUkQKubiKNqoJ1Zt
W9ExHECVrcfSS5WNYkaJtgWTX79BM4Pfd3vMi7AkJ0s7EZtNDghw3fOVhcKAgqjfJsemaYo3P4Ic
A3TY8z45yuC++lM6/vENkWFYkIbJkv3UZUZNlYuOLYVW+EfkDrPvWjRRZCqJkRxJbvwfmXCR0s5C
I9grmW/9Qg8wQlyjGnTo3CFv93qshy0kgurD8YifYSPaLRN78BKzRNL3wzaDmRUfaUxN3VbEVhJs
1aQfadIpzuvtFb/I1+ScyVdlBonO2Hx7QbYea69UEtguKtrDXj7Uv8RI3dYlhO4ij5LBCshe+SPP
AzDvsDaS4+1fcGWf8XZ+T9ilnukcfZBF4eQmEzUnlAha/Us5leE+CWgNrXFGCHbqlKbaR5NUWc7k
CqIxzrm6aLtpNDUGxbCS41S1ot5UgUf92nbL4kWBoHYHpdb7DdmmafdxawQNt4EfLuCYrhxrmtnU
EoEKoSI7T1NTXCUUC2uEIzBNLE1LzUmfOqF0v1XKyt6WZkTvnuCYFgunWtbuzy87Xu3EZO5egIR0
Uc5PGHRPEjjhp8fMjON6G+edPt6Bn8wWvuqV+dFy5WVCOYLK7Xxf2S0I+ywL8qMX1cY3q3FhAsJR
X9dwh15ZjuB5gIG8cPNcPoZA1rGPef5hp0PpaXbZVdqAgY8fZ0cb8mjwM/HNMt0jHdpSgFKM4IVU
UpgblWu9/aW2JvoLGvpuAmZu196jsN5MW6Xq46VH0ZULA8EcWBOyBQtcd3YjIg+uBaiCZUfNqMJw
W8IuWtEWcbsH5L/FsJChXxkNQWDk81h+SBLzpmthAnVoS74ojLa2+gLwHFVLap5O8seC0RctxOxr
w/H4J5MBDQ4bchaz6YmJQhUg6qC4dbDJDd5Ya+pd9X+KY9nfbweLK9uX9WPvguNB9GHuTKXVLe4x
eFBAxLCMaR/6OAkd/DhP3m6Pc3VShjRRQxWCLG22kZBuKGJCQ3Ecy6T8rnnQnJClp0teaN1CBL5y
5yGmQP3GJRGXp/L8RKIwioYP8hNH251aDKS0qnuAIqbdpRPmTnlta68oXMe7dDLaBVm5K6GXewb5
XB6u9Hfm/awckLoRGmN+VKsMMwPTFuz/xHf2NYTWlxab1YWteSUqEO3kLiH7pTk/S7WHEXCokTrF
0VED/asX2Omm5hWGDlmaPIV+WQVb+lEfderkcqMETNdOwtt42c3da7WmaqLRqMojigrVGoeEaFsa
SbExxhqQPurS+9u752Jd+Z5g0XXaC+C0+ZvzT5qOsJeqMdWOJq3hB8wBasAtJp13eL4QU2uYokv9
wosNyyjyrFOComhD3/B8SMV0KbPjQHEMUFLdhelYPydhgxMB3umAqW/P7zJTYkVp2oCKRJseicDZ
LZIaTQHMW9OPsTbWL05e9Z/dHh7bLsuAICEZWFrVXadpsGVTJcUQq3LuQQssyWJdbCfZlyQUUAEj
fyB1O5+0QdsRuQTNOGJupt5BPx1O2B5BOnC7HPNBa49ZWbxk53iBQJbbicWmkIaXI8nDbPJ52hdj
kJj6ER+p9BSHHYKBaMR+bsdah1k1DNUvdTBwo1Ob6ZSXIt4MgYNVGfaIa3+q0CoYRTj8vf1JLrcc
Vx85DTAnWQ+a192KJKlVtbWMo5Kn0a+ujlIfV4ve0+Ef+0F2JyIB+OP2mJd7jjHRvENPCnQZykbn
y9/wWI+LwTaOZe46P2Os+T5VqC3AHwv17e2hLuI+a05Fjz4wyEOEleRP+adIAlFxkheoeeyG3mzW
yK3k6Ub0ypL62LUdJetbhESSQ3NeTQ3cVjWrMbAwRkvLR9r65o+gwy2kDrT6j4XtR7pqDWPpCrj2
8ZAaBQsFoAGQ1mwhbWUcioRfdGxaNbFXrdXBPYxqdFnorzvfhtZD2uf2gl77dlJJjuyM2H8BwxVN
RRsjEMYRGoL5qASOWe3TfkAfo+jcJR3Ky69Hx4SJkSUQnBjt/OsVeOoqWRIbRxEZuvLJQSnD2Dai
Vu3ft2d1cZfyagKcwRekVYOo5+xowkwFMDNZmBUbKgLFZiPf417iq19DYtkud1E43/QGLA8kbJ10
YZNebh5GJy4i2i8zobl/MFXDMg9b2zqWkYY+vFIi99VX1R0aQmITQMFUVp49Vrvbc77cPOejzl6t
aVJFaaorjKqO3UuI4st9AR8KXoZu/RfDk1643K6tMVks4ZY03UOj7/xjClQOetwL7SOa7ek2dfVw
SykxWlV2UD8hTFKtYx/BZixg2v9jpsyV4gCKrVx2cpv9EwTiLsBPp53sI/pVOHCmphqtw3yqxbbw
EHcLxwA3nI8vruxsUasjvb0osXeDg82iSO1jlSbmHSw0f2u2WFlugBTa4GMTu/p1e8Rrm4gmo0pG
SHePc3M+SWUEophg0XVsSts9dWLQs90QYb+zjgMd8rSWFTR1mxql4SUe0PWhGRbUpMb+l//+n/Ud
mFFloXJ1BI0fYpbkC7wLBd1DIbT6HocmVh6M/pLbrIxuZ09SCA6UW2SxCY1j7LfPh03G0c1jjBVP
SHqodxZSPwMwt+KvS0utWaUpTGCgws4GsZIARTb7o/sZECF1aEnncyF3zmfddo0K8VgpT20U6Agy
1c1Ji7R2yz/z1yWq3m+aGI0HJxPhwsgX6y35Dw6YXFobLPgcumAUg1UjxFed4iDOUWjQzG3Vd8Xe
6KMIDZYyOERZKhYu7SurDbIJbBBSjEBt5+2GqixdSHe1OIUCzo4oguoRSUCxR/7J3eLmpG0xtS+3
2IJWX82+URbO8GXqSPdcdgeljbIpP/v51y7zwPJylM5ONgocLYoPivfXBpU7PavGOJl7h2QJ21Tb
UmpSlyjP7xT8zu37BLfRhXh9cQfyU/ji8JgkhMCaq5yWQ2LyAZL6BGMK49NgMjCbHKOfsdZbCxUn
/eIKlGPRXABWRl0P2OL5tAMRI1VWm+IEzbL01gFp7cvYO622xfSufhRjqwRbklkfraU4zDFvkrpz
FSY/lJ/CCGqkOShxjdNgSume2Ae1BOekAOfaWHE+G6Gl+DtkFW3EpMu4mdZeW0zRCn3WFj0tmPvO
OiyS6SWtoYx+MGIxNUou3LZgjKQ/9vnUphQBigZzgJOObOpmKqQBm+2JTYR5233Tlp/I68oFKuzF
pceYLsxNZGc4RMSO8zGBRALEdILmhNuow1ylnfpAL2makMNT3fLjtWE5oETqS84CmPJZkAJb5Anf
6poTWi3mqaxpPhL8lV3gqMqBgiFgl66t4q0WT3m2Dl2jRV0Eu+QPLzUzpg0qmwEenebzaXdIeBSD
WrYncE3hM7/0e5tGwb4zh2yrtkK/8xt9Ccx1cd8jWG4B6iA+I21tzXE+QxDDHRvM9pRWKHWvC840
GBILgZl2VM1D72Tu3tBx9ltRc/p2e77vNLfzu0FWe3hr8Sf2Zdb8O+tlDeW8S09Up8O3PlGzO3cQ
rbOu8iCHLlzV4w4bYTSxmizsHwfNEz/CBvEqRaD9dd/WWgtvrlOKPz1K788xflW7FhmXOySMg5VR
fg6Lnaro3l0Mr28ftUC9FzKIy3jLDHiwAB4nxBP0zj9ZMqqdwFElPVnJGH9v4GY9Nki56SsTmYyt
kmrpRmtpLMAJDlfVZOj3t5fwykmB+UJPhZIEQPI568Nr/LoI1CI7la4Rfq5QVfsUKlioYlaIhlFQ
Ogs1pbmbO2hD5LOBzfLBkBnW55+sTZMUs3otP9FEF4+17iR32GF0KF1OU4dbnFk8e14Qvla6k7Ur
vxtVZZ0j2/Qlgbb6KUV46WWcxNCiE2dCN56c6kipftqAvfc2qWU3GwCLyhd6mEm7Kuq0TdaDNfl3
Ag+jFwOG2NoZJ/RIM4P7Lcoq8zFJQl5St5dVl2nubGfK9h/PX9jI9MhmR3FQPGRbSz07eeCQ8avB
YhYLAVsU+aqx6v4HWCkP3f0EQR36dEawxUQ7Ke8lh9/YYdviNuusK6Nf9VQq37wpNMUOYppprYaS
mocEyozRKuWYHYDroBvl6KH9VOpprqxvz2TuePL+wfhM1FEkXobO5vkOrejxiAJLcNKeSIitqceI
NJaInax1isZ3o+MV4wbyuPWJXkYs7xfNuUe+1n8NsAT/Uvdm/9NQaZ5tcKhOET3NJnunq0q6RsXl
v9s/dnaapMCyCToZUy44bUBeZk8AIOCASyvTPwCaqHY07rUN1YICBVQDilZdOZsOxa09yiSIwXZN
tL09/OwwvQ9PrQMaMlYkMJ9nSxX7aQ3o30Ox00jyfZFjhZNoGRUP1w3J1cMPihRQJaWpzblFPojC
Hjni+acpJ98RuTKlhxGZIRsMV6/bXzFfdlUpnOzUvzOUkmEdpvEi9XmWnL4PLblbXLP0IXlwzYce
E79oghRV/0z9hKxFFq0NIBhvCsJj8To3u/8CNRwXFniODXkflmcPjzuQihrI8PNhM9+1abyO9PBV
dTRWRp8Ue3fM469h0edoQMFk3NvCYbNZje5+SrIOnlxJy+G3LVDbvv25r/4aDgbQENDFtjqvV1s6
xlISI35oaiXECmXI/G3XpsarqSAEvsJ7UJcaW950pD8bE9P7so7XuEtP8TOl7mYhts6u4vfFoUH+
TuNDOuidIPvPA80u+7ZTMzU7NFn/N7LrbjvlAhWuwjeoGtFiWjk62pxqqCOXdXspZDj7J9zJoSGk
S+4kFTiZxZ5/lxR/P1UgWndQQkq7dqgV44ro8Mvkdnm7PdS7FP18LJoEKGRQWwbaPTtlyFLlbdcm
Bb4DYXZvGCm0+zytoy8w5IritR5E8T1QHSXcQVgF3bouGy34pjQUgB9MChL6BghgYa0AKFd/e7tz
3lojTLSdisrF+HL7x15bF5JfCu/kR9yxMmD980nSamq6KKnLQz9q42tdBcd4FO2T4dv+Qpy+OhIp
LymEy9ttnvKieFy5Sh6Uh0BR9d1kBw6CuDzitlkZ9Mnu9rSu7DRCDrPi4EMAmqOUPAiag29o5QET
egDFiNv1wz1OH8GnXhEaKtqdkb0gR2AiUzJlbr+w0a/MFUMGCvsUtF37srCvxhOFtKQ8NFUWP7dh
Zn+up7r/rqm9cffRmTKQRn7LDQYQYg4wVArRmfWYdwcyefSPG5xFlVyx7kkn0idFscMnyvhvrR4s
lZpnL0Iwm8BEOVQeDBiaw3MSW5V3quMjGoq0sBs9Zi37eSWf7AtLeRHHqe/C5KNuRjiVahLnG7Rx
IzvSVdEeJifVtkOj6Oi/i2mvKqOyboSo74agOt1e04tbWrJ+6YC50OEwcpt3SGwe1U5pW+VB6ADD
126TVtsCZdZXdcDpEVmzwvlclMJCRdoPkA1LRNr8uf0Trkwb+BlMLl6J0hJtdo/UyGyGOhyfe1ov
DhLZfYmlvT5ND7HbY+BSUIpapW3eLeymy49qU0hyYKNo5MEXxAQ1T2KrRwvsUOBuH660Tkm+GA0i
87dnd3kxsXdI2KgzU3DmfSEP0D9hR4lKoFEYex9CD9Oatx5qAjJfgFeKo5g8bViNURyh0u1FmnKf
uHre7HrUy4KV66Z50dyVLW6+X2//qMuvLi2mJBodOLKH2sD5bxJgFzu9V7pD2lLBo1ZZYS1uJsM9
USY3Vr43JH/92O+3ONmU90aD+cjtH3C5+PwACW2R1EnPmb/RlRZN3tZK+4OmBsYfY1SMdqWk5vTh
E0UpGCCeLB1JsLdMEv9Z+9TuxViXTnfoEL/8nhrpkWKOuwVoWT7CnuvvpLjrYiYiN+zZpUjHFWA5
OQjYFioQsy8elQ1ysLY+HEZ27Wfs/cpyzcdQ25VWSU1KcJb9a+Q0BrKEzWCTIGp+tcsxIxs3iHFQ
2hzYrtEnK1JCAIS8V3hppIO1Nqw+JrVL6trZZBo0yzWaqGgzwuT28SfA0dsk7arxB3UcAVEuiQFL
DVmjPTSamvtYcA5ul63CyU+fYcOG5UviAtmjHzAC1na6pn0NPDvnf4UKWfmCqLBAT5USp/lq2oXS
PnOg3Ls8GhPth4bzg/d36rSaR51iwBtqo663HyXRTFtR3RL2qtOoxfOaDCHDosbZsMmUojmhxVEe
/bL1ykNlFcZPmCo1JM0sr0Z9RXzQ8g1aAba1LiusCunrtum+HMomP5FzKn9zVKy9O+m1iVwmy1Ks
YEIir9hlw39hMXiPZo6F2oq917horDuTt+9AELlrhLS7R2+IdLHCoUS8mfGYvCYdVXw8zH0PS4Ku
BlLtI1M57AusfV8VWFysF/YK5mpCMB+jGLymwtOkD74O4syMh79JHIUVJWhKH2hbYgpwb+Iz9TOt
rR6Nf+EYyhPS3t1LjGJs9Z0+b/fZx1bd3/CCLPVV50zB9FzCBqhWhi6c/rMOJURZUeGJXnyk6ZJ1
YPtpsjWrsnLvtarB37KKM1zw6qgPMWuxokz8xyIhPVzR1crXbexS2MN8wf3hp2lbLGQ381co1yFR
Q6LRyTdgDVqzOsmERK9NbikOrtGrx9DF0n4V+aikruIMBJmOhP24VuLMbJ5AkAy6v0ZhR26wslWf
U8sLsC7xm3bAoJQq7C5rmP19HE6o8KxsnjAISntGOS0FYpn3zo6l/LUQhmmJgaOcXa+JGwVUMKL6
4CAotrGxn+1WmR4XiOi3LQhWZ/iKTF+BU5bIPtXYZsJJ0rVDkwj3B/i/aQkCd5E5sYyey1XPBQQB
xpvdex1iOFmj2wJlepzgY99EhnJUenSrAm1cuOzmtXz5zSCecdFJCzpwB7NHAQzimOw6rw8cbz4U
98/Qo/gIepIOe/c505CdFy6PZCctsq/hUIU7PwUMtbB3rswZSQjAGAR+3ijzp6rHQ7Ht/BpbwXq0
9zhAdE+ZqKNtahTawlAXBQCaF4zk0DchD4c6cR77dZDQpBy9eciEXn1JkxzPgy4YiQxpEVbauivD
8tvtW+0ik4GKwruCRQbcTj1gft2UudP0lV4dTC20vhRxVtwDB1ee9CKb/ipKgHQ+oNylfT0rb6l0
H6XHn0TJSoz7HJUWd7mee81oPuDIQ2kXEXj7B5SiDi1cG4YfnvB1sLMiqxZrktvxVx+jL7MZp0aJ
pLeJunDnXqy7jTCZA+Ye2B+PgjkxfkqbmqzKsR5qujT3Ew+WXZOaykbTW2WtD90S6l4e27NjDbrQ
BSALWIyWPknF+XeeOhuQggjNB9FZ1pb7oP8dp7rQdhOujgUdhjr+EoSoTj3lWYKA0wc/uRwdnzZ0
Trj84B+dj26OdThouOo8+BaHuEVIDbEB0T8Iy0J8HYnd7LPpFYq6uz3slUV2pQYkujk88qHWng9r
VYPhdq2rP+CM4a0zzY3EMSVR/J2GQa4eYxs9w9sjXqSMUt4CYB68BtmSnMM5xxBDXcXztQcnGvWj
W1r5Tps0fY/KiPEbG0sPAx9sfxB2NvW9SWmvXIBhX/nOcK9oOsPcJH7PuT9BX/+Ps/PckRvX2vUV
CVAOf1WhQ3W7HdpW2X8Ez4xHOWdd/fewN85Bl0oooQfYGOyxB2CRIhe51noDuClVU0411INzNnba
N6mG54A7n3SfZKP8kJpB9VzKgs18e+5XUQsAGd8X7VFoMtTYFuda7dqMP3SUUzK1U+NikTq/qrWD
EHiAoutG//E6VDMacCYUDxgPoOliQ9OQHAq46cqJwyqkeSVEHeCiq27IG3efE9fuIYLlfyp08b9h
r6kOD6M6xh9e7stfsZiz3oOkR8JDOVW1H3hGYRIyS2vW8Kjxx/knssT6rsyCoIaRlgfFxn21tuLI
PYB6Bw8KenixBlOG9H4+suJj59NBQt4fyxkV5CBtDCva+LzXOwtpTKCCwPtFErxEYQeZmclmZaqn
UB4S7dTJNg4mRRY8YHdoRhhM6O3fvpTM0XPqF12+8b2vjzI1OkMFosPHpiUrDt67HEWLw6nAh9Q8
SbOPK1SAVPq0n7poerFKK9rTuDA25ABWRxS4FZgFglyxCB62MXROQa30pOVZeUgxQG9cWc6VL6VT
m4deUtWPf03ye0pM3MhChlzcm++mqHeIKqAva50qBf6nNg9adshAL8sYJrXVxmArXxNCOVwGnngU
bZZq56YkG7jdW+opgdX4MmqJ+Q0V+vlR7efKTeR8QI7QSKJ9UfrWRup3tWtFcwlcL+8aPAqvCjhD
j9B9nc1olRWB3hzlZJR5GSdzWcDTRMFwY99efUcq3exYAgLiuiA1FsVXGQ8qnjZyxUyTUtgoRQ8I
AyWnCKj4Q4r60UdXFlwjYZAmL4xxmvmL8cw6Ru8OG7KTYcTSsaw4maUTtbuQXuZBKRLFS6Qw+q6k
vfblgwGYkXlJaDAlhGezvthATi8ZvaFO9amNW/WLbM7aSwJMcRdjc1G6t8e6esQxFugig8gL0giM
9uVmDTMiuxPp9anT8U0ygjZ5rLnNcdTpAS0o5IKuGldbVdyVbwnOnv1DwRickbYYNYig4OTBqJ6a
rDWCXTNE0mtdGc63HnuFA8JO3cbmub5mQNOg90KvhFAAB34RYucwsk0JwM5J8vX0K54Qfv23KceW
wpY1c8p8rhnp8Q/fEGo/GbijBwSC/NChLhUVm4qH10dHIwVCnoQshdb78tfgOcXRCu3pVKuFdZQz
4YQaTH/zbNuKt9cFOQjNNGSoJRN3BRj98gMXbdaFtaXMp4AaQvagzibJeS/71Z065FR2UT63h/2o
IQ1RIVlTv8ozzxlMZAp9moAexWX8/faWuwpZ/CLUQWCpCu1LOI2Xv6jUU3DYWHadyrEN0BgylSbd
+REp0gmHMCQE0em2o10Q5lF7l5N526+3f8D1nidQErVoW4KaucJsT5k9BTTLxpOOQwdgeSAxO7oY
qXk/V5GqHyNcpodfUMO0zWLCIivn0oMgR4OdTO2te6ddzp2A1RrkC8FLhyTtfEotPoF1SroGoL4r
4daIPEw2FEHye+zypDsEwVzESPilifNNiZE/d/alYbQYWjA1S9mI6MvNwicR+hRCnhJcBrqYi9t5
FEOgIju8BO3k6M3TmEskjuC82sa6twsJlUVZy0Kd0vwYmMph9inwpu5cWVXxILVhC26OmDFvHd/F
lmG12DI8kIgYPBqukJj+nDtofjmYdFLIm9yBEnZzHwLnqPe1iQJhPxnTs6Hg6Xos+0nNPph0ivEp
br5l8TzHr6TXGrqpCuuiPlW2Vt5lfAaTywCc8d99bgV3atmP6dGZ0iTJ3FQZ8vIB6S55QsDZH3cI
3/jpRjwTZ+RdGvj2g8hOkAfgOlQ51pf7KE8TyQ+lWHtKMaO7byG6TG6Iz9jW9SA++OU4UJPolGAI
QBS5unTT1pnMJgWLY6USzoY44o2Ji/SDZe3SHA/rQ5/lhbnLo7nNXNAt4LCqsQEnefvELuIl0+Vn
iN4FFYcVM/SORnalFZL9lBjYXbmZxI926woxBIjBMCs3hrvebgxH7wL4JS1GaKKXq+ukBkzU0bSf
Ol0dj3YyKcWDLvmYxhZhsqvSaNxbkmLu5QbxpY0vuzY2tFv6mxRzUGMTV+e712PUVVk59qn9JJHp
I0dE6Yo+lD+oD0CeA+k+Ju9z3DCa8m+wOtFwur3Si9goVhpcAYrrtBF41C3bxnDB4n4iIX2SGiTn
dDgmeyKWcZwlXAvqaZLumzDaeg6szBkSDRLoQleSN8HiOaAQ8I1Ebp0n0vG42qdajBsnjaRpb+pR
fAqaATMk8N9ftHpQ1I3DvTZjsl2cakBSUplcDB7gugT2mhlzTMuD1Tvp/RT72rMpK16Th/2BCrp9
vL3Kbwyki3MFrVKl88kjQsh1LrmpuAIF4zxP07OcBFq8n2K9sf8CSqi8FoaOMHdg9I4Q4et78zWX
kyk4j3VJh5I+TPQ5s1PjG36tafoV5Jo+7lIjmAzLnUYrD7zW7Py6dGd5VrqdI5fTHYYp85b27PJE
is40EUGI37zR+0SAerdN696WCrtVtCeM9YrD5MRKvNOc2nnu5GiSNs7j8hNRiKHVQnoDAYrFWjYV
ZTWb1ZyS2CnA/fGgNDH27EoxPJpxP2OnHCtfu97YKoNchT4mxosJqIeOmw7QtssZjuGclroEtq2z
YiVw1VJprFd6t0on76wYYZzXNgNdRlPKH2l2pUOIrN2uESysDUzx8ngwaUFjFn1VdgwH9PKXFM6I
MyJ1/ucJG0Jcux1pnvdloQy9eZSkabgrK2to7qccj7NfqA07GNrd3q9vjfH3+1UQzxDA5tVGpkCN
YnFIEDjJsYWu5CcHbdFgz0cuAyRXATu7cVdZ0t4P5uQUT7IcPFC3Vb7XA3Q/ur1aA2dtKHCH03bI
8A/xp9onBFT0vwpr3iG/5vg+Ov3R2N3nfqXmLxi7meOOAc3mtQzC0DykioYHL/WjUPuS+cNs3I1j
P56NUunGB8vvZHkXN3XX3wVGVvSHQA+1cNeqcvDS8MQPjyCnW/4gddDGsLUZpDlaa70qVzToMnuP
iWDeuuQPko4LLWqJ/JxmfC3JONvSpaGYJHsJPD7GnT2A4+agD0OqfAFEPT7UgROML4rWqMieQlnW
9wNejtbPeJjnVzkEqeYqYQZD5/b3uDoQcPKI028pFNVYa3FJ4BZqhUi1hk+IY8vK0VD76iWoNOlT
g43i3siyqrjnMblVFV2kbZw+YpXYgjo0Mpj8YqO+O/TaHAxZY5TOk61V866QkuahyQWsPp9G80uC
YeIHOyiMyIOPyoUIwEL+ZLH1cwdlEZStnKcuN+y9j770l641hj0vTsyJby/q1euXwdDwxiaHySEg
uQwzyUh7rKnL8Bmc26zcJ0YEeg3Qtqy5M63NiZqcXNj7Kp5a4Y5p4bJttZOc7CMjDE/iFKcbJ/96
wflFIJ1oI4s1WFKAGt+m/Q157Dm3a+OvCWv776TotNob4fCltNZWe+EqrIslIOzB1aZpCPXz8gvz
2hsjiITBc2Fo7Ull2CMtzejRHEZj4969GgqJNshk8BGF2C7ZyuVQXdj75Fmm+lSDYfzUqdH4Sarq
CAdVKC+3v+wylKNeRimOvgFpMM245Wu5n+qgA9BknlInqqRD21TOoW99w3Qnk+PtSmXrPCC9i4qy
Ho4/nXyyPt/+BWLdLuInTyqhKEzFlaNjLvkR41B3ZVWn3bMcWmaxTxHaT5+Casqm37cHUsXbdDkS
im0OunuiJmgsvmAVwPxLsKknHQLdvmtmzXoaBxw+9mXma5+nAvEat5qUMiSJQ/5jFwxqJh25d6mB
u9CzTelV6UB8P2OmpJBbpN2Aj6NeYBBuxwY9esxkTedHS76OpxaAlh9+4Gi9tfEQvdr6rBgKrii6
UfQD2byYh1LXHaVZmJtUR9rHrrGUF3SOlEcfAdR/u1rawuisjMflJsgrRBqaqIvtqPSNUis4pjx3
/VzsUt3PfnNTqZObaNnnrCzMjRB+tf2pREN7EJAkeOM8fC+3fyPFRs9ztH22Z0Qwm8j0uWvMZP5N
Ktq93t4UV9eFGIvrAkQfZ5vO6eVY4GCcGLmx9lmuavVZiUfp6Nixf1KCSj02nTH+q4bjtPEBrwal
HQ0NAagPYZsxF0nUYAX2gAMzKpPWLFhf6AWa6pDcKV0Jvg6Ij7XrkyL5dXuqVwdNjMqrDXUUSks0
py+n6k+Fit93Kz+XygyiUDKi6Scow/Dh9jBXXw/kFG8idoswMSJAXw5T0iPT8cZQnq3axsFWzfXs
xPvV/KIOlnK4PdbVzmQssSE5zcyKGt7lWFDvRjnCmPh5jPT8kTOgHvGDmR+NCKUmPIHy8sftAdcm
J2qGWIWAIiMxuxywlCPqYHGPLzYSXLLL7kVZfgZo9YD8yrC1T97wwRcRi5Sem4ArngUCEbk46ZBs
IQFORvJp9gPd3sc15eH96MQd7V4Fvu9cVZqDWrRR/yhKMzkDAELVOECwwnALB6MQVIMdDEqCsf2q
gVQqd5kJpUqGfj641Nks6RdGBFYDFQYLqL+bMWMrTrWV9r94uPlZfky7En/mPu2yH0My2F/rUeON
KGcTeH+suKPSAxQr4Spxe53ftKYuZ64aAsMveCOs9vJh76O2AZ4hUJ7NxJQbhxyitmc8qkjXpkOg
hXZ0MrAieqHWFuCNGQT651grsaCPdd7+dEibrHuEiF2qD0k02pSaYsMa3SxLGmjoaIM5mGGoavKj
GNCLyw81XfThKUvRqmh2E1LDNWzqSC26r0XD8v3kJaxEe79pR2kj2i2CwRuVh+cLLwoODRFPvdxS
PdphKJTWpWeminSeiqz/hGwq7u8AkQ6h3yT3peFnG+u7LPr/b1RiABVNWF80PC9HHdUEJcDQKDxa
NunDyAP5vse5+iR0Ap5kLZ9/JBRC8SGTjccxSLNdNGGoffsjr8xcXCrQVUAdkTktYm87ZnIhQ4H0
ahB1LrKU6CMOdvpT68rxk6ZN7Z7ryN/oeYqH+LuNJSZOssz/KNtR314CJhQ9JamttMbrC7M+DPSw
oUAV00MYqt/DqZsfDAwy3Tyb+o2gL0LD5cAMCB0SLhRkGeZ9ueIOntid0hSDx+IOD22jBQ9EL+kw
lvLvrLSbjTB8PU9RnRNdFJVGirPso4B9JyrlY+85A/BWy4TpUk32uC+sUNsHWhp/aTA8/jI43VaZ
bpkssMS8TRic40uFgLLk5UwhAijpGLWTV/pO/9jhIE5NUHdo0qXKd9mXk2OZJhnMm4pnZizZ076B
JHU/SupW3rII1//7JTySkIKgGkPV//KXhONcZcXQjp4/TuqflgfHvaHVsddUlbHxeZevy7exhCoB
SScyozwlLsdK+kgyU6OZPKcfHXLyaJ7hOvaoIu6S2bJDNy1BOdI0yyPHjYxy/qvrFUwl2p4Gx0NY
OOF3XllOtuv8uHrRSnQX91E5atJjkg3ZL8NAU9GNVSXXXT5pG+yGzje+3z6Ra+uFag8delHYBhR/
OQfbnioKAsbosaZ09qYSzAm2rFN5hypWvfEeuT4QlhDBJ/EQjR8Ku5eDhX1VzC00Tc+yIh+xl9pP
DnM242HZWy1WOZVqD1sEDnHILg8haQ4XCk+UNxTC4hAaQZ+CCe0UL8NNcKdqUr8nVQwmV55k+xTW
oXKXV2hmtok6B9RFknEj21mZNEALKthihRGrW9zoKbJ1Juq2qjeQXBxi1SyesmyS3aGUzX+jqOi/
3v6i1zGW9iZ5AqovfNArBpLq19Ucoh3iSa3tH0wryXYNgx5MpXaOUlAGeztE7v32oKuTfEMHAPwz
aRhcfllSBYSSgUB4JeTUOz9X0oesy9pPxtyWh5zttHH2rrctAAjRsmTnYiZwdZG0jpTOEHa9gD7T
GdZR27ha0ClfprE3lI9lzJxzNqxokYptK/CNi8nNs1bnSaN5Vl4rIawMh1LYgNRA7RL3qZMXLWlk
oA9xdcDawPqcRZL1YY8Yh2oEryMkFcEJcIoufwS9yhLVIM30wH0okauj4n43AcfcGUEhT27XZEg4
GJsSDleXCsPacKoozwtBkGUKkUlInBpwRLx8hmdgkhfTAcUkcR/HkuFZiF+drEad7mx8F+8/uKcc
MSqldVCOPIeXORMnWpJCbTY81KjjX5jbxY/O5Ftf9FLND0OEHdF/GA/0Dvp8VNipF1yusD2N9sQl
bnh6rOeEbYv2D3iPOPpk90V4V2OnujHDq6PKDHmU8CCnfgiycfEcQk4H+gdn1RslafielwV8VLwC
jpJS0/gJ8/57DQxti0q+MioqB4IHiSsJ1Rdxlt8VLpNsHlJgwJI3RdZ3Jwz8XaEo3T4TCb4wG/qT
yW2zBVW+OrCEYPI2uta4ThCPxd+/G5QyfYptoSp58CGy32Vrcg9qVfm97y3r++3veL1lxVDUSEXJ
jkC4iEV2IutkTYPk+WYkn8ohLO+0MdTPtYaD1KDrJDdtTxKH1N8Wrn91aFrDIN2Eas+SpF/0ZaeM
URicNbQHp69p1OhfHSPDSzaFhFMhKCMZR8XJoLzkA8yfjUB1FYVFFfwNN0qwErfN5SJPVSx4tXV4
1uOy+NfOp+5xHK3qC6RX2eDxZW/5mqwOCF4VEqEogS8VJvXRkQanVMPzGAZZ6PYq6h+wdX4iZpm7
kpwaGwdmZRcJKUtGooAMm2PxWknbWsvmQHO8qYyChncTj4md1OH+5mY6IWhjPdeGw54E/cg3UOGy
UNmb2DZOmuXT+tSSg1HRv3Rl1Zfv1XpIq49eoZglUmujvsfpvEYxpKWNR6c/09xEf1i578ZeP7Yt
IqI7A+0TY282ZfVw+6SszI8hSYx4igkcrHq5X8rELHnARsG5NDo481rYS9/qtBhHEEjVP7fHWtkq
qFBCV8CzjlrUkv4R0vDWLOQQznXilHuaiMkLSLPkrp3a+AjG+s9/GI51pGyqk3AueyUS5H5jImyf
q26OUYaMW/1Rjev2GCjGLMGDgwPzX0YUdrJAM6gTLQ4fwoldrcRpeE7VIml3dZBF/WMT55a6r+c8
TvB6SfDWuT3o2hekTivSHVaX2/LyC/ahLs0JLUdPilNJfq5w18x3+H1N7RHmr7F1Ja9cHQS3N9QR
CgdX2AQgn02YOVl4xjyXLiL9ESk/1k4n3c3xWJXPKC49JziSbPBKrmepciq4ljn7b2Zml7NUsjoi
e86is12reA2AcTV2RT1yUyvT1jFcHYvYDY6Xst9V6VstlATPoSo6B3moPgBS1o7A0btnxCuKjRO/
PhR8BpnBECZYRLO6tfVJK2umhZp2sR8LWT1gq2B+cWS/+XgsYw0J1f9vMHF1vbuA5aG0pUq2w3MZ
D0PlFlY/tW6gmrF0b8f5VkH/eqMwGt1D4Y3A42bJZ68lpXMkjamVTq9Puy6wEfzJcPLGstwuPs2I
h5xywsXrR4/DG4ySKCMAO1e8OqUKQtGyjc5UbKN7Je2cM4hGmEChVGw5pK98PQoeZFow56nuLC+H
0oTAN4RqdO6Y1nen1ICe+JaQYShS/aPpDncCtWCCJ5FF1PIvP16lTmNWD3N4njJNf8JISnpO20Hd
DVOzlcmtTQv0j0WaIWx2lqrYKNikKAdJ4XkOx4yz1jQ65tjd0AQ7LgYr3Ahg19eCUNyCf4HgLNJ0
y40Ssy871Uzic43+wmdzKL4PoSnB9eiU12jouq+3N8j1A+1yuMUbfzKL0EDLIDznwwyCCERhxuUz
DM4vuzGrFyeAQ/TaDCVcroQfdLg9+sZklxmNFOGq5zRBfDb7qKceoPauz+vpszTUM+4GeraxbdbG
I2xyw3PyKd6Kv3935nPfhwTJ/Xd2ans4JU4sfQtsq8dtcDJ+15T+t6pvqwNC24GQJxomSwJg0apF
zvURnfvJ8b/Jo5o/F2ZQ7lp7Th8AW3cfYyqh6QUZHF4afScUSECRX07Q0Tut6oHknXUKyprbwEOX
n7sprIZD3qn5fO90lWydhmic4x39uS3J5LX5orUjBJoBkwMMvRy/l6w28OnTn+1SH2helryfJqvy
slwu/mE1tjoHa4cThSmBSVYYdkl4TFMp0sLGj85pWfdf06Gj1qGBCnwwgznfEppdHQx/KNaYKjaU
78vJ0SftIV/J4bmQ/KZ7qdu+elCLcio/jYASN4r01yVkIM0woKDZcWlQElvsVTwOlAFoa3zO6Ev5
9JzR49uNY2QARnLm1kX/JP1lA+bZqeHQ8KfZELmdqiRPI4nYxsN45foStCzoZ+CsrxWl8jxP+z4t
OThKYRovWuCMNNlC3zkOPjsbxZAujO4prQGDuh0irs1RWAfBkgbapgrFU/FV3p1Zv80iLe3a5Bzn
qh/vK7+dvuumX+/MJnF0Vyfu809lorzcREXp5UOV83ZoDefTNHf9c6uWW0B98aEvSqj8JNCzHFxe
EKLBcPmTtDKzYEz58TnPjGza9TFlMFfnYN/dnvvKacIU1KLFQ+5NqWAxTjCikGCANDyrejmSoMsI
x89zk6KHMsGi7qrG+nJ7xJXrgKhI4kFXSEe+bfFmVxOud/Tis3MaZP5pmmiVYsg6I/zgq/M/UeVI
XxtfaSBy2daGeeHKZAWIkODMWRZN+stFTcwwT8YZLU6tz89VI7fTTjGjCms/KUdCy9yMzStfEelA
ytBC/4oe36JL38s9DVIAvWc1zrrhUFQQSV1EOMx2YwuvzAwJMkoCiKCS8C2T9DFVAtCJZXYuE10O
3AQ04l6vIwFzNCrcRM1mi++/FjwgYFNiAkMCFnBJ/OtizagR+crOdeSrx9qiHzw1s/qH6mLw2Op5
dE/xrd3RSdaNnejLAb+c42OsSNP32ztqJXLY1Ph5P5FVAxhYHN++UoN54tuew1p1JEqlcbyL0OUD
OdBY50i28EzUEvlwe9TlkgOHhXJI5CTXlWGzLk4OWuOdRbV08qpeKR+GQq8f46gjdpZD/8dKnOCj
iutiQJQk6LERo3gILQac6567iJnSV9Ps0xgH7UMxzPXo0m/pnpTRiT74shcDksmL/onIA5cKHgDT
ggy/H9XTENvO70NEGP4gIyQ1+yaZtzp74iO9D3hiMPp6vP4oQIN1Fcv9LganVAZrDO5kz5+TNN5T
SM2ar5JjBeFeq/J03ohCa19PuDKJNI+O8fLJ7eeFcMZRZi9MG1s5YpSYpU8IZGg/rM6x90Gije3+
9oYR32c5Q+5aij5IaHG1L75f1YeKM+Y4n0Dom93QpK1Ry0Z+GnpSxF0xk8Kjw5f9pGwz33WRg771
7R+wPCdiiRExoPwsHk68Ly6XuDLKsuzLWPFgfxiZq3aq9jUzaMZJgaP/1Utd/LnXnfTb7VGXMfB/
o5KXQicRzZTF6QzmzujndlI8uaqU3C1zci0X5xR9Y3lXvqiOZoDIQnnPXDGSpgwGQ1RGsjdbg97c
GW1T9/sO+fToLopV+bVXB/OjDhPMTTQvhAYmZQt0MS5XVGoz3KKdQvUyFaOFIzaItOFdTH6i+LHz
qfC5lOUK6eftFb2ClTAs6wniwHlj0muLuoI2I16udYPmxc1cfA5lPdvLCDzlyMpWA/83BCGuw9rr
Jz081OMAz0+tzY3X48qBpTn+Vu4XVJ3lboq1RumSqtOpC1tpvWts03+QQxparpGaW9zr5aNBzBj4
tU0jEBwtLj6XC41/0VhhVKt5iT/NzqOsSNW+hL7bOkmNdp/hULtpNKt4qhxrq8i4soEJEJwY4B2g
s5fCQVGZOSWNat3rJ63L9iDwY/3gtMGWktnKBubuhmb4phaPC8HlHPNUrcheNB2wkFE7OBzE4R2e
tL5+HqY5/kl/rHLub++k1WUV1DZa10T6JZ6+TiR64ZHP1IYhmO6aoASF2UKr0V1f06SndnZSZd+P
un9Oh3kLwrISENG0EphkKnG0FxbxCAJSTtdh5H5BFPR3CWyrvhvzTE2O6PoPj6M05NND0zvDV6MN
SAZiA+Gdj9/iKIaScVB1JCQuEy6oM2UPMlTxYFPEyWmSoNm4qMGVzksG3V95ylUbrcTby746cWp1
aDOgqwaP6/JLRwF8GaRJVa+sQzX5JPljtm9kbGwPWtoP1i6Iolk8gPPC2Bv8x4InEirn2z9ibbvR
+Pj/P0K9/BGSipzZrJSqV8lK+wKiKvuZUR45mLnR4IuQaRuTXrl9iBK8X4RoA0/GxT1QWejgBdhu
eaoEEoNbOe3RnZvU17ilSXiY0mD6Jxsd09+4F9bG5TrhdUzNHpT/4tHfTmlrK32ieWFRN79DxJH9
5zCTJekYgcPMjv4U279UweH6+PpyyZPLayD/eCEu1ndogKqXuuZRYm4OUGWdow+6MXVVc44OszFu
2Q+tTdRiF4uM/s2Q4HJAJNPp0NWN7tmF0jwlztA/F1YRw1qpEhuD5DwPAdtTttryfVsdGBUHAIZC
TXX5dEtwIM6tutA8aSiUY4TzpDsMSf3syAOs4DLyC3xEJzVM/8OXBaSAEBS1C8RHFsco08de0YNa
88xCaz6NUzd+7bOefo9aVSiB0JQdEY5Fm3eLzrF29QGDERkk0QtA6eVKK1VYREMkA07RgHTucbez
2zt51JsBmHJdDv9lnkI5AqwfGY68ODlGmwYDaB/dM7sw9ZJSmj/D3LR9N1fnkrNah9qhCGlD3d3e
wavTJDBTIqazfSUSMatJWIDT5HawQ1ivyjTTf4oiJ0euIaWMs7s93No2QhWBZxQ3OfhNETXfZwC5
Po1GnemeHOmfJMnG2xq48JElbo6pNs8vhSZNP2+PuTZFslgKT0jW8SxfjKkEUu13PS8pRx7r75pU
zfIRfFp6pBDXbLH41wcDnuSQMQqWwOUE0QTEdbe32DaVZP3BNUpNd/PQgxTVJ7kdj7enJn76It0Q
+Q3QMEoP4P8WpyPwMQlXzMb0IK76J7XsimxfjMVzVddnqYzTO4WoaD8i/au6me+XG8OvfE0iEch6
bjjK4EulY/BDGBhZhek10ziad1LvmwE6iPrg1fk41/cofUBc07No2rJnX5k4exa3Y4B4CC4tm0R+
PFgm/HVGNvRBSP9qez9Wo9ZtS/9fHhlm7AaBSoVrGAs8KcYi0uWPn1ihR0sVEwAk2chiW8Vo3Rd6
JlteAf/zrs8UXAqlkd5G6BgzcrGEiiNt1C1RhpUrnU6VEJ7kZUFvZzGsYtPoQ93T8qpBk6NDZWhJ
7yqV868UB53qluagbXzltbUW6C0R+PElWHLoJm2W+cyR5XXSEHTdLh3j8K+yi7NwL/edLx21fGqk
O0efC5yWa0t9rfmTLZGItXlTyRZAQQFMXF4Eo6pO8oRckhfXWe3O7WC6UjWGtWvE/lf8kMMtOvLa
5n4/4OLthE1OK6WTb3pyJxXxoQUz8jUaHbm/90Gb7G0kTXNXiQOpOtw+1CshhASeRiEoQ9C1zqKg
WKvNOKZ5xRfOw7LEKrtBt64D6rDTg7bbIH+KF8oiggCepaUM3lMQRBbxSlNH9Kp13/CCpNZ9F3vp
SHdzux836hJrkyLBAjiGICbwkUWkQvwY2ReY3B5On9WM8ALah1/CscQFKBq1qfY+voYCu4GilhDw
X+4WXU7h3Mya4RUTSrSPUWhbzc4vTRqfcZXbG3pzKymWKLVAhuBaA0C1WERLD2KZUG94Zg5XiOsT
VJM6tPK3PMus74bTyS/ZVOdf0RUcN6LQ6tCg7aFtUfC5Eo0x85T6wGDq3sidC5Jdk5sHPdHz+EEF
cFQ/qkhsQSkPp+gfiX//oELDm1UiMHdEWvkH/tLiEL27z/GY6JukbS1PC5GlDvs+/iX3lb6bKqve
wHtfn0fAVJhvsH24bngSXg6lYsIx6JGier4c1MNOKpryH9RozOmYpprRHWw5gistVznd2Nub6Tr0
qNR+WGGIeFy2y89rS2PXDiQSXp6bwR5RuCDbIy6mq9+EPcT9bLRh/+/tIa+PC0OiR8SpFIoly9Kl
omVVMBg9GN0q654CSY+yXUUOu5OlKNzqLl/HABDYuK8j+Qqq5OqBJDsztPg0Mj21L6K/FWtSmmOQ
OtWWwNLaOiJzgfqJwKvx0L38gqPaKmaAjLtn2HOdH5PEiuZ9PFmScWdqhbVPTH/cEkFZ2TXAXSiG
AuEUmtDi/LzboHZnmY2R1I5Hx1Wrjk1V0JSKq9gUSJ3GP5V2b/+B91ttlSqvb02yYMotpMPCPmap
csUiTvR0wYz6RWE4O7TMg2NEdzM62k2g/c4ae95PgzJHO0kOO32P+mqyVYNYWfD3v2HZmqrUBkHs
IIjOuSEnL0HTRvEhKbFQ3dsdGuY6j33/w6FQJP9g20XhHe+JxTe2B7vtetTHzlw5c3jCBqjXdlXk
JJpr4kuOFl9c1m48Ze0PP267jbB/HQ3F6Eht6Mg5UIAQC/Lua0cTmXNBheOs+obyOlEI8Hc8J8zX
utXB3Ix5/JknaoEMf6ZtBOKVE8tp5YVE8Z9UylyEJ61qzDTVTckbqcacdAm+dZZY0rcWPNDd7eCw
9lmFKRYvBPj+V6IxKcTLOR+T4Iw6S+2iexJ8dmJ/2ndz+k0dHeP19nArR8gUDQUhywGHdmkrDQ5G
xmcqkbw0D3FqRfFnnA4Zix8ddDzQx8CtJ7BogTWaG73clcAkWOsMi5giufHiCdZ0ASqNph+eqbNP
5jHph8C6a63I+A8LSvEXiUqyYMor4ne82za9VsZFFRrRWcHx9o5LZkSVEqpWas99cxcZEiX222u6
9gm5UuiF0V0VgjeXI9ZZHznxqEXnFtLicIwACOR3zlQb4T0sAqt+yFAH/nJ7zLXvSG+IBzz9XNKW
xeHIEh9Feh2ksNoi1zDM8rjLJAwvjKJ1vpidUR8aPdvyF147FtR+qY6xuvTlF4NKM/QStbKDcwgL
dnRjouGDGmnZl6aGsnh7gqtjYelOsg/Ajjr75aLG1OckUEWg5tOh+iwncrnz0ZJx9kU3yPnGnlnb
mzy7+HpwPkDNL+pDuYVeooWk0DlR2+y3rCRFcNemUZXvPz4pUCK80Vk92AeLC6wJ57rRkszx0sjq
jziAWf5Oa9tAezCmubFePz4aW4NWAWa2PJsX+1IzkE1QJNmhHDTIiHU2wo1Xb+U8OjSxFv5ze7S1
NSSZpcHO1ACEiL9/d+5Gv7TClJeGZ9De/4QuExAgQFF1crg9ztq1wEX8BrgibC5lNwR9y0661Pfo
ehjZvRNY0TONEvt5VoCxIoFm5z1IKKQGfwdkePXG8GtPAaojpK1UbZF5XyyqLPc2xJhK8pLZsTNX
0rCug2BfnIqmh5g+OtWRJY7usDtJmkOWN/n32/NfO/lCbI99KnRHrmoGQZiUfkwED7vSf/bhtT0n
5CxPuTGnNB9MukJ1pm2cxpUOJmYQwCQRlYDqgbTQ5dfVcwXnVT9yPCWY6uS5KGrfbTDy1O4wctHx
D8z9LLBd5NVU9US/LPvkG5hEn3NkIP7cXgBFnMbLNJcSGahi8gfSQcqAl78loOzal07he1mKfYpb
s9z3kOZLH0EGpX2Ueye4C5SkxWJ1Mu4kMMHZjrRUOfh0zaZdalXJvjLyLd7N2jWAWROnDZc3sFmL
IBI0qjHTA/ShVBWZvh+btBoeykSOoHhPQXcvYQj7cHspVofkiGMdzU6gJXi5EujzdoFa6JY3tjPC
apJWtc/8vME+aPqo8TQLM+PH7SHfOCiL1Qe28wa9A75KLnU5ZolIRp4NnYnreWkrXig7/0faee24
jUTr+okIMIdbKnVwt7odZd8Q9tjDzGJOT3++6n2AbVGCiJ6NATwXNlAiWbVqhT9gXMzOULQ9Tea6
8eFY6IYvEiWvN1HUhyiBGur3dB6D18BTUehNRVTce1UwFidD6TB0uf0LrwQIfpYktlHDkwMsbqnY
EV5gWGHAHKdMKt+b8s7bTNTR39peV5LBL3Ur31lG5lovVtkYa1X8lY8ixbdowSAyQEK42AfjPKVu
g5/5aRob64n2e7e1a7fYmAmlg2Zb0xoccvHAkD/p9stclQ2A1u0yIiCa04BgQElxSqPqk5nYleqn
iqrdVR6I131WUWPfBY4USoYjYs/72+9bRry/NoRcnnE7ErvIOiI2swRQ403lhuR0wRNCUAIrOr0L
hk0vnT0YGGO4cnu1y4cl5MmJu0Qiylno+farNEd68Qj9qRRxsZm6LNo5ZpTvPSWJ7yw3FfceUWEL
a6peqYaWMZAHfWuOkPoYLI2az/nSdjc1YRfN+pPdhsljPVYxfZnI3rSJZzg+SI58W5at/tRWqnFn
T27r4z7RrHVpFtuLXyH7UvwHeAY+0zL6FZGamF3Smx8CDDaOTYdkRRCT7wWpmDY6pmFrzO7FhQNP
lC6txJpKIJQOB+H8sXuP4lpMLbdsns5/qjr5PkjX3nSkHsuz1twkc+Le3f7KF3tKHiBwruRKAPVQ
fj9fM25dJQTDnTwNQokfw260f3md/SP2vHylZ3rxOiWAQz4Y5Cle7XKgNBmBqdaDmj7NqUgwXtaC
stoaxTDZCN2E3Q9Ioe3agb32dIbkjZDdyktM/v1fqVJX9k3NuCd9ypK2uJ/DTsECaABjhn1b+Pn9
b1LywmCmw24AFni+Vh+5TRMldvo0BshOuaGm/TTAafwyirhfS82uPRd0H8R+adLw7RZnU7B6Hppa
ytksUR+qLQY5rtrdAyFNVqrJa5+NXB3NOqKPRDueP5YZ9dwBQZ4RdEq57Tv1KR6S5GAlmK3sklBr
1/ycL48B0YaIw5p0D7WlbbBhJGSaDR8tpk371YoT96sbuE2AV17ScvrFjLwB0Ko1tavLsMMO5QgC
+Kf9DfBGvoq/dsukZvREXYcv6PXRz8JKzV2fNcCScdNr9+U0OT9sxdPiTZ6Y8w9mDeNXHcfr3e19
tMh7iQL8CjA3jOjoCAEkO/8VXWZZ/TTHvPBOHV9U3rwVVb/TcOzV+9oVtU/pNBtbDHDCDUKpa4LP
F98b1WPa8rLrh136xRxldmBRu9kwHc02E/0jCqtmuwPMllQWkrFqFhLxeytwV3KJpZefLK6ZTaJG
x6oAUt5A1X+9/LaNK7MGpXF00rhybb+olPSTYVQIJG2quuxFT5IV4dfS0iT8qEmftkcRWNAybCW3
tc0UuMlvjCZF6/e9GDzLB3bpDA9ObmXTByeIddOnX9L9uv21ljkyv/utQIJpC5IFmNSigzU4JTLR
fdU9xziIbsU0ddgmRL3wyb0MdyMafBOdRgkeI09TPsWp8A6Jp5ftZsAwRd2opog+t0EbruyiZfYI
Z1ujd8sYhwQNVKC72My0171AKH3/3MdTh29nkWXRJmsV+xiWcdvuerOtvyBkFjWT747YfralbTYk
07WbbEB5leNrasHR3Kix7iVHbUwUbSViXux02XWE0wLUCow6ZNrznR6LzhRqm6TP6jSW7iYydMQu
Oyt5zhuMpLciGRpz7wWdi327G9TNwUYwbA2xchFtbHIcLCSRvgCzT1l9/iNcSwwIFdTts50Dyemg
UP6ykkptdq5X0AwVab8tTGf+dnvbXD46jTOUQBm0gUG4cHNora6ue8Vun0FedfuxCvp7e0pG228R
8XdifSOsPNkqU+m+lrbTr8T0K6szIoE6A5qZ5GZJ4BSBPYyd6nXPoaciW9sOare3HGvQD7TU1PAn
TPX2hcKwZDTWZ6NUzkJXd6WxdhFo3qCjoGMlIsG5mMGJkCY8N0D7rCt2sHeViApCc6ffbqMFm0pX
6u+3X/mV9aS7FegDFIGAuy0ORO3Q6KX7lRwbSvnQH6fajDdekZYvWp6JPzayQOnh9pKXwYEbmskX
Z5AMkqdc5B+TmwjU5LviGJLmuv4kgilUfJJKxUDjrQuw07aNqObYlbmp7vJRsbs9qW9dCr8D1/XV
0qFlfjDSzogxVTWrSB1XAoX8CWdFBeNyuhzgAEEQg+uXe+WvuDuJIfL0aoiPejPl+fPYTCHwqboL
vqaIlq3Bwi93HtJFvGUuFvYf7cbz1Vg+scahKo+eU0w4TStDxJ/M0WFxfapa9zsCx4aP9IP9MFWx
uiZQ8OZBv3haRktUbhw7GG3LoWSd5HUC+zQCMRUnx7QfDWMD6VzEL6MdVMAfR3PqvkYAOoqt06VJ
+Rz1qZn5FcH9e1OnU4CUneV+JaDV4aabAy/EIo1ybJ+pORVIM00WsGC3ZFRWjgm2upYj9PHgprpg
3GAVZKEzqAK/UYVhPhfs8ycUNpPX3IOl7ndxXLxCT9W9Q2UNXb11xnget02FjMEuEEaWh2AAGlwz
oUUzOG8C5VMiYj15jUKn/RXgfzF/to0ElHIYeuycGX0J4kiV6p8zxQm+YqblGQ/2PE7JzsmcIPsD
NqUpH1Ma98aXIlYhfnlGVhtbKzLDYAttqa8e8tbMBiaPsvAB61CVexjg1vhQwvt0Hoy8KZ5Hoynj
jTU6c3Ov4ARs3PdJMtVHthDIx7GfaRgOwsuA+Chh48AWVctI2d8+b1d2F+UqKpYM1QGXXqTFKo6X
UZHER6tth4epFuNnHQe/DwF9TE6f2VR/lLSyJoRMtThnm2VrneDLXwBlBpwNJRy/ALTe+f6me95x
usli0CntPtZKFn2Oorzd1o4KjbTJsF6LFdV8NuMy2APNXYNXXa7PKQZTgcoBu8hbcrqz2pkRP9cD
moLAHveJ8MCweYhmZRvdTSUlyqtn2zwlblc9dQgyZVuPmWq6crO/dbzPzxkFFzGW3yFpCcsZambZ
0yw8PT7GxTw7Pr6ksfrJrY3mwzD0jetrep5/4F52TgX2rw+IdGQn6L2h+3Hm8re/ZUlZJp+1gIHO
dytDTP0xyRrFWnOvuLwTXIo1qfRM1skAchGOmgpdFsQZqqOGs9LDpCcwW6Ocq8lX6KcpCKqp4p/b
e3TJDiQxcxl5MpKgpQ2DbLlmnONL5Hl9ceybWRt2ijoUn2O3Keqd6CWDN4ssjMX9VGvi5MsceUa+
0QtleBq0pML0UjHC1Pp++ze9Xfhnn0umibwD2s6Sob/s9VhzgYjDkGsvtagz77kMoq59mSji9Q+h
mjTDtm8iz/azwvSi18kaLeXJScsJSylV9BJPnETZZwT3xLBR2x6/Eb1S2nTX11ORfsX0YigPbT4N
3uex7KZwJxBXf66RgRo/oniaj/syMEJ1Jcl5029cPBRjA5TiuNf4Y3nhG1WXul1hGi/Yo8/36hTO
/7idKIxPjh6EB6OtvORbXFWcSy8aYu/BQ4Eguzfbrv1m2JXIthFGhh9sMzPNb3UWVR+cgXbFAUO6
TvmgFWmff/GsOJ4+5g7tzk1dOPm3LNDjfqVFsyRhS9wXDAwOFK0hbsglKSKyhyJx8qw7qg3qdpBF
DYForCpE+LEfGif281nxors8tgYs2rOu8lsgeJ/m0AyNXcoIg3892m25UrJdxBp+C7LXGDCCtJHO
E+exLo6SvivyfjwWuXC0O9Txwuc5rsRDALVikxZZ/r0KjBiirdOPn+fBjVdSl4vTyw9gbQDYtGUv
g0wfJEIfHG88mh2WjD4OLObv3K5jazNowBXUNlrDm1+2CJi6yWYZiDxgGggAnT+zETFtNjFEOqoQ
43+pQ/8wzWGyl34kfkJZ7vmjmyKtpjmBeGkodJ9onazBeC9rZfkraHnLViHDKW/x5sdRr4yWouQI
+Qpd3a6qzHarFKP+oEBLCje9UmjjvdojRy3QnSoejdFN4tnvq9wYpZQInMNRmY3kybLb3twqQwPX
W/MyevaD1cATsyZtzez1MvDxq+mjwoWlYiYALpJhDdYHKJeJVmpTYhOa6f0v7o983olOn5+Ddv7H
4UemwGNrZ6c0CsJfyVC8KsJW3gkH5kSBPkbjiKwbSBxKrOef0YzNsCtT+QJL09lHifvbRB/js4qB
8HOaNaX33l46672piUN4gb+57OnMsSRzte50JJzXKPo380vZuObBjfXwU9TNlj+PHufD6WrrdDu2
X9S3EsQv2a2gkOmqve3ov/J7WvY1bezePs5N337tg7SJ0RcPNWcXMLN+MZrs3xiG5tfbq14eTSot
+ryMDlgdGtn5C8a8c/TKxnKOLnyp3gd+l+57x56/522TPHVV/O/t9S6qGNoHZPSSryfV+JdA2cbp
62ZQIus4z4BB8kofP3dt3W2kJ/27w975UotHm+20VlyRWEe7yPHUc6MavxcVOMg2qqJhjwhgfEi9
PNuNxpgc0QJYY3xeJldYz9ImpG8PQI8EZtGyCAXq1QkTvuOIiGJ6b+Zl2dzVQT2nfudV9R0Kz0Bv
7MTN/ynaQVjkDPgE3GdtZT73TI5+GXOfvFZ4UXUbjFfjfZFG09r05HLfGRLBh2o6BTCONXKH/LXv
FKj/I0mofiyVASF1dey2ql0Pn5EsQb9MV+bsEDDJFe+dMuBgJWX2pGgU/bjlDMX2jLFOyNCPOB6r
m8B1yk0Tmc6roNN6R6MhvL+98d5I2mdZBpIDKNKCKsOaXc4hz5/Ta+LRLOGuHCfiqnZISSsMP0gz
W/NLFbDLQ9SqSEq7qj3ea90A8LYNG0/hRoYGsulh8CubJLaC/oBNtHakihqHD8bcKZhZTab6p9Rj
dzo4bdHedZo6BSDGRJX6lTs6It8EuppshW5k3g7M0GAdulbDf0uP016jj2S6qa/nxSR5LM4cbhtd
sdJXq7PMA5oCHcJTqjJ8oiFYFz/Ar+pfTWNWiAySi+T3cTncR20/BQ81gLNTjrbLa9w1XfBhoEwW
fo1RONLVxdBaf26/1cvjjO4AkCvagwweAPCcv1SraUQnas05tszLom2QW4GyK6CbM/XsumCNX/Wm
mbz8iOQytEHoQkuPpfP1wAUpEAZU66h1uLpuDGGS/aWMJvxatdSDUznNfNCmuMt9yv9e7IyecH0P
AE65i2JHb38MAqw6Ymsz9AY5+912AHM0P/Ywq0MCJNVo6zU5edvtF3Xtl5PcSngG1mxcLIs3lZdw
hsIhbY9BCMrPqXI92upzYx4dOqbW59DslA0gcEX/N0+7dJcyvnJftKotKt8uUN7exaBMDnVJswBI
bSf61FeBT3Q/FU+IDfS9IvvEGw/ntfHyZfYoydy4OyISguXvUn09TOPOrvD1OHIkkBuLReSrhWM8
NEKUfu0p3rYYqx9ej1o/d8i7R61UpWwuB1Q15PWL6IT1klukQ9ceJ27OV80Loh8CGCxCzrF5mKeu
/lo3fb/Gl5fbaLHNQDQBIQATShK0vIuVNlNmFIbFsRkx3dgi9xZsndI17sqxCbajWzftPeExv8tD
gb/Z7a1yeSVTQjAS4HKk4ewuFxemsGLXyupjDp/+Tq1gd21UNyBvpQ15KkI1/Xl7wSs3AHRbLikL
DVIgt4utiYyTsPMp6Y8CnmK/HQMxalKHPcRWIBo2UV+GlAp5+uX2sldeMn0PSVvEXQSOnfxZf108
bVrNsxt1w9GlUMpO/ABMOx0H77/tEDZl87um72I9FbNViE9OMLUrsevq+vB1dB6QAccyze1qpSAN
E93RxU8iBQiC5XJnTMBvJ68OMnacDctbmdDkOAjFUtcmP9deu4So8IUZZXL7nj+/MeB/mWlpf0zw
WKmAISaxuzfdPng1CiT+0BlV6H6PSrzS2Liyv2SSSReBYARdYfG5GXR5fTl5PPcMHEsfYliNEQYr
v/QgJpoOgbeWYlwJfvCGgBTImSnX8FJApbBTo2L3DsfRdeLxoRiN4l9ifGZsU8dOm0c0/9PfqRwh
HrTMC/4ZaqdXtnU19sFGV3rbfDQGPVUOSlErOKWGdlrSH3Ps3EdetQOZaroJoud9bO9u79G3rOA8
EkjGE40gOuEUsMs+3aAnuhBTMR8TLR5edQiPxrZEW4xZvhGUH8YwTV6ikPb0ZkZJOtopNgnudu77
tn5soigWDEMRg/MFDi5g7LA3rfzJYya8Qdmq9O5K+AqNPzh1aTwWmtDTU9nZ6bAR2ej8q86t9g2a
Pecvpg/tHQwxIEg6zCF+0bcf9HJTQJFBIET6RErM0qLQGjNHKw1HQUXBUJO7mkvpS0j1+ZRDO91y
KvqVdOxy7Ekbi8MnbQIkwdVeTM9bDfttT637o+ZWaTb7XTEmjILtqul9w+3y7p4waKb4m7mz+SPq
4uGRsxR5OwuF3WSrFxYOp1ZcGd/Q3u3iV82e7V/vfSfSWYp4SPNPYj0XB1TJUfEfG3M+6l6kGX6H
KSr+V1780FMf71FlxtTv9oqXIYEVpZYTlS5YjmUnrB5Lbx6UYT62Zp34g5npD+GofA7ckgAl1E79
pyASHW4vevnpaZRI1RZuV1rRS5a1cPvcraF/HoUupm1RpKafjjB73Ey9G0an/nx7ucuU8Xy5RfjB
kQZPwGBQj/2E9js8m/YHwsynPJn0lQvmMnORcFj6LhS2VPXL5DR1zVHL6lI9lvnU7J1+CJw9vScr
+9U00sol1RvUFYC2oQsp5tRNN/GYjt47uaFUOTQSUFmS2gdYgi5L7C7OPWeKAuvoaFM9+8zqdXCA
obprcFtbOVZXvqXMxAntQPMIufLl/3WnmpFbiQIJi2PTZ/MBSMWE6qOV4c1bN/Y9NU+u7W9/zmsr
coE6AAPYQBQB5ytGQW3imTxqR61SoIA6aXTwRnPMNmHehdt5aNaylSv7R7ampNYaECCQAOcL1mGj
NcC19GPRz+O8M3Ord1/UzPTw5tH1wFypU2XgO78ASAMlz03qvUh1vvPlsHfTvb72tKOICTC5gtDL
AefEWl/pgl9mIxJNyHSDRERWOAt4ihKVM6ChVD8Oreg2WmMyCMqsYZ9jE72hqlLvkT9Ktnit0kd+
9yfkhFBQScsjtL4Xn7APDWOsaM0e06xKHyLUlO6NAORJBzlzi5jRKmxUPsvyncLAgFlLEsNmXXzC
uKK5iGOhjt9yYW7GKBkPwmu6D0UWRh+0IPE2Ho7Fr/ic6E9I8nubuO6mHQJgq1YNVwKuVPKhSwO4
BaKLDCF/nReK7KowsLI7ciVnn+ZaS38XZP93JmF38AstN+etpuiusnJOr21iutNoPcq+20WfsRvK
KZZickemvsbBG9w+9hUZgWwjcFausatrWVAzEHOmT7usmWlAmSkcTfVoiar/USVK/QmPQwDRvWaF
KxfY1bUkjoJaF2zasuEtUGmI9JHnKo18/N0HIfa51LS9+VN0Lubztzfuta8npUKxy1MliW6xj7TE
9OaaTuoRgRzvDlV8VOOSotl7jTp/Z9gPJ7Ke4y+3F732iCBEwAO9beFl40qUZtd19awdYxTjXzGk
UB9yvcL4kMELE9T/sJicYqBdQMN0uT/bxi2ngEHHUaRzUj6q6E7uDFdBVThWMmvldV4J5XRmwMfh
LQTO6qLwHNwO0aOEUG5bibdNEX9SKbQ9/UdVDcq2Q338nfZU8m60yDcJAaQffMJF6JmjPDKFkhlH
R3GrLUQFo4C57CZbqTzha7Xh7NnS2gpu/conBEZG54oLktHCciA2OXU3dLNJ/IlL/TvXdqb9pJfS
3HHJmeZ74VMAi7AUZAQEUBaog/wxf4UYl+rAmyeb/mpcZ/dD0f8pGxgebUaHnP2ZGmtuQldOBQtK
2X+OBAns4lQ4blGOMT2to22UavdPL+Xn7uhBWt2BPR3Q/taxKt22KNrPK8Lq15Ym93Dw8wXgz5s9
f9Y4sxLkNhLjqDhK+QJ6K08PjjHl7gHQWvqDCmmAYZsP/yXvsVHLQZqRpgkd98VLtsO0LSJi+HFW
7HRbN07e7bR4Dp7m0K2OapeJeqWhd20PSXM3qWUr5UwWjxpi5aQajaEfaRsrLzF2P862En2S7lN7
ztOVF3tlJmc78khKtAZIjeUgbNRKaGMwlV8Q5wof3MjL7a2Tt7QNCmV+IEGL972WolrW5u2DYjhh
/ByVSvhAP0X7eDsmXYLlcMci8aKOlzwEyAjnX9k1sjCFGZ29xKHNtxZ9a5h+XIzxR1HP4yO3Snvf
JFOJpL49wFC3RmTyyrH+DW6SnjWWM2IDwX5NC/4yg6LHTGNDyjVx5pajJa0GDOdYbf0SwAVJ/Tgo
SSsAa30AAUQ/WB+UTynYKj+e8IxfuffeYuN5SsPmo5qVlB9O3dJRBxRbGmHb1bLpyz/oQ4PAjyzr
Axo3ziHS0vxjURf9rtVj07e7sH4YrKRfCTSXh8/VIbEzc5Ks8gv5YVrj2BgX7vhCQpN0mzEGAzfS
HnlFlyLxfFeHA9lUqr5mEXN5bbAfac4CZ2LEBfvgfDsUZZv1iVcOL1Ng9H9m12vv4QQ1yhfg+1zB
lhk64btvKhCmdK9IyjFwuOhYmlOOT1Ibucc81A5Rneq637SJgMKWux/zuQp+3t7yl4ddlpG4laGW
xx3wdjr/iuHRHA8tws4Obgat+NP3vUV/1A6+DfiKf7q91OXpwlYYgA/5k7SHZSufv04zD7lsi7R+
xlxrvu/MsbjvKuGkO2/IgwczC4ZjH3XqLmpTo95U6F1+sYw2Esika/EpMibxT5xqol3Z4Rd1EIwL
sKcGU1swLgDXzn+WXgdVC+Slfs47vfoDjXiE68QsQ9zdfv6L3ST9oagjUVKRKvpLMnPrxYWpBd30
DKvDHQ5mEXFizJYS3WrC4k842/b+/7bi4oUHid2aE6qxzx1MjWajuGZ2F4Rt8yEGD3OIY/1we73l
ZpI+FUyAABgAKmcXL+6qym4USE1x/lQWZnrPtWw8CSM4alH6bmrg21IoDiPSwh+0Mc8/WlblUxGW
ef4UOwEzLhOPYyB+mTgBosW23G3tnxoCctMm1RBtuf2Yy3Ak12Z0AtGeBjdYT+187a6xRn3o3Oxp
HJlJxVllQwPMXT+0O61EFcs1/hSIT3+/vaq8e/6Kw5Ld+kZRIKYz0gYyeL6q02itqo9q8K3DMSL/
ZRZlfwLtFtxVU6V6Twm2cflHXAct+0VDr8rbVHO4pmmwePK33yDb+qR7Ur/kotvNLKsP5ln5hpZ2
EG2rwlOpRCoA4r8HupklkCu7CoDuhHW5u/34y3vof9aGYsv5YcrNCOv8+TXGzHqP6v0pGft+53Zh
sinVwNqLKFC8O8dKnX8rkrfnxizqg1q0UbKb7VpZ+RlX38Bfv2Kx7/qmGZq+wQFxMkQz3GVGOYJu
jY25frXjePwzzGaCPEdSm2telvL5lt+fQRZbXQ7PLlhRWZDjq5UayjcIXziHl5NpvDYl1QTXPraB
t9/2IuN4e9nA6ijN4CnAipKv4a9rwYottarDIToBJK7Vj6pe6Io/atjNbslAwkezad30DznrcCjK
olkLJItQ+T/Lk3NI6Vj0P5f8O2e2SvLaKjwFNWaIXpknx7koqu+pB0afLKuwV3Lea4cLWga3AMNC
k4N2/ryGMnnhIJwQv4zBHbYzzf0diLbE2LaENOaxpuKM2z5xp2TTCghXG7rJSrWSC1/7xPgKMbOT
CCKuovNfMVdlp4m5DE8ODtx3g+EFW2NqrG1lA9q+/YGvLyUBS9TYlDXy7//6wIqVsf5shSdtHNKv
tS6VcnQP9o/W9s5a3XZtMe4+cmvIdTQcFwHT0GDH2y0Gu/h4jk80Gs1sX2ZVibu7Flv6+2rgt82D
cTuQau5yypfFW+QuH+bGrYJvUVVroFxSI5r2g9KE8w4q7uC875J9Ww6UOvX2G4FsKY6mN+0YCqmy
ZFXoWw6Onm7TsnRfpmgI/TCY3i/8S+ufJEoaf6BYuGT70VwLs14tlW8meZpfeg7ieVkfFp89M8rW
jGSunAuXituTcgM83nJQZNaIdyoYJX4DORJteM75QQNsdt/N5V0z9d7nwoidvZEqQ+q7AqvxlXN5
ZeeQKhKIZP3D/xbfsmQCBoCqCU+tNiV3TTe1j10EFAMeEtf87SOxrETll2QxeuGMF4DxLZ2mLHoy
1Jidwg0r6uLZCRXnd1QWdbzl31e7fEjqeDOnKh3Nbp5VsalcCbIrwOb026op321XJ38QKFHIaXJs
Blzk/JAG4ZiPWaaxtUptOMCsoIeUR4i1lmPbPWi8gzV4yLXvzbemvQkBwLl433kaK3UTWfnJ1Pt/
Qyef8y1NVs/YNMS+O2dW4mMAZWcXBIZ7Vxtry1/73FJ2T/bOaAm8VRB/RaVQz00tiwMsmazE+JG5
A2La0Wz+LAj8v29/7atL0V2Fma9K/Uv5938tZTth1xhenZy6OFKCjYqGT+Ej0zqU/qhm1UpZd+U+
JeVnBq1xeTPHWlSSpj4mYwtF4ZTNnVF/FKWVqy92YpfDF/q4jreZvb7P/wk0rTnUFi2Y19tPe+VC
dbnHuVBlq5XJ9PnTlgCfgzBzk1MZmhOgCISO/6XWND87RmP1+9weozWA89UXLIFschZCE3uRr6KA
xwdOleRkFvY0buzRcjIyNqZ3xyAZtR+3H/DaarJJZtPmlYD0xWpBO9bGGFcpzmFjkNOar8LZOea5
m+u/4mEw33/HIPtD6ayC35JyLOfvM+ty8EOqk5yEiV2ZPxAli23biPmuckS0hjK5/nD/u9oi6Qx0
eNRaGCcno0WW43Wq5jp4BDJt/XbbaE374Npib55ZkpJJq2/xaBYAeLNX8BYuyjRoP45JlribucOc
9lWH0G2tRN1rJ0PCiKECE3MuMGE0+oQy1VN80hWjz32rRDJHL0Av+blBE+4QDq4nDCCkffMbceCh
/Q8ng9EgW0Zi8HDSOP+SJVN7EZZOemqa2vnZOJNz0JIh3QmlMV5jwKlr18zV94vMpVT0wzJgqWbR
mnYX64CmT4NWq/PWS9EO8HXEk4ZNrlarI9Cry9HbR4MEPDxX6Pnz9WXUtyW61Cc7MmC6NrU2p5tG
dfJN6w71iu2QfFmLGoXJg6z8YdjSVFokelPQNkWbJdnJ6wa3elSneDYeB6gdK9nrlXDmwRRjsgkd
iY+3CKeG44V9XRn5KchHO9trsWklox8P9bS3KmWeH4STmWuKJ1cXRRgW2UcdkYVl4jUYkVP10oiy
G4MC+bMRzI6vdOPQbFuRGvZeQxx3zWryyufDyZUJJzJoNOWXhUmIkKGlV2p6Uqw6QjVGowFq1tTc
QRlDkC3g3twOpFefkrsKshrIfnBt5/tl0usxnBuRnqxqGr57xXg3hbpRbspKy1ta3EO7VuzJu2e5
aRiXQdXkiwLUWdxNGmD0ZEKg5jTnovhozkRbWryz3W2siij7xMQcVLuqdk7+/lsZdWEUWRFr52pc
znRnGGku5grZidZ2Xu2tEiEZJ21y4ymbcZHfRKNuxJ0floHqbmol792vt1/2ta8LPkGWD57U6Jd/
/1cSgmhcj5yJnZ/0PBW/3d5TnuzesIMNBPXx8P61kAaiYJAZCAjJ87U8BdneOKjx1gwr60OsFcUX
SqMg8BO1/Xl7qWthQEpaMKpj2kE6eb6UYrakIgjfn4og1MZtPrVOuIPTtWYtcO31AfACSUVybBBy
ztcRta0PZusUpzByrV/Mrl1MJbsC2Y4CL9zbz3R1LYkSpyci5XEW9wTiVzbG3F5+chsru0N9R7zg
7Ow4KEYYa+y6q2sRPcFoM3C5qJfDDs09aKPZqUpxv7pP06E5tAUh4qBBLv98+8GuHT+dPI1c2GMb
LjupaAFEnrBwJ037xMb5Q7V8F9bIMR0QHfG7cfxTm8Z4f3vRq08ILAXMJfk+uljnXw42wiy6jI1f
p435IWuz7vdk1f20tVrwyNvbi10LafRqEaqiToOWs/x0ErSlqez8JCsy51AXRj75sVaD4FBnPcT+
u4Azv7+96LUnpEhnboXUrKSFnD+hh+ayEps4sLpqLWJ/9IC3CmNyH8vQWYM3XF1L8rkRlaAnYC7W
ov1n68Ec5CfPGhhD23DDdsIasJXSjGhtIHjtbb6pAPJoIF2Xhzs2ndi1Mxs9Rxrh+R7hoSwHClzX
Oy2vI/eBmvidczhZmENTBzz6/5dc7BYXgHWJJVtxyhvUST7EmdH/wLGqrjZupXYfh4qh0e2vd/Uh
pQ4UQZlpzRIwklRt3wxZK062ii8XzPPxOVBiLfF7/NzvJy0pPv2HBSmUCGJSNMlcDKGsuZlLzcvF
KXKi/DDwOX3bjtVNl9fNI9fTvBLOrj7gX+sttsxghXlmhoU4DRXXHk/IR6T1aP4h9y5+ZlrprvQ2
5SFb3vK07ek2gowB4biI1VPDdgmbWpwcNa/zbW2POrw44VYrqeG1s0CGIEXHkdnh/+fnrhw7rwtp
4OA33FXfM81Q7powF6/t5L0PP/m2KyX6lgQCkx3uu/OV5layXIpenPAFTPRdBk7jZ5VFqyngtU8l
9QOl1B52XxdT6LBIEvxrxClx6vA1F1XwKZmb7g6W3ceiqo2VpGhtucWHGkDxAhlNxKl2pQNfnxee
LwpNEfT/9bDc2k7zH0pOmFBADOTu59stUhPyZm/udLM41QARzK2TOMbeDvK6+mTVerqm83ZtJ9KT
QDUN6rp0Xzn/bpFSVGkYDQJxest5SZQuRtCuKq2VK+5KYUtqTnLJgJBIsqzzhrFPg2ayilOHBH7w
6OqR2h2y0q4OJZXLh9bCxWJTB5FQIQKVayLO177i36sv7jzVaWS64pIazYb6Goo0bPZ5rgnPT5Er
ULdeiQPT7RB27b3KFyrBpnI4uAhhRW0jQJRoxWns8mQ46Io2VPuiV9eQg9fXofKDu4da6XIQWLU5
DX1KhRPisEr5jxdrQ/ni0f55pzTL2wGXyiwoH0th1KWvbeKMk5jjjpNQxblyiPL6wRyRWcoK5zkS
Iij+w6XD5pepLGUQI9bzjVmXc6BQBYqTOQZ95WdDILZTmM13ddV29iayvDWo19U9CvgBHgGYQcZ1
5ysWlZGWVaOIk6IM9YMr5mZTgNP6d2YseOC0Nq/YhWX3o87Nd3uzXMs6rb9WXhz5ui0GY8jS8jQ3
ibtTxmG6y5Qm99OmiA4zhpXfvDJQtv9hUSCgEvb+/zg7rx7JbWYN/yIByuFW6u4JmtnZ2dj2jbC2
18o569d/D+dcnGm10MLYMHyxBpZNkSwWq95AbXsdZxDVqUIsxcszGmjoEGEvaLvVCEE5IZU5yITx
3rNHfe9K2tywFsbiOKuAfDFWD9wqHSs65SEBx6Z3cif1qWUfBeZt5+rb/KbvxlmtprPIVCQSk6Rl
rI8wW+O/sQ9UhOoUTfljjEb5cxp23dPtj7p14SJLzv1kkn4C4bvcQzFqZSD4xPthyaXpLkFrTj7V
2lRpT6ilGvNOWN0cTkMmU1TuebKsEhdeDW0/NU56RgNFlf7CxapPn+XeqMzBFd3i5I/b09taPBS9
ZPovMDKASV1Or9Mn7t6oKyANNRTqFCUjIawbx9xziN2K2PQHBCOLoisKgZcDmUptlJhXZ2crLeO/
ulINl/sSCmFxqiBJQcsztP7+9tw2hxQvPx2pAsqDq7kt6qzJs9PlZyy58ujFMcC2/zuUStc+hh1G
El6Gilqzk1+sYWBvYZUZgsWAJHttJUoPvbbk2JIwBFxC41e7gNo9kU3lym9FH8rlkOtZpt71A3Kn
L9mYKRZqoE2nGWjg6WPUu1YJd+uuqdsofppJ9r7f/ipbO4x3KeBrYUhMEfxyIdrODPsa8d+zXoXL
1wJO4+DOSTY/hLnjfL091taRpS8ElIhVoF6y2s28frsi1qTs3MPFbA5yFFXjV7XTk8CVqcR7Tpr8
adtLbu6Mu7WrwaJxhJjgNcACSYWOLIRDOzR95vyAxNxJsafgs7qH+tvaYyIFQkpYUE3XJa5iajop
qeb83KJ8FRzUOJj/xWhZRtY3KP40WmW+u/1Jt6YmNF+oaSCQdFXwtrIS9PAcs6mlvJteo25psrum
tIvRuz3Q1j4Rh0czBUD2CjPCDWYsacGrtEszLXIHpYn7e1ue+/bURvNo79yYmx8S2UiOKigVMJSX
2zKvBuzgTRBuRTdNdzFSXb69YMvmxl1sWV4STVPwXz4lvuCi+U4pa2081KQAy2RVKs5KgvfZcSkD
uiE6kPPft7/k5tRw8xIJHXtyXVtL8wpt4I7Hryl1Me2fPsJ9NUYcdfTUborMQwKebs88T2QY6wep
+JhCZF+wQlZHL0+1Mp2RUztPFvYhhpwUvRuYS3uwFnuGnUv/7wm4XXCfJ2n1mbpq9dftWW+dfZ4h
FGN5rPJSXS0orkpEdzoGZxkz+dgNOlmp4N52IUymCriV3Jo1wpmxZf64PfDW5wZhzMQB5BLmVrlX
Midckzz+z3YpyUeSdXSpzaFzzAPN4PZ7C4Jt2UkSNudKwoXXpFDGWefsclVpg9VJ+bkrrDE5pQ5s
1UdJqvrml5QsEZKHTYfDlIvEXLqX5G6PTSQQWDYiwuo711lljAILel40KgKhkeSWjyOJQOfYWfHH
ZEet5g4aSLqdbthWgKCpQM8fIvg1Z0Q259acpZaKe4LkJC7gaTv5tkng+wJvJon2StRbABYQXXCq
AD5xbNecqqpFbtlOE+ruzaj8MKboQR9Vqu5yP4VPkdWkfzbJED0mstX8UNMCtxZDzb8q/Wy83t5h
15+c+5PqGR+dzj8XzGWsUuKptBZAg2cpaGv8wSXLt7s8iWAFoW/pVmBKQOw7U/v59rjXO5tx30Sd
uW5gK6wSmgH0RTxYdnTWrKG6UzM9SI4cXKPzsrhfxFJX6U4+uoFLFWPCYaExKDgjqzgiLxNCUwg5
8tLuUssdrCW7VymKjt8dSWsal9aSaT1OsdNmpzlI/+GZ0DqhqyZTtccavA5p/BQeADh70zS44kNa
Flx3o7fic1LzslkgrvyuxniJH/Mal5pjMJlTdydhV88LQcptz+hS3bq7vQQbm5AfgfQBbA1KtteS
6pQGCiOnoW8lZLCIaJfd34XWG26VtubRirEVwF0T0BqbeD7H5sgfZiFS47xS2l2Nn+tsQOhuChUW
dCsBDYsz+q7DVqlLh6DoFJ2XyTYRqNArJT9Ry0Nm8Pa8NwcS8HfRNqUsuAqq5SyDW1LC6FxH0GwR
Gk7j8ZRZWbOHq9kZaH1tNGpjGnVSM5Dm1PcxRQp0lFGUqHYWcussgdpByU5A3Qkol1/ObmQ5Te0p
PrcpGm8ulS5ZvtPR5hpPtQnxHpVCud5zfRWPxctLmV0DJxQCDRw7lDUvB61p1UpFqMbnED2QyIdC
PP3lKFn4aSqLKbsDVRFNrjYuw10x12a6s4abe5eJkBAIUqO5FqFVY6NXtLrG3XHoyx+WFo1PQ9SF
xmkKqQ+5WRuhmB2WibkcE6q1uqtMw2gWMA9s5XdRyV19uL2rrq8QvgcZkSY6j/wrAu277dvpchIE
TpWck9EofmTy0tBrwZPuaOaco9tjbW0sRNhRMaXIREhbHZWorZRWWZL03EEJmp5RZ1GRCm+aydkr
/myPJMwqhDvpNdAyRgOyi1pmFermfKhAznb/YgxR7XVVtj4fuTL1O6AF/HdVm0gyta0tKQXco2af
5Ckq/5CG7u95ma1wZ+tsTUnIFpPDchCohFwuVBYgRJfj83zmZ4zZEZXWHp1x+gLtDvJsK8Yj8ocp
CxcOsJDVdZOb4OALNNnPcRRZ8xenHLP4F3pSceJiyljFn1I7GgI4gXLd3w1SF750oxnsiepsXfDv
f8Xqgpe1AWuGvE7OXdfK94OdIRCYkzgfurHRH43MUH2QFf2w8+TaGlYEB2E4BK5wDdhIaOIafRUl
Zysai/QQhqH+gFyO/A2cFW50S4+cxBPk1WVP1n1rIyGpDuZI6OVc9QzifsQlvlaTcww+3gdMSf6i
WhhHCb15cw9SvjkadfS3EgRw3FXG6kQzNPVxSs7ohmXHep6cr05czZTwpvjr7UO/tZ2I7mC2BD6f
/tLlvi2HotaNKk3gTUUIO2IUUHUuJNAk8cI2NFSvtTRAuFWaZrEbQkP1ZCXS7S+3f8XWhBEJEQ8S
niTg9i9/RaP0/TJAiDvbASJInjzFSvVa5vFoudpQYnp7e7itqw3JZnrXb1Ty9S2jQhHrxowrtKLQ
83sw5B9jjwtCgmjidzDdyc5w27P7/+FE7HgXxMNan5Ulz7G3NbW0OeIlZzmv1bIAr+BxG+/dYluH
5K2kJFDjIue5HC5vO1ttlDI8m5jbZE+5Kgct0o/43MR3TeJIf1pBPRrHSGrM6nT7w27OlBIFgA7u
j6vSGdfgPEGLAq5vmOMXTJCEo4pUZQe7QPPx9libiwgrGf6fYCdcFWbnEextw1hRrYweZmeGX1e9
7ALTjw6RNVkfbmALuoUMdhtuLuomqwgv6fGM2psUnhddL6ZDlJuhc5CWPtwJ8FvfkOSdcjqFCe6T
VYC3xg68vdQn57ar45ekaXJRdJHSvPY6Ve3VnWltfUZKLyALQeAC2FodPScf8qCvSdcn+k+YNC26
8UuaS+1o22PyY5m03btjc4JvgEabK5nM/HJ/ainFUBOQyLnIw+GUDZFTeVJadsiDIs5zuL1LNgej
sSy6alyYayIbNgJhifBidI5UrcmP6B6Ws6siMdIhXId41O3RNj8mECqM24Sv0Rqtabb41jexFZ1H
WhTPWCpUzwqIzQMonMTwYjkmV/z4iJQfQTYJDXpevZcfU4GdMyc97xskeQs0d7p/jSZIX4u6H4/K
OEQ7n3Nrgu+GW99MjWlKfYm087nEtOpQLBPPOCQqjryP438Xqgm//8v0BBfOAKJ91aDsJ3j2GBWx
fMgp/gMQ7tmYTezvit6c3aAyhv8QqmkPUjUmWRRmlJefszaDuFZoLJwHs1Bmr5Lq+VubdoFzR6av
Pdye3NZjhyNgCFI8wh7ryoGKMtQ4UrE4Z0otH1VqfvcVMHvfjGRHcm2tLRHWlh13waLn1+2ht9aR
4idEYijv5K2rbYM5XSbj/pWe5077I5MmOXHNsE19XZnwNA3l7Oft8bbuJGqdfFgiDLXW1XhpmrdG
IU3QMyyz/k1ptSsOeZkWx8EstXvSWefeCRp1Od4eduv0U/LiHyG1e8WZRiwFZpvVA6TsJ/VhGilE
eY0JialIKinfORubg/HMEB7NcODX8m2dVcZtKEcZKLWhPcOA5oQY1tAfG0vvp9N/mBlYVF4CgGaA
EF9u1EyOiy4xMixrQqgSCJ/mr7aU0TBqjei/JBRv+DsgM6D71wzHfArzZUBA7DxJfb3cW7j4/DKr
qPiMxpDhdjMuBq46hOoe43lzkyK4A/hC6G6tO6LTZFkJT2IepEnd/KGXtv2JRHa5W2I0U+9zCuvW
zn5ZjSjAk5x56nicCh5Xa6hVSjLsVFJEhapbZF8t7Z+K3kaYWSxPY16lO7n36lD832gWOYVQaAOU
vbp600QCeWJ0+bMpj/jOhigyq+6MA09wrJSw8VrIWo9LbWr9zk69Hhh2HZuG4ixHDRrT5eapoyCL
U33Kn5Mgmh/DpPzes7AtJJtAuY/TibSjyqaPNZuZLZVJ+ujARlhQ9JguB83hrAZGERbPoW3PgA0z
zWlPWaxP3CNGoOH+N7blzu24NVEAekhTIbcB9Hc10aEOAzXhqDwT7ZWTlrXOvaxhuxVivfa5nc3M
Q3x+b9BVHHibKFoxsMl5VJEurgYNo2GGNlQVz/WstcchXhT9GIb98pyAN9njcet8tXcFM+q8NFQ0
nR4yRxOzg1UcaOs4AMxiOMdQAVEjhNMD6MC5PO29+NdHg4EckNq0FqhFcRZXs6o1JciGvHWOUYBi
SzDr+he8yAdXmHy9dHZX7tzEm+ORHwohZ4N36Wq8MVEVaaws55iUlXVqC3ZmwUvwCGxo8qCQ7wy3
XrS36Yk8Q9QWqEmtdqdCBLUjSXWOmV3Vf8ZSVx+rzozvKFTvsfw3lgx8HPPCDYU0cV3AVVoDOmaj
Y5eQl8ahDNXOK9Tug9wWNgatWdqaoowJ0nHdUzXqMQm0YnKOEwbmbqiX5lGPsFRQlSI/mRJqXiU8
+TtEeNSdIHo9P0YWNxNiFdz2a9FN3ApzNTAH5zgkmnMylbHHwy/c4yntjbLa+GrogNLoO+dIHFN8
OnzmKTJxGrh9zV7vQjEXsf94YwJiENvm3dM9HRWtKrTGOaIEK8wWR50aCXICttH1x7hrHff2eFuz
Eqgm6iCigbeWloFTVzc6lnnHdrGSU7zwfqacqJ5uj7I1K4EoNmhYYT6wHkUO5Krp8tA+Nott3qdQ
+SK3UQuLDr82k8uDfvnovLAAAsQP+k0RbndrnItsLUE/dUp6Wga7fO7MuX6GdZ0cbs/r6hCTm2CG
gf4NoYotv1qtMFXMTksxw6oXtfZkkzt0aorkCOJoTwnnyhFNOH4RbrnNUChBGW21/ySzkqRWxVOo
Devke0Zf9s5wemnxckW1/tTzvvtM/I+PWmtHkduVRvDSma35O8zbHjcipFf1nb26vuzEL4KPAXaM
b4yo+2r21ZJhNxCM6cmJ2vwh19ricSJLO9BwQVPeXJTHGY3vnfLB1id/P6jYau8PSByWTYUizQk1
2+bUKU1wCCQIBUOCZ/fHV5deAW94REuEevnlUEbD15UihtKjMkb1BuNTfLm7uaD+nBR7ekNbEzO4
8IQHDO3UtdZkH6S9pPUZ1h9tDKGbt4ltUvu0W/METL/ek0G8OpIsnngICql6OjBrffQBy5G5y4v0
BB06/iSjFAY3CdWXBL2HU55YHwQvKWKzACNiZsgucsWKQPRu3UBBBIOucgvMeq0iTzpOR5Q8ikMd
kpXdXrfVM1cMBXUBKg0pmIBLrU6KGulqWDhDcNQLK7S/D7B183sjjcrmQc9oJHsZ1iNqj1m6gfHP
UI94kd3+BRtryZNMAFTZP7QyV4m2rHRaaCW9dFSD0fgnaMxEOUy5Vn0OjLgsd4LQxkpSumOaMnBY
IG+rEoIcLvCROplMIi0nIDVFjOVOZwm8fdKPo4NYWbNUO6DK62/MweDlSQIDtBma2+VyFlmKKpEt
EAZjbnlqvnSHalT70wIZ5zN7tj90YRMhXlKFO9NdjyykWd5OiehTwuFf5WldYOIUBbLGzzF3WO6E
q8SfsaO1n2CJwefD97J1PFPNGz9JI0QTP7ayouHOm0+8DuFKgr64nHeTWKEVYBXqy7ltNx4mlPXf
uJpox4FG7k58FX/X+1T7bSxgx7i00y7hVXo5VgyCgzJGNPhhO6jRsRkQK0FKeK4fMi1Wu4NTp0ny
xTbD8aFLitB6ImVwwrvbE14HeX4E+ClQcgRAnqrrPFWLpCxNnWT04VWU94Gjhq9OMttfkqp1XoGi
dCcjV50vtwddb2lGgmfP+01sLsHTuZx5x69ZrArwUlSDEP0NO5zy0cmBXNUdpURZul8FYST6WIGf
GtzlqOJXvQtRdhppKkrNoz82yZL+UBYrMw4j8Erjp27CJvZ4Vo/fbs90HSnEmIBWUEoQfWkeqpdj
ylJpDGqbzX4htYt9RN1oGA54o6WKa8ftuGegsPFhAcuQ7b0ZjfHavxxuqKiiFqMz+3iwmXeD0YXf
U517e5jVqPL6OYn3UqTr/QPomuYFwokm2dg6GEuK7NR2FC++shApXEPpwIfVbac8yKEsmfcD18Gn
DjGCna7GGlohVpOEDHwnjx6QWWt0AZ4JjRHE8+h3oSJ9t5ug7904jy3l0CzFZ9WuLQhtQBE/B21g
JqdGj5TvgYRmzANQxW7PkvI6apG5ETkUpNUpvK5JC86gd2UxRJNfJ334B3Tk8DEt5d/9WEpfOVTW
C6rHyReuq72a1nUQESmj6HGiHCMsYi5XfEn6vK2levSDqZhOaqyFhxDk9A8waspTEUXJ60g3/VkP
lvZFUkwUxW5v8M2JA+hFXI9QhprF5fjBAEzZsFgG6lrDVzTmnQbp3AH1DBQ1zMWLwjj7UWt19hv0
Yvnj9uAbm4/GIE0KMnSQ9WuBrQi5zD6YmHwWLdIRA5r0uXEmFZb5PHSH0ehajADlZudpvzkqjzgh
DyQw9qs7YkIVCYEJa/SjMoqPs27NvoUhwUGV06qhzN4Vd8TMPQ+wNS5QbHj0uoW2tS6uqKuStyJH
RoeTIkAINPtnQboDtxWXnmJGzuc8mOLjUE7hyUiNF0lkfgpWdHf/4YODVuDK4h3Lw+hytWm+ETXR
vvelKBh+OWhqRZEcUeunqfgliOL6SydFzun2oCJ1vLwnmTgwbvEOEc47q0ERfekWpbMnLvzGvJOQ
/qhc5DiDf24Ps7WspJU0fhE+4POulhUmvBCezlDlbqeG6GXNSNDJklx5kxpboae1qfIy4zFc7eQB
G3eEKCfaIp6hGLw+wvqcTUEa5+xiq6pOQd4Fn8e6+Va0ebGzc7cOK+OYqPdQrgXHeLl8PBHlXm2H
ya9wUPnW1vP8XS1T+14KM3U8Wdbcv4Rq4/D2gqS8E7A3ZsldD0kOJTxC5XoVgwWPS2q2s68iye5y
gEZfHZKyedQWRdnzF9+IilRnCQhwKahZWaurXosyewnjdvaVZlB5g1TaIdI79YEnNiCmOP9HlW3t
X3NKvulaUv394Y30VgRHWBzhOzRPL7+yySN+GRRr8fUhmIMTOSUMNjeu6iD0prl3oqdiiHv5YAGl
3VMw2VhhtHyB3tAbE/ZYq8yq1xLoj+nEdYxLjeRiJRctT/oyx+ClbWoLTYLxtNxJcu0m8VDsMVzf
XJNWZ5WwCPWTVzUup+sP3+tpMGaNxCo79sBIhWNIh1CDm/xcqPFSeKM0Z2Xk1fRhCg9JtVB+KBYl
qQ4UIEwVodskqo+6UJ//Uy6yuPbTOCsPvTpa8rBzdW3EFVvl0NGbhQV+lUEsQm0x1tTJl5txPtt6
oHuWXCcf7KiLuE0HGKaSxrkjD1xth8HIOkOJ8tmntJBYR2WR86OuoSoAOyRPirvJ6OWd19vG9oeC
IuzjaR/yMBe75F2mi6hxlSTqvPgOZSGMGZth+LQklvypQNf6peuUsMANwdLqhzQyx19xI+MjcvsQ
bBx3eqRIlQADoQKx7iPosPylzkhkfsIAf0lO+/hbgClgjVbgkGUfrBqJb0zkJO8F9YVb3uqKSCAd
gi/OZT8zy/m50np8o2chhflQhHm+B/fauCl4rwldlLfR1tZhmDLEWYCUm29r4XiX2Pr0JUbF+Ies
9fL9ZE+D2zvpvPN62VpTpAhJscEp0gxehTRuzKlU8kj2EzwzvLZx9Me2miNXqdT8CNgOiUKgzq+S
HVcvgVaHO5fw1pwR9RHeV2/F69Xw0WhFQIcVxacIaf2d94v1RGcoeswqRSk9MuyoPJiz8Nq4vY/E
37sOKKQaHB6KEdeFXltSozBtBsU3K20MYpQjlqz/1HBToz8Q2FKne2plxcG/t4fdiqOoaHF7EBi4
KVeHdtLkIlYlDmYkpdoB1Rvtqz3LjadIsMcQNE+OzUR3UcumbIfks5Xn0Xrj0NJgpGC/7uIaMt2O
ZGwXf6B8FXu9ODotdYFGsb5lTtonbjJARv+jQ9UpeqJbD4QyhVGPvmGgfNiATJxhGoG0fPCoQvNo
VX3SC50DNFSLHxUNfpopLmRQnSJ3lqvxMI9N547y0NyhiOk89AlCLEGpy26rRXtIoa0HH0BAIawo
6tFA5i6DGtr7YWIb/JJCGupfc29Wv6Z0kry2DeP7eJ60gyWZJTiXvqGKvsRz+eh0lFGUMeRE3t4e
G6cBnCAPbWAMSDyuUa4RN2BijyprhBbZvUFl7ki0WcYDmpPVJzWVYeUXRVTvHMKNXQnohSj3hhq8
BoVHZlnQXZ/92ZFaGRJzOQ9eSmUnPJamXRioiLcYGtrBVB0SXaFquDPvjahODZIeD81oZIXWr31N
onLXI8LoR7Osn6pgqd3GhrFq55by8VxVOJfQ7kaQDUPI1QnUy6kZaP1xh2Hu689tAtWNE1m5IwHv
WW2xMnXbOUlzJCU0rb67vcCbpxBMAceQJI621uoKlYpSbyVZYYWVIfYGfTY+KUqalq6NtfzjJJX1
AepD9WLkOk/sidq6a9QlXLTbv2PrgwtnVd57oMjAdF1u+kwua8VoxabXFVz2ijk+hNWsYlAfSztT
3kiHKOVQTBHC42RF6uVQGk40PTws2eexpb7WZtYe1VhRXm9PaOMauxhlFU/CugGW0TFKZ2bKz27K
gnNhqfZJaWzUIJXe/moVQfYAqqs5aJhy/Lw9/Prgwjtmi/IXvslGEagvJ0kmGBuTvcx+2gTOs21l
9Tmtp+SnPOdxwk2iOoWLjrO+k5+sZ43BFYY/dEZ4VmC3sW7+5PR8GhW9Tx/g5gISHqSO42pxPd+l
eVf1h9mMKwqtVf217uyhOWQp1a8dOs56K4nfINJPKB68pq9ilqOMrTOniuXPdjJArKBnqh+UJgHl
kaWt9UGQF7kn3UwbmSJQA1Ty12/NzEGiGtag5Ydk/N/zPKm9vA1y31yc8XXG2RXqnr0nL7/OFt4G
pcrLt2aZzXVcDu0+qfSisP0U/JHnVPYMnqzrrK+lnjafUAK12uNHNxRka3SGwXCzvCT7lxuqrlqW
Lqpsfw4gect9179Gk9z4Ri+18aGR2vIr/gHFsnMTXO9jhn2jh1Jywx10NWzaG6WhZ5Hth4lqPCha
j602Oajz2ke9esiL2fLmwJr2wtE6RvB9BdhKtIWFH8IaRFNqmYlavcMeqswemRsrcpxDbuqY5dz+
rBublYFoDwDGx5dg/Y7Vmz7oQgTG/dyiAINce3+qA0N9yCE674SEzaEARxAUsAe5kplqy1qPnTGx
fWPpo+e2MVQYcXXljWpY7myWraG4z3gY0z20IXZebpYWWpkF09Lxq96onxU5G0/AoIyf42DtWbxt
nATmIvq/Ah9Bg+dyKB6FDuL6ueP3Uji8NIvF8UP22x+DMPrcVpPzcHvBtnYGqiNg1akuCxTI5XiT
UqIqZzWKn8RpB9VgSf8O1GjY+YBb2x4YJU1fClACgXs5CkwhYCZkdb5tlViKz3nbgjSxOuOhgj4c
3GlGUNwNWmzvwTPEyrx/hoiNL8T/BN7krUx3ObAVtOBR+1TzK7VTFhcDxflRx+vsvjUkJfAAIKp3
uSnPTz1W3ZIXGPkuanad/L39BIySYKqhHXQFeSkL9o4Tmqo/9rUON023ykOTldmpyacBnSkzq8gS
kjhzFzWjv3R7fbe+vCXEFimQArte05FHwkGt66HmW1GLT+BUNfdDwQGJpaj5OseS7bY4Ae88/rY2
lYisYtLw/9fnBeyNRDkrUnwNofpDTNvur7gr6z9uT+0q1+PL4vlFadkQqFmSvsvFlYvSjgDqq35R
OMljQZPmaHYtjmpSpx7psVtA26TqUx3iwp5181Ie2tjZk27e+MC4Iep8YvYYelQidryr2agGQmlL
7ij+ZOiDHh7xz251D8mUXPHySZvS7jjQvwpVD44dZ8S7/RE2dhcW4dSFaX4b5hXJK9aGfjBbWff7
MQyf49xWvoVlZ50iBLI6b16m/LdmFdLBtvu9qvRGqKKmIIr7REWxEJcz5z4p2zmtdT+OoSjcI5DX
G14Lq+estZNRRce6G2U13AklG7EYARrWHGwMw9or9E8Q1o48oozkTwiDHQNjab/ArLChXmvm/e1v
uxE8eMfwlhFUU1F8v5wgAg5hNVaV6ktaUpSnrlFH8zA0YaUbAGwRxPQiHhTGy6hLRfy1xgn6oRgr
p/r4aUKxhMXlU7PQ6++MdUVDduSoeCM7meN2sZ4dbavSl52ttLGeSHSwktieIm2/Pk72PKp2q8ea
38VO+G9JQapxF6Nuj2Frj24fDXsU5o2jI+gElDxpxzGB1QZabBSZSrXQ/GGUl1/ZmNIGbJfXeKjs
O9DF49OSOPlOOW5rkpwXmWtcDLzGO+nq0OMKHGl+1mKobY+DDt4ITKxi9PqRh/EeCHxzPBq87CAe
4NQ/LvcQOm5krwPirHGixwcr0CfoX03hIf2Z3ZHA9A+39+xGPKC4AUGZ4agkO+L3vAtHKTdB0i+V
6WfBoCKkQ83Ymf6Iotnuj7hOK1N4H7QOzV7k7iNpOo1ode6BPDcCM1V/8FUOPF4hnSYW/t2PQP6k
rKIuM3271u2q8pRciarvY95bpBhNXMtPRpIMg3rsnKRIvgEcQTvQa9Vy7t0smNK99Pf6o/BswnSM
xw2V3ytBzcnB12Mua9MvqLBnx7Bs+8c0MQYv1PT0NUX36dVuU+eHrRX/4fpnbODdNJSoiFyTV/oF
UhKbyx+zZZg87hJ0JsO+TC1PkstqeBrtLh48ym9K6LZg3X/f3hDX8ZLNjvwONxN9b3TDLtdiUbtS
iaVA9/E2L3V3KfLxbsgXM3FrWct2QtV1xBSDCXVLgLDgKcSPeb/wicpNqBeGbxXxfLSTqDildWTd
a2P7lQQk+OHg5/RSaFFxt/RDUuxEsM3h+caUO+H8QNC9HD7u48rAzkn3GW9+ApFGJy03gi9jpKAu
MQfVp6gHDnsYrayaXL3lBbyTbm1+bWSRxVcgUq/RLQ5aZZa1WFzHRp5/m+XsS6uO5UM8TXsHfWsk
6KxkPkBXyN5XB71ZyqQ2I1v3pTq6xzsi+DuMdfmkD1P0wYoe+BCBmEDyErsTVnYVwrhu6wIFIwOo
itNWn9F5QrvrBGognz7nUY875AF/YucMnlMO/QXV3x8f38LCFYjLDxPIKzOyWEuTzKhNw0+XUfOb
rJ2+yFHdu1GNk9Ttoa4zV9HwA9FNz0QY3Yn//24Dp3Oq9eXgGL4UorrmwSwHuh2aWvHz9jjX1wJS
m1R0qItzq1/d6QvWGJVe1ZbPezk6Kfb0igr0ELlpIGtuGSx7hayt3ULtDJkDwh8VntXBDCvuwrpn
vEAf5sltW43XUDcWxb05FNXOhrm+15kcNGRRBOASWndOpbqyap45ll/amfkDevzY+A4+Lvk/sz3p
zS91RCndbYKu1Hduv63PSoBB8lE00in1Xy6f3fWjIaeB6TcyLXPXNiTbq0rD8KQ8S1JXKdO/Pr6O
pErEV1qlnBFx87zbL41Wq3YZ2qaPNFLV3duZljWu3mXhy9DkzniELrVXK9v6ugBr2D6k3cCZVks5
1IOtDbNkkvFX9ed6KIb7yKrNF6Pqs/slDuXWy+y42KsLbt2hxDPyYY2s4sqihriZIr7IDrIavfI6
UJE8WJs0e0riKjkoRjfPxxH1m69TL3/QaoJrm4oI2Eh8QkjduEwvv7Ja4gkWR7HtF4HUe9GSScc4
j+LTWMs49uGGuLONNk4L9AkbHQShw3uV+PeqXLaKzHgUdY0HAHr2EzpQ+Z+jZis71d2NHcvuEZqE
4steVXetiUesXs9U5sxKO+KKhxBjACVkyZQBdpG1RyzaHI/KI+kZ6ma0pC4/ZTJkgWkFFCCLbqhh
QkvOp8XMq78WeW4/5emwBwvf+pTUktFC02DkQHW7HC+2Bny5pdkEYFkUh3bquI0TgJ+TNkt78P6r
ViPpnRBYFLk9dDpUti8HS4q8ajMndHxk041Tl8fSt9xOsHst6vmUGE3j6ZKWEmWteTgoKI2GrhUY
yk+KstoObOr6uPBTRMdPaEHRflkFBjMmx6YP4nBdIagL+Sj6WcyGMhyXuMseTGXWfuh6HZYnVBqK
X7eD0lpZWaS5kLpA4WNJAcZUW91iamOHKka3jp8tqgzFtihad7Sc9lcrx0PmTno+POhO3h+loJR6
1ygtvAsNp9Ozw6wP9s8Cd6EXS7L3zjFharX/0HQjGeZpIs4WPav1eyisqyotGwkVTEUFIFQaaap5
lMe6zovSMNdcMw/k7DDMs/XaGDz03a6ZJ7qHPUZ86FiNTXEwJKf/jpWxoR37CByA52g97yotK43m
YCoITwUoiBjHBTEszZsmHQtgBLCmA7yTefkh+jz3SpVJkjcaQaLNHjqo6tR5SeIglePlupopvTch
WxX27rjkSrJ4QzvEwadkkYv0J92uZvgVymodnwqTHOEe/koStW6VmEbwQ+rVplPdINesCUGaTJpD
fH/sphl/D6X4yPfmPIySidJrPo7fdL0J4+cJv+n+FGE4Lf9BaaGcX6q4LOIHrdIl52yMkWXfB/JM
E9FtuQKUwXXqIWjvSriB2F2pS+jkj1WTDchiJ6EZPphypeNYM9iB8tmwaxCvadUPlRfF4WQurgEv
q0KjUOYLLWm6/O5jec56V9GXpHqYGxXuljPbTXzXhmOdP812NegvUYiFgI+Lsx7fqXqb2QhTq+h9
uVCd8/u6cuTsoYBxOn0HmjHlXqFkTXBUndnUkQ9s5vQ+tin1HjUsN2YXfQnDOElNG9hHzByU3KP9
E9Z4woRq+zr2irr8g2SRqj1Lo4FhNDTgDD8vx5jz5pM0Qa1zB5t+5OfeNKPlH0Nq0vhkY5ISPXc9
Tg2nKZXk7tUKi2y5S00UoQ9Q+QWbSskhEfig24ZwegD+ujhek2WTfcYDspx+09aeFDTeTV6Gj5mJ
5vDfWDIUZXUY/8fRlS3HrSuxL1KV9uVVyyzeY+c4Tl5UTuJQpESRlEhx+fqLuS+pVMWOxzMiuxtA
A9p6WgwW+9Z5JxTiaPc2yYJalraeVjLxFuqszKSdA8d282QW2Nn6LzUw0kMm9Bhp8dgsXo49kso0
1e2SCRIxeCPBS+shlCvotUg4bS8plobwZWGhQtIOjFA50ccx6Gp7pBFW0BChWvpsSXqq1iRcHPgs
hD5v0INGTyS7Ee5dpueSTJ20vFQ/vHDJcsdcmY+nNVsg+BuCiRi5FA72G2pAL73BTwUwa61tm3hl
J4sd4QBlXc83HFLervsoy7u1qbBMHECSiCss9/fmJZE0Y2WXGET2Ph0jIftfMoaZdnATYXsyTCU3
+94hjBuin7xR5Qx/5zHCxdRYi7e4Ay8xweI5ERP4ut4UIVmHggUXhjWCIrV1Jmqqzwj+Rzd9YiIe
t8Mz0Y7JrJv2tm7E3+c9cmbQUsJpp8GcC4Cbb3J+ByZTRzBsH7U8BQVyL+2ydCrTpwoUZ+jHY8/T
B1OUqrj6usIo1S8CApJz6keufo0cJMHdyss6vNnlUG7qIr+bpGU2zOSvpJuBrCdORtqgn2UqDnGX
RnG5n7F+v0L1FFUCeTkhhHjEXVUbIi8sVpW5YjWMLY8u3lP/shd+3y3UrmRs7t1GitBywar87yxS
hJW3MbMHa2nWRDc56lHF498x55H/zKSQ2zu8Rp2822CkOL8SSuAgg1UcAncvoE45cHcYjrWqCXnz
Mm6xie8mbFSGexaVe5peJ+GrUba7AHnQp0TD0+PEixJ6Cdgl8/LXlKmI/KHm2AoohEBdDlNqmDnP
UsbqlJojJXf4cDf5R8JqYntEum/k47bM5xhnAa5Lk/1tyDqHE1bDara0iSmO40IsDClQZmqd/AG+
HxPSwl4y9q/RuOGLspqO82VLPRz1ZqB15FnuyhxPyaSi4xrLnbt3PCBV2WXWKdOVW77L81EmTl2m
9Iini9fy9rivmzt+ewH/kHC/aQLqqTyWhF21FhbJuZ7KA5eUjEAIpWSjyecBAcN+ZbVazcnpeHSf
q0RB6WqIkeDmWor6ZrqZke1mjW1lve/voRE5jIVHlWNzIyZTHv/CWqgs7tbJe69Pi4O91Qdcp2D/
YGsUheSEssPNuZFlI3fEe0HSOUxYuNBVJwNjomOjtfKCGqjUdxhjiP0DSrnYi6E08FH+5TweHxQL
t68Vhhzol+RzmlBEbMw1JGhPVTkB28T6PUzLwfu6telgXlqKK48Nja742VX5Fqy39L+J4FRfY0yo
7iKjlEJiXhTC03bJG/pw6HLUmEz3evksyqi09wY8yM2iV8++eAcDMC8ffpG2TJFfizNz4QWkCgJF
c96T86wKb2zrgWmXZwPJj34FxpyLHh27ADa5yUKWsoVMDdNKoyAUfPHAtddhZTWEBy0vuKiRdCoo
4pkkuuhHxZBEPsxHHWW6hWKZ0J5j5Trq1qgud9Nqhza0NTAWEZfJmw3FQkG+2+GzTWHBwWleXgiy
S0J7y15p7ps1FtMww+ds+lmUovF3Wem23A4u45W9g/C9bn6a/YjoKzma1MBudTdbdtm2amxat2ts
FLWLKmWq+hjnFGHxSKb4z8RQDD+YkI/R+QgrpdMAxTCtJJwpSxo+593K5d++qRivUADpbl4QRKPC
u2BTPrNOYmIOnc85suY6l2t8pkhNa9xz0E3mT0g+Abv0O4vCofIOddKNbyNsC04IXlEa8rLdTecV
e4npE6F+EvfgzrDg2mPnY4QzUHJ7RxYoKP/iVlrdoAVfevgaYCnTpwFO1WsIi3phKsJH5S2yEjvI
a+KijWRT/Fummb5V2zYdqNwIYLoz5tjRnxFn7mfnxz+K7mDhI+T0qcFPVSQ7pB8XPwtW1/RJyrWe
z8teb+vZrDMa8BgeGNhzhmvQCYudCBI0ckyBhyLytcFrNcn6ZLexqPDTIHc+e7GPSSsPffyltYGb
dF0T+mvLRvK+ZT6GrJFUR3Ki3CxvWUbG4tktwbIBIhADV51Zx6I5Y9kln0/GV8o8uJlv5JJEBspN
RVFG7/iy2jeXZaN7UaqOmp/jOie0xc5w+ZoDQI5eI7hX2j+KI44jEcmRdWj7xhcfCnycLjuK5D6O
ufk7YwFu7pZc5m+7FtkLIpdD3jZr2qh7uBbOvb8tAl1jEcOZQ1ZOs54nukQnDC9OtHaIpHSdJz4R
Z9y2pLjIdHc5Ymiz/U2CBaAoCnibvjaRq62rEvjZ9nU5GtKLXE5v44EHskuqiL9RoeTfua71eE4b
I/yvwKts+esDfEU7X80lnuZJJrHrYTiKjKDJgrn8hQbTNN+iWQn7rlN42kG5Sxy/BNjmwJyTR4w/
oE+SQLL3Gc3MhmKu0K+PqvqG8kbjOwtyMu+b2uemhYFwHZ8oHtfA24yw6t8I7RaGswbj4ZlAuyLP
iqFb7qwX4wxNwJGbl3QDhfhgEmntRx6BtmqlMHYdEHhBmsssQBqgiQqEnJkpSVb0iqclHp8ic9Wg
86lCVJdHJFCT4Bp8OA4T03OSk6ikaO+aUrTmKOLXZV7cF4tXfvQFXsn3OYsaPaCE5Wlb1sfhn8Po
kwZTVI42ATnvwTe0DzA3kF2xKDX3sz/gqA96mU89UwmSrqOaVPIisF/e/ET55MXAUKWiM8g0F8Y2
xPEW9VZgIQxcdc3X85zV+/g0bXNGfszVVq2DlfGenZnNY9H5qSi2E1xrqH3c/WbAKMl1F59ATcwy
RNWMEkcyXGc/FQsivd40gBRLCtY1F5LZTPzI8qM8Iy96g/SHZ97wls9unobGltS+YLKobI+esWaQ
aqokXFOJxVFMizBpnsf7WNSM4FhnrLrDDQKpa1ts9VZ2bFbmRCDlP/rSNlziHU01uO/U8bFHgo+t
OqzaTeocsKil27wmM/8htjg7TjzOZOgr44zv51qMyNdB0E18dciqK4d02eAYyuSMdcRsLoj/HuxW
xcjRW4TvVgHv8RhHCC0WuWCu8k5/D0BRIaSAQruxkPbuieamjVhJFnpfjK5K1Et0ZCi1tkM+Y5IC
mC/BRyxHHd9VeknyflRqrx1G4olUaGCxdv6gwpHAjwtXEfwGcye/qJ4zhYXB1PvHksMA/wmz85r/
nvCJ8t4gXQDP25FozHAkx4/amxUy08SZ8s2PUJ/2zBgMQQ72Wx81RPI4e1uUffg8o+6aqHEBWZNO
NrsmxOjtTqYZQepb7ee1pfHevMFjsfgPQeP+V4FeNm6dOmBjuRova+ymJH4ZcIqzrZtLT+pPpNTF
rIsMOBdspC4B7uVyzq5ZWPJvHPMWgJI9adTVrxFCyVSyZmUL4xBf93ITu26pi2BwOtaN433kvKs7
IcXxbOYEMqFkclA2LGxM9f0sco/7ACtiLQM+yXqfZNvUiluU8MXRmWTdJGT+AcSjoSdBa511hMtV
dQrWOnJgQULDldVTlSMmd57Wdq156REgyFHmAsee7L6vcdnmqa7/NcdOfq4TDMzbKp/Kf/HWkN9l
qALvLIMVVdZsMsE/jf6xiG7KhHgpjgo9R8OiQTY5WdpUkuLDghD+N7mDH92EXBDflc3Bf83Ijcfo
RHEN9BCNC0w/kq3jNbDYIG1WQEGcZgstoPgEotLrnKLbRxp9nrQZvBZ+Fy6yqp1BMrtWweHie7lh
OGlp6ko2uHmpIijkqmXuLLZHsXNrzSz7KNJ7hLu0Mt9Wy7emG4FiPEQH7Pbag5tkH1TuCbzY0WRG
bbb7m7V47kfTiXTjtOXBrElHMZxMnRVbU7VwdJyeVxf7rS1hfRjOB2aQ53KebpLzsXDHCcv1CMpG
X6AfkK+F7VuXm/CBRWDMfXZUAeiAcrDUJrAJ+W5SJkRnq3z+g/FMYEs42vx2cbez93Ag0yPpEkUp
AtiOBpvEjd+TlzoLM+wR4uZ4ifJ8Nj31HpHuK+RSDxZuNI9Ym1hk1+CChE0i2eW/dGdlPIwIpJKw
VorEWXPc0T3UUmzvKqQNoFg6+Lm2C8FY3EauAXMamhUurnu5pf8iimDnLtlho9LhKVu27oCr7GuO
V5YM0HqRadCxd6GfqIel3gzQompnavh3uabOtrWTqA7Tjoa+JyVN/vAsdkdvRJKwngF4xGshrERp
hpDqxWQO+VxrGU2fItXrjLXeOY5aDLRQuxdmsT06Sk1OAcPJI6RWQEFhqFtgoHPYeBhgXlUe8IWd
sTJSV7r8YQWGbF0TRzD3lvodPPlatFkRshS3c8gcvPJi6CstgzRwdDusyppd4wNme40Gpw4TZoIk
Y2bEe3zr4FJkFky90OXfKrqtqPLU0y6dK4VMEI9zEyfv87TXt8m2+C0pS365ubZ9s3nY6sTjyp7M
AbAFt8lYf1fEb/S0ZSUK7gTFj2oVdDfAQETIPmCPmixYpSgkxnJgBxccszXDRakS3u52d1nLMpVX
/ZoGT/B/Wz7AnEliyz+DU10L4dJk+yQQseDdQZlod5ckI/bgeI6d3tWX6EErZFzcBPWlbUc1H9hD
Jcmh2kqylMBAUHDeJ2sdP5V01zGKcww7Skimm7QjJWv+5pmg2GXDxfdB06mgbTlW8FystkN8Q/+j
YZCdIU+09SVSkNsU3YD9BvHiCIGAx8tSOLkKyEq2wLdU+whNj5TKdhVdXP5cjlD04h1J0hO2+4Fw
JTwuxr6gK/2NjiHF5o0y0V8r9rkY3LKVbyuKMu+EmSTm67ie/sVMCz0AfvK/eCqM6LnB1NbqCZtp
XUDayv4G4TLhz1Ol3f4k4kzdVUdJ3yjbatOKKWGPBkV6PYUaMt+7RSu8yNVUiQC7YEY5kJWPCPa0
mnXMyaVAc5+BeczRx19mgIlVB4t37OFhIbwcWzxbQXQcgMR0gpxtEaccuJM/AT/E0CIQ9doiOTSg
rotjnLocBtW6IwV2eAc0Fxu7X4Az0yEGo9J8j48wAtcs7YJBEcbP3ka0HhT8LjHzS83nITUx+1bS
KI+vKU6M7bAYu5o/SxRDGS2WLTcPiQLEfx0NdhAuIw2IJW3QC8geIbvbm8wCA+wClyaILNZUARXG
lKw75fcKM7pM80cPNj1p3QqPB2ityyI9E7cjfcIfZsKX6ConV/QiLu5qHgXXxhkcMjoQpuCakhVx
TRfp4BDX1bTAno6ecvzrYuwhkW9kPX+MorDq/shznOAUoVrxJWYQAdJNlvMZ5uuMgQaB5qjDymPc
dJjID9qCYJ/2M1dmxfjVbLb4qApWHadqBx7ULdow3gIO1fqPpK4AoRBh9uwYqSver3UBD8021Cut
8QDEIrnBwf9vmkz4HjDTzN/qkNp3yNeo7KQs8aNWjeCNx4kBXT+vxERvGghv2qqNbxQM1CEq0R0h
SrCMJcbyX55KFLgV7i+8VbTBCLwiWxvnHtKeaLCYilwX0j29ykYrdV4hu3gn0Fzy7iBY51ZpIcJp
LMz2vs3NrFuPJ431C+Y9Du8REDoDKj0gw0zsUzXkFa+eORJmcIAnq+PTXC647XDdy6FqaDR3oBb8
a6qi+iMmUc3uahJM8pIqxdHfpGjeBmwn71uLqqKyxxtqqxA56EO4VhBkvVLsbOy93SdIRmeOQ3lK
wgGDcxxpY7tmwux7xRLK+KJiTdRgZJG8ouY2pB95vH7s1hSqDTfblnuKzNF8WHOF0aexWfa6AC2l
rUQm8e+5QkYHEnNwCWCB2kjAEZTgH4mc0qwzZa6uSHgMpiM5N//w2UdfxjSrbGf0A//gd4nhZhUs
LG285Q5chCL05hsFDuHUsIWwQc9HQwa2WlF3S7Uvf0QW5D5IOJ6g/gZ/PAldZL/z2+DT7gHjwxnD
ACcgihdxt9aYtXtfT+nYW3mYn5SL8rMEH/hvTKj4JE0ER8BxjLakjUOeugHFBV0V2znAsJ3DkOVh
RsbTgFDCXfQz8AD8zpjqWlnM/nk59o13mvniGz7byuMw5+t7rioxw/FkujnbTkfxzjHsJF0tg8nR
vpaV6fDauDiReT2AG+41ytcIk461FXmY3GBwQz/eTuV/MMAat67GthkfRlAZ4VQC6HlTrrq5JBT2
vw25Ra6nMw/q4lNn3qBjWac+33R4UTsq3FCvwoR7ClDYDxiz8HFRGDg0HT8iUEEpEvkI3vYjZ10J
J4St06PKbCcBkazDhvQg3TYGSrK2cMuEUQ2WyHifp7WkXdB5eOLmJvfi6H0dPlTWKEAFO636alN1
z5YDpjslDBhPwBJScsrj3f1JUNPLgXhOrgdswuZ+dSBHQMzt8MSx4wT0g+ViOpl8xTu4wrdWtELR
6c2IEpg6nt31QyTOoVeypZ07DpNH2Woj1pegqFI9XMTZf6DaY9qB5Q5f44HBqCfLshWdnGn95oRS
1VkFNf5qRLTc2WjT5oGU+XSlxbSXaO8T+x8rrE47BmWFA7WkV99jrwh535pO7DoHVTWneoQldFeA
OYow2enpDliL1W0B6vZO5dCIt+kWNtsd8T7dQ4U0b91SpqPsZxSaO0zDCo4D1Zbpnu9Imek2D8FJ
pzY53VC3RsTYIQCuCQj1EKByZ3KLJVGB/LfDqEkNBXgn9GPoxFg/k0i/oZ8WR3tkSNBs7TSnWPjG
yvm/bKyxIjynIjziFw/TY1FEk72j/sCon/KCfNbwYYra7QAI3d2CgB8Rkc1wdyOk+6f0NRD0mjpE
rTG1mI+w+WhsPa/V2BlgE/5EsDz3HjvseMZg5X6OUxn9l5N4/ERSwV6j75mBVfvQYFEX8OvcYkNY
xHdbRgSCL5OpuM/Qkx5dlvv1v7CR8Z/DDexbDNHzc4490qwF7i9M62C0mnQkTqKfzEVwVZ8bjIAd
ZNSBDRHy2MDvZcKlLR/Xeum4iW4CvTkF/DTLBh5HR4kHsbcHtgiHXAeKVs/LomxLI+HOIxpS0R4r
5Gbv66wGmYjRGOfDsc2CGYmKlbdYeVJHb7cCs0C8TT67K4yKku4wOxAimR/rS4XcLmzcOo00MdiI
8b/MNSs0SSN3H9UhLTn5oomOHnjRMV4jsq3pUwTx6HIiJcBelGtaPcAY26aAcDj9SAw8DNH4poID
LcCciEQH5Y9Tki8JVrvKGJVSHgnORqW8Qt/pHf2RSTx+p2qatGpFWKevWtUB9uWJpvhvSTXlfQS6
FN/PU1tfKCaa+mSKCQiaS2h2bvJpmc7RAnLhvMlVHk8a26RVm64WICB4jwNz8oZOdsDmkKo7dLOM
Yn7DHX2C7mu0lzHRRqEPSZPvzFVTOAO7RiO788nOfQXvGvdMsRCMk7NwwLa3B/0Vm04bvPIXuyUo
EsgwX3DgETQHJLAJ1rakLK08U72nA59ypU9CGsSYe1PLuQWC0MSXMl+KH7hT8XAilmLG07dY4tus
NEWEAo+mBGvpm7+X86aBUNpI+zYCYkVbDZYPOD1hjsFFUNdNZ+OSqi5lE/rHBsPy0o5rA9M9AWT6
R4rTOvZuS5F1IZxBeBgePfypSDLfcbY3b0FEOM6QvAF9PNZwW+DKHfv0oHDQ1ayQLQwT8WlyYcnm
A7q6YvzMeANT2swtJvRxFU13Fdx3fuhpgoo5qTfMCVCXNMvASqsl2npILqBzi2HAPR8HjTowC8U7
lnPZ0cG+YA69MWn+sSriYG6jsvoRBo1o3OPEbg/gLwQ5gzRM+F1dFeP8GHG/k+/YMlPRBWITlPwk
5AeIf5n4nw01CpwYh+XCfaEo0z/wROxpuxUaxhkMnQOw+TG1rFvr8gDhl/GMDXSSFa77ih71idgR
JFdUZK/NNk7p4Nwa4avnksawhiYCDXqMbdTHm8DOP1kAMPwdx3Diczs2NvWPy5ow/mZR899HknL/
BvtAvOWwxKr5kMHr4Xe+ZTs/4WUhFBShCGP2vGts9P2cXaLV4whZtznbdNqH+kB3fxErR0mUAVYp
bb7l5S8nMg0baY5DdxFwXM8usZVr/JZDvhB673m+D3tdbriU4RvjcQ3q8C2mnHtEFB7gjdqQbFNx
XgFcJa1aQeg8eAnkoc3RsmqEPTn8OQP5DhjKYftUXFMw6tXHUkGQgo2l5nAv0ml8oE7VqQZeygrx
xvYp4l04MsXuEbbWZCeJjIfmJRzlEZ10KQ45wEWRi/upRnhem6WgUC9FWOMDVHNGdSfW3IqHiS7Y
er29SfZ+bUJRfrewqndPCZ4wgl4GZF7xFoodcR0DpI+bYkNOMRijmUSy0+PspP+zeo66daDsXLY6
Hd8tcCesHh0OXBiY97pqldm2ox9nsv02B2i/AdzY/CtAIDQNSHBbmv4o/Yp9Yz0tT0dRen4lkTEd
4KCjU/H0DQP1hjttfka9eR/Leuyactt+L9ZsV9xoxQfCgnNMlEj9/BWwcxc9JTbHsLtjAwAnpv5E
OKx8r2zxY4ZLB6zHFvkfOWra4hFRbcYNLq4+n8V6phtZ3hPt8vIUy0UDKpjcryp3TYNatYzm75Il
81MZI5cd6g1RmjZXKkR3pqG16KDLARbKtg3GNfoomq9gNKgKbJPTC1FFgwxFB+BqHEn1R2U5yU+o
/k3+Kiov09OEbs31nJEZ1ovxXLbFQcv0gjSycAZpnt0D7wKulwv+mkKKegK+Ua9tRKfjT57C3XyH
NAL3Tc70sNWSHSe7Cu1OGW3S8Mw4fIOmAhYhAxj/dYiLCZZsWB8r+hpTCYicihWfbJ0AA9Tmdr0Q
4sffoLHlZ838M4TmzdrPFYIiWrM1K4pnivW6do9WKMwilVbDRjTA0R1J56YPVh9nJCrnW1fqmGuE
0qJGtRNSWuMej04jWtyu24JGEqOFduGIcWxzDAsInDDfjtHu151iwxdDUzP/QoPAn6B0jTGClVtx
2fBMZpjGTAZtpiRzfVoWOv2DW1cJqBvT3M8MfkoJxrPa/xEE2wqdHSX9qiZ8KEURJv0N+6ZVC/nc
PIF8M+sTK1y1nJDdtWUfytfrl5VuBtgcayDTlZ78DzjnEowH4QYAFUkcPcy82ZoPDwVQ9sSy9fiY
wmZWII3cRZdxMQuDMGdrLK4VqFfaUES26rmKcPprnYIv3KAmPmdjqMaTiiu6PaposSXovqn4mmoR
/4UkluwttvHj+NWjK8L6TkYte/NLjNVJXh/1FwIYcXJGx+ZhXd0+nQtbgXnd0IQ9QFI130FjlcDv
hEDNkeOzisBjuH3QxSzkKx5BDICSuzk5xTrebUdLhI4MFs2v6rGUJPSXlpM5oMVJUWwi3P/JJcEe
EyBNBZCtz8CWHA9+cyrBj1MN5OMo0ORMWY1weEwtekKPvhb7aUoKYjsIhNZm7RZIQOZ+rBJkKiyN
Qwu/hRKvqhwx/S0VZGcn0/gcszZmDnlbqt73PkyzjLqEJfJHuUBE01qaG/iLqMDq9jBkhLihyYCO
ZjC6aNDc5CgGdTRVe7tB6w8xmC1neke2pHGtk7L4ivSx7k8+OtDc5QEukZCiIHlohi3pH4SRadHt
+eY08s4I5DO2hmi196teonb0TJq7JQSfnm6TAcCvGE9RaYG4t6i6+Thoj+rVNq5C1B2RQQ2gHaD8
aDRrIDnKDUXjGAFIuaU6QfHCoC7CIO0VqAyJyNXtrhRTKC8Vdv50r4uN+OtC5nwaKH6Z4nS4vD5A
+hTr1JYrKx4nx5ZvcnLbDww0IwbuKF5fyZgUV9QaHfdNMAqTaFhvUL1ZouvGA+EtNq0FG0a6ra8e
NO5v5nzzlMtMWvQxG/2n0VICcAYDKzpiQOgD6A5Heql8ht4L8rZnFvvjK47ofLQO4rms5arh90ww
fVUAGuHAAq7r1pkmiIXmS/qFoZ1DeJil/Luo+Mz6TSWg3uadLEkLFVdcdUmt3c9l4u6Keh/uESka
g9vMJ7L0uJ2+kRDjb6BOLFaqo6Tul3rxsGG2E974aowhZysTYYsW9IdvBl3n213KFvuewyW+6MQ4
CjdQ65c7B2ZO3MFxdMnhyB2ZAkuNir2kxM7H/YGAxn90hYyyxVY+vGlTEGAZ4pST7d2nojzt2PKB
mgBpPfVpRUd9M7qiDKNJpPYKkMk8Lq0ODZrx1FH5X1Ez/oX7EAKQmSzTS1zH03Ar9aGvTVaPXzUk
gae6HkG0sqRYoBZR4/Y+wgUDZCwa4xpu+2Ox9DNfcRegksOkMJ0gIMKhWXIUNOdRI1y+WYPYBmzH
QoxB7OmAZv+hCQ71BWj1sndwOw50gMQDtHEkDr28zixZf+YcCEVn84Rn1zle9PJQCcLBaqVGSt/T
KZ1AokFfOYD70ct5x+8JyakuCt4CbVpX8Pd4jIdim6jsl1Ll4BcyhqHBBbhgnxXGiPVJNya21xFg
EUhSxLUq5dnrDrp8HvRE2PK2jDP2mRheLnoHjl8R4UQgQBB7GucXTUc944OA2+UdsmiE7oow58AX
I6gUHnaCUalH/SPJOcB2DtN2YSNIFviaAu8royW+zBDdY/b3cKzpdAq7nFazZTX9Umn9180zGfGi
a0SQAuaHXNdg+PldVmJKe1DExdQ1S5TF3RKP1WdROJgxOBDXvSMKy/ZibqZThejzhyW32x+8q9FX
LL2Ug8IQGl+ytapAnUFCCXZqJGhCEfa0GSgMmdh/Q2KNiR0C8vQRSfLh+47jJDo6Rse9Ry/uhmRl
8W/4mtsHD7+t6WyjuH61WDbJ23RZzHYpTUA3W3A9px0OCluwtAu3wi7jB4yxNFSkQLLUKNAoCNg0
YUAYq/dQeMA2Oj2y5pLLUY4v+5ITevUQdJRdlR+Ww7WqygwCC2mRnmgkYxQAg/zSXgX46oI1X5r4
7MsSHN+WLPtTgF2Q6uZk3AWeUKjzi3aMKwu6YGua45yPzo0Xm25QPGmGyOtC1mhIZlaz7IohCKts
Bqe96HBX2giL7ID/TmFh2RN8QyEQSVJJkz7eA8BVgLGmaknhYolefHXTj4nSOvoVMECRswAotnR4
QsWRIOxNrvaKAlkcPTSqwPMcpEdVj5hbKLJzeFNVJ1MB8+ysLUp7sfD74V05pwElGyo5gmdaopyI
ksefDUStX6zQ6YKXMO7FOcEQUt2+E7WZeRzHN3CpzHRbNNb4TkVwU0NoE79SUloIlLECxdo8Arfi
qp1/sBHaskfY5pLplNnV/Zj/x9GZLDeOK1H0ixDBedhqlmzLs132huGq6gJnAiQ4gF//jt66o122
RAKZec+9WZm+2M5FGfmHgN4MmYYtyONxHPuFIyCNK/c8CO7rY1WQuHvP1jwlDvRfMbtskbPiIzUW
U8ySIZ5zwsMixE7PU3/nm5GlDm3GOZAkFR+vEPrvVEfReEwKkwVUIEW1cuCIoL+PFr68baOL6dk0
0JzMhcLe36T9DbMXyLrtIczWUj6utW/SXTT6wXiIuCPif16s4g8ssdlyWNAw40uZJsNvn/ea+Ufj
MZFTEcuxNg4DW3LyGgmtsvZts6V46h9c5ZR3pTsEh0pM80OqcpdwAa6Ea8cmg3cQySHarzWWBqDA
ZPAfAHyRyUTv+88qDla57TXZpRfWvgZvYa/TxybQttqh9TdsiZzC9hUToN/cSfCPidly7qCPJZk4
jalmrBItnefsYyRHepqg/LCjNOt7U3ZRdVr5i69YQiuC3CKAmKOoPHWPHwjURU84JG6cSKm5tnHq
cqlHMtpBec5yE8wmoNZdQxrj2B+wm4uAaA7IxKBBSUozwxSNKNQtoajyHwmRqT3GeI7srkzX/g9U
LCxwzmzbIG0E62HGi713izy7EIdr1H7yl+LdDhHP2k3NfLFW0rcjqt7wcZkbZ2umovhaBGPfTcQ9
DOiafdfNEN8jVC/PoCj2L56oGJ8BY24mNECupJfkVdPdT0UA99LOU7Afi7D8GJXLGGbmJtw5QLd2
o1B2XuBkxj/LBDlJY1DGT350W83d5kSU3Wb66m6US3IZ8i5965CMr2yGqf8b0pFuasgDcyl1FT4V
3jQ9dr07/nKUn1J0pNP8qPnlGPSrsP4sNUX9asJx2RjVB/81K28q2BZZb5UMm7tGrw51Fza8XZA6
y4NuHKRE7pImjNlj269NtP5xRwbvarrB+SZsfpmE7seWNXVNjeTlycjZ6iRY9rfB8b4YI32ollYd
Vzdu/1NL7Z9NFkbnYXTa98Ed3DsZDAIZNaAlCluV79IOqS8cvAcAynFPHz0/g57+zdtJ8nnwy7Ql
yUSidqksSGaCZGmy9VTn6Q/+OyI+ypv+pPTRiZV5hIOL3m8v9LHykPTEwq89r0Fxan1pjkmb3EvF
ANwLbLAhyheBOdT1FyBvekX7PaRp/dzWiYe8yV277dLgUE52uJNkPbTO+A2h8F8zzqAIrb3rQBQ3
/FcWnfrRcj+ooXvLeoIzt4WCxJnfCyVor0j7HLcmUVO3g5SL3pPbDqx9GA/+tqXXfAjzKIYRV6b/
G0WrFx0qt44f1qHW53mIBsnot9eQ8EkHPFJMV3zrPN3MDKC9k3YcDms3deM+LytLmI1y422UVOEv
463iecUA+tEnmELyTvaPnWjl3xlenNKKFIefqAmcz5GG4lv0InhrReM+omZ3T85QNxctxTzsnLzy
D5K74t7tpmafMoi+Q9WnSh6t1/zrwCwBbbol3ySBivYj5BD6u5derQlvpNFk9sxZ62+3go3a1Klb
Xmr04mMCI41gRtr6R9Ta5Mdw61885NJ/aQNxFF9ddBINyz8ys6bO0QdIieWB1Mr2XbqGKj7R+o5R
Gbb1Rq7q1cuM8xPiPNlTBiDeTpp5Xbp6X6IPQEXXytuPQx+8J7wrp2qeCuSMiUFmUb1K7u0nN/b5
UaKPvd9FejNdLKGE9wvthTO3Rj302gHUPS3cA+Ja/JHKtbmnRGZpMGdX/ORWQf3J5Rwj3WXexRGE
fgJB2KxjJ13hHJc5qe+cFjIbcEi0yCtus/z2A5E/LxG+nLooxTVuq+VlLXtv2fiD9g6T8opvMWX+
VzH3esFw0dszxZqYsI4E2SvZAc3XQpwP0LAbFP/1eebz82VWMBrRk/fNQMC8YEhS0Co24plbupqf
UyKQP0GAs0SAGlumZ7cJBLPIFAMTxwihNTaR2AammfdNdvhjVNsU+7nT/gMwpboz4JF3HgDHxsTt
+riQG5ZvwfNcsQvnFhAyyTnqavrIPaPC7ilVlUXRZ4L4nsmheK4QvUFLHbEwbpad/B5t1o74rUCI
zCq6v/k4yN0AGpdsIhOmNA1hwVYKt8ythhgMwoeUMvKqhMGWFOH/+oOuAoHoB8n63rUpnv4UhxfG
sejmxLpIIbzflFcNG7agRc15VUF2E1ZWL9cnihI3ePaNU3gXujEmRWsqxPhf1+jZ2TBjcz78XA8R
2DiO9q9sAoY/VVrOzZ9pDOLxaPAfVt9VbRuHhi/J+j19yxpuk1FUb5CQYQ2cUrVus4czYe2zHmq1
0ky1kUsS0ap6bDnL2lZhxx83V94Fu0dlz/QaBpDvtpUTzw/DBhKUNLYshdOWNbXJS69tbd5FlMPb
bVHwi/VQxDqLnwwb170H2QBH78NQJmc8Metf4rGLZpvbZsxPOb1A99Q2FA0HuKBlcQ557zbJeu1E
pGN1GOgzSnkcYmZ1xSbRk5ow46XKFq9aw+VO3HtmTb5apIdoHxZFZ95Gv7nhHrWvrMW1EMItD0e/
h+oocNGtbBLtLNrDHlA2AWMwa6ZxDQtQCue+7qAY2TyHJEN32zmlNygYb8QlvV1A7Ra58+cod68t
SlNy8prBZHyeiDn6D4ecxzB1XrU7mbOXsbLjsxnWSRxB0QozbpIJltengM9G1mY5yZDYgVVk9MzO
IU6KWb6NIuZiTkZiJ69gMf3ITGPwnYrloFgI3iO3HtvzhNMuRhSh7r4EIAMpLe0yz9tAehn55zVg
5r6A+qvu8yA22Y6/uxgcVDQvWX7xjeRg+NG8/IwYbp0323NSfg+x0yz0B2zrpu+Rg2ycLwKyPZJn
VirX6jkajdtfFYqud8ZK3XlHEjR6SPmgR5zhSagUxqilboprpND0gCIHx98HSDfxse6y1vyLorYa
UGogkF9xNWTtZ+ePLjr07HlMSPxFU69OhXKL69LggmVwzo4Zb1tgRMqO6xItqGw0aVwdviMMhW8D
fbqTCXFHdw7kRrbi90j84iA8v/B/5aaIxQOKp+Xr7Qcx2GuGxJW84WzBYOC0eUfe7dql5VMNOhzD
QbZ+dsJNGWcb0uXtem4sBr3HIS2GDLU/9ukvVsE/mm/4tBJ5EsloF7stmJUF7YFpblc8k9YTlo9s
8+BAXhMHpKKNVMgMiA1mff8o8olRyEYKXcl0a9AtwvDIH5jGJ9eJK0hlnMljfcbKPqIexz1S+iaa
OykJdqKDDn85dTK6P0EZZZhEZoNnZY+zWGVInpihbtFBWZ+Ox05SBO0Vv6Hn7mozBOboW3Zs+mfO
9oQqeyx6ZkWtp3z/WzmCRyQeKuEJdlDH9N4bgXdLT2RnZdSv+GzC5T6bmNxuOOlEt8v4OuMR+u82
DNn6olXwGIzkM/ejdDpfP4UQQ+Vj5ibo4pohRf8P5rORlyDhx+BWykG3Nz4zFHlRJpqnIwzjnP2Q
yD33/3rdhcO59RjY7qF884xnVlp9HONxbu5JWhDpMU4YXJxk3K2sEGmzLNu5MUDoNp0DP/jGdRqU
e2L05/mphGcSh4GJIJ7WFhv2xsYJIzLcyCjYeUtTzjRQ6nUvpKciHlKP1J2dU+Wzt3PLmmf/kDDx
lp/UjEa36N9i8Z1LmOpinA9cLx4CQl/EhbizooFxNYUjeoTtipR1ro+ohW+n6Fnmmt6uHfu7IJhS
heg6mDLY6TgQ1jAtMdZ9FQvyAyoTTflrtOITAb51/elBVLaNj2GNJvQ+Lw0b2zA28N9v8jBcwdLj
+7qbwYSmG5Zsyy1LArX+wm1czmfZuX7IKYertSOZLiwxN6TKlHvLhzLaUxaSY/va6Q55wfO7oLzr
MuXACfvSQQHYJ0yF9aOJy7L8Vm4peVXp9b213nUxVtnsQAHUeOYwlm6n1LnFZtT0x5qPxKqPyDCv
/3LwrniWIS2v/VOXhEMdvXuZj795k7OcIdq5xZgUdFRS18mlVbL9N3GSpFtRT2V6CKWZMDDD5jvr
MVv8ar4nohwr7EpHNT3FeElxtpJL8xzPk0tD5FfNsp1rYn14MwbfG353JK+7uBVDRIboUHTsEHkc
066vmi0TUVHex2Elgq947dgFypKjsT20KmShw0ZxFOcOdnUseGcdBWl238SRy0yiZqVecBF4r+u9
z3nJQQvXmN5ZBIDuDLowImBrr+0etKeq6hJzzyLmzIgd3QaMYE55mNbZPUQtk9lT7S9sWsQf4/fy
0xeV7E7MKFPhnSbXKt9979lJb//ksd/ln21FkpcPj4qD1mzQHdcBmondVe1mGqoIOqg0MEILGxry
fTgxX/BoI+fBXAY/ZVC1n9nmpO5b42K4ISOpioftQEZq8dwmCNXtpk6WDugYSbDeWNEX6U9PaOAg
Gc6LvMgJDyQz+xD0ZTB7ewL7I396TMKxXc84rFX7G38Eggd/hS+elWLqee8mwNT5TglJv9bMy5i9
YNw2LByYmVpkG7zCAM6dx27sO54vv0IyWmUoMYtmYjn2VLB/wzXS5hKYjDAKMUUjikmsU/W6Onna
/8oFWEHAuVal6oIgZAQjSQSyrsf9EWT0ORWfU77Lkxm5k4JHR9tFJlV1pFlX2CDqsKn/1ASJ5U8R
oRfNP6hJnf/z59tOT5bZE08O4Q7MZqnTCkdj3NIhHk48hP5OeLIJGccWk/zA41CX5xFMtXuM4BHy
59rFd3VYyyBuz7MtDYXQSgJUffaLLqRljnEVYvFM1tBBQga1+5law51E1J6h8JnmQTXToVZGlHjH
TWqnYx46rux25YRWcMLGiSif3ba23TljFbV73fTuf7at6+oZTD8cJhhV3r1LA891KT0GpZTq2IF/
dWOaZH+g1MdZbOoRonqnocLiZBdlKla/naXKVnuyUsbjR9iSZ9Fuco9gp40ktYSMFzQdBvnJJKuQ
KN8wod9avCWKd7qR03RQSK/6q+kZtuOOdNzlE+RiajFbcP+4bz6IDTeTCIqu37UB+NlVeTZB9bKu
I48O4WDQMIGaBbMkt8oOXP4crBPDc9SqRAskxsmgfh5qr7yBY0ikPoK6s3hn11v68phRL42nLqbc
L6kAy0p8rYw6IFuLwkk/g7EjwGHLeDIzy2aMg7L+S4kvAXeJn6VrCdFjs3vrm1iT0sGw9QUJaPS3
Jew2BRcaavskAbDsh4QBI7NCcF3vukREwR/uF+0cZzxmRK1mBQPtKScQoNj4Osz0oUgLT1+xXYpi
nxirgr9Z7MTTsA2cJpgPJeldJSUJ/PLCLyij/ofhFUuDA5Kvyq0rAiZCG5x3eHFtWHtw3rIQ5AmM
CYqGcCZDsNzQTool1Fk7hLeaWap3EU8L0H04FmVzML2J838m4ziDGJVLPb9hv07skTOeXHMaoEUS
OE596N48ZBgbgQXpSzxX+e1vu7bZ7OxUPVFLjP3ECxK1k43fyL2fy3tgG1zd5XTjA/p4LJpT0Y0O
DAq7NkhrMEPl27fApFNwkyoidYetmJZKxKUtF2pIfFzfZIv0/VGH+NBOJl3qzvAkK7G8EjGBgndQ
dmAwY8MJl9GxperJd2xV9Vx7EDOE8bFKJA0vX/UcHptwjKApAZk8H1/ZsGQA8p2VGO3mzKvDez73
1V7HJffVITDTlP7Gk8qJtXMSY9iNIgvPvim2335BgwVfKnAXbjEFXFTcl2PIMHAPZkoyQ+iNbn7n
eq3AAMZzXvbwI4YZ1I7FRfV6b/LeGz6pPgf96c3YsdkZzFU139eUD/JEIRb3OztiHq/PPO/tkOws
VRWu2inmAhX0UZNJ3pwKr0Vy1KIaJfRoVq4spqpbMsMTlS7DQVeDNa+e35h5Bi6d8zZAfFDQm+zs
gTUaTgMusdIQW7SO3aMb82a3jPmHlUdY9WW+vMLgi/xppX223xWEivgJSZpbfleShY3njoO1WCFN
HTf94WPt7NH2ETwU5smllDunUWYBt9MJLbXDAoT1D/llWJ0o1qbA402NUxhxxLC8EP4mNIYBAM+h
noTekIERiBT1EUqb25sLN9L3KxHGQ79n3Bh3LXzDMEX+LiA3oilPweSr8p3dCh1kObRDuPxNV9nb
P4wEHPMH4S7yXkYcrPG/fKxm7z9n0cNUbRBFg9p7qCGp52GfOe3UHrVTDLzfw5xOccIlJWcT7tyl
I1FiG+te4W6pHVPUx5p5P7EMHp72E2p7ERyXSbbJcyfJRbkj4lSbl6pVSXjttcjalx6JtfylO9Cu
Qz6vqbo6qHHRxhdByQ4e+vviJ2T4n51D8GnuEW5RdzexRLvYOnnAakYXCSh4X5n/Ry+OpWYl/cRv
bz8Bjft+mWzi9zeE0rKwq+cKQfDs/Clo7jLprPVnGNZh+oKnDf8+bXLltTtXcSKf0qyM3JNmwhXs
444T6M7wXOgj4U8+pI9yCBFOcvZT7OyC5/xiC+3Mt5CBlR4kJJZh4VCyOvCf4HLW4BS5RD4VfCj+
OJpjn6RwM8je84qTJ7RxcZl4wKJoh4kgbs7IUtpbyaEOmOyMci3EvkG8CQ13LjSZ3rG9Iwf/6sJE
9L/Ji2nqcTtjniSd32qxBHdqdttF7FZ0rP93agt2ZHjfEh8mbuA1LO0GWtMX/80+5Yhit2SULUcw
yrm4hhrrDWuuVz8/yHqQ4ckEjK5yYijoLS7DsmLywqfejTc8NcKI/cC35liaYrdRIAGz1N4ZJ3Yb
HNpVNIbio1kJAehwsCUP1GCt+zThmrP9Hjs+4RIeJ+v4YEodtYdcL2OoIElSJ/qhVM/JFcMFTEs2
NFFLnwkjg14NdSW+aCDChScaeGnZBgFo+7ADvZSkdxcYOabyPl3yoqU3byvjfwlmVcGzrjiwzvmC
xHHXwgJjEuTOmkgqqVx3N7RRkjNLLGVbXkaU0pLMopXDjGAWzYybuBidH1b+x/R5yiPbHwcir4a3
HoDkdr51fhx9NJbu/T+CExL1PkZtjZkr85YY+12LhPqBocYhySSCpf2YutTvD5r2ufsCGbAZHB5p
JcWfWTmTegZ8FBRyWBR5jaEvvOlZWJKM0dHcfN2BW9bNc9KMN4TF1S7lf5+MOCanqJ5FvEk7neno
Pu9q4PpegnUcVlNO49ES81LsA0IvQjIaeviL+0rGuIDTYFma1y4IVPqoqhX1cTYjf+ucUL25O5a6
jfOvOefjVdQ+IWfvsSkZM11qZuPVPuSzT9Nttcg0OMo46b+GWxgAHs/UgpJMvjv/JKMhzfHCrA/B
iV6OVBfqaZYI3scKJ+B3lgQFs3l6PEXN76E7lB8r6QQzFRvwbEVhH0F0wq1lGAlhJZT4qsk2NW9I
U6Z9RzNGH91045DPD5AI83r7hxmhdnOK88RrDRPtwk1b2z+6eS+reG/TzmUInRmfVSHgrHhaptbx
8bRrz9gr92aHKCUM/g5wy64aphyxPQ/oCcoqHBr4YR+MoGSuVVyzNNBiiyHU9D+LHVZ1gtvuiq0s
IgIQEsodSKNCzgSCsntmDMNkw1CgRmjRabL0D0Hu1+n7oroUqjdQiRNsOL5yTf/hkdWzYTS2hHhh
Es2vnOAy3RV44JL3tcVpj9WyyDjW9oVbskmpDzuDnbzTscBgFkq3XXedk9VJcJWuR+VxrgLN7uZI
d55VTzA4Yx6+0Fj57K5mK2scvJWp48/npa8JoGZiyxBaNjaNmTOVhX8gJM/xnuumLcxzaJmAvxuy
E9xfToIIesgIKqnv8BKT5zo5U5dkmygPs4hohVgl13k0VXOpiqHDIiqLgK0ux9wGM8sUe5/k/RJE
1+aQtt1tYynauFc2tPZhW5fmu0tHxYeRu+5lTlJRPOKIU7SCfUcps2sxhbRHMSkE4g1wIia/HaFL
gAAodzk5BQ0URo7Jo+pj2lZsBVm/7lGAmaEmMPz0YaKIgn5PptOUPjLZbYoTpw2KFPM+4SVfnaLq
/WV77TE15NOD+8eIyEQMF7AbvI/CUi5vsLGDdhHHyHAZSSh2+JVpvcrzhPk02JXcU7rcFrJlnhmz
hMl7qTNIJbON21KuX4YoDILh2BHVwSsAfWc8Wn7QjtM+1TCmgIF56Xp7woKg5hpnSoanFVWK+T/Q
SgqCJkZyL2Mrgc1JpqiLk1cY0+QPt9ibfl/3q4VkGmjD2seKoYBTnMdbXVZQSGAKbHfjZDoYJdjN
aEzkhSEVvd9VzSl2BYj70Iz/6IRxS25RfW7kVRuV9fLazy6RYAc2srvtHV2/df5bB51qn1V+fe6J
gxcs1cjCoLHjE11XNIgdft3MPtcqd5oXAl6SaD7Hqx+o+oLrxJRXDDrloaP5rv5jij4lDIgqIDyD
DZUwEc8d39w5GmlflZn/LBjEuC/lOr8wl0jio9N1xd9cwqNu1iUc/ZipqzOIZrNyfPkHMabrZ8BL
8TebiGxigxDxYhtaSv+uCpZ+/kd57z7JoC0QNMc8dXfhiF0JA5T2HpeBGdWhFllenUXitYemtrmP
U3MZnif3hnUALk/xt8tItSNpZCZSBnIIsHLGsFy+9iQOttecW7j6PeHrdFy68jSfGDp5gz+/c87G
ib9xoi6yH/1kqTA2tEpufegYzd2wVG9cr4PCn4hjce2nrdu7A41PMN06gqAL2d6MHwiaNtfAS96C
xxzuGmz+MHDFE40RyyF+5uJxftd1DgGO6ce/zGGcd0doZxrziWgwj2e0o6PdjpWHAz7HA5Yx7CmQ
1v3Grt4Oza79b/JaMvBjMKk3wB0f0IEYVO/X0CSs2ag7uLNTOCpdXcqk9V3Sz9PG27fDUI73BSSj
fg5ZieZ/AuCa4FM2weg9ZgnDjDvBjtP+rgA6ICWmjhqv/2SEGYRn8rHqixr0wrg9atMU9oaY12Oa
5QTp8seK6lzWWWaAUmUX+b8h9dre2fYlwXBnmJy4POT+incrcp1UXIeinhh2N5aOZ4Pkm6wfeRU2
8wMgEaEQ8//T4snZzp8CUFESJ2qTrpe0EZH5EtyWiaFcZKjJVKXN+TfYf+OOIG/kbU0gKEh1SAqT
ljyBvCvPlcOsdaV2MEXRMoRNm3jZ88UtaYNFAmoCea+rm7TahsFagX8Rx8aEFEw3a6dPn4FpAH2W
ML53q0EEd5RRkXMnYfHGO4EdKoATrbpq/AzCUIuLk0LpM34PFw8KLh2m/uQxww9/RKqJg2OBQjif
TVXhOlVpVz0CnS4tFZcfV3s37CkYqGtmTpVkXiMyXgiRqWDeo5RzqnD5yXQ1AMplswRqn9TtEh3q
MiVrxyMEERNhicFV7eBEzA9N8zLvErpwDKXlbF8XUZZMUL3ZJ2xJgkpePT2v3c2kET2xinya9nUj
5bwfkCDLpzmbU3/ncKPnV1vbmxlhLr8L/DpXCZqII88Ff95HdWhfdAljfe8LArnuFo5INK2q9y41
XiZKZIoORuVrjGXqmSEdbk4Smxz/qD2c04DnTMyfer/KzjVHHtakEUr+kbunGDYJB1lyuuEvwYa4
CeXyJCQYx4IxijA4xcVsHoFnK//PTL6ExDkasO5HQLbaHlPXpAegY6LSck1QcVADl/TblB47ZCam
qHpZUDKUvZ33bO9lQYF0aPc5GeeAUNpt2TtmIslCiJT6unP/cZ7WwEkaE13TXmQBzBocMZLl485l
Grbuh8XKgLGm1/xOFuupYbskuvsi0xMjcRGPTXLbdWhEykPKBAO3GEZXBdio8unCEsaaLz3ziE45
rmEbRyS5d7noTuvi1PaZEA/cVPTWg323OYgxyTRtGdjHrqv8f9r3u//whDrhMQ0TefUzSsx9WYxU
VU5Lj0KrTEsIHj6wYRlXWGF+hWCs00FSbJ1jWZAgbTJRE0CxFj6/G6kKt5l1E5nqkMGwvIDFl5i3
cBHfEyHY4R6H2XYP/B3+C1av9sd1vao4lXw5zaHu+5CZAgmNdhNTpIgLP3w5lCJei1cVLv+3dFGO
XTKHhbA7Ig8ggmhaeXGZK0WIFXP+x6+j6S3mhPsjvCCx94U2cX81naPf+YuG4Es21TD+DnNGQAy1
TdWe3GLqu3Ne9wijulMy2yMik48i0wFfgmsxw6OKdNVekTYBgp4XzfjsgbTbk2A0TZSJW1fynker
/c065Do6rH2RvYyMAv2dCqiu9w1g1MRTgPWScUGYJzviUEGrJRtGoFn6wXHaH1uZUG55uKmKClpD
vfdYx1D9rtqaUCkGW9lQY5BuQ6/0do5AJtwkKVwljjNdT9GJaGJJAEdSUhbiJlC8SHbPprFObVFi
dLNbJmbk36II1HL2NJEhT44jM3tLiWLBKii3qmNCG7RLgblqgNZN6QwocJsU3125H6tCQKARCxde
pTOY/5jXifDvSLLpr35wi/IVGRgSJEZtvqIPEhybrLN3RivjlpfaseLElDP5y+ipvqSCxC5cGUGu
9kEcx88w4qY8RMNMOAv+T5fsZeKBGwIEWCa9rXti7AhqwUwNR4tf49HH5coYMNMF4QPVKnDxhUZ5
2wmpX7/jHe2PGUNvS4lVEa9BSKFyrhm5OeW5S0MA48yXa3jRKa8/MrybPEpnarutWdBXLkwMp5qK
ShHTN3UumKPiotlh8zSKMAI7Xz3ozGnbEQHmgk0l8etMO6YOPQ/MP0GY6i2JoLP0qLCpziGtsiY7
5kPinBtV6+CekSX+yqG6xb7QWuVvFSMfMv/oFrwtIazJ0SIwMt4PaxcHuGCF4YNuY/3osCC53rIO
rP078+CgyU4sEY+Y4rE4An1dsLSkQbjduEXrRkxEgEF2VRtX7DGe0iE+UQkgjE5z5YCcIR+x22pe
+xdOA2DetciHZUeW0QprifDsp0dr9Hpt41A9mWwO6mN0E8QjRJv4GC1qILE1xRtQ3HWs7Ar8Q8sX
VZ2QQSRNMr2Wu9diCOP+kijGLu6Hq0Ro9B5zYQ4KgNOk+Z7HyC3vqwH77pGqrTEsYI2yvxaF7S4b
3UQdzVySdudjPPiVw4UjlNIzf0TketD6UT6xIyPinhCnhVBh8zPVWGmOVJpru5NlyFHIWB5LuKwi
j1eM2jm4k+QYOvuVQZf9IQoFTf+31V2LldrJmrwmcFBlDmtRseUmEkZCJ3cO/2fcvKG8KW6aWHNk
wIdwghfP7mgb5Ew3L1wJS9Tl2WItHLOUzUc9pOupG9xR/qqdNSNW0SMgaToUvW17nBaQurtxjgik
GDzX9TeeP6VXEnZH1CQNJXIAw0UzEkIQK5S4vG9Q2D3blHCcVpilub5W8PrFjL8K4msXUoK6pdr5
BIale3R/Unv72SM+hyfk4mDH7E8TuyuviS3iZRc3dmKhTD6NhfvCKpKp+rtorVEQskQR4kPYjOt/
AlGxAmHv0Rp1Z6+PiZoybZd+aZSXdM9Ijil4UStvPKnGYBNPMjleMKKFyZ/EEvvwizPe5veETvS7
JYUbR00Zl3PBR8lgpEnIiwbPKP56VcTiaW7R0KI/6PmRHn5p32oy5/4NI/4/fMmqJn7AC1eOyaEd
qmanixmmGIeQlfcBKCjjnHIm8sNrgHTOHqHy5J4Uja2Pc5Uu4cF2fW1fC4+FoQipaaIumlzTHErI
y/Qx6ZsQp61irLspV5BaZsHkv1aMJFE0TmrOF3ishHAJCUpfHuB16DbjeamfIyRxtSuMV6nDknsj
gSh1xd0pk3QeHxZVqoviWcdrFq/i2KjbMr2x1c5zpkuR7Es/HO9Xvbpw4Ctv9l0NWYpjutPjufSx
4u+kN1YYAGwBFpplLhLoht1fCtDQxMP9ggmdDmoV/X0rNR66dqJge+sFN+PRm2hkNrENy/C7MTiu
NhUD/79csfIpGXDgH7GOlc9iFgE5CDexiLlzv/QQTWjwYkOOB9rU7C7hdxzdHCs8K3TuuAxJW9E4
TXfW1flTT0AB//80yc+BZXLzDl+FW38zZx/9DWDgeiXVyMgt06MY3pTJHblcdQhCnsZeANRrsBgd
XAzZapvYSXxHgzALRkaXFm4siXTDdm9+L3bCsHWLawBIitjhxga56UqWPb2yy5bA96WLDSEgrg9q
RYrx/P0/js5syVUdC6JfRASIQfDq2S7XPN8Xos7EPAmEEF/fy/3WcaM7bpeNkfbOzJURm9XisS7d
TBNZdoAb8sps1PTUKSUIvZM7Ko+5G3GP1c5MHIFirxYdYaVqRC0jMYIlASRN3K4pjqrze30/cNPV
p6Ey2a+55CXMZtVd3jI7G3+v7QrOqUC9G3YshLjTQNN2h21NI8wJcPjMtj4v9VuSFWF0aHxj9MGU
ZvidJ1y0b0Px9NKWTgigWmPOg7gT+ZB1sNEassRr8Flj8q/3VWX9arPkJQ9xUHPwb5jkzVeS9bLd
1W3rlzugDzNaVy/iY7t2BYHAvrg2ma3fJ5ATmCTbtvoPo2FW3/WwcD88AUfnDnyR/4zOX3+A2FlR
80Q2XuJ41iTMMeJgflutIUyZLqtfP2BPi/+iqGbyHIB9MxdMdt3wkERhe9Zjj6cUYETyTvAaqPpc
E6vGeFX29iFoMiL2RYUEl89z6e8RFfQeX6ElHzbompUOJVD9DduVYu4FZJT8jea5seYQMM/Ph7IP
UR5SAY/70FNYkG6BUCSXKsXIsiOnWJlTNfvRGUDidARhOBE+MHmCc9twOXkgW9m4+6KzDqnuni4L
wnCY0gV222Ph5zTnTFjtmPxWW/HuqaQbHQCTre9eWgrnPu8Qq24IdEUmEVIAP+AUXLaZim/0V5dH
1vZzIh/qqEydF6Qp1KN4CdV0caPBH8/LkNXqUGAEdzalkyT/LUMKiqLmxgd8dxHEsaJxydwT6Uim
36RFEHkbqjhEdHcWGX4RNi9jTo8Rw4RbQW3ejVp6aYeF3JYsiHwr0Q1X2bbNrk8hawMdzyb97YmE
cWOTjvn0PtMJxu7Xm9ROT44sXuqbWXgztYkzPFaKDqnjVFNWeCYS6tjjVLoSTNg8YNxZh4p5dhzZ
XWxXfHYMjvRdqaue47b9PUI8eDQTU/c1VSBjsaDi02cRE4AJ30xjGbVXNvyAxeDczQOuCZeXv7Ek
IHfdupbPVSDr3yl/4+tYMuyQ8eeDZGk5z2/gQSfFwrFe0X+lBboP8xx5oA/xg/t9K1mFZ33V7gq5
xv0psni2eK1ViXdRMpGXZbT+RxgXzQP1xYB1PCxtH7krIHIFUkAqZYm5vFquT/BfCJiP95gm0cyz
BQMnoXTtdTsvd1r5sxraMi60D8b5sRiZyZky2Q3vevh1hIgdqIhgUXjdlBPRjK0IYLtuJDicd7Rb
vuDStinvhXxepgO3yzreVeHsAzbunPJrDCPzDsacHWIP8u0Dr0RaXam2c8bvKJOU5blzrg7sLGr3
AQBzeN/6yA0olUX527pZe81Vrcq/o/BdRUcLa2ku+jG0U0oeEK24DwOvnGc7oXCZYB2+DNE4oiwN
39sJ6375PlGaUL1P0zrcx6i/zU8cBuHwhB/K/Jug9pXb2lu9/7hN9e0FRrVq8EKY6lcfOtVTM7oV
Br1IQJazlZtgXPcma+5F6JIlYqJhczIlrlLPSR4iNkq+7audy+K39lPX+eUSlSWwKJWVBx6LlFmG
8aveeUKSC0IiDE7LyCrgDO1mDp7R4aT70qzcRHj5Nl243NVuLuJnSW7e3+HoX6qL1zXTn9lL3P6o
TVJ3dxRG1kg5RYg82Rp8Z5shHpaZ5Z0d3Z0REdulzRQ66/Ba90GTPOG/FQv/ytb921VFElxEGAv3
izyrfummOjWXsWhmSSTC80Z4r3hzn5hN6vStJ5+Qbmd868tegYd9WbADdkgOejwnJTv31w5AL10b
vg6PVTvCA+d+D3GJeEKJM+Ibm1oU3seQd4vNHOP3pFWM0oVTleC8JHlXJtVhdGNMYQnyzDaAE70H
Ok4lpy4Cx39ShpbBa2rFhPVqqPSyRQVjrdiYZHnObUapF1f3ad5avwi/q0V5XbbtMq8xm6ZPG/zZ
Idw7PCpDTtKHSwFIRJX6f4OOlcG9i/PqE+Je6R5ThAkJRUhML6HhkNpFeSdWykX6cvoTAkdD6kvY
zMCm5cPeN3zPmGvGwmO1so5duCtKZOZrPrDYE2Gjgy85Ddr/FXP7PI8UJLAGpKWm+u0H1h+3XHQ6
Ygb8IrBDpFNyYdXgMdavTX8tJiond8TiUjirHVPVNnfRszZQ89R3G3g5en2nwpAksRx+JVULJEKt
gSpQpCbM/+B81z9O6jNBgIUO/qwNaY37zGiLyBVXKRpAx0gzjFowqjEKdxsaPbiuQeLFNTCr2mFq
bWfodGA4Jc9SHdTjI10rLGwQbjO5DStjIZmO9DwqzOcKUlJFzwhjVneDDmKGOmGHSFmKaRwTXgF/
D+mpj8Yt3bXtwAbHE+/c2CNI/H4LWayqILP4eag3gmPpn2cxlUPHVd1vCgMySisYKXgVp+zpNu6c
Tk+kPjWnNwdkDjgyNm8Gm8lvkO/QGpJiNpbRwYUPRu4Zp3Now+XkcTleNuxhSHsOcJueR+yreAVr
GCqbAceQv4MJqb/zaoUpWrG5omolaKLyvlgl6AxJUgFbbzh3X+uI4H6zF0ngUqZ5qVerjzwxAHlg
HjjPA56ZlAtbOVz8JHGJVYaOgBZc6eCfn7isNRzfrw+FrZxf2OtxeYUqKR/10vOSS0F59Wx/a/WB
0wJArCzpImMXKsZt1d92xh5hh1tcBH7oLvEX8dGL3H0dm7lr9wjS+K8r3Qi+iXle/rAoad5DgoAh
SC6kmo1ofE0DD5sTshOQ9xowcFFITLVZv7tqqH+tkcihiSLSUJbXBKTa0mlK2dxVUcQGnd3qxvPj
5iU3EhdSbTDc8qfN0W8LU/XElxbZbQ7FYyAHVxTOwc2jnn5wezPbNlXePw1NLzICngULB6xuU771
bQKIl8bYtd56jGdvuo2GJ47OGkBhyBudPGNLsX2E6/qjcQ2e+SXv1k/dRJgA+WU2+VbOUfxYeDMX
BSZtTTBSOLbeaE9gEoW02cHbSQnZHVKSL/GWTufGY0Io2YDj/e8/5lGsPzAESklgE/d0hmAIXD6c
83+3+Rhk/eour1JWITg3zFZc4/i8ubNl7D5tS81H0GmHnJslp+zSqPE4CLnA2oXXG29udssjtTNt
QsZWEW4v2YYU25Lf8xm+XTxcbI0cvMnhWpCXzWP8rYbcy7cRlcEEDwL2ea4EulLdpvHvmjAtDJOI
4O9B9lH84dmGxXnNHfaFHSf/ESfrrcCmGPlhOpPu5X7tJKyPEereuhdxWj8XmZf/9PpGHiRx5xxa
jp18q/qRpwsaTvoQeQ15Ym4PiIV8EJzGNk24TMssWbrtUtxGkaZtuSXVIuqyfTf7I0u/shgwU9Ad
9o67FLWdIMwtim0TdZ49rCG7CaPBX2d1sr80ASmBkh+Lcxo16+fMe1Bvk7GWX8viqBzRqSjeCQeb
r7oJRUwMLNCPMbAkd9v5Bvbe7HJqbQpG2ddk9FIWuJGGHYSEzdDvl1jWWURgQyRXVYWXUo7dZ2LZ
al1SPrzf2AjhiACTY8Rfq1xeJDbW4lB30BEwAUx63+pUPkahdfR+DJv8KpqFV7K/pGUOqyPsH+ex
jX/bgp/LgUBG4mzoUBLNHngkAuOMTMEeGvWXOoKIOXTtF0QnHS7G34WhArKKGOX98XLp4egLlnA8
FXpMn6vGB4sxY/DPdwvs4m7bdZOBSqUKN6g3xheCh8U1wYXEmfOTsH5KuIMv1QOfJbr1SCXkGemL
v4AUUKYPLW1OzFjj0t91JfvuXZz4ln/Cqv/VTxHThg0Sj8edEVA/YXeC1ORTWAA13tXPnRSQQg9z
67PEHSUP8QisnygQOxP1VCussRsalfj1tusAdAKVOYvvsrCIf7lCYfr2OzX8MzPOAypCOjNR/DkB
9vy9epBRgk3j9Sp+uNEBcKPxWHWY3lhR+zj5cXS04mhge+uvmgyAIoxMw8ICmQjnEv0yaXHCW92z
S8DEME80wbpcdb9kaNnRHyxTZHgCl4qkiaIGfxglmyNnyOPlhN5M6KqblT2VFCNwN5RVTnlXQiY7
zP3hp1CRivdx7tVAloco/9XzYvohMkFlVzd1Sc6EnbO2W9qJxKpiP/knSfpoTbdNPsipu6zK9+Mz
i+CevG2CrZaPX4VKB9eZg6j5Sz2PZaqdRtHeKqHUbZQB49YwUvSJTv6THoaxHUvZLCRkhiRzFH2b
X/0G2/H2dpmD2F8vxNEsIQASnbUay+1asHPQde6R+fdT84MmHWA98Pp2uVoA5wnoeEG3PB9u1xhs
QzBb5+ElJGUxRCR7JF0fBVd3gswZO5qzXpV6r9yS/x11FLZ/LBYWIhtZO/FPkkK14lZGxmDT4rmu
nkxWjTSyVGn1S7JyTU5aTvG7o2Jj8RtGxGn8ptP/BhuQEWugR/LFOKB5aYlmqt/D6YvVMRmH7g3b
ogo3mmsv2IpWNnTlZGqR7xMNh28GdjdmAj8Z7clbfLjWGaU69pgQrO73Yde6zW6Sk/+A5qMnXgXs
XeMNea1quDOeKqZfGTKr+9fBry44JcYa3g7B76Pxl+gpM2xcP/vCIDuXvtubc1fFDYFw0GldvWWZ
VdQ/Gr1zGndtTt6YO4XNiONuPFJ/zpXhhh8XLmn5Z9YTCED+FKe+Fu3qJ4BZxhA5OS2H8G6MsWBS
qlSk5WYKwp5qKahOo3iM09s1sKcAYAXImUc44fyqKrGAGGO3yG45cC6sIc2y7906VVC7ReWbR14t
efM3ROhWp4DFLcUfmq3+BopQ1r6Sb+/si1dG9sViYWVVtcwxP/Augl7Is1oYqPBrKV5Xtu85x3gy
5++wnZPlMx/Lubu63iTEfU4VOK+7sgyAKZAXSO80Xj7qjRricHsZEU8ifVz9X4Aq1SObhBLiUV9W
atdT5c1VNURh2bBrT8fHWCtrT0PdqTuOd44a8nZm/sNKjHqjEP8RpgObYjDTrVDvmS1beW+qMAl3
rub/8Wetyy74IlXqyWcJ25VPG0sya1dIWZiHaMbSj7zEO67WPWy6PVpR6h6M1tmR23ght7URCO08
frrbNDh5xx884SxC4RzheUytYXkHtAeIZFYv8/BOWgoQRharVD8gCXThvtPs2L/1ym+k5juD43vA
01AXz/DGUEiCSNcfmCaHaDMN1jzmo4Fw1K7zikUUnqs8+XXYL3eIuoP46MZ+nXdOqKiB3KB7k+k2
qeuV/xALFv+syFxMTyMFeP1H50c8JuxSWHuEOLJ56P8YdF38RLLBjrF6o4QmqvHaU5NpsOswlLTU
KwCjD4jOIB/1d0ykjF0NTp/gmXYKFb/7wLpIvmLFSL9jEeXuC2zDGfwXU+4FKI2SDxoHynitkWuP
7D7aFhc+5oUz0RIgPqvHVvIXMM4QNQfjs3DOxexE5RsXRozygPlr5c7bpiTI8hZL1QZvhMB8cILs
4YjwYYR0tiMACwKDRJJdWOcwBN4KvBDRkeu+e8IaUcdviH90cnn4KotdH1nxZJoit6cQ+MHVmMx7
S5OKAKJDWmBf6ba4hK3L7g3NIgOvUjRclpKJR3+7+HN9XYZboiTSaGfPjYOWfpnI35DqJS5C1mC2
0HmwFU7OecUTmZNidGETPvpjRnOkv47GPiAjYdWk4bvw/6s8VNtvflNluMfoieWDSSXkCNc1Hs7/
aI7HeClZKdDlVks1N5TWWzYWXHIlqYiNDDibL4Il13Dfdqj3JMPS6X5InARHoAuET5JIS4inKuR7
EghgpfMEPXjCLHXv+8nwhsmp/WGGlelPwp/5o+XIRrMSokJJKdb2Hzk3FbMvqwUa0rIseX5euix/
xoW9ZrsJ/MG41WBeoZcgH9yz7VUIc3xLRb0dRHl7HYWkubaD04hdWAZD85LafvQOwdowp04L3lXw
KWa19H+58jGMmzA+VEnLoiCMc5SIdl7AeaTNkOwCRCWeuqIw3W7mPHY+Qla60dc0Oe8ZiRvCFJ1z
DCRHRdDyCW8ohhDxPQ0v68zqxu841hUBI8GVNemd8qELlpWQ8VQVyJNqQFGLrVyuk6CmmmsaKHNK
OJJG9yvxhbi772pXvdtB9Tec2+q5TyXbYudegUgPniDnV8FR82tXx9jyi/voBNerzeTBmwM6l8zV
sZzC5DvPY/k3xkLMhWBN5j9VEzWUPYy6B0kA0P1VTVFD+SbdOy12nHb5YK7F02GL2bsGLVYpGr5M
zmVkIKp1StlgkrymriQ/e30IXAiHBDHStaB94VgQwfiRGBfs641xYB8TTKegTgdE3X1ji6zYRjgL
y2PtDgVVn83wu05qt2POdnqMk05i/FPGZa3bh5j8r0OCrL9js+4aloq9MCBWSXvjc67qx9kOIQoS
pBT3AyIOVDpo1YyAs2zEel3WEliv5ye9PjXR2A8H67J0x5wziHpL66vnnCqy2wzofgmjS0Q4PLdU
M7psBCUpp12KDPYcco+EKAr7eBwxr+qC59A6rf0M/t82Uw5LQdRWUPt2j8V+OXMTCvJ7Ibr+i8m0
GY/Ci0KgCKMG0J6JfNwR0+pJ5UBQO/hRaw6OpCRkQ5euXQ7NmKji3BR43iGheAkbT340bPkiI5dj
ir7UPHjcENa7MIzmcD+lUtx6Poq57E4izIOnVM9B/x0W1EhTHmJHfUTNlR8pJWLQ2Gr0TlLZMVA2
wPLUFRTCmQzjkhAwDiQ3qiAaIq7bSZ5F/XNgvfocRHXhgLn1x/XgsRzrn6J5Hf8m+F6RMKyNveZu
7DK70+LGwma7tO5mh2X9Hdta5A2nI+DwNIPnp/iGwMVTLeK+OHhcOG5NJl0ZfA2Y5gmfL4Xz4/ku
+TaUnqDZ48bTfrGdgU/UJ+SH9WUV2ZAsR0EcKeCCTURf8HUYH2XeXx3nDksT/pCmSblqZpGDDgtT
j9inqsoDrxPnCQdj7227iah1QrtfFTX7OArkvG1zJAXc1cpnMtWt/s+OcXUXLhi1tgm79+QYaT8a
oCfB9om4SkpuuFvbRIoTnDiAPDNMewve/oiDwLTgipFEVrADK3pmlCd4X9toqZzPHA/indK1XLYR
vBx7oEmQItTBwTfAjZKbMGCjdfpcCQU1B6x4IJInDaII/3D3zAvOfaUiJF2f1SC54KFtdi13pYXM
Wd3fGMxh2DiAEOrpi+I6TB0ePiIcsW36nuKE+w8xUZR8hwsLDMxRwj91Tdw8ekPQ/XTtjR6yDjCT
hySx/rV0Rg7/aRULXKWyc++a3rP6V+MWSf/sEmA8cGHumeltGLVvXt+E2UUidNcXl0XZMSh8haVi
aYX73CMf4vnwIvETeLcnpYiFofevCzs4KH5MzNMCPzT7iGqSlJuJ9lh+e17W79Y+g/JNUSTlQWgI
fv5qlzkNdg12CLlb+Baq/Y2lGvCKp8rzwARlW076SZUvyrqzeww0BZwbOBgsWdDVAGnMwiWow85c
O+kRMTlCOByzVIbHdO71TQwZ/fUlyNXyh6aL6O/AlegKFTLHoCBorz6OSs7rO2Zybhuht6R/lO6z
6V55TvrECwdCFsblCayYD7p140/c8s//7wj5co3lgMQDr1Lxe5IZ3c/uQKBkD6mcN2fT563z44wk
e4VQVfxY5UX4Qdijc78RV9v4xbS8J7FSchS6FCmvfbj1Qnedvv1ldh1Uo5v1YZfnQ5ziBiG6vDFM
ADjkm7xX5wIwr3zDoxOAxkIUdb7HNQjuQF1ZBUCw9IhLJZWGQq5DH366yz8ApxoS1oFi1V6MJzOz
C7jyXLH6jdk9X1H9TaSzonRj7OVM3UM33usRpCeM236e7yYvp1Ruk/tNxg+ar7z9ydgLRV9BP46C
waGtqOhi5YpXnZmIr0Xz/XLDA6kV8O5p6OGOm8m5Ev4DGzMRZPkP1kES8w5w0/msVLy0p1ri1z0E
khfuJeeGF55cP0zvaybJ9SnoV0wfo1yXjMKQXGRnpmDc2BsXoTK9DLcu7ic8Bet6dIuwdx+1D4S8
AZaGFcBr4FqpetDcUlv+WvKPVSLC59av1OUWkl333U0gAJbhP0WArP4Kyy5tN+OSwi1Mr/iOBKB3
IRYcIcJ1cZaNb9Vsxvn35DRjO2H8UtK+dHFeO3tlltuDLkTE6MBN6i0TFc3QG8OD9IMi54jvm8PB
30NDTP0nzxQ6OSc9w9p908joslJtEV5xV7IVjPmJT58sMXV9TGrfWbb5mEzQYKwad6BT6mk/srTg
NI1vMdhtHQXR8mPTdIRPzOO7TOs2kat5dwB5+48hWC/kZ/qlWffveusQgr/NbPe42tXwwC4xGg8d
QwUujLxmcMfQWC0/k201i0XVm9+l6VP7FM7LQHh7mhOKc3jfEm0LTTg/s0nxPPx3N38VR07+AANT
NmzgWKgh5lOqtRWhNe0zhZ1jfcxnBMWtoUPk4jZTRN+FmXiLVkXZdzvwffLxFsllXKKfMdhEi9c4
Ty2dZHYT+iNVK9MAf/HgGuLgEMAohN+Z0Mle6QAR3gWHr+TP0NncHBQYgbdlALC/haAu6U9Z5hz5
bZllJg9N4TkXmpTwrIgSKs8eKZTbVD/F3rAtqfYkhVNibaKgoyy9xkIRzly1W8HoRAefrdsvNylt
ihyRjA+sg27mTGi0u4w09sqnscDrI/jBDcTkGjwYC4umPbCAQWKHMn4jnwl6JLdygjXuD/2iaKLx
e7Njqds9ZSV57O2QjkwKONwVvQi3hmDrAZzbxpMzu6h6U/hb9o3u3ieS3+IRydcV2yHKPKyfAAvv
8R1Wdwra4rpdS4JltKQ1pblQtFf+9UADZYcM9NmdL1WRwT3wh+W9LQcHe/OUOHclrUrRtXD9NbkU
RdjVALOC5W8iel188iqbn5ukkN0FrZas7EYikD2XibfcSMWuYZMYz3hIfUotKTJfeoYLg2TKIsrj
muPpiQQtPdbTPu3y7osQ4lo/8m227YUMHUVttgCHdkZDJFTAY+7bPyVXHs4MHY3NllyfoKlAsMLe
cdCgzzt9aqjpbqkk4kKd1iHtIxW+9p78fbzxNNmqGHCui8m26C41MGkQPmzDTnKgggKWIMusncYL
RQM6gunLijNQnlAJo+W9niQhlBFyw0kFqsq2WNlvHZQU4XQvU4Z/J0pM47zGC9FKXm+IfU+sD4Jn
p2Mv8JTxCVGXnqeseAICrEfplJhUexSvn66hcnjTG6XxFshgOTq2Ke7R7UVwLHmDXIy7mBxrCDDO
hyQINc0pvIBLn+xrGLePBGfdY0SrDcjKrlXjweYY+l+RK7M3ilTb/tRWsXM0zUQbiTvE6lLF7Buf
F+TO8oeYvIZzF0dr8UeVDoWocEF58BFI/eFzxrJxkc7g0pm5kFqfBydrrmYllbtZVOXDOZYE67cx
qef+YjV0bFSwJKwPUjsLpB1LfQP/xEDW8fg7dw4dD2wlZtQ0elXC7HEGgbdcIPkAZM+hff4Dfqjx
MqHrvfD95/x9sSzkvvJBEeAnmGr9WddpR55aohkKOorZQKK3tHuOQxUcJ04dkjkUO3kbZWtApEQt
9LVp0aqeXEUKit0F+WEaUYtub4YS7iACyMr1F4wvrZZmTNd9agzo3JCVjLwG0Eyf8pkOu22f59Xn
1MSlf4ipnS9oV1/DR9t6U7onpzSEpBVvEO4VKecZEw0CBztdHztE6SX/EUICeANIZBoeOpbicoOv
pv8PJl3O5im9kQ5LrnIIYzMJGieqSwr7Ska8TWjBJDwnxsVLKNyyf+64lbknBgXxGY7aQx4uY3Oi
f7RdnxYXdxYeNLzYpKlX9w7XEcVji+rj5CWXTaz2qygVa+FJ/GMjahjvePL+cKU2F4yiOJBd3sWg
UWbl/ruZn2mgpFbRvwxRr59jeEbh1nEM9h/caeRGLcVfNzr2QEeRruo/3ljgYN9ys4sPIFuC9E3H
Y37xQFzWf8kv+fDniL8KnHzFOAAkNGzmKez2F3c+avgTy0fAMOv+ST1/KE4xfieWggSYQeZ77duc
hvhn1qDIyP9mA12gO+SyeboDiBFDlidOtF+h8RNVaAP7OgIC4aaV5Db5pgtQQtgRgAEhm7T5AyUL
lp+09TEf5Y4UBdjKpaCJscBLepfGRflvlBEeswj82cRSJi49Qgq3rk3C61yK5Kyy10Wt89VYxOJt
RyltunWnxlKZSNDsUXDWjG9hG6fdZhymtji2sxOAhEiW7AFJjT9cKE25Xut14i6ZYAJuVLqSGTA4
WHlPYXb5xQ1bZ/yLA/buG6XpQDzJGtrHSY/OcOwCUvpHagpuN0MHof08NEN1WhQO/62t5UqoL/PU
HWDZ5RfunqamQIKb1oMtdJDu8rGLYRdr/O87YIghcdQI2AEmeyocTq6KbUYdQZDSzec1VfqPdRGv
DFghOtkxMTs/+KKZHvPOBeWYBoFuPiqbrshMIdH1V+Z60KmOZGTc4pDAOyZKKU5U6Gl7iNYu6i+m
zsPuylVv4b8onPAfjL0JYtUo5DFN4piCw6jBf5sRpx/O9AmSmrOwxlJW6XxgH/FU+G9g12MU4ohc
FVyaTMDbKDEKrqQw1IntRj99ZXEvZXTnc0223+26KOe8UMV5P0YNUSQ2jcFHhIkl2hZjQNUWDIOV
EgbjdCMWwCjvMQXShQkIwE1UdOT3kwdHk1Sw+0pMO2+jop7sBAI9h0enSi1u1QYBRFh3ZKGHUMfQ
LuaK0dBLdOUQdlj0LTbkxvtADfYRlJAIcMcm423uIk69F6WfzgcYB/TE4MCHy93Nbqw2lMvCJOXA
1VfqLG9AK9y5zCZ2cYA0+eW6Q0bQapcYqz5nQ6cTdxgMaXs2WKQPYin0Oyzdid5JxoBvrTrE5B4z
Ma91SGsuRn5qqzYp40xCxfI4vYC0opuCmdQhtuaK/qJGE6mryzB8oy1O0hw9tx0e+Jnm652t5uC/
0qmY2mnpGNdrVVr3Z6SYqN+may/fR1O1TOVk+Wkm5U2ab8lPNxaBn3FgD8Mxemc4zuhRKH1noGHE
TR6Wyp3i+7E2HNBgM7z33AzJA5vqquDMy2v25K0x11Z0lEPBTZkPagWNdl+ZonhcPBNn26FTdO05
pW7zCwdP9dgwtlIF6ckkvl9YsxLV9if/Xwl94+hJW+HXhyF5YAviRBeImAsvC5HmTxxmrtkgZEfe
3qwFHsy8AzYncMLwOA2D80WcX/yO64F6TZLKw5E6oPpvL5zuVztRnoYJKWURzyRbli3U2cx7Cumv
hDAUCAcrJnw9hmFh2VJsR2/Ch556I7Ju6k80t3Zsb68zZW5iy48aCtTUr9j5NpKH1+6y1YZ62wdQ
e3aecapDxyLP3zZ94QfPqOiV3i9UOd0k+Fml+3UF9Y1b1Wn6ey4NtP5tZhoNX3lgWpoP2V4yRfnp
9BFVHVcxt6RWish3gmvUm/lR7NsYU/oO+gFJ8ZGU799AzPF7xbWWduYl739Bl8QtIhZj9X1vOjF8
+ih+e6lqHbIydBBOYLhPn1R6AGiK8DI+un2Oa52uZhw7oLU+G7qgki3RC8gRBW/7EKVqni5hEy/u
rhI+AklFj/OTDVh2n8ZyWqazGYv4BaQBe4OArUXC/3VN43DBZ07fEjidDQUVTPltktKhSCI0j0/x
EEqsPILU5ZmqcMzIQMgEVX9USH74zBDOLzzGKVwuo9T9Epose/Zniaeavd0XRh8MP2FIrHLP5ilH
ZM/qoB0/wy5N1jPTmp7hi3YJaPU4Xd2T4pNm/00boHujJoX1C00c9tFqyZiSEzg7k3HLmkNPY2b3
gNQV30HiDXnoIkI7IBc6uNMrvTX1XQOazTum6v989iWOwZN2wPAnOrL2yZoG6lgEYD3+w6UvHs3C
pXDnUYmht0JB7uL2ZYFtbDGA5JSVLKaXtdr0EAeqIznBmSBk6HiCwyvwanoI/PV5Fr5k+1uZ8bmB
38bGeArJcH2ELr0APw2IiugugTMLTCyRmfb6pzgP8FTv+Le11uG4rjxWF+w8fcRQDkQDAymuqT5e
4QzwYBczu30Pc80rSAXTHcxi4mculkG3n9alvevH2p13oReQXe9WLiRfjEV5dkQ1mFmFV2K8JD7U
vB2XDT/Z11M0vrdWMx70uWugDtkiPHWSnfNeKBH9ISSseTlqjo9N37bis5xFfAd6svyKO0ouNlS0
aPryVDT8dMploh466haowsUxswkRyJhwvCl8wsyZ0pYnuzHeT2psO0KPXXX2Mdnok+26JTiynqE5
iCskwu1S4bQ+0tjQfa90eDpfrmvpWneg4tXMM+l8or10eUoI+WKwcIaq+3EcbLrbBOwBd9iow0pI
CZ/D6iNXjf8fLNu1Ok8UCtyPAFaWjUjt9A+qRRnt1sAnLrtGJLpP9FCYaM/2rGsus1lv0QUATNhW
aYFLkPcIsuN1C8ff0svCX3k/EPWOnaleiddR/5zPLVkJUqp1fs5bz3km3a4IpcVYLq70M6TuHffz
FCu0FYMJjx0lWtmZkt561+gUu8YW8lHanJIEIMmd8S0YGngEGNkCFtpbJpomv0O5tc9pwUN6Is5p
OZujnMZPFXKEYumDo3PgZo89bpVmCF+JxVHb2WQ69/fEj4gRYFQ1BjRGQBMTZDUml2Jkfw4R3dd5
sZdTHdGeAafILrcRgnwJmBK1fiWzNuHZceux+F1VFRFFp1GC8hVw/Hj5Ntwf/8fReS1HimxR9IuI
SCBJ4LW8lbpLXi+E1NLgTeIS+Pq76r5NTEz3SFWQeczeay9U9vw5OHs7Nqx5a28yDB3ulpgo8vdU
LWloS9q5BRAE9kCSo/iLNxirkOwDiOi3VPvh74CMtEd+rFkE1ZJ2YeXR9jPHaYv4LXYrRpqPijVM
9EReHD5LII0hxk1eEoQw57noGveXKmTJdiMX1G9NFs5H0xOifQwDDc3KsKBZEDY4bE14AqvwhL2i
PZFKEEenRnf2Ux+qkteSbYW9K/BTmRPZEdN/pDKLfxVToOL+whTBFvONYgnaB82yaQWEbrSEVvcA
rs1YL86IFSqaU6YMzBtzl0Y5TpFsMR3Lh+cSwIy4RjGz7J8mJy5gPyNJ5DMFYyXfeQAxX6w7SE/R
IeHLd75b1Qv7OKeo+ZhvNZNVHHzfFTnmVUf+RxOtEfBPfEWnaFIkyW4sW/boIyVTuB/LyyjAA949
whKirhVHCFgYii2kvNHBnnkoTxFuVywdDuJRTiQHGn3kCdn4JLkit16riFHusHEmaLGgU+CcsIlz
LY9rbHC5hESUWOraAGaGNxpS9GzjEPj6FuyGUjfb1uydsbuM6U6M/MQPqKMRZ5nOa4/KspR7XHyv
YCYnFVatEVKXSy9jeXoXa7944DmNSDgbmdIDPc4B0Ph9qbYpdCzJR8oyeTqJBBEeM2Iv8F9KPA6A
4orWd1kQ18O7SBvnS6OdCZ873ImA8VkQnkLTDaTtqsy/cc5bJJzNhlErbILqMjaSIE69lGj1IdiE
h44lFbn2du+eB7DB054Sk2a7sYKA6SK+lnLjBZP0dkgM/OLNzVh9HBNDSf4cJiBMVkMfJ+pK1AQi
aLjSKkVdkJUqeWIk69G85wwK1L7XULwZ7ZZ3MEXowWcFne6zu9kssUXPuvI1qaZPCKxk+bDAqUp3
TNKi76oGUopnETnaruzJyFyXtmEhRYtEjt/kN9O7tYzTe+IbZR0ar/HllZkaXj6klPmmBVLyUw2N
RM6oMheea2fb1qrE223QFioGTQtahXw1jwLPfDYMk9mWBN+E5FrJpjr0FjmWW68NyHQVQFisY63G
djhxM9njIXDpvm44aca7t7Ck1e1jmOxpyLJ+teA0IJRMCuJ2AhF5nxQPnChdRSW2d2YGFqsIQQPS
2oI4o30ZSmLmMXiCOnV6z/xBex0ULz5ju3uE8OCc+QVml5MRucgmj0IIm64Lozcsmrn4CDGqzxAG
mnS0bqqrkLmkA5AVXL7oNV4B9ipQgjh3UNwb5AFq2w5Zl54jMp0R4Voyyc9zY2T1sShy+774odro
q/Ec7dtfVcfu9IAbPQ53tdu5D31A/4LlO4mt9ZgDtThx3yzQJykB+X/aqrJuGawqxjNLo5f+ydSi
zlF/DxAHTgN8MrUbPEZgJzYTw/yVOPn4fieZgpoxy8jcMYrEBkxDIhnZ2GWcHHFR+xYE4MZHBdrH
ozhbrVDBeiJ9sLmoYiRZMWQExwA5lXFlCD/j7ARjAXkuWdt5Gzzcty6olrK0hCw5APRaIez1z5kT
xWSIQ7RB9k56OD0xYigAr/fupR4XP9tPQZnJLek3vDyqA/ICOZEH4Yk5cwBbaA4528GXWGY9xWjW
0LqGklus7uPoHxaWMfzbtNy8l3xaFJ+P4s+Gj5ka5u6ZLLw2+6vQ59zVOYMdUTWQk4N7mWXmsYJ7
BYoPMh/e+mxOFUQrTMk7fwod2gXI9Q2yvjSK9rVKgPWv7InPCQtFCkV12ZST2zoEhPuyeqPRnf4K
5VY2INoUHwIDMnUSLJIsmnhLIoz3c+eJ9O2FrC5TAO7YYl0sg43DsYqjJm3q/aC09l9kmNJVsoxc
dtiwcTlomD89sm82NWyfDFv81Hf8F45X1OA4hxXvU+sPxCFC2vrsRt/5ScDJoSviqIRDGjIuQmYh
xFvC4JVIShSDRJOLxvuc0pzUakoRkuHpMgmajBqCeGCbcF3+QQVEkpdrV+6jnpVHohq0cerFuvM5
x1Y6guCD7byF9+DkYSq2M7Kme+iJ8sR+AdD6zKKZPUqFpjrfK0YayMDi/0ciA+3DFTK0jjjJyQkz
6POKEIG2pJJhQdiTUNq3k/xEhQKthI0ZHsM5YC4PaVV7xTksW2/nMqQg1kUXatpQOjqcrGTRoSxX
2cTSbRgQenH+NHDZcUcwfOZ6jtZQNeLftBeawMV6BC0dLu7PkJLCFxdR+k0PBNYCDeIP9FiyHWw8
4ke3ZFS2IoA8s745h5HyRx0P4ZYikejPwrJ9JGUF9MFLXUt4dNIddHVIJ1SxiOAAlT8ktNufJbOq
bOO3fvYsGvk4DVNYPLbZ5Fx8f8in9dx6Lhkxsw/GMZwt4R60miSoD9aBzMTBPqQcEWg1n+jTe7Vj
t7qQZrAMlDlFMWdUomVHfQXlbzEV9suS/hFKEQJACPZV/tdvnDG9Ds6S/7OXWtrbssTaMPCbWbQ9
a/r35Tuf0RDuy8VtpjXqVKK344Ge8GQz+uvWlW9nzcrKVY3koSrFWzvm5k3b2te7MjB2uG0z23LP
dRxG7zwTo97DMfXit7EAyL32rY4Bue/P6lrO9BSbAL0fMdFTExPzpCNn5oaNnOcwMITTNWG/jK+t
NiA4TeiJS03CSbkBVEIyKIMvd9rUtkxeq1ngvHJzMBlYjdgvhpspRG+3FlPXlVe8JTUVbVWh2pnt
WZzF7BFW3eA8BY4RxINA7ZaV1H7PAuefuI1YsNIzAWlN9cnYvIcL3SZYpWaexCkqbnS+8Tv4PYZr
WLGYaQ1+FMu1FwsLL2JcovYtNx0xA4jsagVHbt0mtdVflsofmvVM35M+jZ5uOcQm3ws3IRIzjIQj
Yz6wZnhSJmTGrY4KyaE+CLxxnTXwM941JphSGLCCguIBH+0u3ld1h/u1KcomhJkOm6lhjaHjjNlZ
1uDf0Y1hOFmlakDoa6zARh6ODY+mouhcuxb7hEATs1xxHScsZLWF3b794zSptnd0Xk39OldiIbnL
dZs+3OVp1OEjVwke5U7hcb6VjRz4YCHLAZ1AZDzgtmSZHc6ndkHGuJuIyymvOqiUumRpz/l4tmNZ
k6yCUjsYwdlxzkm4B4037FnLD8M3e6jJe4/YkGavbVKiZSYCBVbC2u4Itd1kbbNUF8GwHjVZyQQX
TFgQ9eCitI87fmSEXuztij/+lBT4nUCssapAqNsMnnXKBubU+0WUSfpHF2g1VzT8mv+oNCYBYheT
F4DmfWwvvT0V00cW1w4BbNYsiWkQRbUOG9mdyaKRy5OAM+eemrEADmXZ8+gfBxrhaZVSghIfSh4F
M4ZKzZS7UoNh2hvWB//ofwzegNy3EZlRRKKk4pKuoADFYIPopKCHnlpWqsM6GlxnoT8Gqb2xIXxC
QlDCVJu+RkO8CR1rKG4iI/OvXWlFeO61nbm4kHv1AJuurB/UcMsct6uuFFJz9+oZul9mm3kcbzxr
wjXoIsSFXaLq/l/vuUvygGveuVT20D4j8xblwdUOdDCFGUQwMKiJs5ldKsGicpgF1XYl2ASlur9k
0wAHuTDRhNZEj3ciWA0o6qPKUMdiA8qD75z3y2wBi6qCSBZKzlWfABJDiipCCOh8MdLfuzpE1Z2C
4lWHOVw61m0kZhZrFFuEoYJqxo0UUgYSIOsD7WPVbkxznWqHNr3SwKSJ2p3QDuaEroTHvJdD8G4z
tn2rUf6ieUGEc02KLF0erHEU5SeIkTb9U2G4hLQDJmZBDt4Wof800KfpDawF81V3FiV77VGZHNDD
R+9og5sjtDJU9+jiBC897dRlLDUqxv5eqBHryMTpmYWD9s8AdfEVCMSX9troyZ4OA7oCZ6tLu1d/
Eh5eDGEFhI8HayDTYTNx7X0HLXL6vaO8IcEByXBx1dqByjZ21RThiSeadAoIf/d8BtN8sBkp2o2n
6AUgiXTzaeL7FmvjMVi+aHQFqDZgz/bntmniZTh4w2KXP4sXzNaJ/4NfPqW2nv6Q/DqJi+UI743K
UJYF6c1TBm4TOgPaknWTdYH9NpVymvM930Ues4jGPugxWSTi9LNJ3CHaFa6fvaasUolZy3n5sO3d
AepPLCzDhPV3WPUvURbHLRZ7p8VECQqvsHceFVpxZf0cRZ+8vIsLDJeFPtoFncRiQ4d59+33pSEu
GX9T65dgAJws++pzgJ33s5IOKPMc5846yT3f2ThBwWBvKKIODeWQplI/Gf6xOOYepzBnKJNn+Vwv
/XRKwgwEg+ZuId0mq7EoNwpmPJBg7/6o5Zn6og2T3VuJsfTEE2ZQ0Y8BziynUTSCJKpLKL8xEOJv
fFiePPhBRkZ9Atm+eSvYnDQkTvGtY+afbYRmGsTgzkEl/uYRF/+AlIGoQFhXndmRNOb0iCyiZmIU
4pc9I6pAvoKIVES2FaPlvqDRl/XeIDyyj/mdAEQ5RYbRTXn4eQbTj8WhAH6ebDPPbvB9Io47m6SJ
Q6KUcFlsXRvnH6WLFR1FM+Ex6pYs/+Ylbz8NNndoskq47+yPyKWboSKG+0Q5hDazRWveKz+yibAd
u/h10eXwB8wUk+satwPyNoKlcXjUcqy+qcpC85tbLvdL4xGLuYmHNp1OmEvKWxUOwX8J+BFDJrtj
AsSwAWSsLOmrfI00fFpe/Uk6x27GK7m2XLaW656JbMMKh6toz0I1QgpcDVBS0sqTT3XQzjluK4hU
rV3cK6bGLl0WF/dIdTTn2cS4kJjRY9CPyGrKZizLXdpPqt0YKjOiICGykyiM0Ji836lhbZyEcY1E
pk2ZXYKnRMxIbWa3JJQMzm4gptza5p7nXZ3cGtB8LG72yPXCJn4MHQeWfOt7LO7rSWl/nVqcTjtS
VKZgH03+nQ0OXDvr36L8Thsq2iBu0e0IjJhdbLqv3E7BrgUAhDD8koYw4j/omJs6bvlcIczhPaeQ
kyuDUQVqLPZop7uZIUQOsEJrvzjXESvxf0sKKnzdGmnl63JmlgMRgSycEqpb/GQ7Ls4qnvn5lc0e
FTQMQLpx5hAdfNLUrpHw+sb67TKdnmVZh/mpXuImOVgqrq5VTnA2pj89js5qSheX7G7JVGczYij7
mHDIxadUQeR7pXLIzoNoq+xuoQ3rqyE5QvybPYfkKXy6Ecgdy2nfeWzgcseYFPSa+bEH3khl8atr
Y67Z69JBaXkE7F1OHyPeAOSrkxcW+4HJ2Q1CYPAzIuNDhz+WtvwwUT9MV2J+iPJEHwuwGRZ/TQhY
jwl/FSROw6bRrv7hsgiuROUiYHBxeTz5xiF/GM2EFI+BxdBLH+1FLOw3AbAMD5Xt9eTGiLa0/3jL
lLp7j9soRApuybxtdsOYF0YjQic1YQAehoCQCr7yAjGfQyo/HySZ7ctxBRE6t2hWWOGzLtQi+MEV
FUh+CPKfD+hxRp+4Y6S5qzLtGD/gZzTgcEQ3Y5dO7Q6QfTUrKFKSbgnHXYnbhcpzuoQNydw7aURw
giwRfY8+SM3NUNhu804dOWZk2nNWfDlAMl7BmAzEgsTVr9+OZl/JyX3FkuH/JtzIRF3YdAR4xEnm
Iuj8IURbYDaOhoWHMWWq/6O/HufDJDJwfQ0BIK9osjn0MdRxG+tIsAnxtcOUJjHKi85ggpdPVCnL
F7ZM9xOsMb+ME7DWYYKHpW7nIyG6R+lguksJc1kOy0DJsMZPgnUppBR8JyLaXvjkw3A6kMQx3J2C
NOePzI0z9Qf1VCWQuVBx6auXOmq5QCu05g1uQR8/OREqsP/sO3erreiSeLd9wIAtuqryWzfKdMcG
QBNsA9/NinMEz8oCyEwsys0T/KlsFaHKZBiM1p7jE2SEfQXgmmMrHFv/tjQ9KRvI9FMSrAd8bbwN
JCKnXKEvbiOsH4zwtnvw4ZOJv1PSR9zeqAkITcGXVm9atyyzh7u6/YW3hDyZLivmNRiczGEVO+cH
x9Y5yOo8Ip7rH14WxJ995MjDQCwKC9JMThcVZp08ZoRywmSj5odmj+WIdJU0ZG1fv1pFVtKIpXTN
ZNliiN+6Y0nYjhxGp4e7lpjmc2qd1t+42u6XPYvbfD4FzLXYvUNcrn7QEYd8EBnvd/1RKkCCe3wF
rtndw4HmVy+3xn6d5Xf2J3AL0kRYa+kovLkZ7zmVq1R4xrD3A1kKwBi0eUNa7SpDq7IStUV2bhxT
Tp1UWHYaEC+a82h3v86BwRQkaTmyv6tbXdt5rliXJWxB565auwStO+uFgM7xqaCST3ZwtMStjkFv
rsT9W2awWfbpHntPHjLiqDlRi7g3KIlMKS5CBOWB2EmyKmiRFn0A3INQIKO0/8hmHzNDyEl7GFG5
8vsiP/sDkEZF37DHUrwzsdKUPFFLHiDrpfnK/oLkiijxLNiXowepK+DIfTHOjOhukDb70km5LaTG
3pq3wnG1+yeZx4XbBic/YiD008994sw4EZdUX0fB9Rw6jQl3ibSZTLGQrRaUvoUk7xbNR3ujn2gx
8eIj+g1K7eozGQOGrIIpHS6896WPLlc0zwgzCP5Gz0H/0lq5iQASzkOyHWrPe8zYEy7wMzGMpq1e
vmve95juaoBrzFjes3FtsugDhALTNoKagPOVqAL/gOeGHTggGZh7mvYPyZUbOtne5dSpjh1d2Lht
IS1Xw47lSeps+V5tzO6JCdgtFYO7bDXznbDbtDWbFrVH1dFzPooUJKV9c/KMLk+3nmXt+9qd273n
dHwKTsougUcxRh+SWbN4GaRnCpotCyVCI5g5bUSaRv7vBN8lIgWK1A6EZhpwXgUHG42VmTpeMSar
xQ3h4jw/ZA32Kp5lMLb1MDZcpiQlXFmGDgxEB063PYAE74slh4MQlr663+sK5PwRySQKqzSHqLD2
cGo8341gCfezpbFJVGN3zSwKXLIdZ3Y71uT0zIbjnqqxLxzEfoQcxDiF0DP0J2NxYWwwwXB0krdW
xSdF/i2w+i6IH5mqwwAy+HTM1g/kMr2MWU9mCmVDAp4uJpXyPchFcQ1jOAYkMuOcwbCNFLx35Zph
Kcd5ZOngWyIogYin0fBuOubljBiqZPi7xB0JJ0weghPJG6QvNnkUn+3cCsJXLYbhUJABkq9UMCKN
IAlsRk3GWP6uDTDtIkW1h9npmAvb18S/AT+C4MuUPngobUFQVY037Xch5bLfIKA0ci3uNoWDKpMJ
ppEX0oVbSFcNuipXHppkhuI6eKQNUABVQbCjfhnMY0Mq0ragQfe3MSAO99IFYau3LUEmcjUO4Ah2
eeZQcY3kqWXHCSzar44nFHbYEQFtkgv4X7uQH3dIlA/WG2ILiSoHlk/pctSjAUiYZhTsvMmSYHUw
WW2879ncsNL1NVf0Q4OexHf5NrpmPOR513122dR7KJrIe76nfINz4N5uhy5tLnhndTAeFGl83SkX
TmGj4+E6fbd1g/ugNDCHkGTpkq/GOBObTY1ncY3QHYBjSxvzpf0mH1EczHoeEWaCd/mIRFHvwYmV
4lUiBs9v8Dui9mEChLVw7lNbmAnmoroHpaYRNjuH1TOzxQXSAno1PMMrzaAte1Klj/rAJ1c7YHGf
UBFn1O74lPK4Uw94JsgBYgNwZ7QshAvN69rp2DLk+djdfStlTqZdmjNQtENP/Z1TcgcOfhJwZq1U
weycJLueqBtUuhz/bMaLmdVstJVFUNFG8VTKKNs5CSGX8FkGcMO3vBR2eAewWN10C5HoI7PQXlP2
q5wIyzne0WAUUm+WuQ4/PavIk422raV7aUhuyzcFiuQHLGfTU2pFmVnhd2XQM9HFB+sOcvG1YiB5
K1sKZXaTnTm5gYtK08O4f4utOKWbMYS07wjNzI4+oul530CqlR8W3XpGRgvqn2w9WlkM3m9JC7iU
3dgtH4s0CHHXvNwFIF3hmAb1LByy7z4dynv+VWiUfnAZb3EfMgBFwx54eRGxLkVSOverMmrQswg/
hccmE0bED4OPvOQcQJFjI1hG6CM33HWe3JHRbQWkWRBPXj9wAEYSUWfssX/ESA9Ya91yLEnyxf0Y
sgxgKmigG/q3enBWDgtHyO3o2NLiX+CiQuO05FxGh0/WFgC1nOhGJInUAYl1sfTkzNehir3mh2Hg
xPQmsoXCvF47qb2vwB+h0iswtGOQh/y8BP0W+X0ef9V2EDpbOSVTfHZArQwkW9pTEi3vE9fVT4Ia
bqKM6kTxl3AX/AibBoXIRLHbFfZDloZ37xTN72tb4tO7sXd05Xvj9hYQD0eOdnqpxdJ622kC57JF
LpwPv5IeQkYsVRPYGO3I5es9sLf1SrSMdQTHlkrHTR4D4tFtFE1p1mK2K+axfcDNOeZbzsGiegQQ
JdESgriLL6mHdONPa9Ngf0dTB/dpa3dyilgeI+tM8MqzpFH/PMoJ5y79jYp3l5sNj8fAFOsUCpjL
7zPWPCTwZdeIlL1bza7IGFZ7zcbBtB1uKfJh3/A3ghv+CqdhUfGzxN7AUpEVS+rva1bL43cnA7vF
mZs01s7UrbL3ge6pmRewgAkkIp+MjU2HIiwk/CqIjMA0XVJirR2LDBX23IlfX1CBhzHhaukiWbig
ahnjY2e3noDbpZWZv2tig/39KBUrUoi8OJM/8oy6GeGlk8SbUdbNjLjShOVlyrVTk5ue0EGPEQyQ
b9t4cGwMo6ge4QOXQPQI84PbAc+ezSorTATU3aoZsZ92KShLf2yAugBmDhpnv2RLOz3AoPUlEzcI
OQh+xBS+TIw8im1XhrO/H/DYdLsGbXY2rUuvL0m8h3QjnsgOIlmT4ZTTHoXbdOQKpzIvOPOw9LgA
TOpoZPAMatLySQ6f6M0wUyxOCkgQMRCa/JD6BhouPIYdVEFd5YcSyIOsMWBwGJKeNvo2by3RQZlY
zezGm4+873v1rDRCWfKWWkUskfFJvVzXmUncDis5HS37YyZhYbPxM6wl/Eu2Fd/VMOfVGrddZ1ZT
HAn5kQdJmyVn3hvfxRado8uv8RKAzF8RF8IpzUhYkOEXizaCWqZAxK2CTCsomK0kr4F12ATgCV4R
3gI65oZfpuXifp+YfbgX9hW5+FUVynqkuJMFvhixtAwIk8iZhkItJs1cCWTzYBt9eXCbeHCRGM6s
FE6lYtJ6MDJI725H4XKqExVC5hXmGTR4PTP/tYeU47Ogjht/0Dcw9iPCyAkG0lA0lBQJoaXjyjPG
uvWEYNBVScNDL22tlML/zV796oMel38CF4LOAFMXoBNO0DoZbgPllw5PTLM7QHFrXJ8p+J0Ku2+R
PvgQg0z2AJywNsGuBrKm9Rbfr1OCWKyEL4I12Hx80jPZBwb1epAt4y6vMr/4iKgDxnPAk9fvTdWS
TVHGYWpYo1ddeBgnuzf7Rtgk8FmdBFfE2AKjq7HnmXSlO2X0yLi/H5EBJ+g42650wIOZICBRPYb2
tS0HNR0LeivUoHxI5aZEr8YiGbUCA7OsSG8oZTVzfm/MSTbStA3rGR9Es6kqav6NZcKe0oj5Bd1a
UpFOh3LaWXXu3CcHBjbefPDZ/IkNKy3x7PAAhQdBqPI3pzxDxjJT8lK7PSG2Tru86UI4w1aUeWWw
hXe4tyRmEWZKXoSKALcBc9FmSsYjEVHRb1e7xCk3XhR0v8hDPO+L1sZu+EpQwK0VMhbvQLiyNn9R
zxF7M0wudIU660p/x1wPBnKuO2tdE63Gus8drZFlHidSt2nw9BmMJksgv/PA1Ge0IRlAvXyhi7Kp
2imICm/C5BE7mNkCkKQYxnWenruurcMz0IWxxs1coGOLCbF3tqymKNX8OCayxM9SHizfqjPUm/Xk
LRyKkBuR8gbJu9XX6XIoQTZ2PNt2FZ05BZBJ9WPQ/0vYOj6LQkysfHGcoZS3a+rhSiL/YDZFncBQ
nIZtFeRB7a0m7HJAJWbFO2CBPCVeKVThpw0kwPszuxQiW6obhQCFBiU5kS7jj49IxbP02IVeL87+
VMzelmSI5KUbZRCg/qUHvMIv169ZgLjyS1UxU7nKA6e1iTz2Arsmt63POPCK3x5HecW3YXcvg7XM
WKrI/CvXBqXXN7AYLP7k8LJCaKJ7/uaohL5hSS6d40Jy278iVk0NygnCOHq+ZklJDIyNw5ovM+cO
+uZvP6IBg0YahstfcrOSxxri07yPytLTaza89/CaWvj11ifNmZCZ1q8OqIwTubGbOtTMQBE5/u0d
dk27viWW6nHpmew/sa0ihYPPJ6k5bolHWrEw8Pa0SNDyki5/BaHg/ufVaXZAUg3mHuNW+iz1EOtT
plzQF+TswEVXgSUe5njE+Uu0aHkbhRzrXalmOyBhKZRE6YG61Sup0u5JV1POcJrDaJchbq72QVrH
j4FktX0YXaZdxO4UIbbUkajIrdVpBTxKJpFYuT4D6MekKo0CNT5IzA1dHzCQiTNrrewUCwIZANI/
MmOZjr5l4/QejC9pE6oYcw8Z0PoBLi9xO5bycZzaiIcIqcUaQwxFqKx91UakYuQoBXKmz7IlqqdN
2UMTLGr9qYMJKCFcm8xdIUqLUWXidLqf1pjadlrxGn9FMUa2jR9Z3g3dEdD6oTLxX12K7EdambhU
jMkZxP0f0mWFHrL9fFnuByLee0SJ5dzDYO8zRmngeKuLB6YCfVjfibtOeopCMpDAmeV3aGF/hjXg
IzfrFm4blZfmn21TA/skGUDZ8Ov0OBJFcJ8z4f5DCjhKsrmspew3QjV6PqNtj5sL4jQsEVOWfFD1
zYoQryZ+HvB6eCfjJSRe4WzI3yqrb74zwuN/Miib9ume5PxstUgu12wZq5PmV0o3CVZyxjU2eRvP
td2FrzHn6M2b8qZA/8XhK9Dgt+K5BKnbHEnjGXfs/fiUg8gniNBtPLP2EZ93FDeAYyfgz9E3YysX
OQeUsmIvvMx1DkIH6b9FiOUnYLlE4uKwZPsQgi2uPKsQwYFSb2ZNGfLbk1AtYqyqvDohTa4w/qZE
/EG0V+x1lx6QoGQ7zpPC3KT2IHfKnJkZCUzLyQyjD38Lof0VqVUfH/kGXaDNNtrnTSW8nEVHE9LR
TVYeAenui84+93gY09XgTviquHmrh7lNzYg9wdhQiRy72rgLdJ3LsrT6dQjy4R2fIzid0AryfOvH
1JHrobfvHWIaN5+aYRDMk5Qh20dljd1PuwiM92FvCENCLJKp4Fw4lRq/cd4xngU+rL5jM/NSDo7U
04rlnvgl9nT+ZdNaDRe9RMgxV6qK4n82Ep4cTt3SuYcgJel7VQPc4TRFDe/skJEH1XXQgVftOto6
d+362mufZBmxCCfWLtwhDxzI+CDK9f7Stv2ziaGwbFmj3lGCiCgISKJuJ0EN/gvdblYlLo4jhG5r
00sME3GSOB+KdbB36UgDm54r3NNAbdykJLYX0RJmZ2sE6+NGln0MhrAgziVvKYtVH3nVGVkZGaEA
J+p/mbUwjU4p7J+CWubvOMni7wgOntlWM3c3ao6QzrQffZztqWwfo4YqcR0nI9T0um/jD9Da2I/A
NilWc3WkGQbFLPEQPXqAfdA1DhvPd8nCIqiqKNe5xOVPwL1/DyWUlrwh/mHhqFKCmCfiuYM/pa3c
H4ABI6Bz2bpfRYKe5IDdgo7YrRH7EPY1+1tFnFH16GIbybm/U5E/2AKj3oNJW+9OQYV/gIkqwF2+
KbxgOUJdn0AUlhPIRFGGjbtJJxu/S2PyTlLN6wE0JvrC/qDHegJsBk3D3tshCkF+qpLwoh4UySbB
VixWuDuC4a9paXlWQYtV9VR3XnaoBrqE86wTDSC8ZQKwWmiAvG1iDZm/4+yej7QUEjEwUa7KejAS
G4Z/EBFNzxaDqTu+MRZNxGPZsEf4D1sNPu3t4DfARncjYuo0vrL8I0R6z6LB7fpt5uMppf9wRi/j
c87jJ2sSXgqMKYyG9lINnvvCIe77Wy9Jsm49+0X80eGY6H6WGX+13DLL7e21Mni3CeyWbvmlk0Kd
hx77APYSpAQlIVBojDf5LAd9RYg3d7vBzDWCQiQx1rTxqMQinnbHwgWpI0Z3N3a8OCI8WLl6lc+F
E8Jo8J32TcF5rfe4cJv6YcYZamGbjOA9r0FwVckfkr9Sh8n3wtAG1c2MeJjFKVQH/OUk4kAdU8U6
t+RizoaDMT0sHNDovIgNjPEgIzI6oh/paSalP96DBlTIoYHlrVgvnphekiVsJW7frmx3yIrscmuj
SLx5MSazjV+SH8Q4xSpeMhICnGvUKIpXBhLITZnst/KFqdzwG/ICUysH3kgk4KS4lvH+KME2kODa
NU/N/fj3a13uVeON/qGxGS2z1QJhc2C548Q/xHshhgRXKNWubhKE3j4G3+RAgs7ssjiXrajOXjL0
ww8XvJNegULweWUY9u4QnVo+Ofd6/YYSIo6eoEzdN4rzIoETFDOP9e7uGE92ZgH1xR0XB85BejGi
S6rY4c2fkzndxzGm/5XuJkxldORI1unlBYOVxKZ5UZSMkGlUEZTrLKDmXVcolOybR1PPbqEkSj17
TAIMqtwAIKTyBbIzRRHUR+ANQeAFgIma+Q9Vj0MuQAAV6grc0fvtAHTMF8YYQfc82oLQN2biGgGR
b/nHMgeS9NeklL7vDY4JdXBjhkNIqCqD9TxZxtUce9bwliReUJ9qg6B2zWS1EcRb6TZ8dOupE1sG
lYK7gXjK+j/HZiW4Q77mwThNqoQRqAvH8wl9+1gcx8QwMmMeEyJ9ipF2yr8uAtSPAT+Ye21JLe53
dkSBAUPBwe4z53xdu5Hk9jstop2MXmPuS0jQbltEJ/+YkOD7JiVAXhADTjaweKIMkKVaUZM8N2Uw
f1FXzONfHRLgTESRsb09CjgHy5DVyKBcoTWvmmscV112Jq3Bzx6amuXPJgRgyMoar0fFcAdot4th
ExsgAH7Hha7KADyAw4Qeq9EhUQG41brL/0g7k+a4kTRN/5WyOjds3AE44GibnkOsXESKi8QI6QKj
Nuz7jl8/D7KtbcTIsKClpg51KGalBwBfPn+/dylgvrT145gpP/7UJX0Ev5/PwqY1xTTjOWY833iI
HOnW9SduGgPRo4EMMjpQxtwSRFHZfuscSgQqIyYWHZp1/qIt79Bqb2p+xB7X6CuEUJ266rWS0YEj
TxoPIOaD/2QHcdVcUcaQLDiMroVm3JIcKZlq7PxhhJsdbpeej7wSCs3b1olgbnGnpp1Nr0mQQeLb
yM39TFGcUuY0xMzidGHUkI7sHdj0QIVtEmakb8oAwc3WUVGTfceQAF+LMXSjY2UPwfVoI2MBUDLJ
xYI00n82HZAOSHPVMF7LPkYTZgeD890nb71Z1wDTpA8lBoeo6/XmPVA4USRJzFzdLCeYs6CuzsEz
sRYC8MYnigZggS0NNCHMN/NG1ldzL7rFrapCUCU86J60bKakxFRAY0Va53q+8V2kTGBeI56RVa9F
hUHgQB5PAy4UrJMWgkqd6vGrkUfp4xR6YYhwKlQwNqFi49yMJ95hLDkfkUTWwWcR4vkCOj8YdwYi
B5RKDQtqDSGPah7Smt0vEbzRC3zr9lc0lLCRDCj4dJTLSPF/wSEDQN2IsCynAPyB8BoJsoJN7NND
Ruu3UX6HFBL6N9TkfJj1IXGSuNhU0O2P8Ppp7kXOOJAzi87wC5wak8AgslSuHUV83bYHGH9p56XH
05jZdF8zSe/wNATYTJNCdwdsRdPXeTabxVJt8I116HbWI1ZBw9Ng+u0XMivzX2ZjJ9988mZvTHPo
MHEsIeavRg5zZG5Qi14BR2Fe1VNVl9saHwZj62VpfPS6HAs8Cf/5S4RO7dmAGx9Cb4Z+shmQLN5n
IYFZK68u4F9h4lZ/bxKqFfrsZvKIlNZ68YRl/kqi6K+0pq5z17POatjZnVMJnC9lQjQg7GO6d0Eu
N4402RdHqKfJhi5ydqthZuJ8RMxxtYLBiKfygF1pzqZXoV+c7Ir0IuSRNDJin32NVBQaR5l2EAmZ
dsx+O8cTMooqhLy20o3gRsBtz0hR9NnFr9ouG2dNmmb9kzqriLbmkLsRBUyOa2ecm+5tC+lQoKSy
6YTrouRZK8JtIq4VrpfeOFbaIixiv+oIi4K4qgUcFfiKsd/v2Qyyn0Nf2d+Mgf12MQTPjJuudKrv
Li0+Dw5flpP86gHIbwMD56ttN9vVfWtJ/cyZEzhXJPER3zDBm8UMI+c9rTr2VW5vRuTW1zUQKPZ+
fZA+11VDKKXJeU2ib0HTditpufyym874NMAIvpqr0vyIp/LiroMtU0PPLAkhnHC0rwcvNrN95AeI
0KYw1bd1Onufc1wwunWHjwPsxqJANhKZFCmwQJD3enQEHwxIM9X1kGnzqe/b8LHyJWdhYBOghelA
MN7Lps8x5oBKbq1CzMluEfXN30RPdb4OLbKuV87ILZwOq0RRa/fj+DKICZ9MLqP0PelZ17CzrRxM
OPSyawXZqV93tWofaatVn+JgKu7inHisFZwZgDPVuM1jiusjME3gjr9kEsMdoRPm7K2kTYtdK8gn
3xkGCfRreOcEWOpqnL8in6qedd0HkEjEog1ue5lnO+omEs1Z90W/Fgbl1DZX0Tysh0hjbwWZTqzA
+JKHOBHhN2RPLhjRUKhog4YxfvK42LpUjX722lmG+92L2z7eMBPIyCq5kj15uP3wMyQ6ni1NhOrW
W2QK6znIDJC2uUw+194ETyUzBvUhKGVu7jwqp2rlNjEbaFADJBEbxL668jAnO9bj6CI+dvj+VA0+
U4MDDYIQewPe7F0ZyQeyENmnMOSSrwF9IiZV0dn7ZmrTo+rM9IhxS/6lbS2IlVJM9gcaDvEnP3fw
gm5z4PrrPouzfTri9rcZ6Wt/gYbDDcl3K6j8wwwJitohpux1zQLnTRO2eXiFywPN8QZ5a39t51yf
tQ/hG3uniT5XzWLEnqksKQcItoFkJV2BmzF3R/Ikk9n9TpZ7PWBjpupjxm3z2XIMQpcRgGjkQJX1
OKEWGrcGSqyvaRj2HweNSI/y2lQUbX1mzwsRCxQMS7n0syFgeq2Qjgo4kUHgDRvQnibeCkhAEDkb
cOBV03mL/TrdFtCcwpUvmvVLQ93JE6zHBy67q6AOunYNONSX9MVhAmwhTuD3TK5xclAEf4nVnAzE
mid1o7GV60OSIarG5woWYBtm7zK2ynvtzsEtxJhy3OB/Hwdf4ia0fkVQnZwVHK4GeD1tEWFkYfEa
YdVwK6JhMf8fJO7E3DoCTbDKlB/w/ZXTR8DaGvcPGFt34Tia2bWMR5xMMO3IsCoyK5w9Yy4uxVVe
xwvxEg8KfJ+qWgRbA+vl/harSpqJdg3DE7BCqvu+yoyfHWTsvVp+On6twYB0jkTT786USdjv3UJg
t3q1UF6TGk9CLy6r52TM3G9e3QycouyB6FTxAtlOwrRxVQIK/WB3NjabXNCw6tGYpqV7Ug/xjeOc
rIZVbZrZSPQBBnLQQ5ER4qNTpXsSiwsUQlXgh1eqLHAa0QPV+zbEf0yxqavhl0WCUbCVXIVautiN
sYgSyuYaKac8YrBOD3d0OInWEXg1/VwDG3TMSHs3B/AQyl9xotEaweyL7kMXae8JqhpHN7K14I6e
MG0sIXrudkIO+SElHDfGXb/wXyDqI+v0g8Haly2NSz4OenJJLuGSmTnqRV+dc3czy+xLnWZ5eEsB
YX/k+1ewwss4/IYEufic6Qz4ufTtILsJcNgAmDcECEFEK6nZ1b0unn0Sciifk0Dd2aicsN8ZneFL
ELSc0vQ47HoTSjNwt71Djv1KmFkJrwfEejPQ6dKrPkYhCVG/qT9aXHzR5iuj+sZKJw/Dcfzi14jq
hzxZKBYQVe0uftUeCmqr4ya5y0WIDxTKvPbRI24IqDEu8msI7GUP/uQSO7YUnYAd7mgeUkzm6YfQ
K160zMTQYFep8+s0CBf4v0ngC3aIhMkroP/KaVSFsG0ta2SWEjCT348Ybn8P8Cki7Gauomodtknw
0kAnHVm4eXuvi2w0aGKwWFdm0qFeSa26JeHA838ywYFzcBrOAddj8czOmD0Hc17nG9U201eJ9OKR
hkOr1sDrFVbf+GHd+3O7zBgy6w6uOw3XJNXaYj03nlj8qHzMM2TQJwHGJON8lFCd71ADIqwQHUYa
vD4B7OaqvoSnT9j0gKtoiMcjL4Pb/jRKvLsEjVWKlsRQxSb1DOtOUoCR1RJl+pb0b6RKfE6z2Fi1
RetwGi2KsZaASbE2htqkh011ghRIzt6wrRPDqbeQtHn7bEPuS2pHYLYh5B5wj6q0rpj/PFqZyerg
mJrrWzb24BgthOfHKVukUhS3epNjrx8vQA+y2IqSFt1QanMt6xANXNWobghsifr+M6GG+TMX7/7b
GMYJsqKGmBwDqKFc52CW2SokUlysgzmTe7Ml7JB6dRHv1laevEBZr18anPdiDsdFyRAZEx1rDzNv
/BhiAr2sPnJ/salod4P2JNbbIW2H1xBXrMNc0n9dORYo7pa4uMi5qjTCsn1Azfqx0R1XL9jhMdyv
IY1eLBv1AlacBNPfhI2RP8ErDOHqIJBHp+Xn45ewpNZahzlI5QavRnnNzsWFvoGEkm4M6ALDFVKC
4B4xF10tC+QDV8aIY4dkskzFa7SGjocGPwo4A2h1Y5IeFMO3LKXjs0MZ1Wwl0QF0CSvINsCddW1s
6OL34RP4ckC5VRbGZkQJKe7bMZbjxstTeGaTpk173ZIw+gk9b3OFYaCgPThDd6RdS4uVFrYZd9u4
m32sF5gS1gYnHutLZ7T4RtYkULbXoUbMvlumi+L1soq2dLPx3OACilslvMGaTC7DdaqdgeyZCxRx
4BNegqSOj0VFeZVqG28IbRNuAEmJ3Fc6q43AAtErhr2WQ9WtKT45OpApV08uWWXBrpLO+LWJxsXx
pTYRDNNytWEwQPcgtqvtilewVhvbAhMZysqAbvw5xtAGlxhJht6qyiFfbuwkwYtHiAhySI2jNjZ1
USFf2xKT6TVbuPlxxm8ImowayI7q4WwRxNraE818b7GVbcJkmK/lGEfNLs+c9KCnKVSrEpctCBjU
C+lV25QeKdIo+fw9WV1cQ0APsSqtudr8irsYDaTZwua6zgy3wa2QUgbs0R5s/yoAKkHaPpJ/jd9Q
ejdPvW1wvAR9/slxiT/ZIJvwvfuY/flrFw4hvaKi0nJT5f7A9ZU8328AA3iNdGNTAirRy7Me8YYp
6w16y/ghSmprgNbAHzcIlmfWBVISMrc1Rc7GUkZ4nO0M1ncQWcFD2udWuyXdyd73riBTaVRJd0e9
N0Z7kytltLI5iASrv8NNpzES+R2Dp/hVdni9rOvSyOtP+LTrx0x0dBaH2azFXnUwQ+Et11zu6CFE
+HfjQAXGY1bxK7LT/CficlmsU+Gj2SB6Us5bw3ZCA0UX6g629cgAU+GegtMexV1I6mW/4cCsqWRw
9jr2icaor+5a59V2Zl2jjbEkRMwgXNKpna6/8jtlQ4Qkwi7faSrenxYAZLCJ4ZFTYCJreUAuxIGr
Ctp2iLDanxqIpgaSMF3MlFDF+fteoLrHlkJlLzCGaN2VTWtvAVRghIDocZFLcVr4BN5WfqgA5dBY
pXU+fMowNHRXEHLotsDNIVUZGrMJLBm78WLXT/RokKnoqhEqc5nF2YTpPXBr92OGWRVvmxqKxUbC
1zgm7O4/craj5wkL2midK2feaq6c+OMXgXqxuji/FQ1JJhu7sOiiW6r4mrkWNBo8pMoHjM3Cj7Ol
bYQGXTr9AqUdfwrkLF8oJ8sbDd4ab0os/nCtsttsm+I2+hLygZ9oUsEUSjqg/SgsMK6vvNyGU54t
SJtXds1IEycjdgoxT3LPCsPTiFq3H0os34l27n5QfIGhsijLOH2ENBM6cFR10ZtAEWzPGxlOHZuI
MFXvPXto0fJdG/aOuzLlNCTIbWrh+v0q0/Shu/Usx6n9ECVmQX8ZolXzlRwAXpOb0GMG4G4iYV0H
+PR3tG6KqYJ5BKxMnz2fTRCvtTQyOsAR83OJ0WitaN8SFzjS654EK6WSgZfYnHpwYa8Xmw6L1PcK
+5A28azxwYQ2g5ZCsYNVD77pmjRv8BZwyF+LnbQLXkxHikyvO745CtAqVhj/45GFjeVzTCg0JvlD
6Xa3RNd59s7upljtHQIN8+9oWk0XvwizbAY8GMvC2WLsgEnijeXhzEr9H8gO0/kwlQ4qXkDPsb0L
dec2+ZX2yFxybtHr04DYRqGOeCGjVeK4s20S1BH2FivCERuVkNy6lQDfF8vtgRs+mr6RUs0z5ocU
n/5sD+Wb1h0WnmySmd1y4HNCNe5NTH6gsR5lXpA6AdmJwFWEVosX2IBRe0z6+IxhDsnA6zBEso7l
gsn2g/onPMQeDmOruIaXSmUR5RINraMs7ufUehubyNJ7BbWevPsaqkjasD+t0F8bX2sAt1+Obdcv
YLl1s46xGqCgyghqWbeRrw40tUnw6QpTwsFThJ5vogIBzUYEOrXWfe/UvxbKMBkAgx0vtie1QocP
lZ2s88TCchQDcpvr2Dj90g5Ca4Kws5GOELR+Kh8kDckWHZa4glJoKiCIsr4rO0NNK9y+vW9uOkw7
nN5B54nUaGEedS0ommtbsOKGro2+jFD0vwYE5UXbMbdycCcuaySO0RdTV/wOeu+aS8N8hWCKKh+D
YIqycqywcA9m1dn8t6Hv7KzE+Jt7nQsJaG5RHI4O1eoaB1C/3uJ4REB8oUgVifrcO4KsQ19BCps5
Nw4tfCiVTQIB0msz40k4NviMsuLqVwgIO62zWanuVse1+UzNB3Mr8CiMV7MgOXQ72HBeVkphrGQL
YcXXZJ+gJylzGiprxI+wjyJTk+Fu2YZb3bTLFNnEyGaMvRjGOcJBSkLe9f3YDdYEmMVYfshZf3a4
0dJMhUdhkp3XmwjB4H6SJVIlpKkPE/ywkTYWNZwJ6FOWCMDZHsg/4xIMwRs3gpzgkC6stXPV1Hl7
E/tN4Gyi3hz6tVY+YAT2K/zT+OqoVZwX/jeYRM3BgxVKkYrI4qeSlfUDg7CeaeJMzOzSbDGLH/Gt
XUUt5qUbpG32wROgv7sclPoRwhj4Es+WXHVw7B+xWBq/qdwq70yHQNtdRA/H3xJVY3vbhhA2Tkxr
sTayavrWG9tEeLxWFR+YfAanTtekaoCq4eXqiRVOW3gW6N6faJbG8Y88zclmzZvcuMfUKcX7zRX1
TZ7k+Cu7jq72WUSA47WH5P5WtHVydEM2ZDJCMRLc4HcABxF2M/wl2Tq2u/LnKDvA8ZDo/DDj+hZG
yfR9wMGY+zVsk2alpiCKVgDD3H24DmM6y+vg5G/ARD87oTl8Mee2ePAVHwp8MQeIyA1864kQs7DL
nQbxGmcqp03fRU+JXBDWKLOmHpN1zXyzyZxDfjeC2nDbQ0RA8YogwA2G+FUUmLbKJOrRLBgYOaB7
mqODN0nX2YRwCb1dSYO6XFEQ0CnAVFkh0pMc1hicDyFGEQRsofxFPkdymzt85/I3EZNcje0t3xHZ
UCz9aLl1gcatOrYizCxLU+nFU8H9ojx7kSXPGW403L1y6HDkUXzkijVyYzci1V2BTNbVunOkesDG
Z3xFv1i/xtxYvtPLDToufPN4TNEWP9H/bI/YdtfPIx7luAyFEnsdaTk8MSaQvIj/QPkG+5JKf1vh
T1peVcINMdaovZ4Mrq6kEXQTwesnnspBR2Bu//2v//V//vf38T+Dn8VDkU602f+Vd9lDEeVt81//
tv/9L7oKy/96/eO//u1aSghb2R6sShfAEw4qf//++hTlAf+w/I9QRGFTNzSaSytr73qs8Es/7B8u
D+K+HURxQRCe7Wlp2sqzHEe/HWTWkdKYRSTHphDTA7sRiZ1GFTzWvrbX1jTD38cXJtxfHnX5t/72
aP89qmOR3GLRgpLWyahc3XvdYVt69Fy3fUxV7DxbVm4YW7LBIhRdE6Q9nTpiT+2Ikvry4M65wV0L
Z2bT5avYJ+8VUgkABGzSY9zU04dFX6YfKav8Dzi3+vl1WdcDUqbLY559zdrkOoPTvGu5y2/67VvK
jJxfpxXpkQwtpNIz+N8PWqrRl35GmDaFctjlgyT+5vKwZ96zFAxJ8rTwPOLZ3w7bQzQrVRUlR6ca
nzIfYLnXCSwdKj46+CN30kMiFxoSdNrUW18e/GT+Lh+ZwTVNTY1QT1ry7eCTOdFmzJvkmJoVhWiB
wuUGCnbaXV0e58y7lcJ20Ia4Jg/qeG/HcWqumwzDQxpk3BhGyL7OgQSwMvTty4DD4z4ncuHL5VEV
/9aTKSyhfFKsOa5to8R4O6qm2zz6uRsfmeSL7SiizInogDKGdli0ZXh3ebizL5PlwpS10Wa4y8/5
bQIhciCgxyiTI8whup8yVofQCvG+ujzMmbUhhSccmObacVx1OmHk3Iw4WqRHvxjRe5KnUxOoTu/M
5biBP1WFpr+7POS5zycF0xO2Poxbtfz9tycj8d5SRKsmx2iwzehp0AnVnMFI0zYYSrv4qqtA9Dh4
cjm+uTz0uZdKyhILhC3WhTnxduigwYkeY2yetpzA6WNsdyusboP+D2bo7+OczFDdJ7OWkUIhAuEO
gXcVPEN5q7bknyE1CCP8dYsg+vYHDwfYZTpYLJucIG8fTpZ6Bi220qPrFW3/MUkqs390oDJt/mQc
y3NgrGre48lLRIHnZiPC3+PI9Qvj70bMwVNRw398Z6Kc/VqOpLuhLYzSTh+I3jykoi7PjhCQl9B7
NQZbDE2JX7z8QGcnpGcKGqFCuto8+VppqnzgtjA/OqioPlNAhHJrCcvDhy9uXG54ymokLLqYavXy
yOdWH2Ka/xnZEm8/GXsYegw4cUfMw8VH6aZ4K7L1SEQnGAN/a1pwrssjnntWU5iY98BeN1kGb0fE
0ComQ7LJj3EHqden5Lhr6zF7FBgbY9xY0MwEMkreGfXc3mkyJWn+Ow5q4JNRo8qey6HJ8yORKh4N
FjGX3/AgLI8uuQ3fLz/huXf6+1gn05PWbjEicuNrRlb74hntYqpVkUw8IiB+7NGbP/3/DXgyfTyo
9MLq4/yY6bTm4Qwnyrdoi8pn2Zj2lypH0foH84bdCxNiAAsulifvMyRD0iyJujsWQ2rvaZ2p9k7H
BNut51Qr3NPc2KluLz/mudVoamlz7JpS2aerBGo48te6S480g5tqXfuEy25HmtfvvM6zM/T/jXO6
JlQeVzLWaYovafhKJ3ZC5hBaj5FOlP5EBOwQXRPh675XsJ2dor8Ne7J7tnh9hL3bpMceryoJepL5
8JIqmn57Munt6J297dxwHH9ae640+ZQnkyZssdSYoyiDvCf8XYJO6prKMMBgOos+Xf5w516oJVnt
ytGOIADk7ZLnOCwDZK6Uv6Y9fl+0Bze5BfVglepgz231int2985HPLcI2V6UUPzHhBvxdkwnA8BX
IQfgQDfIXWN+VF6jcnJvyeoKABDzqv5w+Snlslee1meWhVYRDovpmdp8O+SEXWHrGDbHkm7DVxfe
Qd3310ZfQMqASbXAQwhXwYNGuoaGLtudGpZgzcs/4+x3dSBt4ZnpuVotf/+tuJm9tlaZpeOjEWCL
scI+o7vFXQcpNjcOMNfLo539tJpiWElaenzbt6Op2CCQcArjow81+RpRcAm5HpHxk5OBAJZppQ+j
J+x3dthzO4GFo+hSv9kWAuu3o9pYpi1o7FIJhwIxwdQ3mwYkcdxcfrpz75JChgpYo4hS8mTipqi8
4Zn0ydEmDOi2G/2y243JXEmYCZX/zvZ2fjDFatSmuZTDbx+qLwbiLrwpPuJmar9iA23ciCJwsGoV
3fbyc51bHLblCO75dAA8+2So1prgWBkWX00KTYY8jZ/1GFbTA3kf0OkRCFbvfLFz8wQ4y1a4HGhh
iZPlWGWFyFzkuceurTFrDotx+DY1DjBLZyEmJsCvHus9eAyezJef9dxrZTmgrLe5egtxUuHoxq84
ECXFPog9OZ9RKbdzrqxho3F7eGcweXY0ZRLBTcgzM/TkOTkR/XyC+XWE3lqvS0DyT6Z08fhwK2tv
IKbasAl0KL6daXi2MVHGBTJ09EODSPCWvqHC8YiINVpbYL0viVE515dfh1x+wekuRZ25gDAAPJTQ
b6cZyatFSuBpekQ/D1Hbd8hOM+r5Z4JAHf6aTCDtKuux98irxP1TtkSUcO8zdyFpGJd/y7llzPXZ
c1lcDvjYyadph0FIHMzjY1oQ44ihoMCYpBhEE/7BWff7QKdfJTbHJikLrrKZaL7OJS4tG7OXUl53
Bczzd1bXsvucvmGXqetCWjAVsvq3b1g0Co6mrkAh6AsVa4iyBtyj2nFp++D3BjhHrCck7egeI6Jm
ffmdnhsc+6DlyFuut+ayEH/b/h0LhIScKX1w8Y6COR2jT38g3cE2nrHWneJ9RcczvsNzNWk/hS6k
tv3lH3BmBVDeM//BnlDHyJOn78ohrBt+10GZOFThOpt2zpXdqvwFClVo/fPHZfunuc9JByxyep9O
e/wdgNA8tDhd/YzpJdZrssJhZKdg/EcbN29wuMmDof5g1LD1/uD8M11qDAoNOrQA5G9ftzkiIEwq
2ztIWPZ6QazZWgHwK+9xkmTW+DYs5idFyl/+ztl0bqvBjca0HRcWD02uk4W8sMOqmM7Hwekd+mx9
Z0q2mGD2HsoMkvEOzDjIn1APwTnU3mAcqJ6RTAiC87aG72HabbX9MH4IcOwhaaScOutuGtEyHC9P
iPM/VC+7L+uc3e5kSlq0CtGYmv7Bw3Gp2IPQkU0tVD894OchsDeZaIrJXtNB0+04d9e+WKgfYRSN
dM7LXvn7oOK4IsTaS9w9s0HvZSrid+q3cxMXNMjj9DVZverkfdYIEwe/FPowGKg2SbrvPkREUHzH
QKWb/3nZZFIK80X+2oNPsbUER8xAkKR9sHoskGmDzfQMy2qQt0afBxXOos0Q2uuyk1708fLnWB7j
ZHdaVqdiZVo2F+GTxySsYTSpQLwDfHZcFbqWvIkhldz47RwOzMemVsUv1P7p16aU6dOI73h8dfkn
nCkGAIcU7xpxDYYGJ9sxkfQKgbjvHWC30aPFMwZtcVnYnzt/RhZj9rH+im93oq4vj3um7KEqxtJK
WRaL5rRYJTm7Q+In/QPamAGuCWduvljI4X0dzEm0xyw4yt951mW7O33dOA1LyVGg6TyclFqzneD2
Uvr+IcFWObope3pscVKYHol/yGFRNXY1/SU01Diwhf2Xy098bk4Tp0cTwAOllupkdLzRcolGzDjE
mWFOGxR2KYRaU1dWfNXbbT29c/TJ5V948rjY+PCWHcthQ9Qna33omT2ErftAxY1sYBJo93r2k0K+
BPEonvqqmJ7jdlrs+qMKVt1oxlfayLE/zAgT5tXkhdga2hfvgNnnyh4qHiBmIS3r74cySSWETpWW
cVB4brwE9dzfJbwbWqvYN8abvukzLPpaB0PCPEVkStvbe0hD/JuwNlpe1+UPc2YqchALd7m8SNCZ
k3PDd4GpSKI0DqlPy4BLoYrtn3MawZUDlao3FO6j+c70PzMVuYVLC48ZWlDIQ9+eVZnrCBIYA+/Q
Va51UxAbT7QtIdd64zlVAk2NqKtmD/gR+BA/o9R/ufzMZ8o9HhccFeRbSNteJutvpYlMSa6DkOEe
jCHJSCP1SjTHUw9f6vI4594tXQuFVRV9ccs82V4kzL0KaYR3SKMM3lQ+SfHBDXtyORqsUbH+L/r+
8fKQZ3Y0iz0F9IZxwb5PHm2UvVeEJBoc4FI1t/FgDeG+jcwEOhyBg2vIU7SYi2Bg17k88Nln/at3
grKf3WX55r+9U9VBYfGGwTs0mEzfZKVfQYsycSx2het+7mWA9cAfjAj0znZmSenok1nU076e8LTw
D3gfezdGZAZfkNGioAG0xYuY0FO5uzzimU2Mk4or+NL34tA4+Z51V0Da9VvvkLCZ7gJMp28TM/qU
1GP3+fJI52YolSQ7F0vSVH9VMr+9TfrzVUsFpw9TbUcblEjkihjDNJt/8NWQqcLxFXQq/7ZLYuMJ
zp4Z+mBXTbsXrV2Fa7QFzpNl4NO6ywtDfr38ZOfeIQsCUsRfTdnTI9cZZRehHmCeLM54iH3oIa4N
aFYo2HoCpf45lmEp6fEawRcXJOrttBzDMIoJ1wb8gdQGmbKYYRKFAwYnQiNJufxs574aJ7oDH4Mq
k4Li7WAxds34YEfeQTMZt4omzUI+wozyD77a7+OYb8ex+mq00n72Drg5DU+pR+TdrrAQoGDRs/gn
aLPNflx+tDOfbem2aE/xHiU129sh5aR7YkcsfTBM89X2E+8wW/OhTirn8fJA58BLRtIut1BObhzy
346U5SM2Hth0HzxNlGTW1uKO9KfAxde3zveYoxD3qjyEtoUR6YMa4NWbTZn+vPwzzmxnNmgA1Yqi
CHVPwZqWqxxZTyPzpsWO3ood+XkgzXHNeNm9JP/0ncc+8365JAOUgtQI1Hwnm1lBLGrU+Z5xwFGf
AnzWwWPihxI7G9Pr/vk0XepOpbiAk8snTsbyksrPctP2D8ac46RO/NdEYm60IKb/+CUq4ugkQBsF
JzjE20+JiR/hY7E0DrZuYN/iKA+ns86U0VwRq5c3n2UM/fqda8WZ4oItY1nuFmwBWntvB0Xs4wd1
Owc0hAioeg7zQG+lOZJVogYc6zfElpjhXRkGEfnUY/XexDlX3zG+C+uDpjBU4JP5S+KmU1ejHxwR
vMh+ZzKRPLQB/RJFANfvUarAvAaWiOBi5oQBJWOaf0EEja00snAiHv75N+Cn0Dj2KBSFfbJwHdgh
Zu4awRHZCYpBiX8sTdUc94kE7nysZvnp8oDmmaUD/wWmMtUAx6S9/P23swv6W4mblMsH0AZOwOAi
6phxCaqupkGGLqaDREoGD1A4LbLEyzK2j33a9zOxaSQs7QTem/FVQJYKjgR6ltE9DqeY0A50w+qd
59iYN8nMDnD2nzn9h8PICXoX68aQH3WzyK04WUQCdTMdoKX6pe1uSygdwQcMwdr62+WnPTfbgLIE
yAFOF5zUbx82wP6qGezOOBBL7rsJjMzKGz9mcso/jX3uPmbSza7H1HE/9AQlbS8Pfm7T4HqDzyG+
fky4k6lWNbDNIy8OjtjANy9+hHkPkW55s0pAOd8Za/l3ndynYDK5lHYuCBeXl7cPigkEKn41+QdM
JLgi4rTg11hR4FyEAfNwR1ohMneFPLjBHHwQwwo7eDt+ZzKfqW7p8LJrsXuZwPEnOK1lNl09tcul
DpMyElyJugqe/TwUT2zk6bDpEKXfTa0as1///E1zpi8NGF4AcOLbpw/cDHWO2/oHH5e3rdMgoCXW
FS2aCNW8vzzWuRNQuR5cJIB7eMenwEhVKejFqGao4cMZq4Yy8z8IA/Ikhjvx+CALkqB2WrcmHmMK
SRQhhfCWUUnWY/kOFHXuGq00CAktJ5qzfyNF5QSlSpK6uLc7OvrQEc/2YJaes9eTJJnQN/Jnl4AG
IjUcnF0yZb04KZGkTW3MLD28tVbRGBTeO+fKuWnAx3BADehvUki+/RqdB2DQ9do/lGaGQbYD4Vlc
FcS2ixWxCqVcCXwQ8dRx3T+Yf9r2FIA8Nax9St4IXK+SJYHLhyjVyPfcZuw+inDJaAuA79ezAdtq
S/I0Mc6X58S5PVXDgFMkyiq4IycnaRgOKsAf0DtYCc6OGluilejS6GMey2vs1Yd3PvvZ4XAcpQ5b
7HtOrx9iLlA5tyHT3auzz84IALoqY8Ncjy4OJjecfFF/f/kJz+0vbKBUzjRxIW6dLG1cFobSizu+
aU908yryHVJScYZI7ktacSjqKjtDDJZ06efabvKdHbb6+fJPOLed8rT45lKr4Ny9lPe/HVwFgqym
Hh3vEBH5cNVTJLVYmbo/ujjsi3dK+HPnxnJcUCCAD6hT2CVKQNKdkcdV+KJcIeNDl8MhOP7IBDQW
Se618ejMLZ7UuoTl+QdbjAPooxwwAjjIzskNYjIKPM47To6hBt0JicR9cgLHjrc2iYP21kkG1k47
+cfJ0rsghAS/UwXczut//MYBJOF8gEo6HGInC7mREBRqXMkP7SING83SrfZqaF97o6qid974ma/L
rVMAOYE/Av+cfN0smbHGIjbgOGd1dJ3ghYPjJFGbO6XsoXpnhzqzgJYuA5UHXTfQ1uXvv02lrhcj
sTZRdOyR3j8uFLTV5GfpXY8yjmCv4r0++pnV81cjFbYF6pq/MT7Qw8XoMavo2FmJhdA5jkYcqeu2
Tj84wfSXm97kfBPZbN+gAgjD21F0BNr+86+5gDELZoFH/N/YkOSGJ2RwwBswltY65Lfi0wDh82g3
wnpnh/qrn3VSjzi/D3YyddoeaVA3mtERVz3vewQnWeyzWHb7esI2n1Ib94cVpQQGIoo7+HNb9DjH
r0bEXSgt0OWAPlvKedVGMZtrJLpT/c4cODfh6N8sxxSkDc+x3s4BK7Gh9Yf8wknYIzZLdajtfWa1
+IYDguOidPntn51ycN0FOyhtSOtkOPLxFEQ7j+FqpNG71CR+ajdiSY1rJESf8IPtdN8uD3n+I3gO
5twuDRRK/reP6IdhEMBCCY656cGsWqEWc54IxZnwFcCeurjqBTY+1y02Qx/yzHOIxvHcxA1XHeat
14LaBVirSiAjkVtV/tCdPch3eM7nvgJYzHJwAtoBFL79ifn/5ey8euPGof79iQSol1tNc4uTOMVj
3wh2dlddoiRS7dO/j/L+S0YeeOAsdhFgc8EhRR4envMrzB/rVbDqCcILGZJcNm4OuA5caS3iPBe+
wdnBlv4vyM4FibRaDySfvbJztfRo4M8Zf+5mTcr9jN2pPMxIuv33/vIvEWt9BJYGgrVkwkDMVklB
0zuTh9FAdiybKim2Tgde8QG1uPnidWGeG4lNDJTEMcDNrEYCle4gq1Ki9NloaHDmlLpfEG2AP2Zi
fNxsQDyh+mACmqXYnI3XkZWJHXjWGkNGp7lCUL7fvz/3c7vdAXTNzUm1iOf26WctpFCJNejZ0X/O
0ra/cSqtuTeiJI0wiLC7S/H8XE7OXQmI7X/Hc1bl7c7uYgudivRo25nRX+O3pcq9skZY37qb3DZU
WaIv+FvEG9eV+APxAoKJXiZNnfxFlHXBnlLmB+nG9z+d+XKXkEEhUGZWZTOF2Nhm27nqrX8cGqib
j68yl6btUjrVyQVX+3mWQzBDFM2g7jjI/3ejV+ITqYD1hXrfYFhAaqZfyE3OZEYUULlFLIpGS2g5
nd+ICZdp1GV6LHnbVp+CaMzlwUDy8BM6qXG+T5shng5KIHqJXcpYoT3//qTP3aUcYKqPdIUDzLtP
f4BAAZiUgNxI6+RSrSh7gTwSDZ6NtDSoonrCz96NFB1/YMSShp5W2X8BwYWPxuypg1IEtZZA80f+
oGmuinRO99Gqtf7nICZMmouAe6rsy+P70z0XsyjBkG86pKLGuhfdkt2DJOySY4IeWHbjIsO3w0PC
2pdVrfSr9wc7Vx0DHMM7BgYa1YTf5+yPiQ2jUNCvKAni0oCTQlsaLy11B+tglDW3RmXp800iC4QV
EFpJg1dF9oIOdBZI/k/HJC7kEefiCPvbghQMJg8vkdOFTi1VeXU0xcj9ad5NPJMlqcb20p2YEP/Y
0ocpv7y/BMv+XUdtyjWcJjJfhl5tL2fs7CyzuDPLSKJWbEZmb9+gqOnWO6E58abR/B5tBBRG4wuR
4/zINAf/d+Tfhbs/1l6Pch2jUJ8M2PeVtaOz6/QPEJkDIOyj5n0qgxKgVkBCVO3+Ys6+55B2g5EC
2XK6yjauLxqXS3ycIDJ9BXEY3fgd6psvPX8V9uB+/Btv1pt/Pz7sb4znkqCYnrf6uAbIRQqRMgGd
a8h9jxpYmBLGrxJUMH72YhglwgpZPv/FbH1ahJwnWHnm+m2H1q2jxpiSa43y/7cIB5tvHQ57N42O
Lto+L/E/CuNCwy/v/emeK9YQLLjll5ANzGk56n98YNSMHG7fVHtUyHRNtz7C49eIPCBtE+vSw60R
Mnzhp613C8QWC2PP22oNm2FjtGpGIEAX5g8JtDr+ixyMTg6tcPa9yYvz9HdZqBgt+LD4KMcEJh3e
EcMzEoTyHz+X0dP7i3DuQFMetDzQPEuQWY3lIuHCLrbjY1wgFrepe2/st00Le8jrDbUtEFz6m89t
s6+pGkDCdpc07Y9Vp+gFb0kv0uPigfMwztjP+qkY/zPLvEfEl6rCVtcu9hrPztOmIgu4cgnfq72N
rkKKZnWSHLM5nY/0c5T+ZQgaa36IgDW1WxtJ2Usd92X/rEMX2S31IAoXXI2rtUVwCAFhp0+PSIx0
T23WLWqTsy82nlX66sI1fC5a8XJmKJvMk8vidFlrs6zSFuogFNqkQ9sD+5SvvBrweahHqy32hZcj
/9GmNVJWH99CCxSYShClAkqfpyNbcyZ5sHH5Jsj9vPR54t+hT9Ujpm4mz81EE+FCmnVuXSn2ciMu
OFU+5+mAkVaYiClYyRFzBHDXJt4z+k3eOULukI3J0gsQpDMZFg1N9PN5JNI9WHeoUBATi0APT2ee
6d1dh02VIBjEE3Jn5dxN90rlGIR4xaJ1lGKHKvbvL/CZ+XpADheCIW0pWuKn87UQa65nrLOOKJCZ
W2EK3g7S8f+ZQDl+e3+oM8eEtxFbaEF1w4ZZ3TxYFqF9ZJfZcbQrHGLn2TbEjUYtCGtBfwT+OQTV
1FzYQGe2LpUFN1hIlJSn12fTVRiJVJ2d8lzqjW0QtEmARKLh/Yfem3PbxkVxiAxwrhe20RJoVseT
p5Dj8wDgH2q3p8vqIbvTa1ivPgKsXZzI9LQXX0vVwKV6f1HPzo/jzwx5D0EUPR1ociPTjdsRrLON
wfumKDx8J3LKydHWR+e6+NrVlttt6NeD7n9/6HPfk3O5UJsoORj+KtjaiYnBy1QAsYiH+g4RMHvf
Z0Ii7G+bW2lo04UodG5NgY8srBsemxya06nC02oKbLIAGvRI/F4bTg5I1hPFcAGncq6UgkACAAta
TBbP2tWzDu2vSgvQwnsEjzhcZ8ijI5+nDdeTN2kbBHjy72aJHNIhbmsEjAftH0o9iM3ErnTRy3Nc
VL1mTzZ4uFr9hX11Ll7Ac7TAQZBgv2k+NOWMvrzq/EfQQoF+02AQGl+ZnhzU9wxnBi1sNFs9AKSw
moNNdyq+/vg3J2ugGgfRij9X39zrewfZPdCymLzg/ZJ003YCsrefRtfZYLLyF8RgD/gPqEgih0m/
5/Sb8yZJLOzFoscOdvmrLiyzxojLxYphm4pZS0NXUj2+HWc8sb++P9Vz2w3MAtf6cvMAGzwdOkIu
mg5FqT1GHoisjaU1qkfu3ut+/cU43HEQ1xYUyBqOG2FZVKIESj9pTserXLResbEp0F1CgJyL9PR5
EW2gTuUZ6wJhjaAvGhvAEdEflBvksMpbULuY1Ko6/fH+lM4PRSGSNJP35bpnVZVSQ3iZoSwtz6/6
Un/No3b4ITru0r8YCVwDMCjSWcowpx/JRK8Kp900eizTRG7zqsafVvT6HXs4unBVn5sUFTcqEcun
eiNk0OROP5e0mx+NFG3wqexKrN1TLGvDWATDhbvyXFgnCwGtyssUeuzyY/5IZNGn7ix0iLVHN4lx
mEr1Ac93T/QzRgh4n18HtB3nm8Ca6wufbjlQ64srWOJ5oJM+2+uKi1VQj3UABB95mrQvnA/xrfD0
V6HM4M7IkgiBdnfRxk9Fcydz2V5IR87M29fJRxD9oBLwpt+uRfBhZdzzPCmD6pvWleO0mfpA3JpO
Xzy7TZB+awPkHy+E1TNXGY81Lpali81VuioE5MgTTrGfJ8fC86un5Z4Getmhxexquf1A1pBdCC5n
B2TLLiGcF/F630q0ynvhZOS1WOX8RAM7+jJ28TejVLnBRVLEFyb4NpiBg6JIuSDdGXEN824WYd0a
YazHCUG1B1QXua9IwqyX94/jm88HdYQvBx6E+izt1GXaf2xbK9PLSsOx9tghVvYtqAxfhv3oiST0
JksiOGf5KSqZzoe1MlbjrlIDVDqy0cBL4gi/m0sh8pyvyBjWB3zvByyWUh2h9yn66F24DEr9xjAC
wgEI+tPJFiMbM8HW5NjzNbc8/ext3iK1i6OV+YDIZf3RWMd4PC9pEsOXXWL46XgGHEgqpchTuHDY
e3gSwtJD7F+F9jkFcFR89Cguwy11QUpjPjfvKoXFLKM2vSFvEE73kaNJhnqL0091lbdOe6iF7W4w
8PUunIu3G4jjz+ud+AzmE6TQ6RynsRal7Yz1cSmfXI9mcJtHKcrD7kC1u2wyKo/J0F6AKb6J7BaD
8op2efYRbZ3Vrh2iuk1Qbq2PBiZO3jahQvVQTJk+bRt58RV0djBAu3xKmB40209nmAtnQu2jEMeG
fOenqmvx1RN0+JH91sePZszLxP4Ya5Wt9anfDuZUiWMxYeOyQ7scGV7AhmiVvn/u34SzZaAFwECi
tvRZV69IcxYZbakB5RQh/K9Djhor7tP5JvJiExFQX11I0c9tE1joPjU9HgOAoE8XceQ2aIEsVkcJ
5fpasjmukX6fhhB/UefWqzvta5PK3fuTfJN7M8k/B11tE8NJMdK0svpYtvV8x87QMHxNR2y7fexe
fqqmiF8TbDLDHrumC4H13K5BcghsIyBDy/VWC4wtjD+i11ADKqg68FyF32/HHgXtLa3t8fH9ib65
LJaJkm6jxbcoZaw1xSK/8ECwy/qILH/zNceqGTX0uqouFcHPLigMfJj4Hiys9WE3NcvT5k5Vx3mi
PRmUWEvFwfxvq0evY+3pExqtTkJbTVTFhdD9Jsv5PcP/OzL9tNP908y9GWOvVx1Rl/d/Cp/imTsD
eDVVjJWG6oPvsyVGLOyw5IoWsLT2/f0lPndgDI8FBilqoAmwinO2Qn5d4IZ4BBRxa5rCvjexnsby
ABPDfjSr5/eHO3NewNkg5UhMpYG4LjOJgKDN2UfpqLYl1YixxCjTpyhJ8Mi/IxPq3w2YMuzfH/XM
JOHV8QJgbOiz67JhjppJFSi/OgLX925TvY4OkOuqG0iPWB7mSII0H01zgC9xEYOuBnXhcYesvqsY
2m7JHI+VkPluTFqzuWrRvpUfvopPx1nFnxqNlhFh1+qICHWELQ8880OvetPDU5rix/vLeGaz8tjm
u/ExQBavc0VVpiQEaV0eO0s0BpzuQF0bqu1+LUjqY5NnUJOxDeAxFraL08tDhoVkcHj/R5z9lg40
KLIPbud1IbZVjZFS/OVbIqxOaSmfD7GM/CsSkvkwS3Dz7493JuCBQ/MNEHmM+SbZUYYG27m3qqPI
sQLRJFEu7Gi7Xs1zUFUXts3ZyYEpRtFQh8C2zuRMp8FWNYprAlGqMJ+q5wd66vp12yXGPe6X8YXj
eHZyvLAWPBonZC0KZHgxXrMzk6vzvr0bla11oVBDUm21dAysC8fw3OFHe5LyII0fmsrL7P9Iyl1h
em3RpfWR04EzboYDyxx5+lfDV+oLl/q8i6zO++/j3w/VP9AwaHlQvFllj7GrVzku7ZwQ2/A/BcKA
5oVy/nPllZcUQ859PTgVcOfpMekEmtP5GTXC1MOEw4+U6JvflVaWajc1bl7TJ3LkMXrWlUZv8cKe
ObuqsFbBd1GM5L/TUZH+p1wNe+eYCV3/DpLMtw5SH/NXozH9702Uf6r1BIno95f1zJVpoMZLHP9d
W1mXez1pA5m0uvKoR136I8CNNJTKFP7WH1IDR9LKCZIwmXyzvkowsE4u5HlnJw0bDJmARdhpjVWl
11NHhoZoV1Gggx5FURL2QRP5oSZbY6eSGbHrokfd+v1Zn/vCDsSZ37RIYs8qrCNcIBPcdQkGQ1uC
aPLnDXekuMqaRWAdvMxfTHMhVgDnItzxjj39tjDarApvQsT6DLN4wrai2bbwk7/MuuyvHQmidJOb
sbgAuz73bdnDi/oDfQq6Mqej4rIUWSBVkQozI3StJ3SBSIPiR0PHVHEclLZTli1/5TLJv72/vuc+
K2m0T7XO5Q99tZfxhsEnskOkrOml9wnJcnzdMCEoQyHEtDXbUmwDR1zSRjtzrxFdFjQAo9K0NU7n
2/Y6Ah5pzHxJ9q4cyx0eBlx6t9UEo3KbdgIjlhyXZFy9gsh5SNree31/3su+OSl2LeqygAKAarKh
6fid/oI57w09avgFlTn72U3al8ln+if+uH9/nDPxnnGWdwpdC+MN0sbMErttPKSGGgxKMEMrJqWu
27nNaxzb8CW4+ovhYDBSTl7kDdaAPGowJuV4Nzsie8FOquFvmXduZEczXLO6QNDv41GJffv/B1wF
+3mYXd7LqHcrIi2GP542hkoLukfR8gjEyg27tzGtXvNmmC9AeM6EBoYGSEMbdaEDrY6q19Zmnnvo
KlkxdkGhqzCX3+PaoX42wRD8k6Mwf2HTnDksjLiAqlHSAzK/GhGV8lHaGJke26ZNPutW4gHSGnE/
xaep/Q+3+gAjLxd/m/c/6rnT8uewqzVWPf5+hq3lxyBuX2pRe7eVLXO8ZOq+eRFRewuQ6DO+YuoG
r9S62b0/+tllphwNrAIhMxKl05PSVRPgKMkXnnsRH8Ee3jZlPL1I3Z4OtvSGj+fXPBeA7fBE49/1
DkayO9eyIS+OrpKvXVvjDWXFxlHrDeeS1PSZqAusj4I+YmNIc60fKYZSURXoCRrwhX4TNaK8sdpo
VGGnxeqQylRiDJxEi0Pxx/HQS/j5Y+jVJ8UKME/RXy6ORptBq/GawNsFmu08StLACyt6btdyT4IM
B8ZBxFtdoeDR6f3ndnasS9VjijKbsr8xm6LH0k/zgm2umRiY9Q2eT1fvb51zwY9CF208+BDgSFdb
p1JxIAsN1Dfo1ul2dKCj+RADftmqUxfyhLNDkQPyCvwN+VoNFaEKroxEy45AkNtrv5m7676G+Vmg
Jv7wF7OijcqUoGVxg50eCK2enHzCm/OIKW528DEHDMdc2fepx0XyF0PhpbxoJFLEX5MXvJmNayze
CO3cYJbY55O9dxMbZ6ik8OrxQpw5dx4Qffl/o602ipzyEflHpBFNDOpwbBNAuz4Z0WBv0gKPgAbX
oyhEQtg7CKerLqRAb7HdHAnAgQiJoG7Aflkt6wz4Uo97Ri8VCSFm6EOBiqdpDugpQBPzwFiP5h1l
OOdbiYs3Fh2g/G8K3L4vcTjO7SWEyQh5MLN4w6xyA7NRE6aMWXksh27Y90nu3dKYb3eugyt0+PEv
DJ4diRjYy5yUVSDAUBq2laEVXClYPqSlyoyNSDtA1Y2k9fz+YOfWGByOvWhRovdJA+N06xZOJ7Sp
qrMjfVM5gfM18mE36bPa9UWLEa/lGmrYdPi/TjcGTmv3AeZqYgvqq/n6/k85E5R4HxJ7McDANWEN
EIyDLBm7AnG5tC68uyodrGDjaUPoRL+iMl++eWle2t9nbjKa39gHoh2zYNlWa00nzMV/FoBXA+b0
1QGaZ+w9vHK9pyFrG4QBUr/KP3570uUDIYNS9ZLhr1IGadaors5jevRVld1E81jjMx0M4xU0U/0+
7nXtw1LcIHyWp6nDcItKzioSIumgY+IZIfg7aV4Iadi/xoiz+AJ11d+4WTxcGvBMKg1mhg9JioB0
xro5ZQ2y1r2eATMjczdKmmO9y43B0C8s5bktgzI1D2Ae3Vxoq83bGbE7xobPUvZa/tXMOry/y9oe
4tuBFmd8aIRPbTFCY2L86MicGFpTC36NMhGohtNjk6agJUwDik81BDyse+rmCfJNligA8uYxeiTg
aNuNE1TePx88Jsu+4VrjiYa4I4IOpyMjPqQjNRyoY2zQHt942GMpOtNuAqU7dUdrY1Sz3E+9cSlU
vImBDLxUjQClAFGkunI6cFb5flqP5YAgvmw/1XV/Eyt0iLGCL4ePlsSWpHJR5KXJYdBsXG1YXJ6w
mg4S75jb3fSIX+T4kGIqtQn6yftotF2GoiVMxAHgwCk5nVXTDs7YG5l3VLQ+h12tgQfYWYkz3pYV
NnDvf7s34WaZFlUwsmZwN+CmTgcTmUVGldnFkw9LfRd38fyfPbjTY9Lp9Y9ln13KZ98ckGVyJkU1
qv1QHdcS7rOwiq6VefU0JE65s9uuTXDOCsrbIhDzMyJk4zVSm8FfTJN3PLA0XJSgRK0+XxRJtxoh
qD81Qetuq0rX9BDuCcjHwC2vcMGVxl+N6GCXwldC6HTVwhGcxIxmePFUinkIRzi+n0pPxZ8STA73
ovaHC+O9yYtYV/Jmf1HcWCR0VzOcLFcM2uiXTyN8oN2kUm0ndWf8QbdF7bFuTZqwzMeMh0MQfdDC
iAuDVzwMW/DIxPU3T86yyhKsk6fsmzBabDDnjbxkXrQmA5HikHNRouBahFhI0nO6T5ET0ZTbWcaL
MTbTvm6FfKLUBzVg1iEoW8mTGDttn8MS+EHdobvLVPcVOJT8/v5x+S0J9EdJht8B3O+3HuECcCTe
nv6OqpYgRfS5eXbMwtVEaGnF2N/isazQWlcBQlNhDacg3aGFocOTyLPY6kIPm/rh81zYs30VK79W
v6REk2NbysD/6eGc9+rlALvgt2ALjvx+WgNkANsa9Pft4Hb/gtV1HjEw1rvQsMv+3hKuSn9dmNoS
V06nhrUZyBjIdEuoW8cd6cpBpJGRPo8DcOd7kA7yGWNbbKJJe8HWT54e73JUop2r1Gpsa9e4o15Y
uyqtivl20oVhfPFSLSnCOfGGZDtVWTzB9ExncdCmOo/uDSDV9XUWU/TAsBKNnWtRmqXxNc/5S8/t
LecCcmIV3bjrAU5w4Bei+aJYuRQt/mgtzAD6Is9rphegxvWDqYJUhYGBtYI0g3jvVv0Fihjk1fUi
IlwKcAKoHwVSksd1PE2HSitg4j07RSqcg9ZNPMRCgPGNezOXoxfvmh6p640HLMb41CqIYwEaR9PO
iWqjwkbbs8t9m8X+s54kmrGNgqnMQuBfvb9pUlckONUnbfVQYn+Zh0M9x58dBffjzvGlhX28DIbq
kPiNUT12dhTFty2qRnPzeR6laOQnbGHLg23RY3mYM0Qlr/JaYQ6JLYEmcPi127E/0I1pb/SsKjss
f0cj/TIb8fCpclvTh8Cosle3SzA9rO12/m5XaPBsO63nTBZe0eyzaRr7K1w58+hQZ73ZbcYirrGP
K5os2ysRjOpm9OeWCtxgTZF7X/dl8SunLNaHnhm1zc6zcBJ8mewJQfkuL7xsU5S5E4cjWpx2tneL
IUq/wQMpnoKJJbutaJR7m8Ypi+yTaNDrVhQLbFrzoXQaR7u1msh79kiPkp3VBMXnpp2VRGIBG/KD
g4RavOuCqbCvR5xfxVaa4CZ3c98OYofjbCFDWYzBA/Kqpgj1wemCA0i9PAonB6r6Zow7CyNhYU1y
D6dHpdetRp0GZYNZe+i4zKKrGuWBMgR+NSbfg2YQ/q4y3MTfdgp0612l66JActstg36HsoeebsDi
jt5tb9eGR/MAdblN00QZ9KBp9H9alEndW28yg+Y7rydb3Tu1U9lgAOb8xlToCHwTCWf2rq3a8V53
WqXCwknSAK3auY2vm94cAy7AtnF2tlUb5UFTgZd90nMzd+9FKl3QvUjrz1dd6mdBKP0EFHs5VxD0
7VG7TRUNuU2vZ0P1HKOMpjYj1/yr73betGncWnwhfC6rltnxiLm3mUy3FtoSxb1XD/M/8SwTtLJl
7QnMhZFRQfyh0NvIM0PRp4O/4c5yp0OMeUx5Pw+6ZhShlRNcxVYrkRD4ZJOYRN+xujHUddPEgfHJ
1lutuo7wpR7rjaWaqvyOl70W70e0D5MXo3eb6nOne4Wst50sInM3RKZAi8orUz37GWmJSsxwMDqv
NjflkJbONx3ooXtb1kCsrr2mjmuaRrweNhw9Jb/rvmZW8d6cLUvgU59qXh8OpWtHN8PgjriVtGmc
t7C7+8LPZIidCDKPbWTmydZ0p4jKOsZKRzElsf4jiVv9YaY5GIctcSG7TgnNxh7Jf/PfCM+wW9tA
KWALWxzfUbNvdev7nGjT8GJYwgKO0usq+zGI3rm3NStp7hzF3RQSoRBO9v0Yf9UmGoJxEzumbLd9
4ALOGcy61B/wLc7+VUBdnXtd5100Udlzw1HLynmDW6tzmJF5NkK99dxXd66sxwY5DIPtneCc7U4z
zsORsIYCEqjXdWGNylG8MZsYc9LG6+oOxS0faQm7FCOAozk1kM2d1S8fY+xy0+Va+aUDuOiHiVv7
41VFs2UK+y6OsOb1qrq8abCk6vZ6IpPr2SosY9tKnMzDYJKTRAlPy5S+I6mqyy0Ktf7nXpu1Juxs
tzK2duTUycGyM9PG6tjBhXjfwhjNr3uYSx1YBEwcnSeEScpfUW9zrgtVdMkWUdre/gwfT6qbokWP
9g5F+qwv95k+2+5N2kbJo1NkU7ctZstJEOs38Qz3mtj5Dg09G7baPHmYxKL72Ndx2Pi8ozcmutmf
YzuP5LEIQC5taBOZGQ6B+jK7WvTalt6+KfZkAYh0CUWI+lr3Zn+lD5XJo62FS7Ipx6Scb7uhiNRn
+NcIJhQwdI8tzaP/uN7s+EdcTdN+NFC3+iU9NzY3TjcD9ULpv+gOjpirL3qQB86mdtvM2VmjrcR+
ouXUb4Tb2ONeo7kJgjvHCTOccpCPVwVdkmRbRbb3iDtrOt0OcmEb+4Vjq2slg8UGtU7rcJilrO7a
HMzXTrjp6F5XxsB+hqVtuiF9xLp9sNMqFQewTL27i/QKTHonPM2463v0hoxth2SV8TqVyFTd69BM
odI7Y1aYd/FSSAUNELOesMBHtYl4zYhHlQ2iTg/w1PFo3hYimcvN+9nQqp1B42/xQwLOQs2LatRa
7J7meaSCKZ9fstjp+qs6lsX3BpVp9TmyIs64zzWCqzVTHPe1lJYIy0r5H5TJWX4FFT7yFqolSLWs
2X54HRiYU7vGS2QVeBkT9I+GDPIKisklMco3qRJD8XanAg5bkxe1fZoqQV7IklgK84WoWB27Sca3
XpK2z1LMU38QhpdfMjhZvViYnEuNFEgwQoy849dlgxyprJzENnkNCjtxQs0Tw73Rl8ad1JBJiwWO
Al4tcFAYpSEufN5V5WDp61JdpFjx+03orAF2lTPQGWq17FVKMTabfHLTp5KS1NYdi+LSm2FZupPE
2gco/LsnB1AItvWqpNe1se/Qn8pe4kRqDxmcKPmJu6OutwZ8Bn/rxBRyD5XTO8HnsoT+vWt02fS7
Np5JynIrg1kAp6y5jgDlf7dBA/eUeWXQ/xcNiV/bW6j6Kv05aImu7+GZlPp1GrTdP03lugVx0y/r
2xmQY39FrldZF7CubzYOZH0kRniacRh57K7qTn02uh2SUs7LTLbcLre5EX/JzaS9HbS+ZdM2qm4v
1LrefD7GXOjrC3NyEZ5bvcJaVfmTScH3Zbm1VAg/YkhvlEbpJKyDWF1SwXXWTyMWh9LIUveHBcvW
Wc0xHpAbnZNUfxkznND2QhiV+jJqHU7lDg+ZYee0xgyrh6/nbCuz8J9BZ/TmhuYMbKkJ6Y+xCDMY
ncW3pEGEzz3AJJ3be1NUyrjC7NoNHmbcvQV+5Yu7chUKy0rEv+kkIof0vIedMIY1Qh/pD8FNFu8i
dDjK+8AvynJjAl3Md6YyjSc0JgcjdO2mATsp6KLxyBFZd1OXyZx8t1vhtF/iyqwVXurWqOotKG89
3mi4eWv+BrnOKLsubUClYZ1GJobHkDa1nWfmTtZvpNsb3h41YBzIN6PdeWjnECwokO/K3ukXc/Fa
VjTRokz03YM9c4U9BlFcVq9e0jrdB2tXxKqFKMjzTocWQ+1qFbJQIc7SoR2mJ/oF8S6dKxyLktS/
92brFYtH7UKfa30luLDfeCDD5aKQatLSOo2Qsk1GY0ik/qTVvBX27pTH+0nLzS964RTxQffnfmv6
hZWFeYJoR9i5dW5f2Pjrw8ZvQJmXEE0JhHbbWtV0iHUtLoLKfIrd2Np4fp5/r4Y6Cang26QcUNku
FCPfFF5+j8jBBj2BfgCVgdNZ58JQTpN15pNnk1WkEvJ+kbTpfqijKNQGdz6gzmFsqlT+1FItuzWU
HW/8prgkqH9m5qw8hx7BCgpN5qqeVjpJyQEvrKdIpum1DvNqZ/ft9BXglX6rpBqu3k8AfvvG/xm1
mfhCYuWCWtRVuS1OJ95OnhqcwbWfpizo/vFk4d4HvHvcW+g0nh6mKvODrZT5XByw/9J44rZau1Nm
L+ZtNIBP24O1iC4UNFbVU5ol/Cg0ZeExUK+118SCGAseBdXNfgIGlGxMtJZ2ft0oPZz7angua7QI
9nNrRfrjhdVYlne9GnQwodtwa76VM+3yCXwbkfEpSfzoJxiTttwirimumkRawS6pk2ne5lGWPOVB
3T7SPc12EG9144O3zbIAEP+IwgCNIXIsN8MfFR07SOvMGUbnSXW9/yVrTW8TBYkrSQIbj6TTr3N1
eH/uZ9Ycxx8q/1R0FkrtKvjTjdS1GdXaJ5Gm/2WDXd/qdo37VAntaku5Tv7Eicj8GG5o+dAIhMAo
tlESXkQ0TufZG5Qk9FK5T/046Fe2nuDLMczz+ECB2w59J48vkXHOhDdErJZFRewBWMtqZQNy7KIX
lfNUtd3c7qqpnW/xe/HmEFnu6B58lsw3Vub0wwY+UL3RW2u60F5fZ4TLpJkqBWwaA4u46+mkldVI
veiYtI4awEEC/rghR683I4+srZ5DPSxTq9pOo3PJ8ehN3W4ZGtwoCC3wq3gfLeHnj32lLAps2Bf6
T+kY5cOnrGJHPCSF7YAGyR1T7dAPy9t7qN7WZnKVb+16XvDDJkOn/L5G8i65LrNBu+rdSM3/YT5v
qjTU6Tqk+67zjPHXaA9SZTjlJMbDDL3C3wjIXHdQgzrx4UuCCiStKvT06R4BUD+dS9PWCFTVBcso
uMIzR8ksTEa7AC0R5Pm9AaLoQjr9du8wIuA2+kg+PYi1kL4b25EhqVE/9QOko9nW5HHU5LSXSVne
BNhXXXWWPh0EV9uh4CK9EBSWrXkanPh6BEaPJG05L6s7CkdCafM2dp+CPlEH06/lNk6CETXacd6/
HwzO3IcEX44kGrQAJWl4nC5uQjV1ikbhPrlDi6KbQr/pWgaGSsK6cW257X1VUMVSxicM5avgSnLc
diZ9LWB3qajjDwcnfg7XFBB23V+66ac/B1Ekuy8mw31qJrP/mrhRs0vEVOy9RBjhDLP04BX2B+VK
CU4MyoJDw0LiHfG500FHX4N9KaT7RIroHdxaH14zzwMU0sHf+Vjj9f+MhYYHBXyE89aPJ0rEVtdm
uftk1Gb2c0BNMaxQ/b/u6rq68G3fhp9lXghrLDc++PFVzG0CYFkaX/6pcHvsrbiBwz42282U19ep
E2ubeEbJ0XTi9ML+PT8wKlwA5+G1reeYWNSE7N5xn7ShC7Zj2ldXeFPgAlUFiGmretcP7UvkGOWF
eLtWEmFxEdVhUB7g5JRInp5+SKdXqWMnTfFsjyiVfAdfHBih5ccGrV+lF2Ht0O3ZT6U12PumtBtv
y97KDcxxxFDe2okh2fCDoIrc9Va2s3BcuWSWeebA0VMkw18wtBCa152/tJZ1Xpej9ZwI+RxFRb53
+izZWEVhbvMYC0KwmPbG7mYRNvFYbLoxDg4Zpbvt+yf/bZDBqgoUJkYdCB646wRUpnqnkqT3nxDr
SgAe9eOXrum1l2lwtEvVp7cpBwhI1CJ4Wdt099eQOgDmonR5gT3ldCBuI8Nqr6PEyQDd69rP2ZA5
+prtpVO9nNrTKEqfCLw7tR968yQBp5shm2OvmN0+fW5Ni+YFTfgnhU9Fx6PKVugvqvGf91f03IDo
zy02CUvZae3vRFliSGJbz577zpkeAfB2u6A19QOEhumopP76/nC/k+P1BMkvoKYsbm60rE8nCPfW
E8rz4ucm9YX7rS5zU2yop3X6bZHoaagJSqMIbP3TjUl021pYK4aTJ42DIOfd9W6Xg6QcUlXsnQEn
+qOA6nphSc58eITMAuI4OQjky1UGNAXjZKVR5z9FrS22tUPilY3/Q9p57caNdO36igiQLMZTdpZk
K1jJPiEkWWLOmVe/H2qwATdbaEL/h8EMBphQzYorvKGOqYZF3ZuWNJZT+iEPzPmZ+WJrI9gKv4zc
AsrXnB4tVXExYq/NqGi8AFeK1KvR7vVnWQqrJbnS07uOvfUpK0m0SXAy/ZZ/Ai0p1sPYRzftj2wG
4aqosnaXlFXspITvl4YvN3eD0uQrL4JU8t2vZDSIFADPcFM8oR3kmBRUXePHf5AUM4UDSilddRWO
IE6UaEvSu19sNkYDTQc0E4oyesiz78Rvqxm6KvqDbaasrtK66HEu1BDivZFCjB03Wp3pw9qLUfva
xFFnmS9QtfvrnB6s6+iqK3/ICCGal0PeFsMGHUorvI/qin36zWkhlwJbbWKCRKH5pH4XYIuJW0nt
vwYDj84qw250TZQ8uBuEqZfwEyerP0UqyHqSwpLBAuY4npUxSkpsnmz/NVHd6Ko1onhnJQl9cqbH
aTNJPJRGcCWqtlx4Yk/umqlMRAGB+BR5KhgZxwP7aU+ljMLeS8j78EKJbrxs27y/zeOif4EasmT/
8fV4gLiIw6lOnRSLUlNkWh+pL26VpHs1xq6r7dN4kyKYVzgeqswL1amvBiSDQTue5gxP5ewDTTfu
gsDttReAGNbL2PbGTRrTHZPxPVyLVlu0cj6piXI9YdvEGf7M2sz5UiqyXza6Kr1ZSdkY66wrajIe
1acF7tpBeilKP25fY2UwdengQ3jO7kBE1/WvVAyFtw3E2BblPlH6oVpYa+JxVvPopp84wHAleERN
5TSuqWQvLGvUmN9ABfiIB6t25RNJgeUNzFXXp5buXlnUbnaeZMXjtVbSDaItWJHcSaHu2z9zT03W
iNCk5rpX9KT7WecN0jCpqcnVvkzNLj30kofQUAzRGgFGQFH6fqwCLdiXWHe2205uE+m5dhvgjxQq
Rbyxmtp/E8QKPjY9NdF51ypBehfFyMD7Kxig6RBujFyUReGkdI4f6N9Kw7Pt1+ZvoZMY/1C0QPtN
bB7Gb6PWes0mtNPYXwFYiF/9ujYDJ09NbPdyHEN3tlegst+1/eDfFGpJqaLOBf/pSpdJRlDfowva
HTLP0IM7MwybO7Qq3X4vpW7ySwPPNDjShGNaD6FJG1CK+vxyUGv1frSrWvkzJCOWW1kUJeF1Swvg
0kATMnBGOorxZAliJA+V1svyweorsG7OWIGbXleGCK9sKK/WheZZonFMTyoxTonLCAflILfrA50S
v3ivEipHq6pQSjoyo5rdhfCRNZr0QRRf4SckZJbPdh90s8HfpVKywXB0I9KQD+p8aR1kUAN2SDVL
V26S9PYq6MysvDeKwZe7TaMVeZRuDBdNXh8vIM+3tj2Q9udRCmXtLfLbsNsGCVXerV1I4kML3DFL
IDJZNgVzowMS1S08wCfX4lTOmgDfxLfwVudlPcX25CDJ5eGNK6Le+XHXbAOt9rZTVu2U4O8Q38Vy
Ww66aCEFOBnZhCQGiJY+KiUXnoHjezEzkAZIhlb7a3RyUiIwAa9oDYJOuaW/lD2UoHOwn6D6mdm7
Gtt4Ggfnn5+T0gGBB6IsKE2BG5yIcsc/YEj6QE+S1Puo0ejzboVVW89Sp4wEYkl5Dec8DC/Hwi03
od8kD7xOw0JcfxJygbOldkArksyLbvMsIKHdpqQkLtEr4b2yC/C08dZ5OqTCQb/kp4ShnEUz3c6X
QJPzC5tqIpVMAm5C7inonuVesVXUfV7KxuuAhPu2GIfikKtWvotRH0UhscAB4/xMa7NLkTY2qhPI
NND9BH8793JsYg+9YbO3X1FsM0cwRG3sSNMbvQCCm0eTE+odpC2vEHoeBiXF4xWVJSkfeWXtVypF
gaP1VXuvZ17yDuhG/6YwGvJPCBRM8STRizp5QR2PpQ6aOwRq577KuELtw2qsL6qgkNHFRZ6laBel
lD8D8H9fls8BgSVB/uOwEMYcD4gkdhwHdmbTtNb9W7O122vXgoTcyl19GDB+8xw3p2aQlLl2EEX+
ota5tD+/kCcp8eePgNNFHMXOBRtw/CPKVslpbMf2a1I0arl2jdFyAiK8B79uh4tusLSNb4TRW9d7
7rvqj911rKdy4uiJbG3P/5b5/fHfT6FUTX+ImvGcJB2njdyPdWu/5rbVGAe7bdPSaRtMSR27Q8Vm
LZRipP2YhbdKM3i350c/3dIsPzoq/3/02UQgxKXpDXKfr0WXBmujsgZvJfxlt97Ts8o4FmEVFHRq
EHOy1SDUvrPrigmP1eiXZsPJMcZa3/E0dpdGYI8LbZ6vxgO7Av8ZSyAgubM7KWstY7DtwXrtO12g
5tpjdz4M3QqHHO1PXZTBwvvz1ZGFvEFkzKEFHj/N8z9JWTshefvEs19jr9Rv1L70fqe+1R9GLYyX
yGRffRuddEoNE9mI6PF4rKgkIixxPn7FqN7sd1ljxJeZCKzRkWLJxrY31sXDt7cJWAGF7IayDWJG
s+nUlLSzpDBzXyVXabxVRffK28oRT/nCFfvFaZhsC1g0OpU0amdJX473x4BDgftayXm2ylLXBhWR
SxsDw969Wg7xqsjc8j4My2p3/hO/WMEpy4C+D9WAuvRsBdUaAU6tKO1XBRt3ezfKY4hrlaaNG7kH
frcQNczfTE49cpQk8Igoovg1Z7UbgVpLseJJr7EmadVUkB1ip1IN/83NpZgook4cT9ju8/mP/GLr
cMkjAEFljF16UnfGTYUKs870uqWH0ETW7kkV+4OEkcFGj5ole5evxoOrAjGGFI4xp9jln2NBM7CM
FXmQXid8xIUEK2fdZrCoNpIVhFcas7DUbv9qGScdLOKgiSKjzpaRtlNou0iYvHpobnprWLXuSlKN
MF2lfugu7NYvbk/GIlPi6H/2v44/L9Y7v8r91n1NtbxRaSRrwMuUfpQXbpevdgtxB/k+3Xu2y+zE
221ZiGg03Vcz8ZrDqHbDJoqj4IK+tXtlFmN8KIfRXXgkvxp0MiCnqA0PD8zG8cf1mZvZUdV4bxKZ
wkqLy26DjzSGHr5S7Ju80X7kahAunMLTQdFLo5ip0kBFTWPON+jcVg5c2fDemsCHHpvoRUuHCFLa
1uq94ipVSzt3YIFr6/MH43QlGXeKgKhrQQOaG/NQsS57zzc5E1EtSqdgIQhJKBl9nB/ndHtygaLR
xHSCt6FPezypuKIZSZU1/lvfmfaVGJLBCTvTuNNUyd58f6iJRQHeg9yAH3w8VOIFUYjxYMBQXXI1
SGp4j7ck2GakLL59rXwaMMJ+4c2dYDXHQ3lF5VfQOvgqW6Q/EqmSDv2gcBRa/8ryq2x7/su+2CRo
c/A4cIdOYjazW0VzczNpAvg7lVzp68Ds62dbEvEhscMAzJxQUaDNloTZ52kWk0gHBZ1wWheU+ebf
CL6lTLU0C95kuet2Qg3dtcAl1QmGSPykwlzDM+zVR0Ae/caOZGPhqvlq4xBaTKWwib011+J3g2Iw
CyEFb1Tn2gPPZLjSzDS+M8c2OJyf3tNLm6yASjbS6JwFduvxauqZ1eqjUSRvVR+LYiMnQRbdWEjm
qw9UqOpbL4d0vSQ89dWg1MI4aCSThDazNU3yKALCnmVvSgfJV8bH+Ja6kLga+tTfI7LRL9xuX4xH
nYDEGQNPUrl5oJHaxlgCf8reRGnqDlDmAG3RrqrX3dBpHyFl4oUX/3QBp1eQhhQaexQ15/VMgEFh
6jV9/CYP6ri1Ms98aAOBMZDSjt/0jmH5INkhWUw3ApQu1eLjFSSMyPyuy6M3yaVTcD9EJem/a7uJ
dMigC9yf3y8nXzblcbDfJ2Er2r/zqURl0ss7EdRvk8zTnxrtI0chQOXxlUT7fxiLzAyExFTqoBh2
/GWgx3JDHoPmTciZDkoAWasNbyIEj0oKlloQJ/cMSTi12Sk34svIE48HazU4y4Wr9m92X1VXwg2M
VZF3+nXfhofWDjeBmkYLZ+/kHQItBxgYfJrKMbDniMwst9w09kL1TY5kwhc88Qp5o1IrXMj7Ttds
IvVhNk6nniqdmI7HP4GZHbVVS56mvtX0KGDX4jFy4fduW69i2V6KAqd5Okr5Wa8Jawf/FP1lesDH
gymVDuelseO/sd4IwI+p/gAvNFyNfWwCAA3SFUQ2e+NFavr3/NY8qTYgE4rEwqRyjf6sDELpeGjR
GyJpyrb8oGRqvAQInV2SWQ13RQjbKC697m+OeOB9qCn9BW6T1qOaDN3CXM+twia8synQKqWQTlzD
n8c/Ikil3s1GvX4XAmz3ZjRCt3T0oPEK6mJDg7xJIKN9hNi/9iBpiQ8obhDKPun0MqJmnKgvdQT6
/RDLSiZvF2ZovuMmigbPGUK1ZMkIWMx+nAgQEKljXX1HrEjctZorXiSQVs9UvEsczBTobD3Vo01B
JnpZhGlrrmxdUiZOYzYFE1r7WI5R/wQLo1lSZDiBkE4/DgDp5LDGTgU+fDxzSmnFdauM6rtc1vaP
gM7Ts4IPZOGolSWuOziCnWPXyCo5HeX6xKE74fvrtsy7fa35UGh9rfD1hfWcPx3TjyIRJhIgq5nY
2sc/ymyJE9vIUN7HIe7f9ULJPvSYqqrGqt0hVrbkefbF/uGAUqOerDDJvrV5JA6xKPGV3nwPs1LG
jaJLa1QRzaR2Cr/yrrMqT+Ur0x9kR4vDxlpnPNV3bqq1DvzA5G86EM9sfbVOwvX5zXM6E5R+p2Sd
BAhM9zwvseIMXYlGcf9Gjf4iRYZLuz9tuyvXRLsxCcv388PN72MqvfTW4eaz1UhI5rVK124qqBCq
9+7xCDijjEdMJRXSZZlX9aETaXuhdZa/OT/o/PL6HBTvLir84Hap/B6vNnQ5H44Zg2YjkNVa+NqO
lpcNITBTbhp0T3c9GjOHyoPRe37kL2aXO5q6NoXuCaw8W/Zu9AtdbyTvHZ2i7ndeW9naDwNxqTV9
tO4tf39+uJPZhUGE5ii3NK8dGiSzDyVSkoMgDMN3Dk6VOAJhrbdeNEOFREfSOdS1UOjVtXYpz5w/
RUiBMKtTQQRQwWlBWMG1psE1InovY44OlJts7dmlq+P1y7v33R3LYLQ2YZYTik3a1cermZem2lpp
E70DrQgGp4DTKm1iQfUD/L20QbijzL8ZufN91PGhnglwQcQSszsMkmRIo7xN3nXPS/ela1mXsIHd
wxgAYT2/hF9MJUMBwOWhQcRmzrkbIXXnkZwn736sBpvEVqRt76tqCi2RAsHCd51sz+m7cByZMkzM
MeY6JFQhQ0XCduwd9KK/CqJe7BuaUbthaKWbBM+5/8t4CNVYBJkAc+eOOXINqilUguw9CHUPRYg8
K+qDrPb6pVemmeTkuSYWoJMnZ3/6RE7DdN2AD50vXeTTk5ciM3k3wrC/dcMi35RZaDhlEwG4kSu1
vio0fbJJzruloOmLteR5QQeJvTMlftM//ydCG3QSBg+q57vf9Bl0prbI9lXRhQGd7sS4Ob9xvlhL
BiMt4R4nlp9TNdJUBEksqux9TCOxyXCv3wAp7HctqoyrDurdwl3z5Xi8nLROJyzZfGITVW38POmz
96YMjT0FiQi3wDK54eFK9xXP/EI74HQyUVdSqOuCj57Mh2aTWfSJ6XWJEr2PZiffFV5TrCkwDzcU
8pew46chJ0EU3CYS50/dM3l2jyo5+E6Cpfjds4ocE55RjdFcsIwnu1LDWxzj4YyFcgFyqhXXBpzD
bdWOxUIL8XSC+RE0CHg90CGhsnW8e6hKDnI4ZBxOcwx3epSFyE2k4q/Z59G+srPvonUYCY8u4LAU
DSg1zevZ6Bq3eS2N6Xs1aC9VU9R7T/Bw5aO5DkiVtue36+lyAg2jE0tZcrIun8tWQRFqIuFKzbuI
NPdnII8I14R2cNBE+/79kUASEnbQ3Ke9PYv1AhubzFoq23e3U/OrUbX9Tdd6wRaz+XJ3fqjZ+wus
C0lL0LFAGBRkwOZ2PMNYIdUhJeqHl2YafOFK3VBV8x5zrzIOiaV7a9eXqyXSypejTpAy7jlBgD1t
pH+umQ6gZlf7tfIB4UHTNrVVqI+1Vjc7EDriTeRq/NQgsqJ87zKfPpZiCC0eknme/3n+SWcWRLRS
qx+DOii4cKWuuPPQ5L71k8pVnDAq24WXf3pm/0lC/xsRkT5az9MdMC+HGj3+MaqXig+/p4vkNdn4
qIamtFDlmZ27/0aZvooYA0rvHJ6X1BQm01QRHzU4ngOCK8AkOwnqZxaluEwOKr6h38OtMeRndZ4n
ihSTeHt2t1l909tSoomPIsNlezP9NdkVQwCFI2gASY0EHOd36uz4/TcitzfcBaqE5LbHeyYvUlQC
1Vj7AIIYbCo7NA6Bj1qp1GrS5vxQp/NJskUfgDYZf9CWOx6q6exgcubyPUf2hnIAITYGa73KXETE
5QTqhGhevz0iymokxEIDusGfxyMqnpV1OsgZz9HCyr5oLPs2JOu112GpQfStMHBb2JmnRxDJMeaR
Z54HHw7D8YiDiwFppCHd4TQKumo/GogoCIFIw0cV99YGvzPvRYCGS1/Of+n0EB2fCMabVAfJYaFm
z4HEdqT7hh2XCKuC+pR/eH3jH1AJsxxR5N6Tl0TKDVo3OJ6YlXZpDLK55Dp9uo/QrYTrxEuJ0ART
cPzhtWq3Ri1noedEugb4BEvHa2YZCreWLTFETo7/pIMKzGUai7LX3OwzT7NOkiqz9ei3oJ8CYhsV
nzZPvPy7q8lAkGzYP9CoOI/Tav9zoZpd0Q9lK/fsWDcZo42N7r66jmtEvG5TrkTDAVFXexeNigLH
wu3zCcI9WlIGJ46bKof0Kbjnjgd3C8Pv8lGwlVzoS8N2pIqoXvpx7t0EiUCILLbMWgYbDthwPUiF
bF8oLtJksJDGbFWEnpE6RZoNtaNGXUIW2CvEKqGDMEKg3WQJumorpBZqzQEpa2COi8pH8KKHTSbd
GmXupxd6KLUyRHvM8hxhyANxsdIjlpQ7LtzQoF9pwrNeUSpKn/3ER43RGM1SNBt3LC2RrSkCjfCF
StQ6ns/v9pNTxmMzeSMRTVM2Rmb5eGqoKBci7oXiOYadVIe0cpMfQiuSle/n6R8Swf65sqxyiRkw
SyHoGqGSwR3GCSe9Jo04HrbVEZrRqkT1HB8KUXXoimwoV12LEt9lnLdmfAFXqrtE0S1PNgVNkKU8
4uQGhQIzKQ5PnTm4qXPkjQHNC3pPJ3yUqFR7cAC+1tSxwfLLq8xOm1dD8/SFW/vkoxkTaUs0O4ic
prLv8UeDFEdIp0VPydH07G+Gldt1ij45jdvOvlD7XtvpoPu3Rj8aCyfgi68l6sasmqd3omPM7lLS
o0i3I7QUnaEM9mbtFdHeU9XRu6sDUWlXGVFwshBrn+wseuQUoyYBUIhWkE6Ov1bxtCZsKBSGIHA1
zalRIqxXSqkriZN0Xr6Scsn+UQJgcReums/62tFxJ6MBAzkx+0CSQPk9HhmxpMxOhIBiUsttnV70
pJNVucobocRPNVx/EMZao9R7C0fAoF6ZFvCdq94I0uaHmXY84VsyajQuSnQfr5tmlHxHKVVg6ImU
NPnasmtt5xOswuPLK/SjCbIRfHOg8nrmXz+KjWatER7LB1OQrCK2RM/OvbRrTrPqSKmpBPhlSdW4
0ZJEDn4aEUWWNfrUZb6OATl+U9Kb6I47Dxd4sh50LinkH89HRPwsk/eoT53drHX1wY59Jxl+fe8i
mQ8ym/So6WoxKr76JH4hlyE5/eAE1/bCnprv4/kgsySy9nH/1iVPfSJ1c4Sy8qSLMjhYS/q/8607
G0bMbifDhJKdS5/f4u3NO/nXcFj6knmUMR9ilkFlnq6TRLAmCA34V0rtSMPaePPu6wf17vzCzG+d
+UizW6eAQm7KJSMp19EFKlz6Rv/hX2DHcn6YpTmbPSQqWP8M3p365P5I1+Fa/oVT/c3/NsTsFgs6
rXYlN1CfuKhX2tp1/I20PT/Ep4vJv3fHfLZmwVeABZHICz6jeCl+FrttAOvAaR5acPp/A8kJnu2D
t5YOSMXpSxXRuVbA/JzOs78kkIqo7vi+0NuV2r5yV0NyI1e1U0r6haI66MH81K2NJw6KkBxJLwDk
HCT5cqy2/OZ1h2aHcY84WwXB+Py0zEPS+azMbhAZ8H4Y9+wh33xNutsq/d2UC/fHlweC52KqP9M7
mZM2VZ/IDw0O9k/k3CcXyh/7j7f2ttn+/Jd8uU3/GWZ2GrIhDGw/YpjsI9pnb8OzdBh2/9sQs5Mg
GXktEtqVT83G20zbdHC+G01/rsc/XzE7CbWATj7G0xAX+ZV3oR6KQ7R0EqYb6OQk/DPG7CSUvpab
pcYYynVqO+0VmCxc18rXvHQasYr+yq//27TN4oXKs2WpTtj92cd4KT2Ki3S3tPhzXvp/J+yfb5rt
YzNS/FxCVPrJ/ZNfqbvsj3HT8W5ftOW2fvQftNGpn/0Fc5alHTd7GOso60s/YMxhWElPRrGW8pV9
bzz8b7M3exnT3ItReGT2uk2//2/TicP5Ib58fCmaEi8j3sUxPQ4jcNgZAelF6pNZXmTSL0v7pXej
I7rf/9sws70tZ54bhyPD5P7G1ndhdJHnq0BbOKSf7eh/tzcpPnQjUh8DbwGwQLMHuDbhnZexPP62
K8tPHSXom1sXeGMLTRxi+jZLM5QJUcIK9hJmHek6QqvxI4hKjbADK4SFqsN8cgFkgLuaQKxAXWgd
z+6loetLEdau8tuKYuzf5D69LomQCdcK4ZCG9guR1DSLx58/ieHQ4UYMiKLqnJ2E0ho/J7L9P56e
2JrjhkGMq7NrLoWF85eD6J+khzwA3CrAmblcfdO7yHJrqvu7rVSr8Fdg3Rr5gsR4tJQVzarqm45d
AGqAyRHjgpSfuO6fj+w/hYYYuGrglXH+RxSJvuLcpfLKknCzMvURC+CwzpdEA+cHnLyZJ2uqEyN6
IXCXOT4XNXUqsFcieKlUKbgc/Si4NvA0/IGgsXU9ZmN2FQPYXyg2nqzf5A+mWEwqwjS0VmaHMRGx
3EsIL6PgqYJCoeqwwxhAXZ0/iyerhyr+1GkHyE0NDrTX8adJuYXgeqKkL6VU2PkKCe7slz1ZKu+A
mCQLL87pJ8GEmTw2wR+Sps5FSa2ceiDGN8lLbqTNVYlt421a6EsTN63G0cYHAD/ByBQEhaA0zKHG
kotUkRYZxkPgZ+02lwz9R2sGyj70ksfOao29hG1F7kiS0q7Gpu0WMvF5HwxgCI1Ei7wUDg6Hb+6A
rctxVEi+Zz0UPs8CVNfeKl/MXgY4nmZ+g7KtVQYBWOsRFu89ipSpajuG50XSexTzry1M+ifAcjYf
1P3R4ANiyt/MId48hy7C7Jr3WEtoHyMFElVmutObuvVuE6Q7zMuyTjVlTQe6rFYeQsi2I2vsvl8l
agv5Ox6+zeCuKtTzotoxIGQbhWPHlVFdJGql52vS3bpNVoNHcWs/aFWofdPaiCmlLwLXEUQU+4c5
Pd6lRWxja9BF2sPQGtJPUMKICrd0Z59KK1HaLSI4GSCo8yfj5NBbNPUoTXEEaRIBfDoes2QD+5aR
WA+5wqRR9HQdpDDMCzTmxcEFJ/xDy8xi4QU+3buceWBFfC2ZPHj840FdtWvjMa/cB7/yaXyVoVbF
OGlWAo54U1vmLu6EMhyCpJVTmAFq6q7VDg7zwq0wzyg/HYfh9gIG4USCkzz+Ge2UhmlQrB+M0avG
nyiqeOUaB3JDHHxQZ8V6LKnnbajQ5CSCYeLqC8HOybU0qYpMHRaqaZAw5qUlOcw1PZDV7HGMhqCj
KRD2/VYv3MF30sbwli6mk+GYa/B2bC4QQABeZxe85ZUmbhtm9BiPcUzNp0phwEshtHInYt7vz++s
k9mdCC28mICVeZuBhx7PbhdBItP9RnrAbmq4jRvRrPJYpLs88jrHGqktDXHYrynYWQt7+vRu+iwQ
4p0z/QGUb7apqVLp6MPE5aPwS+lnmdj2ldaG9s9saPQVH61diihRbxVX839qiv+hKnWyEJednCte
tIkvOBEG+Zs5Y9DWk0iTvIJonMcmnHT5ok2udtHfrtPTC63wfgfolm2+N+Voe9OmBwNFHIR59xyz
o2vdFFE0+mOZZ+lNRRf0tks6rb1FOnz86FSzNtaJPhbhT9cf3aV+z3zBKT/T32Zjwa/huZ07caKM
XkSt1fWPRmZaV25MGfK1ylU7XgUiLOkagOZJdoNWd7tsQBT3u6v+Wf7mOaQJwF9PUC5u61H6NILh
sSM5UlZ+qFoXaWQ10YVoMaFxMrDrP9NKzX+FRWVcpO0QvIrM7fWF220eAk+/A2g+5IoJyUip+njj
S7rS2UNTyI9FVbuDQ5CQl7tOreMSITzPA1nUJPkCAuZ0TIDHyAQw7H8Nt+Mxmz7B5QGp/kcba5R1
rbX29VjYSI9E0hqUz5Lg83x3gwvD6QddE5IOGdG52U0S6fWoVlVePoYjgiF+W3c/EPcYt5Jte6pT
sNHR+E2qv+e39zywErAQeKGQV2V38dbPjrUX6SIHMa8/igZb6UnmMnzStUEsvYlfjcPhQTWQwegn
zd6FpOmsoET3h3uylYKL0ZVic5WoZaktbNn5hcwHgcjkLgYZMtFipn/+T4xf1YONTFujPHpRXzmR
4mabDuFux5fdJQvD08PJUET1EAKAugI3PR7KbqBOYrKkPCJwnl2JsTQvm05zac2yRWEjhOvaz8bX
uEXi6PyqnW5NGHeTDx0AGNZsjiJWKttEs1SVHzFPM7dpXJryRUHEYTkF4eu9aLBR+vaIUP9pBbNF
CQjnkIkuSuWoamXv0fSjausaZr21ldTeWMibOCaEygWIxslpAHAKcwsNRlAv2HzN5tZL6d4PaTM+
hpka78qBslIKvHclc0YOXiIbmzxrns9/48keBTM84Re06TmftDaP11NpIwjoZTo+RpktXUex0Lai
GrKFB+XLUSzQWBDRIcjNCcWuh6tBg2Xgo6309XooYg3LIb9fuDD56fzaf4N3BKcmTB1uvHgkwlqZ
ZYF6m44NUhnBgyuVEoJ+5YBhqSGyInrtjSKoZMePYEfoDkC0wg4dEQZ++jyWrZ5MivAgqP+Cs6iG
vdHFFjYrdezjchumuM2sYkBX9iutEHOIHBsxBvdZ2KHbFivJN7rSdgBcNxJPdG8Y40qMnZtcVyJr
oBOnfVUbOxrfDYWuEAaKsuqG0tejtYux69AjvGvmyaWXu/gGOHTmqfzuqopN4q/CehQG1XYLy6AD
zi5g+R242bEF+KNMWvrxItbyVt83mABj0jFkaqEYjg9COjKpTKI86bQdJI0rO8Sh5iccDlF2awSF
+iLa6EVlRZfokvnZcxCqWfYLfTg/CA8YvGmwoTtDdnFVGtJ+8HwnV1RsfBwfKZtCclQ1jzGnUUTW
kudItUE/sNOL4kBlQwmfxlDF097xXRQrVGfsct9oyJSoV+wTWR/G67pCCmlHVmdFH+C8bMwnNA+l
x2tXHxrKnlgWhtsSY6zgDU5Vmm4C3GJITPEvBGMiAzpvLzpeEHdL8m2EH1lfR/K2QNWnW+nF2BqP
AvGkwhF6pCbbPshG+cbyNL++Ur1YD3CxEXkTeU4s/EkmLqyxE3VMLWrin7XixgBe+gZv5z0UalPa
e56o2zsNHEyCdjH3/cbu7Vi/iUo8Wn7LMoWWfqWECTIcK1hLmijZJGnmHRRVyt5Rzc4n5Vq1DzZu
LDp9q3s4vOxsO5Xk9aBWffULX8Eq3Q2Euv4upy4/HHwjj9t13gs3XLep71Vr05I8bdW5XdxdNp4o
tR02LXa3KguB7ZLmtnl5gdWkYf2KLKmxngd3sMtxFbbAXTa9FGfeKigbX98h3pL4sBMMq90Sj8FZ
0K0Kk914tMrWGfh/B+tWAZ8SrewAxxIEZoA5m4OjGp0VlWx2LLQ2CFoUmPPhdFgPN5IvSeMFHSmv
vu7aRg1+t2ql6bvOBU3yMLaxwC3ei/vOSdDhG1+8EI+9DV4oTZIS1FWTgRvFt0q+h44DfNo0hG9Y
G83M0eFEnVQTW8PAcv4HQEttIrYaLcItjlfplZzCaRmgiztWg4yUI2K3Ku/5CVZ36Mla431YtLa8
aTTRJ3cZENT8vSDNjzDYQdrkZrCUQpdXAapYQOHUDokvle2H6U4xakO2yiNTH9KVHCtlhU49UXGy
ZulEgBPciHnKz1zzTTyU48Bt3T8FPwljHglrNVdfx5WGCEdXpG7/orV970LNER6izUnKRfAjjNzE
O0DvDCxjleV1WE8uUnKq3FuJj06mBmKAMChIvXDUHVioDS+rknqSsm9bIO1/U8ATQb2P1JD5WKsF
GdFfuBJWsElhINmv59+Lk1cYyY3/DD7JxqiWzmIaPibE4i2W7pW4SsGAyUAKV3FZ9j+MOODCkdM8
WHgW59ENVGVgtVzb5IDQR+flDFA+wINKKfkd+mZRr11PtcttIwWif0NORTc/zn/hPMLRprgQSBZB
NzgNwITHL2IaYoxgl1HJcJ1trxo3L/13aAupdRmVLXeOGoVmm7LwY13tfFXvld/nf8HJB4N4mszP
bYC2MNfn6BQg/XnOxRM/5di2Pdm+8P/2slXdqlqBnd+3x/pU9pn0GoH3zl9mUWFkONRm+NSg2rrP
cr1X19Sl69bxk8IqFmK4k7nF1YNcmrK3hjYWslXHc6tqg4RzWxM9KV2GWxqgN/sOf9r6pguSZIch
ofqbMDdS17kZZ0/nv/SkwwESnEIC2g1A+1EEmOdTgaZLmCcn9RN68u59boSUL7aV1+c5/slSqjWb
2MPafoWHpvqWlYPXQ2+Cf9CYK3XUeuW2NV2pX6hbfzYW/g1ZUE4kNWA6IMiw3eZTUiUBDEmvlB/R
nGtFsPNRkEI3PrWITG64s/o+3taAnzUKOuFoUksM/dJ69lIzAYpXtXGVIQcu43yzsovU8vYUBFPD
W2PBxh0j8m5RAfNke5ITU9VHmmtSdwWsdryItpQNnnBT9blHENDYJWYRqfsut4mEiJD8pYzjpAoz
Kc0TORIVA+WfOC7H4wUFOzEYdPk5CUdN/KT8rvZr1xJVvg36IgE/1XlcDztVlepQcUyuIO/Gy/VO
bEvdxH3y/D462cNAfgmWAU8iHD39pOOf0xey6tWaGTxXlWtulDjqgcyhrquHSrVWR7/duqNerHop
Shd6VKcTP2mB/D/mzqS7TiRd13+lVs7JQ9+cdaoGwG4kWY0l2ZI9YclKGQi6AIL2198HZ+a91nYu
63h2a+XEJWmzgYgvvuZt+A85IICjzkl2y8vXcsmp8EhZRr5prRnyyTIJbCRd4W9Xv9gLQL+ZNHrj
T7gbv+i0OK/U1K8Vqe+jt3rFGXyy/MztA+02z5Q4cwez/EU4C9dD+Msg3H9zHjk1m6o1o1NJOfeP
hmoSrI7csfqo8irpYtU2Zhf2qwPrzqoS+40ZxI/PlRJo09rf9h/g+JMuxMQYdwv186OTYzxz3opA
qy+zvF5F7NXIdb/xXP9hQW9HGgL4sNxRHT8VsagZkFXTOHWPGsQn/T4XPXl73/o1jidLaotzOgTI
6jXYb1QxKGA1xxkqkXnkN3nxVpPi9ECn9NvEmvkqiCeDfN4ezne9g6qo/KwYp+xxg6fGi+MmZ711
1XlWlNLTOv587/z4pKkuoAHSOSZv4YqvLzYnJgrf/RI8+kgmfICCYNwI6aKzraN+efvza32bHL2K
rJvAOrkr7AMUEMH1vr5Y4tYqcIdOe6xUnVJXoY/r9XmE/GzAJLSRZbW8b8jtq3dIWuka7q+ID3yU
LeO8d9LS0lQx/NlMLrCB6abkgy7aebOdxjDWP3Zq7I3LYpFZeV4BXUNIHZMw50M2+9Pdz2/kh4cG
5J+EgG4o0iBMqbc3+N0bUimOsl6tGw8McrzsnLXRfvIpCjM0CgpXi3/1akhZoDuKVPW3WcbJU7Oq
Tkcnt3IfbK1wHjC0BVbmas6uldJ/YyNs++rVC9pUM9A1g2WzKWaezsIXNNywpHWdDYNqbNVYGuft
2h8rZNJjRil2KHitZxy7YpeudvOreeUmqLwJseMFAQ74dPI5OKCGirz1HxLqkZyJUVAX+zLFS+Ui
TfVAeyP3+WGjQa/bZJJhMW3XPaUWDGif0vLR0XF2BhXZ42pFYkjTcx5BD6S7Fm/gbE6vx6oB4Mys
miE8zdxTAFmRY2kdTLr5ZTTdG98f0/OucIf7qakeqIjecuT+4WqMJraOPVxppHLAGr9epLKfVMFM
YX6GOMDsfe10fHC9JsgPpidzuVtQJ36rI3ja7QGu4m5Z+kaIIaKe8vvKUXXTUKz6cxAk9Q00i/pi
EF77xob4hzujO73Jn2wnPiXP6zvDbjWvbb/Rn7UhGT86ozPvsDIo42ZBtDE0tfbl1zYgvkw6QG0a
8PT8gW+cXG/AL5yUNCmesTLXwzbIyt04LlU4inZ9I6H48daYsvDS2O60j0nnXt8ajSiebVeq53p2
u4Mu1+lAUXIpSSAvUVQaf7HW+IZ+B8+z8Rw21tvJ5UhiRbu464La5rQ5a/hqn9ppGbmN+5bP1PZR
34cWhySf/vS2BwidyIm+vrNZbJgGD02e3hsafNqr9SxHneFdhk3yx5+/rx8eIi8K+wGkzThEqRhP
0lNUaN3FWp3heVFB+eij0+KnXi7xfVTZsUvdN461Lb18fWfb9qK7ST+ag/R00Tv6Cj4Bhsxz6knv
0RG6Qw9t1ieMrQdvrnfobAB53aBH6S/GS4aQyBIwFmPLcRydTkPtSerL6tfVc9BwyoVkcUm4UgVH
84gr9Btr5cenSjxhls2kmejF4nz9Aju3HTGOdRbiiRsc06YYv3owDx78kun5kDZvxa8fwMbQX5iz
buoSIFLALp1UNbS4shKSk/YFgRt//uICcVvPNE/kiRH5ZZfUfeStSyHN3YqNxnQm5xyjibrNm+xs
SRwUCcMxZzGGcvBVFasxF7XCFGyqhboQnAtmaOi5rg24DVlJZYQDQkJeVApkjjWcR7uBAQoyNPIt
LazTJ7lhQdA24gRghA2T7qRq0HujqhYX4e8lMZbbhg7msQyWdoeYU/HJMZbpjTd3uvVgENGy+Obc
Qxyjbnv95vRBaonZdtZnxIxEBC5kDvG5Lw4F06+3iufTE2ATbOLo3nBmRBTIbK+v1eTsAZtS+AtS
j6P7IvVAICuWLumglfGAz06zT9eWNrIpHE7DaMwBQc5h3m5k0ShQm1VEBF1NWCLuwXTZ+LHY3RAS
fvEreOPB/NCAcJEtARpDob+RcYFbvf62nJzZWCayfB7sQE0vZovRLATVsZjw6aaXq+2srNeLlzHV
8JyfFcr071Mciuso9escipJgAtY2b+QlJwGFZsymzgMnic2NRdBpnjBQGa2apqtbryERMa0x2EP3
oM+m++muQCrp0Mum2v08aJ7WQN+uCok18GAHY3F22kSo0k4kbumoW0TBwOaIKTuWddCeNybNj86Z
xgsSiHFvE7UjF5reNTaobwHTT3bG9h0AK5F4Ah1kh5wq0g3+2jWJHbS3ciqkiNA4M/yoGhb/4HW9
f6XSPHuL5/cPD5uu3qaCACyLqutkwYLjneTcGO1tMSzWTT3N8qDhRvOYpYGKfZ+Qsya2efj5w/7H
i4KKZPIGoOEHNVEtByCkqqm7rbDiOcuYVRx0o80vkVRLIsiMY6g1YnrjDZ+EgW8PF8kwh0VFhwto
1OvF3jq+pPui+lso7XDNREeQs4Aww6X8VZ32P6/l0k5keoRj8GkeUwqtY8phdrdZo7n12UADQcfb
o7GTi3Xt+3RfQyxjtmP6wrjtDGEvcZaYnQhtXzMVXDYjbX/tsETXg+BHNrBhCUFIncIaV4huM1OR
5nYahAXvzS+PKtAZpiRz8cYGPgmCf15qSwa4Iv2xUxEPZHWUOek1ti9lnl5qgTHuhiZ7K9k+Kda+
XQX6N8GW858E4OQYUUZOrdHK+nZuluxyaPrntdLmO7BuGUJMTrezkPPAwUu0RyCUn3++gk8X0/Y0
6RvbmwwEBNVTKKzQUk+MqZ3famsg3nNKa1HQrOM56njNG5vlH57mhibcEgEqJ1BAr9ctA6i51Jyq
udVGVAjTflbXOAAUTz+/oX94mhsqhN4EiFec0k6SxrIqEgyDNHlbGLD1cEXrIpEkbmwFmbcbB7s9
jovNmLrdfM0xYH9LLO409G1qKLDPOZBA/m5lzeu7LNtisrxhIujrXXatJ5IptW7lehmjwS8/106a
vHVWbxv+u8SVBbTBQ6m5kYHblLW2KPVdGwNUhyyy1hxu8S5FjK03dDM26xWbHnA/dRqXzE6v6kQN
z0GrqnNQLOp5CLLq2UDQ70vJffzlyPVfz/N/o7N28+fF+//8D/9+biRM3jRTJ//8z2X+3DV981X9
z/Zn//fXXv/Rf67lS32nupcXdfkkT3/z1R/y+X9dP35ST6/+sauRvV3eDy/dcvvSD6X6dhG+6fab
/9sf/uvl26fcL/Ll37894x+vtk9L86b+7a8fnf3x798ACn63HrfP/+uHV08Vf3f3VP/r8qnL6+aH
P3p56tW/fzPM36kM2XLws0kcmbr99q/p5a+foDuK2BQpDMc38P7f/lU3ncr+/Ztt/Y40VEBFubVz
OGpY1IhU//UjUrRNTgUQIzqiFLV/3/yr1/T/Xtu/6qG6afJa9Xzwtju+W0rcHdq4DtBfOnwbuupk
KSnh1Iyh2R+eh15Z7c75IfAXZOfqHlnDpQ8OZmbtEkOM19roHDjrzhjvy71uFvABzd1QT3dOTn3r
zFn7rmtAglXAJKxqGZCcB0OcBRghdyN2kCjHTmFpJyUN2rHZQ5XzI09LXkpzskMTM85IuoYMZ937
Sp8jRMWoOvpB/eClpYzHmeTXHYy70dWPmpfinKnRyB4rfsfpP0lU2uv289AAZDWUW8WandxXo/ln
m+2Xlvl9U/Hf6cp9teL/dzvh8NJsa6g//aj/HzfBJsP0X3+vsx82wYeie8rrl1c7YPuLP3eArf+O
XjEoNygRaBpCZ/l7B5jm70xMORs29Reqxs0U7a8d4Ji/b80NBqkwRAh328L8ewfYv9O5pU/AwbIF
XD7v72/2v9kBrzcAIoiUxKSvHMM+Hb5TBHaVDa0wB2A8ojCDcw5H+7xI+7eMSk+Owj+vgg09t0gj
hWbK64hNE8OvcppCMSTjhfRNFOo4q2r58t1j/+vmvt/OJ7t5U3TElYsOPZQLDodTtLFyKslZnI2x
6zUDWqV6EwGJ0I5B5+Xn3lD3HzQMQC8adP3eghqfTl+/XZs4R7cboN/m8fP6Fquk7Uu9bMYYArrh
fynbxl/zULU+lnPaWFfrTi25nA8CDMkM+iaAF0K6+Kk2qzaJgaYigqANKIZAvffMdEf3vKmv6AED
7gp//ph+fBsE3oAkF4jgluxtOdJ356ftj6jJDvoYG5lF2bQaIj1z9aW03ugbb8Hzu+DKI0Ebkiph
k/dEH/x0GiZAb02Tu86xKgvVhxmePM41qrDtdInmkbtVx8O4iscsSIGk/epN+vBmYN5sSkMcL6fa
rYNigttawo+9HjvBNVu8C8zqu/3PH+VJOrlt582Rmde+kavQH3n9KFtrEbiBtvgre6L/NLp+G46O
JT86+fr48yud5FnblZibfZsYb20s8+SlOUsgK9oBBoMNY4aNgRle2I6JF/vzrF2UhdO8ZY3zwzIh
VG1a5BsjlaPWOTkb82GwB4xMrJjpin/MUI2JIMNpb3SOf1gk365Cx4LuC7LLpzL1Tu3YnS24iqXL
5Fa4KZMTTNBjMUP3MfX2owU0/9fmw9+C8GYr+/c1t5z6uw1Q0YZf7JVrQpxMQrNK1tgo2mccnN0H
hSp1SN/Ve6OM+/E+CUncK1pJm0bPadXjpXOnejGSqfpacj6KVd0Y1jqfF1pjl6EjJjheY5lPye5X
142LyB6DgA3wRHPr5F4h1Gq+aJUZt3Nb3o5Olz2Va+LSFKrAPo5uVbwxi/thSxAB+Z9Bsmdtoz8O
te8fblMwly1bx4kN5ctrIwCvGA96Jdy49YV29vO724gMr6MMYw10ErkQrug07mgtv76e0bQSp4pi
xKsyKcfD0K+iPpdCU+uDUF2ZHVJuMtmn1WrWB3C4LqOWZFnLsERk+ugYXWs8zfD/8BNNi2LsznsJ
Yvd86bxF28tubb2osRaJNNUs6yzsSsTCdqjtJO6uRrJ4xJpjNqZw8fpNkHbwGiMaO+wrQ9Mf8s1W
boFb0fXVal8so2fU5wCxLevBX2cGTIqhRb9aZwjHBMbOqgw4MG2druZRZMGsvth5O5fh4i9T825q
3NY9jvoQGOfCTbRno6smPc4p/h6b2vScM1eMMHEDJ0M/xwFgVkeJahqafngXMJEfC1b72AXjAfwr
6W5SbXhInMuH4lLoiF2HMEhSE4tVR9xMLW5w4UqnY7zR6Cta+5b526NcCk3bi1U4cj+r1vbf2Z5m
5mHZ6T7W3MiFXyNVZlhHN9X7jwmgNC/yjbToshCN7iV9Jjqi4Q7zKDWXLEqSvuXRygn5rz7sVs/+
oPTZBrrcLCuPUIGaALGZmOYOyJmZQhyt1cdlxn7yEJSFaYRoucomTE2v7C5W6oajOQ+DtrMLL/GZ
nNjJ+0CqST/oixF83vCjgwybBbjpBbYqnQf+FM074w57cMN4b7eO6A/VslTmYW1tJSc8VZsm3WkB
+iHHeQ3QLsq2KcW7KZvxe9Q0sux7D7d7gKdravUhx0Q67RqlXJqwuLcO6JApt7gxjZ6e3NgqG9Cl
vo0Eks61RTxMqTfvfFEbD0JoPkDuqXAu+p73ngHM0WT/Dgp5cJ8uqjHCVCT0EtDxaj/6SWeCQqfI
CyJwvXZxBSlQLntqquQssTkAwyDLSsaLCuv0rkvw002som0uiOub4pIM0GSru96sIrernaeu7kmY
Wh+KTlhIS/qPrVL2S1JnKI1Xyzoaex2LzzwyKx3Q9gzs++OIYMa9abZzsbcA3U0h6mMUMUsxGlo4
AjRtwiotJhFty+YrK7/JGdKhbx5afZJ8LADPU/KArUAAjuJLxqs02RZ5kubnOBig8zyPCh27wUjr
nTaUCSIPbCKMmrpgsA4esOiHpqxB88yFlgm6LKbVR9qwtF+sdDSCq1w0G9mNyZoXzX4Bj1EMY2WH
65p5UzRNifFHoIFCj2xJ3cfyosMRcR317FQmvlp0TTiMentiMwxatzRxhfWICHl3xXLMM0hf+96q
NblfLB/HUWbL63AtSaym2EMHz95hv+LJ+0qb0vSWA0nk+8EdsyHifGuvsKEYkcDKVfVpSCf9URtb
cQ3nyLEPQz47JS+8L/Bn1stpDoNAM/0PtJv0c7au/klN45Lu0FMy7+o+XYPPhbn4Kbh18IlZVPhG
F3y20qzKbqxeTxwRjka98jkVZJRqZDThtNmB6Ri6/rU+dQ+AqLv+hm5O11/kpTHcjRZ8yTO96UyU
Ewag/UsR6QWH8t5fSjM9s0zYylFRD5l4J0uyvH1nLr1506a519/i4AvONPJVp43Ham2tnLIamYc/
RFEY8z3+uKI+sjfx2J7s3vZfUnfNkz2i7PB+zQHx2XBYtBmn5WlaNbz5ZF/feoHm7paussv9DCxn
jjovrQ5wvvTPua/ZdbQYbsF3dvriva9NeG0aiSxuSaL1j9lqKzTvfOnEgVd1MGinsj2Hjqx/anC1
fgE+tHytyQKsg9O12bWc/VzeVHrVfhFaLT87jTW9NwsZ9Bu9wP+gD8r5qHfKASropfrOC4iLkQEW
61ZgH/6HpLP42E+QRsDlI+O0k8rpvXPAUC2DVtWOMQawC2tJdypvg3KLYwVavzpaspT42HpWDHLM
XCO/FxNs66Vv5tgsMtwnZB70PMLZ9MsQCxf5DsGJ7t4rUiIWfBQsIOGV2LtUzyYXPSMHBr4+EVZL
D5bDQVWm18d+4zjYgpTj8ILqaW9EoKG1jwjYmchiDwjJIppdAv/sLPNlLuiU7JkzWepcLOZ49NNs
QD80bdjtiaInDf4p6c76QblPE4yBLDSzeXjsDew3w8rWhIqlWOarAbPF95h6a100ZKnnh6kD4yOU
qaWvuwqKiBEadWluVoyiealKRzxZhcComhsWfcxUk29eOnaJtSZ9ev1Q6oOFmJEm/PeI0LXd/aTD
aYyMwRqftlf7XJKnkGApCCihpXGnoeHmU36AJDBcTp4++5EqUQisxtrCU0v06Y1uVxw+ol6yx8Xh
/pmniL6GrTXpWYTXZmvGWdFZU5QmdXGzamsLshDunH/EQpygDJCy5QT34F7Eas21L12dTDKatCbA
jxCbEHdXLFb9WZleElwtc1kMcWtzhtzrGDtrYRWM5WU9DYaxy2pf7mpdWMnR6+scoX2XAVMN/gzf
1NqRz6gGBP2+GIQWHHqe6FfhMyGJk2UpsNlxa5s3anXjznFVmhzmsuHzAJnhgTs586H1gtUNcSrN
nLCp3PLBnEXe71HVcMbYSaamCP2izuF9KFLmUKyGk8HymCSKpsaUiNALmvxm7qSVRVbeGE99qpfd
t/k0TTSsSabQXDX/qUSo47HRUYQMi6kxZZTYs/VhnQwNMTscSAbm/0PzpGm1W8ZMQuwinDtzXEKV
z0hZul0/f/bNMkn3IBa621R4a4Z2J7SbCK2VZjrgF9rrkZTSm2Nm8+W8Kxgt77XeVLC8/aQ9d3u6
crvOyMomtEl5vkDiSm59Duc6ruykW0Oowm6/7+oCYpQi+1I7tfqETSNrmi7MfaCM+95edXU2asqr
osEv7E/Qp3orLoY1mcM+NcWw62HKBGGyjj0HuBz0FTcEsz/OheruFz8T+hmWS4MfoX2jz3GATqt+
NaVtjQs6TPTIKpTKbj3yUi2ekkIW0Wx2C+SdAfCT1QFT3K+lM34R/liQsjY56ELNFS5aFiqAzALD
SasjO1thd8CyHkmruiK9gizmY1KDpgINSOCOFsKc0jjLa2mSQ9JQz6MsqedPZWa7DZD9KhuPE0TF
2yS1a3WObjHj7mCys4+SXuUa+rMtk1CjPXrdyqGGPjS5qXv0rEqonSVaEuDc6POHaU3Gp86chL+r
jdz3YnvMva9JBVqTUXWSZdFImP46OnVw55ZDcK5PAOrjeePyjpZefFRmakmiScJ6ztbKOICZgmHT
BF6CZWnjupC9hqX7CC8GfP3sDfLL3GTQz/Jx/IDw4+qTj0t59BrFTXcyd9yocPyuCL0pDUS82IEf
rxVsrWgu3Pp9DTu+j1omjNjdQMJ66ItRmjR49RpxJnd142ww9K2pI72PWlbIMbSW1O92pbEGE95Z
I9+Iao/c1KG9oUdub+LjYHd0pthpgdGABXYnwAUAWy/MigIJXKRhXa6F5jQx/a3OC9fZcJYItVb4
Qx1pXBIqpfdT5DujDM7hYo3jzkhc9672Zrs4SMOpLx0/WR87Mjyxg5tEmqj3AQkdnpm2Douwnc48
ldUPyZJs3MKmqq54na0JHMzH3sf0MvO9q/rlc7bWXR3XY1ndqVHod6a51B84gSoVWZNKXkaw8irE
fma4YQa5ViE4l05jrS3+FeZePfQBvC0/Bmubt1Ha4kMfkWLPz2NW1VfQpraagxdLz3zN+343zlpG
ApzOzkCumPlELaXXZxKaIgWA05gilK5mtVRYs/mg2QPqfIPTNSnZseDhj6KpzxzhsnXgQKr3KxGy
Y0mMjdgHQZ7cLcilPtFYg4a3LLbZ7nJjkF8N/u88atK5/QI2cNyIhxbu9ZtmSzh7ARIQbb8iYaZU
IO8Ms5J7UA22HpaIlrq7fAZmEWep0vMon93pU5o6kD8CuOCX2kRsj8d+au6AZWoEZ5nb1BmpNiE+
k9hpdY60EDCrmVD0YZQi+0KfX87HEkA6urXIz10QIqtPPUTy5qCm2b8rE46xUJub4bPq0GEJtXSy
DlM/O1VsN03y0WchFGe2CSYz0GFphioRaF/qytbeyRYZ+LASU3BbVlSvse3mbQPFDFGKcCSfJmvC
upMNO6eWCCc3z3uOGBgPVLup8ejitnnmlIBnw0x2jYq6kgnZbqFYfEE+e+NqmRSuuznVg3knjMrt
j6vRSHIarS0PqpAwCuGtt7ALvLxikDHbJVWQh0ZAtMKPONglMTdqen/Oo2lwvOzQpdoI3RWc3L1h
NwRnZ/KdT+QtaFsbjpCgOAzGNt2oFLNVT9Tw7MgELtpR6pxWfSLqMJ+MPnk/yFKvoJ8O06fRCup7
CFjMYDi76quhM9z2irYgHq/kEuQenTQrMqq5ceVuoERlsJ/2LeJ1ah1m2kJN+zmHedlzZ8GUEybV
sOxGMakucga/ujdSad/rYMCd0Fe+dZcVaeGHjI8ooVqfpJHqvA/c0F6G/ClDuBdHs6BcnzAeojzz
K5+QPjisdPSuUbUNh8QUX93ZyXhz+ZDtkZQoPrewC16kOcw1bjs5RxPvQ3MOc5+LhfajzVttnCIr
wgkE7VdX6EtzXS+Wjf3QuC7BJtFbenFC0erFwsTvbb/d6UuGbUCGSEVWHgynabLzpCap7ekgwcuj
vijQilvES64hfBNWNSlwWBnmukReCkQyAhEPmxOr4PKdpezmcRhK613a654WVbqk4ETVx3wyjUp7
N3az+jSmOrKfXkc4wTZMqNtWAfEOfalnYj+ahtDjwnFKHuSSNvXeVRI38Nod6ohknxFdorl8D9Gk
kKiRmmDyhbWbf+V5hXenObX2YfDK9ilJypWT3crT+6HaqhmRNMMUaaDF72aSKLBbVd4ml1VdBtYh
GAM+h+SArsVCUfIHtNPsUTq6/JB4Zk4/H14mViOA+fVQ9asht/qpt/YQ1Vd1RpFKetmZXcF9FGQd
Bzmp6r7gRVeRqBznWKRYNp+PdpA1ka5SddGt6RBniNJdMJRw5M5c9Hw6ElHXKWoBGmlRakrrdnKL
1tjlqhxtKNQOqB/k0knnbXQTwtapBIn0uqZr7A12I5CTTElAtaLo3tfJCveQom1pSNSJw8wlm1wi
uDw66WFwenlta5r5KVBgPyJTQnePictuCgF2oL0Eh9x+N1RLox0SzxvWeLAzoyB5qB16CJ1nd0eM
PnP/qWbOZcbDWmELN0+N/YDZaSNDN5j8IZoMPYMPaznieh58p93RxFrLXRuoOYvbqgrOckCvbtwB
YhtiD3GUj1AJadXYajSeBvJTjSpoWbNwkKzN89oojPQ4BnnTMzvViv0ws/AiLV8CNzKLSsmLCmI8
v+FQoYJZ0x9BSKVOtA1rrTOn8/gOtaVlT+1acJm6GKsAKEHQaMeumbMqbAKXhWWP4FPCaZE+O6PO
XOdoJSuPdliCGk5fF6h8T0XYX2KomFVnU9Bba9hDDSxC+LcyCBXGOFrUt+207rtcNcEO9XPfjKvA
QoSV1zfuBWTMMnZ71soOspYvH3WaVQJWb0ZknrVZ+eEMM8SNEMPy0BJsjf5giN51Q7cVwC06mZh+
bFbT/IEdvDroLtAzyZrBEceOEsrd13CfgrBzpA7B23Hnl8JorEeKjWUhVKj12Vauc24a7mxw7KXu
o2Mv3gPSxt1zWtlBEY12FiATM0/OC93jknTETnNg+WQry96bzOGPyZudb4l6+ymoXePaVzKdST7Q
Y+PUarzQLlinh3Ecm/ew4nTv0u9s+QFBV0z8er0NbkqvLh7payRF7GmZIpFu+36Ie6PP0ONFRKjl
APShUlutAQbMkRifINuk+c9rImnJwGbEn08KXFMToEVObAIpkvsRpv4XS+jJXe8PXRZVXqI7l6vf
N+VeAGT97FmLXkZ4UtJtghBuTceiK8r8ps/pFcbdmnVNbHm9Zx5ztXHUXcJsrCZL1k68JjWKUbQs
YQ2sJjtiKFz5tW76AaN71yKL4Egt82hsECqNhL6O1QetEM2HpWWWE+armu9lh3VkNIC9rWOFGIo6
jp7yWjYRciLxPAv5rpl7wrk9jRD025EJA30/KXncTmuSAdH9fDfYpVbSNslkEqfanPrU+nn+vgOC
tQlKpOsYokVQPGVlYg77kU247LXcwbZ6lq7/oINWSjGu36S3gBGMXLgRCylBX7nXgLV9+4g4REAx
4WTpQ6DR3IkG6K1NSE+PlhvoTvsPZg2dEZdEgzIUnbS7uG5K8QneZU6C2Qs/i43ZECJszLXwj4Tm
8dGv4Jju9cWpyb91Wk9hWjk48pRzPSShk7TyoWmb5sVOdONO1L5Kdu6QTbxM2lfRYPbtByLmeGWO
nqOo5MvaDAUB+qtV9sUXc7FQjsjLWUsPS0XZs7OX0XhMnHQW0TB0QKbGKR8undbHayUvgtbdoRNG
60RrHATsFUPLhe9lJ8mZQwuYblfVaOkRE26Ju45mpY+WVbc3AZoeXURLIHm/FLW1hNhnipsAYWeb
tl1t4k5VAIe1jbG60oql6vdCM5IgXOzE/+CJaWEX92C0op7uVU/aVpr+vnGTPtvRugcZLzzQpHuq
quRdpoN4iTD3U/05Lg7NY0Kbtd0lUOK+6qgdlfva1LIsRFRC3tvMXHlpwtE+J8oBEbvyEJq9pPWX
7rypNJAuwZXhpl2F/zwF1ohMlZ9WD7qrLUksR6P4kI9NV+0Ms2Ze1M9j5UUq17wP41y0nPrEh3lf
WkbxzLCZJpKo8lSLuq501ndNUTgrK8asP9fLYpEj5brVfhmlvSY71Xo0momUQXrTjKg3nuGYMr1Y
cJr+MFp7RhzczrrhPFdMZcJem7Rg34Csv4YaNRZRYUy9vnMGZB7jtg0cCh26FpcdcUIjLg7L0bMH
SyGzZvcP4B21KbJJV86saRgVwaOzn0ucQVrIeuiKUEH79YPQcz8Brrz41/g+O7dQCzFGphVGP2n2
tC84y1MpgSrM/QPUWkWLw/Dk1x6Lay1mFJBe4U5L4eX0lnlkqF3Kc7N1/YsU8a2ehrskS1W0bl+C
YNWIT4NWvdM06SVR1ZdOQwG/Fl/SqRMz+6mp6e7jGqUQ+8gdL8TMhEx7EhZhFsKbN0aTUqUfUrf5
pIC+0ahjAwX3XHPL9g/h6FlOHGV2QNSccntX+bylvb0UDpxwWuZ42naJkV8gDpSa8bh6+SfDb1ks
VGxTE5HEs4u9pFfXKBwsn2e0Dij1EKrZtOOwW8EhUOvbg8awVqPhs3T3mTTtF4B4+RgL2SMQ01rG
iCuNNXUcBI0VoK+kGbcWWpz4xdhrX8Tako20PFKWBeozST7uADiRqMLuX8UZUzbnerIgSFKqWvAi
0onO4s7tfDoEFi0bc0fuIJGlgRTo81WyKY30YQ3up6pKk8jECoe0kJzRvZBulzvxEKypcaZ637ma
GqnfGNvaJsXiwI1bJQ1asoi4cCGGwhOjIem8m+ZSMTKqnVW7tlDuyXZgTJI6nIqFHV12janvDM1n
11qdlviHLGNMuQ9w3yA81XMx7WRf0hoPGnoyYeM3nTgg3WvJd/+Hu/PakRy71vSrzAMMG/TmliZ8
pIu0dUOkJTc9Nz2f/nzRLaklARqcnqs5AwiCukrZlRVJ7r3Wb21eWcZInevxnIOLKmEN+raG+JWr
t9K10aY2Xq6JMGbZvGceUeqIcZPpy1nG4qlo2QuibLHIdedbckSk8aYQ97OuTnE36a2YIrdEeRQ4
gMGqv8QNAEhcAO1sEH10JgBWk9hBdlXQBy4/YCqEeFEEMCnio6AiAgnSYwLyCvgq78fzFtvd9o6C
0lLW0tnHxnVTH9lNz1otdB0vveZweqGg7HDwj0axraBAZDh68Xgc8sYe9n2qK2jpmhJELXWzJJCq
EdckDoj026SSsQsFlGCxIat1tjdsnrYbqOkstUCrKULweymXR97bUok0s+dSHlZOhU3jqPGtIHTq
Rq2Nmr4fV8FOBGbjBGaWN2x2yKXhfFdGoUArMkpfLd652C9aOKmNFzfKwhm3xA9WEXty67Vpfj3F
s9rwncRgdVWJUNgxDc/OhlGGLVotlFU5MAY72rYahZo+qgDa/adQGcc2jbGkPN9l7CrgO/yp+W3d
VJjjGPYB6WtQz/I4pSrsp6Wbbs6ui8zcbxbWsk0zdfLo9un4wp3Z6xACLfdtJWy1w+HQFtnOqIvh
lt7JYbhhTYjbB5XyUIY5zi3bTxJnfEUSAIq8QoMN7MaFqy2EVOV01hfc0uZGwDm40VoPxoZxf9YC
Wy1K3W8qpX9AtSR+dbUQwLIFcK3ftt3EaS6YVgfLKy9l73lnJC9LcjYTs2mu42yqbGgPTNMNsQp2
Hiht5Q3+Mrfs7oa1UmI2s8L1QZd5RcxhpJuerxXjOO8MkrHszWys5ZviOJ0a1oNOWuJI7tKbbMah
gDkQah8QNktSMqmnvdzzJxdv3khFw9h28LO00GY/3lLnr7NAV0fyVYH61xoa+cUWgxhrQ6GUZb7V
nFZlSzAPAHIb1H1ZFlFB2nX3shakY4Z2MRMe5dF7vRCJyZsZSXuAQKRguujYZVAU+M7ccEIYBWyi
Lw3hjj9tmaYcbp0EeDXyKokfoSLSnp1qku+T6XB+KCTOJL6OVcXcTim8jM+u6WIV98h4CApEBbtE
GRINJNkTbqRKxEtRxk15qdyM+RfUadjPnlN1vqVmxfOaDl0Vooeru6ML4W9E3oo6NaCw1Vgvi9CM
eWumLq99jHp1Dc1VIQhA0ewmPdQSLjLsGYJSsFs7LUIMS2q+yYlEVfbNZHl3LsNeGTlKp10Tw9Is
tnbgMmNLklnCiPXueT3pck2iCbmv7bRZc4QF11jR1tEb1vfYLW9Fmw2lrzq8G1eYuiD5iZplENdx
xULCvFMZOu/tgC0+NSi8hR0kvHyjiWlIrxCTPR2miYr3aixzbxM3XGbwRFiZrjF9LA1zT1gvYWpe
XetwhOuw578q+GS3mB1Z+RagCB/cohnMLalZX4/pcV0PfFxN5hda0rPR1JDmASyOy6vX2N1XzzV1
UYhcYydUjGUMtHRuzKBAQ783aa50IqVvB/BFQpjKUAPrlQC5qo7mt9PIbcpzgPygpJmgO1qVdKej
Yo2cb5PXN+tWG0RGAxok93ldet138GFpm4qMqjSw87JFbpyVqh6Y7UBqJaYhitH6LAN+H6QuttfA
Xv7lZl6vT02Si2yX1kRbhYPWehLQmedy3re0JH3WGKY/tbafVn9CszBRM+EotX1mdxg4Q9EuEP/S
qE75ROpBn94R91g0P25lym3eTVl5M5FXV+6xDugFsCCcQERSSXoLxNT1ETiKQomfAl5H6BmoffW8
sL7WgORr5+x7lJbzQ6zPU74vtJFKJ25z1d4IiXwgmjUX0L8fUEwH5Fmp+klLDEb5FXxL3Rowiunt
LIXpRamJTeRV51Ks7gzFaxXqnpB+YLMbQQENYbd/6ML+kr75vyde/h8n479GvPxnBfPzey8+kfIH
ol/+RcZ8/bJ/CPlNop3+MLoRC3MNPfpTyH/10zDf87DgcP+HitnUfkPuhsQe5SJiZvywf6qYr7+F
HIf/PzMBSk33L6mYrwLif5Ka4rf1AA2IacR7fg2f/DcdZo8GIpko2/M9TlY53AvzPu4B/1rf6cOO
dHR168wX1fYzb3e7KZsHT9zqRhLFqU7+OpnT4PtGAlXutb4rHytkh4g4l6d0elLXm7S9G/o2zJgK
Kj+btzb9Qe69XX+6zk0ynxyGBu3y++f/lx5FdPb859/18f89qf3/iyr6q9nqPz+Dl2/5ITA//WFL
+d17cv2CP54+3fiNBl9k9NcSX9Iqry64vz197m8u/fPXsHjkt0Bnfz599m9kuaNcvfYCEjJ7rfv8
u4Ze/w3xPCnBGhUlmFZ5mP+Chh4h5b9pZfVriLmBLN8khofug98Nu/+kKIUwEZ6TyBYlVTYeRJor
0VjU1gGrRv1u1NrwossJIR8Hvd8v8y/ubSVI9V7euuigTugRzA+gjpXRQ7j7Il3SlzRb1401rOaJ
G4DkTE5D55V5tNs2BZqso+WwtnsIGhEGduJn4ha6Vwph7b21V25YCuSD0k3tDXgL2cdcqncqA/MZ
sVXz3K1KQiJsmkWTNbCIstxGeS+6SHq68pT1rRk2gGf7XkO86E8E4furOrf3gEbmxYRTJWEtzz5I
1R7YP8W0N4y12s1N2d9Py7QeZ+DEHfezflpTbY3qbi036DzyU91NZ91S7xJdi5LZecAoL4JV1y4x
4tnAJbTGX/p54GMw4nfPpcZBrbVojoGCTIFekJvzKyb+o5oSQYrnNcDdOUiCw6gc7+kWRNYJzXrQ
jeLWTp6mBfOdVchdmljTHWUK5ab0IH3p9p2ml0qOy6ki6Izvfui/3akxEUYW5U5biX8sSkhf6kSX
Dy1L1Ys5lO1eWczHeq2mtzz2kKAlprKdtCREHHkD0GNtV01W93FZc7sjs3iaKnWJHHuAFa+V8TEB
S0M3hlcHqqqYDmk72UGfd8Nzb8wWxFeKaiExW+/WG9LPoQVzyUr0c5yffhGXRqC4sHMVEaufQzqm
25KkznvDAGSuikTZNvGASKAxby0lNkO97u+crkdQpkCbtwYxsboVIK3cV2USzua11Cxldxjm56RB
O7DM15bW4cMxxIOVGyKa8/zMItMc3CVTg75c041hZjVw1HrE7X6kaiNQSD8qGvmR6oxbyZDkUVWO
TyNtmGRsJUN6UtoOwLRvG76JTpNDqFcsXk7u7l0A3efByfKjBuV7jF0+HdZ7wHO7bAOxlMZGZUkM
k0yGmaiiqf3SW7f0WeAn39CTee+0hxhVQpB0Bqk3M/wEE2PoQtRdxQLxoR7SiOSR/Cy9aQiE52Zg
7O7WzQxGvQTUmJ5syohaM9YZDx03HDVtuIP18U072QIHecHiLFuhYlixlmIMMotubamA0Y+bglXe
YIBDUGf6Q1vPu1YX7UEfvW8ptT04NTg9cQ1QlbM/G2SBJr0zn9NxbiJaXuC37CQap+w46mxG62Dx
whnpiBAuPxqN0A4je6k/K+rGkloX9EZl7AXr+01HRGg3uuY9EayUJDjtZ6fIJ2ec6lvNte4rHUIa
vCL3l7G0+MzNNXIc5X1uZH7qQK4fpIr3JVsMNXRMMDMTxnVmhLuGpC5s2nCtPi+CfF970z7K1DW3
OU3M0IpKkPdxcouvYqbsJ33Ti1LdjoU2PQ82Wc9D3Q6XQbfOvavwWaVKWDXVwUGzUNCBDiq4p/JM
nO1kNp/zaiWYsSC3l0oLd7nKKV0zDY1p+qyWmG2hVY1nay7bEIRWHJn8NoaA8oPMfgUoUDeVzNcQ
v+kjvZ+h3ZNxXC3lztF4m5C1CeckhGieCWKvAla5zyLN7jEaDHeCJKjUM8+KgfJl6Z9rRy99kWQ8
k31ziVPxVS3OuzO0N9aIBM8RwKh2URTIJeJdWojsYDV0ESeDLfdKkY/PrVKWZ6LGFT91lAqtU+ts
YvRcn4QfyJMgatsHP1p/ZFbnYWUUKIMLOzmSFdZtoQo47jrIHqRmIDCNZioHMCiiJLN5hs4oeJ/a
BtwSTG0rFyjHdMosOF+StEwvTsPFTp2rWnkK8jWxI7U0PtbJtP1iivWgMat5m5i6ewR5XY8sy+nD
QtXLL0FOLRRL2ms3KOPlbReLg5nk92RtNFVUFJ4gTGc9F/kSxJ5bGX6l2emXreT2Thu97DWxxHJD
roH89vLS+p75sR3y1bvXxswkBGCaP+hkdt+XJqfUzoqP/EVWJywAGZM2IQ4aWGpsLW0v3aS4lI74
6nsNWVDdGqHSa9Vz3a/jw5WHf+6WckUXvO5TqeagGnp1r9SjJoIl8/QONZr9qszW6FdeGfXN/Gtx
qqe4BJqZslUxAo6Bm7HNP0FZqG4UfRm0ilOEakrCMu92q783qeiaYFD07lm4KahkpV1lp8JIDKIr
ruIbvWrbh2q12bu6qVDcbbco5t5VZuXNGJvqxPiRu2HeVM6jqSquRbxuM7w5MKo7b7Wqu14Zxr3n
5fWJSGwlJPSWzUkXpV75IDPyZKA3nAINLfcTfNJ0R64Ix4BAt/UxqO7k+nE1xjvcKc0zxjPr0QTm
bQLIB7psCZbBwUDEofLeDgI7tK7Li2K41YPepN2FUcSFj6/sgNrczu9ARH0ytlsfGsqE37TmW9ty
1jMIynBI86LZWvGaP9Wm9gzizCM2lPXRIzP6IFY5v/N5sLfRv1N/LyuS+5Z86R+qiMslLERnPDnL
nIxQLzonJMpvZJbSuMupGqS0Ca1bNT7oA+FvJOAFBLiJMIm9S5aB7GfqTSvjB4WO8D3tF8HQT9mG
AL0neyniHyEnG221suu6ZVtYX0RbhAqSERolQgCpD1UHbXDyME2Fmfm5Fy/AgHV8cnOy0VBm7OFc
3t1RIYK15KAAiFaaj+u4eDTqwbsrk47G0XmNu8BNIThiVIjYqpSQ5Jfm+vhCDQ1bj7jqDJ4o1El6
2SprYj2Z2jCFjBHGWS04jtV8JhzCSX3k92tEkUp3P2aa/SR5nZCp9XN7yQjXQehvendpUnXvpGfT
ojZwzcQFoqRhzW00Opm7Ty0EeMJg+kv6hvpEb7K/baf7WApnBfQdJj6cUm4bdTC/rAUImNmr4wYF
yB4kQ1rXakerXosL+ktnI2LEqXK2t1O9Dlsn1T6cTH32jH4IZWdVN7VHIWqSUfTjI0x+A4PfqUu7
1XkvLaU6JW691WOHU9KrZn/VTeJl+RlLv0JTdOQSqr7HDGlBuQLprHqTbNHwToafFVny1Xb5u6O4
8lYvtShrZutkAI89WI0DmWnq6Z2G0/utleN4rJSxfkrswridhr7b2cVSYegBlmwmtLm0pWefY+XF
0Yig019zw3iaEngKH/LN/THKAnG5brX2VkfczZuWhBY+i1Qr/Nwebxey8fKhDqtya03I/qkM3IE5
iihT0uIuqWV6WMkF3c0dVDs64+RWdcehjMRaNpEDTRNqCfomixt2X+niflhhx3FmejfTijioxXuX
YtjW6ie8qaTo1mU3qL6V4tnjGBcGdhREGZma8Gt6qGS/piXfkeIXOVp88YqTcFHH+9eymDDp13Y7
oO3MfAIc431WjNpPbnbdrinToyPQX8tEGFS5I79ppVh2ebqUeymbYU9jgf7SuloZjAzC8D4ApgWc
m42oqGw7F7JciGggp20J2I06/GZWfEqGLs8Y77PEi3QyqoiFnPsuMlfTiH1ndHLeUqrIoESWBGz/
+pyLeml+yVkoUWP124R0gNepLwiPXRcxlSEPfhKqKpIfpigN2ltJtVDvqvhY8qJVcOTSVNk8cNbL
uerQTE7TlVtC2/+IBH25pmXhemf6Jhc88yxj13RAWX7RzQhCmnV4mSRRRq1rCHwbtlyw74tBfaRH
CQ5C78Q4+WsG2wXUrcZ8cKr7rPVdHqXplSdtDOdxsRN0IQjF84c5M8qt4sbOJqlWUP3FbNEaojjk
J1/qwdi4RtAsAlyRis7lsZicLrCNrLzl/E82WcIg1/VSjVYUWrcxrgaABEu+6xlqUrqs8vpHp5D8
Pa/h7frEnjZz3T6OXS0ToDk5BWvFoGH2THN6pulwVq1xo6Q7a13sU2lxJxm5LG/IkiKPv2qKR501
gIOJpY4LxAxKg29gKhLzF5/OsIe2QKA6FiTAQ5lumsaxTnE3vDWGSoC82ysEx1DkgO9tXPdDGXPk
Vapd3aJH03dzOvRIlhMv6CUxPrWhjAeNy/nQ9va6heJWQ/QXynFSqLSgKWHdDJ2rHpFFKhEKE2Nf
AVXvMov8KdJbwEFBd8vXbmmsfda4SIfczuMG0Zawccplxy9xoaqIc81tN+Xaiz2Nax6ysD6gB/lA
Sl/7aE9ByieE4H2JDYt8z8DW2ZPLpGUtSmeVowdp+i2ktRGkMMi+jdPoONph010w2j1M0jzgn7Ci
3tbuWBh+Dd6XMSd7HaPXOEwIj0oqUGHZfKFODzUbH2qxyTsQlu74c2yKPc9HHvT91L/yjb7FY2Wh
hq9flEl4PmLb/t3Oze8pS48jBE0AYeJr5brxXOM8E/PqZzEUT+ekP4Z1tXir6Hjw1bIweKMVOVn5
MruNc5rN4dnrFD1CjZT4XhmfZYHWh/W+uJHkUXICFe5uXWYIavZi66ymNjYQ/qnKrfmpX+rWj6HT
/FpVeIhnJ2Y6NPy5quAemHpxRRonc6i2otKqY6sXgSHzzbxW1kUSv7NRyFjbtpr1Nsap+8pBmO8m
kf+ilBDyu1Yal7+00JRntVrWqNFra8uPvg5jvbN2fZw/TiMbIkcbZRiZ17MrsNCjzCLlh7gtsua1
FV8bTJdTbKkjzrKoVUfnakyMMejY2ZYvbKPVmy8iWz9xMfUhPSAmPudsCKFB4rsWeQcft/NsiMq7
do7G2d70suEjGzU1sLQesxSvTmQ08wZZd+OP+qygBhy9B90b2Ypk7J5bFiN36M+EHxe3FqgNnnBh
b9plsBEYmpFlSdefQJ3D2WA7MrrlHC9OgWiTAbPtbzwarLLBtRl+yPwoi44mDP1oCAwhSDm9cHHb
J/QHF6nUUN4tqHaqdW94AacdSyXPq8WPo/WQUrWjPe5aE5lOlXEhTclNrGnmYbzWmWhz8Ws11TFw
jNHZ9SMLKMuLGgwlaulW3OiKTPZXEarT8O/QXbEl/xMX2QIHALiiRzRubgUZzI1F4wQ6I8SBPX86
OcPvosd2jyXtV4bkJaomEWQrSmZotjiAmKsifnoY4BR6ddyx7CPXbanMKNZ7bagurdbuIYwopMCO
HhpYgoLW1JqNRs4x9y2SzPiS6x8KbYpb/ALLpgPI/0CLNPjAXIdidH453XjsGddbTSu2k+QyJo3h
wl3R3Q7F0BxKpwamQMOTDJN5hCBf905c7XQ7TvDWxZtR9ncwi9ECEVfSarYbcnQB8WT7UtM4cJKK
XDLwvqDtrXGL0dJCAmWKbUHo28abmiW0s+5lghq87Whl8ivhvuLWKYKqzrZ5PKC0yeNzzjy+a+JC
BssKEWOU3dNUZhtDZqe6lF8NScAR1BGbKn+v7TKL9VB17auhVfK+7JxHuDVo3QIFOidMvyX1dbwp
wAtQ3yg7Mpm6PSv61YFQL2FsyiSgJtTeQN6i2M76JRroAvSkcDhLFe2D9e2D/KecYb7U91QWonns
1hA3b3wVS0FwZ2NU5g3vU5LCQI7qNZjQsoJ09ugU4npGIqbuNZv/UcODYjpIbq+cuIEDlLRPqPRc
iCTMCJ08E2YdA4lnT3Ns3KjYeXauHEzePCAeb5Ss9PYyh+jYUohurH9oi3rrnZIXRKZpdWn0+b03
YJfQdEo/rwhLS5AO+0RftOigQTEk9G1rzxKqGQFUpykPut0ektZj3cRUidk62SUFiB5OQ4GQhOkV
Fnln19DbiaW+aVw8t2bpnlUGa29cQup22iBX8+NUVS9IurOdYqtiY1tSnDQXpRR9DBMnyo0e45O/
PifVDhcC10UZe9uld+8ZPFRUZR7qaYrpSoTpIW/6YV4wnow1C+ZwleszAv6kDGXftHZ9Ynay/REl
lz/h/fA5otB2qO5y27YG8l1eTuYpsW0HbD2p1z9YowzsdegCEj77hxLpkCeKV0PP2v2ql3BaqQtx
oZ1Upbm3KyqeDMX+cVF2UEKzzZv1TU6MEwKzqItXxUA2D6nMziPh1szX3tKTX56HlMZZY2SixakZ
00+HS9EfyE9gjMu0V63kgx/xjZGWGKzaON7DrB31vtuYDZ4tmVtD0M8GmIEImnQuwsSpqkczL9Pt
bM7HLulcLo5l2qyL8Q4Fe0C5edLiX1SYoMmcxXdR4u5Vrk+gOQJW9g02+YYZ3bKq/mgNthNK18jp
cbbv55EflzfJCIUboxOVHTH5r1FKsheQaJawclaRHm+EXT4K29treaFzDLH3QZU3uH37hZ1e9xbj
Cd/GDyEd2ildNJPQF8vYUKMlTwNV2Ce3+6W246ti9qGXXKMsZPvltBX1xF1fBAO7YKSvWRmmU+Ol
CCyrD+5ZWGwrDybDkLscR9S8Og2x+XMVyvZbmnqETPYGEBpbFwGc3fxKJKjt97aHHrNMjV0mk+ws
pnQ9aa1uPa4Jh7timjwt5ouCFaVGGLPzxvNQrsOubZLPvCYdZmnV+TQt3RwOGUUd4N+MLZ3vOeNJ
E+oR9p0miG7BqYFya23sm7K0zynuA3oyVj495IjepK8b3bLVNwHXQEutFQ1N3O2MpURG/N3VEcYp
v53voNKiSZNbPf9Z1udBfRtr/eoBY7Gijr008m/kmBu3KRggceDf2Ssp1dQ0oYDoyxEIK33pskLZ
J/C6PI8nFMnao6qYJGgZSvGVEhsSlhU2ZUeX6z1wphGSx4CrTJUFEL5CPoOhxqeJN4u6lIuTxTe9
Yk/bEc3SuSDdKkA+9jTFTOhWekyThLN/UBSiThQJcR+/6maJ7ifronpV0qOZZ8WZj3/eKIO1iweT
b7ROqXj2Zk4qREevg/JqeeNGX+aIscomoK4cA1Ihru4vTV7MEjBtcvVDoq37nDdxy0jyaSs0bOXJ
UZU6UtHxq4prull5KFmPvtBdbPW6Hf2iUI9KnWwLL+ETW2mbwN1IcF2kXJ2vGW4vU03Xg71aLta8
ArWNo24pb9eOKY6nCP+s+YKhlrHAxWJu0o4aIHqSpAmo6zmJa3c3x/STsE4VDNpNd6+PpGhQWYS2
wSwq0Fu75+p2ze/OKoIFdEWb50+izpKNQ9LCW87LzgKSBet0WRJrZwseQiQABQbzfK9lIuq5cZGC
+MJ5awgh4TraOIM9HJIpXc4rTNEGGWiECAMzphOoC4gKsDiCSva7crgbcEUuXnaRAzITWSXlL6KM
jlmsgH1ND1ikW6R6E7ey7J4qpiaxMDdL2Y5BSeLNYSanIqxcCdwvnM+5MO3AZpRY1E7ZEsFuHaXN
TQUIJo/mUkXJNCw+da456yIvgteaR3rahMGtJ+oatclq4xtpq9pE6F5Nlm+vOkG+w+iQywH815zn
Vcpjro4ruMnEoTKCzvlx0p0BSH+QaMlAiVsOXo3JL1pRn9/2I4WJBZ1kyHW5JtHaJbsFWzvBOOuj
gzx01yslYZWKJhK/0Zh7TM2dwjmdqO2WtXfu2nHAuYDyaZNVFnobYhyKoNUy5wnVvBVMAxaNmnFq
P9IyUwZra6dpWJJYdY61moOJOyiJVAwy24ymg0hr8wW9qebdZWDvH4raoq8f3U4J1PpqVEMEhHKr
Vt/NejgppY0urxJ7vAnpi24RBTN6HPPj3KIDpx9tr89ejGSeP2LRxkvPvfzND7eNxsrFAOcQ+O+X
+MNelKJTv1JmGyzfcZF+1+i62SZBxLCKNAE+k/zT6kz1lBaO+i7Fam+x6E+vtTPPzznYc1Cgzdvg
BysOqQ24j17JAg4VxptOhvcZSMjaZhSzXwYOwtvYE08l5YinOfeq+7TT7Y9R7Vra8NgTQsujkBHt
avrcZ7id/Jzsk5uqLfNz0ff5Rpu7Nsg0S5yXaWheB2f1DhNqvA3oVMdUW/QhCRT6uZqlDMu1ek9a
eWcK+APkm8LvrFbZp13m3PBADBvNg0/gB6bWl6ti6DiI0nrT64UUhdRKpucZVexhKE0NnAkP39Ig
oQeLnNQDEQDm0cq19TJnzCN2oc3MHVW/cNXqyS0xzOORLj17i5QXV58j3ZfJnOXXaGF9QDxYb+rY
XqJJquuGrCzTR83EtTihEk1K7cHM3Xqv6033WunWcsLtUh9rscZfUgc6AQOqEs0GR5QmT3VZ4dIA
yDYFyQLN2j31ioYhpFOS9WsQdekrQou3QKXGsZ6fCZ5Q3p25j9mM7H5H6Mdw35GyH5JcAydXiWJL
KgC53J0nj13czVxhDBfIh64vT0tURFGiYx6Zi5jxWj2+o9Ju2qlkMh61BKvuQisNE4JTfDZ8AIe1
gnoFYiDTwRnrHn4yzx8kG370v01eZFm6oLdrNjp+OXrVMV47C1xzTSIjoWC4UJKUI8aU/xeSoP+j
2Od/rByDANVrKNp/FmTsu+L7f9U/5Hv+SyLo377uD12GQhihRv747+nbdE2Q8fl3YQa/RVKrRe+D
yonoaQS5/0OaYZm/mZpD9g9ouElfyj8Jg/itq8nJciwiZW3y2LW/Is24plv9qQuyrrH/v+e6s5BR
R239e02QRMmur31CpAJDBkDFO1EF13Vedf2+Fta9k2Rbd/ZwWTTIyP/p07r740/55zRC619FSb//
4WQruty1lsFfRf23yDZVV7xSn0BR64aTbgBGH3fVSkBvRczZvmvVAiBvsvtDmSbjvTKw/CCs14i0
mLpDx6icgiTn3e8bjHd1hhTHfuIXiap6pccjgfNIW/XIpwubShQxlHPOW6aV8+dE1gTVZiqK4pKY
gyiRVv8iVV3Q/o2AlpwRoX8JbcTQUnfGmG4wyye+qQi9jtxiacAz5HKK49S7L5dS/OpXSjsxvUI8
wexfG9WhfG2lsN4VlZPAz+ATIJ4B4hG2tgjGpe7UP0uvWWfXmry/1VT/JXXU/59CPc37PQLvP7+V
N9eIXN7Jz++vuvpXvdTfvvZPxRQN1wj2qMfyiNr+h2JKV38zr9VB6O8M3aNWHFXe34N3r7GjZMQ5
FppztFMGOqe/S6bU3+jiof4KRZWBxcb6K6/lH1Hif76Yjm7qJPyi+uMlV4Fj/r3RXF3sVmenwrLp
1KML5ZRqJ4JlvkVzkybLa5bgNc9Ydxibf2ld85qmyt62J/udhoFlW6Xyy0qQJo3ucGdixQFhta16
Z5CjwwiMb9p7MxJF35S5tiWM/15buhCR6R0vLXZeRDL11Kc/VgW4xSjKzI8bgUQzde5u6uLHMAhJ
aooujgrVE5e+d+rbNeVu33dLXl5y0oQw0GYWDDQ5KFz1Hraah7qVEVNKmLvltraz24SC6mtLta/N
tb5ZMCScU2bfsygrAEATQAAnF0kj1VNRy+e2XM84nc4a6vAt2D9EMjlrdhWUAvJxqCsjWhwcM3Nd
27cWPNLZSZatWuV70mKCso/3gyye+sQgBsbUAyHMT4M0hyCWEvFJmWS3Xd1iPAIHLLs1YJ5GDd43
J9TMJ0C3r1RoX62r7BqLuopMLV+cUY24c7XHtl2NzZC4CMEq82Jo6BxIWPOXUiobOnhfJOqiJVkf
27z5xgUwniAFH/PaeVtL52CV8EVGpn9VCHczDbHyvCj3lYiPdeWN/iyTxYfVQINdFt4NzJaJML0C
N2tEODXfsSR8q/mpVbkhDqL7LjVKjttrlNnateeVL9aKMn00bFQPhokhzBks3e9lG1qzXn2R8pT7
9pQ5D6lePKbyocCbjQUmZgEijuAiZozehdc9khb/jrkaQ3UGP4NaKZN8q6XWA+QjvguMem18y10A
04W86aTe3zowZOG4MP2Kkv0o1uyGbxU/jT4ku1QWNhxIHhl1TwBeiwcEysMLyEXXtvNE6s2smTqG
AqeNaPJi8qvwKartAGQ/pb8WwRMN+0IUweTcMSOTrTC6R8VVXHBotFb8hXGrrLpPvj65kW5phmWN
mab+L+7OY8tuJMuyX4RcMBjk9GntWpATLKeThJYGZfj62iBZXZFR1dkre1gjLo9wfwIwmLj3nH3q
4lsSV8dRkH6W1XizEyzx1JR74FgrYQ173WB6ifrwMKYI8klBpq7vqnVbML/3lABMq0LXV/obnNc0
wOcSfEqBW35tDaH7xfLVFy82KiIQqKdQgYnafh9OmI29h1RRWGUJQGRgo4bvzzqUe4b5pjUbJO1e
+uzaUvN85PC0xgTFUQVMJXIM+wuBzxw0Kns7NcYTVUIcelDZJmsFdg9RG3qJNfa6e6e6y+PwS4UV
IwxQppWACN96Ql4hpGyDsOA421sbMhDjmxPPDyq39QFLUniXtge2JyWHlfmoy2RrBi1SvKL6gRMG
wgD3Y+shBCGz62vkmcjkOiATBk3v5IszJExSEUU0bgo1PDOzt6z3m6yzOGDYEwnvnq4PjuON95IT
7b7CZ74pFOALzJRPSDS2fYAjPo4PZGOZODu8n/Ysr4FVRbcsnT8cHXq3uHbQAVQ3P4tYsdEDrN2o
3dhjtJswDIQDUiJLHszUpEBfsO/v518EPsR1nHRRdmUjBlIUU+tgCjZZJI8VvkfS2vvPBvVSb+OQ
r1sH0yKhL0A1kH8UJJSUVv2prRi+Va+6VW7+AFx56uP4HmyFfch0Rfdg+gigxqBIybHJDeadL62N
LYxzGI/4QKnA4vJxqpZHJiKlSBpibwTTV5C4VKCsGVKt9DuqXA1jxXJRnuUyW9tqfPPT+ZKODYq+
mcxtYI+nKaSCPsV7cxGnzql+pLzKbc2Mg0uU8or/mpzLytr7LsHfOldoDzMqfDROOa2Blg68+auZ
IaGS3lddFOfJjJJbW5Tp1nOKEXiC/iISb4Nt8xLlaNS0PX0GkbnKbLJ9ArHyET3hmy02Tk4pva2c
Aw7b+6SnziERsK7rfng2w2FJ8l7X7teoFmTS1wBfPHfvzcb7hAuHkvt8WLKVY1N9+A1uuWZ4nnDs
ARd8A/81cIqfvuh+uNLwQvqWYwSLGvDERnCNvLG/5XZpnKidwmBYlINDiSe8GZOtU5blJ9ong14H
Zd62GD+SGRmTH8wPHtIYrPgQgRrxUwyyO4dNaW0Qt32qaZIrN3odI51ege5MX0n/KXbgot5KwtxW
1RTeu8OzQVLliRxWeoiNTk5hTW9xzpvu3h9jqmOxuzOTINroICqPE/i5NMfuiA862JY2S6HrNnc0
qHm1bwTx0LAj2R7PIeJ77wsNSJpBCQ02HwR2h4sOJ7iHhCe5JaK+x0RyppT+M6obvTbdgVJPYJ+S
lPFMCT7ZcKy31/S5PmuCe+kiBMCuzPgl8jqxb1z3U9N73wWLLNlcBMqwqtSq/6VaFh3K3myRMkvM
fS/5Im/uS2H82upvUky823YZaYEd16/03rqrCrP+3jENsKdJ0dzcRUI9xalxi2D6H6tBmQ/R6Mc/
AXrml87VuKZ/KbExw6g9jijvHdc36Ah3EW0LpeZdsQi5a8vxjsEi7m7mWX4LFsF3zjLCliJDVYYa
HLUr7btFIO55Zf8WwZn5aBvDPmG3DWmVUYxTy0F4Wo7E/nI4jsrlnGwuR2ZlpfljNofWnW8YCU02
H6hLqdfonp1DnxBWECT02FcyrtTPwIfGZPYpgDCaCx8ASHFP08M9EWtDoatorfMs9YcRhN33LMhg
FKVF8wwatgdhyD0PJ1QIrh43DW3LBzOa4+1oFgiSpzFEu+vb4tjoDqxM1yxqF0QfV3OM6zMaBiQl
TmPemeCNThFPNfN6SzPPAb9yNZU7YUrO0bt/OP60DiPc06uy6ECEVPEdptv+bkp9J9u2jdsklPHb
9mGcAgNYbzevJnSnezHHFFBT1x5vtH9hRWRouoI5iU4GVYtgBUSVqmoKGmIVwj3Y9nnivndTNN3F
WfOBoXHYYLcav42OZXDSsSAvRXqpUJdyTDc5TZlHN63nE8y+5pG0GGvHYcz5kjUWIm1mRYVRypj3
EXbSsxebLh3FG8I0hFlqJ8ONyxoWqI9BTJR/u+Iz1yb54O6Gts7Z0+0aSEB+LLuhe4FWcMu5xI4/
fk2L/GxoClIuQXFYCNK7vi8c1KoRitsICl/t/LqwHTBfcx9aubVBi3KpYlpYc2ydavCaq7HNaIQQ
QTx11YNXVf25zuetnavHXnYUTh2x9RXjNmeVwFc47sc0/472irL35OUvmrBKFc491kaJhGWOC/qT
8UGWJdzFKjhXkSh3DZqAO6x416rwD/gkXpoMJyN7q+ZpGsdtNrgPQXweLR7COcQm6YD6UWVp3mzc
8wAP613hT/dN063NFjNxxj50DDdNwh4/MXKCyaVRvTgGcm/quLaljwgeV7Xp7UBlJvvQSB7HCJkD
DDra/9TdiiR8nWe4U17docHQbnHypp6WXV8FD1OEuMu1wr2dmVvsgK/SbZuLh4FoVaMZS1d9qd85
VLyzSJ9x1NKT6ZyD5f9sYN3feVZG+70CzTDyux9GiR5gopMOb0pRkdKb1u0+kafMpz54nrLogipl
h0xHbYNJgeAzMI8mzjbuf4lXED7NyPoz9TYFZbxO2AsSK7zhXHdvIc/YmBxpiqpZeI0nr/PopjVh
8iMYsc/ipbw23bK4dK8iboyL9LMrfuR52y/+xTS6OupFItOg1zhczS67QD0/SRDK67miNmjl2VOw
oGKD7qQbThleBfdNBKdcaNZHk7D44Ufeo2cZp+krfaeErv58FrmxcI/hWZJst+27oNy2bYx9tKA7
SU3vZA/svVm7jAihBA/xFmMlIJF2YmHgJQyI1lPrCgzm7k3lvL0936kZcT9W0asZkOXp2Mkb9kZ5
aXWDlONXXebfKh787yzpYY6ygbz/pUz137JKzkQUDf8U1vN//uhP3UD8Y3FZkZ7hm9SMiD39z4Ie
dQMcQpCtiB2xBGanvxj95D8W/5M0CWG0PddxcWH9Z91AUDcg950gTIvDviAY5d+xWgkKDX8t6XlY
rQLbocTlgp1wOdovJb+/WK3yNEyL2c1KhC1N+wgKbj4ZvYqOhDOib16gElW+iUsUz5GuTJwWKn/1
nPp7VOVfBy1PVt99sI8Otg7q8m2t645xP0h6LC5Q69mTNKfZutCSYUGw1EeUTONOe6wdQmtakLR5
jWa8i1LOhrIMX0dv2EQue9hSFQ+GkMkh9kE+jZx59CKlMyNxB6vtvjA1HKBh0awa4grewHpqx1Pl
ixOdASKVjfhlSrof1q+1C7vWrbRgtBt0vjZhr7yVK+hysG3o8WOH30QwEsnQ3EpEtZOXveNz47kr
ojMGIrnpiv4oagRzQ5BdQovGfu/Wj5ZpFfsyzQFs9VN+GOf8xinaOoZGfva86oIT4+xRUromVEZ7
tlTlDEOdUk211pisd02W3qWGJkWYHsSWMKz7wpDGyWbB7lt9SAcgdKDfy32QFls/U3uv8qAKNwrW
dMTB1nJfO2Wu5jaAlKM4C3j1Og3YzE9SPkXRdGvqgcmgejQDvW36+sARnT1ae0wmdge1PMLouQym
3PpJfxlZ/CZ4emFB06FIKZKm9XOe0TMuG+8lUAWcuFC+ai+o1hQNgP67Yo9u+sWarB1nLuPQEQhw
1badb1P0i4ZqafdKPsxIR76lS+PN+3rZy2RlbB3jpmZfpeZjGYdPBSWVsgBtY2dkb0dwHkqFydyx
222Kp84rgMNquAUgAo6Y+g+YCA6N416T3N8lWbovvabaAM1D7pupc91E57EO8XelIFIMTuJsA6t3
ITiFZCUYd2No1pAKd+ybfwCoUWhgw+08ZGy4G47bPcGaYdp/Qga5pMueTSig0pnlresi29sN6qsK
sZVpASUDm3tImyFdA57+yE39FTvcHtWa2um+vCBhfTVUdl+4/R27zk2mhmf8FLBa8k1GIrCw2GxZ
cHFVKvZJDQU2QdW9GW3/W5MXe/jqFIWBD61NUeK8GQHmpX11Gj3zEIrucRqsoyndi6ymI3YShJaa
80zWoxSsbQk1wHBew9K7sUXkbNS7j8Iv+SJjdYEdGW1B1hyAN8IO5hSsZ3ifya99bh9sCrA8kLKL
bW1HTzXh61FdbT0dvo3ot7gU3beGync9x5+2ZbzqsmxOMrJJRLA/Z8/7aFV3jiwEMyZAARwlz9bS
lerd5Ila4nHyxEXSXCPZa5Xp5mD9al7pxUGX7FNQZ21Z771seggMJIq+Di5VPr3ETfoQNdYW7s1T
Y0UPNU0wtpLriF2otXTHArd8tlIsy2EmdtTc964JPdzOgzcJMLzHU2ir8GNeemqzbB5a1JZ12F07
ULZzSl3fTKHNG+YBuOTigEH4UFffvS4/pv53K2fpNVX1BGD5xLEGyszSuWvbftj5JZPEYo5wlrZe
PrYlSggbK3M7HD3bK3b19CrN6BxG1UYR+Lt2wAfjg7Ge+QHuUu9ttYLoN1tfGKIhh3DrVnh2sU2b
xlkJJpzGME6cWXZQTvO7JhXl0W2dnVv1zw1NR0RsdwOczHU7qX1Ggum6M4k5DoXp7AFQRYhb4hfQ
7eyYwVlkwRv7gI1vVdfB88XGH5ID3JRsE7ivQfkS+y/sG+c1mK9dLWK64qN8GJKOyX9mL8FpvZis
16xtoQaHG+Xrz4q9NvA6lDW6gYKigvSgaMVuBZLppVHkTMnNTKeWQQ+RDMjAGbTOtaA6V6GbXkse
Xawg84amy4vjlfeew8OGFoWnBNcNkJ3ORZ0HYrDvvySe82jnM3UWTKXSvbfs/q1fGruhpJQURjD5
ClTTVO9usV4C4Obhu6pkDQWhkCtZpQ/9NHwtlvbwqDh/t63/0o4liRaYLXSIbsN1io8Rh8EKdP9D
1Zi7gsQInBBMuTCC3saen5QdIYwoq4StZ8DxpqQghKmHoM97pgKoo8b45i4d6mGKX5VdfnMj9wLJ
9hP4w31U5O9M58c2NI/5EMzwbxdVS/9qtv3B6mFuh317ZOPI00x/l522tctrFBesHexVXSSWjRyA
XerpxMntm+GChndjzvmzN+IB7K7a8j9z4pM3VKso97TytXQLbxO7ebcNAb1Oo83KhBRTRMHPUfi4
gayiZ5YXPdtuOLSp5w6Xqom+TqP57qf5abaLfQtgZ8Xihm0s8D7naThXfX2XSJPohyWtocaJSXUR
M4kXlW+lSJudGyX3idSvhWn8GERM8XHsjrYWj512oXq6HqBL72H0squNubYALkpReInP8lY++k5b
OPg08Qh1ajpjg0tAgHqHahS4ABbNQTHh1SJ+M+6h4IzUPmiaWd+91Lrndr4wcbWXLKsPGVBKqvOE
qdR1/+iNEI59A4Y4mWlr+EvoZfvpxxSJJwC/1bozFjltfWPpyFZ5jX1Fh+a2pS1fdIrdt1XtEkM/
5CDFVqPym51dZfdE+56K2n9Iqsxh6PZQEwaqhLNNlzIZo29qgvw1BOCu7OxTWf4JwyHMMbIIruxo
IBUFgnsYeCgV4I13s8K7MeptFbfJqk5Ij62LdwFVl8U9PwxDma6JT6m3s9tufTEgXGPb1fUXK4dh
RU3CCOShmpscSpL8CTlla7T+efDj+VjUBc8W4S22PQwbGQlK1FYvrkn9xUU30s+cl9CRkDZy7Bzz
lnXBPu7GZhN087TyxMz0oHZjoXf5Ij5Bhnl04PCtRTZ/TVz/mxYgrb2o91e9Y95pD74DQssq5D65
IuWlK5yuY8otyT6UZcdnqaczXSkyAILhUWJDAM5S7GUN1T7ViuFcygsmb3ttG7VcBT2imKkqhn35
SyhTOB/Y5PNNl4xX8l9MUGeUFzJJ4AyuobU9oDEFw/fi+MVRN+UnEnGxboPk2kT4oEQxAl7ukoMr
y3EnutimhpU9E8l8sdDC75nI+m042Gi9J7Q7UYUWE70dVRYEjbsWyjBcHDQxnWNfgKaBZlLMGqk4
6aENQb9Hb+MiCJp1I/c4FciLQmiGt8KMdrHDiQ+ZC2KpGKWtbUOXTkEVUuAoPetD1IjaUdXWO6W7
G/PceZDDhZlcMyUmV1K5PzzkGZzjwWeD6Tewd7Pf6si+MbEkGl3H8ThLSiQ8EwZBhXUfWPE2d/yX
ztKPbp98GWd9tYrkolT64fVet2o9zNfIfoatFdPDczoY/DqAN+42NVuBEIeTWZK4ISLvRy17d8u8
iJg40+DkxArR06LCxg4Qmis1jHeGRWz72MiHbloEdJQlxnaxG1NK9SeYP4gPn8CrovTuzoUlT7QD
qCL18nvt2eLsTePTXPsvyva3reETc2MHa6DNizl+hz1zF7s1Jm+nqBASkUUxGN4WrSxNEr/CmF9m
E3xQjKnE7zDp6PGL7qJ1b3vhKg7Gi27NcMVk2sKSHTaJqxdTWPg4goBjk4wGMmjTj2zqL0JQxJeL
8gzgz81FtAFsC0suUfBUIqPykJkoDLKmf2D0cVIPre9dU72EYQlOi6JtIbeg/bu1jarN9/2QKm/z
TLBMvYRVnJWl30k24fBDHseKMsezFbYXzFPPOOnu4BU/qrI/M4YLbuv4LPylPSKcbwqla2ficQBK
epJpftDOeLZjeYwQbKyGLmXH5TlbnbKhQq52P+SYKJGk/0BdCZWZzfBc5wiz0+AucroC4eKA0LvK
1tai3tMIUwH+ORukCN06y8KDY1A4qYNjp6KfoYz7vQMbK2dVAbhZrkIFlKMpxrfMR/mRI1bsjWzr
tMGR7Bj/YvpdsQdJ2Z+y2L1hL8m3XL0Vc9EuytIrxX56MAEek3gRtTHrmFiu4KZ1B1j+A4IIc1H0
BjgkzNhZjJzjmnyM/qB7uoDEyeQnHXfmtgvBP0i09DPWnbAhGExSu2qS4GPo2biqvGODG6iN5zmn
GkgkgAdl7BJcGWxTsIs7Ca1Kwh7ateqQqVPX3/k2llpz1O8qrzGRmc59TKhGr1VKs8viFEqBSXYF
LuTk1W/KcxL65NpW0qM4k33ImqfRBuexJhNhN7XkGNAiYxs4gFiXZbtLDbqbRoous2nz+wFi3Doh
LmItxiZ5aOP0m7Di+Qyb/1Q4MloPDVPiJI29XUXtHuIA+kKX4ygpOTcZF/dx7Hx0TivRnKZIfwnA
a9pqt+C6IIGiiUGYAwA3m/0bWl72Wx0vghkITNnW9Kt3cEAJB7+IJnxM7Sx1gpLds/7qDlA5iuSF
x/UT6cEdPW3OFy1YO1+334MaDZ8xx09u+all/ubKtti1stjZ7K05weLk1AuusYNStcuyWXyNBeFp
fkzWvCsszUDEVA74Nb9YgfgQsPDXoeCvCrh81F3ip27pyCDfmGme+Bv0OuYGaCMHiIAifiogdyWb
2r0gBXhPY4wi7BVyvLqlgNSQlM8zDnWOIRR7SYCQNOoFgWe4Gb/71XbWtMhxA4WSbK/uvh4WdGqN
SJVGXTxkj668C8oUmulCJrc8NI1aHetan/DVn1yTojfmdMzA+EYouJ4Dk4adsNr3MiJbggoBk2KP
ztAly40V3X7ozPdpbMKjVdu7kkPuXMijW2IPtP3mbRrAlYTN/Np4EJUkJilm73DUN7RE7S70JIZf
Z0no2AdlQal0fCizEBlyl9xIUzsnyrwiHLt2bMFit3zBC/kMxfMJl/yrGMVBxTGEVqGQeNt4NvUz
ZQSYHYG6JxhZsDOx2AVZI+Q+60tYdWJF5l/LYbd/T9MbndeXtnDMTRSrDN+Q/t7ONFIUR1ObHVg4
Lsd4it1Z3WOEcmKxDmfXWjv1tM5b7FCmLE9QDnCQqoBGO8/xSgJIAI6+MsJPab2NTIjD3Dwkg473
Q5S/nws3uNJ4vw4D+s8JLYM5hHdxO+RHIjlOJe/TFlquAeD8UF5zqU2fNjKe06V1YToUnsH52h6K
Cjd5nwu8/PdO/YHkbk1URgnDddh1NXsSur/rXiExRqV5LDpUCL0HILl6nPoe5X1S0Lmc4ictPeNs
jn236Ryd7ZphYK/vmTft2c+EM1IQpjhb8AsrjTTksIDmwRzmsvruzMREeOV8w3kElIdGQN/WB9MV
txrfpgiHg9uqZ+QF7a7UH07qfHiN5x2z6WeaT8eUSkJRmhAF+/nmkJ+E/+K74BO92Vg1TNN/L5u5
OvRd9r0K+Rb+oIeb1rhi0QGuLTcmMK0h2aJLyNXOF45XHYRiBzp/E9EH5piFSsJ17fVY9cZeUOeT
VN3XeL09cjcS62e70F+nbtHWWF24t/BcXwfHN06O8tKz20lAQoIyAFmD2cYO4YOq3vn/wHb97xSm
BQg7/++qtD2J9mX+UX7/K79r+ZPfRWVDCASfi+iLHGwHQaigQPyb30WY8T/A75sc3ITjoQFw/ksm
6st/sDrDgnd8yIbuLwXpn7KyE1CmFsIHCWX7/64c7W8qUUrKBLKay+vYpoByv9C9/lJSrtxOByaO
6msz9Q0Kkt5fWLE2kkacP5aKpOFfUEFWBiAmNeLKH2nnNK+hPxT17S+X7X8QjYrlvf5LGOfwWTzb
8QQfwxQubcO/fRaUeakKbE9cKRq5VsqDacZ4/jk0GC9d4dXuVWaVilBHdTDBcdNqynlv9Ax99mp+
gnCmK7LqaPgBOrlgSKT/oAwSvI7/+nP+t0vmS9tihxbYtk/qqr+ksv7lkg3E1IeTI/OrAcuKkmPQ
G9OVDpYc3yq7TDTaKbg6ODxRCK0G7KntRinW2bd//2N4wuPOmcsY+vudk7qpsETn+ZWUyaT81soB
LatFBhVI5AKbCP7LbnKRIJVRHZxTc8i7EzCOyv/2rz+H+JvWd1E+u4FvOdIHqMxn+dv1CNMOApiP
b7wg/zYWJ7fq8NK4XV8E5rlOSHR97pJsxEHVaMNalSXBUccUW+t6CsGE/T9Clf+nj4O00qFR41q0
ZQIet7/enilwohASrHeqicwpH/pIxsCBMW0CqqimQJX2LprHLMKGaCAIxU4xwHgYViKjKPBQKRb1
w7++QrSi/nlk2wS/Q9qjBSQo5S0P3D9/ptBqQQUFRbrXdYOq6W7K1AxqIRiNiX9SfEcw8SZydQZU
KnKwveGYFe5MvU0T6XvngkvrvowdWb8fqVRN+jPmyExGjuhjrehVg30hy88wiSFKDyTORFO/p49E
CexgZVjyX6eSTIOf0quN/Bnn+ex8SRt0oCin5OA+USZzOdXC3GoAYYmiTy0q/fMQhvSk8RXPr1Lz
DtUmyEAFF1s1p0EYbAsAU8RHuBkMypzDcYvTjYSaQPMrY1GZDarSvG/yYI/sIuPPtW6zjk3InC1v
HRKCxU9+2YTKx/ITxPDNRIehJtgmQV7xXbGLRHpbY+bkF6eUap5G0hIpleyj1KipNDClle70WAye
O06bWpmD/opZXHdvgngcIodtlzQSotBxavJSk+k2SPPCwTAgzUd+YBUwo/LSZm2NLcJI1kVTyp50
4tjIFFzejGC4atMPgLjydZ25yr21ThIv/80VvXAOPm5feiOZ3c0e7jEu9pTfYTxyqcZS3oGvvk+b
TuvqWLtEKaSoM2yndpb7k2TaPY+GZZTtvSkGN8Jk9/vTEnTOHLmbCUrOvV069ahesX6pkQbDTHF+
fg1169jIK4EMEriEtUoxUYdthcP3xDACXX1G0ct4cZJgoO4QIkipaQ70AEr6k4B9zcCLhQy49BMR
IVxzXIwpFzam995vAjK7+cZD3KXsdecInE1JvgekabSP3KeaCGP+oacHrADnS1FwSUKIUdyTPz8R
YzxwgTyIdnx712qC6tUio8F59JXM51cICS1cAeztP13mSvWS+/NYfyRDiR20FuS4GYuctQ+RvaJw
4UyXjEHMvezJu+VNgYFJR64B0nsfNsABA6lzMvC1pkYvd6vtszL7EHlpOi+u1XIGQEg1jJu+jHX/
6lp5ykfOf3/y2C519UHMWUlJu01x8tQPtTUaWbBHtECWFt2cucJCTxgCQW/rrjIJhWWdjEa+sE+8
lXsj2SAJCG4fdQD/IxsjJOgn0y6DLr+CowkB0COjVARIFXlenXEIuIhJITiN6n5w0sFFagjsm0NM
FAzzdGmIWqQUoUBINumGnAdj2GNmkMwKsbBl4KxBzHjO84gcmdNDKyhoE7PDDLQQvzI4ap41V/Lr
XIF4oSLJsyQTRNTunGH1r4ex6E+WVfEdd16Dg1BvcKc4w6MJYAdgBVFLGZxrvwOLTssjZxxYMPL4
Ndqs3OcdWbtYOO99kZDosMotHq16J7AJ1nKbuF3mGrecFmTyONdhy1VKSgozhzSMOgab52Qlg82B
KcI/GUVwLqeiWJr+/P2UEX2w/JHd5hnPrTUHBIk9zZKuTrACcV1nH32RxgtYI040zwpTzHLTE+Is
l2mtahmraZvK9F0YIe2zYKaS+nVg6lvS68YqDw5IWJPwsRysoj0UmbuM5xy+gfXDBOfNgXyKouW5
mJyauTMinp0uYpJ17gBhrhhGRhoGeMNf96mbyYegweX2Wlu9me0FeCJcaAGZHZDSSR3R6RMzIEAO
oeXM//EyOaMhJgXPqi5hg0YfCvTv+zQ7NevTit82mdqLafCGx99fGLaqh3DcScQYXHvdNWyIgJX3
nx5arv6NXhU8fgAGIzslBUVqMld+U9XYycVY9+QwRoyh71UrGuMqWsI+ERF7vd8+dCqAq4/Yx40B
7eGRxbwGdf2cdX00EDaap7I4DBH7iBttNMHiHoZZl2IoNsgmWeKIwuiVKr7FB0aikHJXfj8SEsNk
9kGW0DJ/c/1okMKNtKLpJZm9Cr46CUMteEBLt8tzNEJW1+cmaDp+CCty8EhCicDVQyYeoPifOy9p
KdmQ7cgwJCWncY60kR097CCtFMEjkkfFn2KjmLinObZShgRJ15z0VoWD2zcHeJ6klIC7du5IE3Xp
aV1kPyTJhQFbNsd2opy7EgLgGGbksfL9E4gEnwfaHlO2weuYAEHeAhO9xTInWYtwZyPcVLkPT+TX
wkbZy5mGfVxLwAEcRQlevSexIhy/zbNa1uvStJbRY4twma7/rOUZ8g4IPCWMh+XhIjSG1+fZB/u1
/rP8pnG1bBT+LBIWFHsezVbYE7+pI2JLdjQ2l/WKPN+GP/Noc3IBih5jTbgyoeSzFqdNsiyq5aiW
9bMkbpzbldNSWS6V7S2P/p9Vr5JAsfo1G94wsY69q3KuOk2sZd70wFgEnNvLkWa7yVWn7YA0seN9
8nL89coddbFxFUBa4CUjRwu+cun7BtcyzU02MV0xRrwUXTnu07pFYpj+pFIQq+hRm+Gcty8pfmTD
XY9mVjU7SlIZ9PoWCTVPZeOjwZWA6Wlr+xcODBNfuI3GoNQbEGSZL09pyM/VueualgliMuyKP/BE
suwHzM4RvKkZqmVPIX4vfZlXLOOGfc3y6CWl7RrTdiB2epmBfr+Dl5mljQpRW1SbtkWCg8Lf4MfJ
MnMfSPTv4Q7RyLI8Fcgemu4ls1qjzl/pPy+TFXFxhpl+jS28uPi4Z480SSiME7aMgkDqWY+tuPUF
sTbMjUO3DHMQysuyrEqKUvWukiUSjJseMsFNN7Ng+RY10AMuZM2Qtg+1OchZ3FvIEqiOkwogW3EX
lQ5iAvyxAyJf6kgjaP6uJHnYZO+HfE8Mv64UsWvL+xOUVYZfE8NVTf76Z1sgkizpvtVK+/2LNqTk
YbTDuKOYDg6BfAW7gEshdknsgUjbyNpe9oRyOTJ2aze2ZYboecFhvqIfRWx7oLOYcTv+7D0Sq634
/UbYy5cs4oAd8ROoM3d4bP0m4mYOQVESilXmywuGbdHzdWg0g2ykua2Mia0V/DplUcZbMWFUNlE6
lkR2SIHLREoSwoWBXKKX4ba8hFew2a2OLQGdfDRHqo7f1LHCi7M3CEbhZQh2wRS2IaGxaYdr9Xs8
l4SDLOM5MJen6M8JuY4LYhnWspDsA2Qy/Ho7joe8ZMbhaWSQN6R6/2xV3AJMYocfzd4yQpavmeYt
eYqAO7FznPM8UgmWLDPJzGKLxsiLbuz7KV17g9GW70Ec+s0PL+D91j3dGruD0Kjq8h2QiclBp0mX
8j41p6KFkCQmGggbhyA8GpWtzc5zk6bRkL3BdW5Q8kxFMnPojyFMLeBFpYL+vsrmWb+BEZBFCYQ2
nls0Fm1msQ0bSPsI5DXuAO8pTN5OlQDOqFBM0n9L0IfnL1OEWDrHvN4WRGRRVM77CepxSCF41fRD
MW2bKRr5QXOCpu+R5Qyoe17Xaa1VTPZX+T0h/IVQ0Sa2ZiD2XJsMFUo3+FVaP/pUKcx8F5j54HR3
xPNBG97XA4moTHZJ5DwIEflld8gCtby/Gbn+BHDLqJaf7BzixCHMdAb2p7CsvrirFek1cCaazlfE
Y3i6Q6fCRi6mYjarlmD3NZZOuxG7QXghhpeabPb0MKmK4JlV3JROR+eXjCExAGWScWm013Yql4lv
ZHgvM15asYCHv3fNf6bsOrEC6gTsbYycmdh1lzneGXASU4L3U51+KFU7MbXKUDWR2HYch4qntNA1
pUEnyyMH771ygrfUynzu7EioKfwkANGi0NdO5KO7cgyP7gz6Lzx/5tr3krHz3/xZMG5c4uqVtbKJ
MHFAkvfLdrUg9mVZz34vcunEOkOkXqo1X0H+/pXSjJawHkU/sSNFVubLos4BRDFl/D6bOm25vJat
TK3Pbenw9KYl6TbTfRhOttoxaAOWdAYKm8n51/EkDdJf6wJ8BX3u6/9g7sx260aybftFPGCQEWTw
dbfaW63VuHshbKfMvgn25NffQcunYMsJC3XvywUKmaiscopiE7FirTnHdNe93p0Zq8LRdNeTrgOf
l7vpsaz1yS6YnbCaDo4jSfe6+blcjCYt2RH6ul5XfQq/sAE1UNkEtjdXbdHSfL/nnBiivPAymYK5
gHm3nlcaf1iX9rm11hoz1cW6ATPo40tlvfJZ2WMk8WH3OZw9NBk7r8p+1KRhsd6WJTLracP2Ko5Z
5KmtC54ee589ox1sfsMA2wz31CGvkOUnLawa+k7Wy7TJLjzSaGZ9DGizTfuqt0vzzu1cRFMdfpHh
nlWDt0YRCOmsSWs1Ppr/3cZLL51YI2fl/bgvL8cYq20jYXCjeETjNK0mzTaSVsfKZi/Bmo64xIRS
E/RQ0dW6cF6W5YS6lQPSS+HcRUGRfWksd93ky8Be17PiZcnr4jygnvm5ueIoSXggGZaLH5CFYtEY
YkK98A7XL5VP0oXrmke45FoqOITqsah2L+V6FKKlqk6w+n4cKGYGWheMstZWA/SWdafT6NvZIHQr
1kILA93SVPs8sVYRfU3+t/N5xmc1LkfFDZ7GHW+IDh5saTrYp6Uf2NFzD9oWvOgwm+xiSWIrxPWZ
WszmNwHvD7I+GRs5w+AztWhQt+tMP9MmsB9NFZrpczwSeDCRcc1jPMpiSOqTM0Th/L4OMyA1i7e4
uB3qzl0eKa0WYx3blSmcnMEwkUS0a0ipyd5PJrXsT05IKNTeGWInsXZoutDqbyLRk86OcgQy6z1+
m8VLCWokT+miEokFEzxY5jmDTjPJLyLMJ+dklZ1Jv6adI0CVLZV/LF0AZ+W5I0fSOy0dUdYPhSv6
8HaIkvW7bMso5aZPhgLve7gMILl2MOBL2v9RW3icWfKsVhdzxYpFTAjZo6W7Y5uUYXK9Hs3Co41/
tywvrY47R/GI9BkzB8HZIr9SMQHhX3+euH5W2ZQBa9Xz0iR4Oa9YTI94mWQfc6qMgpoC3nc5vDPY
gT+snW1cIwdFO/FyUI/4fSskIuv7P73UUM7LVzXNi5IXI90jXg+glbSGXs4XWbispebPOvfnJ+Gr
YS2rjV2sVbjl4sf5RNug/mqGOfFR88j1uR8W4mZHJH6MoIg7cEbMZSzajuYNA3k1/CxH1tI6Sc26
WrTZAgSvo0WW3laA/oEkFxbUmbM/IMr2wCaTqox5tC7Xc5DFAYEfH8gajsgGzlW4HmbAEnDANZkw
lKA9ikG6xQBl+LdHcx3yzWRJL6LvrEs5S9dSzyLYZ2ZKQNVzKhvzRz4pD9cIvd/GJliAMPiOqehc
jDc8wHq8ibJKLziobXchm7DzDGIb2tFT++xiV2yfqSX69GusjUmhGQerO6pt5i792iESwIXV+ZLh
IfuF10ik04u9nqeSecxq1MvlUs6f67FY219TWdXec5q51NPHsC0G/n9yttdF0I6mdf2u6sFG6vXS
PPJRtFdEI5S0fBG2WvV6O0oz2aygDRUDtRFRj/yXodWNd9OtWcOcwIne5FH9XMP44jTtibgdmHzb
CZa/DAGUwguyEWoNWLozUWl4YN7LPtTbbsHl5C/lfGO762kDtNG6fK0ZzMt7ZTl8FOiEUC4tu//d
pNemE7e9ytZ3IBOKNog3OoDvj7NCyT7SNNW1c1Wqan35EmNXPO+CjDAeNPrHtaFhvLpt+WGeiCrg
Zb479GQwKNhX5XnyMObwStAEzhHqWUhLvV21iDwINk6PXAyY5ksPoEDIIy+ECDhEW2bi+wlLAVRk
G4hu7k66Gwb7w1JjYj7gQQCM5ie1w20jBSwaHyM43cPjzz3VLusfzdORzve8D/2wnr+G5JiLfpV5
gAfae2tUZ41mbFxvGiX3epuwm1uszIjIU0I6+aNYhdkC112zQRcAr5FMCZrBW99yCm6GnZDZgCuV
TK2+3E+BG1oYrOu+XMbLn22ALEMYQMBHwyqJYehnL48+LJVD1+Gw7rY/D4vRELYcKYreKxZSy8pR
T2qXmGHiBQYN6s1HH4Glpkye55DlpGnVuHaHIuD5zUXiECXobAVIRrTJtEY1OMtsSNe/lbrimmjm
GQVfds5iIAJMqsu17wDZbS3wi6TkuSNhXv8LZD/FESDxE8CgZju/dGqSbPDdK+47wRR5R7/veSHq
jaQlJablRsbOiNoct8k4OW/MftaRyq+TMgUpQ7oegBWeq83o7vd5Qu7yFgKp9P/3UF6BcIqOaRep
AjZ+hLuA0MY8X3sNQU9E+nfK1LWZ8ve5xgq4+f0yfFsTP6U97bvCDV4P7DrXWhoYq8spnIOYE6OP
tyFprpTdBiv/FWsaQF+8Ksj9b3wYaRDuYxnUMUHuP7+Bntrtuy0nZW9pwKbpvB0taw21w0H149Q9
8Wwvo863vC/xNOl2Tx9XKERRLGTZlwK//Po7BhZbAgpA/vrzLfv7b/p6qAQZxBWkAwceQV+2A8Pj
9xtuqRT/RDLC0MJTxBfmF/lAFeOqdv2cipZTODXWS0Ho50PuAoowEJsJzEyatSZ2Xnojf7+sV6+B
60v8RbYD8cBnaMqU+ferqhXRILgxh0NB8ZIdLKcz9dkSS5RvuzjybqaYeSB1fgxrGi9EGb01a/vd
kKS4gADGka0cRzjuOuD6/QLwKY7onxFFCMuI7nrSC6xKUjnUP9IZ7fwaiVLb3dEL5R9jE+jex9G6
kbQly8mpK8gRuGLpTWocGnY+YzW1p+UTxEVk7X+/U2sI2i8fDI4t5WHAYgzvQnAR9ivnlI/+s2rD
GX9dTdzxAQmFE+NFiNv2erXaPpR+TRzn33/mHy8NNjGbiDcm2T5vjrtO93+dRHa5O1n+GPcExCy2
vhnsJfGewjSz1C2b7IgyUQBLewDkIs0FJVOYXxumOnBRiOBFIfjG5byaW3MPGNAS6BkoQbiF9F9d
TujQh+PU1tL1tINbXdHJ3ffs3sVpKSZcMtEUD++8GkYgBbkhFRVZ7bsibVqPXGx/+TQWWeg9B1bq
XTstCbB7CdINMSLNb6Jl6N+i5WQeAQM1SjrrjRXvXy5ekPLhQO1BC6ECDHi/3kuBY2EEPNkcABXr
4V02TinZ0V0CzU8tU+e8X2ZvmW5h0SbV93GgLMKhpNXzG/dw/aJ+f480Xz9vPCwgzUrz6jJkB++d
gsYckslJzhPVz7t+dB1avxEJoWugzugL0DlC1Vd50qXRJc6oqGGcFk4TsVXkU30nN7ml0nvjyl5/
ijxdZaMV4eoY/Lnuq7WAaB+mtoFH59hRQ3+u23EEipwTRLoTfkycFA6d2T2SrYS3IwvjdcapVBId
yF/N/UcpicDATUYZ+pBXeaZuJzJXslve7KI9//1af1zLq7vIgoWMCwGL75Ge+PvDxDGHKp1B76Fu
ieHskDXHe2wOtFBghtfZuRACo4iGFwXLMRyxnniziC6cujfigz+7RUfV7BY06IsRg2Kr4oM/CvJS
o5AECCnNUq59SQvWdLj4XxizJtN5KurhHjWYoXecaKwcER2Xc5KUnQQSXU9WCpiE2gEc8BSZB98d
CQ/2aslP8MuKPwWcZelI8fuPVOju5Xf+FZS2vi+v7oRWsD6Rs67/kesK/4uWJEIR0QCYbw+TIEDi
nd3mYCdzClB15/LwzClZVHLl21bx9H/xgzVFNzgsTQty3dp/+cGdrqICeVx/6MoiG3eBasmRQ70b
H+yiNP1ZEuVMZnQruu727z/5X75ksFy8qrDhlFTe+iL/8pP9EoWag9eeLi8a4AdYUv4Hps3F80L9
FXzyZ5+4JPSRmdiRB8sYZg6ZAb7xufzLfadcEfzyP4y++lUBVdG8kpYeuwMHWhyAZMGBkLMUGYPb
WolofIeSmWwjN4O/+/df/99+skIJtu5ENvf+1ZYpDBHYWtfdQXBch78/hEX4veWb3iYtFn7oTFqA
K6510Ly1HxEh+fplQzLmctPZAW1++O93vgJLUE6Iqw++6smziLx2WhVVuN6p0IsjwthUIKBnJnyI
6Hbmx3awIAexWYbtZWXb3Jz//l7QWQ6QekmPkvbVU0hbpKNlPLasA4TMX2U6qJ9zXQRXxrGsGiTP
BBtTT3H/xtN/XTdpL7BtGG8OIDhAjK93wqUu7bpR7IRK5ohi56nUj03ttI9jbSxsHswgkA9ETrWA
i/KsdP/3X/u1HIidOLBxkbsUkyuZcUVA/voJJAvZ0c5St4ds7vKgBx9khv2Q+SB6JDPErbAzGy1n
6pBiQNaLsm6rqc0uEewsiOdZh24HZLGczkDTtxuGx4N3+Psl/vmWrrdH8h/sDvzt1RX2je5rK4y5
woT0uR1nNj1/XCZhEegVivajNRKUuMP71bzxaP7t3iD+IyXKZ31AE/nqnYC440OjX5pD7Y7msY86
nI0pHxNta1F4+a6U5fQhCzqXDIg09y57zKRXHLOddzaKqZ72jqhUfKWqLP7i9LjJ3ti8/qWqC9aS
jiuj3kXx9mrzqmOCtOUYmkOXLNm3wY1TBndziXp+BhTrbRPlpJ8SHvw92YfpKWceMWxddEHmjVv1
50IarGcRX3hoSlnCX10InuahruuigeDkkUCvJMg6GOGVY5HURCNxN49qVb+bFDXLOXLCeJ9KO3Lv
//6qiHWr+H0Po6JE2sY5dH1bXi8rQZ3OygSWOfRetRT0OHtiwNIhZyCH5g0mj9+Gw9fKjIW/sdCH
fyoz6qDDjOzqOpv8hQSUJSufRsIH+reWvPUevLo2X3r2ClXV2uek9PuXFlcFYaJqMQeqEc/dx4PO
r5hWNjfGXn2+oyqe+i4tn6wKwN1OWR1TqAjZwFFUY/HcJCCh3ljzxB+LDwemQKBMohKXCHxfXdJk
D1UNIMQc9IhlAGti1TyFQYvPXIk1h3mZCJ7scy/5qpnqXiPRL9DYefbaLwN0pynhOm7fwOJsttXk
AyKTZTrvuwwX4nYpCvvQ9w4tmTce8x+7B0QMz//xpD0gFK/1phAZWjAHXn6Qo1fjGfNpFOE3EQBx
wIa1s3/fTVM9/dO5EbIreD06vqMlOTWfYEADonEK12K88l9fFXW4x7EC/obruK/FuDRbcaZ4RXLA
QVZhJJjafBVmWQ5BFLdOmGvv3PdINNjdZ+rC93m1MFhZxp5ADGgF1ZJ2h0nKsnr4+4U56zr125uH
RJud1mZ9DwTAz1frWImcaIAoEe6JkluHRu6LUIHgqoyG0uQPdLSrnyI6f2L08lMU8qLj6GvFP0rt
elVBEvBxw5+b1EUtOtVdMe4f5XmWHC0UwTNTOl0QaZba/3ieXkcmpiUtoHhj0/pjR9DCpcfAhun6
nsfX9PuXNC9BwrDbDvaMe/R0QOMCb9vqyrDZZ3psEkyBoQuCAtx4VV7+uJn/Fbbm/yUR/DdQ9fG5
uvlSPLevw8X/P4wNFx6Lw3+OE38Aba6fp+Tbb0CbH3/gp+9Ae//jO1hO4dLQm5HUOv/xHWAeAHar
pOYkLTh/SB72TwyuiyVBYDdYTySURsz5/oOzEfJ/FN0TNhrk5kjgff+/wdm8WgZtEh9hY5Ns7tGW
4WT/qg5GdywSpODmOh4Zgu4M34K4zaTJnG9WEzqoci3aTyi+HGUdiCNiWvjLvbp7+RR/PXr9CCb/
5QvFWsE5WfocQpUOOAi8WogJHs9jpMsY6FuDKMMZGi94kBFl+WlWQVyvITiOuoMiO7VwtNLJk+e8
cLsKq5poVo2e13IMjd9a0l7tp7bPF+astg/fpjT+47ocGw8yoxhx5Yxd3u505SVQDxM9DtsszSK4
++nCiKQlp4v6DG89Cj0XqjWntSFJ7wBsZATnytgCQVu1vXhjIRDrAe3X+xZwbls7fpgf8P7xsvy+
EmRoDp3apcGRIETud3YFUOXSrS19Z012UX+fyOwh/jmjOQqCiK7pZpJQVb/SZu+bHRrE5h76gB7g
jpCtfcjVECR3Yzkk6u6NJ/xqDRb2arrRvLSBoEiiB/f7lYqKeaw1OeJywZs2nQb6++HJIDOeyFmm
abSPvaJ8rqq4f5eRSUWhORpC3YyciPH4+7WsP+qXm0ZxRKccr4hmp8LI8nr5LLGMkjUtxssVhd4h
dCra/HocF1eRPNOn9Sfc/PRs33hWr0rE9aeurUfP9tmwwXK83oSWigNcOnec3oQadv3SmAAyRWbb
zPYXZR4X1aQ2pCWZTMeK8tXezhYJnG+UiOsb8fsvz3OgLe9hypBk3q6X+cuRHz0H+bmmLi5ReWVk
K+P0XZMmDdS36fj3+/zq5eQ35mjNRAIiFxz2P6qUguPB0JajQf2eOtaZ+ZDXn2SRTmSV1lVSvdEB
f7Ur0kCQ6zeAT4AHuy6Nv/9mJkRgFElnOmfQofpd/XILRey5l4XPaO+pKZksnmakp/KN2vaPHy0l
6jNOzjxZLkOud+KXm2p5MncDdMNnzxLpBBq2QAqR1Y53SwoG99VKaZzsTdRbzRtv1et7rDit++wA
a+dOeH8c0aif6ZK5ZX1umR/aW9MVfOkvy1HsjbxJf3+kQr0eNHEgpJoSAf+LRwUiXrddWyLUQpIY
B3QW1lztI6udv6O+mIcLNwKZRgJ2iF2ZGQ30/SD19kTHyssi90NF5qmZb12fzLwhk8Fprud85xuY
2cgI9GXIbGI/OpgpG8xSm7rphnMuC/eDCQguNLbl3Y+BR9JQU4q923c3kwrjh1WzX8tNHoScew6G
6Xwmz7ZFHxp8Sp6325YJ8vegC5uvdd8Oh8gS+Sl2F3XD6/C14Gh9VHbWXYup1vSbiEVAliIuckCA
iqmEoy8bSuajXgL9CJNJ3yZVAA09gpsw1Ti7bPq5V80EKwk1KTyDtCQvPbKckgZ88uR6ormPQTVu
ZpKLDlWv0jP5d9GxDIunsc6Wd8PoTHtvqZrdgGQEPlDrXURtFX+p++673zEf2IwyM6RqZQvmZovE
FfT8cF4nuUWzOKArUdgZyljWNwgroGvTOcK0WouLDrHkZlR2/T4UI9onb8r0psHp8aXJeucYzso/
lDh3HyOq1P1ih+WO7Vlw1qEWXi32yLEw6lyT037Xgh96p3SHWtvrxDuNcex+qOzhO+r8aatX7/s5
wMIFmkqBBmKEJzc+V4KXKyJEaatKD71cz5H1swoZxGM9DgwYgFmdJwzIWxWH3VHNXnAEEYe8rnTP
Vewhx5IGGVhlmFbG/N/g6XVm72HmsS6xqcBuRkD+GOos/pQOZU6Kpw7S2wxB64PQoXvL5HJ4TyAO
6S/xQLMZxcul8SRnkwRCFjw5KZqNKbQ4Ih+L9+gWyAdrIFR4OxRL6bdsUpeOaPPW22nfjlLsGZZJ
VfFgIouX64ZEOtWfq3D+hjBMEYLVik0OhAWRUDRdDhw6P6LvTQAxN0V6EXP2AV2a+N0FKHkMOHb+
jzuTQV/rdjymLggReEPDjfEtEDbEj9t+htjENjgMpo5Qp1qVT8Azk90S8IQGufiH3EkQPCDtP6S9
Tzaj0w7bBt7YtURchR5r5TE7CJ82iBgfUBRfpc4a0AVqnwj1cDPWEYi+uXhAoPdhFhlSUs0xjOkx
cGsgsbCq9XFQhQuVqq+viCO3Ce7pb8NqGI805aa9m2eIMKOJuHgczYgcw5m3DhMiMk0EB8zdl1WS
GBwdmILk99QVR9G5ffCWsLhJTBIRyBPNV2nkmn2D8/XSqj2OiC2nMvz+Y9MbGBOC77J2CAfZK5+I
340/50D6wjienl0UnLj8+yxAOj3l1wKbVHap4zHPP8ZZmFufElJKQv4leiScdQ78NL6uA8Sj/4gw
Fd8NT46RVek29+WMTnI3lqbrbjSuSO9DgCg8fM9YwLEZKAHDTs6DZxNYp6th4BzrzK33wEnd/qfR
aLwpB/tmuQN/E01HJ9GtDS6oFfnhpTArLa8He+UhFpGnKZZcFYw8dz8hqica1oIxlWx1C/78sOp4
Y2rMmKqu7RGlEwBQOfFpbPNQb9fIJ3kaYDQ1G2tOsuuY7FMfd0Dd6yugzIvctkCpsrOauQUl4aZT
BSVF5HIgizZkU9mbCmwqHj8CHcnei1HAoHB1fKJI8dksWzcnkn4vWUeJcPYr4FeqzlV2jXHMLHfS
NuywZK8t4fMy831cF3UmvzgNheO5ntvlqQx4xSLQKw3lsedF7EoYm0L1cTKCewMNlmDZ1sIHuzhV
7RJnFgIjUMDxUBGQAYXMLF/Cgys6WgRFYaIMIjwD0buunLT3WHi6gkLiBmPQb3k7wXWYUdcas34d
4ukx7PTlcwnkmSaYgznqkjzuJj7ZAWnZUKksnYxYTmyeULz3S5jMJDv4XnntdaPjHsrWuPe4RHne
V4asYcgAFhOgtLgWeYsJCrV7QeLQ1ozTwNrFKo+sd3YZs294wqY8SMcGBpLY0Lr59gcSivalRoGJ
bBu6Fo2leIF/sBOZ7f+DF1VDgoDr6ROcPA0dWCI/bQf/qCKTc7qPIx8syiAzKDKeO8IfcGNdXSkm
vtE5mHwp3wcT5/7nohx5LJa266HdUeal7JYjf5mOHD9TveKYwBpcOWWZ9Z+7cSzpUZrKhg/J9hRW
8lmSe7X2RxbSQQlL5FSE/k24Tf0OuZ29nFgkZXuPbFSv2FzK9osqrqPkqe4czJhDOy/cqVgYl8Zi
M5csWWEPAvneYDOfIS17Jpf+ZuRQJctNPgMn/I690ibTNc7LwSB9DqWBK16186qdwjbVp4+WCeIP
JCSJvZWE0ybXgRmO9ODNKWpy4Nq9CSUiNTV9Vmgln8Q8BOe6jLGqQDfDMCVA9PEpQzBMTvx65YH8
EJ8UWRdlNtPVS0+GY87YyZ7DTV3AVAv66YsZsFPkjQTqrFN9bXVFiCNn5j1z6vbkTaFFBFtYHpcV
v4U2lEgG6Vf8yMmGsUiiY9AG/m3ig4IJksDb4Q5WaPuN2DQ+AgmgyX6/N8tQHZAgBOfZsfp9HUQg
TjyiCLe6mkA1DaQt3isd5TtSW3pns6oCAaXDAzrHWhPbRBpnde2rKM9OeOrsk4NP+CIhbebCFQMt
5gKVTBKP7yHRJ6BbgwgUeUkqrl1IdTlMzXyWmOsI4h2B5HUyJzuct1p13Ou4rjxSoctafXWimhSJ
NMRYOIH4aIu+PHWlNu8QysHtw1F3akDx7Ms2fZZL0dybSJWblhYyUjpMS2Kq4ntShTX/LPKfVN6v
oQ9S11eNXZbuZo5r/zYd4bGq0lUwp3BHbYOmE8NWWf3whBO1QfmJJJU9jyb/DP4wIRam6UbxPQix
HBFH6L6nw4hQIy+rfNvWlrE3gZ0mhz5pO0j6qmkMEJdQvc/QyqkDuSGF/iQbLLQ3wzin0JVYfDl1
qjalBIT9siuVJgC6JhSSYsjp8RYAJu2wiBMQ/ZCwWZ+jKHG+ulEVXmbu6JycKa+G7RBEwwpjE8GG
me98kcFvt3ZNhYKDfN6mP09RB52ga6o77GgUVPz2GrccU4JN7fnZY4nnaULBOjgfErqsT8CJpjOx
ldV9B0r2BIG/qHdyntqTbSZaDU3TJvsF2ya5Xcw6DrZX194edy2BnIR5hf90/Ry8VyIxAF/6urM3
PUIuIKKSQx8wI3TJG6PjCqZiCkEKkAEAOKLKIYF16E6nye/EoW/66FzAa97Ursu+NaTIzLZO0iT9
VvZ1fzUnTfN50En2IHIMQMQm9MsHd22iM+AD/ebj93dvNA5epmR2YUY4N5BRYKcZ66z13D51HPjf
saCT3UVgdnrbTGF+0fUjKegTiqRDOw4kUESpQXFqoeuCEGaD9wyKebomiSZqL9IgHkfuL5pGfCCZ
IqViTvNLZ46svYiX6QvWdH8/NYl4GHpYMpizym2cqegAFVwdG1ijhzYskscMyAgON9T5SaOGLVoX
9wO31qjdzKhwB71K+DuUsB46r3gGtt8SZs+56eh6fbQzSNjQyzZ5PNwE1Id3JrHHJy/xx5LlOByf
Jrfszjo12VXWZ8V1XRbXFnkF30bThddebvQtGvXuYE+zukALgjfTHX0Ur4QIEKOV0mPKyFbCn9tc
LXbKK9Y6SCVYLchN8ormVpFH+4WcwgCYkLUs3/hYnWJnu175KU/m+gtCy/EoewCtJQUmv06v+721
uLKnXBk5XCXgSGXCcaxotGV2iJafjU69szXyXTQl4XBpmy/HeRCwv5qyvSaKotkjtPkKV2fUhwm5
CiKXQTx4nIJ3QwGonzN5vS9n9awmK96JtriM/D46mDEM3tmhYz92nAHOQLp8BHrBeIOIU24XDYsu
9JZunwyp/1ER8Ahk8gcttIuPZM6gZZO1f1L2UB8L2aq9KBIb4jHKUEsagreJD6gyHL1mGlus4lg4
dObl52oM+UZMKT7hJbUPcC8Bi5bSRsaUw8fW7UUYei7V2FAH7sFVVFQLF3TQCbnki519a1w/xjtp
BfsBYwmFTjdflF6Y72aPnHIyDKJ9EUSdOU7CHb/No3yqZZOds9aLziolrIsq697LXf87Z6zqYeAc
eYMZxW73iGmzkqhwa7wPJQXyTrd9fYvMq/Sv54Kvi4lKpC/jYrITApAQYfYbBEXK3VjV7N0lpbIe
SV8O9FEPYZJepBAIQV/rLvxM7QO7tgugERNFcG+7tvNxbkx7rJIa05KOMg5lQmTv9ZSD7ya7A+x0
qO7tTEGiyoL8lFTOp34c6vsxnqijTDjclbUZz8wkyDBpfHFJTiimQOqEh9DWwzatsK4lk6CkU67+
YLwGZKObW7fwld6nnXAuvHimCWjnsYfXJb/u0V8cdNP5JOpKLmKoi28sZTg1Ymv6UPUwx/D/+vlp
WfkuDO3RvWHbsva5HqabqfHnK77tfOMOMriaTOzhPc2+cjRO32UcQyBrGOddCVVn565Dzql0SCa1
I4oy3hPCFByTnQqMsoyQ8+QhDWqYqpT/9cVgz84WDUPxWRqr/lgbY+DCaXcL4txc5ImxvtA4ZRFf
8vLAG+1nF9qxlgMt6wV/ixuK780ouy2o53xfSxntc/pYe3JLCaESGRg6lhy/5ZTHyriXFaPqLolR
VmXVh7hrsjsny5t7zwMdGrtMIGNrXnHvVnYdJNRmNi7ii7oe/klk1nSw71qvwqkKlLf2s/rz4sMG
hnPBAbVk3+b9w763pxr+gomtKYBhJmKT2uIOxUt1xtgVb7D7tJcu5O5rkNnyhl6f+64dnBSvauE7
F0McXsIxkEw+l9zfcqqJoasTrnbsEmucQGWV3UOc6vK2x5jwJcg7PsBksb/HNDSo7Ekl2YxrShWN
uvBB2p19U3mD42wBh4qrUjrdoUnqwd7iIPHOMDJ9YCfBSDC8dRps0piJT7IRkbaK2L1OLHLDEb17
7umVr6dJ4pynoTrmlYSDJ1Pvc5vZzpeFXgxqBdKldtT73DDd+oeGknXPDXjOZfABtCzEiEIG93IR
NXZ9P4FmW+QXQAbhnxqA8iOQ/1MkG7MFFz/Nm6YVM3FzDm51KkT1wXZMB77fH2iJKMUl+JccadWT
1czTF69tywMd4IKYMbeB4Gz59aciGuc7bdagFzItFDycdgEnSbsRPlqX5Z/zJR/bT6h50fUvghBx
UWb8YmVTyW9BEcHiDfNhi5olumIYneJUZnq4UeMsH3oJxgYrnV2R9+NDq/TRYpAypqNxl1RDllzS
Mgqjq9DT2HczOkdfbehy/oXLYteDAPfUByar41Oeuc0Yg0yOA6skyUZ4nbmC6RP23YfJE8NoMLvI
wXEB+HZCd3Xh7qaEyKCJ0nAar2cRiw/p4AQbu5YfGnbaa7vJimd6JZQcNYgBeZd1wkxViFENy0e9
RW5hpefhxxmmiekM3CBY4CyJKzWXRzowYK69hSyoj2j60unSOAn/q4MWo7w2mSaae5lD/sncgom0
qBvRH/CF2T5YPMAUdnCz9HhQdoh+5PAYBZ28zjur9K7rsbG9z33pOtn1Mo5zuA+9XPs7P7G78oht
eZXwL0bzp2aT00SMSbQKrgLcu+p+dlyAu6AFipRnwoVxRkhwashj/eP4zMIdTt+smFg53BAhUSpP
DTgbF57uwsVqUBbFcxK03XLvLyBAoA4uyHS2QF/m5rjgyIsv9RItKTELTLbvXKtzmi2WVyg29Aac
mL9JAXmFSj/ShsVwKmw/OpGs0KcXqzrjJoddstwtqQoToCSFS0szXDg89jBAIZ9WQP71GR+SM906
bsvBPwOn5lzi0VuZZC7+smLFnla0JwgOcDj+AlUp7sbFqu1D5cuWLkhGLX0yfT4XlwACaH3bwYiH
pmelYbYxhNH0QUVpqeVWQB6p9kwlQnnUonO6I6UpzYIom2xxmhOE3VBVm47QC6nm4mzTXuh30g9k
dj3+wCmRSFFzCBqo0E8komESXnobudiGHnM3f1+EbpYKO8qive++cjEOb6e+5X0SIl5HZlXFjXet
hr/ii8X1pmxCGku6nQuTPS+UbXKVY9ROLwvh8rNLn9L2I4sx4GxqobShQhbmnVPl4ksWY3Mxm4LT
WsMZ3m2mfRJxNObLqRnIhGstY0O5NElHpEIwNqoPN25ged9Na4nh8adbmQit1ZGFaG99WRQaA2/T
KVFRPBV+yGmkDlE5xyEl5mMLgZP28DQTj+kvY3p22tiXhyZMWaRE0y0u8C2glwcT1k55oEye070k
H0dtiMdZQLCD6OWzaivC7jaLk8blOU8i8TFM/W6e8LGMKqaOY0q29Xg1LtgCx+BqodS19uvgS16X
SyvX4Da5OO9i2cJXHxPs6nGIm4g2lw6AmfZFdzD2wm9NsyO4FE0/6Y3MSXbcrFl/2TX6WByaYUdF
cEhcbywYjqVluBtbQeIwWkBqKxa+yZzLQfKnpA+On5qPmdsZI+2izyqEKXSi4hmGBfTNOhWVPx5r
44ITeXDyPii2BkSVOYWNsjEQkQG2XFlt7g3EEdbdQAZFoZ19sAxjeTO2BrYv1CfrkpfLCm76RlYn
vN1+cy9TkdVfglZAHZl9LzvSyE7rM0dNZ75kMNaDi2q0V17k2Nvt+xiPVbljIVTLLkB8ld5gNiVv
cZSiLa8nWQY70AB1eFgo9v8Pe2eyGzl2butXMTynwWaTmxycwQ1GBCPUd6kmJ0QqU8m+7/n096Oy
fK4UkhWwz+ziwDZQqHQVg+Tmbv5/rW+xh80dywE531Qg3InMI1WC+nF8YrbQrEFtOPXDHw7DHzso
ZZrWcZNxLpqfIk6QMGmir54nrHDQ83lFu0nX6uYXmTsiYVNa8Lq7ACLo2jBM/UGmGd8bJjoOU/oc
lL8MXvUPakSJsWudsZi21khq21qPCh/GNRMD2R98YUzRNof6HY4whkYbp9Pzn4+zrTXGqK3WTrVT
4XGFRNzidZ53ea/BQQgtncIgNJS5OdHjzBy2KRtFa9vWVBJpCmHc3CRxE59Cw8ihTRlGm69D3IzT
iTXpdXBpqH5RncZKnoLJGeNFaNSERcy5so00u9fW+TBTfwS+FyGAywa5la2TdAR3KfFpPzlVsJeq
Vv6WDclwv43C1GYqz7pvxTw4QWWngsYtT2iKZNkjqYJ885FeLQqbOlvM3uT40JojE4Obu9L1nomj
lCJNPH3OAm/QoWitm7RvbcC8QUIMp9nKYjrhxE57eBFgYWyPqe0kYO0TKzk3ezvGg2eqDNMt7V8q
64pZWvm2jJ3pvpry6UyfEpriNCJq5s8/JsMxydl3x/VQEXnvSOLFzDlW0UMKePsDqO5C9+8jGZqV
RyyIrWgUytlpM09n/nCZCmpil84IS3Vrx3BztnrbRoY3pj39rNAckWu5aZMo3EOZKQm42qhI05Mm
sxW5HlQ73s3QE8ydFqZtvOe44XzDvAAimS8YQFdgqy3fK2g6QmznpnpWe5Iu3LaJNHOLryB8rCvb
H9YiiVPd/bNG/GmVjhk21E0RxdqtCQA/OOchmcV1ISafkgXN1Pa+hGFtXfyZMSUJC9q3vsbRi3pf
JSADopdukFskSBX3lKbjxTnSpvErQiglzMBqHu4IBp3jvc6r3Jd9KGLScoy2+QUBzW/XaICX1ryV
1pY3sQ/7BlTPFmvCDpunUpMqKuHJnjFwyKIc9JbIzc5ip8xLVtmzBRjOd7lsGRba5LMnVvAXlVeD
oH1B5bMdFUKTo9G5VKh8wkMpgs7+DmveTM/FmFg/KTNU01mjtALAPstif8eOyMS6zc53vvJ1/PN3
ZAZUfL5j0e8FZOz+LM0Ddb7BEcsf0jW2OsogjKSIaKU6FD/j3JoWLMxCCj81IItUL6wnacKCouLk
TlfUr2flAgG8Vi7he6q6wwG1FISVThems+YI7Y+DG/ZBZf30szqALYWjjcimGqp8uExT2rxWYGPP
4boYdQVOiebQUBhOc1zSZEiYdjEARsmMrN9Y0Kv073XWm8PaR27PR0VzwKFFEDnoUFYaZXP2w7UM
8/62qdO+vOYwMUUe/VjTPpNEwgk3jvUs25V+Fj8RFa+BBk+gaC017JEuxy7PKlu7oP6UVRtOei3M
fJqmFNvhys33f+2RTLUz2HVNAcSeJkpyli5UGbLlKyYk4iJQk/4XxF5mAMXSFk+szaay/F6beiuo
BUD4O18IiOOtXYLYXEdBxzjL7ZyXBqbdLPaULojLURQlqN3UHJPudlbZ0+zUlFPPrp+lck+jqdkN
gzqVrkAEG5/5vYmr0Q2sfhqR7ijBi5T0Pn9wZlXyxwDr0TM+37j6qeJL5xw4jKFFIsFQhSN7AHqW
oZqs2kwPnmEODuHj4IyV/4PEKcaGT3nT+U2DZax2Uxv6/b6e4mhtzEoyU8MOaUWcGjmOi/MmYCNP
noPVqLcT9aySzGce7A5vqdKe5bA38gsfLQYW/qzVkweTPj8TfQISplhpYQinamsgahe0D9l0/QrD
yOptEBUFzul8qmgppnHDiarRwoDnml0ZFZIn+pOzQ0g0P5kAkw7U/3yNJZ9ltYhaq3nO8q6eEFYF
Q4Rmhy5Ud4pnoCx2NRo7bWmyRPPZXLe6fgGw0s5XCkbQCfTowPGMGAOlaKdHCGRVRHUkN4fzrGpz
cdOTiyB2MJ2YmytO6Ml57AzWfNL3aY4eqFRbW46ukkxNtI8av3CuYl8KeWHP2GhotbBjsSiKlNry
1ePInU45M3TdBmLs1D5IU4mcDWXgrGs2fxnhuwH8fLUiAcAnbKml9FJTOS2sIN1kaCqU8pL47VZz
zhXMz+FCplii18iulALW+dfajgMV4HJ8NxHwSrSqKNhRtLwXsZjsqWsLn4fXF5ll3LYCe8pDHgsM
72No0rRzNDruV6Ri8Y06qcPm+fUH/K+09G4qX/7r7z+LLm/r6eYliIr8LaBaX4Sd/1paevsD39vf
rqKXun75G2zrv51HVfeSfvLv+Ettalr/QMMpFlMLTUgk9/9PbcofYdm0LXSLGsUD1ER/aU2F/IeG
p1qCn8bJwCyLErIpujb8r78LxKsI5TCpolFFjmrp/47WlEYn4+iNAg27Bl+wanGRRT2EXOv9OBNK
x0E1Z1kOZ6PZySF64JrbqsnOZER7RUDLWMXzRHmMeBlXhjfwM0/n3Le3dh97Ycqf8PWHOzMmlaPV
EJQsKe6oJDZkZ3QrUtpPRTafAJxb2u63HYGLQ53+FqVwUbycdpZyAhQDghYl0lU0xr8wa+4HR9zT
A0Gu4o/tRu8K6F7zvaOVjrv8RRxQ0G7ikNl5DJ4zCNe7SM49TT97XPWGfJ615iVLHIUyAcyhqreV
TaLSuMOscc0NXxgi/x6p+o6wGHUd+z6bQ2pxq9CoseGzJyILpVgjLJjP52medxBhYFexkaJLyS+I
4t82HExstFQJA7N6TMvsu1Nkm1zzT1pWrxV9BSJ05Jb1adwQHfKskibiIYklfFHLyz8/K2p0qh4V
Fak+L90iDr6RrjSWxtU828kGqtf3YbIuwgBYZdNGv8CbAa7glyDZLNa5RbcoatX7jGXgSlRkMioC
p/1Ilg5RD5QOZPwL32pMvf25zoKM6rCA4lJ2F6LQHrJGgT02fO+t6b5peHNRYo2rKQufh1nuZzsm
UE+vS7ynxGM0PpramSy3sG43WZ5eKc78MA88J93kHeEGXpldd9215VWiVo0bT9xP4swcppCgsgVf
cLwasqyuPYEFOVVDtc2k/Yhl2C1S0ufSnpRNPeqQ7M+qO4on9nMrObDyw6glLL6Inv1mnKhbpOUm
6HRl40yCrXrBgdyR5BPMk7i2VIIFLbq1kabAumpGyuNg+DgXGu0W1hbQR9MYT1IfDhhFXLw3tViT
6DISG8jZNR/5CUrWw5WGm8BGfnIVp2s3bEeaOyhXI0wWA8hCW8cuH3PkApUrVrnwT+JaBUw7Cm/0
4SJHgt1l2hOwThrDJCkpmfgd3BSu4CqcGewWDQJZapvB0FwjdvZLY1Zo+fcZ7ixdTmsbVtqJJpIb
yhhXUuXth1V7lUE2DOIt5fDvb2avqz9f+lux94H8Fge2g9Z8YbabSBZN7UAJTBZbIYJOBp6dko8t
C9ObYmsHgZl9pkiPiEI/WMRer7YwB1jU0Mof6o77TuN4Tq6UJ2186FbgeLXsPKXIH6Haz35yMZgc
GWEMMSCbx6/v9FDW/udWmVQtZHMmW+SDqS6nVkRhSQ88pLbPhqkWIDsnV6egEs8Dc83ri8hoyvvp
mZ1nZwqCrq9/woEy9fUXYDBlSl8MBPQpDiZbHKigDbUArG9/LvTsLAitfVURDErgaOEnRx63PBDM
L9cjPYH1AkIApc5DOEduqE2NJDPwfHYYq7ZGDjLd18klxWCCcwgLoLLt3CFodNzQHO5jYREl+axX
EGLp/Cct7Tk/2pptjlkfWUuhrLPutIr7e7uwt52e7Iyyusicypt/Qb7L3QoUnJwo0y8ZsXlnXOeT
bbMllHsUxj/iASVe0Jz6aPuYjUjtCV+sagTJ1aXfx5SQ69LQzqD31y4/HHJC327iSsPvjrAqDIcf
leHcZXCyORAYNZLpWXH7QfySVf0YQ/BaCZYwr+w0Kl6wIlJaOaQ5AUaFt32vV0yfNrGPk30Xzur9
BNh5FdX2BYYDyrR2eJJH3bYol6atarqv7/1/91JH9lLL9/+vt1L/Z/EJ/vyR/+32R1aAB3jJ26id
9r/+6+/LP/fPkBDLXvZCuq3iWQDTsPgD/goJ0aTG1sphjwzzDxujxgf91wZKIVtERQSuLpMbei6s
I/+9g1IWuw4sKHNxV2NxcZiF/o306YMJVFJNNXCeMOdzFfZ4yzf/Rm1OGZxuhdnLW33WdGBlGpSj
YWo3CXj1PREQzf7NM/pkwjYOPmoESWgaQUTohoHm+wOgQFcMp8rmgoqDMxn+GqYqtMFaC+2T2SE9
yh6EfgahnP1WJQhRdETgNQgY0bdRHaD92rerkdTSeGXYyBaNyJhe8rJ7ymzS/AhI1MRNLab0e0Cm
mwc2QrlUYtlTVwZHs5/iPv4xiiSgD1iwawtR6LnMDTmGmnCr+fdQs0dJr3LWN+VYZU9f3/uBvv71
1k3mT/yhbFrxrrx/1hrKWR+xZXuX6BIsgK2HS4vkca41c/31lQ5maq5EidY2yZBCVqfiJ3h/JadV
iYdrrewuZxt8AbxK28sqZC6SrWTnR5TwaTcE+pH14XB9fL2sKRZSCegqysDLbv3NYDLCsICROmZ3
dWVoW7ZEcp22Tr0WBo0AJnhyzMFQu1YbnuVy/DlZzXj39Y3ryyr45kDw+hMwiWioqm3L4Jt7/xNw
/041S1N2Z1S5fgE+K/JGRAorikoXBQSKLWmZwwZTExmQ6nwNdK7bOwMDUU2SZANzHFJnogwepbrk
KRGg7SYhI2JNnPnEcp78JNS38MPns7Se9N3XP/5wfIAhsRkbpNFLwYHGOBgfwdwZRupEym2sPljk
pBXKiZ4cGxqHH/xyEc5rXMDkYh8++D5oKiWiLX1rhZlnRS9tVnrMAt4Y37/ezb+1avz/mRu1bET+
9bqwekmj+eXterD8//9p3pT/wOiygCKwbWHCXE7Nf60HtvMPXTclCAm2s5DX+JO/lgNcnYul3HYo
M5uvh+3/Xg008x9UWbDAmZiRpePY/85acDD+mJf4FxCsgxCQf9frovP28+10mnQWexeiMcK9Hdrr
KK+pcc5HpomDyenPZTQqCQxAHHOv3IE3s8Q0V46jz1PjkWl4WrQqUbbPvvHLGKHpi+SIP29xw76d
EP5czYTnwKUWa/6yHr25WsItaXBpGs+u5UVAZJcbVcNjpMjalUS8uLUoNyMHvxWxyOsabztm+O+a
n4EOi86JV9+PNOesMNkST/OsOs5d2yh/vhTcycFL8cmaeIgO+PMbbcG+noIGSiHGy9vfqDH/6CNI
cza6IwIRUpeNEvtLSa1vjSzsFknJXYW6iVyAmzLRESIonHZIurmC0Xim6uMe2iJSBDNdmN8FEq4x
O/LSXjf3bybW19/IGHt15FP1MQ+WlCUUZE4s5F1MXhx1q2mldfW2jykkUvM4AcL/iL1yZdPBJ7ce
FWUoiG6tpDeSMVGHnemqSvcU1tX3Ic9vZ7JbCxwfK4m4afPmc/vkcX72xhGPMoL50jgvHUyjypK/
lkqeZqCTml2SGkn+CmnPBn6ZhATHnbA0rCl1jpR3UNdfX3x5VR8ek6VSZaJYRjbUwRKodjbho37Z
eCkrDxo+viPl6etLHH6mbCFwwC7jGQ8xdr2DS7DHjMQC4PMy1T4lDnUXmSSTFNaR49fhas4Wheuw
yTSgopEBZh+MSqxZ2RTnYePVTv0S5HZ53kCN2cBYytdmJlMPdw8diikN1jMrCjyS+ubrO7Wsg6e5
/AQNpRXTH1QW/vP+wzCzXKZpotQeFj8ErlE8bOjp9rjKpmnbwjanItEO00NURsqqV3ztKUhMvAEp
1hXVTMrQBbIRvfQlUGR6doW9+DvGPUy5YafRuym3lqk038faP8fyd1FWMjs3QU17GvnbczyXazp8
C/wUtG1fah5kp8uuVDrS7AN1PQTysk+K7RjP/rdiSe0EDHfmAHbc8TPgkdT9BkWAufW1MbgTrSrc
EcUtTfqOKD6/uIQ2KzciwqlrJuSbDzUqNkwkZ0NCLC4Exn1Ljw12sQoAXAYufH7lgWCWZKs6Qb4J
xPgsMkicmoWu01cVumA7Qx/0jdG3zhlW9yMf1usG5O3gXl4HmD6HPR7Ga6aE96+jyDobfUVTgyoB
OoOwI4E3PYQuU8ONZNbKh+imDR0wuaM95uuyDDtP5rXYh5WhvrBrv+86Y7gcOqTfBSPbReEvvSYr
pkVbpKDjCc6b3lwFdcCEzC0rD2PNH5Z1AE0Ys893JD7TKoq7HYuIucbmBclJtX9/Pew++8BMymn0
5rlj3Tioc0yBOprAKmsmkEb5lkI9PA/m5g710cvXF+IU926yeH2eLN1IY/mfODx8DRgMa+rmtVeq
abIjSxSvGmpZZaICzaxFU7Ld9E36FDMOVl9f+rN7tHRDAOcCS8Dn/f5VqgZxQWVb1l4DdfsFz+Y5
tUTtyUcIe+RKh8s9N4lDCf+2zbxqfLiSPzdmm6p+6c25vDK7Cj9pKm4DthliFvj1yl9f39knD9Xi
RMvhB/oExvTlzt8s+JrS+/mQqLWnthGKWHQXUHtXkWm1a7/UzkWiuW2aHbnJTx4nF+WsJUkBX97m
+4sqxAumYzTUXsb5Yu1Y8ZkYSO3QxXiss/bZtGzB71qmRROLunEwLZuDgmkJQJiny/IlmIgokDDz
HZNAH9JV1uYw7knK/V2pTe42WfLz66f76Y3iSmcnJSFmHg5Zq7J7WTuMG5DARC+Z5xbmgqYajzzP
TwaNhQV+oXE6QMAO+4cOnKSWFPfaK2YwuPqc30d1uqbtjyku1e5Q5Tnu1zd2CChbljuLYiNrNhVW
aZmH44Zsr3kkjtvTiSF/oGvqLu6sMHKYfaf0ZprGcA2SqNxbnJw3tl7HT3ZTbobWKramNcz7cPpn
F/Nf7wyXz/Bgxl3c+JwUTB0F4uG4skh6tMmz5mX76raFoLaq7OlH6fwkjCRFnTdCa1W7K9PRaduQ
dXJk1/fpawCgtdDsKPrSrXv3LUnfiM16oEJqDvFNi16ahIwz3covJrQA6LOC9dcvYRm7h7droBll
x8Gc9KE4NFlKwAqEwCidnRO9Kh6o1h55z5/dEkhrFi+OWvQMDtYwAjG71J+Hisi9kPzsts9dHS31
dtCmR6T7p51y5IIfTiDLwHpzRXkw1QYgtMEMTFyxKP1N7Cv9ZUmYyTrL+x+NWWLZr2VOHkVhkz+F
7t5kK9dZyVPf6BepVe4cXPGeL5sffaafBxUEqFoa4y6W0cvXT/+zb1uAp4SpjI0bsMn7tz1Bu1bz
vqu8RInvJYyywaguTGLd/2eXORhUSYcK3Or6yrOaSl0TZgLOFoeij3buyCzyyfbRentDxvsbKtLa
iWasCV6EcQnh+ibrlcu0s+7bbDz2lj/7Ul/XOToVsMJfp+03yw4AWj0UKbTV2ChSOmvYsRwL9Yp2
0djmuWqneyVJd2okCg+T5c3Xj/Sz7wbkKDyYBQLKf9/f6DBG0aCWDLFMz3EHW3b/3GRj+fg/u8rB
yoPfd9RDdmbehBeHWgHZdMdabJ8s3pS/NKqjTPwc3g7Gxgh5g2gkg5JUN54TQvpEBNON1sRXMvRv
1SoDpueQa/b1fX26pFIM48lxVfMDRTy3OrJRS1l6PihMT8nHYDNPN+RAzPtRMvnhfHJVq9EQ+KTG
3tfE3ZEfsHxZh/Me6zn3DYyNjefBOSceJ3/Ux4z3V2rfiyp9UJAwE8A7uFqQfRur5EmU0e9WT3Oq
k9ifMnAMX/8E55OPn7OyI5AV8TMo0r8fQkXE8Eqg7nmFWfveXKcvGEBu+px6eE3m1KonuZBQlfS6
GmrjJAMu7LU9pKVI4ILknLqmmJJcN5MfehoBNkGDeqlo+nSL1JfYOAuv8Zgk+5R4njpH+1AX8wXS
vGBLxg2KvLA5Bc97DzaZVDJAGePoJF7bkrVRaXHiSSJnXM3o1XU7KPu0yufHLoo40wUkeeVKQ6QW
b8xS5iXIUENbQBAffeoEVYCR3A5hmhLyJK7KWu4JWwzRySIUhNusueGQnZOk3Z4JFTOCPkebrg3u
xh4HTJkYJ2M9ngU2OtYEwzUEdBtN1oy6GwWruhbUFtCkzg3igijdAm68taJJB7gQWHt/Ni7DEQ4U
wXL5JkyG/EmbHX2F1fu0yurBa2aspY1tn/Wox7YTTBrXKlHv6xqOKrSS2kmCY3IpVPzOTPkcNdAC
82kfKXG6DhoH3kJRm6dLT3pf4Cb8ejx8skxClUfgBmtOZUE++Nb9ODecDAWh1w55jF0Rl18YhNdq
E10FTnzDP3XkI/zsghy46Oez2VjOCu/HHzRfSN1hVXpEfk1umdp4t0N142vJiT33COLa/Mgtfihp
sTDbwLPQpBvsrczX6sObKVvU6H/wUBZsMuHEVSbRTBS+4tsCre2qz6MfXcUfWn3iYKc3r7MseymL
9oyflp8HOk4avwzTvebE+tqMxumSTnP+LJB6bzvNalaxncJI+/q1HKoAll0qUiymCWYpqIBL0/Dt
6Ways2RynKD0GlBBtixPulGBe5GFl7ZREsliw8r04xlmQKX/7hX7VtRDd2Su+GSqsAFgsvnnCLLo
rt7/BjHg1Gg7WbDaZK6ZorMaWtMNZ2kfudtlkB1Mi8jLlvkQNiEVh4M5ySDJlDjIsfD0JPtuxeaW
A8cfneC/3GEv270Pl1jka8IWC/Pq4HlSrSA3qcbblwz6fTPUjRvmOTTREM9yHK2W3Y8VGNeyMZsj
N/fZUmctS45qYlY1DqMrcnTqBIuqBfbn6CQh0iAt/TtMG1dTmF+ZBYToPO7Pvx4+y0f04W5NBvFy
nKBmdPDmMLHZs9pq3G1i1gDY59vKzDYyIioacMWRi332aGkkUA9euh0fqhvdRPjpCPrbS03rSiEF
E3N/5iaGdVpKEKNC3hqVdUti5RFN0GcPlu7Fgr/XJBuig1FjDhYpnwLZeU8uoNZsMGLA3gdsirtM
w0m66NaS5OHrJ/t6Ij14tBQpIU6C5aREpi4fzZvJJOkJJDRZ2Lx+dpK9UBq8zxzXRGM+G8kYkCAx
WSt7zJ4jq91RXlrnSXKqTVZPotjMY5FOtaGomm2DYZrdoDZMm9Auw9woBdN9Hf8UoqQWqDQAwXCf
55ZhQnCvb2ViPuP9e5LQbkiK1b4ZSWeuOg03okwIsCNeb2UvCDBDx/ofNwG1RvuUOk2/AugQrmMn
CTd1U5FdLWt9u+gO131U3X79ePTlO/rweCilcYhEuIDm4f3jMVNhlYRlFMBWMjZTUhErfTmAlY26
wk1nnogJixPG3JNp2R2EgH6/E3W9JUtrvlVDsW67sNnIItubcxFvNAkzbVAqRPuReLLsOFvHQeRs
iyXp+uuf/snCBHcQMTOMVHSw4uDFkr1EPnddskpYBGnAIZ5XxF5p2MjG4MwueasduIYj384nh0ao
zNTcWQ8tC9XXwVksTUcThZBZeIvNe9sBznD1lApEybpMCQRjZDRnmUvwt78t00jDo8nJIo5zUCW+
8Q3zx/M4tPeA0pFN0uiOSyinY5VWG7WAbff1I/pkVVo2CSg6qJ8A5Tz85MqmDSrZidwDxLaq2/jO
yP0WIwpaqAqf1fK3+ZlQcDRQWzRiqmw36IN2ZF36OOEg72Cvgu+RSFXaP+/H2BjjKPXtIfeUKTlN
J/VCVcFeNSC0kT7kk3M2RGxh7ebYMfPj+QGJDrkXaB4o0bCGLDPSm2/frMeIwPsIg3hXRpB1HK8M
ZzhIrU1m3nMNWZBRCrOgwxB85J4/rMUHlz645wr7U5ipKUskzAjiePdTQf+g7I+84SOXOSyJ272e
hgRz8RE4/XmedhRXG5Btx+pNHxb85W7gBkvm0YWRu/z5mwcZgPrvDOLYvWEU9d6HKneaauIY8vrz
94Uma2mZk4GgL8vkm8vos429ikwQ+hQJNjVxG1riworC595xrroAdSFNrdOqrnZ6Z2+OfCsfCgXL
PS56egj/7DuNg/mkxMfHYSDg4qVysqgMOz/+NSUtRq/yR9VCoiJO27XrO4LT9keu/eGceXDtgxuP
FSUKw4BrB6gFTSfd1NbSqeXQNwHM6Pu7SsSPo63cjU15Brbz351Kl8sLTdK3pMJK1+P9cw8Q/cwY
knOvt5/DSSeZLzgdqkuibnckkh252HIv71acg4sd1ERmXOIcoGXuZQQD97a+Ql29HkxyzCD3ff1c
j13qYNj6ZEY7HA1zD64KviA40sx+Wn+jU5T/T65kAp5f+NowwN8/Qag6ZWVpfCAdgZ6b0sIOTato
5Cg7TxeEAvX/yZ3RaqawZOuYGg+WoYyOJBJy7mxy6m4LlDFYQTsot36d6etuNNIjI/TTJ/nmegcj
RA5J3+kZLy0KyiupDecQV/eV3bqq3u7+g0fJPENwDjviD30UmFO6lsaYc+GVL0gbceE0hVunGTmg
ybFm+oc96TIYX5XbSFFQbx68twaGKwmDy31NaHstCwQZluXOaTdNNe/jFD2CYnz7+gY/rsp07qkH
Wq8tdLwzB1+AqFVFbf3l5XXRgnJQ1o0fPrcVIZ1BuVdEdlaFGMKDJau8lbdpXx85XH2yarz7AQff
RYdNZlBHvvcqQnaTWjtBhyK1h5uvb/STVYMhwwmOkjXNg0NdelpZM1xCHm4DgOGEvXm1CpLu2NBE
cPVxRqFIiHFpSUQhBeJg9gShwbSdsIe1dOV7RJAW7ozM2rIjwNicb5pBDa+nciQwxph+TmVM85aS
3zrRI4Pil3qbKNVvuyirFdLPHg9BXO/bjvpaWpW38GSsrZxrnPXNaVUY5/GoX+NEKVZxZIE418J+
i0FRQVYOxLbrR9Vlj6/gcym/UZ9qzqYCOwJInHEb1Lk49QndWiQvgD8tEkRyt/MZ5zTLnRqdehJ5
TZ/Zv4teDXawxcyzoo92fa5c9Z2RnSZcaV1YWGCcQT3ROsOGH2gQq5K0275xuqs5VzZD7yS7vtZ0
L5fcfZLNv8o2ERcQFB8D6lvrkZ4vBtmAUM2292yhfDPiND3jJX03U2u8bTkduwWcwpVulDPYV1Iv
MMPKnVUW+QqybLUfegWjrNIWrg4to5vHXVGm6crJUNvj2a2uw1jYXpdL/1KITCPpTENeb6GxECan
Jktr10FoRqvIV5/KprsbFF9ZGbl+KX1tn8CqLent6ea2ht6B3kCXT6TspUvUT3OWSaOl4KdM51Oi
Duswmf1rmH+9m0dxfUKz3HYrvjBoeiqa6aV4OIRJ8gL6DHS3PpUXas3Wc2EJTLAR8Gq2Jlm8enyG
Urlw1UzsazU0N8Jq1f1AhCe+H3o/WTrsowW0mxvarTEFP/yM5Lh4uI00YzgBFZet+rIu3NZOfuYi
LS/6uX7mmD1z287aoH6+csTceihJ482gFrsBbQHs1TFjDUwmVNOqvSPGBrpvrO16ONVoRB0yIScD
HF5srmkbGzvo8lj5Z97d4GOui8ZWruauMB+nEk33CmNWd4o4Z6whNvokDbaw72K9GGC8hSeEhjTf
NEQumJEqktllpntaFlhrOYviRHTNSA4lKbBuXNWbOCgeCxtnL5beBMfVMFxDtPU5HRrdXmn88xKf
+cOgBCZJR0FyVfuloWyKLparxoFeNgn/zLIVsfaFGIB21rGX8+CbDbCFwdj2oKKrXU/A1blFBkVN
+biGJ6n5E252kkIlwXiQ+5rrLodijQsvYXK2EhfPMamXCjRDcy7L04xWxV5R4VA1DbFGRWHxjxf3
Ese1lg3FD5OIJNTy5g3naIBnkq3PqkcBua96q/0RGiX2M50a9iqfmuHFDEMdrJsY+urE0SuSyhTo
/AB6u7to0naSggVQh9Bt/RGl8gCMxyHQDkLByaibTzIctdNK1dDdlSkAVCnnS0SBtTsECuAY3sls
dJyQq4ZUBq3jxIaDxE/dfHFBp1qlMKUow3CmB8GPVh0sCCmsr5lhxsYaGMaMvQZ5mRfYE/JCjj0X
MmuAmRo10YolmWSBa2SzTnZ3QdnTDuoZmHKDRCkIKt1TZDfEblmPUoU7W5SXipL35zJz+pNG45vZ
ajH50ZmlNLfRpGh7AVILclcmop+Qmi5laDfu3DfWpujBF/eqr14rPe3V1VAwk03gX878eNj3Q3NB
WPUAGy7/ZXaw1N0yjHBVV85cu0pkUpP0U9/aa40ZQKRL6uHCzM2bZAmXbDlBO1RhTpMkHIBR+GJd
KaOrJuKSxIYrpIrXgya2oV8+lHX8q55KZSUd5dRM0ws7UHcyGk4EEe4rCU1iLWUYul2tPQBHpCyj
IsHo7JhKMmyLCZmNNzfFqW2l17OKCJ4kr3wzwypec/54RI/QrK3careJqj1IkxUDhnXpToFxZS++
RvCtmjeG7RU1u1+AZPzV2EzDuh8AbYdicFly7snghZDZyt9cqAOE6Z+3VX/ql9G3vBPrwXjo2xkl
Zt09NFb2EKqcyXGUckhWSxj47W1iG+dKlierpAW+EMnNoAhET9VN34pn4LbRarCGDUAnmtLRLuDJ
aJNzrbQ+n9i909XNSrHUDRbjrW135zlIQmmDAtKcQYNE14G5rCikWnV45uem67fZS9zzAJ37sHDc
qnS+5Xm0pda9h/Xx24+Ju86a8yANT0Oz24x296Km+TeMUutw0IaTOdGXYim7eAvRWGzcSk05ZfV3
NQ6lU2R6FM8JVXrSxjblMw8f+tIiDFHqLgOzcockv4LlsXMs5oIxSPMbReNLT+bs3uin1TDZnmYW
l/SKXatvzcVX+TPs/Z7ZNbgQWrYWkfakiOZaQMHeM8+swNB/55v6nvSTK2WyaUctf3Yo+AVhdqrW
te0Fzo3lQ/fURhsnUXLeZtY5QNrUjXuG41AruykVJ61vQtrlb4yGX1zFQZiuK2GOawmtPDEBorMh
gWnYQm+erNYV9uyJqrlJ8vFlICjwpKJ3j0G1GQJr9EILOMrjFI59dG1mArLbtV/IMdygkYRQGCXz
CRXM319vwz47Vi/CdgMVOR4DLAbvDyf+6MOTmKiUxXp9JvsQPSA6P/tJHy4nXb1EjXsfiGHX2dGx
M/WHGh3lc4YIpBQTqQxdq/dXrqDzKQwjGIUNwN3Q3gFec/E4FOlw4fjWFSk2e1+lo9qAxU+sFw20
+FTL61aTp3Pzg9BjkkmPHNU+bn5R6WJBWYpCy/HiYMs/iEIJArvLcSH17gB7jxxUV0EN+vVT/7gp
1bhprFRo+WBsHiqlkkT3HR+mBAMfVGYE2Flhlphv+iFdqT3oFODF/5e98+qNHEnX9F9Z7D0b9AbY
sxdMppFJKWVKpm4IlVRFz6BnkL9+H6qnp6UsTenUHOBgF1hgMG3UqsikifjM+73Pr1f8+Yu9jjCp
zGbSMKGV8P5im2pcow2mejJa9omLsTLB9n5WfnNQhaYI2QtIPdOkAwlT9eiexmmiYuTGPR3a/hS6
0LaIFdSQDYNhnyK0P6jJsBbVXVVb2kDHg0umsMe0c1gLchwBQLixpye9vDPbCvf6sqUpZJjBRGkZ
K+ZPruZSoDsqU7xd+liIKYomLAFKiy3s5LMooX+AaTFHf3UyYqXOMD2m5LFzCgbg91PtdwsfXd9W
kUpT4M+yNULvFjevjVVWmx4PFl12n7A1P3piKCG4vKGkT4jy3z8xcrYyWZWUnZSSVBO2NikKQ6v9
JwTiD3YBy9I0nVFwg/t43IKB66rZM+39bT/2vu3d6zm2Lr2xi1smuxTnt/XxBjVvBjfZcV75mEcv
OH7Rjl7lHe/B1J7a6nBaiEHZNW72bW4qSohcXjyjjS9RHZ/amMT/9lsIdYrOtYvVBp9Cf39NszjP
8FYR3L65oCPQTUA7HAb7m14zg18v9fMWw5zqMvkDz41Nxlse4Tfl0qmCPyabWmxBpFpnlQXcqyj0
gebDmOwyCxHX3GIxhnONffPrlT/I7N+szOz5+5UrpWRvcPiSTuueLN3D0DW3v17ig4rTUgPiNgJz
RHt0dBejGY4ALA4BMKY7K+2di78G6QRwhE8W+uDpXOxQqNuhaAVPd1QMKWyviXEgEls3ax70+rqZ
shehuOu6jc6c1v7k7f7glaOEzgDxwsyiJ3n0ds+KKxuM+7hymIc2nb1pML9ebB5+ffU+uEFLfqij
IWfKlMby+xvUJPmMRSivHJKEr80iTbTMq39jCVoCFOuZzuJMeL+ExM1ErXCr2Mpk2tvgO3y9c2//
a2scVXYiXcL19NigcA9c0Xb0u+yzpsMHNwRIGhughZiBM+3ofUX1MlaUM8pt56kYECQvQ2XuYnX6
N05n/vxlHpBEFc3w0eUapIuXt806pTPfDUX6bTAwIUE1vv71Jfv4+/y9ztElc8xoqK2K2h5SHQU/
7yEYXfe2pqL/63U+fMLefJ/ltXqz+SjjZKDB4/sw4nfFCPuVUsSftQo+XAOm3Os8lWcdjwz0k93Y
Hob9pK/hug/1XQ0u+N/4GuiagCy6DpvNUS22cid454KvkXTKadqV58PwGTjug52MUiOiDsYILb7L
0WapDh7qRI9yLxbaP8ywx+A9/lZjhTR7n7XzP7xgDv05wloDFuny8zc3RWtCHE5rcMqS+OTVGCbF
EuTXV+yjr4M6xkD/znVzjt0/NE9k3pDZ5RYd0oWniNof3GFj4gcNfuaTQvVH32cJ/hipY3rdcY5f
ToCclidU1urUq3mh0ny2w3z0upiMh+CItqhbfwrztAYjNmvg5kzF+ZJVLn4phZN8on35aBkkKB76
F6C+TOG/vzE5AhI3CjlkjGXOX0hKlGQ9GEP9+t7oH0StHJcO0TndE+jBR2/lTC3cDXMeAIrQl2Ki
mhhvdM3Bb74OnMraKCkKNM8JusY6sSjnwHHfju1jZid+aWt+Uper7LnAWcizZt+sC2yCvW0mqoB4
+LQczRt85dcKrveN0fuacYHV3icH5AfH8btvcHTut3GLEsAzym3eGVSXv3Wmvk1VsdfNZm3qzSfn
5IerWUjZGKjk/hznTJHXq4mDA+sWyAmwj0ugKb4SA/YQPxKoU7++Ox89BEQa/1zsaGsuJON7bsJi
akyt1sXXuXd8x77/9Soff6WFQkpgiIryKMIA2tcBjOYCSmvyeWFWUo3x0z9HRLwStvPJ/vnxd/p7
taM3dBioOVeC1WY4iY4xbS3lLtY/CTc/XgQdB65DnJ6Lld7bbS0cnDovKmQsrjKtlfJK9USQNfUn
X+WjjY2I/Z+rLBf2zeaZD7PaOrZOWy4NfdU7m1+NiuRaM/+LX+foEa8QRw+TwUKDIQK3eM71R6vW
P3nYPnwMUCoZLjNCi6HL+2/DWecORa8tcUC7VcYfhl1vBY6+lLtW0LY+Sbo+vHZ/r3Y8S4N2Ienb
kdUis13LyAtm5kEnmvtx/9vi06WmtJymyEToKx4/DHatVoZqTzwMqr5iFGFTuM4n1+7D5+3NEkdP
QttjajwokifB0QOqyq7ogxgLz1+/qB9eMwZ2CT453ND4v79D9HOSkO5GSZ66t2KVyQ2xrlSy4s+G
ID9eCKwnRw/eDsdpfmROTmk7nKIdLTfpwMTRulWn42xV3P7uV6K2BuGc4IB+708lqFKvFh4Xoc7i
OGcY9Unb0iGp+8uUxPvXS/180rEU42JIxY3XSd33V2/Qq1jrGXnbhoqzgapxh/xhG2vxhZLF28I4
p11bpt0ni/78YLAoM5aYMiHURSvzftFs9nII1jPRQjavVefeE/lF0Y6fPH4/v7qsgk0reSJxI0nJ
+1U8TLNnp+B+jem8ZqSEBmCB0+R9MuhUFexP7tmH34m0mYooE8E/KddrhspgEPI+dUoWYCO5zRX6
hbBdfn2/PlgG8x9MNFgFk7pj1wK6kJhQp1NBoKWviLjP+eZ+3ZefbEQ/R4zU2+mdYcC1TA8cpwxQ
MRXsnd1iG7VqBtAVP99bqFbpZyrxj74O82SO5yC2t1Hbv79HUTnkSefhY1EI88a0qkAbrQPDLb8d
AC/yevy/ljwefcrRHqHNWW7kjlGgIM2alWuhkUwU65Pz6IPnDctkDGyQtaIHP5ZJdm46VLKbi63u
TWtLF+eF6p0PU73W8WAB8P3t10/CZ8sdfSdS6zGkb1ts63Ha0JK4dHX4X3QBPDhYjWgf/43lcBzB
v4diNSKR93eqjIWqA/tguQoHQNfbhta8jUES5omLRWP7ycv7wb6E5IUd0GYygvz46MHATzkGK1MU
W+z3famBXpproJaY3FoX+ItDRnF2i0f4r7/kz1v8q/fkP1fV33/J3gYzPYmy2KJGWFXJjMoNB9IW
H/XC/vNF/i3/qFtR8L//tfzOs4BHk0Rx92p29/c//ecsprbfxcVT8b09/qPe/cnt/379MaY9wVP3
9O4fEEBh7nfVf188lzF0/PNT/OO//M/+8B8WgZ+4DlpsNf/aXYqZue7pf1xjPPjWYWr5nb8cpvQ/
qGQw2IzZAhPODM/87TDl/MFcJS6p6LSxD2Cr+ctgSvuDX0CVwCwPOw3t038aTFlYTxHbMey/zBs5
dLF+w2zwdTrpbbOD7JrahMXEFV4JJMJHAY9SgPnIJy/bjIIDAo9/PDJHxnRPYaJKsQK/yLxfnOsX
DbLdtaLYcYBAAMkOGMtvGSqdT97ZnyRy1EqwW7JoMuG8hF/1sv2+icXniM5aNrjOepKudhu3rnHS
2K0XxFo1Hsp+SLaDnXjnYlEF1ZMa3pdgja9g3c6fnI6oN1nq3bWhbbocj9SHdC75sXrdZuyzxSsX
/zm8HHyQ8YpvAR07KadIgxvuvcRNLgHWN0whuPaELkCKFjb14KxR+avns1VqBwtBxGqaDeNBDxVr
WzcYQc3A2CZY0Zs+7ro8SBjU3HdOJDct0hqGL9Tr2uqeQ72N1iIf+nMIGu4egWd8ATpXPSWV6aDs
GQVW+03SHFomzq6dWNAoKhzrzOsruFNIqZixYQzohyFNe1tkfXgG4rncI0904ITkZ2JEMc4kglgl
StFvR8N8LjpkKYPIvvJB0BxZ8fSCVqFkxkJBVNKaxipyomszz8+kF5l3eWfXgHwK+ZRpZryR8UUO
m5EBA+PZUbJHO1Uvxrj6Mg6ds4HUQFZfJvtMxPkDhtDAEiotvkKYG/sOSnysYzULZmwEAw261Xps
m3Y/1+B0jDGUmyy22i/lWGawqMr2BMdl5jhzzTjxoAlh9G1Ohk8UmqFwMC69EXAaqqVkbVXSRvaU
PoOKkBWJiaJehr0yIihJkawJI4xRu6lYVs4R2qpCjXMfapoOZ8ZqoX/EdmM+5WOd5Kf4m5wrWpyE
u8bTVhmOg7YtdvDY1JUy3FWW+mA73L4qqj2/iFsbFUbxTZmaU6ONf9C3ZYw4Xmw8DXy/007dRZiw
IB0TzVmqtvZuQtQbSDt/9twFMKzBmPLEeAKyZ/Ldwer2pWl0295KKn+YzBT3xvEMAEX8BRJ5tsrM
TgnSmWmGAbxuLIxvqRduWqmpJwjoioAiJ0OBhp7j8pnYPrOz53Eeg62oppcUKdiaUjgDESPOToC/
1VVjx981iO5AjR6ydtYQp4UdAMJs9NsMkGyYWTeRxNjMzOudo6gIBR23wJbauTTQIeW+4rr1CdQ/
dU2n8TrsG3306ZavsLlRD1WOecemd0MPlZltHqIwmnbT3HtfOOy4pTXU37lSlcSv2zA5DRNVuxR2
Jg8JoKACGLdTgZdq7UMJWPq8REK2PMkM5qyhIQKY6PUKQU+v2HMG7XeMzwS7CYQfF0fssoqYKu6n
p0RVsyultreKtTyDc2YqDkgMYeCl7WR2eGaDE48vxUArepWgkKJU1kIugsQ1Tijd5OK4Cd+3ltqV
Kiw57xrRTGLjWJKPY45wSdCiZJdQmqUVZQ94wJ/gan+rJpUVdEMERi/sQ1g2eejDHEJmZc0q/2lc
nRrmaF1P6dytwHqVG73GSdxX6gaDeqE/5Y6nPbHhob2z4lz4IYAsmImOGdP4n6yvhRkq39XY6a+g
VKm3CoylvREWzDOEoVO/KCKcV0LP6g3Or2hdmwkMi1rF+04bIYZLqWPb3+KLAVPwJAyTOHDybt4a
Y15AY5dxsnO9dL5H+tX7o1TbL1Nie1vXG3a61o47fUycH1nH8RGoGhVGSJf1TVxiOb9qhsI+G5sq
ScGbaQhBUqSMA6F25gOiGILEonaAgTgVrBq9jzXxoDV6M6q+a8vsuuQJY0/jcT0U0uru4gzZlj8P
8AY2vaWkJ6oFn+QOiqTt3qaGVriQsGCNzr4bW031fXZruQj+Ui28SEwz3XheS6E07VJ7TZlQxV8G
IDbAXtVbFah17TtHqNpt6JTAmUK0aGTtB9cam8ZvohS0WWZqD5MOiKwWSL+asumfx1wDmaw5xklq
lGMAfRZjMQ21rai8yuDESkd4Y9a4TvtWW7m4T5wYlUO0VvZpwdMugbh5oTztQ+jFi8ZOu2VoE6pQ
PbQTwi4noranNlIeIiv6asjQK1cNpCL2iTI8rzMn/0L5h9H8Pul1Y1WKNH2eHOsmaais4K7nykPJ
dNSBR0YeHIZtz0tRxZVflzEIv7attNuld3kLiEQePDe3TsYQBU89sGGoEWm1ibbkJnabcUdRvbiJ
piK/0W3lwPs+nsRc/31v9vTr5lBt9pHlROsE7B0u+8gmoQ7lAMwBF+VpSXwserxgm4EHfJiLa9se
hsCoYSkA4Xbccy81TqrRwIbfwOrttplr43FCaNCvCulp3U2yDBt22hRtIjGkGUN/HTrRWLiNirjO
rPZObNr3FfuQ9O0eGvXAJV4pUR6lfulY2Id1RTQEdQ/Cnr+rt2MDjzUpAT2OosquwDgjMyxVvV8o
fvYVDUmt99ExNRooo9JdR3U1XwJcd5CA49Kv2YqRr+3MyK9hXq51t8q+WKKwop01CbaBQXa3xeSc
S3MwNjyE6oI+FLz6Q7H2csgUgTqMIMaVse9vJxBGhyht5qtyEIbvQSLbQquazwutUu4YNc9Xiq5u
lRBPRxSG1qk2ziMGdFn9mAOuDKZQGI96J8aV2qfeToQKONMsLm/bJq0fo1q190ypVYcJ/7iLVGm8
jR2Z6PUmCcFL472LXNfeTBwbCZpcY9BXWCs4OGEiKAxTg10rSR/o0WXXeMegaVLHZh3NTXg2Z253
owKzTVd2r6qLt5gC1lz0BtLrtB8Rgzlt7ZORVo9eK93zcKxv1TKtnhKz5zmUjufzMrhP2aRz1Cmp
iGFNEqSiJ27rDXDNfDeNcfTF1soBjXWp21dGU/cQjEFR3qf4hSCwzwvr1AKoFwyhEaJfdQRnv925
TWAz2xtyoMbNqdWCZgmM1mhfOhlFQdbZ69ppso0JMfXQzKa7GSurXWmaUV55kDr3KgZcLzEDuWrw
+g7qc87DEpc2LoEmKmZwS9A9OK7O0rBPAzea1J2e1/nKqDWg7/GQn4K/qh5fN4goSfrz1PPCR+iv
7uLLHF5UGvQsIjiVNy3MSgyyNSU2VzxZYh3CbrCBzJtqdDqPRm/uVZHrt01X4Hg/JPpt3rdgvYF2
VdILvNQ1upsQB/2XZIDaurLtkW3G7eQBA542+RIzKNsSicRAOwfF5l0zmLMLCrfhgZconbEBDInq
7FKXh9djudZbbNqGtvZ+AEwCh4pM/KVsVa8XvhGZ2m2WqlxbbRQqIvOm0URgONqw0OK7sFxh4JfK
TRFF06FpOzdAuTU+UMdhJHOIwkNc2MhmULRilGh01aMBPHAfetqAtLI25eH1XxJp8ECmlsH/2wjP
Dd6WsXrEPKQZAtFbbrKiqMUXgCXH/ubVRAuxrOzn2CqyH8CVzRPkC/yaaSP3d0HrRutRavKA10f1
iBy/emiZ6F4wICkTxVpn8yN7qB6neVAPA5H/FhtyFk9yt151fe1pfptyDt0UUAjPGjFgPWKqbEzR
1PNvXbOPDl6KicHr5Y+8wbs0rfrPVOW/LTH/vzDnXhq+/zrnXud4/OfD04to3ibdyy/9lXQ7fzBx
TGGTWrSBDmYZDfqHrbOn/oEijbSOedalgPw27Tb/IO9cjIcY1l90OsY/027N+GN5yJnzU5d5WJLB
30m7fyoiUg+lO4MYhCSXaIB13ma5OtLYyUoGazPEmJxGEO1qG5JYl50WiX5qL1DMrMwQtrucnw5W
clXWM3rPCKqo77OScpntzu3hzTU8/JnZvkW3YGx0lPGCUSGxgFpk6aqFmG3JiN8k3445y4k6s7VJ
h/C2px13k0lFPAHznHedlYU55HOrW/ceLF+/hT9rrIZhQfFoRXPoIC2u7MTNdR8SD+9Iqysg5UrT
mh6F1oJLs8GEQBqK5GXkOmG8UvHwwK2lk0GZaCWxf558DW2jvG5tY2YMDlTdFeNKpMSelp1Vooh3
ThQxjmPp0vYLiS2BgwouKITjfGs6Lw10a0HCltNgp+uwyZt1vyg5abCoxn2cKIZD2pRND2XaArAE
1qPu47DFpqGeC+UqbabuqtAK66VKytoMvDnWK79va5z++iYxMSseYH/j0tBGjHPMudgZOcnVKuR7
YKxvJY63S9lNOhiIul35GgPwj41w5nOpa9mmRlLxNeko76w6JcdKCsYopGJCdrjkY2Q+ZYU1nYZ5
AR7WLcevJCmh51etIfjzAEXiSgCU2a1ewKLOKIiMCavZrFoGq7gBBUP1UXeZ60bDV5fGXqP9m64x
tVBPGT/flmN3SmxjB7Pt/lAjq7uN4JSmfkfPnaQRJBeHr47pLbLRYq/lSnpRVsXBZBb4BRMHycxT
Y6cz/VHBlswICgwoS8nVLxERQIjGoBdPQrYqMyuDF++6ErczdeoeZFZXhPelssuLrPK7CoBK145N
EKb6Y2F2RhTg6KCwqSsXobW4TQH3jX6E0BSwvaOIUafal0xrIFd26r4JewMNg2d+HZr4K+MiYGkh
7zlE8ZBgHKWOI3/IcRKvR8ZhayJrI6lOyWfKzUhIvyeg2U92fxEtrhFOVgB5LVzZclGQNiASwem1
UPLpKlwiJGCRjr/M8t3SlcmerQ6jM2sai2RrAQPueIBc936eNYPqVEpQWE23cyyiDaP51a4zuhCy
aulifmVALwS61cp11HTk/2lsMeKWpzcDTi9b6VorIL6UBdxuIQOWP+yR2RpF6sM6ahXlu6XhySHb
/qkp09RX++5h1KerXGA4ApMTAYdGkSgmhxUpTGw97r/asqhIU9syKDXjW203xcqMIRj4OlYTTkuB
qiZV90OgsdDI+ukEk1Rsi+Oq3ZRe2wQjQ3+y867aMOO/T7XyNqu97xRoSL6FXqx70RwqqwMfQcTi
i5bnVNGUaMYIEefhuaP9vCoUxxx8lPzKujI1uRuzKPkKuF59gAcxbyJ9HIkqp6rcZraeUUjQr4Sa
iVUFKjdwOy1Z61IdLzuTille2HeAtPJVJ6TxDcGQbfmD1hoPJK8WD1DY9Ni0u1m1qsvUU0nybHI4
XTs0vcXblCkmz+oE2tgSuK8o+Dp2mGavtJrpwcaehtXsKvpphNv8OgvN3E9BUaMz171rh9KF79RC
WzeT6VEqazx/MqN2I0JNRIyv2Erok956d7pcCkRuBUm0hIK9lmHuGoGBM/OtyXykFcw12/mFClFt
Y060IhRYKS3AEefarOaSjpUTdgfyf2bQ6rq9Z+YovJHTNJoHPB4YRNIYwIqV5FtmItMBJpqdeuMo
D3me2jfoVq00MEYCpSyJwRxHGoNrc9uKm6jywttucOadmYGVICFug8x0cPFSqzZI2TU26O+TVTFR
RqRWlzGQIVEU4yqS2kwMMk9QTqWHjU4qLweipXMh82oCzkSuwI9LvEgZgvIrG0em2ZLhKRVeeZjS
lFn4lJDou9UvbxgOBrAQwaetPFmGP3qPBOkQQrC/b3BG5A22K/umrJ1WO8+dDkPDX59ur/K0t+Vc
a+lB0nOHSUYGiwvl+8PNSFGDxQwkbXolNlZSCeGZjnezGG2/SmqDid75VpvJrvvy2eC2+3UuWqZV
ldssgSRv2ITkIiW0XIbTPeEFplUUPtTQW4MRdcLb/gfq79lnIPF0uU2//vivjoPHH19DpUxXEI8v
JKvvP77dOG0VhSYfn/R66yFhR+W+j5h1fIUHLl5VticOOTUEv9KTLYRfk3qThJVbr3Ev3UZDWOwY
1flEFfhTU4/LugwRLKJj23IAXryLGUzF9rwO7dPGyatuxVTBXR4Xht9ZJMsRkgOjG3avl+K/Ldx9
17v6f6gPtcj8/3VMvO2fuu/FU/6uDbX8yl8RsUtLidgCV0sCXIToBHd/RcT6AjpBxLMoN2gHLz/6
qxHl/MGQCPNMyxQHQxVLi/gf5FAiYiyBUc5aSEtor+LD9BshMbbOPChvHnAs5dBYQd7is6HGZpLi
/YOUjUXG4G+ZMUUnk3X5erAsRwzH9gGgMvHNcvxkafTDXQ4k1WmUxaryiiG3XZpOTaAvxxf+3hGo
OH06Ca0sOtEzh3PO5cQDFLQdYS5G4LsxBMHt/ps+44k/mRVB3jR+FWmS+dFSCS6tnrlLk8NecawV
zeWrzB0eQMXDtwvHJzpRDNdmBCmOdId1PU3xSh/rHxYhIYoNG26pATses8stnAOwJYyY4d/NAd/2
E97Cbiv8Pkb/47evMYK2hAsl2qNNN6q30RJKGIljBPkSXoADU7sgj8wS+FzD3CYpdfY8dfhjTtpk
bPixvdcHOV1VacXkvoHv+S5cDhb3NboZQ7YknDkvnEq7kEsI5C7BkElUNLyGRy5Oi2nYUGNYYidj
rNoziqlEVCXgki0IU+trvQRdzRJ+pcRhFfGYGjLtXGSZjYe8Ev3A9Iq4rfK8CxExRt4zlB5RgdDJ
qPM20PBi97Ml+EuWMHBcAsIsGvEkSPZm28wbszCtL1MxfbFwj9/Voxrty7gvTtrS1Z9EU8KzqCdo
3AmH49d8xHyg1GadfkY2tKeWzB8Zmp5eLKduzxMzt08YbAYAXSvtN13UT+o8leYSJ8ed7xi1peJz
JoctbfOezdHxxpm+z+isUtkkJ6OleJfMe5GQWaI+dSicQd4s69tOV5JVZbeKn1BybSs9f5jNsDhx
M60PhpQujtuO9gshRO+XjZ29JIQkRLo19ilXsV0ayr4bawprndQBeUO9LSh9dUq6tqw4O50HK7VW
gwyHho4i5qjIScNVL6O63A1CYfI5dPMsRUSgl9dxxJnvMxVGS2V0KObTEDyfI8s4Z2j+muSOsfhh
mfYsHUr7c0yFpXHv7TG/8ADaTooxgbHO7/VuJHeaqjvCtzYwmumGiqp5Q4cqO3NEXJLA1BnJSI+H
bL+ioTBN9xVOHPXDoORib9WGu+saIhOr7Nt7qYzJJtES59mVaVoFVMnmG7vNQlJabmAU2dO9Ski6
kWPR3aS4h54XhRXeqqLwtqnilHhlSssFwwhcvE9RljtoI68z0eSXsk2KB2Pilc17oZ476pwa66Sf
UnGpT6PC81AYyaYcXeUeurU89KWuUPAjWePdZ7g55h4q6ZZWndhR0buiZftDDQd1NY1CWzmd5/i2
2+fBrGka6BSjP00ozcOILC7zMHzIVBkog6PulPGyFmA9gaRnJ4woJMwlFN97OUr8GoxyUw/qpkgx
ToJq2wdGqWQ+w3XeyixNeavlNDfCdNU6jb4ui2jTp9CDwiS60NP2JVSN7nsXN0z8JZ5GFxJAOcbk
ZyacdeVL1tpunJw3kZLn7UVlZok1raOxndNp3dJOx2jPtkIddWw7Vv0d4tCzmUz62cBX8YWmrv1g
idI+gIY3T+saLErTgQVW6JRFncusOjhaxZ3zXV2bxa6aGxp4i7fcVZpYz11H4yGVnr3S8Q8p48Fb
56ZGFyyKh7s2Do2LUrmGQzTZq9B2qgCjx3Hf11L4OenKuedm8WPqdeElbJBhHyZFtO9pfiMywpNu
EzeKfQEzvavXrWJscHg+l2Ny3oXOmds3wpey/KZP9ARVAvehLbFXqvqVnsiE3lRzw8S4FrSeemXN
khH70glGUrOVAbBw1aZSbpSszk5F/VjLeJUY1uBHTAieYf7uHpo8TNZ9XA2XXlpkvkI2fEdfpKdk
zaCrj4cU1WstVRW/QzW/IdXKfKFKR/qh4yC40YRI1riBBHMzP+eMWcmqpRKsGuNwUhWVTlUjNn4M
Do6ReU87uB+mq2XPRBBk74EYD7hOamfcLxrjNr22pEykb9U1fTomU25tOnQYGmiXbq6Uu1Kq8kW3
snwztjQ+vWjSTmWX3LQm5rwOfcdbw6Z5LyCUrCoCyIBparB6ehPt8FiP1jy/1UpLmN7zy069yRtF
XA8tZZRE1g+q4uZnXZ06a+orL+xTG1kLhUY+b5yQsHac3iugGMf1fNNp3h1+Kc6mLOMN0UGGE01+
H1U46wqTXIw4eUJ5PjUHhrh4HqXsVjlN06YJzy08N7+iN4OOwyS2b4S5urHncYvNZhkI2W1DbczX
ceGR9mlMyenZFzMfom1dDiAp61puXDNzNy1n5a3TRV9Cs264za0biMy5Gcb5YR7G7GZo05p2wTic
4xpS7MyhjVdC9vGmx4MkIAbBdNDENQNrEix4xEUk+4vWI63Vat0989IKl1Dsg09Qyk5nMeLaHeCX
ZkUDguwbP0McxRa1ATXidTJR50L5SN45qExRKFeu2lN+6KYSGnN4mYXaRbYk3KJvh01mIjB3nQHY
rB1K+lhsTM3MTtVl1NvkvEl782HGfNRIsDqpr+OlUs8B1OpWap4aQ2wO4KtjSne+PmlVvKbhpjp3
Sh5lZJPuoAc6NYnuiT5eeTl54rLU9I1OGQJ46B1bt+Wbtk7feei0tUwUvMubOMVoVqdcM5j3Wqdb
27GNd9Lz9rpTX4kyxfB8mPaGMJHQRTEnoL1nDGiDq3ZQ4qxBxd8n2TlhfrjxsSwvIXOXm3TE2Ci5
51h9opaD04qkIeBlZJM8Fq6kVzrVDbEWgmS1gwUeUiYMYxru00kZJ2uJm0s7NM99FcX7aPDkjTLG
B0LR6wTbpU1MjrRTMqEGepvBljI47ewgx5rD55ln53LD7LkWsXaD/RFpyRKnxSns+DG0vlhjFQeI
cqYgEr13M+qoaPTR+255fbnvtZZNRprPki7RRkinuVKafuAQCbsKT5f0nOlOlUZ6bw4jsFBvmpJ0
3ecE3uuqx4Gh84WIk3nfNJHeB50rRXZhItWx9llPOwVGqiVT50TxunH0kZJMyok5xelwn3lj4j1P
UzvhHfL/06VX8d/tVH3/j//5LPqyW0SAUSLKt90AUpJf5Us7Ub70zVP706/8lS9R8DdMDy8Hl7+8
y5cAQ6KXQ7iPDQKauVdm5N/5Es0702Qse0liHA2x31/5kv4HKjLOKermr50H83fypZ/rAUxvMROz
NMgMihrHk9iMAfZ5nNn2Rk7jtKYW7NOBtM46Nb0ylBY3Iwz++9CGZOZSIazv6bPap3NU6CcDPgNr
LQQSR9i0KbTk+s11/KCP8CobfpPJWSgK6blgUGhiiIj97JGoMHHaUe9M9u151MLHPCxDJFJFFpUr
OnbZthrbSK7pwBcnVAvV/Jx+JW43Nra+J2qoTDdzAvO7Nvr2VomHdvHrb83AVDSCN9rcB73rNBxV
ozg5pGLuqqUTYVLCE4WOl3NKutSLMPyOQs/Dzipu6FWE7MPniomF6a+/6quz+tFXRa5O8sYd0DC8
O0pa27gxsM6SxDF0EG9l2XfjJuT4xgdJwzct6RN8wpT5xFWwfm6UPnksrEoZ/HaKSRSg6SV7pdPT
ywSzmS16KPcFLahGWFatP/mkP/V2DNTxCJMXB27+cjwdFpPnDaqXxNt0nOUhLZzii2t56wbvkFPa
YePlgI7ki4xls5mbwbycvco9SWeHgSvRRf0q7KFadqFIzux5GjeffLpFi/3uOvKBmOhgSpJaA227
o+toC5Rv5A3Wpqra7kZ0taTDpbqrUcuLXZFkwx31zkvEZiG2VXScLGaOPhkg+NNl9uhDUMRaTIP5
HNQ2jgXjLXBru4kMKuS2ku+hjkTGaVS41To1s4cIjVIwGfm0opHdBOgRTQQ8IvOd6MtMf4jBtFI7
yxZUdeuM6rliYcpbj+PKGGaq/9Egrsm8K8sXyrSzGYqgtW7pByOxxq00NbLL9OvUNhogDjW9w27+
/7B3HstxKwm6fiJ0wJttFVCG3pPiBkFKIjwy4c3Tz5c8PXElUi3emfX0oqMjTh8CBSTS/LZUcrPi
oUOFva08osIm09622nSH4kKeN+AlGxv50Uim+pDdpdaUslVITCyto/Be8HYYiHULs9zFmumILfKa
OnTjIb2v9Kbc661+Rnzo6m9Q/oH21rYiKpZkPIo2KLRNsvT6NseT+TjE7EGwxmHLRF8KLFKOMtgF
ox4FRn5HxNIcsnU3DRIz7e8T/Y7PvlE0h6yh8aODQmdLmOikUK+zx7cM8RBNpQMGItOp+qlppbFt
jMIhjpLnO/VtvPFkDn044gp4QAixcNKgHXKljeU5QI55oVUqmAUD9743hziSMef21JnFQbOb7iUm
nyWvsvrMJ/5i1yxjdTIUJhFrICMbej3aY9WJi7kuKvamjYN6cMxJEi9dDs6ElstRk9HiIkxLF6M+
Izc9/Rn0ZYGepxmPhiZvLdrzwqoFEIJq20FkTnt9WNYnrxQS044bXJYNFdvZNGZgSV0QPPdT/A15
1NW66GOzHQfHuhOwIVuUWnfZNMsyTP0luMspkntLSpmnp7MWuBcofGfki4ax8UwERaNGXtFmKXj2
6Pvni8RMIUS01qxu3QX13FIb7t5pBZqqub9dKil2hdegx+joakShXvYbXK93aZoHIaemZdjSGjRv
ykpoUZDxEmeTznWEKsaRY3r2E8rW2QZ6XUZi8hFACJXZP30r00D7SbktKXhzlyLLEM9zCt3jCh7y
SjBj5OZuvAfw+q5RW9/Ec4DmYmov46V/ZYNtbudAOlvfs7StQFck8mSMHI3gRRrmmmjN6y7MGEhV
N5un46pdp01+XcZOd1Wwz7dbdziWxWpt+RrjnT3E/Y+idK4cI173U5NeVDKZdikOD3Ifve/aiOyQ
cDYVMOhDa2cVBZlBxhszs3ZrUqC0idPYIHewM0/nMU7fgEG6C+YaHUZrSM1v00pqpzAKlzZ6MR6y
FffPVqytQRFpshzbqeV4J4OfLNXdhmy7fsuYnC7lUqy7Is/6u6WEMUpEY181dAfUECYkT5ZjKClA
F5sMDO/Madqi2jh1pkPyePMzOY7Bq1U19hGBpPuEOMd+Jmbe3iyBnZ3FFSTrdigLcnEzuswOTrfe
COrQL1A7VnQ7WO6l39TknS6PSQcxw3znnKHsSw7EfMc7TQr7obXW7jZN45M1LtcTUVXxdTFDVPfV
pCJA3YOhKl7yeHHpZjDM/FAEOWiGk/sZlLRIh7eCb/TZJNjCJ9jPBChBS3OgkMHblf3E4WrJST6f
ytBI1nzftwRhopSZ5eNQo+vLq4nPjZC1oVyGN91ZpwtOGG3krG29RiIu4X0Tt8ivgq7TtuDGT7lc
ztp48o5pxzRGyGWzQe7ZnKRuRYtYAWS1dFpx4a+J+5ih6K+3zTTXp4J8Gg6N2bcugGlvtfSG/r7m
wk6S8sC5dUg31VSfGB50v+dPwd1UE43EvGvcdKjnQt3sup3rpmyhdLSWAZR+KkMnyS6TdLB2wsse
Bc66LKTkspNhNQ4E+9v4OPtk1MyNXRvtPl/RGAuvb090q8Nrrg5JjIlqi4lNJBsEiai6emqcsq4K
6btNj5XR5E9TbmT3elHrb8C60znH01dciNmp5wTyiMLXuZuRU4Z1EphHY8rfAre5HcqAEqJgeFrf
d1RpIutdSkDLeUJv8LHAC4riXXrnjQc5U7djfJm71XW19g+5LTiPG+4ty1R6YlkzImgav45lEOx0
U8gTt53Ocre79BbHijj+Xkhgqo3WCWdbZG179GQFLmY3xqHIVu/UTtYTALbreigH0nUnuSHRC1t1
2/ba9UjhBaFvS7y15gzZY5uluziPX2uyZsMUxfe2atzykCwJWPIoH9smES9G08j7zMzLCKGg2ATW
2IbFYDt79DH0Rpd2TliQPW8tsjIPbhEkfKC2Gc3BmB7ttPGu7d5Pw3Rtyl1VojM233WofmtfDlWO
RK+xGd+sfOOBgMziVLDju1+CmjqUyvsxmxoJgdn9kGOiNpb4qhlHGbWoHN8Wu0ITiZ7sPI89tNGz
U3P8jyd0CJQQ/Ky7rHzzkmG6aMYmCVvZoz6FaoW+rvWrOQ9kRxSWVonQpJgBTYImOSB2YzyjTE56
pi8Do/ew8ZN5pJiKQ2u704a680/bbCT0t/YTaNZmXHQb6nrUDErAZsGpnFTX0rpdMq8F1s/isqZD
rGnScNKy2tw4Q0+WbAngXu4HaVXfaxan8rwZ88k7dSsLV7rh06P1g6BVwNyMTCl9qzOAxKGmbNRG
Blf1xS2AW3VmxOXA/BQAGI+u0/cXtKQI95A0nVJTINJKjro+N+7OnKx2Ith1gQDQiLBly+N1IJWQ
T+eGPSVvQ7tARAdpOt2agv3VBcN84ADT0q40pzUNyt1M+unM8zCRqlLogE56YgOWj2eqLLMKV3Pp
Hm2jNO6HFv7FHsfyQtY+k+7iaKGXVcGLXvTWAZ2CFdW57xGWgmbP44OVaRHB/NBJTgYzVAHRGFtr
SO1oWBc0TWOXLJSkWR7VjwaE9VbTxxlaxBSriFJSWIl5FR7MUt/3+b1H1JN2VdmDTUyvm1wNaVbs
RrQjEbOMforryjq3XAuqexLxNw95dhv1plfIcPRGsURpmjE3BW0OxTtLFAkAEPGJVunxSQEyo4eu
3dVHWbvTrTXazYk5DIQ1mzpYRZpRTN/aw/LKE2CfNtSxZA+auzeiEfFJmo3szdaKtjiT+Ff6hcdX
2ZnZybBqRrtt4yy7Ms3YehQARs/sta2I/8v6inhqjWIvqUmQ1IT3E3l06m29rLNvvWq6bRWHMIj6
oWpaEcZB9pjx3IgHQ3xt5heUbj92iolYbYsNq2InMFrPkVl0N2MzWmeiXuAwFJsxZORp97VeQHG4
TX1DTmaWH3Jz9SFBJkPUBxmPMdqNpAxzjYz0bU0foIM0xMlPqrSP88j2hrE6kyUxq04cp2QCFwOB
w2ncd+Z1tgYpBoSsLX5MAZnIOtvLHyDrzanuU0gAZFYdW8XvpBA9QjE+8+plRFC78k4TLgQQWawn
cqQ5TuWxXGpjDm/UtzBIi4RMyt+JJUNxTO473ZS/U08orKChTLN+maape/XxHjzRT+kebQ/eqiva
5UeZ599mxWmJd3orFRLpGk18z24mOACvbZEQVdKbLzkisSP0RnLe49o7ZPFIpl3r3FuKTZuG5LxT
6itD6bDqd0mWq9RZWq+EWrbSbNW0nhO866agxdm7rAt1OxIvDEL5jwrZF7Kd/ILvtzqX76KwgdtP
YPgsK9QMgPINdBN7G6Rk9BO5YYW4bERkBrytn6BTRngWKA1aodRoqdP0l41SqPEkEKvZ78K1+F3E
Nis9G/4RgmqQuAmldassoaEBVwq4QGnhdL+/tuIErVsNDRvqeR0/Fu/KOa32+z1UjAy9eaguFwGN
quw5hO64G9pRQCRzzDX+OGpbuoioZwMungNfC6GBja3RBtrGltpPPHbzZdHlR9ZdZrm47t+ydxmf
9EY/OAyu3Xthq/UuWbB1Lw79uwCwLCd8YN5S0CNr9Gt3lLbsznnmb7WeAf8Gi3OwRKdv4f6iVrPF
xke1P3VWetScoEdRXl1PfVaGReE/Jk2zbhG4s5m02pekSyak73xfzoiuI57L6yIvjPOZIoZ731yJ
57GVjjF5lzSWgR3jfgiqHRHH8yszykpEZxFCaiOdBDo9csaS21xOziZwOaN2g58eEybgMKZwD6Iq
8QGOcBky+MGIE5dE6iBIwZCUxDLLvfyhnNJ86zRsOdl8j2dCaTHZ0hWnttJnNv083VFPfyznHjFo
U94u2C03ZlktUSxdDnPogOp7uYo5TGdvHFHAdY5L4rZm3fZzoaBiWibQiupVu5nx/Jym1E9tzIbZ
PFgM52LObVO10lpRZxImzIoD+poTi9BiYN+JjB5KMkO9F8D3B1m63oVbxPlrVVTdaTUFUwQflLJl
7Y4Jqjtb84tvMbn9zl4v8+QYtFb+Hf1g95jO/rTL3Cl5YGOrnYpgMM5kNU4vw9q1l+vSdKFuEeSj
7qxIj7LPLBrNa4vtA6637/qUANAbi/R3Vet641ZnMSBSG2GYyuwJMW6J0yw385/v8Mn/KWK+gnhV
yOZ/lsRcYMrmYxl+k8RQB///NDEmEhYE4LR5BTraZ5Wy8G9NjI+AXGWc6UpuBRCmYij/G+N1/oXa
iSZ7ghbRjPkqnPa/MV79Xx7NLByo/leamI+gGGocskyBo7g+ypgPOKpX0msP5NXtOBQ1ICeOc4tE
u99ZcV18AX59UnGhhtcJiLbJ3EMF9DHVQriWdPIsaHeTJ45N1VNPVuyhvu5sPD29p/0j4fqPJY+f
L8cjBy81XZtMn08VboXU/YVKi3bnDtadHfuRhXaGw3BOUfNSnq95mXyBMH6CP9VL5g2rSnl88x+B
2rHtnHYZuGLKEsQs3ETz2ERsi7+KLvxcYsqVQP6x+zMSlOn/dx2Tg6M3r/2l3TVJ3B0UA09UODJn
vL7JwtKeFqeO1/V32BslJOpITf10y196Hm35VC3uvmbTYW68KVjxLLWXuh3LyDXjY80kduMMVfNF
oOPnmHCitUw9AMtijCl24vc7zk2ifcogKXe51p+7ojlbqu7KS4KFPDwOKqk+hiOI/6bizBLhVJ2i
X77KPxAGn7kMdQMUf/GxqcCqjzVUM4dpUmJ8AnMNfG/bGtrsVEBL7gLWqMzT6g1ZoMfA0Lb+oG3X
yjsjY/tkTpwXXZ9ORTJr215fvxM3/FW9q/rpv0HCEBiBT4QAmlWYjI/5CJmfotX2qmoXmwXp94gq
OLInFr6Ffqh1QC9JUI8lAS0n0yESn7Ay6wtbhuvDW/12E0xEhCEwp0D1WHw0TGC/2jIUCI+xK8h2
FXu7Ny3H47sui5MSz6BaMHChiU2q/MB1VlbftLi9i6d1DWNsiDWm+GmMRrny3EzfueFfkycALvqO
pkN7Z3nj3aBsyIMyJPt8IWEgxR1nmuOiTMswG+Zo+Xc2RUVaBA5rQ88SNTwRFpR7ZpQvOaXPFBiu
wxliK3hQqBj91ZW9N94kVmm8+nWJkyAmTIGFUQu+tU3WP3b85xEjsv4KrjhJKOB29cKaIwaKj6WB
n6izymS/GS+7TuaIj4eWvUTidkpOptd0nVT1hTctbBdSSq2pxuaoRi/CEDdbr2uLl44+hIe2oJ6Z
aaiwInzN677uy2WHfUbbE/4n5kf0eEa+X2J9URzIGIDD58XRc1t1qCQc8ILOBxGNhSZ/VlzszqIm
x93Uvl+epY2hXDl6/2Yu2Dw2heHHF2XXC3TbXXtG/4dus7lcGmdTsm0wN9m4UmqLfqk8s1qvf0vN
CRpAE8FjHeCy3nizVj3Vnhtf0AsynRseDb6jUZrHss+KZqNJewxraaES63HxFduWHKSTNO0Bm0Zb
LIe6jCH7O8x+xFRUAx0KJR2P7M3cYNqnMPDDvpt8EBE/keMWctE9C9aOkpy8NLtXmaXaZTI4cjmm
dI4v1MCgpY4QToIrtLO7rtvYytN+x7NUqjEbYP6kavT2SKad5Ec6fgEJj/qkWY4cRYziCECEySPr
U2cLJ+7t8DwU27GRqGoI/a/8SzPLFjBJmgjicLQKgIDBFesW9ZzRbmyrv7cTJ9fD2OrmF9NuYPBJ
JKChpWiNwI3GtV+S87VLtJwzQU54QVHk13FhywABYqXdJcIHIWjZm4Z1w8Y2GooRWbaz+gAP0E0u
odk0uwiq0zznetYoSj/6CqgRCrJpvcX+6b/jOF0DvF0ocGcFjztvHL8/58Hlb60CgZzFv4oXFGBW
mdwHfnBeKMBoBTmSCkLy6qo41cpgOGQW8fG4omWJ5QTYKQZC2RBgsGwyBUpNo4WPFsb2elGQFUp0
M3IUjGUrQIs0hHlLK0V+miq4q1TAl68gsFSBYewokc2sgbjvFFRGV/ijBnm1Na2lPJQSIKNS0BpK
hlc98TGoKNitVADcaoD7dQqUIzAS5XiuoDo8/jzrxb4W43ziW9I7nRSwp6XpEJYK7MuFa6M6JJOX
tIQLahWsSDOHS9zBZ4YCCytQwySv5mOut0a0pv16WA3/lvhQxBZ4EjajhryiLrVLXVic0Y0kjeau
N47T4FXHXvjyvJxx9VsQZiSZAmiaLt3BdWNemUCdeKfBPDPO/47CQTXdkDCVYKNzXrw2Ci3Va2t9
mxWCWjFvPrUKVaUEqQrHvr6mycNF+Fkxk1cKhzUUItvxTEKpUFqibVwC2IZ2D2cHiJspPLdWyO4c
L60M5TvgO1Xlo+3oFr7p7NJUqHAnBQCx8w9YzMFj1yoEuQVKnrIMUBkGKLgDu7FDYkywYhlIjZ13
HJpDzwWCrPSmoInXA6y2C9NmayTqU9cpgLL1fHUeG/RnFzGtzaeZwrzJ8mlOxrQfQpFxdNIm4R2t
ZTqTE0EytSizi7rKrqcME9rGfYfVpULY/U5OF6NC3VPNt5SErIMMmag2fgfn33F6U0H2rjTwlSXl
sVJwPgdWb5fI7ge0i7f1zba5NIpW1py6dG2P2GZ469HzBpvynSdYl7YkRYJtxUYiq8WO+zDjGY50
f17P7NkNrusqWE4Mt2+oULHzEy/3rIeUyWJPGSatRQAwZ0Y/AzDBZBSK0pgUuYG/YkVQs94EVHkc
fA3FzyDIoTCtGUpoVfRIo4iSxIMyqVa5PJUkhpyUilBx235+JqBmjQKKfapNpgnrrCdPhMUzY13x
SSXZS2qXrhrBrjBX5A1BuuvOUISOX5Yk23hWHo0IKHHaQ/5M+I63mamT6msqcijB77nr505ERr5a
m9hKvwG+WvuiG1YkZYpZYklGXZQFgtLnlkiFquwiPzNxM88xfz9N132mSCrbal7Hej0ZxfpSSHhT
lKPlVvITgBHi147pKfKr+iborJVDrHVlDea2TNP2paJWZ0/zE+StFIASbRIZY9Zeral7CeN6Wyte
rZHm98TCDj8CJkRprWrG4oKmOsPYgvog/Rtx5Dh5WWDjal4Xxd+1ismLMeJTW3Vio/OFu4r3dTHA
+GWs26U71Vse53O1pClcZ00emey1n6aX3yT0DyUBeSbST8tIGqxtdGZnP91GGsde4f9ZkAbXA4FK
SO/8mdok/EFItHqb8APaoja6ZKIqbXfY5QADLsbwVwCw4SV9Z0EXB2B4VdRoSkka4jOztZ/YbbgX
66pT3DWafDKHecjL+0zrG+TVUK9ScbCo8a27sfSHhmCh4Sru3UFGaWG35FxB5bYJkWrAJeUtfeXj
c9BqGaK6thiISRJZdsqpHy3Kkgbf1mJ1bWhGm1SfnmyGB76E7IiSnLgQBJzNz8LxGUJB6vRP60Ly
kaFN8z6TceKRsUyxykYOhRGDFtmY5bPRwhNprD1GebJrGvYSmcWeLpPEx2DxQ3lEYVVANKBZJE21
lUtrXjqpI6407P1oPKtWPMSuNuuhdGazgT4P6mazNFl2J7Ic0QBZLThjO+nmD1ZV04FJqEf31g0D
MUmTNhOvZBV+Jjat08m7UqkakNKUhBjVQ+isJbOQ1IwzmAL7IgP8sE8KK/FiqMR87vZu1Trnvp/l
P5B1lEkETWkdO7e3zuij8w8ysfubYKlIQs5Ynx9z5oBtZ/f17TyIyKrs+VTC3rQbV+9rpiw9/rYU
VCVAU06nGBymA/IfeZ5hCnhF8MgOc+N0dfAM/uq/lVUz7xnl6/XkJfGhpsfOCGXXWHtcw9j1+e6N
HQ1SS7CBwPGI9KhX4OOhXJPIX4rlKjcTd7zJAn9JwyHTK5ZA1wkTr7f4s10+bufBCySK7yqJVnY5
cjuYTDKiz4uzghJJ2rVlPT8ZE7FeejM4aRDGfa9bmxbQlWBc4v+rezDK+bvH0eqnHPzl1gD2DcK+
lC0FPk3ghM6cgGuara6/Zmhoc9TsurhtkrokDwPnNVLfYFicLfMGq/AiAt5lvIibpmRA7BfkuxeI
aIAhm2ouUWBOdWQaafekpWbw1PG30wgBXRW6fTleG5wRTjKR9jd1tmr7cin7M2/Cg9jhFszYUK8N
ylf4jge5EDbDpmqggQu/5+wgEg6EONqWSGz2nau1bqt4Ht2HMnPYiNGYfm6+Z+tgxHYjhXoXG15t
vqvec3hgGxcEH6lDPg8zvArryd6TeyyJG+lO78q0fMDhC5n8nvMTzAGZP3Sx9w/FexDQeyaQp+KB
GlMlBdkqNGhS8UGVChJCZ0qud0KyzJr3cbGZM5PIIVNjDWxVDpFVBs5p8p5OxFG8uV1VZFH+nl5k
qCAjMyimQ7EMh0ZfOIWouKNZBR95KgKpz2RG3pHKRXJVRJLp12k4JoE4uipASaoopVRb2w2bh/Qc
hH9kTQDqTuq22cUqhilQgUzmP9lMKqbJ9wlsWlOim/4PIPz/0oAqm+R/BgivXuqX6nd0UP0L/1aA
et6/iGYwfdfGBaSsb2g5/xsdtP4FUgEqgLERw9W7me7f6GDwL9f2HHBBlGRAaa6SDP4bHeTvBZ5J
F4BtkQOpu+Qr/A8ccyaX/x0WCN4xCSUDBYl0VUbkr7BAjRmzs4PZjpo+TXcB6N6t6S0opWjQCU1/
NlFKjf1x5CRhbeMaM3Og5NsOmPeZpelFaA5I2IiiG0k05jzR90nTEatAklzAvLd3U/5OQocyNXpz
ffzlQf8B83mv8fkVWSGewzdMpLLEByH5sxTo8UvWBAEDpOzGgRWVmutfVWmcnQaYDPJtlSxZ2NfO
N5Fje18WpQXzijo9WVBSbCxJoQtOA4oFcz+td6Oe7TAm29FsU4fZ9FVxgshuUlDAc5eKGwcO8YlD
LItyxgoBN6SHRm4Rw2VCvm+ZIud9Y6XjaRroSxiz4IZVQD9CT3zshT5W2UEIraPJSUO+P/jmDmNL
ftpW1fwFJAqe/OFtmhYDCQTMA1hmSfn9eThEx5LKCFLhY4e+K2XWkTk5NMlpHKTtZsms4qnRV3Pe
DO34+vd3oUTJH67tYvJExwxeCd6lq3v75V1wCK0oxuuMaJj4r5VQovueHqFQ+NmMIpNCWa8tQ29Q
aMs4PmgctU/wH3z/+218BIVh+RBd0lmE3jogyOsDcCpS5Pq05RBAOlpIS1p8YPpUvmme/2Cb1Xrk
OWSbv1/yIyrMJX3HVti/i/8VjO/3H06+Xzz0jdfDyuv4m1z/Cfr6pvPp2Pz7hT6/XS4E9Oy7jmPQ
+fIBYq0ls7uzun1k56yu2ORXsY+F0+8409ohRgNER61vnuRj7vxP4V31I0Eu+cbId4Fn+nDtmDeb
SDmQPRnTjVbJRka+Wxeh3yVeVOrtnaxjGgpxanbG+qAOGv+LH68etAWLQjT8x6fcaUi5MDb2kXDi
Jz0WL4hBnnKLjXID/zz1BjC4+08m0n9kGFRUze/TC58RODwtaUqK/nFIZ+RC6TXpLwRbds4xyxIi
mApf3v/9tX4eP2yymcwNoNOACAD1z3/5cIbZ7rraQ7vhkboQIs9DoLn0HUy1nW3/fqlPKD3WEnAt
rAU63ZI+c8Xv1/LcCecsLIZKqDgl2uS+MZyfGme3babrcrPmbcQmBVkb53az7x6/uPznr5M0bpKR
WA7ptvOdD3NEZ6/QZRaX7y3zR1uIM31unz29f7aS4WDE4DnEE+Amc0N461tdC56nHGuas5Khg3F3
3yRIe8jDzLaF9+3v9/aHt/DbrX0Y4ECgNMIm3BrauBOzDq4Cu3/l1Rz+fpk/TJM8Asgd2D+mJ+bL
39+AqxEVgw4FU4E933p9t/eF9VCqA54/DNgXc1wAKf5qnN5swimvnTFq/f0ePg9rbkFFUDGwbYsO
tt9vIWNrmothZhD4jYg8wE4Mj1bzxS/9RDhAeZjY8QNF0imjy+9X0UVOooU+cpXcu08W764v+4ea
1badu+jvP+hPw4oPCAqQ6dH5lISV22WgN87QRtYq28OaeE+ZwG9qIrzak3rrIB40ly8e4p9+nqV2
dgbAEdEFH95j0BK9P+cdtUJyuEswpm3ctH3tbQ88zfrx99/3p8/WJPfbM7Bd6NQMfvhsG0JoTXDD
NkLTim5ca+at41MBmCzARqnMpz0qghFHuP8k6M/WgWa+eJt/HLe4Gfi1tm/j/f3wfQxTrOlNT7d7
69rnAUv8aYbQb0c+UTgvw8+F13JmGHkWzvRUsW/FZtdqXzzzP94E2WrM/+iNWYQ+rO4g2aIx0xqN
7yyeaJe9WQzzfDH6O2nIB7Z2JE25K677N5s2OWsWL1+8BzU//b4gUHHAmZEsb5IuGNW/j+mxyqsB
XU1LY+0IvTFqZ0Ghiz0ykTTqnXrX0V8zFqj03AZZ0IxhWeOo7qShZmpR3wMq1guxzzY1XnGjkc1G
2QWlBbUe/v1GPw9OLIS6xb6UEDYMth8Gp+7XXrpC0LNw2ffZYPkneeDvPfjyzToSovr3q32eOllK
YH05dtqM0Y/1ZBi13KHPSzTpTjf+KIrsFkE/pmXtq+3tJ1MYMTDkjhCj7nqO6Rjmhzklz2OjmAtb
j/AAIEiSTytpjNul7q7mhH1lFuPcTNoFE31VQ+2aQUiz9HQg6TQcdOTxNaJSZEPkONeF99y7/njo
JzLZZF1hX3XYTOCUv25HVbNG59oGdWEbyn6BWhrsrafP3xNAmr8/vY/vCmOvabH4s6dRO/ePs/E0
1KkrMUVHAwcoghwq/3pOQM58oiEwgNRfzcsfZ/9/rofkkpMnB0ld/fNfthtp1eejLltittidn4pc
d667JHa/GIEfp2R1FdswfF8nnlDtWX+/SkmjegXstUY4h0F7Zfq6ztlzb8uzrsLzg3/7iwt+/DS5
oMU5EKugoVNk8VHnMssp9WEMl8gkXv5JNoUZpUPzYrbGd6ME+61GYk1zYddfXPeT7kBdmD0xunau
HzA7/v5LcTP0ee/7c1Q22Jclq5AprLu494jAQqh3YsLv5U5+769vqevfouu7dP36LGYHhNvwycQY
gU0pFV/MlR8/Sm6LgwJzlEdlMhbKD4s8CTZ9V/MtREGD5SWeE/sITBxsA7nI499H8KeSA67lYx5V
ByACvaz3VJ5fhlSxaENfIsZmDkzKbbvWyTaxCHHwEFKiLC+ilSKK0F2NF4cgc/zJ3ZaTn0YQuY12
uASTn76KuvrDcMDkiEqH5YJ9lvHhrQyNnXKtYo5yEOMdcC9++KaDafXWFxjNp3xAqpBkZbr74lmo
JeDXJQKFEIskJ0GHKVgdGn4fDmA2zOdzPtGfUrzBDxOJFxD8V4UElpFG5+fr2VQP4tQtyfogcrr1
CGZs+h9/vw3X/sNtmAQgo7XUmTA/vpKhBL1MBm2M7HKyfjgy/laM2eWkm8M+9vqfxTS4d6RuOgnu
uiC5abHGHMpyDSszSK81vz2Cavtnw1iIw9x6CSrlROlANDJqCNJtiTdexbWnteklqhDnSJyccQxq
4qOFXtbfnKpxDsJa9ederuY+tkWwJ60Iz3tbNzv8Kd22m/UNuTFVWHZjdSGmet/Aum3NBSICEsg8
IqN4JTvRO6F52XqB2J1v+kpwkwOpmhRC7WrTfGgma75ZSmLOfYJ8DqbbORcNGm6UEqW4rCi03KcI
XCKUFjD8I2kdYULe3XlZQDlQXQQq4pJrczpPRnFfeCJ39vC31vrFx/hpAwc4BBZBwJlCCuANPwxH
bSG03RnQkCa1deck9j0P9VV48nnoiMrLFDm6dgeowShZtO9fjIVPQ4FVGUkUAiC+0MD+sHMDdifw
omzHCH2s88PH/npvGnF9qFb9wWmDr6q6PgXA8ltdz8fYbiBeIwjjw+ajytbaT91ypEchiR8GQ5qb
KvOcEJ1R/D2DRcvIWWi0rVlq8407xdMj6d75XVq23mniCfdtzEcGYj5rp32Fe3WjlaTpbAlphUaL
1WxW6Mt8A5ZubuGjiKLw+EO60+l7aQkDapdI+L8/ws+zic2Hi5CTHgHElB9boEpnWYJ2QgOFUhln
jmyzqzbI/EtfzowdN42PuCATZb7A5PH3S7MRUC/o9ymFdYUsM0KX+B//hJ79Mr2mRtwnqHv6KE6R
NO2KHD2D4fjV0RQ+/L+UxE6LjHifzZjMHr6DzKk2hBVVl7FT1T9mP8sek5rowWnOsmPdOcR3x04M
goT36RSGd3nyXbg1U45v5TAbF3nqd6dmYZQX/mRwcmri2rHR8KFj74dqHndatogrjK/fasO40L3S
OJimsE+lLxCTTNX9GlQvVo3flOobcbS6znxEPuE9QzHJrRRC+aItjGGoZshSMpurvjS9LTuW4IZe
Enkx2WbnY38f0Puj6bcIuyjbQ+rn5p1QzfHhqOEoYb09YLaR39JeN/Z57OKJg1bbWLVsxk3GMvOU
VmK6B7cJogI9BKG2i8Aw1ORJvqUZWAsiaek8iAqm8yzryu5SSXgwyohRnMaY3MeN143ri1YM2gv7
bOOumyznxZkbqF4tKFi1jY7Ml7w35LcZspZ8zmlGZz+UO+yFK+UlcL1l7C/XZJiL7SgJ+tQ60wMn
z2EUU9PzYJ8HJIeaNepBsvGd1YkkBgEr7Jq6uWgT0ORd0dTxNl3y+Rzjvwjpe0yaXS6xqG5jTTNd
5Gc9zwLG6K7qe7J2pkSX3/Amyl3XVCLbGJYWXBiZIc8p+qEqpM3q/2LvzJbjRrIt+yv1A0gD4BjN
2vohJsRABgeRlKgXGFNiYp7hmL6+F5iVfRVBFuPqPrb1U1maSkIAcPhwzt5rf3dEFR5M1F+btKB/
7AZE6s2xD4vOstt4XRdoocAY5dkzexmTnmMNnidE9rCFHGzPpjG5HgWAszGJ460eVclPNejkLd09
azkmLvG/Wk+cTzbE+9GAJmnHUU8PYYqxvEPwbNSMoTaihghLDV+NihJDKZJw1XauBQ2+cZQ9WDvz
dWjHsmEjoQZ4oTnx0mJtKXN58KscuPboSPCr+dA3x5pD8aawZlQ9OJWEvTuCqpiutFNtVdp+6zgJ
sXHEJEARziJ2TlZFnuFEEreuFe3DOHC2aY00RFX0sKaB7sIMCvp03E/2GNzZFpuWySzdq0TQm5vi
6IuGpeKqMgHQtmWtPtUQvJDWlCZ+55HsnFrVsrUa5XI/1Em1qnLLpefodpuhduzvkbRoqsP1qpbG
lITLISF9IJI5NDslH699pUMUoivQtdTM1fc9yJklxsi1NjoSFqql8JFB3gCNU+6Nwnafxg6wFkkO
w32tsL/ATOZU1/WY+puiQ/nRjTZPpNWObR5USDl149q3xvVQNf2+SDT7WBQ1ib+Bo60st408iGmy
XdSoJiy0dKayb8e+OppWXH/hM3mWdi1WFpKXlcKZwmtr3d65beLuVSdStpPZRqsJ+uFDlLQ2sa6+
+23Q4uF+CPXpR5nyMrugdzYlk+Z9Qn35Wqplu8rTxDkSCGJd27bfXddysv/UWQV+uLnCq/Oz+Ftp
Jjq6ct5p3yTWOh1mk180IMXiqFYctNINh63dJsmqyWqOfmPUtdegnOhWYbXQHuiTs2nA97PVUBQv
o0itDg666hslIUUDpeCtzPThHkpwdPCHuNh0FPY3uu0TH6w7yhrPjgWdCs4cHlg0C1n80luDKxfY
xpSlqmANTC3zzsoaFqOydtc6RJHbiCPqbR4kPhbvjJ79Qp+U6aYtJnHdt3aMM0kr2CzGCZnl0BiS
CDe3FNdWZHbNwkr7x1yp1mgbpy8Rtt6jHTN+uURN3RRCuhUnULPruiaX4G0VRJREu6sjRIwDSaQX
/dpnrX1OATEfcX6Wz7qs4wNGIusnHmdEN1VfHIRdRl6Gxmyd5TBdFvjbSFbseRDfCtXgN2pDlx/J
XNnWrd/tqxRtUOgEN53r1BuwFNXeoJx4jJLUuVNiRB75KKt7CUXh+1Q30VdrNMa73A2/5H2hvFqT
bTD3oJughqYdxagS/hR3OR64Sd7agOa0nRJociROhza7LJsZkE3Mh31TxnENmrjLnXuKKeV+yhJ9
Y40Of5ntif3Y2Rhn14PqQvDOZdAN2xzS1B14iMHdwOqTK55wb3JE1HJtRZU2HvCDl8qir+A2eLgt
0ZomyCcWmOnFsEyqjnicSSs38OHyuzKxgDA4lVUs67h+TAe1X4Z1bd0UoDJfY00Zvs6IAy7ddP2m
0wb/q1AwEIO5Ao/QN13xLaY6bsPTUCycn4Rtbxq3TlAfh62LV0L9OclijoBrN21CmLpAMEZAl29e
43+Pv85EBS/ybdjKKRRUUPBRf0txvPtuJ0rykqgZCp1yCDZZLhDMukOvtwg29QYeYa1Mz4rR5dUK
lLNTLvnns60ZTMw3arrrXZHe0R8t/ppykSwRCOaQ/lzZP1qDGG9LpaMqEqBUBclfZCR6lWKvhXFF
fk4uD51FTyYpPdT1/RqSgPHSu3pLzrsYHn3fLafNQBbJ0S8M8aqq0Z944+yboDXrn0qZsk+UsNYe
B6KXsHobhG+U2sCuJikd+3GadLqHhakegb8nOzeWOoXHFiQigSqY7RPgc3GcPsuJ5KWuqwGo5g1e
OwjzdRF8UZPuwHmnwS2uaAAxggMg1DvL7PKF2xForQx8rB2I/x1VR0esLZ8DjqfB1rwSJSQyxRzy
e9zNuqdqfbsK6UB+H2IodE8IW57HyAjVDYs03FhJrtPSNTpeUFPwdYahux8HwOBs+7fZUOMotDjz
eKhabtNeyVGumOTjLUK9YpUTjWAKNkTN0m7n9BF4JuQt9b1PwNLbLsiVAeqTsDR3BQa9CTVKVm21
Ido7/MZrtivNLRNpurBb+ykz531MnboHSwBhUOPurteCaMPSHR8IbT2oMoN8blVkXbGbNjO18WzJ
lhpLLPqmMN0ixs6YQDHzccxrFlK3v+Z+tu5DelNSsTUWZP0vnzG1Nc18WpRqZq6BkK8zRVqbMsyI
kvFz6JBF/82KJfx+NFVExJVc0EzCJ55Q8mdWhTlRFVAfEscOjpVbsbt23F1iEkPqZHoDv92xdnIu
GtVVOHy1rCzaN2nADFT745OqQmMEjrBpC5T2fYq4TevVAubogIpvKBCADk6yU4XwKon0SjQ9WdnF
NiqHcWUE8QMfc7pMgulIyr0DrqRM1s0obluLELsEP8Kd42vE4ZgDgMVhjOSmjcL8JunL8Vafyibb
1HUZHkdCaw4mDcM7NFqFN+HtOU5jfMPaBiSWJ8MOFu2cl9VsR3vLbUjlwA3qMtHdmYOkl0ri0FXc
RNV9L4jGcbTsh09czCFNKWCtLGk5V8P8B2rdxsHSIMVoAT5eW4dAqWb5qbNuhqTGLwqYwe6qYR/2
g0k9LJCP/DuHjq9rD4G0nav2WvsSZC+jDcqcxJB+VTBqYdyM7MiIM/QqIzXYJ/vxlS4J4+6bkncY
+NU68rMjdALtqBiMTfLJIJzo+dZviFcMGzdfABA1+Ov9D2HBBgS2Ox7Be07I/bR+p/aJeFTwcVyl
eTDed6Bed6JN1NsAz4XX6SqHnEImirXS1H7IVjRMB6ZPbbyyJ50M3toYHy3gnIvYLeJ70PLIOoi1
aJZ2p4OWQaxlXosgT8QC/TyG90Jh1E8c3NBa2dWBHklULwDuCXtBFgcfj5y0eFxCUUg2btiF60Ag
a1v2mOmwhYvpFQxN2a8yMqr4dwK/Y59etdYtMn/B0HHq4nsMG/BLpyTlDvEzyWuB3ztwi3Go3zUl
59xlrAImIbwItVihDxti+AiYDPCLuMuinrIHmcbKVSoM7A9ystgAFIQg8LC/lehrVtIA7ejj8UPm
awz3+FjMl6HLMPBUprGhkoWZdVDhVkeqjajNAb2MKmUsU68nzR1H/KDsg0nEGy3J4/soRXamVZr7
TFJS/jXrFBgFc6ZTMa/5WpizfUkjHuqEzthatHbhoO5lJwgRjEMY8Pgb1crxylpTtG0KPaeSa5br
IVUquNDuMu9Mkg1aFb9+YzoQeclS6ugFje00rjOQDRvNVRx/2cCqXPeRsLcdeSNra0zLHyPDa6UG
trnxHULZTXaNsyl4xLJRwTi8NbMAlbkiS4zDiGlaA1dAMmXo4YDqqMSGFNbKqh1t78dtSWcMTkBJ
nRsAbwvtc8oJEIlQKlWpvWp6k02dGEJMH7C41SSoN6nOy4Hjv6/c8UhrT3uaSuWnncfBU9eL6M+u
VdXNJIPsh1Qy5B2kTKCwbvP7PpXBvjGL8GpUOuZ2BP0rcrHEwjR6wjL63NW+uAZO6WU5mYCT55/U
WBR6uvTKaWutXJiiziEKwSOola666hydIFX2dG1bKtuqTKp1rttyr1K99gbT9ffaJFIvUFpyw8Hi
rQKn5GOdjeh6kPcHyWRFjkjN+UVpUI+6tM+X4VSjE6HoujVbF5ImOwabfkiBVnmRVEH7oI8T0HEL
91u/SLKwWid96tWURK5JLXMWtSAeDvqKN4ma7W0gJE8RoueuH8i2CMRoQe4U3VdDT8gbLRXYH36T
Mn5z2EZU2PKDkrmsd7W+6sKHyTTCPZaLgkiSkA2jnzq0b0rW00Xn1OzucsFBIH4I+sjf+ZoarHJK
ElQgxi9BE1n7sQuAYzkAbOcastz5Qus2ucjwqABe2SQqU5KbFhkAXnUqlzy0wqMyQBYxe/d1HPcJ
piaoWyWJE5I1Km40+6pO2qMcOC6y7Cw72DA/Ajr1mNr8Z1dHGj6mFsUoBHu3wayupjJiLGbm17Lz
/SvXRnBmtU2/mfzYXQul2E1TzZJtKN+A36JbDl9zbfbuG/Mhri/0VRtP1nqYQD6xW3C9ugXJI8ls
6f1qeuhy/rIIY6JpBlL+ApJMYpXmFWeVZdMlBJX1QUUZZJz4Yt14XYa2silUGGwljIWQVsUixFXn
VUPSXzkxBUbdALPjz7mwqT+SDSjylWrjK4U5aF9rAngasbBXIk+iNVkV2EpCDXvAqNI6iYbrnGwc
ZsD03sc4tjBhoDDEWva7g6db6iMv4aUN4ice1NNoJtveqL1xIKgTp+l1xYpsrLs6KKtVhEPIRzEn
XLYo0+iaC2kjMHYMZbgVadzsNZ1N0DSBC2am7BeVYQKHiiDm3TpTPdwZUYW2vIRacw+9oFpUQawf
HU70r5FrEWWj5V8nepTFwkigizXAbzZuo5BmbrTB0o986cWDa/zge8KdMU/7ULp0HDICoHpJsYiA
Q93Lc7dFtwfrOrVgzmmd+Npp4sGZYOf1WVYeTUR9C1ReXzEYRjjyxwS9lzYd0OTiTOBtbiM0/cvI
FZzM3K5hJ0SyeqoFnOcj4X7Xm+kxxXW2Tjm1s4qSyEPU8k+KE8mycqNHfVAkYsywWxKb+lP68HVr
/GO9weGa8qZ+a+qdvo5Iqbkmes+5E450jlFIWJ5WyniLNi47Boq2m8OFECmnfrjIe5myPqTRkz+O
Bct3Yh7bsNWvU7Jsj2oFe7Ctgo3ai29OoMHeytk74AY0r62hzvi4emtrQRD+ZmvDsNVks+xolB87
tgao+9rhT7dXyvsiJo0RBx5RCZM27Skz0z+wBNUyc7BL7EhVs8Wbmh2VKvav2zB1/7QL2GAIK0n1
WfAAqKalCArqZVDlCitFqFrRY0uRBxqHg079hznZLFCpZgHz4IAsjp1qsCEOCF8sVRm+2NREDhXf
xJ3NOzgEfZUfclWMzsqZ7ObVtcaQy4UxbYmxbbd5PAY3to2hyWRN/gl2XvlS1iL5yy+z8WpIg/K5
yURyj/ge95itUtGyKxr2Yw9sE8K4pOHf6KuZs74GbszgKQJzJerK4VPU62+B3owPGtni3gAX6rGZ
jAKfoISL2Moo3Po+G58gVuMrG5/UmlZ9eSBw1U/XnHeGBVsf64BrMOB83hpLHJkwpEVYTCudS18T
kBXRQavlLq7e+B4x0q2GzMkRHguywK49QkwWi6Abw1vpK9kXmIP1to5MdjVOQtLvusKpQAuC89Fw
T4AaXl3yCCm0J1ptvgRTRKECRaW77rKB1yTZMsQHwKyAORw7/dOtWacmuyePazBN96GycGpWIiuX
U5oZT/kogq8KWxu7GN21k1QFDCRdKCunquY0zYFlIpsUd1mCe3qKGkEZzR6CL8zx91T0lqrBkZiW
P1uTLwnVRzZq5qayKm+Au43g2IFAwgLmOMQraaG61DSGiXTT721G8aEBvkwTQvmLXCp/oYYlFW5S
ZaZJGmvK2tuQZsMSi2C+UhzynNE4koSRtE8RqdN8uvJHLSnW1GnfrIrQmtMLivuyqKgI+mC+qjAy
9ySDlAtwZoSOawpJF7ZbrKeBBO20S9pdSBV7ZbLIvqo+S3RrZvrGmEzzdRwA+psS9JNkowcoko1J
73YHQOLl1SwA3VGvV8iZ1c1VjeW3WRhdRgqlm6fLkL+3hwkkCh4dlT5KsM0XiSt+Qfmquy4DJgrc
sNpDIqW7VqUAkN2ZecguN+Bg1DjQbKwGID2iVYvBNDh3FWWtq7cD9xjm/WMQ5tqVEOTaAitvF+pY
hFsnTk2W3d45RI21B2KbAhHXNyMuYjLf0LZ7eqHLL5qhZV5njN2GYnWqkP9RxJ7oUndr9BJSk2jL
ZzAu9ktOUMq3WmubJ+pqAO97bLzxKtbD4pB1A1EGdAkO4ETFDkuzdhzZ8VxVk1UCrU9ijwxNUmdz
wqryMXz6vOHyjr0w6yJmi7xj2XA70BmddnB7mlFJqOrVmuwqY0mQ52wudR/zhJp0Wt7kvlZ+MflV
j/RcXlme2LTomWoj1ROp+WLN2+k+cCzPrjjqp2r6CFmv2DfFRNBelIfU10z3wm/+oANvMs8jJBEW
DV8a3qe/2aDC5PciQb1ZxMbjGJGqFQ6CsBqjTIgIRKjVzDOOLoufoeBDamgaHOKsMa5Lh5iCSUf0
yeboEtr4fd/MtFFiawIMAL9KO2s9CjXHSWsHxDRQ8m5QmtCPuiNNl+WoCqFRgVReQHhLLwmS5hbj
acfMROCCR2LuQsJCOGu32ubEiG4jSKCFlu7dAtDjaA1dDKvIfihj8YI8/XFET7x06rjjiMBG3aRh
sGgrJ79NpzJFtWi+UHpIrmlEOsc+MoqdXZH+Nil027JJL5DPqnOTqtZoJkB6WtHs+KtGfLugom2z
UyuZBtRA/+HX1dHPCazWSm2dh73rZTCMlibtedzzefZDGXEN2FB299jBEtaFqeDYbVkPlGOgWXdT
91wn2rSq/Ux6StwQCOdqKbuZ7NnBegAUJNasHxPfDi5+CuDGFIyvn38U75R3gLihu9B/RNtgvVfu
umOBYrRHLloq5rjq69FzgbIcqcQnHiZHqkGVZYcP0lEiphuSazRLJbzA7JML/dB3wgaEFTqcD0Q+
tHBs5+zVQkxTy0iqxbodhXVnkf1Gr0L0t2/3+/9hSA+f8+4NdFz/2eq0fBmzl/xfuyZ9yX82v0Lv
57/3j+PJ/YOu/zxODBcWELXz/3I8aX+Qegu0gr6KiTR4DtT9h4fE3zKZcDH0ACRC58/f+oeH5P4B
4gfFqYY23JoVt7/leDofQFgHUIfNYqX5VzCaT6fKfOj6PC9DyptUGDx2P+T/ZCF8Ps3eaA0181Zo
uOdV46fD+f0W0d9IrRZmV6VNyzLpfDqlhbtVaTXNWsNYLErkxeyPJv+2MTg6al28k1b3nBL28sOF
AL2zBiO78Bm8M27NtwFkySD510DjdA47D6sUZKqoqUmIH6jmk0cbYRdIsZ4dkzWE8jiOoxcSeaUv
yTTLkT2WA1ReYu63Ie3fm4LKpZdqg3VVKYPYq+AqMVaz6V9ooOy+1ORg3g9T+RWj14XZ+c2F9Ovs
bKJ3RAajzZqYOevi7BPW0e9XLJBi0wDzwUJq1A9OEwzPhYFjfImyGibOUJIEOxr5fVn1j2EVqdc5
naBjRF+K4G2Rx7edmpVPcUViOzgI128XloVnOXCz/jXUO5cQkPZ5LGqxy9Swe4GIx8HSGVl/WkcW
gDdRja4GFbmEW9BAgBdK37+ATY/yMy83Yxh9Va2UgAPE37NPFeYNkmIMqH/+/kxzHf2oi6b4q/1f
8wTF64LGHoTtm6/vv/7rpnutW1m//uv6pWz+tZH5zxdORfn53zn5J5r//fbHwWuxemlfTv5j/eZ9
vJOvNbkXjUz/vty//5//3T/81+t/y0HJG/7Ps8ripf6TFO6T+WTW6/17PjHdedLAQsCoQdyP3+//
zif8EUpwR3cFgdOOac6z0D/zifhDkKuBbQkXGGLheRf3z3yC75IN25w5SMiEg5r7t+YTLn+y1+BH
uW/aHJQ5qHfntMRf9bRExTa5XhrKMja1K4ptQbuKKfetp8T05ZoV3ajXiq8rE4XnaIqWDXsvZRka
Zt0uMs61+7Adm7/MiYw3fPhp/wqjnSCKujCQz8DnoP0mtP7nzB5f1FjtHwszj69rK53E3yqn31r0
/l8fijP36j8PxYfw9V+LlxA/78lonP/SP6ubzuqGCYA9uqWhLp1tLf/4edU/GKEMVAGvjVVKR5L7
79Go23+wdCHBY0v6tiTyR/8ejbr6B/+MxnJos5uhVyl+ZzSeL25ssh100A7HF/1t8J8ORrPuaVxp
ZunRzSiWpoDWCQqp3PzyUG7/nqp/DXnnszoZ8n9fBV8yi7LJtzX/+S+CtMCU0hCDKD1kacuuJbiZ
bgaxmorRL4ZizHHeGuGFVePDO6PNoM6+Z9RwZ7raqQinaTSs0ssMvViPdVMzh5M9/Pmdze/o3a1R
HCVCBI8Be5iztUlCC2k49ZdeoWWgto0IKvdKDQnFK1SXVmhAzZqUnDYKrgAcwKaeiNPbo3WjkQa0
1NxVKgnoNG2zPyMiociXzAspvsRgK6Snl4B5FnCelSsO2op+KxHg6oT1YVA+GBaxuhLzzU1JnXjb
NK1yIWV3ninPbk5nq2C7nBRJ+8H7dfreYLq61AQgiDWTYtwquo6/zMhDajBOqD9KwGeLsYcX3LSu
v4lrtdsaRhlvyLCQ9Pkqu7/wtN/JYlUdOw3HQmwdKG3Iljn9QZYL1MshGNubFMfaG5o+PEfszxaT
WoxPoFdSSCSE/QRKZy0Gh6aAog7GBWvr+4HFqqIh4BcuIk/Unae/wYQRSKiJnXu2n/ZfI6vJrklU
v2QXezeu8Adgm9VU/sfBIH12p0qk5mrQB4gCUGEtnb5I99BhUb4TBn7hqb77OmfcADYIJhsuZMww
gl+/TsNsdbLeKTQYZI4esOIPX7FbEszigM9Vh0H5qQV1d2lX9+4xclXbwB0GIoD9vzj7PkcMhCPj
JvCCWZ2I1GBI6Sc32fbzD/Tdc4SiwJle8DjnzYB79hwDnca21mqVF3GIgEPeJuvU4etp08r53Rnn
7VIGpwUgAo4rzmY5v3QTY2j6ylPaBnkyhtlGseubz+9nHl2/7oVVLsJ74jSMwNh8j83MdfT5cVmi
5nFJyYBjvNXbobsBKlZfp9K0f3fqRsDMJMClHI19EavNyeCIWLyogA/V3PG91UV0NRkxzHWK19mg
/EDkUi4+v8F344IL4kIzeGH4EPBRn17QZxaccgQ9lL2sAIRc7INopEj8P7kKlkC8mBZCjrNNmC1z
PbNQr3kaiArKWbJZa/iJ/ydX4X5wHMDUNd/OZL+se3bU8kRJGPL6uvLXY9z/OWh2c+Ei70otDAl2
CiAU8K5YSJ7PXpFP3G/FqOReDEA4vQYRSwfiRPaR9pTRD7iih5dsK30iMTqVEYoChNYFEsUL88hH
b86maGfOAwUl//znv9ytnnepqfu8OTQFJXlVrtiQau1fGJDaB180jgiGBudBg7302e0iG7acRuN2
AXmUK6elEReH3VrPevKHuoewKtEhCrEQGC2DqNr5pfZ9oDPL4RsIb6FhsXTp3//+eLKZyHj+uKTV
t23CL/dugC0lTE0vvVHIh3n3vjGq8dI26qMHDBaWSZpRy1I4zw2/XAQAbIT5hIvQP8s9RZnFiwaZ
op/fykfP18G0algscTrnntOrNI2TFHSHSs+vc3UrkzJ6oDVa7YfGji9MzvM/dTaZzQu5SmmF09rb
Se3XGxp5GTBWZel1Rass0H2RVKGa+apEJriUA4FgGIPGda2O5YWbfP/R4HfVmD8Bn8z2k3PHq28F
PlTBovQs1JXPsTShI9Jg9UpJpI5gd3aQdl+8ogMxrwk9S/epIfyl5ZvRhZEzv7STZ4BHWtgYhFU2
WGz2z1ZfBRR30ULS8vSg+ktVyeYuxy5d+60vFgl+qgsf6bvFfj4ycM7l9pmXqIuevV3fCZoMNJwX
GxnUY+xVAS02hu+RrDWoU1mBajmjLPz4+ah6N3bnMh17mRlAxKd7jhNuTauvY7yrXs9p6dqy+Wqh
P5sXVkfjHCqjvlUDMbNwnoGE9M7FCG+FWIaRRCqptI+V44w7d0zl1q8z5TCWFQV8NOm7MAtDr1Xs
9Gg3iDdJK3KWlsymZx7cuDOczCyXqdlbeBL7eMBjVbgPtjS+ZUY63iUKyyBnF6I29IaXlFQV8lJE
ngOKhb2gV7vI1UGuFHJk7oRtdGv0QoRyp516yIFyHeCxtisUDNFatCJcwpKLPDhI9SZB1uZl6ZAc
y2yyVuPEvPbbrwEztEpplJmBY8vZFKK4DYF+CCgImhtxWKls0au4e/78Iu8srryF2XLNdosWgMYR
83SQ9ToBe7Dzcq/20x+kNN8MFl6bKIqUpQsXcpV0+W0oFLyt05pWhLnofcsLJYxYkZCaliPZGmoy
GUr30u7i3Ywz/zKOzRSTqSVybDv9ZaQKdlgcJoa/PsjdpNU1XmPhLnQ91iAfB3wBOrMAbmTnwof3
blo9u/LZMzErN3YkeBgv67N+KTuzB9iCvyKLoA9+/vw/+NaEiu+dHSJJLGgPT28y6Ca9VyUOSadG
k5FbVUizJTR/d6M23xDld2oRqsOm9OxRJqIU2BfmL7qRmifwS6/E5D/9/q3Q/RIgJN42vWfTlaqY
lHLpnXq15lSrCTkxOdi9duHdfDQqqEtgPaR/y2Hh7N1Yog7QdsW8GzYXyAmN5Fvo9+ZqRPh7jfrL
2vdB2+GCUmDt/P4NWuyXQJHwXcLsOH1XwB8iCSk288LciJ7geCIuqHtz+/lVPlhkOK0CXJgLSjR8
z/ZME5RG7CdR5umEnB1Ab/Wo00gzKQIkjnVghBfAFx88UF4YxRcuaM7Vg9O70ocepYYVZ57SNYpn
CkmSehcILy4IoAViL1d6B0w2y8f6wvOcN+5ny6nBdpupBzcp57CzK7uQP7se85I3gWlfmcRgLyc5
1St63fEXi5e6Duy8XqEKrBZFWV7Kc/3g0zu5/NmnJxlEpSKb1FMqYuGyAhPGYNXDhd3LB69zLnFj
0uetYaI/u0qCrKn0G5OruIa5Hdh5bmMKTcAodLlBHdpemFDeP1QmSyYUBFrsl4iTPn2dkzKwqy7C
1Cv4s1UeF996ZgXiRWNr6Ur0QkkRGjcK+hjyOTtn9/ngfT+YqNXzbULsY7KBUnd6dbTtaldYaunF
VXLDHO2uDGkrN5VEsZpC4lgyyNQjsuoLs8K7vtNMPKLsNW8pWMmAuJxeWBNVH0SBX+A0j9rmOslq
LJnoJWzlMOCXfyV7AFyqUytVczfIsLnmGGA2S4x8tJuzYHC/DunkLKU9MG1YSKye60br7BU1LuWl
j7FWLTQS5Wow2A5BaqpsqYLa09jeq4lC+leJD4A8ssBHXjf0HcgycADNU262codEqfguAxuHZOmU
ZYnrsHFuOOcQ6Qfb8Jl4JSfEHtmH3xO0sq+fv5L3wxxSBxtnikUc9pAHnj4ZPB5D7Hdx6dmuoj43
rNgI8uri+fOrvN+rwjkTHKYEGzk6vWcrDAFwAnQR+DiFAocfDFda7xL8KfIHkk7oXTaOe2H2eF9g
BP4wH0m4HhE9zJenN1apURM6mF09GBkSu1zv70dQ2yu+j2Dv6j4cngSq7ZCVdP/qmhDtxsbm/bv3
Pf8Ilm82KfMZ5WzAZ8C8E73xEUa58+48xXC0l9Xk7LQhmEg3tAPtoPrO9PPzy3508yyADPRZGsTW
4QwBYll+GKC0zrw2solFKQsV4SrBZYZdx6uhb1sko7HzHVRJg0CvyTdxFU/e5z/i/VSjgyBxVTE3
6eYux+kLcJWwpv86sXLkAgS0sKNZsteuIQPHJJSHWIyp5ccHYiF6ciES+8L1P34Iv/yAsxFAGlzW
VT7mEQkP6q5qp/huQDm8jrpeWcWmWR4wFtsbJSF/iwwMkvlc3bowDN9/XqcP4ezz8ttRxTwqMLBE
8gWCkHNvGlNzYY3+6CIapJe36h7/ezaptw3lbRw08ygT4W3TGcCM9ExsP3+fH18FusPbG2Vgnb7P
MEh6Wdbsb2zfUFetlum3WLCcC1/M+6IQ7Di8BSgFKMAgFTgbNqJzm9pwKrZRcVYuMqMPvwzN2K7o
IijXrRmBpJZDd4vhzrzOCQFkazckr46RggUYFOuIFzUh+xVTFSbH+ELO1UfP4Ncfd/YMpIWo0dUa
XqdDSp5O+sadghp39fmTNnmSpzsfHoGJUmXuK8/IxrMnHfaikhqPIDfK9FGIKr+aKsT5sRFeOGW/
335wJXwpNlhR6nDnpXu/rANAEGnmjVOkoYjLsU/Zbrguo/p7a+eXzgCXLnc2LSk6qxqLC5dTU9J7
CcnFtxP4O0s48c6FZ3DhQX54PTo8WI/RjiHAO32QTYsEPEI+66kAHh9JhtQ8pQmtFXm+LVXpwv/t
3RyPE9kj21aWEXoip9fr/cxygpHrIfrD2dUDSE2AWixdpxk93e+737+eQNDAxdhVzYzW0+vleaOG
/UhrKYzyaYkKJlw7ZvGC/r452FNWbD4fl++URwguOI6iswMGi8xrFnH9WuVTgkJP/EJJPNY6Yljj
5K+2dJYBTosiyG8UNUKQSJSDFiVXsVLtcXysyElZ1VqyUYrgqqDXt0pkTERiTj5CuREpQNnaX4Wp
Gl549fM0cfYNUVZm4CA2mpsPZ6+iI8Iq70o6iMQnYvih/CDEDZ36kpSq1l1lNTLsz5/O/O2/uyJq
NdZdlLgAG08fDpQkDQe3lXhCrXtP2MpcoYqSpdrE16CwrH1gTyqlE+sSA3Mexe8uDF2I8ooKTvv8
iEao8wSdaUi8sSd/iwDoCv172F5Yyd6ExGeXMbixN9Qf3SPzbC+j2LgZCz9MvDbBKpvS0NrYeQg3
pXXtbV9P0R5jwvRC3pRYuZpUsdEM7s5M64TMmw6TSoof7PNH/sFEaaC8mYUINAU5P50+cnzzOJKn
OPFmd/iOSGF2OGqkrUTqXGpyfngpZhL0H5agrXV2qSrtHIq73H3SGpGXqzEH36AlbShxv35+Ux+8
TuarGbbJLVH6ORtHmV6phtM4MWcVP1sVoqoBATjxhUc3/96ztwlViA4Eh3ok2ufVikYdjTErkeij
uU88p9PcLxikce35PkFnFU69z+/qg+fnGiw0wDMplFK3PH1V9NU7zoMi9twAcAYNkGFDbPW4d2Re
XPj0P7wUd0bfA4kkvcfTS0mlyMhpaGMvzLqJVQbS1zQKfWfJ2Liwfr6NsLPH6JKzTfeRkTHLWE+v
BeejkLJzI4rwWv/gIm1fupDTPLMkXKsmxmlbq7UK6WUMIYPCT0VEnhO0FPcH4YT+XRgZxnqkIvZT
2IFJTttgotrDf5EP2LLwmiVwp+kfCPLyDlaC5XDM/e4mAQpLehVa/4aopN+VRSCrswVyO85quAqc
+fn+0pySqpVUDXlY3kCzY2V1pbUYTZlcmC7nJ3P65Kg5zhhijU4JuL6zJ6dlPjlpHdCRopq6TWGW
ZLKZjpwz9ArPshTcSBTaNr87ClkUZmocd0Vj7Jy4Kcaw7bI0jDyqLckmInAJ2wR6HZscw8+v9MHp
g1MP27i/+/vO+aZ8IH9ZDW2MGLIuFK+XjrHRRKvvZVEJIAo6svmCYGuzp4PQw8pYWkF9iVD5fiqh
P4MgjCaMYG07l550HO0q9EiRVyM52phF2q7NwSwuvMl3FhQ+aRyvFHeZUTDNnDOKpYSHBZM/9CCS
aGwB/g9p57HkNhKs6xc6iIA3W4AEybbqlh1tEBrNCKbgPfD050MvbohoBHE1Z6PNjFSsQlVWVuZv
4B8e6wRbPmkORpq1AbRhECJYIRf5JQrq8Hly8u9hUBpYtveaiyxkfa9Nc3Xa+QZLWWe1xwjZADgA
ey7Kxat8U6H3ApcAy5auloILSimjV41hc8ZoRnWnPB+fcrVvj1nSI0aozhY+ecivznWMVX0DQur2
z3kflzRoCyBGFxVADKxXIdAwx0GvChOPssY0/oKLKfsQvlUsrSFk3h7qfS6ysJgAXlC4XQpeqyNs
wL82tdYQJ5ntTcW0gQLf0bmaUFF2zVzX3DZEIYMCyF6pbWvf83aBLoJCCYU2ebXmaofUwqRV4qQm
jnTEwwb/ONaFuks/nNu5fNAn6RENusydykk92ZFWf7w9+Y11XlgDMiVOg9C8rqlaQweXGmojWTis
FY0eHcIYEzKCiF7uXDUbQUzlogGaiCw05bPVVaPFSWROb7eaqjZ3Eiqvd1mfQ5yzbYREjL6CaodY
9+35bZxqxG6hwND/lck2V/vIMjHYTARX6QSfEuEApT7QpNzN97aW0Vray9SJweuvdXy1HELUXOnJ
iYvvaR4T+3nKbBkbDTv0SkW0C6+gHTB+QxpJk6X4YjYoY3T4HeI2F1Y0Pm3pgdYBqlxK+eX2Emz+
NgBu1JVo/RHZrq+oSAtTEy/A5AQH4EnYevWQ2NBRAWvqOxrNW4vNXbG0oKGzydby33+7DHV8Fksz
zaAyVmYyu2aGNrSld020Exze52Og6OiwwH95A7muTizJmITGVE4qpqETHujIgehx82+iys/ErT1L
ja19u3T6FDB73Azr3gp6bXJkgCXCkUwOfHjD5MxxhfuEnlV+ZGGNiWSMvrNvtz7am9o1uAEkrtYP
pCR1nGoYHVLOvIhhjpuhbzpkt1qv7fVN3/rSq8i/vAlgn9JnWEgy159NdmIlGuSADSIpHyOIwnHd
PpGAPgQGhJ3IOidGdUGA1UdXHIkt61WuKgDMzZMdN4c8pOo+1E96MH62yv58e+++x+KC0YafiFn6
wmbDEuP6t1kIdU0ke8kppfTpiVhHDGwsYZgr8XAwM2H4Q1KXT7OhFhemGB67YO5PFrJKwGnCvRrC
xrtu+TlvaCeSZRoB1z+nasiJRM1ZSvqpPMbwKu/HrP6RdqX4EDbD65AgawIanMYAsFVPmO14h1gX
lgtV2yCVRmPs9gItA777doa8wEkBn1G7vP5BGFONsjoQeJB70y/APRw3L+UK/Uh8W6Fx0z2OHPNr
oUb9eZoxEb09/NaJd2hU4F7BqefCvh6+h8EZyT2fxxkwsdeUCq9agFw7ucnmJC0qFCCg8QdTtetR
ggKzbTQ8GIW2CZwQu/qCqb1yoBqN5TPH3kPSTnaTQc+eGkTTdtb4bRbvFplnJp1VuHdk+9fjj7jf
SU7R88pMEVDVo5euRxOpMi/IIaOeYx8rWOYGH9jsnGctJwI5VfJMTfBTPaDypgR+KVuHtlHcTAFq
EYs71U7vWl3cN2BS9Dz52YrywQr7B4CLuPyJF7kcfhlT+YCjuFeq8dEwQkyWxw+THD4p6D+DkfFA
zThopCUnFBPwY1U/jKP4mlXFzyVrtbC943F8B2TX5yn3qNmcj6m9CCk4oRnlVgByhnx5IdkXgeDQ
oBnnxOy9Mg7ux9C5g1SH3mLnI/F4ySTlQ2lmF3kKf0piuI8G/Sh10bMqJhU9g4IgiHFAW3iDWXxr
Je3c28YpwMYsUPAJs4cKSaTq4+2NtxkfLTb8Uj6EprTa95bWhdUwcBCxuUDBRxtlP2ujmJ/hOJ9u
D7W5xxcjAKCmMKHWRwwH2blzxHJ/SoqNTvaEskGX7oH8t0fRGYcSA5nEKhWshJOAQpMh7YdOdTew
k1xTUov/cEMv/nq4Q9ADAAp3vZMRlElVzGOTk97BlA4DOTlImFZebq/YxsfhICJog1EDOeVbh/m3
PKAcDZHmNHFPC1UapBH6QbbIA1+Uex3ZjUyAkejQ09LBgmqNrzP6Wo8SfChPk2nPD+iL6R6KU/ZF
KwQyCaIsdt4KG1+J/E7jqQqMbBERuF6/jFJf2+Fmd0qpwt93Q5c8TWawh23eHoU4SbV66cyu4h1F
hC6TySJPWVdnLnJ3JjJY3Lm3v9LmKHjgYau4JP7rvWCRpQ7psna5OVX3Zuz0B9572U7VZ3MvLIw/
UidKrmttA27sWdWiLjl1iRL6eptBiw/zxWGgDI+3J/RWrFrFaWBuCwefZVv4vtdfp8egcJBwEzzh
WxzCKarQfPRsK26Gc62U0TOSZMV8jFVL1MijRDgjzxSJh7taz+zEraNgvrckWUcuadQKLHpkVXyt
EZz8JGbnHyOY56M0tsaXMTbRLxLI+tduPjnpozIBcHCr0ur1u84oVZyUzKr9GMpDh7GNMvTDaZzM
hFzfUiYkCXnZ/bRAo/oidqCeyaHu5Hec+Ep5CdTaQQSqz/pvZh0nmDPXGXJildGj2I1ZSDV4udKb
iAmAL0ZVoVD/knm3I/ta6NklU3qVdqZm/ASQYoyultFRyK0ie66ryVdzOKA4CnTo1hT00z4MNnAM
gIdq+r1s0aTi903j2cSSvEHM1OiF19iZ+S0tZfm1NTGCdG1ks7/iEtD8Pc90aL2oi7DF4s4W3zgy
F/5m3rlGauhHTU6NznVKI8GIWe3NvzSRaIuBQmuAghqEQAXPHCK3EpYY3ckyi5ca9Oe5y5QyOTRz
pzywZt18V5dJ+LnCg+syUe79kOEfdewmRBysYlYfq0HpfNmYsrMTW7GMV4U6YjZcKlQzLbOav6JT
bNNcCKRoz0pl412wNK+oldC0p6Szyn2kWgmqQjZQqjQoDZeO/W+HLKKLVMYHuS67u6Kx9Z1EaOvI
knhbhB4QjrTprjd4jZ8x70pq6labSYexkeZjhAjZTk1zK6hyimTboujHhbQKch1Ks1NG9/g08NYj
l1GN/jSXxuirSjA9zoNS+bcP7laMoITqgHSC5GasO6uyPMg4BzItraUaZgu2Hyps4jRk9ufbI219
MywCkKtZbHDAgl8vYL7ID8Chj09ITbe+FGr2KxLilNezaUA3U5X/xosk2IlLW+sJGQZYDTVg0tfl
R/12Haadilw82synfEDglv3ZX7RsLE6ogP2kvybvbJKN1aRIvDhacUeBQl5lq3XQWUpuNrzCEZb1
HGEUh7KM/5mhH+1MbOt1xlA0eahMA3ZY94xtda4bgQ35ybTr7FOA7dpJtmvlUAGl8WK9slwFGMBR
a5LoMASheV+rZXMMZ5LPsJf32CgbH/fq1ywL89s621lS4Z1BL2Mch8UzvkWpV89wiUYzvhJSdnFw
BN25RDcXWwO7szR5SdxWY7YtcdKqOf9IBzhH3YjKQ1dOhj9bWBPc3rsb22gxJkGmZ5GEIOpcT4+w
H9rcbqS8s0jPwNBlP0ySRZIcOzW5oUZ/e7wNssibE8r/G3B1nQ520o0qAOGTNYPTC5MR6FGoUyWs
kSA18qb36HFKlyLJc18tB81rU8tBpXTcSbqWQ7m61hfnYhIvLndIzatDO2BOZuKywd7iQB8wNy0p
SuffEX6TjwmuQce20auTXAvprJbd3nF6J3RFLVynUm9QeaUIAYvjet2BPSGmbmHMADlV0HQqjoVj
exiEPrRm9+9smUd9in1T1F+CIbmAR3kggfPYDuj9Y3ehFN8sNbikZvZsyRjap90ntXOmnUO/cTPo
0Adpri1VSPBA1z+yhxoVIgtCzDYbvKWSHCuPrhh2dvvGKA6euksjCqwY1MjrUQSQdzmXQnokkz24
Xadi6mcLZWcuGxtv4RkTnu2Facy5uh5GTpH0LWOezbUEhHqonOxoilZgxTMGF/rB1oMjJago5mmA
aGqEeLNZy6esiX/dPgHvT9zSqOTRZxEb6YysDvcQdM1kBRVFv0gtHoTRFOdK0tQTT8LiR1Why/t/
G2/5Pb8FMLlTwxr968C3pgTd5AQk1ziL8FhFk0EZoK52mO5vxPHrk6XTd8B5lMQcEt/ag0h12DQ0
VHQfVlT0WmoR0rsBejzoU9st6s8zQNvuqSn78hM4DeQVSxR8P8VBo7WuVgSd5lcK2r/IRk814tFF
rt23UWNPhxlMZXMoQ3Owj1GPOrQ3T42VeY2GeLrbi0B5DUqOi5s28YgOfFok6oNdT1VFgbXDQSHq
ahmTZLT/fnSOUbSYQeSI1ctgkf9xcjH8gOCcfYutoiXhBU9RuLWe1P2hnZv5Uke6ivFLM1Nyz+XB
Tj1cbVLTVSRp9qcxlV8dOjKI6qZVa9/ZeSCyc2AUFSYXLNVDH7dphxu7lPFKkbAVUFLdKA94V6A4
YlRhkaK4rZVQ1rLRFAcMy9KXUVgdkl5T/FUYCEAf5SAYU8/CDfTbFPT6C+5CFYKs+Tim97TMFmvF
4jBYfaP4qWbKGepcM24uCvqRj/z65KGvs1r3xJSLwBOdrO2hbTewg6SsC+YUrSg8aNcW4KqUJuDy
LAcFA/UitE6TUOGtncTFVCfx9GnCkraYJsTm9cBVGmG5/K6SQx/Hz3aFrUXsSDOKw01XIfqwh0Z7
K3CvtiZgC/pi1iIcQ/Xl+iwkY42gdmU7fmM1WCuFsge6EWnB3EBl0lI88uBX+I06DbNBAo0nXKPE
GEfXwS+8mhOI5aC5L638Izvz+MfHFFIz3STkNZbn5hIlfzumVllNSsBdhENG9DDMGpqGtSS/5HGh
f1Ukju/t4d5df+SqFLmwvUTSjeLQ6voL2yqJompGXRzZaoyMZNubo6R/tHUKgWOCxHMdIJIvlL/G
cm53ko5lma8+wzI4U6TPQt/6HWpuHjOt66MmPsHpj9xMCz+YQ/5FEbiEll35y9D7D7dnuzkgbV9S
ZYMu+Vr1KpZmuxpKnIeGvgxOqcjbj+YEdcWZqLPqlYFwqd3+ccEFUD/NQW55FpkMfZ1aSXDjop5Z
yp1JBjOkaLQjpr6zlu+uk2UUchjuEsQeYeBf7xtHjPAGQqZWhUp5CQ2Zsq2URseombojLox7GoDL
Nbn6dhR3aFLQAOXaXpNe8xFP6xRRMN5xFnZ/sH4pKtl4GeWTS+PX8nq1NJa2xV7X5l2asEz0t4FX
iWOF7Dgy4jx4EsxN3WwOez/omz3k78ZycjOTdoPdB/y1xtiNpt70ajwBWMBT5STNwvLbGTsbE9u7
R2HsMv/epyWQlckEl4rzgktYw8CkMJTUJKiiU1Cq6tnsUu21DBGFK0N2amPHeBtMXXpCRja4V7Do
OwQx9uSJk0ifbp+RjfU1aH+S98LYoK+9SsPKMakwow8jEuLpZ25o4VNsoH5+e5B3LsKYKl+NsjoU
iBYZtWTDGA6wNHNhwySeKjX/UqWBncP14dKHuTjV6CchDQlKfIepmBLPoqPpOkHiYSiA7TdwgMMg
ZGyVFgrVFB2nmI5DzI0+yvLL0CQf2oymCYBHN66s2gX+cE9RxTw2bdvspK9bOwbowdJLBOnBGbw+
gFVX9oGliuiEuJjuDjxhjsKUPwNL6w8qSmM7w71/Hi8riAwxrDXKGygQXo83WpmUzK0VnqK++seK
U/WQTLr2QUA5P2SB8WpokziCGYseCMAtlaMg9ScTnlW/mGHf/pwbcXURYAMALS9hfG24mmt2W8D0
D09OiZWcpA0hKkHN7AXqQPkjNXXfTue9AsFGBFo6AGgOLOA12DXXC8CLMcyUlo0aN+1Ljgb9Jyfs
so8KGIFPSqRXXt5RHHbT0gr2du/GfBmakgvnlA7RIpT5+yVN8WdWpjhG29cq7kNljlyBhjgonpQ+
tkUJsRUx5PTx22ghdp8FL6llXTSz+kk945/KIOkaqp7ae//LjATt3JR0T+p/0PU4h4g1Hpq6e4RC
kSD4VP2wjKI5dlneHkOs725/uI3DbvKg42ZiKkv/83oiXVeYxuSwhmOOO5VjtZaP8rixU/PbHIXH
I98JUAX6fNejUOSMY9gFIZrMVY+Yo6rCL5zsnROx+VHAvNESgkDBsbgepRMC360B9SPAMLOHHAEe
ICJVLgj8YUs0Ly8JKmg7W2FzavA2FpUJ8C/rzpqQcWHoLS08Nbrzs2oV5WiEcbaTE76vEpBIc8rR
/KUovPQKr6dW1IGe2EAOUHpIyme9MhUsg2cZJ9uo8/NQSw9UU8QR+J/0WSqr1qvqVD6C3Yw/Ak4b
vKEfdSreuvHcz+1i3SsUctjamnEezVN3FB1/Snhr+P9he4EvQbCAKvY7XcYkieOglWQ+Cb67rqki
cYTQ+q//MghigCTkS+RdHcZSFEFtVwwim0170hLcr8w6L3dC3NaHJkuGcUHJhlLcahQNL8OBnhYf
ekagIp+s2uuWrOD2XN4/nPjSC1RmEfuBMrnOULNOOHpgtUTSUE6+VMOsX1KZ7hJmP0jwUKM5gA+D
OjGAap7L8QUdFwuEAFBKARL+PIx48RSiBs2S77rWb+UoFO1lRlm4NfRXr7ehGtKoD2Gf+9wl3Q/Q
ZLgaQPzy5Gyu7jD/TXhIc7dAMtDR+k6hGmJAliRls7dKy0Cr5JP+ASTARR8eTb5VDWeeC+w8RSv5
U1Y4z/j6PFShZJ9nOdN9I9Gy57wcFqn+4BdNqexXoIckAHM/vpRGobzc/mQbGwM5PzJ7OiaL4KR5
vSih0wx1YxeSX6ZTdUBgS3GjAGrNn46ytFHJtoFQLaKPq8uuKRQYFjPKT2aqji7+YfUlwqVzZ5O/
D6GMwnouEZTztGYW6jiwilyZAx/An3qoy2k6xyjzYYAaj2cVfIkn5+q4Myglvnefk2FpXXCn0ldA
z+Z6CZt40mpjbAM/7RCTipWHEveKn/SCbPmI/cRwKsElO27pICXsdVmTvhqBhYFSnRmj4g7yzCVc
WvIrQLvpBZyYxCUsP5uJ43wMe118HwtQyUcHkC1doFnNPkWRpv6sNBPnntLqJtOb+1j+3qVKNh4q
3Z4kqkhtpl/GesTnxKFhi9R7INTukGpz8ilZ7FxhNcbO5MZZFISupYEZPDRK4oyH2CjC4BD0Bp4a
tqTWCdiXNHzspzZ+qLMu+GscpGgp+JQ/4rCbUlckEBldFazsS9+VOl4FY/Yrb9X876QMsbqYQ9kY
aEsaPdvZiXkXSPHfQm+dpxiBI/PQ5Lgog1RUrZFdbo5kYNZQAlkxIbzPvYh+JnbFCShEE/+QBkfB
FVga8aNWi+6LOU8w3yF/fFGKuZzdGhspcUoiNccLru1ACIFr/TnqSvdsxrkD8NIw6/MEvvolU+jz
gjpSpQel1uPgqAHeOUedRo9aleT0eyTZw9e81JuXVFdmLMTk5sWme4R/RvYgugzns9ru5BzAUEnB
JR+CxQbQuCe6WJ9SaqMvVZIEmJZBTz7UuTPdF7S9nTOOkLHuCuTQpENtN6X8d2kJHHr1wYljjzeR
USOnKXgqoNcmNW4mBc7gw/MOvyv53FeHTkHHOukjgay4UUq69z9pmyCuU6ngSGIrgotd6s6LJMwc
a5vc+JyiUpK5qG8GWG477WsI/gq3WFuAnlYyyaZAhIPZZzs1pZchzrIvt0//crqv4x01KsjjtMMQ
h3lHHwhrxxoDkQR+2CANGkQINHSFop6sxvz85yOB3FkYqGhg8LK/PopkFpVahxnVccRG7ssm+tV2
onqSnSbeST235gRATJUNknjQ6eucJgnDqB8jRuJp4FdhVt/PZWB4TSd9uz2n90h44LUok6F4Q+yk
O7saStilbUtsUL8MG2SaNBz/JItOP7FBO3ORTIdIb+j0AzA+RGEPT1Jke6H1bT6rb8iP4AfI5MC0
elZBbig1oHRD4PhZaM5+Opp4C49YKxZ6/lmdunuI0jjXBfbgGUGDN4tNcaNzivtaav8Nne+JNNy3
bfBXbJv3GMWbv7pyDs9NopXn26u18V0oJDkgXJDuISSvFmusrFmXcT/yW2lxSI3sf9Im647wowP3
9kgbt41OXxeYFswQWm+rF7MdBgC3NIyx8VbETj4zaPd1FvbY+SijBJFqo6uDBPnzfUfzZ1GrWvS0
wKtd7/AwwLqZYShNW6H8rW+VyQ3VZDjz/5r/YSlhOVE/4uAi+bw6TJbS6k6UMxQu9bLbxdgCABiq
0JNs551Zbe5xslL2tw3HBvLp9bQcQ3QDWh6O39cDMJkiyKyjg13ssZlV55gCs7gMXL5HyVD6Q2WX
+aUik9i5ype1W+9xJHR446F9i3HAam3NMA4nKhWOPydKis+kSoM8Gm0/nmlYo4lbf6pGXiepke99
1c2Raasg90RAYe9eT9+QsyiRUsrmmHz2R4ymKxevZ/tO6pFWxbYq/DwVCS7cwlB3PvL7/A8gHT4Q
cA6pKSvr/M8OkVOpQzi4HSj341SWCv0NZ09tautUKiTffFyL3bRGCQ8VbZo4xzgbQ7b40CRm8AO2
1wPoOmunIb45H14hIGYoqrwTqNZJgvC1UB1fj83qia5hwc6N98BGy/d4t1PA3htcMgqlxuVX/Nbm
MEBMOCQcjJIj5dTXWuNrypg+ymVSP+ZUXndizRK11uNhekJiC3KPx/rqKPbYAY+gjBxfyqPq2ZkQ
vQnLtjwWBS6C+txjidlq2WL9HD3n9bDX598KdURT3gnsFdVYowxiY04jOWP4QLOGixWNzgc1sfD/
UpFlod8FGUyOx6+34+vWmfht0LXE1FAqAUg3Bm3oSv5szCDBXD6LfXh42cvk6DWc5lo/SJb56fbA
m7OlEgouE2oQr/Lrj9ua41yDS+Lj0j9DNKQuDraWpme5rWpvaqPiIxJcP2+PuVFRpgSjAtVdekm8
JFYRoMMYMUDKiROiRD+KlPcLz/Pon17HxK3TcENDKGWu3T7XVd9KwvyuRrPXDSWso4PWIEZPWJUi
jjTRPLG+GlJdfWiM1nxSZwQKMraID1nXPFe6A/6H/rBP+169pBTXgGWirYocXM5fXSzr8ix8vT27
ze2LnDh6t+xeoM/XK6onYxEVAytq5JLAURW81X3XOCTyOCX8jFN0VIUSRveyFWqu4gT1ntzKRvyh
usvlolNwpQy1iuxRPVu8trhe2qJuH/GNTx/j0e4ea0vPvFnLi0fZ6DPMdPHSbJCux5qvGj5IvOMO
uSLkgyms9JJ1o30ekBZzJxxdj2kGi1pMleH1GGx57WwP96o0y+6A5FaAeOcZlS10JOfMfIwx7jyi
byF/Nux+dJuysQ4OIn9HOWywEFZBo4z8Fs+c8ZtEYhDVNEWjtTzGMx3uY6fRRNFR+KKBqkdtdbKz
OX/UUf3/piihuNz+WhshFOVD5H6BPVD4WifRcpdWklyzp4x2cQO0sW6U40jbCWkbx3uReqdDheI1
/czVnogyIw5UuyKhNCTrGGJrDwZeSQ5h3VAqmkR6ULM283HWsf3b89vKZRfcCmKVRG8eJqvoXcRK
P/QGty2Y3OyCsWrV30NUVzvPNkc5QIWznL6nRqJcypADoUYCXbYUJ0iYYOOE9W6n/4UdZ/exLXFB
wD9Ykh9srB1zVKabBgnmxZQ8wtPyjxlNC8tiYTIRl8jC140KMQlbwiibNcsV7SyFaetZKma2dVQV
B6xluwM2tMjN8aDwJafbAxFunSINRC/33VLlW2NRQ7Ae41QXJGkZENtJDXS3LZv0bCjBTgje2oIA
tigVEYAA82rXAQMjegsZPCaqxH3oxzYaeqEcyjtb8D1ljfUkeV8SIAPo8FuT6rdrfIyzOGvmmgyv
HoYY764YG1DwtgjwjaRqqRf3Sf+xqevwpcED+24I0jg9x1Ia0/4A28kbqJhaPP9GJ/54e5O+IV9X
V/5SMANbRUWJwtJyS/322wrHkpLASh1/aM1DJTnfxwSkodxlxzw0zmUh7vsifXICaiSh/poN8t+i
nx/LKbsL6/Klq4bjUMaeIecfewrjZat5whrPklIcVaSMJQdafciG6bT+AIendlWkZXbWd+Mipei3
wAZQpKQet8paYqziBRQH2+eBBNK1A5+SlZ3uNbrxoDhte7AWYOjOui1bY71u9NfBK/BWJpFfxZV0
kkU3zyYGtlbXfArixHh2gE3kFL1HwXSr1nELkCF/Q1xXv4G4Hmq36ZwfUk1Jyq36eHqeIJv/DMA2
1gd9HB8TqvOZGxlx8pcqKQhcTiilfk2F0UZuXaCh6k1BoH4TQaLssXk3Lk5WkNYJqopAndbvgrFD
wz7KJ9tvnR9pms33SN9ml7wEUWb3KDXXssDUuKoFxsEwH24v5UaPdtFmMoDrgKiFULy6NdNACawS
Pomf0A92raS6V4IG+8j6kxzatL6V3Je69CP29K+RKf3SocqocbMnxbu5iyxaR7yP3q7v64OgIIcc
CsBo/hw6TzhkLvX7mfsyj8OjE1StawX/3p74VvQBbc9zaMkCgTNdj7jYXAMsYN+WyoAGUWZbXhER
gm6P8oacWe9UIhweDNCLYTKvT3gso+TScb214fQd0q7t51kNMQWA+EEVeMqXgmZ4SUPlMoq8PoM4
7jxHiYzPdjBCXo0t/WQqYXWa56VxG+fDmVZ29DCh2HiPGKHmpyXl29GM0idU3f+8YbmIqi+YoAVk
grfQ9So1syblTanZftWr4p4Wn+rL6tC4UajWJ2dOpMdQksadkLL5aciRYTzDMAPhcj0o9fAZZZbZ
9qnMJFQwKxOwZWXsZAhbx45CJWwp2pW88tTrUcy5LmstGGw/VezCh7VkUhYdHL+ai+SzYcTNAzZs
zn2W9/bHOq3SneG3qiEUQRaBGZQJFvLw9fhB3VdOKjG+mBKkVkjHyCVFfClARnhtEDkfrTQeyAKG
2ZUtQfXc7NSdH7G50gvsCyQft+MaWieVMdCrnuqHHemKOwWWfm6R3DjcPgS3R3Hk1VEzwCuOVM5t
H3fF5qFrchQDHKn9L3MBL6cAMIMnYK/Wk6rNRIGlYasqHVYDnWIdQhsRl/8wF7As6B2R0gJlu/5q
qSG0TO969mYchQRk82OOGuJOUN7amoDw4AvCc1o00K8HUe28RTKYaDhGufqc2nP8NDskYtJkJ2ct
tdAMGRuEH/BJPzqgzXbmuPVOpdfFL0DBD27pmuUfWJoodNSWORqRhc5UUs/wvDEKP0iVbX9vTSf5
pmtiLFxMleTZjWVDErRzw0q/48UpcMCMjDLEZScPfnU9NTfXkYrePgA0suh15AbKo8rEPMKqUFDb
qx2Yvmaip70nKqt8nvGJCz2t40/syqulk2I52SvhM3zVnLT5fvujbj1TyLXpG5ODgexf3YGgMqKy
r1JymAJ6OBB3g+yBWwGK5nBOeFMfW60zPGxAp4+3R9669xaSMB1FYhAMi+svLVS1MmmocwvNYfSh
xg7iUJnim1LXH+3Ofo2seQ8UafIvri+k30dcbWA9tQG4yNxDaCkfaKP8TC11PsP88uZhlnbO5Fby
jfcGGLDFe5On2GonV3UXd6Ljlk0HKf+W1cVYuSW63seqQasiIvN4mBvUZ/NJ+hKZrXM3oE55GDVb
eJ3d/QO6/o8NAiGXc60v7D6QEuCJr1e8diS7k2iC+CGqb+c81/u7/49Xx8Z3vRplNe+5j+owXALr
hCjBCTVx3UcV0KSr2DQfRDjFz5L8H95TaLDZIJgoavHs1q5nxt4dJGcJs1oxDzwE5skzl+LG7R37
XsCLBURHZ9G4ecP5rDaQiS+hUgBVpLik9i9G50TkK1l1GCMlOjahYn+pk3bypyaoD40+aXeFlus/
6D/2z4oRpHeRkCRv7oBd3P5hG0GTh8CCCuX1jHv0KtNCLVZv+wKFmmg2a5cg2Syek7yUOtnwMpHR
PNMk7JwN7ast1/3n26O/F5FxkHRa1gSJBBj58mpZMh4iM82MwOfJ2Neek4TDYxQYOBXH8DeQ6MPf
8CAwMH5VqkU7ZSH1R24sSdb93FYGTo9ghl0754FykOgaHzFjSiM/KeJ0OQucLlfYqb7zszciH2Ra
3sYLKRRg5Cr+WKNqSMmwVJwcdXicui67q6Sq++KkEfIiPXopFoUvX24Cc4d7s5EU0I6gVwxVHcjI
urcqZIXCWYcoArWj7h8lGTsv6Wd7h32/McobBJKTjk8X8JTrM+EkadKbs41l94RXq+vYpda4hl7u
+Wy/P+/QTQFaLjw9oty6nCynVq0VTW/5QeOkB1kS0WuU1Iln6KN1Gnn2uJkTiNfbe25j0KXZAroI
KMwCirmeHNuxLIWCdYkeqE3lzrYzfSgc5WtgqvVDUc75z9oazZ3kYCOkUzaEE7kULNAVW7d58DSK
qT9Flo94dnhHwbV5nQxqC3aoaGirUi+tlDJ4qh0wJ+NoOk/Ih5R+YdLEbGy617pV/vmDgTIZR59a
5gJ1XWOCos4OQrvRTD91gvSsiao74XBbHW8v9/ubk1HguaLHB64Lmt31cpepHsV4l5k+jnfpuSaf
OKAkckBRb+SRUuyJyO4Nt9q6jeY0LbvK9GEBmV4jl/XR6UHwylYXHNS4//MsnePPY4+O2uKI/fbd
f6tFxalUS7M0mf6olfVpbOnBpqU07Gyf9wGHUZYEnRiN2eO6y1Q3poalQ2P6ZqCKgxY040uvhRoQ
PInxZFN9sEAceHM87pELl/W6TnwoNILF5tanKEzD+/rzpWHpZOlUmj4IaMmb0gY5PD2tLrGw+r1W
xPuhmB5wDhYU4tC6slmmyOOQQBp+XAzqBUZecJFHUSXu7Q25MaNFAAibDLr35HSrVIaaQRZCujL8
NJLCexEn6rkHRuQXlVXsROuNoWDV0qhZkIywsFaXq95FiE3kEbzuWCqQzpsrD+cR51AW814paHOo
Rdhu8SoDnrX6TlETxU09OLqfG3HhSwMSuOGgDicFHuHOZtwIoHiCmTKuFwsgYA3HppFWt9Gs6z4u
2PBsRYD4YxQaT/Ici69KrcgnSnbzzlfb6EywjJwCHUY1JKg1ZV5WeDThTq2hY8sjuBqQthtL+xCk
ln7Xp6JGB7PXX4dQ/Zk4WvxRaMAI8YKJ/XF2nFMkDOVuRkvkYKZ664e2SP2yqWW3RczowQqGL7c3
2cYavRXJyJdxj0Po7PrY8CIJeATO9Boy3SbYERt8TweJdq6zIDrfHmwj5vHupP3M2iw46WVv/BaD
6NE5NvJPuo8runZP6mGcpEnq0TnEAGWSsuGPUf+kWcB7eO0izQnC8nq8IS0HjjCI3GAGtlkrsJwz
O4t3ZrWxo9/YShg6L7IU68NjJX1SlWnMKOakv5pOOh3DdG6R+yec317A5QevghwPWQjqNI+AgK9h
qjiSp7mWWFQFp1p5DpwmRJQg3ku1N8D+iGcRxRHhpplNS/t63arMGg0kW1Ufs2LpTnLs4LURYUlX
Ch0T4ca6VBztqhwvuI+N/2ZFPfn5qI+XGn2IZ1o0xr1j0g414qqYEd1JU/QpFIH3Shy5nRXNjQco
0vxgpNHk/+kC0RymnLnUfDl81iqQtVpVtGZpq74wKLKnZfDTtuvwvwyySLkgBqotGeH18ijVnHWI
KKs+ft49ELmi+W6GVf7p9lTeHxZsknnmoS1FkYi++/Uoehb+L2nn1SW3kabpv9JH14MeeLNnui+A
TGQ5epFs8gaHoigEvLe/fp/gdE9XInMSW9o7UUVWABGBiM+8JksRI6C0jMKeTx9GBGvfkyYAo0Al
Otlz/ruS4pwPqJ8PqEyQvNPZdhC7UPqHJW8rapei+DFVWfIgngRcP20YA9IzB6mXgUwsmUWILNT0
pcDpCja4473vuqo5Ogk1TnLI8tTVCOzdnpfLz43HpK0my8c0VLYNPyNZG0B7jhMuSdYEzUAgWE/q
4IMFMHYW+grdgLHQDqCIy3nFVXI+JfgWeWC4sN9OYqQQoZ61B62qtEBp0jmMyppKOfLd92pddQeU
mpbDmJlKYJdNuXPGXH74PAjmBrKSS0K3pfaZHhkajA8nxJFsvJsitOWNxdsrHl0pWjMMTALaARBm
LjBKcbnmXUT7mq5DDN0fstJdHInBb9yG7MqqUX9ZkGzMcSF7rEFDoxCpaTvre+1VpQml7DeCo9vi
sqpUkPbQ8w9F7Jh4rooqMNTBfPFJSqAvQcbAF0gtti1GtXa1ShoyhUk/OYdomZa7tHTK4+29KkO0
8/OaUSDxIiEkBT+2+0cd2hkWjS4pbQ4gQFeb77TV+TEJh6Rb12A8TVnxoBMD7IQ+1z4SKXMuS7xS
u0c+2LObFknZPsobk0lca+ex76zo2EU5VuFauTfUtXOK04nQG4gp4iTG+VB4KhhKvbBe0zCXhzGl
o6VpSYqrcs+lbpkvT2R+pmi0iEDQSgLO+XgaStedMk9OaOtLda8PSe7no3B3Qoerb8X5Lr96eQBv
3mrUFgncn6kslI4b0DWpScOT8i4ppo/G3ORvb2+UnxSxi50iG3GUaggftx94Qt1PgA/kywPUdKzK
Zg4ib9DBIC9RqMdGfL8aIy0kKhGAV5P5QccbEtJHnd8VM3q8BIr9QVN7815NDVQjijE/9EryO0xE
/RWdPA3Ir1Xdab1WP/TZ+GXNoVd4GtiEMSqGN2XpGEdID7GPFkh80JBiP/QaOJQ4jUqQ/qs43X7h
a/NLFY3gTFJ91G1f2mgGo15WKipKm+thnmdRSNmB8eAE0H40tD1MqVyw7QRzrElvTfoASP2fb5uM
BqAaCdcOl74q0dkfvMBhHg8CT40gjo3a76DH3KG5a99NxF8hzBOMAaZWvEnMyb1rhtHwlXhdQmvF
UCcfzClYVJgkY1doPlr646sB05+nmPuRvonbPXiRO9+59jgdhlWCPad4uXdWrw2AgKmV76EmfFe3
Ef7IOHsYHaq1duX6jOLa1YztVmqd9MVIH6sZbYH/qLW2j5O2dcKsgEBZK2v3kKfceytNxs+3F+fa
sfV8rjabv9YawR6jQdR5euO3fWF8snpLe9NEqRE0hm6fkJezAg/QVHB75CuHP3guhOQ8Ul6KCHLb
PDu35rjyzM5JOJZHq3kaZrTVtbzr7m6PcuV0BB3HlY6eqTwjN6EVKNk5s2E3h2PeY/uYW/VdYlRP
szV3O8fIZXqFHdezkTa7rigMpM7zmGMkjq3A0MsJSwxA2soK5MhRsMxtVaX9M5MId4IYWAapW2cT
BT5H33Qpt45VzqfSqxV6BukenvnaJFKNpz0mG0DWtlAoGhHXZk2hMGsHFGpUpUQvbdIfesXaw8xd
HYrTQgJowPJujY6F0iaxpeUOwWbWHBpP/wDbN73rKlAKt3fGlfYHKc+zoeQGfbYBqyIfwOzadqjY
lvPKc0QddlGVPZlwsMLZi+qvSpX/kbpz79tjIx4Sl1hvKFvHb3K1fRxK+3sO4H8nJvpfHov+Bzpx
V6g7/Vh6SV8UfBdGqaonR8M087C4la4fk0q1fRfuF7IUybS8qYvVbP3IarpHdzLr7tDggHFnLxXQ
M3SOmn9kvTrvFU+vpIxU32WTE3gwXlJb0SAErlj8kSUyhY30hAjran5cPeer5q1vhAKqStVIYEyY
byJ9awzz3aiLV5NEPA9Z8naplXtbKz9VVh8shvq6c5RgWhGgvb28l8cL0R6FOy4e2DCIg52vbkf7
sdcraw0R1I/uUXkbAhUdwJ1NdHm3yVHI0KXPMEmibGU920NupFoDYmRraHWiIRvIX0VZ9FobOztw
VKieL30nbiNK1oCQ4LVcVHDqIUosiEp6OOhGE0ImzCGxdsrH26P8DLs396dMP2C4ExFRedi8FEUi
Z+1yyuOuokQgA4ZpefSseDz2SY/yF35UYaF39V2M84lfr9V0h71dcyAuzo/LbExHBcuAY1Ys6Z2S
5+Zrb0jXJ3uywb5zvR5Te9U+/wd0DA0UvIVde43ptVo60xFci+nDmNpDNl6BxrFlqfajDyYRxFsZ
vmVtltjJTDuUGnvfl7qrfPR1xkOqmmi7R3MfKMaonxS9WN8KrwR06SUUP4rCuqOxv8u7v9ybPA5F
Kslsh+m19eHAf3de0tSzQyGxLV1boGKkx+bJiszCT/MVwV9XSYJC6hOquf2jHcsR4nme+UT2oz+1
6hC20Fh3tpdc14t1p5gClJy8kwvzfDN7CqienGAh7ET0REhUfrCzuPnQj4gZ16r6w06c+q6A8hsa
KwqVt3fdtTkhS6O9h04XTJ3NRa1PY5baaWSHpIrLQUvmFbOiZM8f+vJ7ha+G9Cj1IqJRVBnPX3HQ
oqmj+E2jrcKd14qG6alc8o8mPI1j2nsvRzIxHC5x4DEd8rMtREFSNYakdexwEJFzjGYjOTQ6Stq3
p+5KI49h8KwwqUWTeW5Fv4pOGJoy0WAqs2zwkVHKA0run1e98Q4L//11WpDcaFvrwYgrdKfdV65i
HcQwf7r9IJezi8U8MpNIIcFQQ9j1fHZbvdPsOJ/0cF7yLySremApEKBjL3eBpJX9zn69jBUYDs6Y
NEG1KQBuSjaNNZr0Uks9NFdFGXwKSIM/5oV41O3KfHEj6Hys7fbkTkX1MaMQGKnzk22Pvzs6cpp/
Yv4wHEKtmq8P87bz+curKLNaG2TmssBRdQdPPRpLXR2dticndZa9ysi1CbQgX8tJBLhvypD22e2F
Je8iAcNaODt171fo1b0hjCyPnaXNx9uvdm0oCngqBRJq2nQfzocq1QJFCbS9gCeU6nFIgJCpvYv1
mhNlO0Nd24W2fC0OEaiS2/Ynur4QyHGFINU0zTdGVdcPyPzWxxgY4GNUl83ONpS7+vzY5C6mKAJD
RZIztxg/juslE0nFq60qJcGJst4xwfqVjK8vjpHaFAcFVuJhzr29L+Dy0GRonR4BTFzij60PJYDz
RO/iXAsxum9PFQ4mfonBzc6EXh+F7xmZI9T3tmWftVeWRnMTDTdfzQz6gQoT2gd7/mbXdgg9UFJB
ZIcgt212SD20NfKlLJt0BYDltaxYd9aYyJhNu/NC13YIoBxuXhInECubjxkpbQ1mWaOFatrlfhrP
9qEVg36Iyfz9HhLxTmp4Jf4AHqxhq4aMl4XklHz3Zx+aROmtk4LMda71yVvFRTDIVGPLz/BkOBZs
IOEb6IkfbC/S79RGXe9NvWmCtnS6IJrqcmfHXr4/j0Pug4yMFHXbtk6ijjSVprYaUkmyj0vlDqD4
MkzdoI0eoVt9e+m3fz7c5loo1UobOYLwPexcKFBqk4QT92UIy/jX2yNd7lTifT58qRhDXLY90DqU
FIqiZCSp93Hymmg65lrZ7FjPXO5UWoncPNRbySBhpp2vptuVSOxW3orYXFfeE5LHYQn8857S216L
+SdC/vxwAYmG/BD6scCCaEGdj+WVTRGTbarhMHSREUzqHH1dS90yDs2E8o8/Kl2UHaY8WonKcFV/
TAGa1mHcVmJ44K9M8bHqdKGclCirR4QJlfbdMrvGl9FMjSZYK2c9CDz7XjdiGkoMVFawwL3dt6jU
lonbvdeV4buVjvVHvMJSzY/qYf2crlE7+X07QIkUo6LToUinPH8j3Ik8oNDSRkP/V2Fashbo6+xU
H9V80uC7GZP51eoGzuBZ9lsOL11+m3weKAp1A8lc3xwhuDrRM7VHNZy7oj+1c6KSowrx5fYoV2Sz
OHNlPZOOBUWRrfqBIDiFioaGfDQr9H2TSbwuy7VFQA9VhPTJqhclhedQWukBK7MGiqk79m+9dDCo
uUbG8pQo1vSYDVH/pl+zCGYgOKu9xFSeYecbh31DyUs2VrB72oIvVkhPeVtrPRXlGW15uxYB/Q8X
zeHJXefDXJnK6luK7qqnZsyx64wiD0hvl9vWRB1kMvuDBy70kZJI9M3q2qSQ5lh9fl/bkVHcOV5P
jJD2jQG2IemOVucgE2o0dfKNRvHoneLEYgCBiOzqdwbOkVCyXIiZFdir0ieZKTUfCELdBGZXRXdG
TxUQ5rOuv4bmsz4lTue8V80ZBzK16cvuEDk4hvmolYkyQG1yOGo6YiWBFlne7KeVOsLuGvXuaUnr
PEjhq8IULrLyW2eVmLt2qqJ9SQhQXiUVjit3S7FQvUFhXj+6aL9XQEZAqgdRih6x34nWnA+5aw3j
k+EVHRmXIdBLEbQjqQRTlr+9oS4DCJA4BGCgFkA0mVto46RmiT6X2RIas10+Sk7rwZhE8brtFQAt
hScgg3flGzub94RnL89LRgafQQWRxOGCaYFbKm1gj9Z8a6njnQ4s9WC45bizF6+MQtZo4K7Czeeg
WnF+hhFkmsqUUiTph3RCSnbF+sCc7RcDRDGtkN++ZF8S+G1OZc1qHIT5+jWMqz55tMGIBYlduH/i
XZ6PsgkdsgaquNG2K+SiZjgUzVKFngGf6/aOuLxheBdAH8QKTBgKEuczNrnZpKB8xYxlZeNXbWL4
ZlauQcwJt5M8/rQc3BwUAOnACnJmGuRtm6SjyVtjbBYdXIc5UFwQc5F/bsmq2odc0VdOBCVvnrpZ
jctHJWthTQtjwmcmVpdK8VNDce1jv5r9t7oW45PnmiI6mdHSfPSoe4ugrRW4bzWkQLS8Gk/xvXYd
MO2rSv11H8GZPYyNlu5Vka98Uew2WUmQxgvg3c7nL8swiFqojoaLm7kPy9THtHE6SaxV9TIo3U45
KsVCRV4I58V3kETVMTAYK4KYLRErL6cUR5yUpYtN9ZCn0OMpIat/ZhSJGJRgN5dU8fwFY3C9TrK4
S0giRJ3VKqaDYkR76cVlnCiJAeRr/0KmnI/Sqm0BidGEArAY4tNqjf0JnGJ+qhAACgoP4bnb2/4K
x5IKH40aWcUAL7gNTKfVztuBXmxYgHx+zHt9rAItWT/HRoTwNh+3P9dEw96iWZ9gS3lvcZGvTw5Y
Sd9wx/J9W67dvVrFI1ZgeDcoo4r8W1KBaZr05s5sGyLwOv3d7FXxEfpQuXMEXc6XPH04TamAAFvY
dpLtrnYGtTHnsDW1KZzaMnsSS2J/iKxZx9h3sHcC6yugFdnZgnOIMCXKD+bmnCC4GSOUXWY0nzwQ
3GkSPySiix5mXf1oz0YaIlICgQTNwztyjiLQKnN4ldTGx9vrdu05aNjIoFt26qlqnm+UZolSW537
CcBqWf8D2FYOOYju39uqjts/FIWiDCCBqSiPRjMt70rNaR384JxvpTkVe1IVl4cnuZ3UeiMMlFzI
Tcg854nF1vip5k1P0Wid4clCaO5QLLn+4tsAuBAlDW5tiSi3NneOkwpMo3KGGscp/jouynDogO/s
5BvXppfqNfUgYgPJLd9MLz5Ynj3a+RRS4P4VUZ0oyEe6tcuKYMycP6299TA7kxko+nhv9elvlBv2
gHBXUlhSRZIq0ipia0DR50usL5Yz5otgW2doKFnsJDwW9fhNbhqNT22vogngGeFcDkXQT0v3EKV4
OVRJ3AdFMpo7J4Xc2OeXFk9DxYruDt0X0urzp8lqSh+jYo1hkdjG+7qr18M0VPEOm/DKTkLjHTU1
2fOkWr+5RrTGhR7RMYrS6A1C/HH3oV/tIfVVxeh23uii6yIpi7LYJiVJSV23tZxpghJOPN1AZysa
vEa9Ivmc18byh60ngog5btfKt5FQHghZ6wG1fPxn9KIYzCPc55RcrqkyE+BevBb+EBvTp7YcNeUB
N8G0RSkhL4lgYbK8q1y1eu+g8PN7PlbYO5UY4qajypbB+cveS5a2V7F8LWpwHE+y3QE493yl1LpU
THTDMLEBbHYk63S/zEgzfx9KAxu+Xrjv8sjKv7pKFt+b1eS8Mmul9pFxpnmUIHNdm2P72BaOvvhp
pnq8lObcAb8FIS3glN8+yLbbSj4sZVAqNMCNJGDg/GHbulbsaB6acDJLJxDr6hC1TOtOdLe9JhiF
vYSICUVr5KO2TfvIaaVAQNqEgMZgiQ7kOLmoKz9Klq8lQJLb73QB9pTDUd+FWAYGX6Lgzl+KYMzt
hUQ1IV/83YrtPlwbQhNNU+oHo53zO3e1OjCVjfHOnIV5p6qYmnpFqtx1VvNb2k7cpnrcHb0Knkc3
F85jMav33qAse+fclenX6SpLTC863vT/z580B2AnRqLRsBK2eO0sTfJk5MJ7p/d2e68pFc2h3oha
jCja6j10zOV96lSy6L8AUUnNtNaDtauMd6tn7qmiX3s0DmDqZWQXlGE2B065YIdu1UUTzri0w+Iz
RJhV8Z6tw5WPhfCHUeAVUF/aFjCcRsURJqrxoV7a/DXq7N0rbKbGYEhK61UdlfYrZGizo0BXdycH
vcCDsktwEsBFCbw5YPAt8yoqdMT3sDoJc6v4VNiV58eGig5Lm6nDhxmHsNdRB//V7KIvdWYjzpzN
0876b49bdCSp2asuhXQoRVRYzpcfD2dLnxxjDMcVF/KktbuHpqV0hZJGs/NRXB1KNqqkYpEEXp8P
hQSqkvQuMmtr5v7ossW4X6rks13UezyIi3mVL2WTDJBckREgDXs+ElLhVVE7xRg2ET6kqsCVx8ky
44O9tPGxyVBqmVHNO0RT3v6aqeV6NI0Xcwl4BpJiGZl5hPLG9mqxY2ZbG70hXF1AF0ZS9FwW/d7h
eWVOZertmlRfVXySN3OaWqsHbzIaYLqWGTjKLgrIkIbHguT/cPtMuzYUnCycnoEjge/YTKroQOM5
lT0APck5ycw4f6iqpXmYpz0tvO0XKacOSCjfBcVyzBA2e3K1jHkSMf124ahlECu0WQbXyu5aXLN9
YzW695j39iEgoT2TzAvfMDk0elJUmrkqaJttXhK/NqOd6nYI42QZ8AwzNN+qBzj1Xtz6mlhLCrWi
bD50Qibf6nqyB4Bng9bWj4vw6rtIJ7nlc7NCwygy7A3N9dcmKtOdpOfaWkgDdgm0kVAb+fPnvQ1a
GJEATxqqE4gEG4X6UxvX4xGssLWz7NtDGMSExFgTS3BE0MbfZL2E8suAt3wTen2tBotJQDRM0d6F
+VP543lwyTAWdTHqphLuBi/3/I0oeIKPiCtZRZ8zcaxar/4aASxf4W2n2gP99aYMsszy4i/lorea
Ty07TdDUNKYIGVzbOIgmWwpU8ozsqOZCP01TrPW+1QwwSeoRCrtfVPkIUY0a+ww8FNcVXymcUoF7
2yWfeysiK0oR+n9bpRSaKa/3FlirtE26ILdL93d+h/rDMof+Y20acXxIx24saavCgfPZTRw0naJ+
Gqy+J6xILQHY1JyV9KgXrVWEXmQh3uGW2vDOGjWsdXV1HjVf0ZLqsVHWNuzKwgoaVuGpGDoMA+kV
xGmQQKur/YLP4U1vjph63P6ot2ER045gqrz7JbPz8vj3UnMyU6sO82qcD6qR1afJ8/FhqrXE2RlL
nkWbJSb8onxPsg6Qyt4sMRohC9Dsog6BuLaHwtOjAzK+GdAaWtS1o0QHND/3bvef+l/no0JRs/Fe
lRUi4r5NEDHUUDyBdie8YacAD03MPDsUdiuNx8fVe2M1uTfQFJxSsL4RP0bhsFW/W47AS3pd4KUk
9hJ9RYRnnY6LnSyvmyGrrJNZ9Z0ITR2F26iN7IzGVL7WxxnN/OXe9trk/QJRd/QVAYv7mDR9pPsl
3g7HyBNopRnk53OgpMaMjxDJn36gTQvH3in6GFY0EeMQOlOcZAhFaCrq8+z/zMccbF6Pk5sYy32b
zct31SxGekt2dW9KW8tFxQqLYczhV4WPGif5dfQq7gULlsntnfOzf3o2sR6BGV8JAnxcsUSQ519s
2fRqodRdRr2D5UyVlL5pMQzr22StswJSSZX5utoaJd9QJvq7vq+NnopZr3xdc2Sp7tV1rH4Yw5qA
b6NU6g9FgU7TIlLH8aNmHN4PQIffqNrYHL1u7fqjqUW2dkLxinkqRiObYHNL+4apXKri7e3Xu8i9
OYbYLNIKxgAAyAKcv54Qg9FnQ5uEPX7YkJNGc1gPpqE0b6PFUxy8IhOvDjJFcE/ksObawzjXXh7U
M+SxY+WaGpXqqPrvkPE/v8//J/7ByZIvcVV2f/8v/vy9qheAt6Lf/PHvr5LvbdVVf/T/Jf/Z//y1
83/09zfjj7Yf2h9/efWt7v4SDuXv3/qkKrf/5uxXMNI/n+Twrf929odjCdBweTf8aJf3P8hJ+5/D
8czyb/6//vAvP37+ll+X+sfffvleDQgx8dtiHuuXf/7o/ve//SIFtv/z+a//589efyv4Z8HwGxW7
//5F//rbP751/d9+URzzr9JdWJ5lwM5BhrBm04+fP3LNv4KikL7mLkIToAI4BkqEbMXfftGNv5IX
Ev9TSuP/U0n75S8QZOWPNO+v3Hj0NAnfpEKC8cu/Hutspf69cn+h0vIWa5q++9sv24uUuxqaIWoh
wC0Yxtp8L1XT9xmudOOpw+I2bA0tPiRCX3eu621kIEeRPklS3BEdni2kr1Yqp57sfDwpNVSHmfIE
pCSRHhLF2NOR3Btq84UAppxoChXjiSf6bvUItERuZAZIXKg7SYo8o58fNbwUCh1SY4V6H5nSZiTX
nXIz1/XhVFUK7BmY30/FOHX4sfWiPo2eV2PfrHZ0hbTuy+S1xk7N98rSUShB8Be5TKkWslk6up6R
FJsbiPZ0m0IUNrdOZFQvXzqkQCVSi8SFPby5qbpadFok1Te0WlEe17RJHuJCVyCIvBzUzIRSb2Ef
UtyUevrnh5s2FS4yzPhedvPocqJKoKTw9orCV6aNEjmbEaa+J+3Fz0cpjaGOXSfqT7oaeRQte+cD
ydIesObaKFKGmW0vmQVbz6rBmZIkr83+VLu9+bhUc4T0ebdHw9vmJGxB1gWKKOcDWJetPRNG0a6k
X/SnWC/b+0Yze7+mcnBPd955wNLPCWBeewccS/f05K69n4vrFEYdVLwvBQ9ShZig7PvTMHDVwD6p
jxMhyfHZIfrP0+r56XT5MVNeJpugDMDDUuE9XytnVVGlKvT6VEZaFSA0huXPnNgBbOz2hckLURhH
LWo/rBlf9FY3IgJrrHb1XJ8arXAeVn1w7ovKbl83jlXev/ytHJJv7gMTMs22y9+XozDXIqFdRbaJ
2XRbBBUurKGy6i82WuStng+1SVqNBve9vsgZqu+Mu8rMrMc5LvZe6HIznI+yOYnGURlq/JqqU8EH
ThJjaoAr4uyFlRq5Qsj5EaxTkqUuvjmJkiJdiiaOeZc1Xu4soU8oEFoJ0P0iOdxeoasv9O+htifR
GIk+wli0OkWL495DrCWlTvQftwe5trmfvc/2UrQHMDJwH6pTnQJOAMKFG/mkaPSNxt6/PdQ2ofo5
dbKAgDQpXZJtSQ9Zm2iJVLc6pZ3VnuIeNkOiItKeuMV3TsN8Z6WuTh++05wL4IkvXIxFrKwpkN7q
lDuJEioSqJMpTvbiRZLdNjoyBFCIdG2lsppRcUrYUeWJOP7TMI/ZsfbMKbw9cxeLRBmD4I1SAxUH
yqyb26LqUx0vSTU/9S6GdDZkz98NhPyhqrQ4Kd0e62Lafo71szsiGf9bdC23VVQRKeanerTnb1Ec
jT6t3qTaGeainMRtjmQJAGWp3n8J9q7oPRWi7POT6mbitWJ7CdSHDt3xDH+0tS2HN5ot5lf46TZP
0pPlTUZu83kYyjUNNMWtQHGJ9ZUzKIKAY04fuQG6DyX49B2w7MWulc/JpEtMMyJFWwZgBM3bSvok
Pw3x4H1t+8h6rdlVc1Ji0zmoiMDtVL6vzD/ZI20+yU2WqNjz28ZEgKvsYic/6ZryaVERC81J5V66
a8E0A+pHogiCBJoOm6gxW4GMZmqTn7Iob0OnaMYjioLDztRdUvMkdBqoKHoHkl6x5dTmUK1VZVCy
E75m4ludC2M52IpRku6bLqltl9ZjUMMfCsq1mP9hGMI7NQj4/MpJrvtC7+oPrhbrT9PSOE+FwUT4
jTJOGSlutx4pbFThVFdahWrtWL976XdAb5lGq2yASnNb+U0+qyPqAL6RvDMpVOa49RYDHeUWmdyd
L/sidkLjRrZxQLwBDyAzOx9FiT11cKmanChlRV+WGrZ8NS1xuIx28tiObfsUTcsPB973h9uvd4ka
lSNjU8GXTkMANNz5yEZNec+1+/TkCJHOCOqlxgdrXaxvVd0uSYCLvYNMvG3M75ZUzapDUy8NWr2o
8axPtYs+iR/1nfc1o1H3NRb2MgeZhfTqnob95edHbkF8B7KVmsqFqipQIm2aqfWcwOIYAIvTr5Yo
8aDtiyVYVmOvdHNtPSi2qlIGhGxji2DJPWjgrbqmJ+CwRoCeMALaMvUI7D6JTnZWm1/xWrZP9WKX
H2+vyOWHTzfak6EYsToQgk01WWCWuXSYvZ/myK6OvejtAPO47HR7lIvijYqzAQAdOD3gYqRA5/m6
I+tmT0mbp6cmbdvSz1XkE+2xmNHPmc0HJ2mNh2XRxMdViCiocIe4n5oxMg9j2c/3CLd4L72m5fPI
nM6SZwVdqfPnSdB506raTk5doWZsfoQB22TY20ZXJpdeMzqk1Cq4rrfQiXZd5nVAWeA0CGU+Ammo
j1oKcuL25O6NsllCLYkWiqqMMi1Occy4z329zHa1jy/DgZ9gAGol9GM4wDdHU1SZjTsspjgtY/HG
LVXjg0jiFjsRQcXWR1h76IK6WUzYsIqd/JpXKv2aSq9E6IKLuk+QyCr5T0//Xeej+qOenWTP8fHa
TIAfpq7EAUr3dnO69FWiaFgcilMKW/euWN31rZkb6fH2fF+bCBvdQCnrJlP2zShZs2pxipj+KcmK
6cHyGiTFvUEcidzHnaWVn8VZnYVtSplco6UIgJOddL5NxZR34JF7caK68secOm+6xMTWp3c+1nUU
pq7+2+1XuwRZUR0g05DO3oj5IW+zGdDVxrWdS3FS+iY7Fbg1xX4Sxf2hIYV/o2nrdFJau3+cUxQ9
VisuaT4a4i1LaX2+/SiXsyzJa6CAAE3T+9uSVNGuUxF8SgQRYb7+atNzOgipQmCAZ945DC5P+/Oh
NodTtRq9SEeG0gmrQ5TZszsLcavTnHjxkz0gW3L71fbGk9fBs0teM7tRbSLGU5cyC+2qNn5PsmxG
b8tGEwVMzs51L4O3813EqsrYDhNr1PS2StopsU7vqZU4GSLS7ppMNXM/cah046A2aq8Uej7B5CCO
HEW9+yVPI+2P2y98bVsxxeBxuWuQDdzaDAgjU5pOYx/Hjd68a0GpfXKoTAdDFBmPE6t8bJwiP+WL
mT14cRMdB1d4mV+PLy0/cBwD70ao9Wd9akuvE3PleHHeitM8adTx+OyCYRxaP7bpoN9+52v7l/oX
UA5ZKKXgdr7I0Ty2WlzF4gTjOAtWxNv8bFncINfrPWWSa/sJDDS0EPxVdQqI50P1VYoWXO7Ep0YV
4sEQ83Skwxkd0yVR/EXkL3ZGZxK5zzQQHRxNIL3Px8vGVvGaxIhP2Sqqx7IdtT9Up9zDEV+efYxC
zECVWefVtnjPZk7rvsPG6KRW0fi5BocvAX1aqDujCGbysgNOMXsl38sbRDJQSHqZRgBOW5BITK2R
ULOMT3SQ6g9rNUzvhGZMOwfAlXAIWRPA3YDspCDDz+/l2QmgKO4850oan9bcLN5la7Z8jzkWHpbU
iF7rU+M8YHUojmap19TH0jIYS2d+Cwa38J2qXP3bW/WSOs+C0gcG5CnL0FTmzhdUNCsHSFow1YZX
vcmI4D6VYlW4QbsG6ffMeK+6pdX61mI0P6pUM45qsZh3uEelr2o9ju+NMhN7d9+1pbAB7HHDQs6h
3nr+UIWqTUqiNPGJzrDxAzzeGBT2CExw5+VlsrM9HTmSUN8jGKQ4sBlnmYyls3sRnwb2w2+VXuPd
2wIf8YrVeqwHOrmL14p7L4YvURd1/W6dl3kvUrxASElQIsm+lGOAH0695fxt2QveEDkKykVLuv6j
nFozAEE0HHqRd4g+9i4lYC879PAPX+OiVPpF4lX/uD0VV2acksNPmCr1dBDF588wOhxZNH6VsMCg
5x1MXevoelm7s/mvnFY08CRIiqNDenSdjyI/O2GXk4KTYf9J6efuVSKKsGysmfPL20k4rw3G5wXA
jQzEBaZ+PpgBzH/Nxl4J5zQDnEOydySesJBiLd1HTv09DftrUyjhG0h6mWDhjU0sDgQGwlw+8HKG
Bxpby6ZASZxsR7766ih0TuHdSq7X1hp0KKEt20OrhM5Q5WjRYB2eRvNeuebKAQwOk/QXuAbfx1ZZ
giaHWNuGUcbWSt/Gi1vQ9pffPgagSOQ10yNd8WTn1eTqb77Gs0E330GM0O8AH1QJU/hUr/p66h+b
fvFOY1eZvzlgi+461x1PUR3tCdJcmVRpjUykDVsCRuumBJaVCvWcJFZCLxbmSR059dexXk+3v7Er
YQGbUXLNUL/hc5c/f3byJxI1aqGSGWqFnQdzi9m6VXm6j8HnnuL+lRfiHqOCCwMLHvA2GxqjVssn
0XohBBn3ozs162OLPOJOSPUTr7NZMcJKgL8U20gNty0dva/UdkUyJ7RbwOwgX0Rx1KIUEYZkVr8b
2lTiTa4mv9upm6/BDC3lOwQcDZdfNTs5djYesD+M33aDocQ+aqFAycAeKUE3rvUrUVruAR+PaUfJ
5Kc38fapbRJFFCh/ZnKbGEYlqYmcKMEwNsvr12Y+ddFp1YzWTXy3APhylyqDQJHIUZf3Sb6ao++p
IvmeKVX2Hkvz6K1YHD3xe4zdcGdhyWvfRk6nDJYpHuK3L940MnSW1SjK/fQyzjdNk3mDrWgDjmNj
qR292ksQalTyo9OC1vr/GmrbdlQnkE5tLy3UumR+wzXR3ev6PL1q5jXaWYMrn8Lzt9o2MZZxiiKn
whZM4CPzKyx59c6hd/LUiGH6M2/F/Qq0GrwCcpjnEzhUWZx6dIfDQW3b4WDUqRiCDJ+u95Fb2Mfb
U3jlu5Okc1aK41mq150Phr2kNeI5i5C11a+BItz16E0QwP/MKNBike6A8rtVvM0Zfklb9gSV+8H3
yk7xa1Hu6ZFci0t4mX8Ps9l6mWut6pw3uDCNTfMJVzra3pFiPmm1+kfax9o3I7IGagKJFagD3l++
bYNA+xOvSgwIw1Oey9u4ZHJyLTJVrPCUtlB8FeK7j4CxFfyJUZC+BVWLEDQ+iufLtq7e/+XsvJak
RtowfUOrCHlzKlVJbaBpBgaGOVFgBnlvUtLV75O9e0CpKlrR/8EQMRCQnak0n3lNoWVFy87XcMDj
/1JWtUoOop+bm4PYQLrkvjDOL0dx1xzfh6rGm031fqdLlyC4i5Xz61O5ebJItGUHhERtD7efKOKQ
b7Lds24yn9JUKb8gvGJFQxsfldyOhtq9102PFDrYSGwKi7F6RHrai0ZTbEG+tNXp7bMCpyAfzxde
7G4o3Z7T/+cwOasJ4gVjPjwsa52dPDE6/8MRpjtBHAAygjRt1yAZaLpR2+QIN/AaiOCa/kzUoR8c
4RsBFkxfjBchRtCv2iO543qA2T7nfCYxWw/dmmUPJWi1O6i1hp/pbv8412n79fVVvDkorU9gTdAU
UP653IAzzOJ6LlC9z2fRnmUHDEdaUzw247h9oGw80mowsoOr/kYYDr4YByeOFeJQ+5i/7T1ndld2
fZsX9lMlhBHqrtKerXJy3jupceRGeuOUSXtaQjmq+xIuuptkYW2tOnKWUTiqT1M2NierEUfuFDeW
kjo4VmWgBwEX7GV18QNSV3VmFPDA81kkqnuqySlOWgs0vi/G7u/Om44e6Fu1A/o1VJ5lnQJU/G5v
5jBp+pmVDgkYcPPuFH34qCdZ3YT2VLvfppI70myN+jkZcAdqM9lRE5C1H+si0e+Bxx7ByG9cAYDJ
IC2ByiR23l+cUqx+RaQc+d0mziAYT32gqnEXIqz5v3xXBM3gP4D6g6S1e1pNQJp9gSp72BZ99nFG
d9U3k9k9CGlv7R4LyUJJwwKNvwdS20oj1IGiNEhj9uik5tUpm4Y3OzcyA54ZAKio0wCh3H3HZNqG
PM4ZpUXQPsyd6fuGxGX0+mm/NRWotCYpDV19Ol6XBwEvKLUtK8TqsyHf0NFDg7BHov7tTyfvGcAx
kCgyh5YH5Y+kxvU2PStLJOoNr8crUEfWW7jpdPBZbu0z0ChwXqRnA33ry1FQdyx7Ox1Q6R5W904o
ifYQK2n1ER5df3p92W4NRQ4IOEh27zjil0Nt6Dug74HWc+/U9slO7OyskIWEdaqaB1/o1lDwIKSR
F4APNsLlUEWqzc62oJgNYqE9beVY3bWaU51gWR0Gc/KF3CU9tJGI5uh6wunZF4o1LQdnDcwj1Hrr
PisU+ACNcqZI/Y+jjFjTJs7ftYdGcFer3BmD/q8Yux9vX1lSGWQowTfIjvPldGORxUVBL5Dba6qx
jHKp6hVmfe47Txx8RBmaXs2W6JjShaQd7o3orcUdi0rFAW5odeUxaSz91CZ6GjSxpr23Mh3Soai7
M5j0+aPbDUdiAbeOHu8riuGk31LH5nKmiTcWUEoQEC7xufQdNMqDmbvyIIa4bq1I/j93r3xWpe33
LkBv8Ehds7lDwBspeZgXWVz70AWcXwpyD4/WpqGdjxrDuW/y5u9JmHOY1dPwbOab/nbfQiArlAJk
BC3dceWK/HENbJ2mL8gz2eHoqtWjaWflAzpkX1/fQFc0F1AZaH0gDYStH+WGfWNQtAsyxeDaQ9Nu
pvW8dZPWQVmqgF+q87SEMLrWX7FREE11CF4tVBPQJls9jEF8x0jLHsJZpi2nUTTVEs2j6s3RbA31
b3j3Ba4vi8Or2sft/KhOZQcbCsrR/GnpURNxBtp251kTDUYtljbXeEmrxcE1Jy/LP7ctxFFaAvKJ
l6QsoECXq5isnmjdbp4jlJya9wPZQlDXbmayWzf1rp0JK9RcV/57fVn319DLqBSJcMMF70Kr7nLU
1kqKStcgQ9h9N5zzokxO9jirft0Pw/n1oeQ/tZsgt5DUCpFWqTwal0PBuIgtl7cOLEiFHYepp8/b
ZjoBShrKc9pK4UKkfb6Pm1sc0Bb2S0tVlJjJIQTluuVVlH/+xwb1UiW19HqbwQeY62/qsr82FY+f
qk+6u8J2k7tlG5bvr892v7AvY1J5JkSUA+8586mz1r0+8znNstdPW7IgnJE2bgC8bj14hvdRNhU4
lOQkUxYeO4osu6vAcnMlMWq7i2KeUVQ2pX1Ro3L+QTz6il17B8u5v2DleJTy2apSOZeC/uVy6qjI
VfM8ddFSGwPCq/p2Pyd5t/hTVixnLRW5Twvdvl94tx9psWPi9Pra7q/Ylx+AIgtKj/QIKSZd/gAd
frhubJddtI6DAyWPB86v1KXKDi7Z633D60FjAoaehM3tFazdCcEMbt428twsqYO21uefiz1LykFT
Z/euNhmnChxp9Pr0rrcOw1J3l2wonu09ywYbXLJHWjJRMZf/YrGSB33bfd401CpfH+jGOlIugnBF
iUyKN+0+pNG6Qum0tYkWQur7qrMbf02U9e71UW5MBzvrF5MAUjIoAJdfa0uEardz30RoH4ivwoiV
e2Lv+qTWSnGUk1zPCFoZcoLMBxoF6LbdWFqBYe+a11Gq4LhgOoPmA4YsD9bt+sCB2ZOq5kTXVNj3
TTu1WdWMIkIVdckER1Qb0QC1jUiYWhIMSnwkkXhrUmQ+VPzI+4jld9t9yfu2qMn0IqWZvQDQUBKW
xaEj8o1JkbhKdSODk8UtfbV0+ValVhNNdoEYxGYEeWHeDWOV+wJtpYMlvDEnPjLifhhJygh4F/7C
cYT2belN1C/q9tEYmzUUnvpWWK1MsAyJdiUSZEPsjTHNGJUkrdOaCONK850oteWL0ahHGtjXG5xR
qAhIlWOCE3X3cpdrjWDJaEI12PBthwFFmR7R32ipjEMWNR/hzzdUTogmIwA0MiF4w3JZ/3jJctXq
ikJRm2hGG8FXwf/Rp5+ONHpufRx2N4gIHSCLvQ9FFArZVrmU0DSE0AK93UYIB8pR4+3WhsNtAbAt
YbIHSOlyLt7ScAu0Xh2JonP/SddBO0+rZ58Lby6C3unigwDr1qxeeGm8GtTn91jUctKqotO3Oprw
KgpdR0mDCsudN79N+NFRPSBWlQ6RL2HsH19omVq8I0RZRw3YonM9lOD27cY5GOXGlqMhBGEC7ACP
sbfbcnjwJb2Gl1OUihk9WrOuzhvLBuB0fLM4DnuOxFFq44B+pJqwu1PbcswqJeeVoEI7+m7uAlI2
vtKr/dGn5e+qnB/Tqf7UrN5jm/UHbeEb30w+HSB2GVwSMi/3iOjjUlBcaCJvStYg1+YWxGl9NMVb
q0klDDYyyTFSJ7sLVudaHGKzYZRmABA8csGijf4xc/uja+86dKL4jxsL+dKLIPpuJAynbQUyRBMB
Q0/DuJssH8f3KYrLIX8ytkQPGvAdd8A+k7+60jwyBLu1nPT06XZA0oSiLf/8j80JpddpuylrMLj3
1qBXdCukGfpW5Uy5YSigSTVLelRXcFwCjUq1ZlhK6WgNz/mmAPLOsEQikymMyq8L9a0O2C8jUmKG
LglTjjTqcl6FVtUKAn11VA5r90h+SPaXNOb7XkPT2Ee1TvcBGHRHNktXXTI5Llq1xNxsG5Kn3fa0
lmSolTjlCltwdo6nTPk7Qfjywe118ycq05k/TanxPGZ1/6ATKX6ZQPm8OUiloPMCByFYpP8or9k/
vmlmVkKbVK+KtNFTHvIlL9+bKjXvwRrhj+b6/B5EwFsxBkwcjJ58HRBW4vre3QkQ3sdeoOwU9SDH
7rCA8HB5S8aDyPHGdrWI8SU5Ca4+79FuatzWrlXpVaRiYfRxS1tkK6gsnF+PT/d5qZwLHxEhCCm/
CjDgchQMn+qpLkUVxd2YfWi2Vv8AXxWpoWFMT/gzCT/vUsVvuik5vT7yjXtHChxJ6LVBXrzHio7V
pOdG31VR1aJoqZIo+YWBqPKmq0fyYldYv5dZkjhx+uGbEAxdzpLfBTwk2ipSbPun1tbvLGV8P2be
KS/7Z32c72xReUQU7n23dqcCuZzOSO76tvn6+pxvfFPK0sTMFCIpCO7L33rdJfXIoxVNU88NWNWV
PxbFdrBzbqwsHGCyfZlJAX/e3bOFheIrWpBlpAi7v0PQfbirxfxVQfj44BveiGJYULIOiXOmCL5b
13EtlbqoATEvtZb5gzO5J1As/pqh41u/uSXOV5REOjYrAQZxzC5IN+JFm8bWQYuubxFY7ur+mzmL
7cBEVF5buyhTJlEQV3h0pXL55V6pnERkhlYUkeUVy7/pog9nPEx7v1ly76HsZu0hnxPtiAt6Zf4n
J8fM0B5CD4HAcHeTpZuX1ym8jQhIKrbqylSUUQVj584p7THK80Sc42rVP25apaHguNFyxlU1FINJ
r9ZyyyBpNwNfq845iEKuem/8ZLxm9Hxl5i1bHZcLsirIdIJ0LaLGaGY/V2LHL9IaVW/Te+ea+VMc
Z1moq8kHJ63e5bV4qjpX93Nr+fXmwwPmgzohASaB8x5zlfe1iVMA/DTFHrWHafA61Kmn+eBCvHFE
ZZ5p09pjD/CcXs6WUuMyWbWSR2YnBhDRdv8Qj9bP16dy44RCaJSfWmqagVa7HGSoS7c1VzuPYtB2
pyVNt8Ab4EhN3nQw0o0TSkuHjUyXksOzB10bC/DbLV/zyF62IkgyrrjBSfh6BP/b1y3BXf31qV3V
5tku0KWwX5Q2O7DUruYmCgTOYL25G6LUlrGgVlclSvYJLXYrar2lPClL1p+G0vX8ZV3Tx35t8mCz
s+pg5976lKjmSD6xJXtau5Msg6VFi6s80tS5P29NpQQK4Mo3CknI+UrVadCvNN7B6lx+S9dJkzJt
1BzmbZOEU4XtmQei5rSatXpwNV1P6KWAS+VAOudyJi+HUtfUFE5cVREcLOXejJcfgzDV+9c/4IsO
weUFyCgOLHseZprb+wnVXWx4U51WUVuj8BGItc26jyax3HqGZxYPQS2aMT4X6eImvpjbofN5UvUP
ElEPRjYW2w/Kv+UcDCDHdWpCNMROqbn0H9WhGBYuj6b9YTVO8qtA+xYWrlLF4+NmD9N68ghX7aAC
bv8LXcXss6j6BYHOaj3Pqt5/KHLRY9CMZzX2GGVfV5Fw1i2BH4Wg8Z3CDfhFHQfRRIO19gED44IX
a8a/nQHgBEUCozq3dqd+zxDd/E9ZTXU9OaNYjMDtPfVH2imrdh7LKb4zFWvrznrbVJs/Fw7oTR1d
QN/EAzY7uHBuxNGsN6kXV4GE4u4Lrava5fmoGzDE83b7Ovee/a3LLdx2NRx72irV3muV6YZAFPUH
p8YiRHOLtzZkiWT5GagbAt2jtrLPIUhBSx2hW54ce0vCRZ+l3j7awKPpHKUrtzax3Fg0tBgQTfHL
TTwJzJ8GD9UDvbORWFwxMSLReHuy51Gop2+OuAEksL1NgtcaVt15fRmlRWzcWZWYn0qodQdn/9Zc
iCeh1UpFJpr0l3Mxk4Il3QQkrrb5jBFNEsVxpRx0HK4fC4Rj/hhkt2CpvmZpsTJIkeW0OXO3iNrM
TgN650ckp5tDkUhKPU9S9P3jVyfb1Dj9XEZzog4QxPA5jAGs+tOyjgezun6YmBVonZeaLk2K3bW5
gdZZVbvkA+H+9jC0ow6ftqnUoMQOLvXLejkivVwHdozIm05BR6ZU+/Axj/vM63NGtLrBeO9Q9Q+s
VTinHoflQIqzhHNuvL1WxaDUXyXvCbjLPqwripxappeWkT1n4mFujIx+bNbyCK9HDZsbmxGCCRue
fI4O8b4w7y5i3uraK6I1q8T7stLt70XnKG+vwtKFlk0waVQDaWz3CDlDBT6wNxjG0sWTPjTDt7FO
qoNX6MbH4kQRRZBbQJ3cw5EGTNVVFSpJlDdlEqRtp913maotAbRq7b2YM/s09457ANm7OSpewxIm
ArB/H/vDipzstVuLKIGdFnYmPmnauORPdlyoYZOY+Rd786zo9Qf31ndjjjSApLczFMPLSwTZUF0W
popobLX5LvPG2O+c7K0CZdzwGm0oiqbAQnjUd7cIS2lqQzMWkdi65N3SxmXlN9bcHNyI8tjugoeL
YeRk/yjIrGNqmwvie5E1uvm9TZzr+MtY/URXpgixC7OjMsduOFir1H0wxvjI2PTGF0RvmzYwwDzy
3z32a8D9J067OI+22hyfZkS+gsVMMJ2bcXmcB7O/V6oq+fL6F7yRItFFpHZKRQg1MQL6y1lnw1rl
bdehZWHNWXfmofGesrZ3wjQejN/Cdfufc686OMfDGNTVfLlLFUWPbFiO79WqiA921I1rnCYg4Bh8
vYhO98j/irtTX5Q2j1IXuXY4l+W5Rr/11KVGenBOb2xeNAmlsgmbF4ju7jao3HjVy4WkjKhi9HPk
j891Ph3FSLcm5Mj6lElAKgGEl+trZmqvYq9OvlSkMLq3rQ1rNXeRyBdvFQXinNBa4qQQ/5K87FMz
p1FjrbMYKu28fxPbrR/ULD0ifN3apQAjIBTzBoLV2h3GaUkhvbh6HhlunAEb75ZzW6/JOzNdlSBN
bPseyOdRZnbrU0krE4Ii5kUz6HIR87hqJix4c8QFYuFrri7+Wuam+/v1s3DjXacdyCP7UiT19kkX
0maxqWMAHzlWJj4UmJc813mMvslUY4I7xoZ1cOPcmhYu0EhgEO9Rx9ztwHzt2nFOegonWuNGlmIO
obKqR8qEt6J0MknEzVg60Lj76kOpqNVsFnMeeeUsHtRULPei0rCpaKfiOUmgbBPIlPcgyrPvw7BZ
YZJW2/8X3r3Q3X1NH5HNydKisYZCFmUQa7dvhhwDTXdLuGfczfziKWiPdyrCFX08H9Epbiwrh82i
YcOkpd3Y5W6ZxCQWt1qzqG7U+ruXmezOwatPr++WW6MQjdE8w/oaNaDd25frAgz3WiAWo2j/dhXA
TAPjh7dfh6B1mIPN3kemTv4Qf7xJVJapc9RpFi1FogSU9eag1uzVr3SkoF+fz42LijeHYjauAXRG
9s9PtYkaUW8njbRU+dYlS3zKhP6s4HYX/A8Dse0ZQkrjX1W0PaOdVwdhmsaxk6BZBwzDlyz1tfjN
vBC56ZiMLL3RD7/SY8G3R0dYQUcDx+yo/+H9GppK4p5fn9CNwAHxKcqteE15Er66+0i9NVc6kL+I
PiCyEbAn4ix0MBwZznzT5SxW21mDGADM5osSkgfJuGIdcIiuLi9yHyofsrMjObH73FRCSMdk4Hwh
otl8yOZ8CGbAuz6RonPCXzg+qNRfbX85HmB7WVqVHKzdlYyTao/kVZ1Hs+Mgzq+KyXfNMTnY/zdG
oR/AUOCcZJV5t/9NG1VdEu4s0jzxs1Om+aRqfey//v1eGH4XkR9hKjU/8gLqjKCPZKfpj1OmLj0l
5KzLIoVaQksPYAAToiB3V6aD8ZebecWTLXB91M1eiZxcmzK/6vXqvaMjM5gMODgHnjbjVDIkg192
qL72hljOC2BCnGkU5dRnqRWk3bQpgWN067OCwd5BIHd1fOUc8ASgRUO+Rl/qcg4VypK9PrJSJoLo
w6nrapMo2bXLzF8IaE8HS3bVfMPWmZCJTU8+JeO1y+HMzCzyRBEos+g6Gg/J2uVnN6ZE+qBSO4kf
BkeCbst+gVoQL92vfluTJ68RDco10oPTjTX3AdJ2/Su1DSVqVn2p/CGxmvdZ7cxPaWEm52mKs/fN
JhxQrVPtz4gHBrWxmffjmLtRPav9XSVM476Lle+gqo/49Nd7jyki7QCdEuoVt/zlFDNNrTWQEYg5
NaX1tBZD7hdmmx2coxfW0eXmQ2mNuANEONhaOJOXw9i4VGhlPqVRrGeeP216qLb6X2k3Anz3vgyT
/mg68TNKfKVvVmZIVnzvmXiexnUfpPX6vNTz53imsyFUofq96MOunAx/Ra6nMZaD0sf1msiKlOSm
EGACPNydFNjfnmLSbAzNel5nv27MCku/aVIO9tf1bcY4MgEAQAK7cx+yJAWSGQgYuHhqbsYnzODq
Hw1l/4pefVn9tVHFPRjw1sQkrYPmJmgw/rv8CsXgLP3E0xDG3qzcezl5l7Gk5VsDPnBzEu0guXWy
e7zbUpaXwUqk2QHFoRf3OKFkJ6m097/MBawIAbqsBuw54bbRjFtbMZd8XNP3idoJv62K7CB9ur5w
CLLAE8u0kYh7T0xMXb2ZCwEzZOza7mR3qT+7zX81AJWD6dzYCzKaA6CHyBnlyt0BGY1kbNLBtcM6
SdZH0ZWk4IZD7jFb4u9utY/O/e3xeGsk/hAE+O5ly0xrrDqirLCC3fOvmBDaxGNr9UeEN8+i0ayD
m/vG1pNEPACpvNtw0HdnaivqUUPXyw5dfdQf49TKz9SMlvD1G/vm5yIUAicKeQ3p8MsNDnnfQ75M
zsoAPZSCSbkbjHVBI8g+ItTfWkDeIi5OiXQDrnQ5lLG6SA8aGxQXqr8P29YZH+aFfsf2zurz9mAb
Xq+elA9EBojOOpfoXtxqzKymMeLMCHt9tf207/lQQjEOQrzr1ZNtOFqqFEN57PTdN2rwCVsYRg/d
zvux2YUW4AfshT2Uk4M63q35AIAwiY5JCkHJXy7eiOclNwKWS72nlADlLQy7kzJ+80XEfAC/Ehjz
mXjeLkdZjUQVSWLotKHz3M+KSftbGbTp81v3HDAg2jOg1iiGwgO9HMVDgjJtYoF91Ir8IVo0WZi3
lvpp0K34YKgby8bbKUm24A9wqtztuc1EDLlxF524u7sfZtN6nCrnSAjw5iB8HED+0qt9v9eWLlaR
KGYQu6xXqv2O+5AJ5ajLdF2Sk1EHO5rQQ8Iq9lXVei7ReK0qDee7uv/cp2OJ0Aomi+lHPHPm/FmL
xTD4hdrinOrEdav6Ldzq5L7Zhg2hqQ3Zz/NmW/hRvf45r6dPFPQCDwTQKfkHl59TTapRZHArQjOx
i/9KQJf0/9XuoFN8fXtQNlepZEv6K23/XWTpVWs1lFatssj011x3RWY+Kd/NadcGVlX2Byf75nDQ
OelMo20FLHA3qRw7V3ArasiB2e7r1tTDzEabKZmr1F9waDq4h68WUXJwCABk612Kjcib5o9cY44z
szdr0wrN2fZ8IP31Wd1wNn39U13NilGAifIqk5rBNtzdIhjrIUA34aI3rNkvcx6doB9WE/mA8aei
WNVB7nlrThQpSAVsQ5ZddodvabN86HrVCpfWLANU6Ntz4hnlwU1/a07gzgg6gU5ToJA/xR8r18FU
zFrFNEMvtZNo8egCmPMm7ofWATZqpkcynFfi8y/EW/wMOYsvohK7nZhNtG0m9FLDvIvpJLbbPMb4
hwxljxOlCRzANNs2pTSto+8+bKVu+V2fiC+YcVj5Cem5pg2MWdenwE3FqJ3LRlMMHo6uGbEAHAFl
l6Jdj5pc8uq+yCdoHZC4gGWnGkxzfrehp5xIKtc6M+yTcvlaA7o4r7Vin4wWKhu6Se67BdjAQQp9
fWe9jIrKMBUQSSbdPSjT4m6qk5CfJFtaPjXr7D16iH08uqU736Ud9hF+YTfiZCWtUrMGthtSCGye
zCaPfyCPMN29fgBubEkKG+DRIE5LMefdMUvQecC2GaK+V6fm04qKkK+W6/DWZ5RZIxiKyAl1VWmT
crklKZeNaq6MqGOM5vrOFK1NFcvR3368gFjwHmhSiZsq7m4UQ88Q/yjMcMWEI7BmFLAnkx32+ord
2jeoKABSJLWHHLVbMb1WC8cQrhFi7NDEQeWWywlLdqBdPbavd6RE5j0VvTe3fmXpG345nQsHmtSe
YL4UzqqVBvGbQiPRB4wAYXf0+oMlvDE5fOApi0migLx4L5dQ1OakdpOqh6ZU9vY0xjkjtqZhYct7
7mdcij7IhPHL62sqr9ndWUT9gB0CKomIei/8Z6+lid7mSsCgLYk/rUv5OReLc9ba1aWkFU/43MXq
x9hdf78+sPxY1wPLZgnsD6nKeTnfTnPQLefuISqehvM4V9NTgTb9/TrZ2sFJeylQ7MdCG0BmMNw5
qFdcjlX0U9ZO06qFdabCs+7TtgxQYBuY9dIqxSmm5PYzxSTzBGLbPdOkns527uRmgBfqeEZSrn/g
yXCCfKToM+Sm9tgbXf9QJineL86I3K9C18ybmuyx45T46apXuEtr7XBQmb5xadB4BaXLxUEHf087
81DoUvk+WuhZvX2nLEUexDRODg7azVGQEdEZQZJJdus1VKZKFWXUQsXuP/RD7DyPca4d7Dz5j+w+
Ck+kvP4ZgbdgFwA0AwXNRZ20MFM2bt1s/uG1lY7k2Hy/DuTqr2+3m1MiJnToClIN2IPD68xIp3ho
tXDECMVXR8O5LzYMql4f5cUmbj8pSuy8yNyF1PN3k6rxBurLpVVDtbZqK4Ah3X/DWIyyINUQ94dS
VOmXJtXzLFgMtNyoJy5iCMuZQqWf5JMKNdLVht+dscSt3yP7+Z/hDNt3Efdz4S9ukZlnKBF9Fii9
aZVBD846ixDz4/Eqca9sEdz27O9W1XoeTpYrumb8Avm2MTR8cVsjxqszy83630rE7i+Pzt5/Gjnw
59l0xd/LqOCNaq2G+Q3rhmLxYXlbX81kgEIADWbUfBXWHuhW3QXCVpqJugQVUrd/ucWsugGWJrRH
4Hc2n8pMFN+SvluSwDArfQ5mtdn6QGvdpZakmXL0+cFX6/x/3MZxUneotXCOy9z27QSQsK82bv3j
4NNcbTewpFywFJ14bGFXX94Bnlu2G+AnNSQ1c876UrY+xqItBlHLkYrTNSOCTJJaKah9qTaM/cbl
WKo19cWwdVuYkgx1AXnfdk/aXvP2VlXW3y99PiuoBab5dCqnxP6C+Uj7Q29E9YglfTwFaymokppF
3fx88ypIkScaMEgdsVF3+3NZujZvoC6B1+z0wIMUeaKBqPl62x0V4K8veN5qaQQirXnlLX+5CNx9
iddb6Rb2sSbOqOWaoaK6AszgfLTg128nQ8kEnpdMApJ3YfCkjsroNtaK9GZM3ql1cftR28wVTKmZ
KM9zYWHDk6wGOlavL+f1rUJlQqVvTUOSWtw+7rFGq0xjc1nDVXjbQ9HEvz1LqAeRAbvmeu/yaMmY
VVIzAFBcLmW74bK6aN4Qxo0ovLvOG1flXJnaVpyNeF3+Na0O/LDaJEbj26Nnf5kzN1dZB2GDvu2G
OD6lzVJqp9mqct1H+FYx/Ww0uszXNKGl58VrLf3M47+Y59Raus+LtzVpIOJsycEoo8twh3UgNauu
8pYuTMoBPrqFDvG5LuPVuNtE2hbBMlBu9bnwUUTBMyBPgiym8PXUVhVGKOtWOnlQWXryT7fOrhK0
7py6J69u3XfA0BLzzk460KRO33h+Wwj9szpNXeLPolKIQuI8mc+z3VfFOU6q7KMNirii45K4Y/Ai
7H6KJzWRk+4FXr6kEbLPqcXlydBWu/X1WK/+ydYx/gRWv/w4u4n9q4sn5ROoNMyXO6XVPjmdpn2d
jMlV/KV3ywk7p4YcuxsaywYYrIv3ZqnpIIatxftQT30T+17h5Fawro2zhEPalYgZO8rWvKtQCqKv
ujWQWeZMmRK6bi4JWde6XvZE/lWp4TZr4zO16wHOx5aqf3ezW2ZB0RpzgezFVlX+lllV7GcGUhtR
Z7dpBYtLj/MT/UDtL1P0mXEWpT60d1XaT18MKzW+0wwdEeiQqO+st+cnW1HSEv9zTs3fcdYOj5iZ
69u5Mz2RSmJYY0Rj09Z14KqFfcrdpXJ900rM3x6W1xYCONYKtsxMEwOXsFX7MAuuWL/IhPoFLxaz
D4lBEu/MVuk/lo0y4x2faNgnaZs+UhexU2/0nTVX7oaODqSPqKMSc8tv67diKDoWzVU4p+mkrLhp
tQP52Oy1nOEso53kxcb008Uk/ocy2SPiGJWTPWz87R9z0q18md4laBNbMbyjQrIZYTvMxud59sqJ
GExNR059IrzA1hfdxmhrSn/XRmO+0y2RPdM7RMlBKd3suSQc/ctNupK40HPq+TR2LlV7Ndfan/0m
8DGanFIwNWXA75nLTiAtPhnzQ5MW1o8CWADNLYp/zKzyNvOc5Mn6u+0L65MuZttBWl3X6EKN9ipO
wiHSDzBNpeqIBU7KJdW403YHzmaognhM1OfZVuCp27TseTtwCD83UNrvK9ddQL7kWftbb6z4X9R+
um+1C8PQH8iKPg4UvI1A90glAfRr/fvB/uDMybsua+PPou2U3yRMQxF08zTUAcKrzn8C4sC3PJ90
Leq90lxDfTaq6rG0TRZbZHn/E3aSVWNUl7ppqE9pkfm9O+dPNQjbPHDM1f3edt38X0aF5SOLE0MX
YA8tgYr26X+Nl05OAMlcwSEc98zvaM9Pn9dVqG3UIJjM7zrePJ6MSjOaYELJOfZxFs8/Uz7MykCl
v6X5NcT6H4NHreO84lNpnaY1ZoMUpRX/w1/LwHVNwvaLRORpkFmdcwb4ZxOSW4rz16isqMZZeeH6
hjaMz6XRItCFs6bDrhxSKd6eeXyCoXbS1jeAoz56Qo+7+xg58jnkRHkf7MR0cQlbVnrjptb0iT/g
cd9xLNfS8SmNic+EQlvv8wVFTvykGY9uY69/GVWuBiI3IOYKdTUfus3T2LNa6oqHQRctzFZSoDFA
WBW7eCYoMItz7OFRsezsY2yPS30q6tLCUGVWzU9xGlcf7bQbbD5hg2u9bY/anUXR/7nxbJg/Do0S
wiuka7rzYOI1oHhjDQBuyt5tiKB+7kxd20Lbaa3uocZurgOpo8AL6QVXaZDNRfpO2rewN0xhL2HD
aZvDbRmbOpqnvK0pZtVufVe0/QxsJKvAfC7N8E9JFX8IUrqKkRsnJhduW6PnXg3CeudOPZTsUu+0
JxWUkx2IKp/ea92ApleF8WGElSW3aI2jXvaAJ3IyYjSSCi2y7Jk7s4Mp8rkv8vJnqisiiazMXZJw
nPM6i0rEq8iDiGuNKLOER4zaplxNeZK1/zLAQtkyJTyBfuppn3DAKOhI9wqRAIb1WBQvprIWAXrs
+tetwi806qfZUe8weNVT3+IrFnyYDI7N4lWL5RtT7DY+3Mbxn8rNVKQKchVyTO2Y2z9YVONytlWj
/tHVi/LemGj4+5nomsU3DBj459xJsuEu5jJWT3oyOQqKao3zKUEB3PY93qz3PYfOeXCcVlHRCDfL
0tfzuvyvzKYeoS5Ugr7R8e4fG/RbY7BWWk8Zs3WIw9etXZ9jb1Nm7GDqiju8j63Fd/Ic6nSumHUX
DGhS35dLbPkN2UA0dY4abMn4DtrR8Dzz9XmLiOVyX8fwawittp1ZAhQf8P1KpEclTeHp2cyWJPdB
eyXfBkuppsDqZwDwtKTyB3Wy2l8NJTYSOGuycj83VSJs4mClPZV5TRQcr/+XvfNYjhvL1vWrKGp8
wANvIk73AEBm0hsZStQEQVEUsOHNhn36+4GSuphJHfFqeG/UoDuKQTGBBLZZ+1+/mRvNj2u7EuE8
O8p5X2DvCahiJXeGKe2LZW5GsWOhNKawVnT2s0RLFd/xUkIS+8JsWC+bdLq2+rS7K6oorwKjcsTM
WmpliKVGrY7CBZ5G5lfjaA0hEyb3NnExyPuF9sMOS+nZPR0TkR03LVtHmDoUqfeZldnLRmRjrJ0k
pZJ8dtTBrMN6HLQ+oDEljis77TdyEtW2EzXaK9PIGi0o57o451mmnMNE1VWBWJS4DnS86i6XHLnp
F3OeAFj7TNrv69YyHhPPRuFqd/mobnLp4glf8mV7P9XYrn3VbVkeZGV3V1nbNo+yYaPbYSYIY8vo
opnDHctu9xiPvcuupILLlpE6f9SMqXgcFk2nOmja2XyfDcr4INuvSb7V0mL5ShCzezflS0lFV4P+
TpGEnaFDI3B9ZXDsJuS9WbQ/CYa8aXpXPsg+Hz5WeFrnfoNm91ZMzvCV8wnlXW1r9ejPekd5Z+IS
mL9by5ObpJ+VZDfkCRaQHulXgw+jHz1Ga8l+DDDBmJJgmRY0Nqonhvdtqzsfa9eSnzJXdP0lEv/y
AeVvZgdupzmtX0RKe+lMnfhmyVL/pBtm3QaxGUXfWNjYmjvdBHYhRbWIfT6nfNubpfYhUwvn3dDM
KkSYQsGRnc5/3oSToAQLmY25d0IVZU+brNKmE3thOMGiXUdPhkwAt5EExagbS+eG9Kws96ekTlBP
YpJ1o1a5EYejIsu7Osqsxww9HkV0OngfFEtPDFT8VvHYRZ5yVbZzeZGO2rQRg5bNm1JrizW8QPT3
RVE1D3MjkWQVUVQv70cUaQwJMSXvqtGjaHfiTHMILEQo6A8RhoJ8h2xGEFxW2QceWDacDjij3CaV
InIEDZVSXy5NqynhoAJQhg7rfe2DW7EhpZmwnF2taeCW+CrEVpjHUhccVLoivVJHe64+dIJFI+ha
w1zCbFKhOrISyBuMxNs6KD1nln7BUL0s21a9QZJukyyhjixvVF7l7NcgoYWvJWSk+m6ferOfeRj/
+TThrPhY94h1I+5taoVPQ7fuN5l041sCY72vFT0mWHPOlCy+hPv2LmtsUnCkrSqfCxJIFirpPHk7
6uyivhAgUVNrRouvJ7Bk/KmKq8pXIl4n07GMy1NLalNCTsRgXBYY5Oq7zu7Ft0mWPSdrPYtCL50K
B4nXtJ49UkOTASkRdR+0eGoqpyP5UwJTBjd5nzr5YLL+zcp0S4LvPBx77iLnTcEpkDhE1W5oSJMx
yjbj6YoFgmn39daOFlEeN/D5z/VWyjnMjBS4eMm9bBsJveowkjOsb2vKMqXoWLrWSdVX01eIlk59
WphG3Pqd4kRAM3pcBBkyg0+GUTGTMumwkVRtP3VXOpm9xXHc9rkXtKMlslCblum2NGR/H0FBjIOs
H5Iu0EdZ3wtPtHEAQ9F5KNOF2NO+LBfbd3PeXyCIsbZ8U5HtR6nSHIMqVbj3edVjt4eWFLypKKz4
HNv1Rtmo0tbSjdHVCcFu7MyGP0ELj8PcTtU4VJZ44PEsYvXni7Ol2A16gWJBd4ZUkEuClcfOdnLs
KEa7B3WN08oYL/GNKMfroXPsD4qDdUygjZJVW1WFczxIo+98NXJBrfCOxbAOfcgMXxQcLLDioVGP
my439LucsJD+Uum62g2wKSovkjluqhMvm5PLgjrB9vusNEufc6i8w3ZHXrcaEeT+tFRWGngKxWjA
zEautlh6HwUlx4yKgoVGsu82c0rVnubZOxyXcsPvh9IjFLPru9G3MVou6UF43biTvG53JzySLgI3
TobkTC8Nbz6jMiJJwak19yRvahU2WomnapCnTvsu17L+W5mxIoZjNjdvRzpEN0WfUfOnMcfDszTq
ctYOVAVEdNWVTM6VWmkn353beiAfsshwxRYTM25Kxqr1cd8x75GCd0mY2VZ9PU1kjBwrlAG7LKOD
uKkGNfo8ZzzpsKW0ywJXNupN3TcUjcaoVulm6AelXR+N09+AP1deKLNedr67eI3hp6XBg5OGHtfU
k2rVU8NMDCQwHtrgkN8s7SwTLDynydDKigokrj86iirFSYZw585VcRkIlyVul7DwSgK583HG55AK
Su5kD/qJcXBEuKacnemxwKvgtBssDq/DQmaWjzYM8x21boqI5cotBh9pe3zRodm8dpPavtEVlyVb
a+JC3cxuE+n+YFM9A6OmmQNQIhKPa/VZHXiJ64EILKP64A4t9mp6PcmvTUrf6RiFWLStpsWLQrvs
yoe+M1o1/C8jGaqa+LBxm60H4irTKR4bZVKt4L9qmyN7U9CIB553KNnlaLx3apCn2MJULcBJlngt
7BS8xAeEjk3em5G/45691/wrX4JuGHbCCcX6H1ctRDD7SJFNnvTg6jmAVEwTl5WDvcCu3A6SmPWa
t9VL8IveIlpjoD0kSi+afj1Mk1FL63krqoG9uTe9q2RM8q9/CrGBd9FKd2FXA6Ye9sU0McyVMZfT
th3MC/w0beqLDsT4j5E8x4FQh9+xjSofiHT/waVzrwy1po5bFU0pDGCkT6U6v2a1/7LnQWAxwYpo
6OiXMoX2r8Iu0iUxZvAkQvXpRZEmxXVbePmpFlnGtqlc4xWThl80vVfGP4TY1UABk7UDZHQRjbFY
VjxuR5OkP4uVqWgH9mtjulUwQPHdsjGDBiNn31o4jhTpTWpzLmj/NAXRQjxkrPo9Y+1eQfHb/+Kt
HKhRYl1iQJSOx2NNblOJ08Efv0SugmMOXGW+sXZorpDpCGtiY5RbhJroqluno+AhQeb3I/LFHMMx
k6YVXHx1ZTEckldB+nJRxQNe49E4XKQ5MTLgy9aOA0Ie/P5SL6YYnowwSukNPdmmHF5KTrKOlyEv
to10uqBNSnHdTWJ8ZYqtoP9+0wpFDWQpnPDAmDFJ2H853LxZdLwXXk5OX2egeLXThykaQBCVOxRn
8LtfI5W/eIh4e6nuqpZDNQQkfDDf8p68R6lavKoyzQKtSJXQgQ8X4NP/x9I8tAaMC4orpgAl2sEc
0JfOWiJLzluTtBpfcPjaLVh0vzIqXryqp6sg9UCgQUP7MKMpT4ty7M2GHkStLBtOBIu/aNUf+3qt
V+F/a7g6a+8hjykunNHRZDnTSpls3wKX2wpJxuPSKT+8n/97Tw/X/ft/+PmhqueWdF558OO/L8QD
iXvVN/k/65/955/t/9G/r4bHVvbt45uL+7p7s+3Lr/dSVOXh3+x9BFf6cSfhvbzf+2FDTq+cb/rH
dn77iCpIPl0ufqzWf/l/+8s3j0+f8n6uH//11wP6R7l+Wsxt/fXjVydf//XXqg397+cf/+N3l/cF
fxZWhSjFw/3hXzzed/Jffym2dgQ4v7LkEAuy5qy0gvHx569wmcI0b3XvWv27WO/KiqP6v/7SrCPa
wphzwMmBAoc35F9vuqr/8auVAIKWnJbh6kvp/fXz3q6/z9fv74dH8ePn53LGp17z82mN0AsXaQAK
WmIIDQ9dSdnM0kQKrQl1uTYbUhe1dm7qih8piIqDojdoQDs19qi+icOh5+O104WWFtlhkxVO7Y9S
dR+zMj01h1lpQMbra62c9F3f2TbpdcDTANEKAQRY8ky1b00OmIruAcYyk2k02MrcBAmsnPPWHfvz
1B3mjzX57fomMYfi1u41/UPZFP2ONLXl1GvEdBZNddX4bd3S4m5IJkahtFzWmmz67dOb/Gd0Pxvd
q3fr/z66d+1jef91b3Cvf/D34EY0SpAh/Wt4pZCDng9uTthsf2sMBc30VQ7wc3DrR3g7mGj8MKyD
qrru8z8Ht3YEa4W0rtXbHeSIJucfDO7D7YOSBi4bddRa3cDCXX//jGk5k3hQ1k6ThkaqpEFnNvZG
0Ybu2JqkEz57Kr+YR0/M+b15xLW4Xf27/QDfeP9aGi1AbcJFNWwsT7nIOSP5UWTaodfNn/VsPWtn
ebJZSdckNdbXObU9qU3Ade48DWsvLQ1IbtqN/cK5kMPoSpHoKNCVfjcW1bYYqjQkfcgDVAMsLd2s
80kvwPg7B2izk7pg5lXLRZlL4+b3X+1w4+cpslVRiEKJXENwDsiBDtlSXhZx+UXR8q1kiQu0qas2
utU2vgGR1c97z/aXvrC+T7+9veX54nS4W36/MjXpOsRY7dbfP3t/+KVBoUObidleGW9Qp3IwVM3X
YsyfjEwOXh0qB4w38QFnjT4kmYGoaaL3PBGOVjq0YWup9Sbrkz5UPWinPsBEG+qpG+V4n8fRAyyn
+G7GJ6oZ09kJtEyx39HNPXXmTN/RxQZxtPLK+JaMrrihRS5LX6ML24diqGLA9r5PzyZXSz+n7eSE
kLk5ltPqNc4M2p4n/WhNH/9ZxQ73aFirz0b1WgPsbdLH90KK5zv007//sYo52hGVGD4J627KaPvP
GuaYR5wB2Ju9VTlJ34uh/2MN09Uj9m2EOjrEDsruVWj3cw1zjxDg4US3OrpijAsD9Q/WsHV2PR+c
q4mKScYOym9UOygW9+fA4raGQqgVHIphGEdfVLgnCzyvTqpZmJEf616FkdKgPNK0lVf21MavEWrX
K7y8A/KM4AijSzo0GdbTJqtohDibGHB52zaGEZgJebCgpX9KQ16dAnGGXh35V7L/QQ1uEfocFQDO
mwIwOlTrxQqTMn8tz/HlE+WZYtZMXQx7Ea35/hNN3Fyt9N40N8qQqVctYQoknVcVkudUBWLe6kUu
j9EdK5c2PpQf6V7q4pWFbT3I7j9S8q3ZAKFXYVwGoLB/C5AHaAilOjS9NfWmtjv7Ip8jL2QDKXaT
TS/dUCPl+NmI/9UW9WQwtH9ZeEiEJaMLRY7KLRxcVi+iJldba6OWdRr7VSIS9UQxc7rLS6ITQO9N
WhufyFYjSTPxmtLxI9XCJcurs+oqlor5oV7UccaPL7fOy9oGN1MHu7nPhPTgrlRxLHAn8IyzRlsA
8+sUDyeQwhJFgWcsU+aLJFpsiDAlCyF3qsld6ybme9VdM5GENemO3zqpML+mSUcx6UKyH7cww6IP
iSHST7ys9K2TG+YXN2uyYTsjXpPHRaoh17Abz34bz574vDiTZd9IQMHigwlCbvieha772O0V+y62
5si8NHJIBx8yc853MPeXgfSmTNMDzaZfA++zGD4S3iTKjTaZXn2JWFd/F9tO2QUzGt4Pi7302g71
MnufPZIOCuxu0h0s9ai/B/fXHsBAVXz3i9E4qwYxTRAD6OoFCGRoATfqoNWQBAbnAkpHN28wTIcv
4KSwxPw+lVbsk1md10HBoDC2ZarUVVjXmdKEqzVqQaku9Zo9Y2ySEFpOfFK2i9tQMRQGzALHKrbC
dVotNPt5Gf086q1LNxHT+5i+nge7kMxZn06fe+6MEA0DnPzdhyKfLBhRrtUWKF9I74KGkO5UkUWa
P9vLPAU2E4ViJK8fFYCPd0sGQdUfphTmjI7M61uDQ0kClWaayLIus+G6bIcvVSrmxs9TorfhhFhJ
7Jvu1DxEMiqCBanecauMg7OJCK24yaWTnHud7X1q4yF5hLgE88ZQ1JUb5C4GFIKh2dVdLneOqbhn
RTY7w1mqeOZdUyv5td4YVe0Len6n4OEEHzuToV9Mk+fCF1k072ZAD9eGdNHAieGx02HIKlGExEB0
m0jODbyDUjWXYHDN8XLSkr4JzAJb5dCreiF8S1eS2zobkps6z3JlI8za64/x47RFkHd5vCGaYEpv
i4GHVvoxMU/2Kb1ziqQamU15OplptJzjaEyuY60X3lvheE0fJID0aVB12bLrphYVnj67VhP2UUmF
uPTKsoRdUtnVsTnm8RcOWTbkdC9PV7Ja7dqBHKTpN16VPtROhYMD5zUVj01roEOhF7ZiXKWAXVEw
4zIuNxmV2yXUXjkFAk3627mfqztXLvoD6mRBx6NRohvMYN2rJEsdqKhWHX9oeocxTq+ye3Tg3F57
EOTVgHNgejMLTcabNFJzaiRRpN3WtRTr1sSr53OrT+U3r5Q0kL0mHz53ixt90eADc96D46L5FlYt
GMWbxOUd15Rm0dWQt7NK0xnoO0CH0/dBmleT5rOW52RXqdMY+22VMU80J/WubZB/Geqkk3+MCrLX
Aq3sYZXFhVXRrRSlfqnK1Mh825VaH2b9LPnvBlQkTPR+rV45HKOTU6vaDPWRM0swCG+5axRbQQae
y/LeiivIyHoiq3RbFj1wimcoyHGqgTKcyYrTfihcI8GpvW9nzV/KzlP8Vlny+MqocQsKjKwY3NB2
axze+8HAWFEZVegWCC1yMKZ6anNfMnfgaGhNAlNCQ+nj96rQWVwGd7qf+lahX1A5tbpROfkWgXQM
ZfGpG+J406StMYYEKKnJqRmJzApqyERru8gt793YLK4XRi/MJORdhm+01XJlz0qpBQiaogc44emq
sBr6uzxW1PeNYuURMwJBI3YbDlYRrapDV+pS7MxDgI7WDfQS2XpI4mbmhWNXWu/xipXOcVkZaRuW
tjtUp2MvGZlT1tofepwSU79WSxfaGhndr8k2gE/2tlK8BoFw0QgQT8Rp81Bn7FasQJDbrI3S9NZN
3t1UwOSn6ZLXb02HZ/X7PfRXV1upzhxHKMioCvd30KWCq2l3qbURsBiv6Tov4UjE9XYwcvMiSeXj
7y/3xEl+vmM/ySsxM0JXBHEZa9r967VtubQsIeZmWOL+JnFFmfiJ1TtQ51pv6X2LdlsbjEmajpsU
z63yA8QSJQrlwMDfSI/2Z9iYdj3DVezMC7UvO+g9sREjABzKebwwPNqIIV4E3RyYcyzkY8nO91os
1pPYdf97qPDJV7gdkJWUE6rl5yc5dB2EIa+ORXlPgGpgdo6nfTGToWMjWjLPPqNWmvSTJi1UxLia
2rUwltauOXCP3X8/q/+D6jxDdYj/eTbUXpyHTu+L+wPM8ukvfp6I7CNUQzr6XsxzTRTifNgP0NJx
j1acB20EWV3Ahc/ORJoLroOiFRmcA4QOdPn3mcg5euq3rNjOKod2/wi0RMR0MOtBBBADccriiEWN
d2hzokt6ll6tpdtFU3HEwmhA3JNVSfE2skpQeVZlDeGVOuVtRUo2xJaOuPuQ0KBh9nMVbk2AegnX
6aLoavrFimYSH0iLGgAlcc7pORgF7eeVXzIZcMd7O1eOHZFj3zP2w0xcrbdEfoTUTw9mCO0fa4ml
+4YYo9MkSoq3c54adUA/Bo8zO3Zz+PEkWpmI2k1K1RyaKJsKFqPxZnEg+foitozbAgdsIywhxZ/n
kV59anLIn3QjbG5QN6IrN69K2AEZrgAY8PdeumusTrvuRrXwjhOjmG5tV4HvBpl6aeBQq30RFM1o
QjLsKJVgcbiXFeypKRx0bXqMNQ88Fsb+9EED9j2etCwvAnXRshN+LPotC732EXt6/Qu8RLS+gHzi
vtftdvQbPYvxjogtXWxkr0/pRlt69Zb+qPkx60QhjqFbe18c0TRn5jhazgYjHKUOSIVuTNgBaZ6G
/eIq7zULdn2AeUz2iUO4OZ6U0Mep1/qEl9MZbvqpdjo2u3klafoQCjodbmwUzb4jaZwESDGVz/CH
Bs2PBBTwLZ0wdwNi49xXiu5iI6AI+QmeSfKwwnGuX9l1dKVjfyJ8fDNbIyT2QX6GTmgYaI50dKE1
QNRyjlA1/aQgXQk6duEhFFqWUqxV0poAchTxuTWVOvOVwupMCMWe8Tg0PYA5Ev2pgszfptuus8Sn
QY+MfGPHih4oJrxKf4r0Efs2mP9wTBVvjIIhStYokn4wb+wOmh65Rcl4as4mdv1cAAHaK7vYixP9
kx8DDTVmKkDrob4nrTroUxBxtjSgyo3gJVLcYhgg2apfudTLwzaac7p4tCnYxJzDI33eizxuqdW2
0ImvFWdJw9wZMVa3WmUDs3rdl8RwXvOf11qqjt872/+s9M9Wepr2v1vp392LUr457x/E/XP86+mv
fqL46hGoF3jLk1+7uoLuP1d7uld0htboCmosTHXXPtRPFN88QiVHWYJITGUerK4oPxEw44hMGo+W
Ers+PqTc4R8gYC9bVNhZ0QKjlUBHgT3nALBpZ0tGNTynUMzG1p5T4W06vHW3apXQD5qsB5j6zTvO
4fI816C7+bPRYdU+V2cQG0vI0ZYJz0g68025NC6cvcJc7mEYJudyHMvzxVZTTlpV08BFi5L+Sp/a
c6PwzOtM0b37kmyV63jmrKQIoQUxh9jmoptR2TSutIncQTm50Jue1W3B7lJupNUMt1ie3MDY77NA
zaPieJI/erz/DO3nQ3t1Ffnfe1PvWxqvX++/vrkvv755X325j6u9Ib7+9d9D3FyhRYAvhjNgP4X9
313Y1ZB0XaMgUUAzYBz/HOLa0Wq8SgsJbSLQ51rr/Bzi4L8I4hEJr4YGuN2ZfzLEucTeIYYMBrCH
9YPgvaxuU/vlMQtoPDUx3KtkHPvdMHQotqbpNW8496BqwkIF0ydQZJ0DxTpzDyfSKDTFnjJq/yiN
3guDTXaTw55rfXdsk7ssMZ+So5TGDtU5nbTNMjCGfU1O09VslWLeQpEQqm/DUuw29noU2s6iTxPf
sLHp6xJVn85rw+yviGCZ882CFumLCWv9FCcrBUv3qZC3S2cmDrUFQe7h0OhzHXS51t0tVt1ew0uP
47POXrABjJAY3yBs0Bu/J5BABqxBM60VDffwoFPj1DqJoMf3J6nTDNcpUz7326GeLge8reyN12Se
ApY6N23QRGZ5XpSUMtATyx64bokSTvImXy9QEWV+g8rVxIEOp/IqUxJxK9Bup8Badn/b6LlJKKNZ
ipYKqpzPcShNDdTnrXmip7Sk51EANqHDGpYNkDUudQVoR+av+g8rqMhtmgIiF+cVXOihG2pm+R5z
o0UJK8u0LxM0I53fjBa4kqmMGSq/PNoaJUFloIZm5AamzN2FQg0gITCVTL8EuNa/ZLEL4FHYk/v1
2ST6BU58MBht5gI1OuwC1nSdQnetHp513VAkSt2ZWyUwls477ibUGh66+Fcg8MMj4ffL0P7FZxbR
D6D0/mXmMnKl13eY4HXleIJR4ttu0PSwgvV+5gKdIAuNojMtrfqAaZueTxEs4d9/04PT/NMt4HuM
54mLgS3/v38LcVoDyxY1ZqZW0l3kU2sci07o/mIm9aYXth7+/noHddfT9VhkeL5MRRaVg+tJ05gy
E6OVoC6o6ZAoyDCXaO3K0tF2v7/Uetx7vqSs14LkuRra0tG0kB3vf7emTiLRuZgez7IUyq7RRfdJ
mQeI+XOioNuDdGwtoYIjHJCY1V1Xsao+jnBdsq3B4eWcY3niBiRHDVfNwH2Tk+VJzzeNQQQSCrYM
IiNuBAIYb3EDgrTczQQ4clbrXXaTIAmAHla13z21/tn0nm96K4T1v2963+u5W1E+wF162vlk8vjm
O01DlI/d3g64ftTPHVCjXCNdknINbimWSgzOv3dAzviYziFNNxgs62n/5w5oHNHyx02M8h0fAHa5
/2yAkDhcPPopCyn/6IJqf7IBHg5Xi+4rPsxQpKBm4r50aFKLIKZ1laVDqDCUNqf4oqS0sr0BwVTt
dQ3oc5fpdHMM4zad8UJChNa514PMuw+qbLCc0JH4mJUebU1oCelOj6z0U1oAY5bTVJ3XaLoTBKp6
/N61Ub/RmOnfzXJNteoBYo/TTn/F//AFdMc3Yu7RHwZkgKx1uKcLT2GCpmUWjgIf4xgX2Guzhsya
pkaC/LPrfFwInPedhxBbnav8wmg786Z362wHeInKw5ADmnXtOmX/OaWDQkJOgnjJjq1NRNfoWJbt
a5FNh31J7hk/vDVrGTo1ZMgDuBFpmWqhd8xCXBCKrRyXaROPxe24lAPtAqjiMiKg+Nnw/cV2c7gR
rK8e+4c1YH41NKLS2l+peEmeUZHEEHpDqn/I0vm2HiXs4173gsoxEbO09jalDAtM2xHbmhSDV7wT
nqxqnsOT6y3AY9IpASG5wnHZvwWnqZE0DtxCTbrYxjYSEtRNrfw0aUYf5FbiXKid24bJZC87TUmV
TYbPM8YYUtnYNvF5idDA1uvsoSYVzk/pWb3ykH5BLwKcWBdydky2jkNq9AJ6UvSlw0MybsVw0Q9V
0CqTP2C3MqAeaVrkKOmV3YlgUadT+j7nufGVAznaTlRCkRXO+k6Ji13OjwsZoYZThoZ3N7upD2RT
T47fdMpWeBgdvJYHc7DLru8Xtw2YEE9MMP3w1puEmoskpDTslIoGydTSckNIHXgZzckBS6STVwbU
wdbHBW0CaEw4Q5ZOaQ7WuFfAuNZgej3dyxAa47wd3fxMxfJ2V+ERscmJernQe+NLL1Nk2Xk1btxs
qX1AidTHORTFGrzFnYyGP7X9e7orMgnWagMj0UMr6N5z2xwjI95gO62d4ISs7Vq2x6yxVTgrfRc+
PYY/2iuv6sfynWwfHyWk20Om7R5X9/9ddi71zbPx8QLp9luYP13y5hYRmyjfnHQ5p8X9XXL9gJ+7
pHkEW3HFMzggwT1/Bnzb5hE7IexEilWCYdYN7z+7pHuEYAE2o0G4GX2atb3x85wIXA5rh5MnLbN1
H/2jbfJwKq2IHW0ubEVB5tE/cp3npfm8tG090SAPOxPdpTlOJEF2NtKnXZ//qfXaei2se9HsgKxy
yj2oz9UOUeLQkRYgS6tH0B2nG7uBGecl3e2zF/KLHeBFbsHTpZ4c7cisWWnx+18LgohH1ARfC4cY
nPG9s8G9LYtpDLXZzLYFNF+EhMOJnUUKRnf1J5Rf4RKp14mIq8+F8W2I3wLgpxv05moINIwMGktS
I9ODwSRvMnmNEXW4Ta73C5qwNoeRT73oOdL0LSyE5F7Yz4iXl65RA2OEe+CMi+PXKCZDhT1m8/un
ZK5P4fkmRR4Sg5LqiMYLKNhTT+TZuSwHx8r7ufDCOuVc6TbVTdwM33Ldy2+gfV2M5MCDdo/VRSKU
CecwbWPOtncxAH5Ba7BCTJ1CIdybBOwZHxcjMDp8WOLmoh5uJyUbt0LT5gCOOADa4gAJF3Sp3dj7
PFu2n2d19W5s7Ztp6KaNNBWc+ZPFpDHiJvBXsBezVHrgBb0MBPZz0LZeh+FzvemqOv/YrafJaRCv
1FgvhEs8kvU8tQ5RR0didlA6tONEUnQmvTBx+ylsncIKjDn7CmdM+HBYnLDv4k+FhHOjddG5GpEe
Df3er+vYfuW89cLN6+lWmCccJLklzs77Y3iuMscshtqDNCrA/8eiC+d6mn3SmNhxmxST1Fz1NkIP
s0SDvtBJGcwmvVur+TjiWPRKSfNipVifzN+3c5hr4ZkYR2QD2kxv7VLERhOHg9F6gdHftiNpH6+M
zZdDk8KRJdEh0wrU96B+wvIBZfLgucR1RPjxjHLYYOHwWi40a+WLGQDmRhMMeQvtv0OOdWHWc47U
zwvJw06hHsnPxjTlgSP6i0KBRR2nSzhPrnFaJwb0a806nR1a34AzDhaMHfJcGjhOt7On4m1trBra
fDjm8P0VAW7nD95Fn2vRBYLPOFCMfhuV+rDByHOnmAqW7HOn+N5waSxiCJrE+9Ba2hXQjXkGD64J
ObvUfhMnqe8JTDkhYUCbKuSlNocu9OITBKcFXhNVGxaKsyvdpNiYU9di3RPdK2r6NSvHOzKsmnMX
P2DFi5fQnVTgLo8lJRMfBrHq8OxGQ6jZLQHXSTZZ6XbImcvqlZXml2OZgxjpfRpMBx73/lhOphxP
sCxHCJsjLob6VaUxfJPSqo6lpbxHulydaWpiA8YnWG/EIfXfFOaWGwz8mf/7sbWCIgfLHkIAB8yE
6tfQ1233+Z7neDVkkigi1h6qIBYXCEcKtVJ99cHDZ6IbO8wg5Wv19i8vSnoGdNc1HObwouoyYnsM
tQuKPodM6RH9O0jfbJuLRbSO79ILZLTd/f6b/nI5Q66yxlDiU8ehaP+rliMk5AGBcdhZ/UlHP2aD
OCDbwbb0q0HxAqXrPzvVovhD5Xye1UycFYN17HZK8sp8fmIVHz50kgiohMAKEGscrGbErS9V3cde
GLejSVIk9jyRasA9gTEYqE1SBwsQQ0C8FtnsbTqFTSfdje4olzVVyalrgyz1lT/hYXj8+4f0wjxz
XWgZlyu/moMQ7Ov9h5TRUKTtzFrjFXeG0+RX+UyoDd3p0d7SlNKYPKtxFHk6EJUXO5ovUHOzWlii
36QFkFsWs0dp6Oxp/7Z+VXt3XWFYUPiSIkiNt0Jv8SnqUg9r7oVPI5ckcEo7MNzej4b0onFHd1MX
yt0k5hDzQqTT2b2NFaqvzIyOKT/PxvSYvm4EdzEuA+xeU18qDUopO7kHd1X9ZJm3XaUt50581Tjl
FABp42sW4+mkNn2IlV0a5DzoOJ7SEATbCQWGOoHW5PSUzFdI17/aKRww0HVVXbMhVtDyWVlBN6su
+8hxwzH1htCgG49Z3kaX4oPQ9R8u9X90KPn/XS5IfsOzIf3iQPLh3W/PIvzt32cRy16hMGxNnvpS
jPSfiJ2F+gBf8DUs3FiTeHhpPxE794iYPVq29EsJzSH3+O+ziHOEiAbx4PdyCVD4TyC7dZ7tLRHr
OgVqTo+CNRIy3P64ocLVxxjGc+hBxNbFvJvd6JWNaB16v7vEuko/G5oslZpnYLRGPAOq/hqGeA3g
Mnjvnj3/6+8f+Fxm9GIGPH0TkEzcM2l0H2ZuSNopsVRJdY/ycUsS1HlV4ctiebesYSe/v9QLpGk9
OtBQ/J46ZaIf2f9KnoWUQl3mKHSJi0w0eQaf1s/WYNho3jUlbmLGcFbNMfFn2ako5ks5m8dzbByv
T9cb552K2uj39/Rir1tvCSojun+wCYDe/VvSMKrGepacRMw5KIvy42SMN5nWn8Xri23d/8Peee5G
bqXr+opoMIe/DJVUpVAlqVv6Q6i73cw58+r3Q217LJU0KswGNg4OzgFsz9gNaZGLK3zhDQ/o71/w
xrg05NkZrsrBBFNh8N1MDL7lE8PSPhxzpDS72BGgJiCdeSFX+Gy5vn3Ls2OuNZE7QWrYd0vAWDFg
2VBNLlxNr+n3+XolMUcYghoAphhnoUpsTH2BLhQf1y9uZzF/zk11IzAW/eODnqmHXu+umhZFmba4
FdVLti4f4we+JMxDyhMitxJM9vdfsla1Tk6SGk2S/rlU65u5zdypSTdJbu1xud2B79zFmnUcrHRT
ZeZD2LQXLpMPIurL+gYxCIWHOgl96yWJfbNlLX8yA6XPfHfKsJua4ye5zval8Wr88pCXs1tEgS12
g6cEyg4rE2RjkJoyw9TtJN/LwcMHYJBo+m1ZCvvU6q4SC8s8Mdn05YDaUnH79eJf9tv5J6N2Y8pL
eMm2PPtkVV3mOuqafLJJP7QN964QeCpWF8pgnRAMuqI4csjF5sfXw352spHC4Acmky8CjX0/TZlv
sOGGnNWYDz/Qxroti96r9fD49TCvwdD561E2JiGVVbC354wfJTCRGm8p4iTifZGUt7mKJko2K17Z
FoiYAJTuUZwMgpWYCPvliImL0LMmYS9P1n7I07syn9fzrNlCNLujEdzpyeBlLQI/AmK9ysR5NI1r
Mw5WQpFurLK6QYrChS7iUsJHgFbZiVKPGNY9opwXMu7/Nkz78HI0tBYGMYIU59ttDk0zEVrDcnPJ
ug+N7FYe+ytQFAe98d0UgjqIi8SWFeQpo3Y76mVgt8kLJQEPxsUuVlRbKKKncYQio/owJlpnGG8q
lt8oqE459SvV15webVDbB15t1AjxIXWZ0iUOB30zz/FxqlmXNapDieAZSec00rSWjXQzkjiOyuxi
ZLrOM83WTBJJZlJEDtWXOVkbNkQz/DAaNK8rbVMzowH/PbSGa62qbvzsuTJGoAHNFjmyPZTfFYbV
x2lQmyUjdFF862yckJ0kyPaW0Xt+ozlWFT+NZuAtA6pZccsu32P65hiNeh0g/Nnq6VM1tVeZYf4a
FAF4IvK0eHxOYbybR3knoLTqwzahpbzJp26lifWLrEa7KM5v+yjIHCGsbyiJHcxgWvd6uNZQIsdF
Zm0E/gntpxehJOIu6/FaHti2qvmIOfPRgJUYVanmlnNy3+P8Ydd5ehtb6gb6gicEodcF7Y1pCtsu
iX6ZyNRyGa0L5GzTsgc1Kn+LYr6obj7Gy72gqTZ65B5GQHpHwW+tKYekNgFV+N5ykBT675C5Xc7d
Za7x6wJJ4anVM3XV0oly/pOi/RoDFU1FH1/RedwYenlEAHFfIwKdIW8jDMNVGgmrOhf2y+8qqK4G
c3NjJeHOCH2vadM9sma7bFjUq7RpDeb1HtkMrw/CXQP6I8FPPBPmB3y2D7rGwhPmrULPpg06IKDp
HnPRdY7+G7Jjm0qw7pZTR4jEdSApBzMN17K+sDq0DRKattqhbZdTplNKK0fKbfwxISCFRsLytw07
jmuzAQKTWieMgx8aKOYjKuAcmCyQQcr2cSWuy06zkQSBVdlsG1hOoq/SLAp3Qjus8iTe6VrgDVCp
lKKnTja5pd9u0x5JrAHqUcvEGvo2CrqjDyTGrOobkw9XqJOLsq0bVJmbD/wMutu+MbRIs0g/mzxD
XVOErSrX265Rd8unDlP+XSewMoVHPAC2gzp4UpVsxADp1ypYNwXKWMG46kPDtBuLddx323YIjgTH
u2SaXRDXr2sA0N0OnNDvCcZUJfuY286uIQcnPQw9FYux5WLV5XtT6hxE7HcauvIB01ovn2bJouro
qUFpS80A6rBOegQ2kbN4yOTxwgn12SGP4DtlC4S26PycXcdzje6l2cqWq5j1jQGKPMjHdafJF8KO
D53m13I0vXmw+DT36aG/v0xiX03LysTLYbCS3yG7uNYDO0iL21Sb3EZSd9GUbbqloT4VnVcJ+W2S
B9+XO1XU/G8h6Ga7oSIGSeobqkV7KJ/IAV9yv/xYVCIyQOUVjCnYfeQEzsJMMN9hnvkmxTsJRUFU
tFJ7suafg6ZuYlnZjfyvYEk75Ld/zPD2VG3EojindllcqlZ+GidBGVr6ONwakHDfT5ispUOqpPQb
piE8Rq15r+bzjy6Z1i01Ot0g+1Xaq3yoXnBtcSqDw0IVvK9v5k/XxptHOJuNsc+EDE1Dy9WU8dqo
kMwNi/IlBhDw9TifLQ4DsBpaQMArWCNni7DHxlmQW2XpraRPpagedEPwSOs27Wy97pG89z3DmCiV
x06lhN+n+gYp7pXCKWT59VYQ+1VtWfuijnZZx7YNuwul6s/CZu5veil0NSz+z9lc6MFUp9BVaacU
4N2n3gvR/msEwYtRktXTfoVVttcJSKgGlKDQm7S/nqNP8j+KnAhAcHuAdzuXwBFiQwmrUbTcTHoe
mxD/Z/lnRByU5pfSv0/yHrqAIB3wkCQsOy+sCiWUtCStLOQktijrYB8kuzFVxlKe1kqpciI/f/1q
CHR/DHAXLDZ9S/J+QzPOJjfVa0CXEUOWKoEYF0en0Tyqg9US6NYSKtYGyp3LHy5ZJ3WmVaeYpe0P
yWZZEbBGHbWikK4M3qT2eMnKG21KN7qe7tFa3DVzvW3a4DuFr1VZiOsu671q6L1Yz9yRn8nG3jOI
guogOIC82WeR8Ejx7DQmoRdXzY00xfBtrX2UcPmF2q6tQZoE2g4Sya7JBE+t47ssHmyDQmelx1Q9
8+dpNB7FtNrXPPTy8+0IE5x6eFsqm5bbBpMPm2qdN6jccWP4fYnGOsbLm+4KDwyvTNttnweHMY4d
qWtv1Mn3eqLAaVZ3kjivTdLsZZfAsOE+rG9ETkx07zdLsDQMHVLNwfdAFShxkrG08S4Ik9+9mWwU
cmW1G4+VNd92+SjaSdyv9JIQMWq2EnHwEmkZXLZt33O7pRs/FLxQFHDGQbRcCtbcdtA+xp+q3F7N
wXi9nN9Tre58+Tmq/ONcpoAVhKvGSrijoS0toYjfm3tMNBDuPuhh/ix1wdoXkEUq/EexIQTXzT1l
CGfqNRze+bO5dZqSVWBFdwHRZ0XUaxTYVbXWfjIWp/NwN6AHsMxh31Y3YhYcLToAcDDXy89FM4Eh
N6o4ahv4UwfB4u9BOCGM+3tk/oq4u8rM+7qfyPQ0ByDGqhUjZOPbrZzQivGTu6RIXfBmx9mwvLol
fkpTF+X79RLIqLH1aOIFZOu+cmiE0bUC48EnH/Gt9gYr7es+6q/UhAs/5puy1gIk2sQk26P2fK1l
N7MRH+OaoLt5BmztVEN2u9SMTJ+wShvWUqnshqzfllO4U7iFWuSMEc6+m6fICYrhKic5LbTkLidh
jS10qoSaaeOHwz4mSC7D01ILWdaIPk7rRaK0HzieWIPLFZtZzXYykv3UzGtVzFivg2ep7VbndG19
1ifcA7lGrDvUnOXb1DiWAEZzjFA4GQUTJJB2ItesjclGqonkhnu29MPXJ8LHy29BDyxtSkh49Oo+
dAYlMe54dzqDgXBa8gFZ7a5mosplGeSxuomS4GQY8zpSp3XjEwYq1oW09MOByyNQtITciqrQorry
/v4txEqsRWWkzwFrvs9blHRV8N7pZspa5+vXJdM9PwCXYoxuKCgWAmjgGHw/mJTjK5FDPXWxGtwJ
M0q44YRED5iRoyHOrjITxkNBvxO00Ks4h+NKeqzC8bmqwmM5IVhNBXbnlwLOrQOW9KTC4/BDVyMH
kwEgaQUpJ2eDBKrPnnoidbjjeyS1d/2MvUhrLmHOMrkkaXSU1l2kbaSJpIAmMVYx60FHIZ9i1wxv
GirsuNbLaT0MKLsUWbLx/e4KXtWuMJRDkSg7TaF+ZERH8o9jw9bJ6uHaApNWT4Nvh4gRIwNB8D+p
B7xycjcC5N5kxgxwMPgWm3No6/p8nUvT9dAuGWjKGaXI7WiPOafgnO3VWj8Mbfg9V/DpSIrbts5y
2xx9r9ZIKkrOSzTbOGNZq3REJtk/4p1zwhLGzgcB7XsUh3n7diKjzoWTwGWLBEF47OQA2LGYblS1
/SHU4Z/TqCt2YiobPS9vTb3b9mxfgVJEEwjHJMZiRuj9E/ajjqTwBYJK2GdJ8K1VyAjJHPM+Lz2/
6j1Ogl0QIRgdxTsfYYJWI6nTuK5CkjU5Jwcu+hUoidFpguBYteKKE1lJuOtacw+55wSXckfJ7E7y
25U4p/tKVHaoDxxM8ulUsLxlXzSK4Cm5Cj9ycllmu4lkH4HZDYylTaf1q7YMdyW6mEkdHJdj1iiN
B5S7YRx1Tl/TYlJLwX395Va8oT+UoJcVOQbcPq1KN63MpTjXG/T+E7tbjFfM9iSX2nIFI+ahWL8M
HfIQHrhbKaQD3YbYHy2WwyhxJ7RqfkNHKGGJ8nFVP9ylQrJJmvFaMSdXazWIEvlLkpinqO4QPVmQ
IsnGaIv9knjHHMoYTv8uxfZHWKfI/GcIOyfCPO1otN+1rfEIQfDYyOax4nD2rC7jwALHGjT+w5Ji
h4heOyMW9kLdrSRONBkrN0FPvNIPPB1npK7QnG4AYleSWxeChxrbViRPtq3uWYfGtcTbqWSB9OXM
xCTFvyokZUfJf5ca+n3TEJ1U83idIOhiYwFHw75SUu72+MnK+3CloKTR0SK5Wm76Og8uxM6fnByL
MiNtFmJCoGBntfqW8hbGdaLhmtZAdMRkcvHqyxaETpJQnfj6qPo4HEBJStRsaAqfZErvDyox0uG8
tvmCbuiulvgkJGs28/xlWenlOFwY7pOLYHG5hYtPVkYF9BVt8aZUO4F1A2w2GG7BoZ+SYNcRJOFk
FtfUbBB+T57FKTwNZrKPwgxiRIfHSXz3+s7/C/3A+yLjry8xjP+2sbg8zs836qV/Pd7Smvs/pSn6
Ws389yh/p6tffr68p7MtofvfrUETeVCI9jDwqR3DZiOD/bs1aP0BMZ7/vFx4f2ER/24Nyn/AdmEl
L5ch5SCde/dvmCK6i7QsIHMi8UuBBEv4/4CxqS5JxdvKLBA+GpASuRz4d5DVZ3fuhD6MEMKmdiVZ
Fn7NVR9eJzVeA1d9WYubpJd1t0BOaVWi+oJ9mvg0g/++AllmgFDC1GK2A/xGJrOQQExh1nUXwVtz
ZqmsB1tFcwQ3h7KpT4HU43+Y+yim93FhbKTQotuBtgmQQFR4tsDWfQ1r2oIQK4u8PoboesAp5Sqp
jcXMLZqfTBWTF2qqQ2N4YkNcaYYcr/ixcf6rA4fN0HcokOHUVYcE0eRNY+t3u693/nk8xMdaAjIm
Y5F5Y87e73wkHxHQwcDEFbp0R0NwcECEPYpRiUhPP5T/nxT9QbKXk/TNJ/jYg6+7oHuZ2E+v+r+L
yO/rT/y1vTQF1jNcGZhpmK7SFP5ne2m01wmd2UIQZtgqb7gygrJoAnIjU/NbDMvpz/9rfwmKygZb
VMf//qX6f7LB3lePAAWgxC3R4MMSlz0uf3DF1dteVQdBJj7Jxacm1ZpVNwfVfSuOYX0hgn5fs/hr
LOgrIJt5Leip7xfnhNOGAvdQ8YwcpfTE16PbHoU5wigVTV70SU/JwtHTarSs33yTT/rySxrwzyny
18ivhG8TcWLYGe9HNkelynoZ98IEsw7yMkwWy+yS4/unU6nwfktqsIBI3w+SqV2rIAOmIINgnhpz
xC2pP5Bgfv0qZzWuv97lzTDLLL+5bKW+aKbSWpwY6z667vLAtAfkDu+hfOKWB7u9WxejgbYp3nfI
7KfJt2ie8Nfpgksd2k+/J7RmYMsL7+a8Qzuk0oC1HN9zcIAtu41THBDgWPeOtpb4pwQkdSU5aFM4
qdO65t3gmE72AwmonWIbW/PC6vr0G795muXP38xLnhP2qAKGmP0QFG6laXthRCfl69k//8ZUF9Gf
ADHGB7Ys1VwirzeDqOo0DH6XU28jsF4Jcppel1Gj2KEyFpuvhzp/H0NfeEzUlMlwEdZ+DbreDqU0
QSa3iy1RpElosMh8UQLpC8tJeZUufrs3GAeBd3SXOahoI1vnwSK6cCWuLbOX1GPsQ0wGjb2Ri26R
6Q7pAazVvgvDdRmhlajIcDRtmZJK+Yy9k4X1GSXDtt8CQvRHgHNoh9mjGfrlWvSzkQpNX1UBtQow
ijcaGQUWrUopRU5thQjQiGpDaWXiMmuu6jQaEQlripTuAoKQxV2nIGDoqBPpnl3EQBcdQ0hl80Ak
HWTbOCk1J4mKCUFC4w6rpH0szxS/00pEYU9IKoMgO8C5fKDVqrqD2U0PdJUK3an7SjXdESci/KyW
f67LJIKfHNZjGZ8A8+JDVQ8VWnhmVYF7FsrcevSrzvdvOgUk4xpGkIZz4qShzCwLkRD/zHL0GO1u
KKUnXPkwqwrTUky8wNekllyoFB5N7GUKl6gCcHmQN/G6RVyodvLMDJoVbXE4PGJWq2scmYrcHuNQ
wGdMyqSVMjaAVavQV77jTjlEtICWFnSWZigGzgIC0TOVYCchD/2lFmMp3VhpgN6g1WK9BdnBL1Ke
Btywp3WicIiQ2EAb2mwwUBpoKv2yxBhdorVhjeZVgDUq1RxM3/DJU8xKROSvTV+UWNE6r856wIZ5
NMqlk6RNNdtlXeVeRhAFDdkPpFu5liMcSfXJvK2wsrltB8W4q/FY+6GxR6CVpW16tPpQ6u1FYkOz
KdWWEUZ9+gxcUJia36QtqBtrWmSh8ThmONKWajjcJxo9HEDQA/CBjKaeaYdYGMJXK+X05wL2JbiS
+uopQo0QRn8oh/cZPoIUHKgY/RT8ILpGvg4fWDZsUNmYrE0YcRpBgF5eG6RPqpWnkt0pI4JiaLCV
vxO9ng4VMkA/g6BsbkN0Liv8ScegdmSj62+Gqcy/TZCwYD2UQXATKQoyf0aemHcNxJ0F4dz0JXBy
oT+NFD9/DU0ZldvJH1D0aSrM1O0UYcBvMzCiGOhSU/SQ/FFOsFWMFq/bMkJecCR/33ewpFPA0E1/
B9cMo2PMaYZrIC8IBCE60J1qOWkjN0DO6MFME2tbd3gW2zJZLxaFoqhxL4ioHlFVVBOaw714h+AI
bdw5rkufAnkO+mKeBUVysE7Mb2ShRj+wSg1hIwopAa3aoe5go7an/IKc1ItXhZWJB0E152e5VCpp
zTIzb4aqz8GmtvC5HaxrxWcdwesEeE5ESQEFLfVo+T370i/V4ncxCvpLC3QNOdi6iCHWplJ8k/vl
9MCSSn+FQShRyA2mAUv4KS7RWuCgvI4DiWmKVV86NpwhEqZzfAansiY29YwS0cFHjyV1ADq233F8
zg5lO7UatSvDPGb5WMKVS+rsz1wJaUvUqDmybidT7ZgcseTeyitZ36gox13RdME+3lTjVNvgkDWj
9FKUFZRixCZA2ycGnrtTPeCf28kdKhBRmyKgKs24XTlyWBbPyqDhuRlKWn+L/KcKpN00qz9FUehe
q4AUhydBGvfaojdIx6JqGzsNB2QxDBQgklVTBZbqDRrymF6lI0Zl570mUxEs2Qh3Jd6oCOB2xdRs
wqysfBe3N83c+U1JjQjdiBrnUX0U1bU6V/W8l1B9fLTmDIWxOYj6U9ioYkhhWxFDx496pXIqJI5T
Lyziej6UQdzfzkIoy7Y0SUjeynlzo+EfVHqa1BjjYiRYEy+WjVY5yNQihytitTk4Sp2OS8ZjLB+M
JKRzA53kypk5+1jNVmidgKRLmZtEgooXrJiL+hoJsJhjsNbRCykyaezXMowFw1ZbxR+cYEJW1R4C
OWy90cRKC0GMmRuoQcFStKdaz0W77cqsXJmJAS4hicSu2uD5N9yriWbYUwNW4KjXZQRfwwc7dzXL
zLOrpxOEt7oPU5OObEeQhqawdjvKA2S4ErVXjW5Kkg3OnKM75koFD79CClQWriATo3KSxYA53Mrg
RI2lunwgwAxUzwz7/lqUAFZ6ASayprcoHpUuPkvWYsApdi0ATfx/naBtpQqvz1iX9wh6mDVOZFqa
O4UYIvFVFrHc3utgOQeXi1P5hkP6aGzUcRito6D7TBiFaLysQ1msR6fHoXXAurrXCtgcUjc7Jfd2
v0VplnpjV5BtAHeTckyurTY+cKzGlm3Wpb5VJ7nYiOCsTpJRouxpkeSecC9TW7v25ZygEc0TV+tK
RPnbMdQ0foWc1vHeNPvhd9kkRurWWVyhL8x9LuHbljdI6ka12uwoxoUqOktQbWyRd8PYLgeCE/Ke
N8jb69/bNi+nvRAKEPPVHjt0sFHo1VVKE3IM0i9HIdxP1P9uY/4vlIn+L+axLooM/74idFpkvLyu
aXHN6Zp3mevyg38XhuQ/ACQS5xLFER8ipvBPYYikFtEfCQQ4rmILt/UfzLiBcKO2FAN1CYIViqz/
Slwl4w+Ed6kLERy96jb+R/xV+bzSsVQUgaWDUUHlHfutpXD0Jjym+zslcS5JLuef4UyG76jjSzAG
7Sa3ut5pNCiK9Jrr6Bv8h6UEr59kbRGehdgZA4Wjo6d+lwYzXvmz8SPAt2tdp82tNCwnSiG4plGc
ENwT10o83CHW6rRx/D+xPPp/gVitsXb+/Xp0iiL5jE29/NRfixFExR8KIJulQEE1hBT+X4uRBfAH
bOiFYYyaooRQzb8Wo2D+QdFQQlfEWhRIoTxRffmrTCnI1ClZ2pRdcGOAGU/2+h/UKZck6Z8kCrc5
SIRkT9gAiBC95HOlI0MbNeIuXzk2gjwS1xIoggU21gS5Pl6FImTWJZqR5vn0ZqouVjZeB0ZvTDOA
5YDShmR3tg0mCgZNUKtHJfcLtzDw4J6NOdx+PcryW969HuwIaorUgSFyYQN2ttm0vI/p2LTiHYHi
QTCqP32cwBzIwbtk+BWgTbLjlPC+HvNsg0N9fz/mWT4PHBSGeiyKd02Ic0oYGGv6QtOqFINbs/yL
TfRv/WHOOiavg6nYBAL+ha4IlOH9NBZC5vctSSx6Q4MID6VTvSoFZRD19nzCSCJcff1yZ1UcvhtH
I8qJnIWULPi3s7frF5tPvzXkuzpIjrKvNqBGq22eJNtAGO5rdRK2kdztKnXjd9daS0/uwgNwEJ9/
UgqTsN8o/VNnNJfpf3N+FgoWbZAH5DuGUvadKl/j7VyuK2EwNkPRlXapN5Yj9oXsggZpT8mql9Gs
Lcs8/hZF+VbYtk3fXvCP/PDNcetQaeiDpoPW/sE6L5DpMZVpZNzOahcsWrOTjS6PZdMInTeo/V9a
Y+fsxKUqq6EADGuNnv6C3H8/CzWJlW5Ws36ba1bgTGZ0wtn6SiKoXpUxVr1CK8/3KcI/dljhPEsf
1RgGupTAgWlca7UrZsUp6AzD+frzfDhPeC7qu2DtDG5fbIvePxfqd8mQQdi9BeHg9am2VVuMmuOu
8kSUCdehLmKaOccbWMyX+N6fzsnSu6GXwKmIk+H7ses0MJquZ2wjaPaZEf+2pl55kADU8rTjN8Pq
bsLWztezhpo43lvB1pL6NcACsMX9NO0tdGkvVKk+WxcUvTn6OerQqzh7JEHmfA3Izm7zsk5uAalV
DhjoPxNBfcobU76wCs8nH+IWqwEFDhGK2zL97ydgQC6Oho2iHU2re7EqeVuXwqoXqvtxlJ/DuX3A
3x0ti/kSSe110789ZhF2AdLHNWYtNAuQducDhyWI6Vk6qtYpMrDTNQNXpU4d7ALtuhf2Vev15BAa
rW58C+KIYlD/9PXCe70wPjzDIjjFXYIC9xIRvjsXghpn9kGWjj0G6wdDcULlB4K+nX6t1Q5r4beh
r8Zoo0PuzJ0SiegtPbb4Up31wyJ8nYo3j3F2PKV1NGEjwGMEv3VsBX5KHT05F0ifYOz03PE7O8Yh
8EWvXUPagaC7MAvn98H58GdLoC2CzBcnhh/QipU2gQzyzp0pTBo3g7AJHlTJpj1Szw8p2Jjv0BAa
GM1/XniIpbf51ac4Ww4dFp+Lhod07PTM0aqnnnJrZ9bIFfzMxTs8OuzampwGOcivB34VTPww8FJ9
hsaLLolxfjmJmHdOUSofVezn6ZCKDhLlHRLZ47qfj34w2Zqy4Wqwk+EQNyPw/ue5uM7V3YTxb3pv
BAnqfpteOeF8lpW7SN1mAEz0g3wJsP4aV314UvYL1Fao5Zxa71drqgl4ByeKdEzq1Wit597GuAq9
A6foXKQJjcIdS9dPvPzUY830s//dbLXcQ82TuCxdlfm66q4rCZsQO59ssu2V9tgUbhdSxKIU5+DK
Il/qRb02m86feeloE2rAdkXd/v0zl6HpZ4LSy8ckX4ONnV5qeR+Ad8qfDBVVKWpytkFhmoeHvOHp
kjsHd/PwMAoA3NzxEF447dTPltnb5zn72qNUhHkhdDzP5MSZs/B8rs3+ECQeut664Y0gGJNDE2yV
Bt2yVVY9xArIM2RJu5vgOeMgSu8y8UoTIcrYGC0k4rdowFvFk6udYXgYnl9VKv2DtZ676XdKpKm/
0WtbPGJ58fXCXTbEVzN7dnZZYtt2QsvMRvNza20sY5Vma9986aZHRbn9eqwPERx9U/JOrslXOWtk
395/RmAJeJzlqnS0Wke/U1bZplj7G+tgPRu76kKrTVt+2bs3Oxvs7M2QBFKNENb9sRvcUuEvu629
SLdg43hGsdMy28p3SbhWk6u+dxR0eYmfxvkYDZti2inxTd9dt5InlnayB7ec0Ri8E/dzAjLUbkxn
SFHGtaVTBIwNwK/dfFdXKKwl+iFGwK4sBFsZ7htlM/dYk3ix6mbTXglcfjj6ubQ1hKOcX0AyfLwB
Xl/Z0lA9JCbXz+98ok1VUPENOE5rq7DFysEUEjus7zilN/LKj9ZUX3v0DMJ9heV9dSE+XpS7Ps44
lzBPgZ0jAfL7zysMqWrFJTNuBetYsePWgS23nMAa3DYuHW+Kr3NtjepbvALBHKbO+EvV7cF0WwlA
3WGoVqG/Ak5oy/EjfgVCioun7Wd3eY+a3DEB9N48moWtnmRwsnj7ePWfVenK2XerOAaCIxWrsLJ9
836WrsRyQ0GigB516aRfGt8f1hUR1WLHSV/zlWT+JgtoygZ7q4BJhtaEGAyGDvKLyOn5SPcAaY5O
OlTBSh53ue+U111vt7qtzBDFVjHCzg1NrAvT/oqh/eqBzi5ev+2lrBlH6WhOTlQ5gvwYq/shccMb
lCz69FC1N3100+OHFV9J+i6fXYT25BMlWUADkg5Q3lY5PwMX4maek7q4Ix8FE60bM0Syx+l+NI/G
z9KdjuGd9oJru3FidfnzdqUP7kSj0bTro7nyv+uyrTxKkIZ0W/3N1WJq9vCYXRMDWDfWbUyPJFsN
WGwhR8VPyW65E359fcIsII+PH4c6FxkaRGjqFO+XoIwmL7XkQToKJ+tG+xn/shRH+5HJV626FaWV
DpWT43pf77Q/a3BOsV3d8O7ZC4G49R35oOJFkNzsuj1C0n3M7qut9ru+ZsmJmZ1/70yn5dL5GR3z
vX+Vz7Zw1+ybbXGJknMeur8ekziryMS1AAWWWuHbeBIOa9GOFi/B5NKX6BXHp3x+jfNsXa9LzZaA
v+q28ScNryonq6BQ/PU0vuoTny+pJckDComgBn3u908wYKOVweiTj+EvelTNQ7iAFJLOtdQ1dXOq
Mmg1pNaKQxPCrvhdts2r5j4/8kG7bYZBLr06lczm0D4MISVu1xDWXz/hOX5ygeDQpKR8Q/CPMOA5
vc/KDKrxJnNUr8QJKUl7vOf+1+68GCn02/bBunBPXhzw7HCraR4Dr2bAvCaVsPU/89Itl4aKW0/2
fMB8Lyeqyy+cNheHPVsLeYJSd7asBf9h/kl3erju/jTvpbv4pX+xHtML8fOHNO79rJ4z4wUdjuDr
aMEj3ANBccwX+ZcWOv3sRN3/aJH98wnPIbDB3Opho5G6TbMjjlvEXoPppiga4srKHovvkMrtUU3R
D/OKFJ+4lUrz0VxF3MD+fWdsCvnWmjelfy3i2ajVj2p+UFluPZmXduNXpwLLywur7rOz/82qO9dK
DGNB6JSIoxZVICV0sSIqNoiKDZGtTNzreK3hl3xhzCVO+bAX30zTWeybD22qByFj+nwH7CAnT7BW
eXMixhR8T3nAni4/ws7m1bVbUCQXhv/0lREokelZkDmdS5kLwUC3b87ko/9bfAmmnf9kSV7+o7xC
R0+AXZ5diK0/ZvTLGvxnQOXs7JGDHhe/opKPuuXJgE4SR6ORON3TLJu0CnI1M93C4b4yiLMSUV/J
xYUp/+wSefsEZ9C3HvVEVTF45f6+zm3SIrQdidOn5P7ruf0Qey/hA8WZRa+EiuZrPPUmkgiR9xon
3xdPw0jOWMNM2E3VCv0ORNVkO7L+4zrF2Xjn75WgYVxHjJdMHl3cLoMLt0Y9bwILIDoAbVGNkKu7
FL9DkueH/q7Jbd2Lkgtf+NJrn93Rg6lq/tDzGKa0M02HnnXW7KTgKcqdDJmvr+f441V29tJn20eL
C4wvQ0bDCNOEmje6RbMKAVIh+oBaIuZ++k12MAfHN71g3IpPiCAowUFffJYBXCIoYAciRhsQDp0a
+1iMtwbK+E4pr75+0nPcNrrf75eD+v7S1RLYhGXBk8LdSOGrl/tQwQRkHVMpvA6bbYC+f7CeKge2
hlKvczbE2Mu2Nv2s1Gu1JMYGHYLroosWNmp5h8HczRXQbwpgSBzLzphyju7DubMzqFAAGTQuLowi
hcW+F7rI5GKzVkiFI5KoVsYp6399/YbnLPT/fkPEU+mMLm0R66z0oAlh3EUyb9jnN8+lNTgQuUZ9
WxsQsZ+UZGuR2s+36eigGXph6A+5yTK5b4Ze9vybvWaZkSWGIkOHqmdYa0itWeB0rQuyoGEryMAy
Lg354eQ8G/IsYsjzaPjre6b7QtyKztjvemsl6r/Q355F3B8h5144rl8vzXe3BYOiVIvmAdIHoP/P
Ts9QANIp4uJ2ogrXVltVXFeAIBWKMyttYf4sSev0KHBywoNGkChZGeFaohI3rKAB9i235jZL1363
VIHwlsEvwzc8xNnVwdaOw5N1EM2tD0LseXoKWIsBv7p1wxRDZFvFX+VYKyi3rMXMsQ7YuVFmbCQC
1iVQjXI7NPcoSsL8/Aairg12JnhXhEDMC1tJXzb1x1mAzEOvSDZoaL7/2qkVw3r7L/K+bDdyY8v2
V85j9wMNzgy+NNDBKZmzlJJS0guhkfM884/ud9wfu4tZVXaKKilRBBo4jQsbLtuCOARjR+zYew0V
wx4AzML9oCnorpv3ke1gKs4OjFw20TELYArjPdepNfiQAqLFsVvCaBlAjxvw4FIaEQzABgme6Bks
WQiAeZOF/+DehJsYcUk7GJESPWosr1/VpdkRWPNQyIx43a0KEIn4XjNLiJ4CxdfW5hBQn1DeQqkI
Nmzi0YN3sPvmJDbBGQ1V4eDCuvcpkzvNg39GYLLIVmqpljWIDYeSv6oA3Wosn1nI9hOUpyjH2N9H
16h49+14TxZZjyFwtZUx3iiy2MWLgk9NYqOFgvETbALdTAMek3mDR1DO0yqxeCTNS5wxca56KR6D
kGKjcZ7DSxWg3z3UuNSA1wHHl1NqfRbyEHKGF/QQcAf4DApQmHU1nEu+f/HPyco4zBIL3wKQxn6Y
t50vK0keRlxcdNxB8WjBQ/2S4mhcvUbP4FzC/qVq9WFUuYS85MI9fn/vqXD3aTU9v/dkvxA6AXCh
GPf2ATu+U47sGzB6mILSsTlCADcGuBBGjTiOP6DaU8I87eigpgI9MupAp+XPROU+Pcyk2uaqbAqw
Z8sdgCYdYi29AoAEbrIFfJ0upA+fj0STMZ/sIok69ExcDNyh7JMFCVHMQzTqbK0Rbq1gV2dwcDEZ
dgMVpe9H/OKdJ5tIGPceC0AqZlSuo8AFtq/bGm2rgb6U8mCa6jmh0DgFVfLCjcdP+Wk9O5tmk60k
DgHz6iXcWH6EhPQD5pj8NBD4aVHI+bx5rAbEXTSCyS/d+LcL6dmNx2XmLIakMg6IEmKsJeFagKd9
A80hi90igRR2/ZP4VncWNJ3gW3phOk0tN37Op7HdDjgVmrqTFVyNFPCNW5ZDP0SDszW0reAmUTiW
pFZ6/zjytWvvpkjvE7h/icGL7x762yFbFsJDznE05vZtiA4MerFoBToCjXlNBhtAAH5c4KGNnhnf
f6Hf5bRoP//9uJPlFuh9DphljjsA0l9Avwz7TGk74LJXRp1fKvP+LrFAjwlK5+yov36ybDz7KFXE
RG0mZtwBlvK5zNEWVDVORK8AUIO1l0F8G0Yt3vJi6XPK5v/xUc5uPJkNOZOSrJZSvCXS9ohiD0Tb
CBjfiDfgOM7COL3RYxj9wrfWCOFoykAnTIehTQKlbDCMBaPmdFCZvUT3QrvvIH5giJUlBtC7WcvK
VSMeXB8kcbtpl1K9AR/fKS8s2L/dFv95g1Nj52zoSAITvjLOMa1ErUJlusD8QDW0Dx6qbjEARRmE
+vcz43NJclyuQGaToAMDIUB1kpFF3CCmbYWMzFNsAWh8YEFLrsb5I9HFyOZrvXRNpbZgY1BAbLSM
zQ5nQE7Q5Bhqd2aU3EnxJoo2KLrxlS75u27YEHgrMLoAmlBm5+1GwalJSY8F+wAt9rIxhug+Eu0i
seGtFJEcrOJ1FkcU7r+QmEC9nEdNhbv2nLVfHi687Kc4gBygACgKlLCAGReVydrc+xJkDzokAmq2
SZHaiaTW6wplZmLFd4VqK9VVkO0QrXG8AiMF1rQDZA6VKwlC4jJ14MaWaSBsqG8VuKjvXG94wD7z
eo1cDUkYkoctlIkKFNoTnNtWlZVFWm5CJr0rzFKx23t+xULLD202gGB0uIB+/3qnLu6HdXjyepMN
gJGGvmpKvJ7YgZCPE6JW5lr6RDRmqdpNCLUDLfGgoHSFKrLCY+ANV1mJEgpSpliYKKlleDcRBryA
xRuOq6nte8DogIbXGCbBAig/4LSSsbLMwrvDarFbiMmhYCkw+m25qBSqEg1WD9I2VjQOCoS8Dp0U
ydXiwYQQNhQCKn6DEnvp6zWvo2MLXkMNs4ic+h0NMXyPXU6zRxxfC96MMmjzAwNKzEI6ZpckXz+n
RuNYgdsustCIhIz7ZEksQDcA0sZFagTgP2+yXkiHap+4GYUGqyJaqaiV9d7NoeyC3LtbytXbha81
3TQnDzDubWexXjR8W8lAzx9IsCD5bVZtFci98Cso335/o8/n2smdpplYJgnARCHZZh2jwtGy7+85
+YpXbOiO1+lSdRZhsVJ8PU318hLnbbRB/ZgbTG4+ybzYWAAjZpyTea+hHS1D3weToVuyjAV/3bKx
Jc+UOsNxln5hccHWLSy50KDr2mFbvFQ6m/qJoS/28atPFoABVp2cE3jcIU5WlbIg6E7UhnhIX4Hb
ywEfKC/lZJ8ylMkNJyEJRI9YDDxeHwDHpH/NGxv8MMjGHNn4Oun1vLyq43uMOlIXpyvt77/854MP
UC9wI4JOP9i5IsA3kzlW8lEHrkt4iKWsQfINApVYge1eqcODo0BraYgGEYfL+tHNVW8VjsevUhJa
vYS7A00kSbL6wtm2kHoZaXvvhE976OMzb0UlPyLngzJZ3L94rtkMrbLBjnUzlMVPY8cvkZyfsku8
BLwdYIkJArUMYaKPLwHnaQgmQHLiABWPUUQm74wO25b1/Vh97v7jOA5u5ijGCNwtgLcfb1OBIwJ1
acU75ER+6NJ4MAQf8jdcWqHFFDpwzOHENZzDUJDh0Tmt0VQXmkvv+nlZOj0F4KMQ3YeDwVQdoStI
6roOtDXkDq3MsHR1AmkzaF+XIHcUIJ4ANgWrvNbACT1OFwyzLgP+oOTcbd36w4XZO0bD2X5CQB8H
fg1dSRWoIVirTPL6vOvyynMc9wAeJ6/nfnTwuhLOaJX73hYFcyH5mepDj7eDxzGqYOjowVN+CpEM
SSKxg5ri3RthLfM+Z3ICnBnzir91oN0ZZaIPSRyhgFxu/JSHOEkJbArJM3a4Txvs4lkDhpYoZzk0
PeMXNEDduoYyXCPgtNmJguZjYeGkNrQ9WYouZL1TDND48GMXgmDuIO2F0PbH6dP3sCOEQ6J6zXdo
fQw5yocFl4im6oS2U0UbiVE4O3G7CtoSsacTF+pBLlyJKFhoOVXk9K5Pc3DAWN7mM+JaAlnJXs/o
gdJB6qeujUYSLn3fKeUCD32CWfHAtYDEAWLIx4due6d2eMVlD53Mbb2YBe9cDMCs9cvVABdoxg+Z
Kz4eYOLiga4UeVkCoTyetQICLeIgq1Zdh2Ih4KXrHnr0dg3OYeZIGx+4bmg6sd7ewXtqdT0gC5Cl
Zuuxdbv1YWmjpXEwaN9H8HS1w9tAOwy+H8AUwzEbf398mwqqv6ovseWhCdTcgqSoaLpMCbenLlEM
qfABxAruoTNZm3yJ3MhxAaRRoB2lwYzWRXO07pYM06Iahc5yEpbONvBRgnMH2QSlTkuLKr+C+3GK
JKiHAWaTEZoyEFTnO5yuv3+VKWYTUGmARaHYiviD9grQzB9fhQUvrIH7sHodZEW6Yvz2lkeqGcvK
VsJE0lIZLDz4Xy+kAbVSoZPabewB0CKAlweeVmjUsCxcwquX4qCawhcS1oK8gO3+9Jj/E9Sr78wG
x/v9m0nw4Fx/9sU+aYT8MNqlTzAE+7//J3qL+3PO1el3/+FcYT8BJhCCsqjCndNcZP4vMrqqEBGA
ZPQcRlzuLzEeBTQXGI6q8g8zwXGm/2S5gHNFIM7HYa6PsgWjJsUfkFw+a8AD7sbBIgQi90CkYN36
OM/KAnRepm55vWfB7WuCvqJdxfj4t1shTyzW5a28Ut5ULAayj0Ma5EJxwEE6rNQ4AlW8f+OsSUFU
U+zV+zbg0exVBTvpA44GdXVXgYqohXG6UaGNpzAhNGsqJtGaBgX8YAApFNj8xlI6JUdnuiuMXuji
FTuES7j5vf75XP3/gZkF1YHvZu7er16e/OK3ZpenX/3Fz+LFv+DQAMEaqO7+nJ0/VaRgBPQXusFI
pJEeTGRueAEzF40s4F8k2GMh9/x75gLSD+Uc2CiMnq8nm8w/mbmT1AT4NkWWsNWO6ikAtk8BNrJa
5VlTJ8NW6qAdF4OEzUJGFiAXP9RdBsiys0Ha/8h5zm1gprVV3A97CqJVGHmQ2OEnqVCBSrYP/iu/
hax6RBEskcFDB1grG3kLcP0jC58UM3WqwGKcfRzfM24u0GLUjPz+QaZIbhhbwUBwRD0hbrE1TDEe
6RDLVVum6TaDqGQ+AMzsgNFMubjzVnn5VMaJYwm+19JU9JRFUUjvkHI9JOjx62JXS1sI9VzVqZpY
MQCgSortsYsBeeVFZ1EFbGq6aZzreYEsq6lYQa/cBlpZD7yM0zg6hpfAZODTYYU5yzFxIEOeO/Jh
YLkIPNnpxHZ2DM4guhuDDc1vYpCogdIuaI1C6IskoyNVmiK/rNmFGC1F0Kgqs6gWUXkFOHWxVzM7
QF1JXEgo472lS6jKA35WZk8lMQbegPACoBl43zxE/2aTbvp0HfgmSdC7ppBKTBTqirpkuDbExOBW
5orXsUqRBuQBlRMTsKIQaoemDCmFLboVWbLwjtxj1IOXavnAA8A5jNfa3E4jrd+pyZ3MxFRIXxJu
KcuLWrGVzkAFzVlA/UjJNAmn3kZXWYuLrZpYQmEiBaxrbVB0pUUhxIxk2vs0FjVP1UACya7rPeTE
ZEJRfrpVHoQHyJj1QEHu4WvHol0YmHF5DAlVAx3+JByMmteQE7aeocsN3I1CuWN6xRxVQlkwvkDv
iE2HMfrypQPfhIeZz2YQtOrFL2juaNBSiVfA1D/m7EJSKQzloH4bxjj5UcjU8Jtgo9iSruBcpEE3
wnkrFXDzUVql6cp9xleTDiXeCswleL7FVLkRqGw5lmh5kEul3sY/In90+sWQ2wFgjLv2znQ26rpe
OdteodJNuqpMuCbcq5B/2CQJ+o564+ru89BSovXLwpRs5xp4vS6gYC50GXDr8I6zhD20Wjiw5HU5
puFOfYgsZj08xM/JhkgWUH5Bp7mmo/EWiliA6V5F61ZT16qNQp1ewg9Syx57m5jdnasVmqPJBt7R
DkdhFhoZAJ166PzGWvYOhkxHg3ewCQLWbogmLQvqmumqdSmCb9gHGxF46c3wkFiS5tt5BQ9WDZKX
Wvga2ul9H1jqNVkPFtxWjdZW35pttFWvYELK9Fq0HZ4QtoXhol3TACVG/T3gS1fJFaQ9VDS5RTBP
NXBxhBbaAhr0cf58U/xSGfE8K/uvb7fOf8MEboRvIP//mqN84sxvnpDCvSXn2dvPX/yVv4EYz4HA
CCCUMO5m477wS0xR+IsbvVzRWoW5wg91sF/5G/kLCIcR4ICN4vRrf++CHH6EUyCUD7GAQzxO+pNN
cLp4wjVhpHrC4FaEzBP6yOMuebZ4VmnqBb0jCrAFBFqo4OSGqlJ+JwHZkGZ3lcuE1EmTmzrpQTII
XBEyP9CeycD8hRRrcISaAEAuOGZeqDhOOzHjc8FrAnsKBCVhQTcVTmsjSOYnUgNaQ9i2FLTSZCEV
7ApG1M+wFGQMNnIeGShmQMdo2GdZAdMJpUYVGYfgge1tBb4xIALpRUZuOQ715Rb+TtCD3kBIJIIx
YgRp4hrlamgt7YfBKbGIKpEhhU2uFYUQmLoboiKtktG7PRRTrewg8V32VCYh/FOzoTcAJVxBFjf6
8eL/EweiBjWyunj7F8zXy3+ZdfIK7YY0mWqY/jtGFtKfb1PMH4ejDSILnur/YRZPycvbf34IsR9X
+BVikKWAWhnqelADOJ1tPoQY4g5EePhvwXZ9zLr+CTEO3SqgE0dFNRhUonTx64iEEIMuBSE4daGQ
BPjin8TYJD85hRiIxNACAJkYBc9JiIVdWFYd6ih6P3D8Is3HPVoYWKg+o2dxtgD9Jsn87McxhjPu
BAdAHvbq0xqSIA0q1wWqoAfl0C6U0oiLMtT5EN1AIcV21io9ZIPcAEg/NdGzClpKXWSSAk8CEwvR
qt591oV7RzioOkGhF7BQTxeLZK2ErGR+/7AnNtRZ4vYjxnH+BJUH0nkAxX5ce3hSKVBfFaASmCp3
bjhAEKghEYRkvE2KLAXiTCzNEcDyGMlKvmDZPrGCzoFLR0mgXwPCHFaiEEJ4AnkO/fwG4E9Fy9CV
jZWcBXypFnSeBIAyDIweghIIkmpTWa6nLHHA6IDdguWB1CaAQW35qkw09G4MlxS51g64kBSnvsnx
wZKwwaqQA13w/VcQ9a6FHB5LDqyKSe4sJSeVjD/fU7/dLT/uq/9r14ExIqAQrcqjYyXI1VCAOZtB
n0om27R4T6NfsiDny8FvL/RjccAe8hekDFAME0eRCqwDv9aG009GqZhRXQCHiPEnP5cGhodKCLod
4wrAwskBx9e/1wbotmPXliUR3W40RTiQwP6gfDLG/j8hQFCfO10JyxBaBoiCyaEwIi4RWyf3jkBG
Ax9Ny/vhQll50rD6fItJhbZCBbzgBtxCh9fmU3Mf7RoFd2p1lLfPPsdvVp+PC92nO007D5EC0UGV
4E6pUSz20aUD9FhJ+jRWoN3hM7JQU5wa+UCVLgmh/OcdURf3ab0djo7J3mRb/8K6NEFU/3yPsxvh
45/nRCLXkSDjO++YYNUEMXKgigllQfXZM+2GwidhWS2zlbNHBYrWdq8XWwHmK1TWiRna0J42Y9Xk
lB+Lwpc9rEmm9vmpJqtlFMAQYoh671iQxVBp4cJM31QDBihGqxdP3V3ziFxf5i6N+jgDvxv1ye7l
QfRLzBXcll1yenHT2cM6wGHxWN42K27p0HJfNlqATGq5VG6+n0+/fWUFigMj9hCC4qck8Sw5ZXIm
kMWgwrn5BcqgYLmnj2DrPQBrKd7goC3uQtPnsYLT8Pn7O491/ulLn994EpYqX/AFCyXbY9sbo7so
FPTuXi42tpH5f3uXSWSWAszoRPzjCOazAkrtAztWYSgUe3FDMQUAjALI0FzSJBZ+f9+xaoyyLQpp
48/PhrXx04DA1NI7gspfQJ3NdN1+MFqiQuAFMl4UQhdA9SoyII4BihNgLrENfD0LuVopHMD0qPjm
1G3qAkiNLt1EnLhVK6Cgwk45BEzxyCTkLoxJYMQOqB4+NxoSMu9pr3gLJVVUyjWMb3YCr4dJeRz6
oTS4IXN/JNJfx8sYpZ+/4T9vKXx8y4TzlL5jee/IW8yu2sOQ6drXuK1Lm7v+mXsQUHz4ftJMUBI/
IhStlr/HdbJuJJBxbxp+8I7CQSQg61L0Eo3YcCnZQRmJ3JNLTZ5J8f3zHSdrgtNHRVPknHfMDfQz
F47RE602OlRD4CpfaqxqQLaRwh3DQBu6BysVWCwDCJsmXEDaD/WHduFZkV0uIgv/He4YnV9dUjD5
3QKCou2YfGPlRk/i43cYSMNCKwjPWKyHlbqF2v3j9+N+OgtOvzTa3dgTkKvDX2Ayn/sqzQWx8P0j
WoaabIFRugmv0+viFbhwcHI1xnhBAS6/JQ/DCpy2XXXkUOIy/Mdq1debipiy3e/5AzTgaKb1R9Sa
DJSKgCFWbMbkDt0eqaeCshWclR9AEngtRD3kjCu4au/r13Dv0IC2q55CiJKn7v6ppZdqxxNJix/f
+fwNJ3M58nKOrTyIw0oU6EK70ZMdQwcT0CyAFHXWaK+BTQyX3oHYIs17c9AcyuuxKT7LUNr2Hlnq
4M/8ADtUlLvqS3vEuFB99wEmn7jv+wGiB453hL/Rul+CeVPeweDNahZoHQKgTSqrW3JLdg1frL26
/lWE+jLWJ1IIn8dnEgdJk7Vs42AGhDRbi0vvAbiUBehMq3YfajfKItC7FdFD7VgsS13VxkmRL6EX
tCw3nlmsuqvkef/00l1Fhm9GWqDdw1tHFx4IJBQgb0GDTXrkr8sVdACzTbu6SOH63YJMoCeAPBRH
NijTfQwRj4f6acd7/rHSKz2xC8hrWeoLpA30xAxMsFNUmhnyYTDqnf9aadWtq79/H0O/XbtgKn5S
H4F2ytTlk/eg80zkwD/6d/wd/8Zci6+oXFfLBGovAwSHoO5CAXe8cNePQN+f3+3srpPkYijdUBKS
2D8GZraTFgzdl+vKgkfc6lIITcA5n281bvlnm16RKZnqMLhVuE0qGm+wIjimbyeGs8XCmV7I1vjx
k30KibM3m2QQuaCmIVS7/SMI5ctOD3VnC7aE3q07HQvStntGMf2BtUsd6SNt7fIQ6tCtOF4Y398G
5tlTTDIMpY+hBB7jpRGUVmtli8GKnr2d96xu3aVkQANg0wSY3qAYY+20vr/7BI3zc8hR+BQhWoap
ffr52ZAn0EjjYvSWjrUx6JEe7KCbtIp0TwfZHmXx9iHXax1c0CW/cvWi0jeAfroXppgy2s58/hKo
MaA/PVZ0pyTUvlbdLBUxBvf2c0x9en/YPN+Z/hYNYx0zrtSaVUqf7c2zQlclRXaix5rBU2NpZdSj
e1vUYm0HJXYtXsb0XrYeS4reiXWDNcQzr41QW6w93QwpBBR0e2+IeL+GPt+55iGmO8fGLqyZKw32
ynpJBbpxcYuSPl5tFHOVWo9XId0N+F2Jmmhl6KLF0isoQ687c7Nr9NYoNUfXIqpZvb5/M/cP1y9G
vyMQEDEG06ebHatJlNdSump0ebnbiMbjjacJ9B04ILq5e9RzenMHcCx9KfRe223AJbBjukjpTURx
fwoteXpvOjYaoKcBgIKE5um4aomrDvRt96jg4a5SPaaHbU9fN48DXkFfMbpxvaMFXUOAn0q2bl4t
71La0g3e5xU9CPN28eqaaHVQFIvp4rZGf+T13jHuHh3bp6m2h9g4VtoDjJy1VNthLMfZ0a2e8T3Q
g6Ux3jnVGGpL9Gpz0Bt9Y1f0xuroY289rrTXThfwvx47vBSEqLBqYi9X8eSltXvESQ05l6qZsWYB
mG2Gm4pey/iq/V7GVWJN1BF3Jq5fUUOk0F8e/+XFkAzDIlTrloKmHYzlFsIhlr03O/qwuMWjChr8
K+yS7lEax7xdH7eHVaRt6X4N7QBtvViqGqPlurFcL43rNaFLVb/P6WpR00Nh2JKxxk00ZFpUczC9
3p8IzDGQkUKZmVoPIhUx4/Yw71wSiuV9U9NtQo2FhFwixaeote2BpwvDo6+DKWFAheWLp1utySyF
JeXNJ7q9hfn1jUsfPS22ZAyccY0/Mrp0x28X0DsoJuoQ09Bgc0LXb4pmLDPLWRlLThuf7C3VTJ3F
ZGs0ebdd40Z4Ti3TNjtfN94NfWm9jYmOsX3d1NoSbm30Fgsa6up7IzGst0ELFrmxqZdXvbZp9MZs
dM6s9EVIFxuohWv88g7RDWEyTNmbRjfRBTUK/fZus5Po/UJBRDQ6sVjLWIBdRO82qys8eagjIzPg
vEB7uqqN3V2o01R/F+jh/hUzeQwjhb7HurG4vdOM/RJqXXRrPWD4Yvp+t7hvKUa3R3HvaV1QQrcP
rvbQm52xNKqrXid0MBrIfqH1RoOVQ7G34y8roUjizAUGO1t61NVx1fF6tQYzZR1gOmrcGrd4uspY
Otrh6v65patOLzEgCkXkmSUt7Js7Fl9MtkAi0a4UPbplabTItsUy0Zbl4vtVdsKq/rnKnq1vE9gg
zxDZF3OsbwqWl3tmdT/ozxv4rmAUaw0Ba3vaRtR4DH2qPd9YlRHbLygb5PaR0PWYu8JS1xS0w7ys
EGgDHKRR3FVOvJGz5T8LHE5iYB2AykFis4YLVwcrs6EDFx0Cs0IBqt3JC0jPJIagJZhw348L97sz
POp6f99+sgNDnd2TxaQcc0L+6jHddraCddDyDWELrbGdbGbLcJdf+BrjRafbPqSpwFpEO02C5sHH
LAMcAL8hQusfy8LPDE9y9ioP6QqGy58SuKLQZIA8otsVyqUq33gC+HRjFCxHb7RRs3RMMc8GO45J
2nIMbtwag82+k3fxAWSRe5xIso2yR6n6R87/R32q/4ZeePEU+U/JvygaUU/1v9L3fx0qtKHKyn8p
/xd0osYs8esG738X7ujglTyd15rHX/nZd4KRl4wmLLRHf6CY/qktM4rwF+SFRNgsAp0HnNEIsvm7
uMz9hV4VWCOA4OGbsywm0c/GEyMB4SQp6AkDzwIDgD/s7n5MfaCEibbuaMg3weSJeZ06qeNFQDHX
R3jSPjv13dlA7H9MrHM00xdXnrpIRpLLVmKNK6O6DrHRjg4FuRC4X116Eq8wpKrEvIPmWa8qe1Zg
9hEnXAKIf3XtSVhmtcInTgjNR7YVhk0q8R0cZiJZnzcok1OMA0HlMvJB1OUak01h6exfkqL+6rkn
51r4oARdT4DGHbqkWQ4JW+tQoFYP8557vOvZmsE7xQAjpBTmEm2haL4YDLrMiMd5Fx8XrLOLo2Ks
tGiyAUgch/LCTaqnlg3JhWPWV+MyWe0GUmLLU9jIEEro4bnD2i/cCyv5V5eebKcSdJ1JxVaREamW
WmL1mxk5k5jEZ8synP5Do3RLfltKSf0iBD509WYN9xSH75BGIYFfR0bdC3ZV9DewOpl56UlgKnmb
wxUqiYyA1N0KFuzcxiHMBT70F8M9RWFKlSLWRY9h8fiXHFBf2ZXmrSfTtrsjy06nBDw+JFjkIC5F
6PcCfzxvuCeB6TdlWMLVJjT8LN85fOMupKxjzXkXn8QlWDRpVkLz3Cj6PnoZiti1wZ5R7XlXnwSm
GIlhlzYlOt/3Q6YJPxH9X9bivvqQk5B0iMT3foDLtuVId+TyQBMHbl68T2ENCbwaciXBLHG7wCrc
lqdx08198klkNiFXZblfREYDcXMadb6jwRkunzfcU5tnL4mcwYXNsUHUCAsKFJpkRSzmTUNxEppD
HA+tWw4RmlR+DAt6MOR7papmPvpk15RhYxUPKa6egdFd36TZhaT1i6kyFWgGyzABIqNHsZVvNrED
jkmRZBe0Ub669iQwZWHwWHUQAwMNfzsN4/jJSyXhQsfhq4uP//9sT8tlUpZdK0DtVpbDx0Jmy5Cq
ZZHMi/sp13KIWT/3RTkwnNI3hzYFW55jOmtW2E+bJFHa15zLYmDgT5nqjpSEi0auZu4R4mTXDODB
UiVB7EDAE9ZOYqvxl7S1vhrzSXTCjSCH3nAVGGUtlvCsEl8Fp5kXPiMC7Px7JtUQMJFHfDjIs3rc
ZY8eB3LzrPGeMh85R1LyQYBYNwelC+oX5SJWgCmed/FJZFaNUvVFgQcPW3cZC5BlhEPX1bxrT7LZ
hnhJzEt48ACXZYXktozj/bxLT4Iz6UCdJQkuXSiVYleCsoRXmTIvek690rPgDAGNEIsSFwePjUqS
Xogzn3qyYXalWBYx9jOjj1rN47F4ywrYSfOGhP84BcsgLXpWhoA2lzPQC/BY0ZDV/nbexSdRGTlw
bwzrGILxQSRC84xTe+lBSaEcPi97m5K/APipMq+KAgMOGBphjh7E0WY9+gmjc/Y1e4WpOwf0QyNl
+mXlwgkuLoebedee7JqZBJW+BoZIRhC3zxA8XTtSls9Llk/km7PnTlml7joPqKFG6OTrgO1uRcnl
1/MefBKaTpLDvk+tfcPlvE3CVDj3sG05b1c+cWPPnlzlIScn+rGH0+Bb4dokmXegOnXKzq5bCl6U
Ny6u67QsEAmM3tXhvOn3qcFURThScqFntInRBhC7BERo3khPwpJ3RS7o8whMD5+g15DAh6GHeM68
i0/C0slCPHYleQYcXRODMDAzSuNiXgJ0QgifDXfCsCqkDnDxzAflBzVIj52XDp50Os6uzLBZELgC
ZGpcAOSgzMOBOMNw6by5PTUtYwNWylqCqzsnXVDviocR1bwBP5WKz568KlqXqRkEZec+YVMGpaEG
TWfWx5yq5UfE59o6HmdKxKcGcau70lXJvNg5AeTOHrxt/JjnXVxcgWlcIFk8zG7nPfYkla0lHmeH
HtOkBekbbgstreXwUtP9i5ztBDY4e2zovouV12C8Y/hF0yBOec1VmXbmPOQ/bpkwamQCyL16Bt83
AKi3QLNnAHbPy5OnIh5S09RNR3D1lG23Udi+5QMjzxz0SS4bOIXTgIXvGQVDREjzisBWlJdkWb8Y
9KmovuiStsk92TPkHGqmoElWGhfn3qzw/CShUqky/GnjCiGUObXlhFBGFVowBWfNxrEifp6I84Vb
u2yPgSFwxRiyvZzdz7vwJFEuYjJULiRZoMTCAOjQqs1V0xIy8+qT/Zhp+SwIvRRrVj+AiAQhZTIv
CWcnmbKbtkkb5rhykAd6Xyyi4RJY+6tpMgn8onfUNodEihEzKVRxheeuRn1s3mhPMmVwafqIGXfN
sC043eulRKu7S/rpXz34JOyznAgRxPMRmLXa0QaKmA00CWY++WRL9spIjj0GLjhptfZ7K27mJVXs
JOIVPq2rZqg9o0r7dQaVu6Ex5ow1yAgfQ4YtyNARFQEJCCDgjOWs9AH904+XTcS2Lr2yQG5COlvm
qpXgePq8J57EoppXCfG8BrE4yMu43Qi9fwGB+/upAULJx4eOegFyJyI2s9wLgmtPKG9HrsDMlW8S
il0MN06lwydMI/FQkA28hWctH2gJfnxsCAopVSFimxT7G7c2Em/WpCPqJAy5SGSKokQYciL30nOg
GA/CvMQYMiIfnxkk0bBku3HaQbkGNHlwx0nNzDo8Adrw8eICxEwhYQSBwdRNsieFZNzagz7NJY3M
L6YJmYRMpMoFdH1w+TqHtmzjdVDohgXIrNk9uhGfb2GZW7Ekh2ICSKRFfhyctJZNQamlbt4cH6lS
59d3WTaEuFiG3CEKrkIOoFTSL+Y9+iR80kbxoqbEDI9jDqZVfaL5cTivug4Bto/PneZyoxTtGD6x
pYj9rgf/ft5jT8KnDwTJhyAN1pOEQPR5gG6v0AXmvItPYiiEInEpC1gH+4rPelNxh76kSlB3Myfj
VGqKxaKSd0Mmm1Xd1VcSk3dQx1K6WTUroEI+jrqPRUGRxEQ22xrCtUFTkftYrOt5Iz8FCxfx4HVh
Hclm0vPBggk9SCnkVTUr9yEnQOfZ6QF4VbXiq0A205AHOogNAdblJWZmHE3SiIKNe5yO8WELRhxW
YVS/BjkvXs+bNZPVsc6GTOBbFis6dyMpJeW6eRgD0BI/ftDaifgWDEcceqDv4QlOCR1/qK3Nemxl
sjAqeQr8eYeLR2268PwNJMFmnabAzf742BHhIQGTYLsISbmPCAN8qdcr+rzHniyJysindpIadpJq
1axrlk3WOXp48xIsZRJCMoSnwrgapduCAvDkRkzsvs1/cn3/sF1KRumu8+U8TDgwpaCBabpNFltq
UQ3Q+HMvQbC/2OmmZq2KklUdV/nYgWBEAyqXC51hOehmjsx0bWTI0LdqIZshLBgWhTtwZofyyryN
9JNwHYxQ1SLJZZPUWbxVJRfY8T6oZj77JEITyfHhSOTKpheCXS4JJURfPO7SdB/nxj9ovF/AKzIF
XiVIMBIJpMX/R92ZLdmpM9v6ibSDRkLiltnVrNbl3r4h3AoQIISEhHj6M8oRf5zluZe3z553J8J3
rqJo1GXmyPEdh0533/i2wtzF5luljemO6dQWVy7AFxO2UM3qJvjKA/Yxp3c4NaHBp5V/s/39w+i5
xFzq2GRriBpPURbjs6EmP6u+/Btr7E9Xvxg9ZCS5STi2JqDLof6cCrM9JI6RK3ePi/U9sTUlL6yO
o8iAyzREQM+PLuvrVsriYvjwNMI5ssWuHUzzbMg63E9ehOtir+Jije9zZA47iW1VtUN7m1u23tRJ
ceWB41IhxJJ0KEeJecXoat4yPWY/G93y617MpfNq62VrVokXs7pl2NcJ1zcLTn3XbdqXKqEysTnX
L7N2ENEd16DR1lZsxXWb1KVSaMijGppQsyPcXpvTKnows0SizlftUuxipafQ63UzxUrvOiADYHjh
DpbCJfm6q7/Msn8cltqAhPzSgLAsGchfLgnD3VKw60RrME/+/eqFMsZ2fMCYYT67wbFA7LYsquvO
2JcG6utmCisWmIuF1i5PDZNyv+Xp31qx/rDOXGqGBhg+QOgUiuMcxteGMHq7jLS4LmS6bCpalBqn
LPjimDj9XdmpPOeu+1uD+B/u/FIyJAfRN8km4Krfs2Ivc7WcGkKu08JCo/z7N80X024K3tDHOCbN
Z0P7/NTxqb2qJAft8+9XV7Sb837Ii2PqBDkNNeW3JOboZL9quF9Kh8aGlFNHLWIDs0QQ7UCl7Pk6
XDdV6cVUrQsX+3Qs2THrBvR7jeAGCrgYX7fM/LLD+cdU9fU0dXmGqUrVQN7UEJru00mUf2uq/NOo
uZirgi909TmG5IzS9l0Hc6FdMqz+ulPZpXwo60s3rAqzybRZAVqwao9ENPQv0+nlBf/LuelSPiQ6
OGEOLCuOS2NttVpj7xRb/VlpI/bXjZyLzRUu08NWT1jKgASOH6c0mZ/LoYRl4v98+T88waWUqEUr
CCrzeIK51OPjXPfjDkksDH7Dp/Uvf+MPX/hSUtSAB4xBU7BjPgEqWDZEfsQ2Hr79z0/wp6tfzNzR
t2OKfwyekUt7M6UtP1m07V/3+vOLaGrgXZsRD1LItonutMIN9Vj6or5uJ/nVP/+PqZVJ3Di2PXYU
suUIRmp+gi6gvy4DfKks6plaEOhg6DSUFAdqs/YAMXd23czKL+YtaxJiHN3YMRZNOIww2gP43ZRX
Xj37fT2GX1pT2A2RILFyuNHtXFcbm7brDtv5xXG4eelj4W3Pj5FhrYRaUdzAIOO6UhV4mr/fe+rq
0MoOp77EDdP3dbIFLDPH+Paq8X6pMHIvONIUXvNHl2fZISOhvIEfHb/uxHrp9usTg4WP4LTdOR/7
Pen4/GOSOrtOAYje5t/fzcqLObCI69sYMwoEOeen2lNy5Vrzy/f/HzNqJZMaR4Bsj5BjuA8ise39
1mv/l/X+5S7/Zb2/1BpBRevb4mVU2lwBW9ijRrYrS10+DXmb72tlt2pBMVFeNwkuJUgeFQoYiyt+
zFGw3Vs6T4/oluteXTeQLiYwgrZNjDUSRbI3pso6gAHgz0cP1139YgIXayjWZMIhOUKQ8A67+lxB
uUHfXHf1iwnMMGAiXXGesknwd6j7ueM2u+vkgcCA/D5IUT2a1SpZcSygkEl346xfaFLtnNfXVbou
JUkpyuK9xNJzNEO2vV9ETX/OpbgyiX4pSVJjHrwHR/sY/LoC6UvTJ2pl/5c58If99lKUNGQ6UxzN
u0ebpQ5WxDHd8QEW4Fd92EtZkkjAIiYjjJZLF3R9rkWq34DZI8h1w/JSmUTQ3TUlGYzO2LyUVY0G
uCOJOO9cd/cv7+wfq09n6CLopMujtV3+OPRDcl9axT9ed/WLCUsVE2PTADkgLBrqyMLLd3KewnW5
uUt3LbBkZiB28vLIqenOU4QLtJxWf91icylPGmu9LYIU5bHe4EQLmMkAeFKuf1z3Zi4mbETPQemX
DO+9IPE9BGFuqDqIN19fdflLiVLBG1W2PJZHojK4XLOtL2BSXZfxugTapYyIJSN8eoWujzAkSh+0
cmWVJHN+3ZBPLrZcli/BZeNYH3sGSzOTALOmWeeuOyC/GOT+c8jrlpWaom/4mCtHqmVIyM3k+vLK
N89+v3pr87ZHt3L9Ug/s74Jr8lvIR9x10zW5mK5Dj5Y1qeb62Ew4G8OhK39040KvU4cBdXxx801d
DqLx9dHoJDkQQLa+DOPgvl43KC822Dm3US7ZSI5tgJyw8F12ZB51sOuufrHB8rXUNRIW5NiUQ/qu
yEFMm0Jjv1939Yv5uk0KpHQHDlQ9xPWwiLQ+BUfSqz4rbMJ/f+/DSObOln19lLbvd2SO6hXPVf7t
mntH48fvV4+rVmuCYs+xz/vsoUmJeYsQ/W+uoS9D77+fMHl5MVm3pBlAc4rk6I1fP2arVLc1T7ar
EkVwXP793imHP6hapvo4blt2DFP32NaDPl33Yi7maj2E1Fgd6iNnZDqkca2rFeTWq1Yxfik6qn0x
TkR5cqSeTQdo/rtTyObr5EH8UnqU1fki2cbI0Y293M6mn8ybvC6m69Zgfknyk4NDxU7msOXjKofg
I4Qp3WVLm1w1oWBb+PuH7XguUkNx/0Piij1SyPWHnLbtlRPqYroqtoyrbbDULHE2d02M3ZnK9W9B
1R+G/KW8Cft0xqNgWIXjAu4u+uXeqyIMf4sIX8b2v8yo/yZwmhCpRR3IUTQLgKz1sgJGUrPlqAxc
T6pCF3zbXTUDLrVOEBuLfqArOUbLgaGReYYGI22vvPrF5G11kfSt3LAkgzB/m1BJqxkx+lXHP1CR
fx9BLbRUJRmkPNnAAr1Ncla800iMzMfr3s3L1//H0bgpdXSrSMzJLWl9hKt0uOkme+XqIC62Wkcy
qgeu7Ukr2e+X6NVYbbrdfl538xd7LV1Y06Zobj/xcp33rmEglTequ25pE5eTF7DDos0GcqILTpeN
7sPJdOy6zi5+qcCpm5LUJGcgtMfRN4jzSfGD+llelTDilxqcBE0HjVVO3iiwXmHNP6IsXqh5vXLU
XypxvDVa1wI2GXyiSeUzv9y7ScnrRiW/3G7zkrdAmcw3dnGU7KdeTjATaYbrWqNhkPP7qFfLmA9q
EeYmKDbvJoGvOsKv5LqBcynGMbBVSmoF7sHUwfUD+oHpWeUuXJU+BqLq93vXCijFol3JTWumDzGw
8UfPg/101YziFxN2Fr4LQztMZ5/T/jNLu+n75Ma/iTeLX3W7f1n1L9U4akmySLNlOjfR5fKOIVtU
pyfuYPU73sesWUiJBh/bAYYiwC99AK2FiFOW5rH+EUALfCnQjd0Md+HE6mkBFIlsxD0Qykc/7oiK
OT/ygjTdVzOGCPhTlqwxB9loKLLbRi9qGnb5VpfJsQNCU30laz6hL2yjRUg/8Zdfgdtx3prtdbHG
ub8d67IdHnjDu/GWSTHJT8u4mAXu2tqu85vEmKWfgJF2jnYVHqKWX0kWUglSbpLp7jsJxIVtt5bL
Kt+BohsAVaKUNBh0GiDjJ53Sbr0f3LoBBWtTL9w+pYOqX08eJhUPGnVbwCY6aEa719wATuGrsMpk
5fs4RTa/7+e5b07oChincykWwSrp/OD13id9P+D5mwWYq22mJWT9CWnMx2zq8/FR6LQ07S7MtHD3
uvSZGXYhrEJ8H+iUmkfeMJN8HFzvs2Tv06FF9KVhZcPn3QhzV4mHdULF5exxTWP21giaft36hDWm
CsJ0LayP87WGDyg0y2CUVmWGo+KM1E7tQcWoQ60fuzg69jxLZnEFAXO3DP6OcAxnEdgMbEVPnR1V
91hmm+9vSsQmEx6opjoenU0Rd25CtP1ztw4TeJHY4PV2alhk9sEueW96uJ1DZ/BmK1nm+p0DkVqa
iq2bnG4aoJDIpyF30Y5VC3Ubbyq/DuOqkQMBvBSIIDEFu+yhq8vnsENLXszzu9j1Hmm1JI2A+9aA
uLLuBFepXtqd2SxhKIaMoi7gCw5T3umLz20I75Y2E807UzPjZzgDwO+mBeIoW2GWQHKZN+di0az4
3AKN3f10CScb7Owk2bKx8gXBr+2KxnfrTbfiqdJTHGrbk6qDO0KaVCnoeYQdxhJyLcyJoBfxM7Gy
AWG47UyN3kQjlpF8JJtbGDAtzZZv30CoiOQ78BH9AKAXc3Ae7aZyOORTMOt4N0b1MsE4UMvmgH5y
Xa77ZtS+XO9oq/N0PnYJL9x4IGXjYO3Olrypxz0X7RB+ZMg3LK/FIGNr9067utipRX4q1lnzQ2ed
MOAiJhjms+EgQ6YW7+i76Ww2gVE8Dmm8HZNx4PdoYrfZa2FQ70wrxI3981AU7W1IVQIPvLKn33Xw
Wu1g8bV9yzYLnAqNHLY/qdzeUpUG+V0CAUBPkpcNB3k5XxtTP6y9duo+OBVpWHYrrUslPy4NBpV6
oFtTZu0t3GxWMKmCKufmg8XqQMGf6FYOck1WF0Hf9i/G7KDA6E4CBkP7WIQPBUns9mMls5/eFbYk
vKtcgyRyUi05ddtzAztrkHN67AwpiH+Bq26rsHqQ1VQ6QZlxOnrU8efshiceDlcntDoWtq4GuA6Z
n2jfmmIAH5AVboKEHMYsonI0isxXfOk686kdHdQLxxWHub7cwUFIeV3ZsVxkWW2EGqAAkgiLq4/w
i47l6zkbQ/Epj8TJrCr9MFPcW/CB/uzdnOvntrHCfARzXKdDRVc6LY910mXrlyB918OqLSZTe+pr
5mc4UJkJTlFVsjQDCNlBFhwyARXnXGX3yqeJT6uejib3+1nUOXQEfUZs+nFdQkwOnKqC/lwIgjAY
x2tZ6v7IFRL9xzTJ7PxofLeMGhCD1cOpFIUQ/qaBM0PyFZ91CXUlVsHaocLWEMpXy+gyDrWVhiYF
v8PHNXztcrCUMZq7NQEGgchxzZaTMpMjBo5CUyGfiiYnZp85tiXnpKUO+wUvvIDNogn196h63zwr
3oflSdeGZSe8G0m/9YIOwBx2ggn5Dhv90sGJEjgvEOEbMC/DWRi6mRW6ahFgQ4z6EGrgO0f9mIUd
X/pFvqMlWO43yZzZ8NH2gY4wfGVto8KhdwCdh90U1sQ/LwbrzIPtmv7FmCdp012K4ySoov1WwlIc
6M30mTfULdXYxzaD6zwNa/+B1Eux6Wec7bsertBAN3TTXeTTxg8htdN6h0ofYUmVZaOFt/o0pDRW
NXJjvaiGRMfhK+tX2gLFUTYBycnGzHQCoaSBI5CCO4Nsnjq+zFiy63qlX2A+1o/DfvOdS0OF3pt5
KqoxwzU+WMFL+zQo1enx1CRdo8RpTP0skkMqU9LeZXpMbHwKwqts3JU2ZnJ7yLcN36oyqetnCAhc
TOpkrzMydMN+LPBxx52ZXoLrym05mZ4nJyymHXonY2YOW0CSb6zczOQonnoT5KeaaIYjwTq7bP2R
4tm3uuJ51vnvNIQSorTVpmOoerKO7oZmIuQ7SZI6mApegkG8TpYUvQOytK0vK9ZHhPQ/23rz0Rwn
VI7Kd1gBk6ytPG1LckyyYllADygmD3bjODZZ/BrNNs13daZictsZvoW3Y79Z/0CTqF2yc0a1LMfZ
YsMiAOt5zMetebcGiwGyy6zj6bzLWQ5sGyga2bC+x6rekc8LjzyTVZcN0ClI0LqaH13Zj/PbWSy5
lieq80akO9MXprxniRGyAAFdK293bTrp9iYCUpuUAIKm4+RBg8fq9DoQ7rEkU2ro+CovQrGc63J1
xfOWqMRLeJa0bOt2mXNytLsZ70TAllTmUHngSAqKn2qkRlsRT7O8f1OOGlt5pVnD3GeyBi9/wM+V
2gn9GEMAX9WjGt99KhXoq6DBhL7LP6S+7F6IsrNGAFPVYtmIrtYGHlLpwW7jBIwqvkEeWeV7Grs7
Vvi5eI3ibF6+aTdmgFX1cJI1SMIWph2R/gJTAlidTarpVtCade/7bWHjN561UxYrOuZraqq+BLXw
W8sktoEqa4u+/SCjrMGHkYLg7AOOGKvNebBNV8O6OYe6+b3tTZvAIhtoCoIXWDiHoVXHlssTa3GO
zXYtbDs7rIOekRT9BfCAWXCCmhEWV6BYT/W5aRaLN6jimt7jzEHF+7zH2nictvTFRmzcYBH3Mepc
qeNqsjCritohrz8NW6ntM26FYZGrl354wQpom70qBipIVUKZl1Z8GBfYX5fKpcARwHuvfq1rus7n
dO377LhRfB8cuL0u3znerDOaEq2Mn+qNz2qpYkPywVVpk2j6QDbMieckdhCfVZMpN6WrVhasb7HE
9q7E40ctAfCBemwcRhxJaEvVIS+t5D+sgjsabJHBo8TPDx0KrDdswC71YYs157drJzT7KFOsJ982
jRf2rGbH/FOjh9w/rhC2NLeQQnG02yF8DuLWjXZ2P9NpG/0hgXMpWyq/pI2+qX3eLR/VBNuNNzlE
ic1rH0i+6EqjlTi+V61V5gb12CakFZhdXL+fE9RMv2+DSMf0kM9+LUKVoUgY3qrSZDjQexkmdo6m
Cy2/GWTXozW0bcgyVGk9LexHuqiOYX9VcngfsIjg/SAj1zK8g5XU+AqYz8bcrRtM9L8kEO89R4Ra
7J4vZEYDsluSV6te0PyQt3NbvmvbtvPDDhHSzB6IKpX6lMFdqntSSEJkx7nDPPwircGc3ClWlwzd
QWmZo4cypT98rUn5HOEQsCJ4CiRhN2MCo54zitDCvdV95pqvsZwFHh9LvYpPPIz9gNnWRzc+AN4A
lHEmmzB+zFccI6tpKnhy7iY5mfsZmJ785JdWqbeMTQ1Ax17FbLjpJ6oNVgGbv1+gxpqeltp7dbKd
I8RUPhkFedtMRmY/VO/CcsLOZ9ZqhIAurbAtcozKtMvsPnG+S+5nutTl+3EaX1C7s2DTPm0XMb1b
R4p8JN7yhklgN+7Q1bUUOJI9ExscUs+Lqsfu4Jkhau+Fd/w1kXbNbmcvKdgdW+h79IKtZf+Y95va
ZDVsWH3ermVc2U6P86Kx28jaVlvR2eUuSUJTvIaP3+DVrh557+QBcO6FvkYajtljt3qFlTAAc9Qd
6QZiwGmyg+CHZLJe2j2aiGkA5LhpxnscPrm/5UKmxWGwi5THLscMvR22sagPjG4dgl3epua+9ip5
MSNddKvu2oGCYFrhSyp3TqJbxD5DvNs/eoiv7HlpNtRYi6bXg6wW3GFxw0fZFo8rAybvfkhQEtmz
gnQTbhZtSHD2lmJL7uq5UPqbLAZhPy48NelT2uMUjQAOrTLFk5ysmg8zTJv9fREA3D7T2jis+eni
k3NL53S9RwcpHCiqonO0/Kx0O61H0W5+fKswi2G80G2pOc05gpqnwls64WglOt54ZIyycnjo1Zht
j77Aix4BgiIALHVnFiUl2x5yvnaEyTeJvITrZlaQv5Gr/pDZ5heJPTaYlOiOyvOKHRHuLYM2UMGg
bvz5uiTKRV7eZDXmlZ+bc78m5g7l9eRRjfq6BgB4O/+e/8kGt3Cck7Yz042tgk3N2yim+vmqe79s
1uFsm82Y63A2RZveZk3ffXg5Mf+l0PVLkfUv+Z/LNlUZ0lnG2Kpzr/tm6g4UDLquSulcnxm0SGih
gpmj3LsiIxj2cYCOMYGn9o+2VC/gTS3ZY4uB5JAwxdFrW3d0KudYETrHHBuRQBvcni6DwA/Yicr6
lBkNDlmnpgyUwh4a1wdS8tHegiKfNhjWFjWxZIv935xcXzKI//aAF5lFiKWjk90KrjZH+HD0c+nW
G1un4adOXAqoGUxU/lYL/sM4vuybXY3KibfRnj1878ht3+qSMGBF00TvS70hDVOxeqNsj2wCEcuu
oSXyZ5DIpYQhJQawcYUdI4CXxhyZj2tf2/mmHPKM3Re+Jmo3jejcWg7UKVICbW/mfrSPbdYXOJA5
Ny3CwS3Z2ml+gmAwLI8wc2kQPNhGmNsXfZkGZ7VWiKoPbUcWxQ79qju+z+YmBqyYWHeykypktp68
nNPwdtAWtY2qL/wATFLd1zDkQjSL+D2eTM5SJGLMJm2zS+po9D4LcB06DJKs1t9SsZb+cRCFhB+Y
CjaM7f7XlPhfedT/P7LJ/79lqL4IM//sYF/pvvXtl3/617/8wn/86/l/UWTngFdMwVhMflFO/4Mm
L1+s7QuO+lVBKftFLf+Pfz3+q0D/eAlXKMpeIOS44n/867Psv+AZkhUASP2Hdv6/oKNm+S8F8f+d
luC2MlDd8pyCpoCOdSQDfl884Wk0ZwGQ8ANwg6s81IiQBzS0Z/PiH7BlZuEt+RWdIdzHdpM0utj2
M5K08SuDn/xXKaeaf3ap6+QBWR7idnlRRNhlFlTmy26Km2KV02R87XTZtEcc8xSaVVyHvlNU3WHl
V+ktjumT6YUDOGydwlaxOWfmPsHpWky7IecNwsJ0YkBKBTPiJDsznR+8YttKd5szxh6cN1G979EG
qs7U6BlktpmHn2GY3OdOzhk/ChTMqzby4gDjn26PLPbjCjuDt/MyjJhQyMW1nX4i8EA9qGEJ+NH2
PeJV/Q0mRGxv/QzQmoxfYVeX321YW2Qi613D0ePaOISz26hMNbVwZn5JG5zge3qXpGK6U4rZHZfK
HdMCQU305R2zrH/K1SiLfcPzHc/ps41bu1fzZPZtDPLgodd93FSOFBI0RXvNm2eIFopKdPMjW9bm
7Jo4v1n8VByEl+KMyDrbpZG5Y87cD+QM0fhi+BOCkPlsPLlF5eBnSuJzztS2Y1qS47y27/rFLycE
ntuRx04/p332tew6upuRS9zTejLvpgFG+yobxgPO1l+JFJ+RD86rPEv0qUi2b3nRkKckX6ZDhtxq
RecNIC4UTKpMt/6NKpePEZPg9TThUWdBFlQqZP1OocHtMwxnyxv0eU4HYot153Dw3qVywJlOYN1c
3wJq2STfw2bU+8wnLeiCgS/FGzO28YzG/Dq/td67/Hvte8ExIDUhO5sPLGSPXZvT8ji1zLkTaojJ
/ZRtVBzKXprmtlkEf0NWN6aIhiPxfYfygoHF3D73qQCtUDjaFK94dKWA2xzyH0z8nBLpYryXfLFl
9qqhkgSJBJZL0vbWzmwa9zjlenMybECPP5Xb8lomKGfcCY0UGzabOX2DUCn7wjcudrCVXG+WrjHP
KdCssMvCHtNmcJOHmcGGwN/Vza5oXfERwzbfbWQRlQaCDBn4ZHA3DdxPHua6m34iVe6qUY4a+XCQ
Lm7DKOPjgsOstQc91T2x721bo9uBd6reKcQTOylD+5iu+SvJdb43RT7s0EXm26ocigbQxbrDKBY4
7Pq7AeuFuM3SPk7IYCAtu91Y5Mp20FOQu5D2yQ3MkYD4rlm+o4TEQ9lk4Hm1tbH3FiENKpUTQrK9
Hdd6RpSJLs2vJRLONz3z07ILTe1cRaWsb5aayCoa+66ZNftMAlyzxOAbdC4HEo5xmZpXVBfxxAky
BSVJy6MWY3KkZgbjBuyxnahFUWUD7Sv028JzHQmw2o3mnAZgzefObJUCZbcqx1Y9t9223b60h1KF
7HHeiSfbZu3dXE/jeYJIFW1RiD1FMge0utD5ox4iudMu5PugnXgQW+i+SHTDVGrFsAfWFS8jR0qZ
spcf2ZqxCgFOsEIFcbI2bWSlZt7eidmDvqRncRJI9Z5xdk923cK2yrZTeQ8YvHjUI833uuySG7iE
dnehCeRO0Jy+axmc5lDBsJW1MFGPW3e2zWreJJgn1a8/qVw0b2isRZWUv+6qfC/BLQUvzJdtscfn
wN9t3fzx1xfUdkpu9Lrle5G9XIEU8CNd5xGJh+aL0sg+roGS21k34SybcX0rIl4J1t76yUEdhFyr
7XfNPIHt5507Wlrg+UwIR6RZyhNbFHDOU5mfEbQPqM3F7MlwHw6ix+hp4Q27Q3PVJ1HH7suvv6/L
AhhgXvQnZfETiZHl4693qKVe3ybr4M5ips36IHsGSDKm3ndpmXgY8yb/vnYuebY9775Y3o97O2/d
F7Xk80fISLev6+CH/cChPqyEj1j6IMT/pFKynlFOKt9ydEm8mbeRvG+nBnkuaGerLoXlmelHcR9S
aGeHTISfbcAhWSFne1emW7lL57GcxIecMVQ1zlONPLp6ecdFlr2cK3Xvb2FNO3UNshBJKnWFnFvW
IDc3Le6WJqmdq4kzdSaIgN7aluW3K0C6JxeKp1onb5DzfB2L8WYd822vRQDkKJyy3p5HvhyzJd4s
ef51EkLvkk7SvZB2vE04invNJJ5CbjDQRfpKyO2Db0v90uqE0mqBxNk2pPaE2jDiAb9gMCEtfGxn
N1eltOoI6ch0qLXIkUlFNkmQVoIoVSYVlKH0zuaQrAAzC+iWb/NdMXLk0CSTN3OBIW5DMaS7aN0X
btJsty4gxNYhvocbdYv3r9+qrP68zPU3BmO8fTqSN+kczCP2knKHmsd4k6bZcOiWgNHNsRQvqDsd
/CZQ43SqeLdqtu6zZrMfY4NqD/ec3M2tJyerodobEXWfCtucUb+NWLip+Lkm9rhFfpOgODzAVBpb
Vru9tq5e7pBZOtk63/tQ5PsppuopU4Q/TGxt9iI4ubO8FXexH5OdUkB5DQXQoFPzrh5R4SWhBgLN
2FsE/R+M204TqpZV0fvi5ARcKEyqvrW0jaiWvNS0dDajfAkjSkJtsi8tbNXnNkXUlcabbSHmsDA+
HJJyRamwANyOBnGUVJ9p9Nk+dkV/L3ukf4EFXfdoQxSHsW+wDDJObn2yrSgbLmjgJN0JPSbFYUmn
M0q6WKt1s4PTyfiliygt2dzlzwDF5CcZfL1DprZ8NaDC+Tq1BRrheJ/sR9GLN3rm2QnNX/mNGmpU
fUnfrns52HZvk5TDIoTTEYb2aflcy/yM06Do9m0ZMjhXoFiAwde0j5sd+qeyT4cj1mpIeNKIzChK
XPOHOdLCQAXWLmfR8nKPAykYi1JjGyli5m55WX9Hwjw+1kjpPCDA7Xda0XQvpml4bhOjd5sx8pxi
kz7UA7o/seUVbl/TJT/NXGG8Ut+gIjea45x089thUrARD0Tr/QL/i89jOZITzMLm/cpmu9tAjDh7
PxS3Me/8sV0NQUpJqDMb/w9759FcN5Lt+a8yMXt0AAmTyMVsYK4jLz0pShuEKKrgvcenf79b/V6M
mlUtRsdspxa1IUMggETmOX93euPKdDJ5mNmv3pexhl2UmXZLjPjEMo3za0N124590ThOjrUCny/z
4jf4pqF6LDYZPHvmCnkG58JxKMXmZUOzBnGqzcDnTqKu003GgWzkSK1YN+c6rbsgy3MwOPgnr1r0
7rGa0xy5ABWj4+LSanK5fpuENnhZIdLYjzsZPwjdnANpT1sIqwfDYdc2Oc1jtm/bpHC8BGFcOK5Q
fJj7bE+nUg+ibV7v0Aao+ybqLyX0ghEh125m1LA/+IfzOzUzmWdo2f8nfdiep2XdO5E1eA7xnkco
pJM5r1bg5Ov6Mxal8+42Ut9rjoR5ivMgzU3rkGYghXYUzfuFtH8ORJgRxGLRQH3MmeRm0R+Kkamh
U0jpcSa/Dvncn40ure+tvFL+XNUvjAvJwybRl1PV5cmTomQMGLaeHh0YK98cKECHdXTCbOUfcmX1
Byf6wyY6aBGOMk/p7s2kxodIt5jCLUia5lgWROl0nCaRSsp7qOIUYmdhV2sX+QX39VNGaX9CevEu
1fhDLxxqL1szgypvLPhpg8MsFpszsF1W3W4S2ZszZ8x6jrPvstg4/baScZ9je9vxjXm5a1neao+c
tA1+NUoN5m66jvCcXC/o1nVmIw7yXFaVuL4oavbVAmS66EXyoluWAeWlCvcqNtmPa6LvKJWFry5q
jDGp591SsY929HZerFXNDpLtuwvheqDgqr7j9WNTVMVpbUjU1pJaHSIrbe5RZ8z+aBTtFZLAitck
mCZRqOk06gsTNvX1ca1c52C1RAqnphTe1M9FEBXWTWU7392if84qS+x0mW8w7qPtG7mj7fo2cmJP
L3I++q15YHBb6RMHc3mpP83UZSRg64x35K0u4ZC3P4GXKHTbriTfGv6rN6fqUSRyvJ+0amAQZ4oq
adNE49utm7HYxugFNl1rmL2CN36mWvLWBgFPnnbWXklkQ9D7P7DU5H7ujJVvkbDu9Z2IjhNH3aEw
tae8No+mBgATWbN+GMzUuZ3yFoWUsRFNVMYnQ1lxUNSVYhdJGB4bQ302Wif8Yuy3/cxj9Di2zSqk
SY+PsW2xnKnAgyHd9IcIrvzLzGwOb4qW+7UavxtbUzxXc+dZg9U89JqZPcWWEPvJ6syv9FX9Dnnp
e8ss3RNYE3uhbG8hRG43vb4pZbWfXSqtKiaoF0qkOuZOuR6NmoBJFu5bvqTXOs/1S2Q4JFbD2aQZ
7DLj0dQpBwf0uqg3/MGO18AuGBY0iSLf24MQuqdgI65na6geZssdSO7JWn+NkDPkItd3k9qGQ15s
UWhVsbqaopjyTPsmq2Q8SzWR0V5q088oc7sX8LQycMtU7SxttvE81zGHZRO9mGCVNwWR+fvNsaPz
bGgcYZGrB+ioCmA4ap6Ih+kQKX03S7MKyPyzb9M6yRvfIXrWR7Qxn+2B7PDKMO2zbYrST8pxuMnY
nH1YN+bhrWUL4raW+65ZQN0MunifNI/3ylJbkC3JdL8QkkvKDH0oxYrjrdYASzW145uVWAvlm1iD
wnCIG1RlUvmLNrwlEwyyKdEpkV0n9k5qj9dwdt9n+LKv9jbDOsG9nVK7tVj/GAmBPl7XuYj9Nlty
D7pY/1JpstvPbSSfil7q9/E0WNeZagAXllmjMFebj747vkqr/H4i8xpdmmPuKlF8cdOEOZ1WYwdk
HUnMuu10nCe399ykndk2nLTdObgU7ri7NMS6cGNtl/zI0Zztxy2zvnaOtXkLoVWjNzaWuquqagtT
Jfq3GtLTrzKXh14aUe7ZOpXIOFbwKBDYHsONigNQp35VOdklaJQeimpD3VtmMT32rojp2bNMBE1t
rg9JHRshvXB+qCsbAUmcjde0qENYy1gep8Tog7Gb86dalfWDWa0cAxb77LmFVTqU6GiuzNrOb0Zm
qb2vS84+XrbIe/IifiyZm+4V2HzDpba01wEO6FCr0fSKy+SiUsvbr3prNad01JLGi/Ns2Rktm8tA
KO0LxPM9VOzZovmPE/1bAQX07AJn+bmQxa6ZqV0rFbX7bbGf07awwxzZw2srivY6jxvXM405/dI2
srgeM4oAw9i+dwJRXlZE6x5Bx3ZtISrVkQNcxXOyXUezmIHox+Vg5stANTEymtblkyNdqj9YlRGH
tmaVXhPFP+rF7MMoi96mFlFJ0ZXnjvar3/r6tpNLdS+d1fkjQo8PBRUjGabiu9e6KN3LdNxSD2VB
862q7OKaR5cGEpHNXq5CBbqe9PeSYvxupNlizGuEQhTQwUfyUxie3Y5OoDl8LJdnhKxDKQHhGm2V
5INQRqAnjh1sSUtAx0oG9gOeqeVARIXE4GQMvrLLea8qqfmqa7VX1USWr9tbEtRtVD7CGC5+nDBI
gOffnhrKoR3sArVyJuaBvscWLEJzgYLNWwKJy1VM+9rMSIYdovYmz8boZlF571PQol2BwPxWr/xR
0INZD87ROgfRtOXDRllNbK+hPTsD7UnSLUMwYjTfVxeUQI9HfadlnLZrrh9Vqw8H/q7kqBbAJLCG
4mxNRbePrSH9o9jSggmxDXKsfCgOsi77/dSW69e+YfPRY9Uxvq5CxeSI1kSKurnfXbvOw6ypxsNm
D+7B6at6twLbvBb6uIYZAtDES8fBeFejXr0MbtOjKE1H9UDojH7bbpn+o1IDJObkdv7AHL6fI3BS
EOdrHNSZu3jjmlU7NYLQiIhFqZKleQGCit7GKqtvomwY/GqQNZQigsSYwPIfKcIAM7bym5k0sMM4
9BQ2tlrqb+uyWA9iYcqAtWTLVxcFJ1uI5b5NKVk1jaZPh5yDu/TJnXMeeiL0Hqc+YhOu2wba4dJo
V6t2qhdjQ7maoMdsOITqhK7Zi8tKNz2rNtxznrvpFYLN9M3M56K7HDuxA3NZZndDtzGIGZFB4zl9
Svpv38kb00G/cTVvKm32iWP2SDucUBNDHliN7E0UFCmHTmZMV8icW9hU16BXi1t1Wy2ZfABty88G
IvrvhUBShxCpTL1u3jp/StzpS8m8rYAxo+pHB+b2ZMVOdKWcUSPOUBM7oeL5VKfIbkezgscn4Onn
2NQo4/T0rm/j6U6UcjnVUQl+BlHL9J6WvTHfzspQ8X4Cb7zOZB7da7w2itJV3YmlNAA4HQZtI3I+
N5Eendhby5skN8ywtNvlls9j8OQaD++KQqip4zdTqDdUZY8W4Oq1VlVfBiN6TM2NemjSpwB17RJI
lombiPeyHEdfmOqbM2ZhUSCn6cwyvgJcLJ4GwxJUQSLQc/nszE3qkwUsfX2Nd4YxmN5s6WZg8DWE
5ioCm0LW05ok9pNCMHCb3F5oxHWP5pYtvpkpMNfmNNXx8MisBJZNn5+nJBZsd8W2m7KKSUyGEKfW
FFNQDOtLXI2vdatQxtpj2FfTrqYbReihT2fDAEGMovLAB755qaFF52YYRMAgkOpK6pU8LEaBUlnM
lGsYWYMYAaovsiE7Oo4zHNalX/drR4qHrvJT3UXDmTaJqc7GYr1NMssCHNgL35q4N+t2PrSIyazJ
TH2RmvG+6TbrJ2Gi3aOT91q45QizZ2KgqBSKzDfRLh3mhHkqGvFwCIdtEdJbEfEqx/w8VwrsFVH3
7LU2ClI3y15H8nAD1IP6XYZM45y22kXUuI1WyJGibh0JxKvS6alMCyMwehlBHM6lRzwvijLbLHat
EyX30wB6oM9SC9DznreYir4vgG/HkdE/qnfqcwWWtCO5mT7KpMnuap69q9t+5xjMnP/zzlgOT0u1
PqiKUjmdcsuj7qTqa2HnL52VUAmzxW2d2bL2copGwZx0WTU3c1Yf0dp/afr4PDXaezNBAmupQBK0
yvRGj3v0SkgwL1PO/FiP5AFJuBPosUv1Z7tvrtN3dCvVKxBP60+6w+pCsn1cUUn4TXSp20uxqxfw
320sQ42Q6PupMVkAM7KoCgV0TzvhM4Ow9Qtt0rxcmbXrLbN7m/Bx+5Zo0nDK8vLoImwehp6IhvoV
8avtrWTd1Gvr+rmVfumztA5pHyLPgR7aIR/td3butLAbG/Pk0u5sZfXTYmecbx2YbGU615XKO8/s
YAyIIJjD1pRLuJVLynDVZucUFuhe0jCqPUJJKbrcfJJa/3VUwHSCSefoG+XCiYkUBFuJn63ujIHK
7a8sd37uV5UCbtX6rmz018w1Y7aWfDo4o3qqHUqudjCXs0iQUpHi1+2V2Zinxh4fpNPAjizFdINd
MzZBAeDYVb2kO7tad/gAvk2JerQjIBE01Ht2+jHIBxGx9zbucVxy/YnyMdun6gepdSb4XQUArasn
6sgvcbrc0mjUCLrr5DEdq/cVPucmN6S+G8kBPVua8S4j1DeqCfR08wzyR/aq3arDTG7cyXSXPSdm
wZ7GkpBGOu/XSxuAYHJXWM37NJTHpBbPURtZQZ3rDxva8FMWl9l1V9LZKiMLhKq+OzjIva6k7zHS
CWoLMeMxJ0HcWyOOD61yq+sty050SfFplnqzF5rxozCapzhPv08p2oq40YxDzpypQ6kKmCQK1qt4
iO29SamG/j3vEvrq+dBjzwhXZ1O3qynezXIqHvGWLMdaa1ffTprm3nRxlZBBUQcx4Y0+zXt3HxOs
uK+q8StOoTK9nuM5SJMntvT5WJRz45nFuO4FxkJMBnX8rVkaIxjriiWu95lP3XUc5izjbjQSbuxp
b1blsZi3r+VoXPfxuNvMZfHaZTwVObrokQWY2hGi7SL7utbWPc/7uJhWaGP5MFl3nrm2egjquu/z
9HHpo2DJoP7asYru0oRfmsbyqmv7NdD65gGm7cFcut0okmNjuwFTixCPtlFoMKfV2xBvX1nREFRj
cjcq40WL+dSb5Zjn6Du3dnzPiyUPIs1460v9aPM1TCyN/Txm50Z3j5pwHw3HLPzJKk9LH59spoRL
y/Q2lYu7JasND35tZKDO7AaOrp+KmpFaqmidl6SrXslooPytmq/tot3ZeeJbRv9otcnq95txnGEi
E7rFEJ63edW37CaJFk8rh4AjKliK5llPsA9Rxe4qx7wxjQb5BUrs46ii9SaO6kM9MDGWYYxWmJZl
BDML1yW0NJjj5W1jxsNJ69z8NGn4F4YheiUX3PRsjQrKKcYAL8nsNWPch8W6fC0TfQ6XLToL2hZ7
Iu2gayP2Br6jQkkYXCKSYgiEndvKU+wm6qrtjZQOz6zkFwAxG7NslnpVNMy3pBNfMecAAJhWMyyd
Id0BNTSvKG+Gu0Va2UnL0vSsNKYAF6PMQFOdzitMZw/Okh6TXiOyVBTYEiAWmxfCTOY3q6VgZwRq
EbDIq+J76th069TVCM2gDfAnhHrfNeFCKUeC1LvjTJZfpnECIUPUyqI21PZOD6db6j18HtBTMlky
NHkzjlQZvhiT05vSxIqMQPZdaI8gyTFoRjrJxxQV/WHCrUAI2/jDynOQB0gqMAtvHNMjb9CnGqwB
1ccqaOe6Y9Ow7ZOYywejdCYoDUy/4/piRdWplfngjbp+54xbHgrZFH4ZtS9FMt7Nk3iGCs2ZGg3/
rzlWFrRG3B2rrVsDzII/urg1aMx1VPiZUz+N9SQRKGcPw+Yc3UiZu7E1Ix918uqN1nYvmq0Jy26q
UTTiiizWAj7e+Eoof48+psl8G3C+t/T83uaNSpk7HjpTCtdY7leIUc8FoDUT1ftlEeXB4kY32BYe
ZAVo0UvsC0MyeJw+hykpCIKOo1092t961/g2Tkvhd3CK4dSkF1vO8BLX4w+lD0EbKagUxw4nK05Z
x+Yd9oxmVxfMtC0K/YdDCPFBc/ArWBJ+TuaJpHQQJONubTAWxVU3TEE8zs6xltlXrYaMyAtBqTjc
dNps7q2kNXZb3z64kUHLbT8Mjuxu40UuQRctznVXW2MQDcDbU8mpzPZpntxK+nKO6wAOOjkNU2rt
kCPWWMko26HPAdMjmlDp1KXfxe6LobL+BmG5fU6G9KrHFhGiozwgR77NCPminOCgiWgwuiwP0SqF
MJfI/XOzAwGCwc1FdjvrMvXqXhdeJpl8Madpvhsh7MPEolDImQTGV7emx8IFtNYdIQONtgCt03Rt
MxBm2iYnxIB2j9wJnFHqL0QWoYqLG4v/1ckxncR3cwHGqMsz0vsyXEVVnPXYKihAVeEbFo2KXE26
m1KTFSgujR1urjkD9zRfJrNZivKujhvD/LmJJmqDqIW9RxZPHNvRrEeZXy24EVfE3X1hnuFkcR0Y
9pR3x57AfeO6bbpEa4AqWpioLta0bGf3asZ/3Vrd96xJCnD6od++JEB1y30PlNR4KWDkvOeHs30e
6D/rECvUmtxxvkfdbafV6x9bvrhdCNXegNeXDH86lKWNDyiNKqIIvAWqpPbLuK31ILM7zbhG/UFB
6Kwy+do2c0xIjG3J5kFAilFNs+7z9Hqx03p8mLpIUbjGzP4NRjRK1amKEzXuFHQ34L2tRsdvzHbS
95j5O7jmfKtz7SoGe11v5iXi5qKoBtKyTasfgszN6BbwTU1GunjdwLCg16qdN/2kGI+D9S5bLGMI
qXsc9zZFPME6nkvGviEYXgOcQOnkGaWr7lBTuDeWNN6W1r5zO6Ti1jQ5fuFU6X7I+/nBNbGVtlnT
IiGMIiRz6Rh/K7O5udNyDYtIx8xh4Quds9TXK8M9IvR42CZpP5Vx/hp3cudkCQC4EfmiHKddnJt3
7lwy85igKhQ4xDGtnXUPcV6fYs1tXJ/dcNxeLJTW7h9T14nL9SfnSlX989wgNZ/bZKfF0Y/EGo19
Wcg9adT7ZqIG7orr1U6NIMqMAW1/nUKFJBskTArqKMUO8gKH18QPq4zxBEZJdk3XKmQ/clhe2g27
dLfUV9EgaN4oe6/mcq28Ui3iqrSTJJCXh1TZlQn03e07zayPPZrt/Ww2b5Xm3iQIiumR2tPcUOPR
HeF1L3Fg8VkyykmL2Ucd0XS+nvCFzJhpnqMe26e2COdcWLoVgF6uSBmy6KhNnfVlXUYsYPP2pRny
95qiIxiWbp/1W3SQDePo40Ex2WazEcg26l2sbnYc6/GmxjOxr6f5KVnS5WoC+bpvW7cI7VlinEz1
b9VQJX6a9JwypgYe3W0NMnAatMpLpqxmThENrdq2nbXAky9JzySHZAkrtGs0VS1ERLueIO3Mg1Qc
gmoVTWgZ87ov4sKhSpD4GTM6ZcKr7hFhO55jl7HvCMVcNiOKMadKdcbI+2BVbvNE5kruZePm3KPp
U4e5jWUAudL+iOYi9+ZUxaFqmToUm71x6Cc0XsyCopfIYGqTDtuRyd1jETMJmUI5fORrB3d13asU
Mc17C3EAuL8xU2eet1tXrLpf5XgVIlsT3hzlX3OH/rNPOdpqkT3m2bT4JZ6+EBr2cVvK8qzyCFpX
tVSDchxUYJfZ8lJbZkkxg0bqBOFNdHPa8Ow9YFHsQKRebd+Rh4m3QhV2fT8omkMBqm/sqgKTxJ27
1lm/G/REP9lZ2bxtkwIP9CZu9NoqmFHva4X1JU+NFIaxbp5RttlXiB5HDLsQnOPWnbbLluUNfYRt
1G0q6LDqukAu6Lc6mEujmj6YL8WN0WvbgZoje0GCTJDjkswn0UfLiQ2MwtqNitzvGtZBWEXdnPjd
aFB19dXc6CdDMF/dM4dxcd9p+rBZTaOtQneJqutO5UFttfNpiWvrQbOd/uSOpQiWRHPuVLmsOziJ
7GZYk+ohaaofjEQUZz7iys/LQrtnkv29YCDWsWNszSO0CK6D4qfdZW5ASBPqX0wM9WZZ982I2D9I
jUgLNifOIjRAyTZcobL9xvi8Z5jHMVjTLRxbXTtmES2ySNOHJYfIs1awKc7hg9ua2s+qRWNQK+n3
a73PRFX7S7vNR3aInW2jI3L5SMKSSZwjizy3AsOODE5mJz/HUn+cFNyejvsZ5qvxhDVfNdYgjsLU
ej/SlfCndN5tbs6zn+c+vZO6NVHOV/CRQyKxJJVxYCMQeBbNIG9ip5QM08HZ4NdZp/uSsTJHI8lX
r09E97xl+YvpYkScx/adBmh4QIKHyqGeHxO2XUYz4oT/6UjrCYAo3Y3wLTD1D3GpJ37UKUn9PT9R
gmbYKNkncO3PO9KdvmwERAPPFvMp6nVejTHAic8O1jjlzd2sI8VZFzVk17Ft25jXZ/lsYo49F7Nd
7BAypPsFJXWGDmhV5RZeoHyuDb7lZhs4+OjUYYm+driWSVtZO2Fob6PuOiE4kXsUWPxu3HG1+OpY
YZGBTmXGIOij59K9PrOdg4k6YPacYWXS55YbN1s9fMvtdj4TO5Dvi6xfQ1yr1hVkZH+DLci6WHre
K9Zj0GAGumo7ZKteWcU/nSRFKdSG87DsQPQJduBLU+0jjm3kbJAWh7KdrqUmA0NNyaE0EXSYw2ZQ
jOP4qE09ZamLnvpHIc1wmLsB0dCj/IF6P6nROIxQcmIdigATjY8H2eUOjEcVDzeybK5Lge4VY9q0
a8oYgS0OKuzNlhzDeFPNdZZ1GvKdLPFslEoBw2FgU3EmEDAS1V6butGhx+p6GAHeuF+EX6laX0pj
qP1CJsD5PKW8T2NkvRnxBkv2oPXai4anHH4Ls4Gyidga5nXjqLfvamxDV0VFDvYKY06uV3+l5XO1
Qwx6gKrDWm9Qktc1QKWJsxLxg/uVvP4MBEX7YRrr49aMAt9wzNAjjDjznGk7bbLxN68b7aHt4vYC
fD7Om/xpYMNxfcOZBkZmpiwuY9uOFQ/rzFyjig7k/wvi47SuftW3X0YC/HtBvJ+kxc+Pv/7fcnjH
+YdlMIXxonYntem/lfCGrv5hWQo9hOkQ1mTY/Pv/o4Q3ENArF9xN2sjGBb/6f5XwtvMPG45b6QYy
WbYCUgv/AyU8F/nFnULGgAu26gI3W3wKwvwYFosOysw0Y9muDDKTQF/c2inuUSUX0bOoMP0/J3FW
fxKI+GeW6C/ae53jypCG49jSxCbgfBy2kC52XEZx4Z6kdxt7D1+ubx7vP5sCdDE//e4aH4KD1DpZ
jWPn7in3Xr89xd515H0StmZcInB+d4mPQYNOU7YgRe6pD+9fz093WXC3+V9177NbMS42sd9d6IPR
i26qWO2VC10pzwiekoCbgT78JLbsz9jh31zG/uBWi0Ri6FnNa8mjGeZ7L0uCBLbkUix7UnR+ZJYB
E8iVfDTI29DLiZLZ9gkh8Qe0r6Z1yksFnjX+023zbyeZffImP85bsdb/eczb7vZW+fsbdE7/j5f4
EB/WgsBPUcGdl963xH8avBvhffZ4+dJ/fYmseOGaQkrqS8NB9vDBcNLEEVWsksOeNKM51IAPAic1
Ta8Fer/7Zeu5++cr+1/VSHeOMKT/P//7srZ/eZF/XsoBuLSUNNhFPo4babRIoA5qhz1BNPVTbLun
isLzgJw3P80o3TwUSZ+N+PuwkSDkMUxdunzQF2uPY33IiyJGJWP6i10eAA5RoerYNmysNRfEtjpx
Dn82Cc38+DwvFyQy4LKZWLaN5ouH8EteHXB0KzqB2bgtMdYI8otQ8HSOj15ABmMzt0Get9F+yNDU
JkMrr2y7aw69McOxqLilAx7m702jd40/GMboo4R3gyJNFzDZdNkCbYk4z7HEer1dqrNkSpQ3lml9
iLvG3RO8PIRpP8kjooLySkORBIWkzIAxOO3OFj1cqWReI+gTqhlZFmEzlfbu9+/5smR+fc/CwkNF
TWrrti5cXO3/+gjqoWSmJRzOzkQyuFPFxc5MGM5/ehUb2a6J08IxdfxSH6eDrBrITK5vLXMkSuHP
djTtOm38LHbwL69TGbpFOp0jLAsJmP7BiksbRXe+ltZuGFT30rgVNsbWnh9HRxqf2CT/5lKo2XEQ
cSpzzH4c+iXyqCQwOrJ2aywr7Eda/rzipQ3dzRoffv+G/u5SijQJ21I2x//HOVe4KNw6NfUL3Bjb
oQQawrtONg5e6f9sEAfntzL5IKQB8O8YqLU+PEA6qa2JUFTtiLeyw43UqmAotM/mI33cWkwTQ5/J
t8dSoDz5mEIZ9WPaD7MaDzIyxB9VY2y0qoWF0CSCJQk3rAyPqp9U8ckOfTlLf13qFnWOpeu2LS1F
zLP54e50kegMM5mifRzT5yJwK7pX5qfM+a7S0/TLYMvua0qthZ3B6JEJ/f41ftzc2N0oxSwH0bop
DPdjQndZiqSZrL44EDrVxv5GoIl9WPoaYSkgj/4gJhUb/6yp/+2x9/FJW2yll0+OClCZtvrL6KJy
QbRbaQ5yHZJZ2HXj18ZBkUeJjxPP3WpsCoQG/f5GP+4olm0ZHBr8x8Yi1Mf0fbuMttK03frAjKoY
FMWuz8jq008iTD9+FX9eRVHFmsKxdG7yX/ctwzEAD3IYrnboyyujpNlyClx8IHX/2cRvtkdOBp0z
godpcAJ/LB7iySbnGNPIwemQSc4SU7Hctin8/WP7mxsSWF3Zimmjpe5+WJ1ZjZYaD1RzmCtRUyT1
W5HuYmUlIgDNcKxPYuj/ejnOdJt7M0yLvsG9vMVfjj6mW0ZLLrCTzzrCxdo2kyvXLFOftJ3iPxq3
dnl+0qJOR4Zoc6rLj7sKdo2hTmxnPehR1N3YEboyYPnlk1L6r8uOz9qVJg2NhTdI/1B/aUxsj2XZ
rwcDHH43zGl30Nrq7fcv6W8ugiSE40KZxFA6F7/yr0+tR29RKi2bD01tbGE214DKWZqMf/z+Mn/Z
K3haOnWQupQn9HYf1kLtLgAiRjEfyHQVt3Jso2sBlXBuVncD81rWH7+/3ofy+PKGbMnb0bFKYp/+
mKxr2EUTj2u9HJzKiu8dQv5Dw0QLkpVlG7RqzoOhGUSI/cA5DmZaf/Lq/mYtSkOXWJouRm9Dv/z8
l7WYs1/KREyoE+xUC6Mm1YD7MTB4sOTT8+9v9W/eoGTJ84mxJer6x/mFlOllUU3GfIixTxRoZsD7
FDlon8WB/N09mdQgGHx0Vr/5YTlC+5pZZqr1wAyb6jtPVPYHtwKb3tdcrD7+/q4+tsMWVRxPzzVR
ouqm4XzcPXrElKk0C+1AsJDp7jCxtO6drsX1C2p47Yb0s7L/mpXKfZoj131g2o3phi2MPkmcY6Gy
T3bnP0e4/MtZ69gCF5/QHSVc3umH7SVenMzKZl0/xDyHCRx3mdQeChFNsdgSqwvagWzNkIC5vEXH
Ry23yxNnwiNLPKncA9MPSGiway1eSYZlESQIyl6MOF3vBO6+LPj98/vLB8CfKzmgbcfglP7L41sc
mY2lua2HTBryvYo0HQ2fGAekAcK+mkWcQe+5/XmUswyFvn42VfcvB/Xl+i4KTeXw9pyPjZ0cxsa2
ynY9rBcToqiU5RvzlO7NsuxeGZ2VXiOMTj9ZNH9ZolwU5MY0lK3rLpvNv35227gNC7Ml1sMlHOpb
rqZi9OO8r0mnMqr+s7z0v72aoRC8cZOGUpef//KRN3O+dJNjrweG+U1Hmck+9eK+RcyYCP2T5fd3
j9M1aQMoDrBaf6x7+OyjGXpnPRQDMW8jLRfb9JqOB1WnM5J7sYSLlGSr/34V/VnafFz17CxkU+hE
Vxjm5e/65R4Tw0w2nLFYFGu8oe2WFONeDGZ0h+tktnwcRodiBUhuZP5FJwHs1lqcMK7M3DeTDsH+
8l+cndmO3LbWtm/oF0DN0mlNXV3tbs+JnRMhthPNE6n56r9HvQ9+l0oooYME2cB2EBZFcnFxrXfo
4medZwuGFlnYGBuJ2c2twnqTBmICbQsKZ8uvosWulvUCkvTM6thHhRq/UILXeuCdM79AZFsvl7Vl
8CkKUja2WYql8HaAr6In+lyc7czJ6BUVPnwGVX6trDo8thI9VSxwtQ2N8tVBCYQUN0Htkm9crwHy
VJ1mR8Z0rrMeVEQB2AK0klF/NmIZfYpMQfMngZOxZS69sr8pXpjo2ZDjU6RdVL7Q0eNR1cTiHPc+
rDeEakDUZkHn/UIoUP55f6etTBKlCBIdx/LJF81F9qsNPr0+1x2RNBAau6hBcsiOnfaF1mNx5He0
AI9a9dZEbr7HyBgNMkbdd5aeK06HQ4yJtzUsexoOO6nDd9uLPnHD4/3p3VzSrwMRjecP6XGFXq+h
F0WmSXMV5ktCU5oHVXpG/ardOK5ro9Cp9pmUwZW5LCEL+EYDfRj93Eyy7A520BfioLs2Stf3p7Os
8nI7IxBjUE5Dc2QWtFlE2sLBdiFIQWjWUggwtXJs60MFdW7am+H8+RA4yb+oJrQ8hBCQ5NxV0lDh
HmlvF0Jynwl3JypILOfYi+23+aGQn8+/zkJPh9BMQcxZJLWgWYoKlXb9nGRe5cOvQHfl5FgRfP37
32HtiPw+0GJZeatCCjIZyIa2Mis015rYVUOdfdJlDczs/mg3z31CHHAX2roezzbKW9ebqK4b4Isp
XVu0wF0YN3ANUZYzwHkMOaQp5b6PpSEPSFShknp/6JV0AjYBTVv4Bqbwl/fAGPQpYGxiwYit/Rfb
m9BjBZ0yfOJeAGKPsqV4F2oByAvfRtq8y5DCvf8LVvY2zzvm7uj801g+VFyjbGvfUVDE8yQrEUZV
qocBplDMePNA7Gzen7zFLc9e1okL8M5pkTYIBkDuPGRZBY5+bPK3X128UMiQuFvRdFqKk6nZ3swf
ANsD9XCo3ef94B+6Ps5/EoiiFLBsYH27P7GVzQrkBRwdJ8OigTb/+W93uZGWqEtGmXsu6Z0fZOgq
yCFI7fIE3HKIXLmYfW5JQt2cM1PBvB6KzMhDUke3KEM3zV95GiKS6wdad/DrHFUkxM5RK7g/u2U/
aD70Po8GwwS6Sll2Wfe1S4mCgx5aZ3TFa/eEogWqtVGdpx+kHtVPU19Un8I6bP+1GpgJIPpi/SNt
ZafcyLx1Z2Wr8pqm3EieoPOlF8GRIrydA212zl3T+skeVmAjT/Do6o8aSETnRRfSLB6Q7GxA8bc+
mpzpYNg/m9DEeMFIGyfhBBWdfXRiL/0jCSPE3BQ3SPkITXuEwp/JyIMyYTZ/FEUs230cB0Z8CDsr
gU1eTMHnEnTRn0hH5y+Ikar6mzml0gTYqQ/vc8ftUclRJhyPjsKW8wBzL6hOGqLCyH0YGuiRKK0b
bz9Z0oI6140umFkv139J2TUooGt1+S4ybLAlWW+kf9TQplHSzRsX1axMlZ/sFpDxLlGamHaVAjJ7
LI3G+tn5Xg8SSQS4HNaFzifpR83/1voQr/a2NaTykNqd5p0GTka/17pkkPs8NYP39Ie68lNi4rZ0
cE24yTsUW0uMuRMwmDuLR6C+y2vPCI5TYQ1/6U2kNe+TuJXPXQ94fQfPR/6FIq/LL6bW9bdCWcV7
RCygR/jbt8c/GkSIvlRNAW/bBKX+xUSP758RdN9PTzVW/aA6s//oQJk2WMwElc4pMPwR51xedqTh
g21+hEMsw0M3GsFHGQttBH7Q+B8aVek6LgQzIrDARmHXJUH10oigc8/Mqftatq0dvHfakNvDdhJR
HzP0yl5aoCLA86hnDXtp9po8ohqd/9VDPDcfTOVlyF4jpXsM6r79ZYluDOEShVBxUHWJdHQ9hP0T
FdWe+dRVUTxFeSOKvTsNdYTORkpLxLFatLiDlh90Unno1ae44FX6UUyYJIBSqUFwOt0AfsTLTAHm
L0/Gbt8YojcQk+hga4Z5ZJwBSZbiYTDw3duXRq7MQ1j3aD0j+mr+LOGd+btU13t3n7qyyy+eVmV/
D3k7/CSFnB5HxDqg5ugGShC2UUvzJIHL/Ag9Uf6wzCbXT6VsMxBIgdCKYzl6ODWEwgHLrjKJonmP
1r7AM+Wcss+QnRVNDxhYM3vYbgLhmQMM0Nw6hlyS//4/9C36QSW1yfWp5v/0SPVzhxEDWPT7oWjl
np4F+2zd5SUKBnX+898CbWJWfq0FyjpbvQlLRYqsTo/pMETfZIhg5C600VcCoRmS0yLwtfX0Xws/
NhekRb0NsOKyvZKbWlD0ojLODWHyRdKxOORoe26EuZWEnVfvPD+eh7RxFpMcxrYxSzM3zobSOsB+
5Afc/J5AgHwnuEHRqzUz90fkjqr89/73XbtduJ7pi6F4Md+i19/XastwThWMM5w+9MuL2B4flCmm
T3bluQ8Dsk73x7udqgMcBJycN782jeXNEkByA4WOuMEU5E0KDFUDgeXXfYWCUDpBHdCUPQ2naNJI
f+8PfbuVXIsaiuFRQ6RftryzaTrpcA6H2dkW6fpj2bjmjzBOBbg5MQuY5qVbtMfWILbukFD2t96e
K2U4Cre06uZHC2+z5cMFhCS6Nk6SPzox4k5o/iBDsC9idOag5pJnHxuedHAdNExPz/QBKjwgkbYA
Oa1E89USkBU3PsltGkMrj5oWaAFSYLbB9eqnWlyD8Ec+opboSO98Jf2nUen2pZOx9/f9z3+70xiL
s+zTZnN9njrXY1UwHosSOZPHwjPbY4RoxdHTjfY5snq8mL0u2pjb7U7jzQJkgE9O5dpa+kt1cDDw
7Jm8sxcn6QOIIA948pQ/m8moP8Ak1HdI+quNk7zyQecCIZQB5ggcw7yepCkGsBm26Z+J3NkLFznS
3hDqjmErxMb8bkOT67oEDPaEI24bJziNOG4DHeJc2pVx0qw2vTRA7E9vXjWX5oxvUK6lk73Mv/Rg
4rFQtYByBGhAKMTaZxX13THuRc8p1aONKoJh8IWuq2Rk8vTT6A1yVKjGX3/BBPm8fuDVRm3YKDNK
Xx7hj3qGiZ59X5sfS9y2nEdsdRQ2UjpUhQcYEtF71Uv3Q6xhQIHM4kBrEUF67UswuiqES2zm2XNi
WAVoVATL2gdV2c3HBPH34MUtRut7E4z+19luYAtAsbIfAALw2qN159n6spsdjwappd0EZ+TGB+Rj
9KCOjqbPBtqNoQ118P5qrQ43QxwwmnLmUt71x9OU51cTyJ9zVbfeCFGzyLUjVWP5BbB5qb35GQkc
Z25I6oZuzHH1erQaCSzNhfBxbnJozdjRON9bJ5cbWKOVfc4ooA+AGtGXWfZksEbSQU6Nwbl0NKDz
WordwleB14S3MdDK/eABtqa7yj0xB8Tr6aSu1dWOVQXnyY3RZSNdNsj+YLpJ1eY2+j9Of4TvEb2L
gcNuFQXWVm4uB/B8ZdtjIHE9eEa9GIFtIzgLrYm/kBE1xrc0MYuvhgZA+MvbtwmlQR55vGEBjC2K
HyGuQr0/dNpZkzh2d3XiJ3Bea/HY6X789gDCxqe+S5+XLOMGdjMg4GuhV3cOM4Tcsq5poMMb/amR
mNRwPDai4krUp1kB7pNKGg3fZTsZRc9mwK9aO9Maj94bopYHZ0LwT6UZNPaq0x4lhMqNnTMvziJm
MSin1p7LOWJ5tTVd1Azc3RraKrkj0PUQEbqwta7sY+tg7H5wEBn20Uos+r81JPsfDKVG682lbZdC
C+g/Zk1taVlGTIvByW1EOs4ULnP9jC4cwLAutNEPRXNoFIfJD3GPQx9Ufr6/ndZOKC7Y1v+qSWBn
rvcuRzHqWpVr56yenKccdYJ9yHN2Y35ro3icTfpfpKsUJa9HUVo12dIrWdl0jNxdTx8ODbnWV+7G
QCuJCs22OUGj9U2DYjEdp/MtXE4ipuNSTUr8ptojS/HLCqm5yhALkvtfb+3kcyzsOSui97wcrvHj
JKtMzwcRo5CHRg+U9lODulbS/YfDQQ997r0CS2OrLAI23qOjMNoMZeC0AR7Wekn7EbtxCyRjDqVn
V1gV00tq3397ECCeortO7uuCwVgMPJVs/WZiji3ixGfKsvCI9cn5isAn9RCkNY5v/qZ8S+5blx6B
cZPX2hlF9fkxec50G55QAAFqjDyT4qNSG8u3si1pshBGBQh7ipyLwE0rvzCR/vPPVWLHL5lRRJfW
6ZKHt0+IFIzCHNBF9v5i84dAA/qSTP4cIjjw5OFzc4TJHf7jh3ZxuD+UvpKBcTf4EAoIaR475fqg
GVkldWyx/HPiKzRTqa9g9mfAYZHCgfsZwP/NmgAZ1rAFpYda+K5yfO9PaU7hA+LY3gb+Y+Va9nkr
EtDm03/zbMsobORymO9/FKVoFHplhQup7FARQBs31sLsGEuHjI8Lrd74Fitn00cxlUM5n5ebVnEM
fMzFjzM402uBrNY7A3Aor7BA5TraMHQbe2l1ON6ohB0C+M1jPDbhFhamTbao+fjWOoPpHdgS/Ye+
GuFo31/nlTDn2x5ZPf+0OCjzj/mtsgI3y8cFj2XGTwO+8DCgJmMa5g7jHdhpmfA3xlspKpOZ0hkE
pGzw1zIXdrSuh5zU+GeVTZia5o2BWgK6Gxaql4GQ2skpgzB5osyv0oc8VB1M9gKDXOqhCA9uHKjX
x/bizuanUIsw2VVcKosTlfSWshK82c4q6ZHy8ynC1Ehz52X0XpaScit+NKj2BJOGRKOWpelTBx30
H0Tl2m8IQpfoFrQZAp3egE4k94Ke5w+iad0LpsNmv2sx8ws2otrais3ZxWtpfu5MXq9YEcThIKYo
OEOElv8gThd/F2lafgcvh+1ikXRoWN3fI7dnj6cYnXKyYp8n7TIUYEAV2BH8cUABU18/WHCqvweo
sIoD6IqsOSqEZ9MDoBzr86QQFdvYMrex1RMmLTKuDjG/cxfXRmur1J+C1COvMqW/H0L0g0/pAMBv
435aH8gC7MjNP+Ocr79sBPK3bULPPddh6KFdmhWPbWMNG9O5Pd5Mh1sCwBrFFvbc9SgqC2cXLMUo
aZSd9KmzDrksohO4xGFje69OiCcQ5CfgiAAfr4eKxrKNwCm75ywAROPDDzhXRtfu72+P1QmRRlA4
pKpDVnY9CiBbManRcc+RK9GI9/V6LzuBiLWGX9p/GIqnNMVIbFVuALCGGWLaVPWU+gkVe2wKxmOF
rt9+Gkv9v8wKL1X6TR7X33LTFzkJNuRW9zxFw586YCGA2L2Crl/1G1fb7YGeEVaugMwC/IOE8/r7
YdgXp5MzuAC7yuYx1gvvJPK03w9+YcB1Mu03BxDmxOMIAKwJnGxZW0FR1yhAF3nnAvGJS4lzPIr8
kzoWpurgcvZbIX9lfux2k0PlGfy95EEUaRGROCDxSNtLfGhpdX/k3YaPRZB39k8RlImx8RJb2ZFw
IABvAtibWUqLIxbiype2WuWdcUscdzE+hDs6+K8W5tVGbFwbioUjOSDV1G/gXC6O0+DHTO88FZN3
iexGHWgBDYfCKrqNoVZOM1VDDvKcAs0p4PU+wRXSdBounbPZUaVtJPbOA1I1G/t+bbV+G+X1/v4t
ITCh9Fa4lHtnjgbgS6TB6fmN3ZcRh4vzgCf2f9iNbHoq4i6hnaTnelY96Rtm9pK1KifkSIrS/zg6
w4ikYlmcLCsRb6+xeJRXAIL7bAzKSYugqHmdS42v9M4uIsxHVyHL4gDIo8s1bLFJ5hW5zi4oAsN9
ndvoVIH9xVAYoCsSgoJvKQWUarwsDqnFjkzzCQm73hTnCvOPXQ1TAbUAafy6Hy1XcnjGB55AFQRw
Hf2W62/blFMamQ7ftncT+OUx+vr/oEzXYkUTey6CUYajyg9jncr+wcMOpyYBMtXn3DHUBf+6udvc
R7gf3/9ZK+kEsQCEJzwXMFXLnKuQeH3KwXSpO9kjuj5OqT8nMnD/btsa32Hazj7azGbX/qvXNi3g
+6OvnSK6XBBdKLHBJFzst3yGRtc+Ca8jtVkfDVFqaMTa4/1R1sICmwtzZHg84EMWMT0KXWuINdoO
blqPLxLF2WPSjd7BG6qf90daSahncjY31StjiffCYpE5UhMFHu8M5KF73xeANfY6fQ5nPxSZ890q
VIIMAGqtj0Lw2Pb1nm5vg9ne/d+x8l2hSHre3NPjQXGTpSGpCcFm9M+4dyNCnVZYbo7Fm6H5DpPl
MqFb5YMuXEZ2idEKXsQ6kvtFEgev1RFQ2KPXbNkpzl9tcXRnYDoUC7oMc7np+quiWz/jKrBPgmRQ
BocMnfkaOX+JC1oWOPEFGcX62dQbvGnuf8eV+Gvwumd28DhvOx+jpPNelBn7M0v1dw1fG/+aKHy2
Qole8eg5Gzni6v6Z8YZA+/iq9J2vZ+qWeG7qqU6VxDK776kXVM8Ohor0SOgdRH0wHO2YHBW6q/+g
0iQ/9Tp27G+fNO0D9g/yAJaxLJ8MVjNNKqaL1aKc8R1FROU/OG6eYA5TmJZ55P9A5O7+mCtHlBQc
uQQa7tyry4uHskdv5j4Xnde47V5OiKKZWHeeEjmW/2EoxqJ0M4dhsuTrT2za6Pm1dsQdB5DhK14C
1j+K4GzvotwO640ceSW8glX9/4PNB/W3C1yIfijskVeM00bC2mtk4d/bCYOjAfgYkk+I5X4A7OG5
uxKE8HC+/1XXwgDPjbmxj++SWEYjY5b38kfNO2tGX77gxN2/gylgbKTMa2vHG2oONMZclJn//Pc5
puQTVTsSXkdbHi0TzxY8eqxjVFfBxudcmxCVUlrIAEVvWTNWFE6TyMi6gjbBFwN1sYOHX+1/GAUI
5vy6nhu5N6CAJoFjhwjZOcIU+2FK8/IwxXW1sQ9XKDd4W9IWJC0WM+h+sREpYA/V5OTOuayzCq6d
rj6NpuYjfmxR07NSVOmCMXqoEO85KPS3dyhroyDs9zQtrVldSesxpnJr+ZInSPoGU2K/bWVJpYl6
YEVpSeFprbvz7v5tZW1OvRztNHhMxzg7SbO03pnJgJBWHDUbFf7Fyv5vKN6t4HogHQLJvx4K2a0A
Ha44eJQzg95u6uSoDfUb4/nrKCSZkLzoKkLdWRzHYSwCU9W19uikhrdngwL5EADNDLroh2pKft4/
f4uT8b/haCBSwKDCYLmL4fw8bsqsdINHjyrlXkj0v6titozs0uxtDJr/DTXjh1krg6roYqlKCq0C
UwXtURvjALiQSrSd5cjqXacmGwf3KdLNXWpH0x/3p7i4mv83LtV2bitmKfzluFEeNCkuhI/INrgP
Ejf7i4ck/BPmKdi6Q79AYxf52fuDvhZ/fksIXkedEUskBBi6kkFe7xZkjzsL9abwElRagVRuVXoW
qnp+i2YxtWA4SqbZXlovHMxdApvjZys9/6fnQo3cIduPJi8CqZZ2cEoJJ6PpZZXuWi+XKLhJsP7o
02f9x3HyteGACOWAAUaM0tOu9avkb9LMId+XOQ3nU1Pa6ltQdSltqM6R30VTB+0HhTbkY1M6AQj9
iti+73JLhBu39DzF5SegCgezgyYnVRjj+hO4eIMQkzDNGnA9QjB+cNN39YiwcO1S/NvlEY2CyE/9
H4NdbelwrB1WxN1m9ASQEGf5LM3szPULvQ4efcOIj21tNg95HMSH+6u8SL5eF5mqAdIDVFjnxtH1
DMvcBhjZ94Aza2SybSHFcWR5HgJkxlFhM9ONaLdMvm4GXOwqiXhpG3WgQZVbOo8yBs5illOIzmwF
4aucUCYeteiQYVEyN7AwyY3zLdzh6qTppRKleKVS4b2edBW5VT0W5Rwyqvo9TQd5iqfQ2Gu1iQGW
XxZvexsx55nySn2GbwwqS1+k1lqtki6iv/Eoiq7ec6yaA85d+dGZtQnvr+dtqLgaaglxKFH3Ay9u
BY8VJmY/pnwCfT22aKao3nxRNRRKs8zrjYx6/v3Xx4RJ0XGkqgG4gvff9fes01KaWD5xTBKD74n9
2F6IfDh6MaK7PHcR6EzDtNj7mirBkWL4fH/St1cA4xtwNjmiVLWWRNFUUWEbjFl63syj9xHQi3de
W1fTY1LY1hYvYXWwmXJBn4q67HKyqlNohU+0O9MwzF7MQDWPmhsMH7KySTbu67Wh5jIirbi5dbRk
7w9WiPiPzOLL4CC132A4cNAbBApVam3hjdeGoqhHvk7Rkibo4hYVuCLhSTyFF2yqtacRo61fyuya
gztiaX1/tW5PH1BYoDGIhNJoZcdc75aszbWRaye+RMhxa+ga72yzD09oY6UH3trT8f5wS/jp6+kj
bUYEATK9rYvFeFJBcg17XrAUyLwvnSwCfMKDdF9quX7sWqpTQmGc1eJmgt1qnL6rqjbbD6lubmD8
bm+TGbBIlBWUXHj6LXJRJ+ujrur4IUHfJB/80vbxNpfxHqE4d48ULYqUtTYTGzr748Y3mC+q5Qn9
fejF8mpFmtldO6YXfC6EQmBVVY19FHaaPk+4w6FTLyckk4FK43OQ69Kkme951QXQhDghWD8bzVKN
3QocK7eBQ4eL7hCl0FcM2PVeGNrCod8p44tRjNGhKBTGp9oUn5IOGyw/z6ons1MY43Udbh+TjB6S
st8ClK5tfe4CGhKz1A+w2evfoCx0bVBFjS9pg/1NUEjxXW9huUMSMzfWYW3rezDqyeGgV6LMcT1U
J8I6pgRJ7KimP/08RLAVS7RidmRwPxeV2gogq9+XBIZkldecSU/xekAzAttH4hhdgqRFZCBCPdSL
x9zctcgWH0ozwD9CErcg+0Tv7TpGADfyt6iUa7MmkwFvB0hLv2HIqtRF4wGj8IteJ95fQjb4JY5p
cWrcEB8UMrhq4225OiDfl84SBUkK0tezdvUkCRAmZkCPrQWRKvs0akn+5PZa9DEzNitKa5cuDx2K
Z5Q6iKCLHVRGbWpWXhJfcmgFJ7fHv7UrBlSaMU/FUICyO67hlvnp/qFenSX4Bc61cLkeFslpFJL5
J10YXyRuit+HCkuBQouSF4TE/J0Rxup0f7y1Wx60G6ELIr99c8vCrclFU3jRxa2daQePvHnALOT7
6AT2ox9A2UAEH4/ZAipukY2/7g++tpN1CmYzk4BQAeLoek3tjpaT6ZfzawTX+l0E8ADLPkTnuEMa
B3uKTm8v6Na5p7BL8XxEHfRT0U2Ru5HLzeMsIuksAkY7Bf0juImLtXZQ6o4ydMsvGZD/HRL70Wds
5cVGmrw6ygxS5RE9IxsXs/X4wngoV+FljGsT5y/3a10M1p8b33TlQuKdTlMIlNGMTFnMxewdG3uY
WCMv1ajN0YfrsYWa4ua5FVUldiMVgovwIvcbJzej+YaxVrgrOi1Vu6w1wcxpUTDJ3eizGaGo4Yqy
p69bov0W1TbOekUXRLuhTFNt61Kf78rlMgBkswmiMwR7mRpl5NmY3NLFwOwDAyhtdlHEzVJ5sCFj
S5wTcpyS1NNovgFL7eyD6w3iCQOg6u+waYN3DnKcOcLEQTlsZOArxxIIHu0ehFOANi6vk56uBXAf
TXs0tBBjXSycTtHYB7+MrBRY5k7NRrBb2ypza09Ai+C5vkx+2SquhttoeDHqqbvYRkDJszUwfri/
WV6zk+UX546kFEDbhdtkEW48jWeZOWXhJc+gxOPfZUZ/R4FjfVWTUbMT8iADlpZG4d9G6+rDszbi
32W1heyw2qYi9GKOZYpOTD6/SfLCHr5HrjNhpeMZFE9dO/MQydW68RvMH/eH7JJGPOgDJ/7geDNF
C55p/rkExhv3u4bOEt6MKJjAZ2rLuZfpVPwoHG89jJMHy5bnsfHwGhytsnwy08zHw63T08/FWBnO
s4iSFqBZ1IbywTCq/i+X/0j6b4MoNBgwE14zEB9SpKPRGnX4eeNLrmxd8l8DdB1do5tIhoF3iu9N
g12KGM2LgJH+0qO8fb4/ysqdpBOe0C0EN8LDaHG2Oz8uwSbU0aVKSvEkke18wvNCXWCmw+jV/K/Q
LfVv98dcyaTmvgL6MjxCaawsohYUWGVAt9AeR3xq99Am80ek2aNDEE7xRgBYO2XsddpvvDxpaCym
x6VPO2pCdX2sy5+V73WsaTp+ji1MvILQL7YgPyvjgT6lZjBfgHRwF5nbGHg4wQy5hug6boi7RHZj
e6ozaHU4Zps4w8LFFMnX+99zbVC4kXPKxIOTuv/1nYdPQVaPbRc8NjH2BVNv/HCjSe0cDKQf8mra
6gCuLB8EC74lKC0Cq7c44bUb44835sEjbjo9+XY4R2/+bdvao7WZbKzgStxCj9RF+nSe3c3jNrTM
KhR1T1GzrJvdIEr3cSCobFykK58Q6Cy8R9qnVCZuEmALK+HKMaA/iMlkxQyqE59B/ETWu9GXaD1W
sgydw/11W/mQ9BpouAsoQjgILTYnCHZbaUamPdY9GHMP4/BTWmGYk/LY3fiKK0PBnkHUCcAgWoL+
ItXNFAayZqJnF7/uypPL8xWDRjPK93W2GbiMlSWb01weL2gykFwvDkES4c9uTGZ2cfHqLo5doGf+
3pnQeN7ZdiedXcwz8qds3fgvjNVajKj0DjdrjC2tf9I0qZ+JuNV0MCWdn2OVGhnrHkbeCU9n/Q8B
TsrZR36FyKhftgHluL5RP/TOEL/w+HQA6JdJ/9lzE1yM76/X2rxIsujEwieEzrH4iNbQUiEYtPRS
xT68Gc7XIQBuvRGR10Z5ra1Q9UD4Znm8LG4iewh5g9vWlJ2rHtVC38TC4O1zgWWKHCMJKunHfC/8
1k4aQyTRgJJklzyvmnfxDKtTZTNsbLu1ufw+ymIntDXD9IbKcDDPvYM5ONHJcLAfvD+Xtc09hyPk
32xSnOV9kjJK3mgyu1S50LDRoF7kYEV6ssTUbMSJ+QdfZzd0IgkScO1mQc7l4vhWMCiFLcll9u+B
1Nfp8higUf2p0x2cTczedrGeEGcTW7U3V/nI8imbvlYuYVItdp9PXuiIwUovKE8UFxsYxs60uvEy
Q/k2Hi9rs6SjSwMLti7VvsWyRXWdYwAdZhcT6G/+EKlEtSfpDl64z9Adan8abqdbOys3g0tDf7nf
OGir478Cd2bwG8Ta680JaLrXHdQNL01lF09gq8MX6qdi5ykbj5JoSF7yGv2SPs236Cq3W4mPjJ6M
QVKEAOPyKm0Mt4mxvWLkSejTvgL7/cPOW9gFnlFt7dvb08ELmeM3axvQc17uW6yFslZlLaeDh/QO
km30Do5g+3D/dNxmeC55OC9RaG/Q0JZRC5JkT5+3yC4C8xSsdKLBzg+ihLyy64Ka2FpHTfDsUHjZ
ahqtlFQZmob6rA82o/0W6ygF5s3KTPNLaRXj16CUw3OWJY445qFe/Iwau/vYqMI9DKndPqUm8vh7
1BzKDGdL3NI3NtXa0lK2m5W65uqSs0hbQluUqM0GGbXN6ksd5e5jhNTdQaS4sb79i0ORBUo87+Gb
iotZj0bTOlF+seI4e+wqX3wctQEb06xSX6TfFifU5+RG03ml8uHy2prR+bwpISgt4oPqamq3eZhf
iq6s0IoPtQMq2cOHnkrzoXWNX2Pd+g+pbNp9liF0R81jqxe8tqFZaXYadZP53bI4t1ofICngphfM
COOHtsZ7KvE9fyPcr84UVAIKwugS33acNQu9GRHY6WXwZfbRbIrO38Efh6WLrW+kQ8fqx3dlg0+P
58RY/RSV03+djADhm/sLfZs1krQZgIoASlmQF+bv8dslGhg94A89zS5SgVTfVabb/6jwnK52dT+E
x0JP/8thnnFgs+703Gle9AbAS1o6zqPZBW8tqzp6XK5PvaLpv0/7wKl3bYpd914anbQ35rq2tr+P
vJgr5W9ApyrJLnBMpxerr53L4JVyo/K9OgqvXUoU9OlQe7n+ogMF0jCvA5ZW+ZhDwgcNkh3EnvaN
ivJ0e1g6QCeQJaBL8D/XA0Wi57Xhc8UFloFfhPnLsuMfRougceGraqPWsxKCiQbEQWqw89NwEXra
RgyhCzH/kvaGkXyhT5L+aWBWbbxPHTd4sKOsBIPabkHOVrYnLChaWsQFaDvLkk9jjRZdaju+ZKo1
iPYTr4N9kFACi41UPRlF2324fyBua79w2EDYQQiEo49ZxfVXReQBO1pJrdkpMNdMdn3dG/U7T2s0
dcy9svs0CaMzT3URZ9G/quH2OeV92Fhf7v+MtYmTm0FRmdsnN4vbqdxIGTq+eJPXPicBomaVIbud
GZThO/wd7Y31XeLJ593kky+xY18hfssXT0dApDXSMaCJeWQWBdWhi0frnUS98EG6OMfXUSr3cjTU
3jE1iUlc+pRqof6dtK4735/92m6b710g/DN4a3nrxn7SWhaFnUsZpVQ0s9bS8hNKKOMfNWbWh67F
IN2vdCSh7o87R/dFbuyTxaAbi/AKSL1F9A/7ARvJnK5VGAb5wZpwMZbeSc+PthN37zo0yswEW/j7
g64EDJJUpJHn2sBtQxqgEAiGzqdVJrCad2ZTQX8qt7gYK7nD7NoBmwV6PW2yxQGOfCP3eSjFl8TW
4n1ehRJDkTE4jLn3Ru3z160EMB6gKEYQPM0WcbYA0FK6U5Fc/KlPnH3dyKnbpQ2I1F2OTfrp/udb
OylQd2cnAyD/KCRcH9haw1tVRVpyyREx2wMXhY0BgODsT/GPCVzV4T8MByDCBow0cw0WUTdMptJC
ODTBeTOvH2lze4eiN9UjT8T0mAS22sh919aNItxcjp6RncuHRJE3XmtojNf1KrqA2Z6OjV4g02oJ
YyMrWR1qRmbSsafOshSCRXF31OJBx3w9JymppsJAh03pf6JgvUW7vt3zHpYac23dJb7BHLteNPTn
fD+phvQS+Cn5JS/PI6qHW3yQlTSLYcAkzaCIlZpRrvNcZx0ZRmJnbWC1/TA/ZyAWQgKNMtP7UPtd
/eBOcbLDws46OJaUG5H19kKZfwMCXHC+AYEsY9mQNEMroLhfbLtlwxDFz/DYx3cJ673vMcIAKk5R
Ho/OMDwOY7IlTH0b0xgfGjQ6WezYm/K4aEKYZYZHPmIomewcRz6lHu71If29fQvyZ9fhTP2xcdMt
YZjVReZgUkIzaacuO1eNrlpMYHO+fh41xymJywdVgPi/fyBvd+1rYZxu6Qw0wbzoeiv5YAfjOlXM
L9KQVeTf2vdSdw+hkltySGufUoeeTT/01adlsWvZxrqGWAhDBU0J8cptTo094Gwn0Eoex0GcQFH2
J4iC9ls1pAmqTJN3tsGrDO2bZQ9c1Vajo46UXOqucD8OpZX8hGIJ+nfuRHQPlCZj+yGLtPiZzhse
337jxkcugvbgDCr+ouBAnBIl317SmaXuuCqht6JosAxPodl1BS4l5IWhU48gt5Lg0zRpg8L7VwIa
vr/WazvqVUWb0g7o5OWOGsIqw4mdYBiMHtCOfgy9L7XXwG29P87qQnNYAcRiinKDEYtdGu9TXCa8
+lvZnZKySr96nTF1uHJ7wxOuabztyc0zxJwtM9h4QbyqtFynIXxUjipJCNuXJsX1lkamKqsaP08u
0zTV6ScjR3yIZl04oXRmyFb8mQ9VZ0dogcY9XyHpjfFggmQzd4Y+8obExQp/aM1JChxvY5CBh8FW
njpnMHG+NYNRoVnXVt1ZjWPgnKp8HOKzEJ0Z7KbRisyNj7l2QIFWE4MR+LR4V1/PxnbxqS2LNLlI
YeSXHGnPQ+PZGbLr+HzfX7fVgA92nGOCxAwlsEUCZwQz+bjrkksEmOp92aFhgChTmR3HSkzHuI6H
Z8/uR5xt4vwfr4lA5OnyjaIGr0cVioxFyYiE66aYmzRxG9p2D6AgbJqXYeq0PSZ77kbcWzsL5Kgo
D88aiDfFkiSLEMn1gC3kad09Yl6mnWXceFsFgrXVY4xZGp4p8aq9Xr2p87pSd0a6q1J3DpGInb1q
2hSrwNDd0BK/zeQoQMw+svjS2jxGFuGVoN07o9uT5UxV86w3hv6YWZQsh07vDhOUtcN/2C1gJema
UeeiirM4Z206TAqZSl6Xkyl+WJo1dsfGLTrrKdPdQj9IiuG4wfmezHZ+kZboD7aF916kKB1t7Ny1
z+wQcChzkhDdvDyo2YaaN/rhJcLFB8sDGVyixHdPSQ63/f60V4fiDU+Pl3NyAyjB4M5XKGZHlxKs
YHfQM6H0Z/RnvH2gd/R974+2tqi8KymdsqC3IJHo/zg7jx25kWwNPxEBerNlOmaVVDLTshuiLb0J
evLp7xd1N0omkUQJPdBiuqHICIY55jdFTKCjZKRUnVUeJiBNz1EK9sBLQvNvQJh78N7NKwB8CEwj
8h3MX1a7SK8rm6o4K2mHo577dTTnz0ZnwpGeWwAJh7GiehA6dfTHXMapONVhE8GvrY29+szGOgMg
k8V/+qM4N692V8uqjEZqkdeNy3QosEH30G2202AoR7HzZGyOxeVKfkArlsLQ7SnV855PHYXxE/Bm
PbCRjzl5zogAtwYJ5fEH3bh3aPVSb2IUWujr9Y3GxozzhWlV1aJeiqKtz6Ea7vFRtt5AYh3I5FRj
eApfP/MvhUljnuC1QqB4sqO2N/0ZVay/tTTSfgJscl8MraxiHzaHXj731VDzGBp0vP+0F07NKYeL
+QX/H7U/mUKpgqrpIvU41umIJqyhzbl70sxxaA8pmTd68gjHSwCP65xwCs73NDK2vg2EGio5VJRR
RF5tSLMq6TBX9FwVG6cfS7ianxdRFmQYFu4c7Y3DBtqGq1PqudJxWV3WxZAYgz4m+ROuodygSo8w
fQMd6UfSK9PZMMNZ2znem5PzUCEAlQUSbZ3rx92iL3NB9I0jzvy+b033IpSou9LS25OY2wjKEGwH
dEr8K7m9q8nVc7UM0ProArlR8lEpvfS6NJldXVh88z2UOeeJvqY41z08w53reWvTk8SgWgvKiNh/
VWSYcDCnjcjYyTKitwoY89RZSXd+fLS2FtPgx/Kkc13y3t6e4soYtLCT3TSMH4TtA2uynvRRSf+z
F3NPb25rq4AjBdtOznRPutKUNE31tsuf0sJOMWKL6+dJiT6jIVQdS8fdczjbGg4YhWR+QgqAhXU7
tTHpxhrJufyprArz2PLafI36WvcVc0AKzLD2GlhbS0nJmBgMeyQa66vNYiVI6JtmkT8tRacdERYI
j2zJ8lgayttbRmjuUA5CQAvDvzsMDPnKrBIvEO6FQ/is1YM4pVGx11DenJBNWEveg6jr+qABr+57
06XM1WE5fMApbH6psBDyF8VsvjzehvfVVymMBIYebRIJOV1dWNlQgY6q8+zJbbrlrHAv0gOL3Q9A
Z4tL27bZNRfhnmfb1gkzMQIhXuaevEPoliD4hIgyLhJBqGxF2sBbVv/zeGZbuxBSCnVJIi3Jyb7d
hVNR41MBZfbJAMWLxUkDT17M52gexFHRyp113BtttQdNgdyn7vaU7qrEelfnxZ+pyLKPHUfvULfz
G0UPZNoBXJvLA5Ijr+Y6FUfNB15FiT/7PMAz6IEcYCAF+zSqOAG/sY6AkoHqSWGQdR7uuYDz0onN
aCqKd04MPQ/wq+oOSZqopyae3ugf/v9TI1qVF8cG7c7QF88pXQovmLLkZ0L5+ilUsMN6PKutI0bs
hDAIz/R9j6s226rw+ip7st3BO1nQcE8zlcog6vXm9Pah6DCQodJuIUhcbQ2XknE+2lyHUaon5wrT
bQO3+GU6jaAgi53BtvYhgtcsHqUELvzVea6ixWkiBNKflFiFpIg5wyFBzu1JXejXOVW7h0DZuj9A
3YBMhTQIgE7+nl9CN1AnME9KnrHZK8ovWFC3fjRWyTmpW/ULjjvLSU+UPdjqxqAEibwwZMJ8vXWU
xT4smkzWyVmA9qnK47nAaMvuDrPdRQdbKez50Dft98ffcXNU7khEoKgK3pXMFYy2CuEs6VNbDs4x
IYO+5LSIzngOOc9Or5XnZcFh7vGgG/sUcA9USSDVsla/+p41nj5DnTYMOrfI8ZRL/DnVkuxY6JO5
AxbbHMqjGgW/iNxi/Sl1JzY9pLRSqVOjuefQzsWHKAM5ea1sUpud1GJjo3KfSOwHrEgeg1WQMOmR
yI04JB/PcueniEV4GdCNuljJqLQ+vdZxp/W29floQpCiIU3h3cGOWcSlHIaJZo6SKhhDecNBRxUk
MGJ9OJfA4w+m2u9VVOTZXlX3ZDog27qvAdHq8+nC7Qc7rJInfJ3qj442vZDG2ucE7Y2DE4vkMkfl
dJnC9jdiIjkm6QHCgPd1Ka1s+gzgCYU4JWrTA5Ix+LMUIyymwbbD3/iWErRO2Z97+648hSqgF1e5
mjwZdhV3B5FCMzjURh1TDKugVH10Sx76nXdpI4jgAeRdt6V0DCjH25sn7EQhI17ocLLXYntl/t6N
dhF2W6PYXNxcqBJ2ur5qUltAi+qoeYvCqo/ZLMuN9bCncL0BPeO80fJDzk6SsNaTSVFYry1HAvk0
gojDQN733RO18hGfghyjNFQrSr8tRVn7GkygYxSZVoy0DEATjEq7nQrD6qjQNubXcANIwWju2bW0
XjhInb9Ys5Cm1fuDWhW5rx1PahlTnwOJ6D++4tZVnLvh5Df45Q2Jy7pI1Ciyg3oYtD/DzjT+QWdp
KM591Yz2oWjMDDWMuPqDrWTWgBacwTx54SL2PH1WN+DrD+ETw0uXDh/AtW5/SGXqs13bgx0oY9p9
92ItOVgwZT5kVhnvvNOrffU6FO1X8Ac81FSNjNuhkO2J7dKdnWBUFWBnrbocoxjDusdLu7pkX0eB
ukmIyKd0EIa4HQUPzDFx0YgK4ngGQNi6OjD1aEKjtio/CnPY6xBtbBxAza+sDjjpUBRux8OxvO5q
L7QDZ1j65xDW7alZCuWFFZgOk2WVZ56x31DlQkXAoGdGMIDA8eol0TMvjFyFQY0uD/2srPXjOCpW
oPdW8raqtVxPHiyoHcyR/PaVSvDrTo2XoctEzFdLajgCmgk+pa6iS+y22QEH9u74+PttbMib8Vbr
mav9kg5p6gSRnSSHJtH1F2K4CXlHkb4t0Pj/qUEGoguFtA6luNtPV09O3mOWaAdFnRZ+hF/hh1Eo
4xe0aHYmtbEpZboJlh/EHPYoq02JRDuKHe4YXYkTB9Byozg1rds9L6ObHlJqrJfHiyh/+S9v8OvM
oOLDx5F9xDsJwCEpFGMxuuhqNI6TX7twKL+kpaZVh6wyxp8ILHn5SfJCoLKkhv7cZUO6UznbOO3g
4KmMU7XlfVxLK3fxpCKe5kbXvm61k1Wj3EmkInZO+yrYeJ0odHjktYk4pL7R7Se09DzJhTAiFOK6
+h3P7/DedhfnvdPY9ruINrZ3ZIW6yHc6L/r8eJFfu23rVZYGG5IcRNrtrBKBDjHWQpnK+Bo75NnI
uGGaiZR/4Zrv+nbEH1ITFeLOU40UqG8NbRw+WfmATcWgFHV11MPevDSTbS5ne8ibxRduCrZ8VFw3
O1pu3cDB1aTNpDOawvz++MdvLRwxNtAFyVeg2H27cD0WoEZtebjaQDmMfUdXnHPYx/HHPIGS4amI
9rhZq54cAFSnx0NvnXAeAXInqriMvBo6dKowd7tJCdRCHY9ev+iXsLCmY1ZN484m3DoHXF8cOUia
0pjwdpYoWLlqUS7JtezjzLsA+x6WAzaVeffTDg39pzsY2o9JMWVTOTbdd5mGfOWHt08XciNUSv50
72wKjNzrGjPp46urTcmJZlt4mp3o73aO97BbG08RnRjaUKhESHt4uRq/XNVplkaqiepLgPlCb/tx
EoHboDTeLIe4wNmOONjrRtrEI/HW40luXHAIU6B+Sa2VSuFac1QfZUI3tEpgID7evy8GmL5+M1QI
tlb8u8+tGfdi52Xa2EdQOKXbFNUMrG602+lOcaLXXpopAQaXX3LRlV/UvPgCoGzY+YJb68pqEgDK
pP9uw+aO1SuaXoVBnjdT7KtIu8RLbgxPYnQGsgt8YcrT5FTFngDf1gyxoofzyOdENn61fWdV6/ou
H3EOybvYPWbIt6k++Uhq+M7ULDvJ8MaV8JpcYHFI1RyO5e16Or2S85TgFdJMtR5dQNjEsEbnAYJ2
lVpNdam47v+NnTz6X0mGNe9soc3hUS4iDyd/o250O3ymDDHH1Q0DqnLKF80rMGOOnHbO/ZYwY3rX
07OrAtNNq+YqlnFQvj7ewht3BcwIJJOoDIPbW08f+lqlzU0aX9NicIZ/MMOF2Q02wKY5r4+41tJM
S0u8a7M+9kFANOQlANF/Q5VderViy02xHez7ahlwMRNzVuNFBcgoes5JjXw37/F5dqJi5wC9YvVX
DxgdBAlf4whRzpL775cLoyrdPFsUB2SFsJXovVcbkXqm0BaXCCAb5rVyqhr3+F5pnfwc22rRSq2b
dDqoepQ7ZzEUTXpxMLt/siZF6Z9HRZlfkAKq7J2tuXUQ+DJcbZLrdpelWMVYqx6UFawwx97y+zqL
firD0JiHMGsqcyc727rM2IS0V7hMZafgdlmKLNSzMMNdLi5tEiNLVJZvUhM2rhHkhz8Tzs98frz5
NqIlydUGVCzBIXdK2KRn4JYiNbmas1acERGqzsto7yFgdfnLVx9c6mbR0MStS2qY384sc5dkqlyL
iKXp4uIfGhJa8txa2pz4DeABhBENPfKe5s6jRNOrzqJcq35EQDC0xJxeI93I02/CNGOUIxujGZ/D
cuhf4jGhENkZ9KkP85I6My68dj8/6alTN58TpFbtfxWisM4fi3oiqsG/ttrZIetygowEXw8NFovQ
Gu6O72hqUFNULbkqHoIuV81enAkNWMh9vphBnrzvU7VuDkCoIvXQL4gWngvLbPWzYSj5S+1l+Ja/
/ZuiDsFZBkxAmrY6XbamtOpo2MlVc8L6mgi7PsQ5XmyPR9k4GsQ1lGpk/Zte52qzCqG7ELbd5Fo4
lGxUwuGP4Hfqi5OU2o/HQ21tUgI3iYdEK+AumlqKtEmahSXWo4gKHsKZB81t9+D1G6+t/Ls55ngd
EyGu9miuikxFcjq5dj2mnIrTiNwfG5xgqhqz79rUu/eRFteX35kbiwgog/xznQvmy2CUouMA6hCi
C9+bTSU9VsLNd9Zw45WzbJOYBXMD+ljrqlc4um1lR3l6zaKYlIg5ojCdODqMtCIrw+nihW5SvyDZ
PnwxC5HugZY37ja4P7qO2BQgInUtch1BrYShHMmLpiEto059oBlfvyCWFgZl18XB43XdHI93lRxQ
Wp+tX/UxbqOaWmZ8LawuPaNbbATmUhvHZI7nb+qU7lFcNsaj8Ym0AQ4xSNGtb7gOXV0cZEV0LbK2
BimTWgBIkxIZ1GQKVFH+xstEMRboBIgsiqVrTwYHwcMc3fnoOg9ohyxdDrGTq/w86+Ges/DGSWco
XkBaB9Qp19EgV3c6xiKLrq2deLic2fqzUGvtWo9Jc3381TaHQmubrUo59C6TWCaEKCqd7HAY1fKw
pG3+HIrIhTnRjztaihvHnfo/NUGaBezIdTZI+6gYB7RlrstszeXz0IZG49ckhMaxFktX+HMM6Pq7
BWI5/vZ4lhsWajDoMQUDwEbMd7c5NSsTuoW1yLVCMEBcaC1CuZpcr/qnjTv9OQMxUp17KXp0RLNg
zg8dyDP77NhJnB/sFMXJg2LU5rehBWJ6FH3vvOtt/o+TbaXJSwT8Ov76+CdvfRhYQGBMHB48KoCr
B3yybSyJBi8YhRUdIlzXA6pAYIbyQtl5WLZq1NT+4NjTeUenbb21FRMvGxw5POlBqb8kjTAJhKvx
NOhRdShEHJ/Gop1OIoSWLppYhQmV9DuFs43rEmo6lARCP16E9XXVtu7YpGojTTPq4b+qmoandoLI
ErqLeZjNZPzsWsW/YSqGnb2x8dYRUFCfAKckwf+rV2iJrSqBLOQF2RB2QTgb9kdnGr29NdbvAzJw
koA5IedKvVb5vX+JwKe57o0JOCcGWmZWQnZQTDhrSdcjw1EYzQ9QD+m3rlCGb1Y38B+YaVySa8ZV
VZ2VBRmXi9MtXnx+vMs2LlGKdoCvEepjm60NxHItb2NsVzA6bJrsfeJEy3+2Fy2Xapxjv57D+vvj
8Ta+MrgiFpoFQLzzzuxtdCKA0xgVjA19F8/+z9GSD3FjvxeR/a3RjD+rEq+hx2Nu3Du0fLlvJH9K
Kgrdrnw74uiKWDnukZFR/WjDYj6obqefosmhTLvU/6iZbe7cdRunl6NLYsHBZbLrIMNG1Bh4U4VT
rpf+oNLUHdqixCikWZqdcyOzxFWgTygonTgla4ik4nZ2dmPZlZWZXkDnbEgOSofegd/acNJ8ITht
fmWj7XCsYk38FTVLG6LR2igfHy/x1nSpvVmwJGHP3F1WVZOjZycoKGi1ohe+k6n2S+tYIa7Odif2
gLubo/GOWMT+iHCsA2GrhYlgmhRLxgTVX82qoq+NFacHMKPidyb2y1Dy8vjl1A6JMkRTMYQBOlvl
RfTKDwPw7XnWsvE3TqJkRQGFANCFqcTtSHSvNT0NewyPiwnJMj1W3y0Nl4M7V93BnVrz8hufjJib
vQnpHnjc7Xi1gRaJCvwtMNSsTXxwtoCM9bYr/jW0Rd+DDm+dQXIjMjYaI/e9s6RUhdp2Nka9toUe
ZTclRfoiGczZUZ/nmgJLipytb2GduOcnsrVbCMOREOCSl+3I24l6KB2N8axw/N10OAG8cV+AbqqI
qpvi9PY1pYJHWxnON8dxdRaVKbFnLBLCQABVOvf0WQ+tGamB1rt7FeCtWUH4oEKCkAxMi9VQHXr8
9QTTNsgqIAiFqkWcvRlLBShzeziPrSuGwIm2oGy33kXaI8TEbFFpDNZm73wEFb1c+9BUP8FJMgpf
68b2PWlWe1XQWf8xSmTEzg2+9WpghAdICKwCQdwqForMTFlGbA+CKg5D9aqLsOzBI432v2oehf8J
QAvtMRpz4xvRQr5Hvt1aavAREmPM3O/KlR49PNoOnhM4xVx86Ap7Otdua/sUd6xvb99AlB/h8WBQ
D+tK/pRfrhunEnFi0fANKiQEz01qLEcxJNmT2uq/YbAJHYH6PQNJIM1qTQ19JrdSGKr13OVdbRvD
ocOhDPOXdPKHrNnbsBubiMWTTkiYeN03RyIrLftkcd0g7WpwdKFhLV8EFnQNlagq+oGdDq8XnA/r
b5KI6gl1huTfx4u7EegBSuBJ5paVttWrIzNH0PeNCuFSHTTKoQEyfhwKZw/7sLFbUIShT0ntElzp
ut1muFOX6zFem/3kOudRmDEWsPp0SUH47xyL19B09fYTtktNJ2q71n00Vbh9ZfWeFwy9mg2BNSaZ
UfpwErW/BE4t3jetzkMX1Yk+b/6NlM56t0xm8qIhiFl/XcyaFpE51M74MhojtIqxE3P+VRkHp7lm
3exoB2WoouJ9ocXIuNb0XRDRbJYXe2h75TCPTba8G2pN/R8N4K7Bl8hZ+ssyh/M/UOKH+JCErW6c
9XEWx14bW/SukFBNrlWuRZYsO2vzEfFnM35Ca9eH1+59hzg3T5+scvLag24kphagf5r/T1vayPZb
DWuoo9561X+t2ec4VNZt3R3SQoq8zXbS/alUQke3O+rZSq5o48925s6TX9uZWV7zbhADfQazTjBs
85r6oPYpQmaKSpvspBW1tfhu7ZovqTen2bcKpM6eyNhGtI0FEck2p4ANuD7eczMsaS/PHFUtxPHG
tL4qKEH6SOsu10Ev7Z2kY2svApPjSYOwilDR6ownhKChNZpYe46q86nytAIVN1yzBtXbOVtbI3EH
ooRnU0ony7+9uLpBSYRY4ggdLzND1LIvo+igZZHbnvUkLffs4zbCCV4+4msKMvjtrINe7G6oeTma
EvQAg848j9EfFkLXfprF9jGFvXSkcvxG4oKsOzMo1rb0jMA2rU+2sBvRImxLF3IY2ysfL3zRvcr+
gOHCHhNj67IEh4sqEuphoABXH651JnMeof0HMYCVgY4QgNKLazWJ7TcKUgRHI58rnJ1y1XzSh96Z
DmnsGCJ4fGFufVRwR7Llqln3rnJhrBSzPVEtrOMx+oLpWXkwl8b9WihI5zwe6jUKW19l7FJq59gd
wgtZzbhIGpB+aUeDikBw/l/vldVP+qFO7dd5YsbnPF/G+dwjHJY/L4mSvos6Gmh+2mf29wz1sxeM
J7zuauSWUh6dBbkMX8XVa8A/WjHTT0kEhvKQTHC4EUDvmy8iLzP3MLadqvpWlynFoaQ38ifYjfQr
oWqpnHXS5qfCc3LoeW5ZPjdRmPyGVTh4Foyk0QeC77DexxM1OQV1RSXw1OJLlhnepZ5tw8/Vydj5
lhuPn9SmZxzI6zzB8kT9Ell0Q6p7oQMUo8+6/BRClT82VZ3sfMatShKlZlqNNGa4DdapWVXXptcU
pmRwm9M7URlos1pV6A+exhKnpWn+VQ/QtCY7+z4OcXKKem3nKtq4ZCVgFmyCrPORSd3OVOspZJae
wjGtjCRQzCwfsTmolxNAIe2sZWW0AxrYOCZcexT4eewl4Wd197WLnY2I+ipBhjepX0LsO5ie1NxT
eHsfH5PNryjxuhQxZZ1sdUrEMsHD7Q0lsCKnDBI7noPRa6wdddOtUUisJaDLQddvXRRKSgGJbgyV
oI3M+dA2uJrqHQaMj+eyuVckSA5tAUrqBDC3H6pylcSdZgr4atg4V09EUVBOhvlhsKl8W960/EfP
WrV99LPsd0ZhLViMCWF/evwzNp4SaRQntdmAIkAUu/0VkzcWXa4klPWzKQ7m2SaHQu3lRGi6UL2Z
+gttw3TnO24NKrFKkiMpRVhWOamgM1WY0UiXO47sU6Qq4ZOhteX7PM5EMESl+Kz3Yo+UufGo4DrB
BuUiwBxv/X41rUjsaaoAgsVJ/VWLY+MUdXgHhYuRHCelKZ6nFLvAeOLl1Mrfsc+VeBMTHiPAobuq
jZrMeh1ZgnNJk/N92dXlUfPqf0OXSiNp/7SzxPebmLoG4I7/x53ftb9SrdNqXW/DIF4c/Q/HmOPD
5JXzztm/y0yl5gJQLCDrMN4hrd3unlkXnejoagRe3bqfmqGpP/Se3h77vHdewPA7OKjXgBLBL705
0WBoNOXISqkvSrzS7dBF74UpVOEeEaa4V/3FjsXPNlyW2XdKK9yTArk/rVwFlDTQTjRo19KWuB0u
ml1zgQsxBqAx2DSir5Tcj+YUH8DBmYR91GoKoYelrLPZFyQeup/rY0lMbVlpuoNn2Vh2EmSILvL0
ECitzk+adrYapeXA3Etv8TOA+8UpYjW+paJ3v7uq6M1z1BrOSFPJIpl4fGdsDE9F+ZW6TRBA7fV2
LfolNoaRDn9A2GIcqo7Ckt8tduuXSH6+a0tQnXWeO096X3x7+8jYy8nMkrf8rlnh9Qg3tmMz8gCE
zSFz6/xZLU2Bb2dRjhdtidznphH9EWh1eH089Kv+1E2IhpYs2EYCblpEhCurHRC6bQh1wxqDdHGG
J8RrzeyIcax+1Id4uUxaq7yr0974gXnhQNcIM6NURYlH2JiX0cNs/BZ1g7/7sNzj09/dplJOmeeQ
P0AOwdm6/RyVUS5unOpD0I+K/dUtbQ+Z2cW5wEFY0PiNjS+9mY9fHi/HXZhB8Q2CLwUFRqQCt9oD
OKtSrGz1PqjzWlVPxpTnQevEyYfRq5TmjNO8Ge+8mHdXmqz3oTskOzbIoDnrXT9mHMAIuSOvJO+1
9GQ+qZTBT48ntjmKNLyT1Xzei9Wz3LWNWYZhOwRN01t/1VZWf6C8sCd2tjUKORqvEHgB2SO5/WbC
zN2ySShaNKNrXdphqs40IPc6BVujSDlKFZQsThLrubSzZdbzMA6B2SnzoW4wrBudOL88XrF7RBIf
BlgOyDreAmL51ZLVgkqFHRYMMzruBX3XqDmWoa19TCNhJeidupHnUwCxXtDiqj4KPMfco6BlFR+Q
6XD3nr67rQl7AxwJJE4CGjoK8vr6JdavnC6uHU0sAUIBme4bJVUXv8tVhEZsr9IVGt/T/M/jNbhb
aTkm5TUkJRCruWuydXWFUBUAsEAhPP3Ym137UtThnnXG5sxcKvmgd175eLczc6GfWwOGMYQw0XKo
TK8P0j4Rn2nf6hcNo+M9m4m7m55+OEdNGnlK3cN1WhpNHfh4zZqDJTfTkwec7Z1TNun/JiOu/UmL
nIuOF0oQoXr01g6iHJleAv/wxlBLvp2qndAMAgWiBooi6jPy/sknc6aXYHtKt3exyL/r5maXY/Ge
8fUkKHadHLoGZsxdrSwB0Gbz1ITe/K5rcEkbG7PYs6q/DyQYTIPbDxZDcvyt1W090SF0OltfgjFX
xDdj1ONn4lE3QX24QTx8MNtE87vW6v4eI898gcE+fUhTKoI7McT9jpUNWtk1BX0L+3h1A7lRVw9R
SpCvC738CFmjO4MEg0j61oOBTAMgHoQO+RPmyu13HAq8sFOHLcsGQz87EnPrHjwtmvZy7635/DrQ
6nXINL1QYB0vgVYo5jNuR+JUZPmbUVc0t34Z5RV3+svd8ip6b6fzEljQwvwYu75PNQqOob4MR6Hp
e85sd0+7HA5zKsn50Wn4ykn/Mlyz4BgVo0oZ2LO9nLC+bq+JaU6XMV0ErnaqccVRbDj+xif7ZdDV
SpblrFmLOSyBa03aZWnn4ilCPHtn/90fOo0CCedOFoTZhKsAIkNnwrQRHQpCfZo/xvoskGxLqyCC
6rAz1P3WIGD3eAo4c7wM68dWUdK4a83BCEr0y45mDILH7Ns96tv9hOQo8khTcUb5Z3VjyYolmENh
BF0ai4M+5+NhNKb6f0lP9f3xF7p/B6Qbr4t5EhHEfSqbmnoeZolqBPOyYEUSZligLy1SRkWRHKHY
q98ej3e/DQ16RgTeVJUgoaxlQjp2d273sUlBIB8uY6GKn1WVLsciqqPklGJVJ3ygrOpOIWZrRWWf
wKEGA2poXQbGJq9x4iIyA4Cc8RGk3nDAVaH2K4zLdvb81opSi5FwCpaV0tLtQSvJ5IRapmYg8gxx
X4QRv0TCXt4tqT7/682UbHfuRXmIbt8csGYETbwGvDz2OoWzvEJL6hj256gnzZ85MkfiaUGJofSN
uqh0wttWQQe2KZwDWkLKtTT16u/HX3VjeWU/lyiJcIJId/USYRnR5nVSOsESaorfe059MLNQO7lu
Ol0eD7VxAqlug/hnyhuN3XmO6VJFhR0slRFfIMXZx4W1OT0eZeMjSvsEwMZIh9yT4KCAWsXANUq0
Ihxac1ZxhnnfHyGO1pcxn5S98Gg1LTqxPGyolBJjgvyhAHK7axxQACUdpvxKZcV9Z4UFcaYZ7+V3
G6NAgeb5BEECwHi9VfKmN7y5zXP4Oln5gllWc1wqd4/kuTrjci6IohG60nChi3U3FxNJoxro59XU
yh6v1Ew79Uv+lzNoS+2bOGOGfgQS4m3H4HVUADEkddSQaTCtqjh912mwLJr8OlpJ+UdKE+tpCA1p
11CmledXmZA04j4BNa5ZkfExc+mn/c5vgBXN3pQchjX0UjHMeeJRRb58Vt3PlkHANYWO44soTA92
sjTvEaURvj2nxffcbOovj3ft1sKT69DOI5km35T//pc3vs5p/WIoXl1pM2uHZh6NH6FjC5/4rDug
GF++hxzGrffmUfExBM8CAIqqxZqzsYwNtiY4UV4XyGafok7VLwKB6a+tOrnv0zr7NwGD8f3xmBsb
mf1Fx96hyXVfvdGqMu+WZiivXiWMD6JShB8rah48HmV1s8otBfyAB1inViPVQ27Xc6AsMSEfUV4x
xXR/IqybZqdRjFkdENk0Eeo6EXLKQxqltp9VntWc6jZskp26+upyff0V/AKgvAbVqrsW7di5Xq9Z
mKnIYsL30Bz+nsvZQsW51/94PN+tVX0FHRIhcpGvX8lYq5elw1voKsKwk3K+1nkxpmznBt+cD3fc
61NBaXkVFMZtEjcmKjvXNiX1pAWJ5JoROmQqyhvhTq9L53D7cxzR4cPB5fYDtpZVpWUsiqvjTPpX
BLZghPYoNBnvbWWSEbBeDfY1SuO0PlKI3JVo3ziQlGaoZIAocSjXr+6kUaXLBZyivi59phzbfpiv
GFv3p7Eyi2Nf6EQ8U2fsxDobXxGAAlJiVNGBQK5hengERmWZDtV1jFTjbIQYCXjTuOyc+o2viAoA
PRDZxwc/t5qaUQ8KuX5YXmMtN9FLretLjSibXyvKcHq8LddVIfkZGUs6Q5FUy895+xmznNq9qnDa
WxE308VoQtH6eIMXH/NRM5ErB3j+LrKbYT4OtT5l73QYe8qpmR0xHlIVzZ/j41+0tcQ2ClGo0EkF
/vUWnoo46rFKYfLDVP4tcMyCDG9re6iTzWF4P0FYUXijNXI7735qM0G8U10z0TafojFzruHgKjuT
WVVmXleXvx5EouyD3JHtRZLrzeSJ8moNXmb4JcVM+2gUfaqdcRsbn8w5nhQ/HZT0gvxooe183Y1J
eibpAPVwKEhs2NtJeqMCSbVdmiutD+MPxarGJ83r9cPjL7a1h5CRJCCX4hOUSVfD0GkYyUuK5hop
pvrFU5rwQ92ozkVpNESoMlM51B1CVMOwdOe807yDnk3iD0spsp0UcuPg0KOFME3PUiMdWd1JydQ3
ehdHzRUUSPky2Fb5jTKR8F0EKHdu2q2lBXNCtgqSgP/Jn/JLPJDWyYJ3iy2uPT2t01BCnmMPvbEF
K8FKBONSBwrSCZHf6iaA7hwqZMrZVXXKEdt5dhqzGb2BM8rzqZ4pxbcfIz0co7duHUYm0pHYBEjA
d2D5HFFaNRUQA6lXRp+NDt439NR+hyZ7t4qMIq0H2ZwS5L3Gk4de05WulqVwyJzeL6E9+uUs9s76
/QaVw9AtgP2KAP3dBi3yCC+CIUyu0SA443MBCcG3msKrX4asGMMvOsrK6tM46q1xHtQhAcxeWKVy
ogOwZK6PIEeqX3dOzd3dwI+SbVFJyCVBWcd2YV22CP616bWsZwMpykolfMSAraA3OrHhTmoRzlds
pBfHj93U+9sg+g19+GFq+hzGiWxkdVnmq41GyjTZRvtDmyEnnRcMYP5omzorEUTKkj2myt0h43ej
AgEGHcIoIcbqkJk9YvZDamRXVGCm5xTz9+tU5eGnJi+8ned2cyiCC9DUSIjc3V8KMqRW4S3ZFTZS
FuAeoPtTlTlBsuRfHn+NrZG4nyXdHQTdHd82KiogbFGXctAK2++Mprvm4WQgrJArp8dDvQrW/VJU
eD3U0F1J42Qhilvz9uoYmjaLPDXNrsSa+j84ndYd1DXD+6LA6JqR0cyLn4Jv8DNNVXw8bFi3ro/7
mvoDkluTH0TTmwa97Uzp31v1YH3q8s5STk6eONVhQgv0LzUMTc0f2sn4WrlDuPh6jlj5YYyMeW82
mwv3WpkHXXR/9+sCJD8N9/TqjFV+AEOc+kJtxGGgsbITFm1dFqTw6O5C+OYsr57saBrjEtxyejUT
zQwWvLXfAd2Kzo8/z9YoPNng3BCrQr1xNQqA3M7LHSe92jiRHtMY2aMqmfec3LdG4eTzNgN0Qcxs
9WS2qLNRzO+Tq1XM1hGBVeMM73BPGnZjFG5wsB8S7CpZO7c7LYGvElczKzZmevRxwrrnaNl98fZL
nFGIIwGUg9JfN5lnxR5Lo48YRZ2bEzyk7GyG41t9baQcPLGMtJyS4dS6/dMoXkX1L+MuKMXsnJwo
w484nFy39O26d9OdbbBxOzMcPBkiMmKo9fueFTESjN2SXoGHzEE/uCUkkhxWnoce7LdJi9tToqbG
n2q+a7skd9jqfkAeCvfA/+Psy3bjxtVun4iA5uFWUlW5bMeOnTiDb4QkjkmJkyZKpJ7+LPXVdrmO
C/l3A91AZ6NVGviNa/gv7L1TSxtZmmwDlfao8yGshpD2BMwnfw2vbObpTz6zyzcFqNvrRHj60nvx
y8cn4Nz1MWLCX5tqN4QY3341CYxylRpyfpyV1G6Pqi8bwB4WJjsmOef0Uxv0w8MI+J3ZIWINqgrX
jOsLBdaWRk6fQo7/wbYOILR3pbPYnObqfuJH5s3yENoRgTgCdOtx8lv1hfG2Ca77aLw0Yj4Tz0KM
atF+oJLEV3aS3YjOFp1jJnlMljh0ZQ3d1LhoMP0G9hY0hn9PcGgiEWi2kRL69tP6LkyBxoiVOup+
8YLCX6Phsc96+mJD+DHvPn6vZ57om4sFb98rj+o+jocaHbvh8oZkLa3gneYVY/tEWu+HrmN94RCd
jHq3TLc5YAIDhRoSN3gSfwxsCPq8i/gxFgOHKaVol6+jkoA6Sdt42aakJO0FkeF31qrbRbHch3fS
BgACaPLtbeoRcp5zx/hRZv36kPcrhfSYdVfQugsrCp/Z/Sx6Xtk28a/oqOcS+Idhh/px+D06dYn+
cu6hIzGCkwW5eECiTuZc+HoaOwYZCou4xQ17s7m2EFS/NZS1FSxzIsDFuXb/niq3QImyGiNbGFme
HGHoOHGVEM2P9STXh0kDANZ7JPv98Qd17vViEwMK4SaQAo3et08aEj12gfknP64sI3tF6nEPRYL+
ywD0wSNvzCUW8bmziTOCY4nzgqN+8maTCeX5mBM8yxDz5nm1Gs4FJjuQRMrq41s7fynU5ZiDIumc
5mfPJpZ0MFM8JkMQF3Fvf3eRv5Yuj/0L3fOZHA1IL9hYm1nbJlH/9iG2Y0OIAGj/yEyrbr2ULNc1
ZmsXxq1n0tmmKLrpQ+McwkDw7VVybxhNuqDRilq5zveqHqktbN6s/Q4mW+1wTBoaBlVe2z69Vkyz
14+f56m21xYKoNuBSABBJNRWp13DGo1pOq4o5bnKIOYI5Lh3RQm0Bo4EtjLLj9BvUvFd9bCuKzMM
1Rc4dDpJsarJU/3kmjaJqhYK4mO5xm2kdmpVPNnnXe7P/3528EtzkAOQA97zn4AzViEbcHbGEV0N
F428wXDjwtE589ax5MZHDJIDCprTyDjXEaa/QFcfG6zvD2hseBGvrrswDzlzQLfe8j/XOkDkT986
FITUvMmCHuNlSB/92jX3Y2ybX67LxFOPWl1ceHbnLrhpJWFe8N/G8uRjToFoJEzO9Ei07qupgZbm
ZKn7lJH1Z4jl9+7jr+q/0vKkSECljt0okK5bh39SRnd1NgSLntlxkr1+COFHFRWg8rG4ws5bffGX
etafstpLwBXExvNqMeuM8X60uOvErUG8Dw3P2kptK7dfLdzfJHABLXNVAvuhsPAcp3U5tcpGpbGB
DyyxHzK6S/Im5JhqZyHmMOD4kELJ1ielHiiHgO4mwbMXntT7PG3JcN3XWTgVgxVtWMk2HbC1Bv4y
3Q++1c2/By4MxFFQIP+hvzx9IjpQ0JyPW2jIuMjtlowv0B4Iw6qexkuGfudeNraqqMVxrLcB1duY
IvBHC8ar4AfY3B1rFaiv06TFM7iLXtnAHeL/8nVhlrm5MGLmj7H12wvW4FVEkhpytfgGjrM6vKN+
hH4zGmd4d5JL0ofnzigWnpj1I3hhHH3yca2SewbgHXJVe95YNWFMq06v6kJkPpNpgJOGFNW2oX6/
nfagQ077PCFXfjB5oHb1/s0oh/ERgiD8y8fH5dwN/e+lthf6PzNLEMSgzpxBRmkMxVRGhMtDqiFG
9X+4CpgGGAoAMgERpbdXSZLVsnljzFAxwO0Nc/EDtniXDLXOJDQsDQE6hPTbxmQ+qQVEw6zwI0WP
dRpOpeI+2YEO3uxBqw2uZTKwA82EV1GBmPfx/Z377PP/UHmwQc+hDfr2/ow3BeAd4YQZ65pyxJE/
6Fn4Rc5xu8ss4/Lj621f9UmMw+gyB69hg5a90xzKQQtDH5pCsixy5CEaYQzCMf7bO+r3JTRUBIiz
7hIg8OxFYXS6bYXwj9MZ1YRlq2jjjB0XP6h3sFScSzOw+AhJmrSadTxd5ZipXsgeZ44C5J0CeNhs
w9r41JAtHZO+JmSE3k2m/LuOJzDVY6n5RuY83H/8UM9eajPcAn8Ma9nTyUiA3eGcCeRf1TTZ3iS1
KCSR9C7r55f/w5XQ4wFCjgQcnxKaWpXLWHZQZMvivjel38BAAQs2LX9KUy+XsMenwNWtzgLBBwUe
zh5y8Dv9AEtZN3HGjuNkzC0szPg+jQTcm7OMJl/GBWp+u1iuqyyjeoyeIx32t/0qpbzwLv8/P2Rb
fuGwYLV4Eqxp16e9FlAjb/w+rJjf80NXt2a/wDJ0x+acoAfsZzwKX2clVLMQlWpzyfjpzFndogNy
FNhzaMKCt2cVrB61xBZ67CM3kFJr0xcZBiMknXiMwUqSXrjpc18Vek/MKDGzwGb1pNkTeomCWkOp
lWzzvUpb04CeOLHfE/DRl4Qpz0RzfE3Yc2GKjIH16dbN6rXvat2Rq0YuSwlm3nDtuOcd//3z3cCL
mzrrZhZ0Eu0cnBFNLED+tV0zzlUMvNaV46B1FfPUhD8/vtjZ14U+CPo7m9jZ6bqLLV6idQDGIQN9
Ky7VpPHmah9bkFb71bKiL7jwxs5dERQECG5h0AXnl5MapotSi9wCDjuYCNDJzyJpAGNoaX0nSOKm
KhYy9S4E9HMvDjMKrPA3UOg7CCo8ZdCoCUOPbdPiGMooB0kguXSVcxEcZRnqCkwe3s+xa3CLsNpD
KT4oYgDESMKmPwwgrO2hMj/dTNhCiGINWXz4+B2eOQPbqhn6mmD8gex08kTzBcMlpjx8lnHrXzOm
mx0Pl7SoARu48PL8M28Plj1Qh8EqCqzmZPvz/ylooPq9woB9bo4zo9I7BBKWRJVUol5LswQD+VYv
cZ/sQxnI5kolMenLWo1AxgRrDWiM13rZFy9j2KNSHuorbuT8JOTYJvs2rmPvQuFw7sn87689iYgD
ca2YRgltEQBHKrhfQ7xumYIiRQ974RM78/KBocBuCWrtPtLcyaXE2GJ/hx015j/r/NWzqy61wuo4
JGN/r00HT9BpMhfe/PZmTwqVjSSFChLYanT7J80fpJeHXg+oGVKYxT5Mi++KhPisNDwMyiyB0TY0
MKKfeD1eNZtcPnz84Z37GLBFRvDArHFLg28/hlmzZFpayo5JoEJV0UFgcZrFkwwO1MKYo3Beai71
QGfKULQHAEGh0EVXctrHSwiSAYgJN4WcBM2Nb/S4j5eFwydU+PiIMGL1eTcDKsj+kXqzJXrELWDo
cMQwpT+9XUu7lgfAYB5JVyf3OvU6LPyYXwbtkF54seeeLEg3UJbawHhYi7x9sqlLgNWT2y6krbeS
vg/9g0x4cEg6TC6p168XTsq5pwouBbqiTRrhneZya2QbAiHYHhmd6fdl5B0AV327G2LfpdfNaHJd
IGTme3TvRF64+H8Tt5PvON36CogEbvZlp6Oq2Pg1tto9nqxhrQFxlER9JcDjYNchRE+GHeyJZ+w7
Z8qqcELLiy0I84JiCDN1T9i4PNGBABbLaTCqe1BOh7jsqF9fp6GZ+ENdN9NDPmTDJ2jyekHZdVm3
7ocs1urCiTiTaEA3BY0JETJ5P363A+ujtsd0pO9aex+7zqeFgQXV/uODd+4y8OPd+hNM3t9NmUB7
4lAgFOyoZuJuYbfHShWll0RAz0RPSMdCMgOfILSUT+vJZIxXkyyJPHYxWC9VCAYKdLFJB4RchLHw
88f3FJz5BDNocAHgg+UpEFQnaWyGyVPHt2VJHY4Z3ddjZ+cCCK3gSyOjxZQJ6xQt8JlOwcEFrmsL
6HPmYFiP1olnGcTtusd9NKJy8BJ+CaH5tpaRDQZxleoU/wErCRToTZ7V40Gv1D4soGYs95HH6PJl
ShLKy0jBz6M0fU3JNRRte2Ss2YibiBr1AGbT2l94kWceMZh8ENEB9A5DltNgBiEUaVITSlTLSq5l
3c/LIaQR646mxd8v5KhTqvYWwTJ0/4heaBGQv08C9irUNK8NEKR1M/tZCZ0r4ZdGeoMsVCyoKVkw
yeepiXh364E67h06StqlSGiKARNwpWNWkHnwDebzIXQZl1V2ffXxd3DukYARB1w/anoIYZz8RuX5
crUz8PaqzfD+vc7siXVjEQvxj1qX/z0OkEYB+wSPDIjvk0tNkWYMji7iCKFUfw8xtOlPLWtVmmBV
r/9+V1CPBtdj265iP/Q2oNNtu91BAuboTTrbOx4m1QSdkzLh6uvHVzp3jJCfAJDDeBaSuiftw1Jz
w9dRiiOmMc9CNtkuh/pk4UE05SHKl7mElQuvFr9rf3584TNB6T/3H6g0QdH4XTFSTzH1ZIynqfXU
7ULn0k+wnc7+fX+7qcJgKgOhL6iGnEQJMUZCjcOIzwN2bVcrJ92OWfh9EeNfUnY/U9LhUphHIjMB
onRa0jWTV0vfa3FDGWXXTC6qHBJ0ZI1xPhIQYSUo/vrp46d45vPPgYDAFwI4wnu8cz1tBigzqDON
G0aAocb6pvVh2KbT5gKI5MyHsvEMYaCEGuO9zs7UBPmAaMyPiyXzeswDyPVeMwTTruxDC3bH2mpr
72ZATZMvlGbBJQfVc83Ef97QkLfOcC5OI/7kBulR7YHA40XNn5pgZn8FtZ32q58I0RdjmsivEOvC
pBbSf23ySFwHos2AijcpTBw198EkEn2YochwA4xXlqK6h0loIWrQa3cfv5czHwOaHiwmkRHBDD4d
KjVpNJuWY5vWoSQ7wIk4KbTH1ysdh2spJOr7urHzBbL32VcEkCa6ScyXsGV4GzWyTi9enc78aFIR
/vRzLZ6cVgv68ogd2nHitxJjKaQ3Lz5+fLvnhkmoMHCKkY7RMZ9eGtMjp2AGyY9B6pguGgkqdgGm
ytqWAlLsfYVMIwQERXSnynnmfgibuywERXvuyePHP+bcmQAFYIOOozjEovLtY5hUiN45jQXUJ5M+
K9DfBz8aGvWbdYs32Qtv+kwcA0sGJBnMYrfyZ/s1/9PiosuWTHdIQID+paA5jBBihL5c9e/3hHoX
04iNvvZOh4iiXsHg0OAqwk8fAKINC+Y5taPIixdu6EwzASIl+H8JaNjbSPTtDcF9kPdkSsBgi2t+
GKVMmzK0LP1u+cJC7AuMevrXmwMLFzgi4KlQzKGyeXtFiAKDtJ+38hgIiLcXWQR3Q0gvdlNc6HVN
LlztTBxBJYztJwbLCcLZKTFFRRgDkhpxJJszqIob3UJLWsmYf+PgAHfHSI5ZX04gCHYPuV4YLeo6
B3zcDTFxhwSJ2GE+TOd6p+BZz3ZJHy1q16tgqgvYUPTRP78QKBZDmmmrOkBuO+3ughG6Jgoyn0fQ
yYddk9v4GnIq3RWOFL+f8mm9cL0Yj/ttewVgObaTwOiAOvTOzAN4ug5zF90ea0gHlyg7hrLNYOug
wjm9+vjN+1v+Pb0Wqg8MSDGMAs3jJD9DOQx+af4kjggqbqyYmSHInmyy1AVUJLyvGm37z1qMvT6s
6dCY0oGuYQtwVFsKrnTf8aKfJEtugEq318LS/AUgpsFACNZ64DHQZaEVqK7JUs3tgmx84fcH738/
FiL/6WsCJopl6ttPN12hgZv2AFA1qT98rjFu+73UqOtA9QzWpBzqOPqLxjEHC0rmiEA8jdovknPp
bhMloJHMwKdpLhQ9708wZGrwfQMYg8HbO61yPE8Dp7ktVfu6++o3JCnCJc93s5z9p87Y7x8/hDOX
2yb3CLiosd5rzjfEWxYxNwLMOfQjDKrld6ZdAWjKEwx1orW9xJp5n1xxdFEVAxCQncHKtBFCPOEx
sD/N1DwuDJhs63kO5P0ogzWoM1eQO28v1D/v4zwwzRBkhy0RClbs1N++abABNDhsfD523Ot3azaK
TWc6vZBItyP2/pPCyhRNLaoc8OdON1+JbGpv5iI/jnQI2T4Bi4XeKZfGu9x3hMGhnix+uTCb/vSn
RY87FtsxrSCbMLtCZmR+gQmLCjZaWvJjsjG972rB5F3cj/BSG3w597dglUxjuSjrNNbMA6OA9AR0
PNSuhthZTyc7fx4XJZKiWeEzXlpeC7gPG08OULxP81+DJ8iPqI/lZ4ksSzHGC+ofGaVsLRKBsqoC
7JC8rlA2c5VaZ33nSzr9cs4KeZuv1v6J/XluQY2IZ1WGHLyOErfCRAHFPWgGAjA2ftuOMCssxqLx
vp9i5so1Tx3/DKUy8dVTkv9I20D/8O3aDgcWiPEbyzDX3vnNuq6FGJYFbkCm5vwvJGKYPhrMhkiR
5YItRRfD0/XLUqsJBiLgRvLosCwJVic5Ma77RZsQM0Ln+viReDr73Sx5H+8a1OHLIYAzG4eMAp+G
W06wKr2VoEvRysRW8BsjifNuABoPw9+zyBtSQFxpWf8gonGobfUiAFzdX1VdNrkTn2SQEGS8Yej8
z0LV/RcZk5rOYIvY3HtZbZ+rKxL0S/ipDTV2s7ACtl6A0JwSJYYjPLUBTH0JMmaSEjgsZVHvhvEL
NgsquUED7w7crf1Yms0r58pi4jRfiWwWL6wOzA8sjFGpSMAZnowHCe4rK/B/KICyXFTVTi6wBRQW
UxgHAXPfwQuPLX0JABF9zVQXRiX4ju1aGCXFs3Z0Ablb0gVLiz7LHiFs7AsgwiT73sd114NiNoif
ExRdRRlkI2pyh2SXA+MG4N4O5iOyL4Dm8ddCrgJQHTGoHJgrMOZfagr5tdL3AfYAHJ86WgGnlosK
4177rXbMv0MZM/0EiGhSO9aNfNjNgi5DMcDrzhQJ5P5FmeWQ+i2HeB1fccbjaga84sGNuWqKxk3J
LVEmA9QuxeJRap/7JdYnvGzrLjHlnLPmgYwDZH9j6CmbIo16c8PbTGiYberhG+25uGnjUB2Ikt1v
FyYyPwTc+V01wjdDlDlEiB+aSSdtQVQw2xKfP29hkwhFl2JY4/SvP4f1jxVOede6tY3dgVUDbzDl
iVBUk4c8c8v6PgC5hHfRNcO8Whdet4w3pmkdkLsprR/81Wt+5EihArLqDf2ied1+9eJ+fWakHdcy
bpjvyjao6R84ITFSNMEsmpKDZUkLAhsyV9U8VdlV50/2Wxj04ee8E6EpGk35N8vX+CmnkVnKtXfJ
nZFAllasyZY/OiIuKMysMb8cskwzMLhMCOr/2LUQ8E5l41VMz84UuV5ngn9v8l2bmaGG04Ru7yHQ
Sn3cWZP2bWVGHfdV6MbG/QFtD0d5zJuYVRr7P3FFpj66lViZ3a81yysJhjqUTGA66QrADqO1hEbx
rCuN5Z4sJLT7SinG5ZGEyTBWblqC+4iGAn+L1VDJbs1kadclZqXMjfrR8EG8wjY3BG1YdT7erqPp
hK9Qqc+9g6t9GbvGfGdUjLTsLZVrAf8THJB5sBOUoWPV/+YxTK+KGsFMViMcauv9xJLkW+K1y+uY
ZOJbqAy3uymZp7jMx4R9jjuS0APw5CACOdUbWjExxAYQLQwCKxT8uY8qh9ZjsVASHKKRS7oPNZZI
xUzH4ZPlgccR6eTyVAcBhl8qQt1c6LQN/zReQ9nODRCM2nPuMox2sH35Ga6qZVWGURnsWiEC9zQS
VptSNkn8HfO9Ydq1hA66AC9zfSXY8240NputxeoT9x3G22ooc0rk1RChqS6XnvsQm4AuK68SfDN5
4ZNOfQbHrf0BgAUwYPM4zbbIc296prTuYZ6ktPcLfhHTdwGsBSQMxoA/i9gl/Y5C1i8p8mWC7mPa
4Fpl2zQbxwJss7ho66Z7XRpAiKohTlq5m2ebpmWfeeI+AB3gwQcrwZaTZWyC6RoLv4HJjRmk15is
e6onL5mASJvVr3UDmOA4+mTYrVTBOjFI4TQY+XLyKji9TUOZpcx+68DSQWkKy9oYbk8KFtUc2prQ
Q4GLgV+sQwDhTAxtofGbqHVNdxlZUmBwUgL4AnCqEFGNos4dtVfH9WHU3cb4S6MGDyWwmPiXMecB
KVUX+HLXLiT4hvGA7iH2ugCgZ7QOX0aZ55/APgLdMHXguBS91EbB21K4h9DO3W3M2ZgWER0AbkKK
5PcuGNxTpPn6pEWPbxVCYclrVqOO2+kV5TRiBw+ubcuh+SoGmvX7yMK2rsg7MznAKiEHWpBWRuI2
7Ofo2FDDflGNsAB3RMZ46dq5fxqjkPF9O4PkMmPMr68hxbP2WP9E49F2o/8L5oMt7DE6/BcM1N4b
hHnj0Z0a0uW1m9cQktog9mCaLEeEQW/U+SeQHGpaOePSgx+osS/DOk5UCc3P6W+sahEXa+cxtm/d
lEqcMpq/gsQ9wEIW0YQUq0a2LCVggAxmrg2sQLGDlq+mSeYVtQXTmEVrEbnCB6xgKn06UFH4i8rv
GWUQTfFcbEsnYG5VRGHf/piFYX91FyxzVacyc5hqk+SBhp7G+Y9JpLBxEjEKDKiaAqCExMp7vOci
Mmq8X7PAjKVDyfxYE9Dh9iNi/9Ekts4rK2sUxx0yUYBZoTMZ4NQNlG9B1UPWTZJ6+B5EOlgBwqH8
6+DWXOyUBgC2gJtUdt9Bb2CuUlvjm9TBZMcrDrba31AR9ZkTBUOdWEZyKWmWdbxc2ny2leNb1MIW
wz1Yqpvkqg3a5hOkqmBfMcKuD3iOeJg/czhIuIPTIPnvESW8zxkc4S2KAt/ttJFdfocWvn2AvQV6
3yHqU1mp2AHq5sgGl0C+cYjIKxXdzms8MRUd9ZB24NjGUgjiCK+5JYR2upgGLbpyAdkC+XG2HY4o
ov1ftU7tZ8ilofv3IwbPWLiSrMHVOin7kvuGHsZExTnOy2S/6sTpG+bC6avnSaRBSO5j/6D6sa8L
HSDClvCTkEshIw/Jn3AOmZQsBe4gGZbkp8hanDBvHcLrupXZhDvA6LOoBwTl0hdLB/88wmZd0EAn
n9DLNbZIIWDbVVEbGm+3ch0EpWU94uIQ2jiuANIBjEhAnSHAEcmze4CA4MyR1qzmBVlcrfD5MXI7
QpRCFl0/zvjDZs7vtcDeDnkmhatwveTLcpgn7AyxPxMovFq4Bvztgtg0YOajiAWcUsKoVIwBvpXa
Gf4C/1tbQyqZ+V+k7OgTiU3+Ix09JHkqENNNC5unw8JYPewHuGRCmigJ/AET6o5ouNjYhOCDVwQr
lETpH3PuzR0md9xcwfeVqSthm/CrHIwI0X/4TVh0QwBMY24GX+29nkQAdMfAaFTYakD80FtUfR9l
m6Uyi7ApBhYphtQlOiwBs04XsGXPsKqZoEFGIANtQS8zBUli/tsEah2uVMTIo5QeRIpGANWf/A0g
UsYDBNSKNgF8vAA6IrhSkljs76AAC+sxu5gvedP1XsmnbH4ePZ/eMnjJuJIPoeiv0Cf7bQlKBTIJ
QbPDUR7K6G6IaoXdYMb868URfzlIwO7GQmSL+QqZlBi/2osFjL5c4j3zrm2vl6ReeKlSiJWWU9/Z
7z1Ae1PB/DFZYAQcWlsyM8xTARmYuoPj+MLZzjcoxMtcobOp8Kn6qsQqafjDeDRDrShv0rZAliHe
J58ACHKD5iAVRQDZNLRScyAf+6bRYwHpn+APaOcxSpBcQaw67Tu5W1qFjyyCUctSQPCj/0wBadQF
lAfq36Hxp29rJwdbWRQfCs9p6wQGaeVQzY5PGJxnlg9FjaUl0Dd933wZ2zW/h+A+8v+auGHZjyiT
oqLtc/pn6sP6F9aevizjrPfmMqmjDpeFjPCdxh7pZYhiVNjMSx4lBAOHQpGB39HOwwLWqdj+gqEQ
lOFzHzzoMtLduFQOldfvKPaH75vCGNkvqEd+kNU3r1DtkxwcUpNtQVq6qeCoXn5JMeP2gtHNmC6D
B3BXYx+z7AMimj9o0eyr6AQbsRAQ+EQj2Q0c3cTcL0XLIgTh2sb4wcviQ7RFoMeQI0ZMdTh9AqIh
jkquOvEH5lHDn4jmyBoigsBb0bNxbaqpJdGPyKA3KyObLj/Q0CKQIWABJ5khPN9yKqOmdH4zswpl
Xrc9HwlJkWkV7jm2Sd8VsO9BbxkHa/gMoigqH9LMk614nIsB/KVZ/2jqZnmJjQSUo5VonQqAU8g9
KvYY7avpRX2Ye+kvhTGTxWsWcd/sYDQ/grwAnOWErGjdT9lAhK6Y0sEjJRJ8e13DDAXRZuDuN1lo
c6MDO7YPygcUSBOZfGMgivN9t7gcZATd5eENBNCbrspGSQ9ZPUy8Qt3ZAcDiu7k7yBnyDIUdXEhR
Z9daAXYSGHTOMgpwrKUVpVcn28BYUqRxOLMMf2Gam/FicWuDHhCzP7HbkvbzSiI7FQmgQbxCjK7v
bB82r0kyRW0Vj0Q8zoHXqGr7qG80vFRQuPeJ15fgFQSwdGhTDNrGCei5BdXjl8wlZijHZbFeCUgI
Qfoj3LzwegUnLSerjgs0ufZKtXnvFyithieaucyWaQsFioIMA/klkDR+1zbRzzykK1SXRW4Q+2Md
oyNOUHX5kfUzhL+O5GUruvG7E2ncwFbHDukeed99aT3d/AJMpn+A/pJ8HpLVTw929vupzCEGT4sx
cR0yhlRGl2yVKcK/BBy4kOhw0BxzFv0yZpjuwgbXLRo4grzYjkuBrntdaugItCFSDXJ1XHq9XT4L
/NmjaEhODon03c9ayvyxnqc2r2oC4BVOQj8gM0cY4Bf/UYQKBljDcW7rlZVEmBBwsGyNg2pZVPPE
Ufsecpnlz8uaRIjjuWpjxDvI1BddV+d/ofnT8wLF4DDs8qGOxB66CFlbhhlDQHX1Ir+javRvF+in
myLqYh9u7Kk/jnvt9dkvW7fuOVqC6Tr2N406WLe6F4RrfCvZFOOCuTQKURKIQVr4GAG8TC7O7k26
9msZJm3zG/VRHhUuI+oapIwpxZTCAHGAeUBfH1m3Yo409t66HNp8aTGy91pkj2Qd0hwNbSgPLTpz
ezXAY4yAFB8Tf8dGMX4CbsW5spmyRiMx9RhBKULx9tveDKIYAyWQzkK3ZDekW7wnwwZzD8o3iqE1
kuwWRTPaNccEVUBJjDMMqecAA7tmJSHqQiD9RME66O/vZBzQBw++IVcqCPTjso4jgZkFbGeK2s+s
rpaapV2xZvOiIBCRZU3JmMPpMKBUYFw2B26XRUz8Xmc/f/bINLTw3ct9LGT7NTfFnLmAFl2GIXlp
TBd+Db1ZP7dTbmFyOmTLguHz2HlH9I1mQcW6DE0JdzvPLxkGy7SIM8iu0qhDv5HMPbvzSC76EhUd
I3sQE7HtAA8yfmxZ4qtKBAZauiEGXK6I/ASCJ21q9UsiZtj00TldkevzbPzGW1s/Ljas6wpLhuDv
iLu543kAPmHqi+zBNpPFb5TtxkYO0ucakCxZ8BZNWTHWGGoX0ZDTXxPkHGkpdd8hw1CW9bsOXfvf
IFwyVkFGXCOtTHO4FnEXghaqASy+q0OJnNpjQDPu/Y1hdz2t/XxPRCsZ8IBT/rlLBoMATbwVg410
CKeKYNqqdmusCT4GbLz9wpNrcK2NTiL84Dr5AS0XsNkyMcsHEvnsE+xBbIKJntXfU2fGqPSSxn5d
2oDieVGXXJNBk/Qa8OPMx2LJUAuRW5om1/Axt68dtNlg+wD83GsXOYxlaORBzloCjoJ6ZRLmpYsX
MxRu4sEtKjNnDnKj+hV5gxlPaVVn7weUsc8qTwx0arCMf8phF8fQkI+thh6kyZ7hWye+zvBWQKqw
kEkFDjJDL8ZXPX/Oc90ydNo68HeRXGUCSlXqfcFCkAxHNaG3LvI6SO5EXIfXEBrOgyKbqXm2NJa/
UcEFr6F02AUw+AjDnK4LIeTT1SlnqNhWfzjUqvFuwCHtBgCra22rbKHdryY0LsMKLacjRBzyZNxN
Kx2+zZi1BSjeKe92qAUwWkzN2kAwWrL+VXi9N2IHVMs/80ARPgVmtlm1ZJrg5K1Wfh65z16B0EGP
HfRm/rr6o713EVt+4vsIHxOY0P1mmHLywo5Ah0Ias+6fJfQiPlH6/zg6jyVJcS0MPxEReLPFZGb5
6uqyvSHaTIFwAiRA8PT3y7uZxcRET3YmSOf8Vlbu+WjX6vfOxBhnc7PDAyYRy1h6tK78qLZ1+Dpa
x/5cB2f8OZMV9Gn1ag7PG/rBJ/z60W8hqnIkFnFvm3wCgRvyw3LMGV0aqkKGTPe/AxX4lyLE6LMb
TG8yoo5YXJlU3X/9Ds6fkyQV8swtvCRL7LUE59lO+xr6JfF5rVsiKvG5/+00IZo5Sfe+S+YssI0x
52QGYWFskfod4tr90USJ/LkEtbxzJhG1F93bdp23ZIP42cZlYlJdezYtKC49iem++dVraU17BQ/n
Nh9bUlscm2ajwkHKOfhvsKIdOBXK5/MQC4mbdSdGH2i7tccCzme7HcPNRKgeIv3uVG49cahVXnQe
iJCOU55LJM/87Yga2Bf7noOI402UsoR5HZ31Gykhp4q91/RHQi5J68T3dWX7eMxf9zEy7AuaLefG
G80WpLuER0zHpDVxyuix/ppwDQwptpcYLK5hlk07WIEhnUbhU2yiOWHSHgG2gDJZeLC8yu3+UwAM
4NmOjRhzVt5w8tEWOpmvKV3P93rGjotNhKNxsjpW4mMkVSUNAAr3XIKeVkhJuu55aScqq+utDyV3
rkySrGqm+XZziXfjIzZrk/cUmD90U5+EGWVN9ntp5vBbQV/8HKqVGUO3PJ8LSt8ZnDCQPseTshL6
+rrhw9WEladGROJtXbzVe6PIxX+ZkJKNwykeIb0/4KzVf8vkWpzxKl5oRj0r7rrgTB/A+NC6ycI+
M/XzvSPQc1wI4Fv7Yl9l+Wvh7LhhMjT9qRnRUGRdqOU/X5QNuellF8/kt4ZAz1TdJazOcl3eJrXV
oKyc2fV5jfTykGiNF5wW+PW7nrbrxsaC+CPY2/F5F040kHQwexvDf9M/bKPjPrersUUxYdASaSzV
/t30oXcn62h/DUan/eh5SgOSjqfteTfe/Fs2U/g+QLSDoImQdXPwmuWtQ24t7yN6c2Y2om5jrZxc
hue1dxogoXUN2CU4SMX0OIKuzs6lk7G3toAwwR54QPv2LrWNmily+xCwYFZVASswREw5zc7kbiMM
bot6dkp2LscTtyP9f/zrgRq11IqNY+cz5+tbY7XecwxyyriBFOe/jTTQj6VV1ufMZ3HSgQz/HV5I
OdgT2db/RdrzoVdYkb0MxUFzq8G0xrxW4xUH5JR5JFi2k7iw3G0qmpKPA6thwlusEYN/smsMQv86
B7dy6kN+a1LnypVJJmGgJJGLjZ7DARmaJsOtDEX5GBjfNtm698nPYZvMdHGJ6t3Pa0/K6xVcsMeL
u7HEFYHbm7XovKH6GCx0ssAXM5AONYp1mNnEvjZ5vdeHvrPDqikL4x1Rkg9DGOtUqDHacokUI2Ys
0cMLjo29gZjfJ6TY0cYX0Sbz9hMgQqqsSTo7/lfbXQArGNezfasW5wjSiNuzztToMZ7puOxaXibG
9DPEEGUIamFxmMJx6vOp76cd/BTrRuE5g80CKCqbNK5kR+Bxoi7WOM+04axIN7njPty9jAH/h+Ca
6jj6Xm8XYd+Y9zVadJJvXqRxMIdQWamP+OJ44ueb3EyHMG65XuPxjku7/1znzbskTTf9bbnB6suK
Mrc9xdveN6dwmpKnflV9m/OyACE0bjTVrBlhmxTSwS2aiiVgQBQA7OPpej06N9UmZPTQsCj8LTuf
8rpp9b6krneZN50zDKkhnUVmSYdXhdS5w/kOBp/JJgUO0+HZiUZXP++BWI5PQA+jHg4g8LDwGWPq
tOy26j9cfNV+dqDu+rueyiNWgqWO+ndJBql7ciaiMHJAQX+6QVrcVKc1mmv56O9jadJqO6LhZgNO
n9lEfZrCeS8YgkGjxX7be75yPjm22GiSEReCSMU2L2HaCe7gR2N3Ini2EoJPvNRKdqMLzKPdK1NV
Gd7Yppfzk3SvArE2DnY37215/JMCKPD3cjVvnjUPmuaVtyHuamE7hceR1xSiwu+XrZrKdE7doXdO
U1wt7KY8P1CpzkaImyA6WPNfytK/JY0q1HfJdeh+ozckNn+bzloUbzCHT9qyPvJ9KaHMI9mrC0eb
tJuZrN7O8x4iY0Jxy7bbtxn2iAYgfdtqkkNLbvzwrwyDMTkD5fdV1sUKfqQOqmQt4CaS93pPLLSA
0+H+9XZfmZeuDNVSyK1tEzqSV0ZUNcHkZr0jhXvexn3aHgiYtZyz1QhIPYs2FXninJu+jWfNNr3Q
JbENGi701B3O9m+sGnCQttzNxvCSON8rf/h6DwQ3tScPEFO/RTVn0Hk/BpZHvh/nSdq4z7IRhwIT
LjE8XuYQL6LvXWsQl2VcKdgjrme5d2hVnP9xscRbBvM0OM9WOcVeVsdjYj37DHAjYQ3Hsj4m5RZD
UfL+bz8cuczbA1h15H86BIJEhTLKh2mRu7vdNnu86QfeAUdnbJkjOZ2aFyL3JS75dF1VYP914Lnn
PBZA8zfe1nXjDbAu6QLo77lENH4ExbnFZXGZAz3WeRCKTZ3dBTlRinNld1874CGV9u1mA+7YQOnZ
tEszPAyR4i7o2GNVvs0DAnVDdk2fdiRBdylCCfvOdtYG0El48565o59oViMCUm8TgLd/x7jDMaNN
V7pgcS29UzWVJAFWnBfr/ZBMPEdQ3IfJNaOP/NlczRPcVYJYHLOYxcolldItH3Mpm6RAExCarJR6
/eW2x+pnCcboI+WB0+Gl6qJGn1R7hGwRCX31hTusg85mn+7aXNFQuBclCXNuXmt/2j/auHdtyEp/
CV8DNTrRbQK3ypJIrmHmWQMfnOY7/TZPpsThQk21zFZMpiZTdDsfuejWlfJbvWttbq+53ntuDl80
Ba4al79WeOCnqa15k4/JNgQv/OFckJK/3LvSm3LyQy8J8Rbw+v/YpNQjIUjVfoHkqz/88nod0Swe
2/d2beztNCYbk0WwMW/C2FmMeXVY9eNtU2nuxba2jjBHAXLAfuvIG/cMGHXybukw8n/6rLeo7xpN
wF0KWNkOrA3lcrzL3Z76lOLFuIReGGB+ZbKU5clebX98g4hQ/DBr01d3ABmoAJTQGowZfissOlMj
RER3pqCyq85Z34Hh6+p0mJK0UZwS4ZSPdP+g8w5ibR6HJbIeAuQV8Q1wQjim1mgL5y4A+3hb1jIA
LK0RhMGhKosTbE4GoDm/9WlIilAeZt3uEY2v3H4EoXP6sj7pqAr7tBFsk7fjEZAJTCug8wIyy4rR
dzPZejoZQFL7uVS/at+RRy63Q5RZHx6joipP+iJvBvQ7X2PfM/l60FNNGnnd0F1mKZT9lLR4KE/9
2sf2g03eHSf4CmQApwlPwtSDNcALCkYIQn26cgv1mYfxoIZ9Vlh76qYD5HVQ/lqPXon8/EdwTeT4
aHVd15DBK2xtMTYle6+P8jr4OYbCXvNlJWD4X6PLeIIs4BztmM/BbwBnbR70yWYJO/szkOXj4TqN
yC2Er16hgy3Rl6Hy1XJK0AfWP5fZzIwTuOKGk7FIEh+7dZeXjTbm15486ruZius5d4U+YBXReeRe
7QTDfeQ1crzhlutRGhoBRCK0giichbfSXu+J/hO8qwwzMcVlTS1MsHz3hw4FAQHd4t+M1Uwo04oV
5N84Ouppg/z6xNtu/o+b2BABWu/eCajYcqkZAh54pbgt3qlu86Mpd8fGKskSYiQ2hCBDeqEu8E7D
QHTgK9k1SNYjugj/axZljtuBQ3ArrE3EqEA48sjBH6FtNl439wX9hZR21rfA3//JbuuaM47Tts9m
eOwod4coXE+TD02PrcxYyyTT6Gha6r9te13Hh4pY8ZW4YiCaezSvYj2FjZx+6RltFBjVIkAWE3sg
PoNoz5ITsaKOXbkHBv1uPeYPtol+fZqDpL7HVTxX53reV+8kAYlBCdYW3lYlhzMgsxm8kgK7tqV5
fNMx6p5wBhRUk+1HaYArrU+N5W0PAs4+OYuNwyRzFJRhFvTG3SnXmtnmFkuJ5TS003jWiK2qzKOo
qr53Ic36vFxwDF9iArJQ4e5Du+dULS9jJt3dOXJdBXLJ4Bi4sbnmhQev7S9WtgdR9WCoGyJIfdhi
kL2krR81Ek6URPUS8BcTzlGEwtHeeU+G+asZ5upxxbWMFkbwuR0CgfvTwR71XtdT+LjzuYcsKeOF
7bsS8mMznfubEIT2xQ+68VdVOj3Ki/Xwj+er8iZ+cLwV0BXtkiLEBtB7pM4vlke6kSD7S7TBWKee
jjsFBGJRTVepMDnOh7GG/xzBi33qTKmHEz2IQXDmZdRx4dbR2p1IjkAkpeW+j2fXCltzDlEUqEyJ
KgpOGIJU+bouLMv57PvXC2HQ9gd/mDPfawZW5zeds0lwltJy3FzW21GfxjhUyWlvKDN5WcpVvPmN
z6sr5Fx+tXGiQDCM7/2C7kHH1RAb9lPvAIaFqbbg11xhIUknFjy4YoYWXnkOpncF5lZnZT1P3xu1
v30u4IYeQQRbZDWhjp6JBpgRN8TB2pxg1w1vkluXdmp7UqA3kos9EBZYhSDjvT281dIkb80ejt+o
hv3uwd9tgXi5x/ngrrLrs0jWYGyBLUY8bROf7KcOJllfkG7RbWhWkOvXJbqSFkzay49wm/Y/Dlqc
nrDJmJ01tuT0D4KuEfeUInLhl2Go/Dtv10p9buglo1NJL5d/nmvOl1vXAuI9V4fylnxS3opmxt16
LKgli00DpGRuFhHpn0Tz8ohaVjj+6vGy/dlQXv+wEpKcs6EiZIY3kjbpS2OIC8jraaVlZDxK27+q
szxaS9HEDudyXNeXQ689+/Q8EgqjYeiT3I13uKPK6jRwXS3oChhH1lvEHNuuLgiZli231sl+xmIE
WibraSZXlH23PvWsg//JNTaQU3sEGT1XPHp/28HMVeq55nBBMVcz3SD640tgkBhTRUVIf/Jq7dR5
aLT/xX6BZAAQbe/fF6k3bvBl5U6iiBZWO8UbIslHHl1VFwsgbPPQyka811vbtfkkE8cu2miZ5Wc0
lUPIj+bBoni05OqL7Wh/I1mot//ockO4gxg/OJBUbesfpa2DNIVJLPqCUojKhCgIaFOPN9p48sht
gyebeXj719FD7KeLBz2XbbbCQdwNVi1ReM2hONV+Q7ZsQuYe6XzeOL5vLknXp3mbadDlTGq9gn92
8CascAO8jsPzrKZeb/hRxfHp1E05nEn4JfsM2Z6vi5IHFdgXpf1b01V29DCFZYVWodJOVZhag6Hb
iRXe7tYyAhbV0dTB4czXCZVQzCCjCg7BSIXxHHC1sksUSRAww83QUQmTr0NcmRztW10jMxmBsdax
0rTnjjHooCMj630fejYpvq4v24op1l1GbGQw+9C/uVlraCK0ljYiCE5oij4rfuX8WLpovgjI9d+H
EsBnEdjxyhxXtQwaop5e11Uk642pjfNfqOqwLGbw7x/NoRAZcVXWOCvGKLzSk/1SYMsOsZSY2s/h
E4PXCTlNWGBpKP8jixBtzjVE5/kI3b45J2VvR7ccn2ubM257LlfEOLERB4eNhoh9vj5VjI3xOeCH
/7b5vibmWx2Jc4dQufutZpLyU0YOOOlURIN7gRaobnHGW8sNptKkvepgjjELe8N+7wJBTi8yBE1P
3SEG5FNN7Jg7zs1my4JkjIv46h1LNYyCcwkIbu3PLEY1br+qrbtblMutQZQZKIzpEUjbiSd8aB8c
BKY9byAoR4Fhv7wd5n1+qDU//+kIF/sn5Nn6ksRe8ssdXFjvWnE72uDTNg8PQkX7W8yJ1aYaYrPO
IYIc79QmBnIDFL5DEWYAwpdJzC/R5ttbTmuOwdK5DGOcaoRzG8JltbkFqHsL6ecIF/04GL24a+k0
mbHLObqCyAfX+owGT1r3wmMQyJMJGjjz7Za4Ord2reMHmg2QNz2VSZhvnR08dGjA6pddkm3U0GPd
qyVDlSIeOm2c4ck7thmST+11cvYsIa5J+sp5sfFhEs5nCdf8mBJZYR62R/2fkbrZ7gwYsHxiJNmv
mQZxyTw82NI+Q70yjvihntxnkCmpC4tNeuR0jZsPqbbWT73SDebXA/yXcaqtwIYZwo314UyTtd7v
nQM7d2AuCR6Bv7r1RJtA4L9Zsju8HFmXAToOhRdft5QN7waipTpXDLYibbdGW3xNY/LcsKABX0OM
2hcEzcmXh/q7OenF57lJks4gZfS8/e+yJjt3YDtBPVcoaXioSl19W+OcrC9IxyFefWjV+dmv4x0V
KWDR9nx4y/oLQW07I2lFuZdO6xH2Z18jhioqnViKVOddqUyaaH0+lsZdGWRL+aUZhCr8J9L62keL
YbELXFxNidev22uMD0T/DQGFkZL7m8YcI4/R/DwoDrGfNYARkgl38f3pIraVC6pCEffDjXbfBwcJ
ko/B6ezfUzJH7x5K/eW6501ffdU1yU+3bBCPu0ffJPebPVbdszm8K2IVi3g6u8hu0fh63FbZ6EL2
/jgEyNL9PE9Tcu+MEfyCr9f2Z4DPNHy09OI2Zyag0i3cFiKFpqJktcC5rHJmsw0rYe6bADyq2JZw
/Ztw1a6ZqseRo1pJe6AIdmLVLx1Hgf2T//bUoEns01CMC/KLgU34eQdAkjlZX0OZMmn0dLeOR7em
yGJn0jGppAO7N9c0A/aulallPOg9nhnGrg11R6mzaN4lUJh0Fy+r+N6JrlqmTTJdhPGY2Ry41xEW
32Aud7hvgH00lLclr2CS7QIMM2unPpbML+M0ZMQg8wnjZLTn78M0nltf9dHLXsyJG7iZAyz+Jdqt
21I8oJ5bLFEd+Q9qlvyOviK8+YFcCyTUY+KO6rUDoz1OOx0l16cxAZTDmdF02RGqoTv5SFV2pJhs
Nw1JHmiiuK+5BNcw+HRGgKaMSdfpz62lxvluW1vx6sxjr7JVNbuVLwaVLoysh2bZB79+OmjgsE6U
nfdeMYxVNd5uztTUd348rkyq3opGk6+G+XMQ2/44EJpAxNfUSdJVTSMblk41KEbvZL/FD9J0nzie
owuJocvL5NXIh8w0jr+3IOq+4SLjV9ppgMQXt0R+TwHqg2sH7VOH8/l5G6SeCwNTgcJz2d2XjkEY
zhu6+8VfuYTgNIlAYjbaZp2VnYv82V7UetoG5SX3wJROlC9xrX7xNkxcpUAAUOPORquDZAr96uN1
xSyxz8jh9iqIvyuTuFXRCNWaDGGcGi9JPXnfvYW8tQg7RBUsknTuEZ07NWMIH92aPwsWgA+juCOu
nHaoTv4xtfaTs3POZ9AY7nzjiaU8zi2S9S9UUpgg3L2PXx2aj+enEZGeBrKKnA2cJS7l0xLvHNIq
XomxW00c/K5F20RnoA7YMlkpcetFe4KpgQT77sKlrpGeRpVdREE09wWaVsRzCg/m3cFkuaO0I2Dw
tncS54fUSl7KQSJocqeSv9QutpJBRtr+bRz1nLLeLNXX2luufYrqhvOdvZ1Dlg/JktSKLpx+O1wo
b6YO1ZzVxON4hR3UXnzpBQN+gRvKH5lyhoBsqLKSEb6XEWVZE279X9PFy8e+W9Nya0X2dtPqavVf
Yn3Euw+xLI5/9rhh6/EHFypgI0vsa0adH9wdHFw5AvNmwJU7TsnpWAL2L7BbU/cnxzKOwMKwLc+1
ZQ3/SPxgH95te/4lRdfIE1It9MrNugLty2GUAfP5YH9QnabqV3w42xsbCp46E+9Jvh/cm6gmPBt3
zcw9vDOq/6HqcDO5JRcOMgqykWfZXoz8uWfFfGzQXL4RKgDd5k/19DdCq6bTuE3Gu8iTtGjH5QKY
o45W3AF98PyQeGtUFtdu8Ivi8OZ9F7GIUgVhUqfzjswD77U41tTvaoEO60oe3sd0z5jCKRVzZaQd
lOKYrpFybJ7lgqConfQvTZLGq3/0FbwFOom/0YLb+SZatwMftX2E8ylyEYpnpW286ewxppVXXj8R
2QqRUUxWzfRFgr38K3gR61s9YFsDTHTdLrc2jwN2saQ/czEz0t73PZQGSv4JbQmKQgT0g8tCUHQq
tlQxJpV5JDlpC/8cfJPkrDAx2ndj5Pe4pJrFXU+1SBavCDdvby9dZPyJ7yvgjOiOTuP4WWsjctYa
8utTwyCp6DyBCwGkH+UvsrcwffFTeCKHG70KjkY7+WOPKK9SlOOdeDxs1U2FFcZou5hIfJ8v1x84
m4dpLZfTjFlGXWIL0B0q90A1O2sHjFmhfVU5jSIyQXGzI/EVjN8Y9ypqxAoSvV2kLbV+bKNtfIgi
rao8qnUV3Yfe7vzxDNnFMKvr5p8Blsx+ViLZxt+tipSbiRWN/O1VLTbm1GKAgQDxxWseWhUuL0aL
OL4oZ2uah2Ny5F+W4/2F86wVZ5w04sFS4TKeN1OJ4A6RePJKPJX4O+hlJ+QMlbOPLHiYqf+Sg6hZ
KYnwTvto5WpGVTUIthJkpxlmA+xI0LcVIJNkTTyRmEad3yQ8rmaEeMFBqfaq/WeMVY44la5u7olh
PnShGHXbR8WGcRoWj9ytxJpmTksqEL8p8fGbW4SH62fil+LRZ9MwOXJE/V8V2tHn6GG7eoyTbZaX
Y7b1j6gzXvtlg0Acb0e1bv0l1nuleUZxkeRDNK0JI0IbqZumirhbOPycN+OQept1fscpx7DPscsN
uJArytakSKN1Bv9sbYtv5XgVhhcAbPEtrdX6OyLjY69bYBORDi79b6sfmBAjh+6CC5xRKIqg7lrG
p8bUBc2qV8or9gQCJabZ+xlEYcgnG5ku3nav9YvWiawA1P6I/gymhrxzVpxCTC9Te+RmwGVadJFA
T7gSw+ZdQgsFyblZDvcrWlBU5Q7C7O5sh1H5J9z4qPNSLiQewcc94RpBarUYZDHXNBy0PLofdn0T
gH2f2nA3E4oHnqUeQ9wwf9TNarnQPNcEwtkLNnOewD4nDoU+/o2H2PuBvML9w6m+hlctVVudABun
+qdT28uItp87Wv+o203C4KAyLYumN/vG9ROI9uK4lcucHe4sl8jcB5lbwOOfcqr95eztrFpwWpXs
H2qXEhW8faVcnu06GFW+Tvt6367tgN4UcSSrkwcT+IDxQtrIYsUB+d97I82SvhaLuVgO8HYKwupc
3LELbXReBncPpg3V5AQCDXdBM0z+E50T9XwKrSsMo9ZEPPOBhl/ojPl+0gOejHltd2ogBZqWx59e
aSA9lmPVyHyJtMcVs8ld3TaRTPoisVGotfjt0OITVh6fOePs9WLVCFgRRySK0xGw/BWB+s78HExu
9VDNy6Aft+Q4FnyQ0YF6wcYOAXWh8byoBav9GUy/jF74UAP4LdadMttK23srJcRuNjqCdTeq66RE
jDdwGCc1ksHdXrCdr8gH7kvXCqLTgOnhrm156H9ENslJF/Z0BPrsWIjowsmxys+uNQt46CC37wAh
wnHD2jWbswXN690il2fQDIfWOyF173iQGtE+LNLZUKeikX/FPYX6i+dUdi8Mn8lfJI8tvuGoWqYM
S5fLxkpAaP0aTnX1G51RtJ9GojwDNgm6+XBs+ZF7mvr/r50k5Xm8d2Duf91tnLcUPW3zAEY0i1ua
HvqVPK5WfRu3BuUGDEL3PxEayAM0DfzagsH9ONnBMh63kle5yjtfiGdR9Q0OjYhX+Z3becALgDKg
eqhRS8e3CMuFly8tdlTEktC4ebnr6a7vvKbMQPDij4nQqfaMd5BJZunbZryJZqetbx1XSNo1KYbA
oAPFRHom1edgsyW8dzZ3vho/NtnylrluQ6glcWnUIASDrXUB2h13Twh1SdsPzY47ZXfH6onqOMmt
u3amgATwy6JvNiDu0fLiN3rVJYqUad/KB14yJBbXZe6nXfnOcumOmMmljGKOiDDAqBRi9o1z5Siu
/sQbZXi/mAjbQQQMwOHrbNHD1obHp5gD9HIKUD7Jeq+EdUtam53Gbdb9uef/w7eCU0HwAo9sIq0b
DSKzkQ8EhUfzxlb0Hr7AYnB8EApZgeuly4zSKgsr12/PyHHa+OSKuPfPxoIsJZNrmM92LJDXTmr3
xMUPS+GfVlF7V/1Y0DxpvZUSjVsbjk9HP4vhB++vDG9Kx9rMDUYK4OLOX57qCCdtJsd6RTDKl8gs
TnyVa4/O8kBCkIlvk3EeHqsdQ/tNspM6gvylPdghxB6jfimb7wOn63wDvcn6BCSVCPu5t4J4TIlY
a32etubo8l7XgcxnaNQ/qofKLyJlyTmbIjAkRqyj+qHwBZjfk/bgyAQTW1uUiEPC87jCdl3GdY6Y
HKlH+Pa4IvF4RPQz5XboNsN5Xfx1e9aObEPMfd3+Hm3k+PO/CPsYw4I338XSVPbZ1uhe0+WooCeI
fOBgHyr8iuBQEzdP3yKFSU0bOnzQsoH3AJzrkCvbVvgvqaNqzirX1CKL531yip5I6xuTcHxmqC2J
OQ0ON5y5v8ys3tRaHSE8Fe1KkqGJ0Xqulv1NtWX8o4LicRgdkPTntq/p9HYQJqF3ljW254H4Zlwd
XaC2NCij6TdUCLR9MiQeO6xfIzXkyxFgFsyF7QUxudMWrhcdQDXh4gtYMEzFBfE5VXRyZsD/mx0p
DaDVgPyUEay1FWAg8rp8ijZhZU2ruNtKkh/9G3MgKL8Epo//wTlgxgIOaqrCM5PxikP2+xtvMXQi
Zsw9jZ1dOmdvIIuWQIXVf53QH8p7mWy7vq2mYH3nBb829K1LVfSJlP887e3fyHUFDrLJ2tGExQzP
4YLik0sjxv80NuDtdiI1jDemuuRsGXXMmanK8ihmz2N/4nF/lmikviHRkxwN4NWLBDI9fx77ejR8
uJBZeGPdwFqyVtMTJNXEeGjQvNwwuW8xc/k8x6ksD049LyHiIcN6M8iCEo8A/cvEaZSbmlj4lKF2
/1iTQP/0Jkd9mT7aLx0xReJ2Aqe+i0hKu5pYN8w3HUUq6Hgj8v/BtMrmfkID9+nWczwwWkpnRIbN
wc0jH02mINOqBNGkbiW6xJsVt/nu1ViDko3kjTpG7HAeEfoR6WBNMYqEuBqeKQqbvoi7rV/E3lpf
zjJA7PQRt8k92VidVwBUrkGG8D2+jxqDkYTGHR8hlE2pn9dGCCT60t0uVxIUag/RPbg6CrsH5Zvx
j0398VYsxieIgEAFPONRLKvwbOjvSEAEkRy96D1MWPC4e1KWpeRdocUT+GbKJSRmqAxeA9TMDRSN
a16j/pg+Qr+ldspzZP1bc+qZogN//jNZKL5SRMaVOZNKb//mkSA5lDXFZi+KNvNEwIR/Tcw7Ap8e
kbltC5UsSj3T8zIjqvYO5284HQPbCDzckMuINO28OqLxpyD9xyumcameBRFS/7jMozC3lm53WaQd
D2Xt0HV/Bpg6gwR9ithrjs1HZee1UFrzKpETHR7D/DHiWUUbG7fBJXJZzrIa3T3gkUsGcxrO5FNk
rlPDaPimSsioEMQZaQia5dxWci255rfwkyb2DX+L1wdPVVSxCzlN4n2uZeS650VG5kcjuqq7CxGu
fIfRKj6VNfIu97xb/4dIjyUn8a6PMqKR6vdIyma9TOLArxFVUXKxEs/dHvGH0fO1JmZBT+kKb7+N
Q1SnDI8raIhs6TBNW23Cr30zyATMkujy3EJL3zmY9sRppD3FZjRSV9gYQ6R/Pqxjv18mvS03Lha8
JA9bllYch1sS3cGSqp6XcOJTWIsEiMan2bRwoGRK5IGjm/FxqEoiLnh67beW02I4I9mi68ny2l29
tOHSPLdqP/46uB1ujIOr8sqT/4+089qxGwm27A9dAmQy6V6PZ5XKl+wLIdOi955fP4saYEbFIg6h
GfRDNyC08pBMExmxY20M6ZsuL31c40djojnJJmHteKYj9rIgCnAzs5QqUhQF5pwMg9g/G7AZKMob
MvcPgyS+PJORD7RvQz30r7nslPpEU6N5NzV+Wp1NkBBfw5abBenVIn1G0Jn1u97gxTENIBXsOTGh
bfSeOT3nSWuMOxIJI+rdSoHD5msmapZWGbnycNsf/YtPjvIo1IEKfxSmmiRw6cpfjbC5JDRIC5pd
05uD5LYzeU9pm+rKSaeB4KeaJLrpyl7o/7VTYaSkVkz10ZviFMl9brdfZgtpxCI0/hMqyMwxbiaE
lli9Qw15yGBXIWWmmNTejEVnTCeazbNHmwQ4pwYE0u89DfQkzW2j/u6YaaC4Lem1l5L+hGhHS3R4
36AijqgBFfJRIxXOLBt1agFizEPvjv7DkD7PuHIeai1JhjN9mZjwirkig4KmfFG0hsSUmgknOBpN
UrJ8lKppH5zeH/zj2CdYidWQ3/ML2xMRl5NqGPoyHROsgwY7TphPFiyRMEM7EvhUx9iJGls/F0Ia
6Hf+ZIjSuTOU3AbH1H6kv/vWyIeOGZeiYiJwCqjEwHBpkQZq1Kx+xFXgPEQcb9BhOEi+mbR3VTdh
4PniqAwW+QcSEr1+tGCMhAdab61n4U0akne9CFLsKirrsQlKdvm6JchT0pLuWJA46PZIXFCQ21FP
8PXDFHsF+TVRWCeVuhQapyzQjX1L7YX8o6rmzwRpBHJ9rmq0utVsU+fJ0MeHRGMP3XUjZbTeiMI5
hK7IN0+dGZEZy8NgHw7ogHedh5nSrV6oST23oxBK/uBOY1kQQQzxwHvmLDEMFccw+unHJwmP67OX
lzXwhUBHhz+F7CAnqF1NdaNyg3n2eyumDd8oQiRCNFR1uzxCjn5H2oFEmJ/X8pNnx95j40/enUql
xruVuTlZe5gbSn90nF5Ld9OomeNt4Uv4aUOjpr9xHyy+KkHrfRoRj05uDJHrN8WPEEOzDAnEjqxi
BxW8DMiNaZ6TfgAPzaaryy74Ac8osM5A5TBLHMdkNLn+gEVwFasoH7yg1MjAm1y8jkZFqY/PEGT0
MRmmp18sBRE9/fjmhJqxKitqELmtHWSWlvsYs0HjQlmMUgXqmMg7yMmyEa+hdMZ7I07a7Jmeh/Zx
jNruSU/zmm0aQXuNGj8YPldyvp/QP9LdwGJANmbHqdXfssd56guzkUYKc9SzDsmaYWhH3yNZQiMo
+rUdF9MZvK82/a1nD2glDcWAlknxLt2btq+p/i7GYum/kgr7LFmj03hH0r772mo2CnDuKdVz0BRI
9qHh3OaopIyjN1KCg9vk04/m6X74yy9bbTggGQf9MjMzxG5C8uGdDPIuDcAA3flseCL4BKo9f4mH
kIUTyqy5jGauqpRhAnlLg44vdhGTBvQ/8U50NGIdqsQYqs45dyL9A1XZJsONmzT3Q9YmaHJIVBuv
jWN39a5o9YqFgPzHI53gc2JKwsf6fvLC0tn5wKqMfa1lcxe3T1xzVHwt+mLWUTmdSgot7SM/dXiu
OJwA8yulQwbVNPTmONFugJ6Ss8vkdRlUOFM51Z9APlH9SRK7+Fk7nVXtNN+0OSqSls4NRBxoRmTV
oAT0Z3OEfaR7aXiu1AGlD1AcrDvIBun1vZic8JVUv2ncMxETmKHCbL2jVhqcaST/KZ37LWprkpZG
6R/VuIcIw//alUfwx3ALImsChUc/I5B/3i09V6SPSLyCdrCiQ9X1TXSqQdoGXLCC7l6ITp0hAnZw
N026Yr/4nhxf03kxkp6IuOUWuWO+qihAwBsYRXzrV3aiQ9hx6i8dRc/hnNJjf59yIGCnlmEL61N2
yjka2v5bAxr6P4gJ8oNUUgnayLI9e+9LRNQ3dLKpEJyLfHChExk3VYXl4o7GFlQRE5EV85V7vvFN
IyH6WUOhSdiE5oiEJu2b1ospEr04dlVnQrrhQN7XNBm5gCi68syfBfGu7geabxJhFupBp7MoPdmy
Hb8lVk9me+oCxz8IbsDpN5Ky9pEW3zmlo1fEzVzvFP2CoLC96fSOPJJilwZxiWU436meiYQmfC2Y
zwfo0PRLJL3+ColNfRlqkfxUmCdf63TI7wLpj3PbiMcOanhj9pNGfXXuUNZIlzlA7P4LUgUzO+ov
5rAbOb9uHWb6eJvINHlU4ig29hO64GhnWEgNvkDG8Ol2w4eY7jTwzOTtJ26KnDMUmw/NUPTPQxRN
zXNOuY6+KadqPqXkJJGG4gP7BYVFb5+Rj+klKqCMnRJTSMvYlSUXz0uv5kr9jcK4mu1FH5bFB/Ia
+U1OfDWdK2Qx4hiovkJLAxIuID3pEDwRh4hvmu8RfWYTshE02w0auEmNygacDs4Pu5K6Uk5aWS+i
8zQ5Ix1lWULwXJiqw5wLMkmYzAY4nFKucOwCea0VD8hc43uaaaroQ18kBlIgNUV0Fft6hlo4kv7R
IJdcEEJ2cx20hML4BAWN1nVDC+3MRSVj6nt0Wd53CFx+9Fi0RhWdsMIQ2bESTo8o0xblPQbOZbnT
QpVfTaONEDfCRv6NSttOzomWJsENCdKcuA17og5VVj2qXxq7UH5xG894u31uPY1mKpFejlFl7sBG
tuFLifTrpPvD2B4TMXDjn0RXI4DVvfyEqi561CAdgYrK82K6D8tSx3aWVhsM4FDf+un9/6AMNJUm
bHrXtLvgBjxnYd11IvSc3WSNg3b4H+HplUQUm7qT1+GUpaVZkYHckVly7KECDydU6GrOXzUhSsij
YrwU1ZhZx6TlxBpbPhyNE3G/QfdcAYmaBDjgNaG7ckeZ//wvNC7Fz5FCT9G6AKPVvWbkOroQ9LuC
e+YWq34GbS5AokBCyLGaoCj5ZwESjWZaKB09rduCSTh4QI+OoSns+xE4zJ4MkfVN8SbuEw5xIDVt
tGc50TiNgJG+Qd9cA0VaOtbxlIUsbJkWSFCFKU26TG3d2pqaUwsPE0x22J2vQzdXGJimBRzOFvrs
6qAvcJSKTxp35Britl71wgf0P+sozOfaouKSP+ASVSY0ZF8fVFt9ywDwNfTMmActPU0yWiB7j6Sj
23ed9oiMwT5LoSl7SUHmRNQFuQh9zTGtzelQ9HG5w9zU2Rd9vmXKuza1wHb9nx8yM0n/mlrQliqr
MnnJXZpC30NmZdtaeEu7aLdh0br6OZFrYAg1g93fEV7NwUwsWbWuSf34rNu6cW+CjdtgVq+OYkmL
t6XrCNsWn7NDn9JqKERdgTsr2SlpXPK+Mo7Xv9/qpPlrlAUZW298ExXW0LoFTdEuDhX+0aY69BkS
V3YTVQgpifm6jfWw8qmw/FExMdVUC1/hxaNhIO+QaJSta8FDPBrF2Ny3ce8Bb6Pt7/rzrbxFtKCo
akzkStDqFwD0FtgSepCodTGqE/TPNqZ9QipJ8fxfxxHMBlXH/UYDRbvcbIKM7RwRC7MvqvX7fBJI
RafB35gT77m6jEIYqUuLHsl3xFlgjejCDWaeB27xZOel+Og5gzLcTGEkXPKAntiwZp+//9tNFD8q
LCXZuywA8su5LrA6seAR1S4hQvspMLhmKFESH4fM9EEqz6z/2Myhv3lCbIBv/xh1LMa2ME1wTJjj
+K1a87f9e0VTdaERLJzcplNMzY0R+oJekorDBbjIRO52FrpDt2qJxy5UBcySa4pm3LQt3QmnWHVK
7lUePcXU6OG2GIk1pntaIjzjktFOi4gghQNKpdV2/JvUMqjCF8i7dwkt+ekROygUsinME5SCySRf
rWrSi43t8/30hHLNwSBRzEi8axbug5qT5GEYitEN7Nh8BRSFjmEK1Kfrk/P9eptHmecLOzTmSIv1
VsVKLKlpjJSqwAwESt/QXBgIty+m+nx9qNUHckzHdiQIRbBMb7+ZSqvqZPsWQ+GXfYwlmdlZOrix
qtceCJMLHOR0U5ok2t+OAkDKqSpHYjKImGg/1gbog4lLHT0LW26DKwuAzKZKbpVbj0VV7u1QaJsz
+hbtwfW5IOW7JO3hQ7X9jDQCYCiCD2BWg++90yK7FYkyBhsby/z3LxaBzfCatGhZpS6w2MDIpkZp
K8vBJV2ikEJMqdfmPTI9Mg63ZalGB1PPt0zIV96vTQbQwKmMbQbn5rcPXXhFGFlNNbqREmLpYfbJ
0ara/qiDvfn3T8lQs0+CxMEDI8m3Q/lmBEQ+Zm5GcvgixdDS3UWt19RlujHS6pv8a6TFpGlKBYRM
m45uQxD6jHbLvM+cfKQ1RnRuCeWEmqxtnq6vh9VBHaqJOkY6KhHH28ejH44LtE1DR4144wcrxv+Z
Flxe7Exod6nWiu8jldcf1wdd+3ySM0/yUqWtLnnhtK35FHXi3vXpcbkpU3qsFEnHAynqauOlrg1l
m0KixXM0AZHw7fPBnuaK2heD20ug4L0saT4Ku//aoXc2TqKVN4l4QjUoe3AW4EH1dqRylHnWaWbv
RnXXPEIR1U8j5iEfKe2WH2zPR74Yqj+vv8jVMbEKoueMMxBl5tsxw5GMojaXRztkwSlV3zq5TUDM
H8IBcBKMABX8z4iaXF6uD/z+oNc1jfMAP1rVnA0+3g6MFi6L4SKVHHpGQPs0xfYED4xfedrm/+lA
SvyN7/h+32ZAqRqcsxh9mEvTrIqF1weiLmHZKzV3RlhyaRzWG99wfRRCWoJnwd69mC1anUF3HJrS
TfMB+YiDbP/JiUyx8TDvJyUPgxetzdEq3n82jdSp7LymcqsenhnqnXo6m+QT+0MAvfj39U+1Mpg5
n964coH0NezFp6K6NVplGDQuwB3ltsF+8BQMXno/qsWW4dI8xd+eBToITqIhU5tNFZbOXE5vGBQU
vNotirpsfsFr5hYl2jG5B1CIarqj+Njd0OTjPeJglHDT1Tjqrz/uyicEgsTy42zHDG55LYEAOXkx
KVXX8IL2g9q0yF3oN/p0fZS1l0q04nCbwz/IWJ56djjl2EvlrRukIjh5U/qdzt30aEnUxtdHWllp
89rG7Nvi8iqWz0NxoQ+0wapcM5rUczvYfkQOGxg0NeeuPYNcbf7dcpo7IUa+Klcgjr7lmVDkmCno
oAlctVKGR04DqELm5NwKGnNP15/uTwC5mDIc4Jw7LOlZvzrvcH/F0HT6BehggCJJej/Tm9mwrqJi
TnvOjq4KeVMbVf4frbH9d8wIxJF9UH0VYL439rOV78mEEQILEp24bXkioWweRClm3QKa3lfYtZQp
7bBWLmOKvP76M698UUcHOMx2hisSx+DbR7asNDHbMGzdEHXXrdIXxkevbFMa/moSRWAg8Yg5/OuQ
EgE5W6dEoIKR0GIPQKmTZUkY1S4WE5AcDPNI7bU+qGDP91lPx/r14d6vQYbDhBFzFZUyorWIZKae
dFfQ2JUbaEHrArzIzwrPujHK+2/GKIS9s2GZSq5u8R4TdMXS673KDRtnuge3Y58T30FcPaNerj/Q
cii+lGqZ5Oo4eUxcsxbnglJKyP2tQgG96sqbOtdrlKpWfvKN8F8Dlj9Dsdh1G+ag886ykQIMKrIq
UV2cRLILQcsXGgf7uSvL33h/y6+0HGmep38tPQ2AQxw3OQYVQdGf+tYzD1IB33H91S3PhHkUWmhU
rukat67l/aSLRo2TotVcjWgE4qphftJ1x3KJ2a1j12jRESqkc4dnSn0cYBxuLLaVh8SpS2dta8Qp
XMXePmSMVTLeRSAjBaKLm0yx20s4Nxtcf8jlkuYhCYcsBC80Otokct6OAszLlCE7i5vFBr3pKX2o
IRhPfGRCVN3Ywfyjs8883v+OUQRzkjact+O1k0I05CmqS2FQ7fbpFEdfqsqCR3f9uVbmPW+OOMhG
JaO+Owk61D6jkpmC7hU8XOmajiYYSw2JXHps4BtsDLfysVCe8gJJhzm0gy0OAyMv0Y3Tf8C12aAJ
qYyiD3xcy73+UPr8dv4+c3h7bPRcO4RqYYS33DhEY0ZcZlHhseJr51OYZwEJDpnXr2WhoAGzcXcL
yan4wSmT9Yj7RSkEx+0EJRP9aif2ih9qAE/s1gpPvqNWF+a2Vu8r20HhXE7BiAsC2ypt6dTznvIq
a5QDQB3zcUKrQ+omUXR5Mvs4dL4CZh6hoRSiQ39NP4GgKIbRyc3gqXG7hyCTBXtcelS04yg+x43z
d+0D2zi1aSo1D4uExduJNPgC7gzUUjdQ7cid6DfcRUqSk0yg2ez6a19ZI6RNee1Yua+kkqIIkAU8
+QlsVtB9tnCwcWlH6w+tbIv/hrHbcFuez5jFR9YpHegslDk/srww2FXfZpPKcNj0wRWa/PQ3RpP2
Rx+nij3wW/EA2wPn5xS/kusP+if4eze0wVWFGwtp0OVpmyZ+VJclcityu75xW2Qy/IIewnnuFNuY
vVZtmHZB6z9MrVJ+EWlbntD1m6+ll4vPPSSEh46U4fH6r1r50n/yvyjUeSnv0vXpoGl+GEtsUGnQ
vvhVU9/A/cg/oqCLNl7A+lCUtqi+mnNe7+2kcuQEykAx+dKNCjMyr1DrGGF2lysITP4fnmrO0guS
QOzvi4M57USJrzqnJSATepeAZDeHRAmCZzrOm8frY61MYH2+P5mkuCVG04vHKkdCkKi2Jxd9wBR/
8ontPg6ICe7aBCjQTyFGZePwWh2RTsY586Tzr8WIgZKGvhZnk6v1hUWPPUhJVG84vbQ+edjE33Km
XqYT2Bg5J3WDKgFR27v7W90phVXGzejGgS8Og6DrsStQUiHPSFGK+j9VRzf/MfL+MyZzko2YiIfy
42KyBOg4U99gA86s/BlxCP2cSIDPeZ+E/59DzcfPXwFPk1O/9jt7dCdhR+Exw3zgKY3RBu2URBXj
xtRcfZkG1rKWqeNpuIwJQAWbdoAMxHXqXrvtAfyfW5kkv2fx/MWfiuITXNxiY46uLT1BF5ekhk1Z
aXm0zaK8om/JVho0Hd0PAAbPTVGF4JDo4b6+HNY2WNL2NoNJ27SWqzyqK/q8M2egTV9QpPDz8kKb
oka7ZAz5qyf6wRYLl1IEuBtZmq2R52Xz93cEfhopY8ZDokzcl6mF+skZgYoOmXORg9b+6oIaTUFl
5tnG0Nra2HMNl8WGta29PFZKo+gowMd81a6qck7yxutQNI5hdwATHNl7rEaC4ZBxLer3JhJjd6Sv
NQLB7zk3cLRsbafSABDs7Uz6IK7pjoauNg6evauMssasaBI9fdE93J/j9Q+2NjfIAhH8UJeQ7yLx
NEg9bQR35paJnZx6R7EOoAMSokfV3pj7axsXAYUqiOPYt5b3JbUD8Sz7aXK7qhxPfh7UF+xy8oPq
j9OHIMjH8/VHW1troAIpAxLkG6R6384I5MC67wN/dTvHc8RJtnp7h7bF8x87PRe2m3ozVUKL6+b5
+sB/6kXLsx7FCO0HHPVEyouRTZ9zTgVw4ebKIArYEqH8Xjm4wLiNVdrVWaKDsE84dcXhsa/iALpB
SfsLOsvB+NKDTcge6DqJBWj5kHYmL5e9fSjGEFS8DV4gPtX0fquXvOyijykktJmV4xUtDRxB5d+g
wZ8+RmWnolEaDRMJKeo1+a3xacfe05PU/JyaaYIXYSMROtA9U76OfWShaLbLAVV+C/HuFmqOjm/Q
9RezMgPI1sIIczhNiLIX2/oQZbVJz+5AKN/OGLNCS5TbKA76b8hto+RUt21Ynv59TM0iRUaen5T/
Mu4q8JQIukYhA5/TW38oi2xk2rEzHBG8ehrNqh1Jj/+XMalAS8PRSekuApDKJzs8VIw5SsvjI2gI
mhv2hpOhDMNLpzobE24+oxbzDcEFR6Wqk36nrvF2pgMo1DsPCL3rp3g37LwGG5u9Abh7SzizsqQk
uWmDK5JpEhcsPqADIZbGs3RwJbSHAMKEqimwfVLcSmG1xmD+g2n6ENVj9P36G13ZpqQEsUz8zL8o
Cr99wqmPalM1qO0JMOPYQ5jh6Byx7NG7YycMsVG+XJunzFHNkBq4G/Jxb0eT6QCzlkYqt2ymFrZR
AwhUhooYDlYzwSsxAZhv7MMrRwglDIMpyuWVJM9iyth54Dd6UE4okqBq3jXx3B5sBrGJ5DH9birK
nZVZ+rDP7MbbOLPn2bGcPZRL5/BfM/AEXgwNDS1Ta66nLntKeWHzT45pg0CvsmXk4igrLya2VYes
ipRpV3RltfG2176t6XC5xqhAJ3e3mL2kgFOCc41docmebKyEXAwPfky4sJyvTyJtbSQLhvic+3GI
v+Y//ytGiDWoWplf8l0Jk8RDEBkkVWk8ULIDlB4qIjtnSos73WrpDcbzJftW1mV2QaRlf1LTTEeF
SGfjD1ZBad6E6FYaF7QyeaTrv3NlOXNc4RoiBVEU6bG3PxONSmM56TC5MqB3U7QNJPCaLuSNUebF
uvju9MvQXU9ekSz3MmpRhIaDIFhIV+PUT85el7bFLbJr/6bFH4hG5a6vdPpqtOjWwogT2pOfTV/J
4+a4kw4xrS0I6LOzaoWI/i0ain/VKspuSMpCx+RkElazhygGzQ9eDy0mXDGx+vLSkXaPyHEi64ep
1EBtQUKr4pb7YTJe7LrEdNmUVtwDMk0tKMFFM/KRwrgAwN+wWX/oxjH6McigeJKh7/8WhZk2B6/X
fLp3PQzY9piVYlQDKb+60aHS+YdUMccMh5xe3OhqnWZfr7/Jd3JCrism2XttvglSi1xeAhOAscAS
fINrdBuKn0QFRf9fC+znM/3VQf2oylpy5w07s78t2wFiaMaHCfYk0sbfFiLxdOMAWpnoZPRZSuTn
CEqX1QRbA3CZlJp09RzV+843tI/c8uUj3oPDy/WHX9kruRNS77K5j/Lo88b215pSnSrr88LAW1Nh
bwHl1pSgdCILj2G/oW/0mTJD8O8XGtIo5CCR0TDkcrP0p1CEoP91aBCpaV4IG5zw1As8aL6MUrO2
qm3zelssFBtVkAFAb77pL0OIoB4pLk6a7qY6Pdw6XQvnysQCAPJ6+hn5dn9K1eLp+mtdOQ+YTySP
TUktQ1uKhbg6Wl2TBZKqtoX+FNCRwFrcTvvHqnSInsuONJU/xbe0QPtbgueVDQhDesSOSHfYkp3F
N+3TiZ57/BZRpULoptUJfBZI9X/f5jjIUQZSKaWRZKmU60O8U+IxM924NXq8KS1stgNty+9+ZSnY
syJolmxSwl9mxaPGcDxJQOYO4O8PDiwvrNYa5ajnVA6vf7N3dUv2Ae6ABqgqx9F4e/N7/WstoMOn
cxeLZrfqLLrLzdT4IO0mPIaKMV2s0RrJFKfNF9l2+iFQ7Ogw4Xuy8VZX1uOsOOHLkbjllyx+g0kP
AkypyHIN2o4+J5HRADXXvFNu98ZnfML9rcLw2lMjKpZzXk8gjrXnX/TXU9t1YhY0+5hztJthaG/Q
LjNltGg6RnGgloRv34g9TtwPUFj9sMeccbI2NrzVp7aJ8gkR+THL5RKP6jgEiWqB5nTkKaYrd49b
DrwqJAWHXLeirSv/yhJxVJLWgj1/1m8vNJA0vidm5LWWS89TZAMIcWJItTI7NDbWJlYhZ9trO3xG
+AA4ylZrbO3J949GVO06Ur4H+PP2OYRB8+n6JFz7YeQ9JT5SAkqMuggetBwEfa8qBmvXls8WIe7O
aDt/4/lXtkTe9P8dZbFDGACSMEMPsbuIQb1y7H3Dl158Hnr5vQMAfFP3jb4Rpv4p9Cy2YQ4aKtZU
dmmkcRYzGzQ9IbvNKVtUaavsCktpq1OeDQV2KDgC7xpsXOjTSYAGPGTwLOhVKgAM3YkIpvCHWG26
r8BaxwsuN173NUwUid+DyADwjJBSgISg1AKxSLuuv6/6Pn72zB43o1h05p786NwtryTDJ2o4Cg6I
vl8buPMZtXUIUaycg7iBwaZj/UvHIRh/LGOqSPMOOJMY3rPtDeiScn3OK/pI8f1D3cN2ALJryK0S
7uqC1En10Y9Kg4MqxdsFaQHHgiNdm6TC8tE5RRHB27kqLTW4aDGer7u6ko6y08bQumhmOwJgEKhf
acgKPPN8fTqubL9zaYfZSAsJYuzFOnHCVptdX0x3otJwjEwfe7RIYO7lpOrGHrByZDIUmfFZaj5X
DN8+dmzEtBnZglPLD4NfMT1OcIsL/An9aryj8W24tHAIbijpG1uhNH/zcmbOqgbSZ2wKFF8XI6eg
P6NxMt16Av6WGaLbyyHcqpWtvUpqoNwSibKw/VrMf/CLYxzaluH204BZoq+l7GyR/hlQ7cd//2js
bLQ02MiliCDfPg9uGXjE6Ckns4PfcxyH+Xckt/pd2CCnuD7U2kZCrhhD6TlYpRD4diglgzBYFMyP
dLD0G99QylczTcWHkEv3BzGAW7fMaiO2WnuRDrcr8jMsDrbAt2P6EdC1CDdS19L91joqBGHpPjS6
4ghfJdq4HKwPxr0ANTZBq1gsRlk5ZYp9j+GGuJmzM+Qzv1yLLiCe5MYCeD8U11aVgJGGPMJjfTEN
xzA0YtmxKTsimW7LagRX7RnTSzEFW7nc+RW9nfHzDVnHlIKELqHGYih4DzGbqjBcgz57uqM55FOg
h6frk8N8v6S1eRtDozsLz94l75wu8ALRRrrb+0bpnAeqFuLJaPM+uMX4OUuw5XPa23le/cqwqYBe
zLEKLKyOX7EwVF8dia5wX6VRCbZKiwRlc3BtFthXvNTwWqgbrTpEXmN/GiyT3nMtENnvid6Gl65A
n3/yclOSoRw876eZ0Mu4U4zA/0inWJ5+sKGh2buoJfe4o8lC0fZ255k/kzY29HMIJPCnZcBagJKt
GP/h1Kv/rDDue8BX1f7RQNfN91xhu5G+dFFgfFha9TlwitZ6pdeMFFc8TWX3XA9JlN3GODQ8TZnR
xyevK6ZfOChW6cXLgfcfxh5JEDjNUrz2dMejQSpR+e5RdmXaiZwczi8yyXp954MJ+JnEXtAd8zFq
IIUQMN/FhWJiopeWjXqDDyNMQE1N1V1rzTj1xNRbc+MYX7ksU3jnCLfmCyMZjsWCCBtVxTUh1l2i
YBwawVw5/g+1DDgNMajW5F1X6D06ijjC0DIwnQQep7D6R44s7fNkF061ETH9CYkXkxnhDNdIjcms
WcvrZNd0PbRIlcJEGrzYuDGD+YgAksGzHqo7e7SaI/7OoC8iSle5Ip1DIIMI5JCuU2NSgAeRVX69
PvW1+TUsfxSJcjqzuEtQgF3swVOag5VMcuHKZGxjsCG2kn0IM3gczDbH/2xNaFguQxZCZKkBn0f7
1FEn5YbenCa5SYt0iE4yTPGo3Phh8468/GEUlQn0EXmTqlz8MMpf6EzHHFxVkOcdVDKviI7J2JfO
3eio7fdJceJx19Wxne/BOar4AVDIwmtF4iP2SaTNoF4UWE/6QccptwAL0TTfKc+PD0Wodb+u/9qV
fUqg67FnVTXRx/I2ZGDuiSVqpVMsT9WXGMfSYT/qgBw33orz/qWQgEdZjPSX0czFMda1NGLZgaq7
ap85X5POx8ABEeeDTqgK2wa7mhTEcw+AaKgToEclVgrahjDg/VHK6YLqH/gI6UO0gvzGv+5hCr3f
YIJK9mT+44VPakOLTQW4EYjxPmjb0bkkyCI3rgJrr5iDgKoO4ngN/fPbYcMCilPdTCS/pk5gwZtG
N1wcxMYiXTnbhNSRA2CwpVPHXrxgL6GTn54U6VIFwCYeaorzs3UK/0mikI5O/zxruGgQSpKQpvds
uUUR1XdDBhTbzYvUcEcMQZ6mJvI38t4rL47Lo0WOl9orYofFI5W9nUUQdHWXsNK/8VQQNzRzlffX
n2X+WxbLFeUGaj3hkOrlRvD282RTY3l6X/ZuFnqe89vphRkf6CuQ0C9rFuBdRs16Y8yVmSjpZaDR
mODgfT08m8zBtnLav7RSr7/16qxOATeys8DsHArYgR/GHCe/6w+qz0+yeFKMCgySH/SfkLCb1+hf
87/Wsa0OB71zuxhLk7tUlGjlQPNTO0HOVD3yenCywmq0mQGyPjVuiF/G0TfqoJgh8fTm9EWAc0iY
ppF28CEq+g8D3cUf+3CizjULNe6spMzwLYiDQnsNfEKeHWL82XM5ZsP9rmOuEn8tOKq+K02g5ZeY
DaNGyCVC69QnMaDYlOjaf07sLjV3Qb7dnLn27plT6DJJ/6h8+bdvwQoc3ZJl07hRpI8vHoYuGIUA
FkTO0ojTQP4aaxSt7J+vv/2VaTaX5lDrU5+j73Zev3+9/CArAbhJ9OsaTVSPiQ/9HC6Qtafl1X5i
s2o2Ntx5V1l+bHKU1CK54M5Nom/HIwXWEkAjJMdW1XjqM63+Cbgr2ENNADxaNdNPhDblHvpTtjHP
VpYtd0v2IIOrA296Mc2MQtSFV1EDbWUNBg3I2NnwjeF8/X1qKy+UEVhF8+4AM2wRYZeTHfVlYdKj
FrYgSxrDU+uLGWnCNYve9JmweTztMCtSlEMChmi6NWrmxEuLCWm8w1HZa35VPgYBJza6DriZqAS6
n1zpPwrsqOXG712ZduyW1NXm3qX3DUXYi+BdXEUU8cA9UB42i8cxSYDvd40et7uw8hI3H5rEOVx/
T2vjskWjJ0DyLMRSVFJEOuAYIP+uklvFJWmb8ElWOZ7AXaw9cEzWAFmr8NP1QVe+zZ/cOJm/uT1y
Wd/vugGi+tw/qNtTASFRxd3J7uzj0OafPDym3OvDrcw4fP4oznK+qlSlF0u6ymJVdlhXunXdgv6w
OgcbBlkkW/KMtdCcGuwcbdJk4LBRvF1Uk1FSDsTE0jXQQk+H3tfD7xkZphntm43YIgeVdDX4vR1S
jTh8UeGti3MnSwPjcyHH79efe+XbWoQ0Op+J4A3x4dufM3iZAk9Wrd0Qi03svJPQeiqYx+emFflt
DGZMHLUkyP890TJHiiwLff627+o9UxyrISUJOgo7QOCeh3tiEvv1pSMsOF5/xJW4EfQy+Q/utiRa
lleP0Rm5q4ZF7eZToO0N39R2ZaU6ezUKm9OgF95Z89TmFLKWTgFmeq/Xh19JFWpMKqpJ7KXkKJaC
jmhC2x6KonFBZ0zeQVgtSKIMm4LHEFg1XeoWICyUSsz2ox4mkixrpPmf1QDy78aOvhLhWcSQRLD0
C6JGWOyrA7dsUI907gxxOx5MNDrmTipDWx3qLq+2auwrS5gdnA4G1hVStOUxyX0X6VZT09vV5yj2
mqC9cM1qdw4eOgcQ+dnGtXft6Sw2SJIZfG0i5bdzOcCZrdCdqHEBNdO0XVY6XkJDNvpf8eSoxcP1
77pyOlKU5XrGQcXUWo5GQb+Aolg1dJO1zb5VNKD8hpa7baQpJ2uAEDxolvFUQoPa2I8NwYO8PZhJ
t8xhM48512gXnxF5S+TlCQ1EdPjFLNWOUB2jhzaddqQxVEpgtI7cT4ndvzhRgJFiLu3xM/BvpT+g
4fPIstu2Zx79abJtSNCFimWU7fUA9PqmxuRhKodwN+KhoB2gQRXVse4T4HW1j1jmbMf5MFPUJ4ig
vu5pv1MH7xmYjv5o7SyvsF60olaS3QTL7N5rNeN3bGlKcDIGqgauTs7kNfc9SMBdlbUIPer2xekB
UJwcGjXAADaGovPxRswpO6t3Oqh/ZoyYFzOyg0FXInSdwOt/5wGAO5emvcba4/tiZIcK1qS318wQ
p7idkQJd3vtlYBob0+z9h2cpo+UkXaZxJ1sqXMxopNEPFJsLO7uQLzOIwfmNvVYbnOGjoyYJ0ope
k4j91tsRsokt6dv6DyAuIm2hau8kfqUfYOlmKZzHpmyi56lGWwOluC7vfKK5MzWj6B5xR/0w0lH6
5fqsf7+miZfmkgfxB5vasiYX1tTaplif/hdn57UbN7Kt4SciwBxuyQ7qVrTkfEPI8pg5F+PTn4++
OLDYRBPae7Axxly4mmTVqhX+gOYyd4JsoTMqYyTn9oioHMaetOj6epdnmoSDJJBXTbmD2sz7M50m
Vljh9gPPQG/yfYSC+d6o5f9E1/be9ZUub8L3K82H7p/selDVPMK1Qj4JjND3YnBaDJg6RPC5Ew9q
iAWQMYzV8fqil2kHi3KKbYV8nlbUIgMV8QgfPeTxVJ8mah9p9rkbknojuWFEfBkxyKL/9qyZ314E
/jwbe0H/ZJ6ax3n/VeuQu/3pVEWivZYWpIpbWQ/V/gjbDDN1EdXoi/voXCMTn6KxuNcb1alOpCoJ
LSnAa7FbmqOYdpjxqlj+FtlkuJoiyspNMQabBfTKMr6NnZSmeGAmZYv+DtjaHYGmrU5NqafdE7nF
pKL/b3e/S92HGRtGlUB7OvQnCfl/BXvMKhmsbleFDbFVaRSB8nfq4zEc4GbXwaIZtfZJCi2yUEDd
4fAZSJD0xYxitDGDNGiDW6OzMZXDZD7445tWYu30ErXaXdVGTB51M2zcqUd50Jswv46P9P3LByba
Ubqfu0sTsi2R+agzKwmRHRH5W0GSeNANX/lkA35/qvnxt2rv4FwahIGMWyUmYc1ummhFoMcdx9Ud
hGaDxjOa718VodiJF+JBNvB4Qn3ohTLF35sJezqXzrig0+6TC3A9ZnX5045bu/4l0oKmKJJfTnhr
oBw4PkyyFH8V4xj6u6pq+uKA5Klz7NRcE2+Y4kQvCIdmydE0UYe+sTHuKp7kgiPzltMTqHleqQyw
ZTQbkFxiUl/Q8kfLq+nbON2XQ9kWT3EFNc2TB8OOXtWG9ui5sWuuFokXo3lKVquoGhp559wg/O9H
Jw4v6iETdhuwyEuB+HxSK+MZi1jb9vIQCt5jKoBlgYvOMZGw8fzwf5hlbJ6FUPHxojlOe1+j3ftd
MuqmoyWuJMPndCpVZ2fDftEe/SjWyz2shyzxLPSb7a99AIDwbqpAEX410eAuXoMkkRRXtWpxo9Xo
r9Hul63B1WNUQu8k4Qe9Owwt2dXEyFq/radIj2+CrKippxqQ5C6iwJKCE/ZoRnhuT1VzQDCRWy+1
a2YAcmxo5beuiaz+W2NIjeqmlaq+BpUWNrdFlOP9ETQhgkYD8Ve+GXELHXATmdM5R2jFo2GYhEnI
l5Z8wJJCRtDRRKB3yAD57vgQeb0TdOIjBGhNRY/3osYnHTTelJ7lAu9jbyoN9SfWej6quhjogZZN
xfgJGy289ewAUyoH2WaNP5rDfZElY4W0Zh62XgLA4pfv1ya9oSSLy9vcdobfTmNF3FF9yWenUTVg
iR5ahnSyBFQFN8WjNcJllBxnn+ILYbpUENjxcTWrqdd0tlAw1La1X7UBDmLP5IcJP/6haC5loWiy
XaDWcrTLBynKbpSsVTLgaj5y/VHpxF8LzItvTfzcGIrbfvpJNoRp7O0YrPoZXk83nktHiZqDNVn+
iRic9I9UEtE9XiNycUx7U9Qett0cLCscGS4O4ZgFd7Iieu0mTeX+JUV56Q3yO666eooAqTcZZhvu
+r4LMM8ppRjVR7NuE89vEAk94jcw3Y+1Xd3y1njpTLAZZVWMoDJ3tOVc2U+xg8kjYBSz/TrIorZ+
Q/dosaBtWuy+uBd8zKprlbt3NPLZNA9ICDQurqzfOe4eytugyt3XIRL5k5KqyhcDmkxwjMI0OvVD
kym7scDaDNxiVddH/grt1NlUXm5RG4xsEAraSl5X5jH0KucJ5lxfOxftVzspjShOI/vkiyioyOZC
+6Bnqv6qIyD3kuij9rM0jPS+LrX6PooC+9AEqtm7Vm2EP4MuH/w9jqBo1GMzoGzUpCs5BpJBCAxA
+lcvR/2SGan20EpQ1X2/8tj25WFwnOE2l+vxVu5y4+M3PwKAHDy632Ck1fn3/HPziwBDO1HyLmLq
wk81PhqDyy2W3vjs5dDNI9P5PBZ++/XDdz/4UYWC1KCXeDGWx2MIidxktE4OohQ7itTuzmdud7i+
ymX1yyukeQfunT6XshwdtICTheMr1klKNSd1KQp97KTjXnvI8Zn/WldhfqsbZXeHp2D/PNVT9Xb9
B6xkcAhcmTQ8VLgh2rIFj4ZfrIqat4t5jNg1GjjEMgAiO+COdXN9qbWNo4FBJDWe69sl6ECGkioP
rcqz0hxzfQy7Kcm4FJCZdx4UKFBbhdhlVjU34E2ahwgQXGRvatw02BZo1klRw1c9MKvzlDrmc+pP
8saTreSJDkeVUS7oFLpTc0nwzxZlRK4mhBOwd0FIcZT2yoPR9ePz9fd3mQIjF8H8Aq9OaFUow7xf
xR9NteqUwT4ZjSTfxnEg4TMaWrxEUd4wESi8XmX3XF/0cn9AF58x8jMxYqZmvF/UnDA+Tzoaeiqu
SQgyYurAANkAlN4p+/9lKWa27BBmeMuzgGlH5ct9TZtrxK0eLUjNDXVjPGaxH24cu8sPRssJqBIz
Uc72BfAWU68oJLGzT1UIwH4GpN+T9VYbPYjLDc8qjAKQpwGsR5fl/bubUsA1ca9bJyK5L+8BbQap
qwWGhR2UhOE6YpaodX/8JTog8OmW0o3mFnm/phw3nAYs3BA0VeecilOgeFzEkmeKqt+otS+jF7Bl
E31R5IGQjVyOJJumCQUuOsapnS0LXORggvCmx6Ad6GsPnHk3DJqNvziZHe66oAB3TPyGeuOc/22o
LBoufxEy3JfsU8Zt7585s6wCMS/bPPWVHUgeVk7GA3NaQ/eYTTifISTEf6AEGrgzghwv3Zm0UXtN
3ecmTh9AFV3GCVZ5QANWKo6m3/XKriuDODl0dovJA4bOtb0LHLOsn/pMqC0FxRjkL4EEheN+nCbk
WeAXzuZbdFRxO0AVp/eAJ9inbqpHRkBxor0BZmnVjeh9uY/pc6C2RchxYLAsYXdV0U0jOljWSVR5
fBPi5nk7yXm78YIvPzPKI9Dr6KtAWrx4v44TdaUjEUgL9J+f27FOfmDLWZSupgpFw07TCs95hieC
q9ZVccQnrvp2fVf/lfN6/4k18CkEcybgNBSWkAu5ieLaR9XvpPVWru7AnZj5S5+UdXtr57RIPaDV
TuallEifO+xMG2yjZOyhYe5H4keIpmy/ExKWVDcQ2vALk9FvrW6ruLe0/Sj1mBQp+Elu0aIvPw/f
hMEzfch5Drw8H+lkSSWbRqdpoUz7KFYynMQw0Lj+clZC9LybEX2i78Wxn3/FP7dPj+OnU0eOccpn
x2WRMCRwy4gdPlWpuqVbNJ+lxYfQ0OgjatI2nmkF7xeL8V8RgQwxQqIm9lpnGL93U2/FmK2E45NO
klp5bWjJd5EmNmUtVt6nxhMymJHplvBK3y+uyV2gJSY4+8qibReMZuKJ0di6HFbIy2A7kUyDL4vg
A+j298ugidJYddXaJ9RqxT18PB5vxDD9U6NKaNJRl4wSjTVZqBVVOocC9ktCVZDkktZD9JcDBXN7
c3qFxAWwjc5rwCkpYqVwEVgQGT46U459CD39dG8ncX0uBdBuD9PU6L5ilg4QOWnrH2ZHxoG3VGi3
3c7i9pf3kPGcN1sRqG3hjas9OBlVPuWfKhUe+j04cWtTjtItphHOh2PNLIU/NzQBoNMSW0bZLvP5
j7F9stsm3WNerd1owHA+fn8h/sgMhIuF7qm6SHIKR/bNYKC6iODle4OwEpwGcnyVqnHr9lrbTTCa
EBWT/+p7LJqXnZpyi+JqSX7YyDt64MYuJFnf6O6tnc5/V1k8EA29uNL1hNemRhOonTI7BIPffY4x
FNpYaiVBJAtFVmOGYZN5LL6Q30dpmQShfWplpcd6ecRgktiNyyW9oTunYlgPVd7ayBBXshwYTBzH
GeJuq0sSkz8J7McUmpd6iAmNkU79Qe7ximSgMOxrnJSeroe7tc/GWMfCRoz9dQELzOR66PS+t04J
7/Jhwl3bA3xmb6Q2a+9yHsERWUnd2MfvY4CTghiKOgTZ6EA6PwoMvh0sO+mr4Hl2LpteOmEg1W3p
iq9sFih2+ky1Iym9uDBsWnxpTSZxSgesPqJSCk6YvOEV54T2Rra98tmI3gziKHKhny2rCaI7OL1c
dlCbCnNqzsRQ3yRNGh6Y8qT3UCqzDXDeyqQVkBwSwOD2uTkY+r5/pQPmDgE+hP6J7m9wj76W9Rug
pPaN/pTzeQD/uMsTQUCcEmeXqJn5qYoLf9jI/C9zGcA/SHKj9GECmljeXySzBYpwRXAuTFrreL7H
/e0UjwM6JWgUfA1JqBw8q8Ik9Bw1D0jSlbyMNoLcyruf1W/wkSJ7Q+1y8SasMINKDQj7JBR5Gl1H
lrIRFKg0/sknn5AammGxEb1X7m1aNiq6XwAKkP1a7GfdQEA0HBwJD50pOg3gN54KvPK8Lhrrmyis
Bjd3wsntqCiOHz6v8NpnVCb0F+3is/dBZpTORPPSsIT11Jv4qDm5k26c17/BbZGYINSGYBLV6pwl
Li7tGCJpMDmVhOPBICs4raNI1Sm4fbpJD8bABc4t/ydLVvIUw4vG1MoZo0cZs9FXVZmM6XMWJrHv
miSHIVWTMQ0PRZQVmQvEHGnZUqlMxXOkTuDMEkiRchBCsXz8mmIZ/6A2cGh0Yi4/7TvIrHcN3Er0
StpU6SE4pfiDheZoY6Y+Rn1y16XMGdwO3LpxUwaB8hkmg9PfKKCrmW0Enfbc9I3/DZ2e6FnUearu
Eqy5mz2jlFAcR3iwnyb0rzBY6mcHcEHtDlJ9rHRsZ5PZYbiL9OHFTODvewkSfAO26a3yiOOEiV2Z
kaXPXR5m5g7X1PxzR7aGw6NdkmkIX8KxyoiAlXr1kNXAMSthNbusc8rME9jQma4IFNzmDOZDz1wz
Heh+JFdaN2yHillOMeSfjCLEsQkvBszD7Twd1Kc8RnIIyLiGYWqc2OM5pxj9kxlC/dMGALzLkXe8
74M2+4koZeK4A+3sxpMZXP+Ca6x9rrMo+8VI0//R1kH9Zqd4L5zjNp6+wK3CFM/mUWukN1r7Diot
RK7YktIDdmHUfD79IWwxEZVKobbFtv4lkywz3Lh7VyL3nH0DwGLwPNPA3we3sbUbTWlbCb559G0c
VJPpQK3Ye13Po40LcG0pdKQRySAPJ0taZBQVBsf8DBIVOc+HT8ivFE85LlvnCH/XjUti5a6dIY0q
zR/IARd3LQO+2MdEzj4JJiY3CSafD2OMYdb1CLESDu2ZDWHMKD8q2cW7MzGWwrjesk84lkjf+YDV
bRg5cgRTRbMpmQq76HbXl1x7MHAoIH9AVckkL4vPFTdBzICPAn1EdkOyuu4+VeGuXl9l7UuR+/He
aA/OXa33q9hhr1QRePFT3yjTLumyYae3/RtwsmRj+60+DxEWzvrMydXma++fGlA3pdQ0Q57Hwo76
Bv9JDE5Lf2sevv48/7+KvngeCSJonuYA0Wh2pl6C+sWRwVHkCTiwN9df3doDcV/R9p/FbpA5eP9A
+NvbCWZ+9LEUXOob2l2/G8mKf314Fe7f2Q5vJqdd9E/wP7ZTqQ6dU9B02V5ri/GgFEX+8VMEh1Dm
UgJTR0q5eG0x8g8ZJncOrgCRrVCh9b5zg6t0LzZe2sr3oWKiyTRLls5yFO9fmpAnP8uamplF2baf
kz4GKKBqqKcxRa+CjSRmbTGdnQa+CkzXBR9B9TvaL4LCBjKGv4NlDwq36QYXV7EtT7iV5MUBCow/
GiMKi0r3/XMFZk7mojKLSWl/SB7+nszH/cSONXcspFIACOjsX3mIG55C3f3p+iZZCU8oJPPpKHFI
nZaxItRQsMom+u6YV2euNEo4gvZhqcOyLcfP6JoEG59x7XFBI0LDZSTEP4u9P6X0WmPAGScEIZI3
cL8Y3naNP+0Y96UPUgoGE0aG/NB0Nfp41x927atCk2BAitAUHf/l2qiTRe1cXQHvnc7C7AxSHaO2
7oF/6OpGfFw55NC7NLxOqAjQ1Fos1hBA/MkqLFB5gbmvNSd7sDM13Vjl8pFQpWBqwgBj7pEuX2en
tZgrNo1/coA73IBsaNy2CYvHwdr0/1jhrKFojP6YAUvHoTG+eCIApgpT6tA/5RWNnh1V+hju5rZR
RBtDs79QUtS9h3Gs2e8akTWDV2S4nrt6qefY4uo6+eHeGhpzC2Z7uafmH0aTGC4GnLWlCIiMwpDZ
5NGcn0xBcKDvmfxCYFQ/4ECslMjsNUL31DGoIzctsEXdX99Wq8vPQComEwTb5Rka7ALDDVnxT1Hb
GpmHYfbYIW8E+tOVgqa47XpZ+wYuMo32okfZ7MMZhi6T5tEYQbObcLUIIEWNKSZeGz7C4LB+dMlx
drlcdvvcd7TnLEi2RnUrtS4XCnW1jXoM9e6y3KrrqmKyWvgnWcM/vdMFjFLUDszj2OJ12ipC3htK
jAtIafdP+BdjL6n35fP1l7628Sm4QJDQMLUu5k84LXRN49TSKRx6zRudAfJsKvK9mlvGxhm7PMnz
BUrLlJgxU9kXL9hKGjMo+kI6qQMWFXpMPW2pmfY/7CJm1OikcfHMUuXv7wFrEm2Z5/b8VuPxICsp
No4ij/dDgpRUi3XKLk16bRdZiDhef5Xz3/y+uuT+xiViFtMEMbVscoUtxDx/0v0Tur+mV5mafh+0
Ve7ZspQ/Skwgtm7XFbVsHeb3fFZZ83Lai/ObjtGXcE4T8JC5bssS9ScKYUH1bHSTmR3yrM2/WUJo
X5ou11PPwtHe8nLfjgr8qYv6Twd175NWNHR3rr+MtSgHHhJQ9axrAZJ7Pu3/ZJtGYk+pXJdAMlIj
yQ5dnyQvshmriLWizvetH2WlPEAfz3/KkhPoLtL4+SctstR617dWPHmVVCrJxha87OwAQSUd4dQZ
c59p8aOaZFZDqS3rFEfy89hmdwUy5MfIaYzzGCjpnvTgNx7b0y5Iq/T79Tdy2S3kPfA/ahgEIy78
AM1cDTUzo1sYKOZ9mye7JKw9gEjpQ1qEwN5Q27y5vuLK2QYdhO8t16bNNER7/wmCoEskraqck+OH
AMAduduHqSL/LpXx4+gGOrsklVxnqBpzg7xfqi1H+F5MTk+RlameJtXtDsqX2Ph8qw8E02SeNKK7
tUw8kkgjSaUFcwKmh5kphR8VBlTDl6nXKDY+/vYMaO78NUwKScvfPxIaVKruD5TQgQmoEOxpvkMS
x8Dn2d+qAedtt4gcgLEJWNx7DDCXYxO5gLVuS61zygyjjW5EB4XM9QesMVxMp4bCk80IJLra2cGL
jOXj1mFdiVysT5pFTcC/lgAfeh82KRZxRLalaWdDDNhPmqh2hdWlHqS1LX3vlZsAIDgPbDGwhc6y
iNHwT1VlnIv5tjH6e4ohHVX9aGvmufZUNFsgaZGQc8Et7puxk5gDUJicgtExo7MRKMVLFmmEYbm0
/HaP2NDHse5EYZthLpIEK8iKHkvJRg2o4qxe+0+Vm/quzCb/nk5cukXtXDsL6MuiCEPjBUOTxTsc
pax1evboaSjlHnlX9I5repKejLjxRnd2ZSmmg6h2M96fdUEXS8kTCBhtNLVTaIGi3089kw9aZob0
pwybJNtfP3drNwetWWhWc+BCXWOxXFIpUz+hXHQC2Vn96TMNMTBwx3Lixik18nGcimJ41up+Qm0/
qBGI6RzY07skUWu6sA1s1v0gl3K6cb+v7FobYAwtKPYS3ZpFjEMApUqyAAp/qkv1t0kOvg1GLj1f
f/qVRZy5rKN8Q5zqYlImh76m4NdsnpRSDTyFTuFJGkH3X1/l8mjMDS3QOODYuZ+XqWfjV0qrz8DF
1i7KT5LZOiOeXZEJ+GWKX6Mx0DeC6WWEY8FZQ5VGioH2xeIsJihdWo2C3h48Pv+TMPXsMERO+VIA
DXKnMey+wzXKPSc2mo2m/+qjzhc+PTyg2csw3ii+0GK5swC5D+MR1FjJMEkzPRXCLZNI7eOqCKi3
Gww5uTcYhF9EncQxmfBXwHL9bjgWg6/c1F1vffhqR+5nbkapCBKTAy72YqsitEmPyDpBXobnJWvB
XV5Pvxy1Kz7+/lAtpVE073om7otrULfaLlF7EJmoZqsPausAixYNurO1pBwmOTI2upSXaRKTRog0
6OYxMUZx9/21W1tdHJowr4AQIH4em1G9H1Ca8DrJH85SrI8ewj0fdS3XwQ3NrGyT24hreDnxA5jh
qFNTMlOtHXMXFdiDsKHK/awA/+X60bs84KAWgS/MEzaHOmXRhQXs07L+4N8MZhR+6pq+Ptml0m/Z
al3G7HkZrlgU13iJS1bwqAk0LuH23RS2LpWepCjFDkoiHryymmyNAFYXo+8FhHY+4UuNZCSSdUJj
5t+Mspkem7bEj8ms/JtQqbaQ3n/nnu9yJWQrGeuTk9AsNy7oawpmZ3Zm1uFZGm1wmSHyHNZebhNk
kOpRF29jVvbDrkB53XTlOkWLqDVE/ppPTpzvA8vIUfAfhupbbhTZf31O0+nQTu1Y0GlIi18h68IV
q/rK93SjtVIvnirwzoNmS9ajFvDNVDcI8Kt10ynWLYSOojb1irxAYTdTUUfbTW0S+Dsu0/GbVvnV
f/2YxOAJAXa1KEgB6CCyj2gbz4xWj1hvYZeYjGy2vLVE55W9Xz0a0kSLK5uCEK/KScu+TXmPSNZU
592fKQ7qG3BFhrILc0fBqb1vUwgf8pQ8D5MNDeaDG3Z+4bOJDpNZOo3LmgkGYpb7OCCd/aEJdox6
8lOuAnC4vsrFFgJkywnkDFJxARZdhBk5lJAoEIN0asCEfdHlUtulk9I+hD53+vWlLk7g36X+qkWw
0gVc2Q6RgTAM0BlW3UR7ravV2ynPtkAEq6twD9BPmtsCy5x+StvWRN+DZlqfOkdUJKV9Dn9t41ku
bjfkWpAvmXU+IVpcdL3Lyanjzjb8E8NFde9bIvUUSY2++04bn/V6iLa8DVa+E11udHNn4BsX+uLi
YRTWmBMexWeMvZGsbWTr6IPFc8Ow26qKLgGdPBxW80wpmGLO2vfvr4JCGdUKWKZ0mkK/+kJlqYnd
3Ey7U0Q8dS7Nja7bRWmb9lAdp56jEprijGVg8Byr8fCs5oP8MhiaCHGkG6TWLQo1tvcc3PwXo+d6
a/S18smJSuiszPGWz7F4N8pkxoOAynaysjz+JNdt9BNypbwhG6StfQKWYNrBGBR4zuKGVIJESivT
gVhlSxFD+DDoHe5kjRJjrOHK3STdYE9u40dItI64Xkk3AUN7PMIVYb9mkaOFn7Q8kDoU3zvjO05A
MKZCpKK0myRP6tFl/iisfS8TPG87FHsSzwiNOvyk+ENiIBaTmTEysqowjlIUSY0H6yB5zQe9G72m
M8ArooyZE+FQGNT2htVW1SHUDL+g1S2DtQBnNP2hC1zBffN9dcsheu0rkGqq/J+6CKXp97tGMmLF
wL2APm6shwTbajxrfgWh9HoUWfsKM6wa9SDEzi+iSNeovZG3uX+qdCl/aw0tvC+VdNBdEwH7D2O+
OAkAzOarFS1OZ1kSKR0iH7Tn/VMadwm0w0l1DTXN7kDSdfvrz3WRqc9LQYWhU0XP8GLqjZB662s+
04kxGnSvN9F9yJLU3o/y1N01NLaOUo6VTjWY5n/XV75ozrHyLEBHcKGBe9Ef7kLEKiW7d06VA0TR
LcfEuIky2gJoN1aeZCPJqJop8LrMmPag8IuNzHNt44CWoHBHFIqQs9g4vTLJXKeNczJyPzz3oTl5
qAFkh+tPufZ+QTDING2RHoAh9357opc5dYYvOSfdqpG4w4+mO6ZGmP6YuXw3ktS/1r3VeIDyPtwx
4P0ycZqvI6Yc5IbvV5YKwFs4bfsno5+0Y1lr8nEA5QS6uMw/2jEgf+csczKYpdF7mV/1P83fRu9Q
+Jv3q2/XyV2uyvltXrXWoS67rcpy5auxVUGEzGLGl226cW7RobkSnFEUb75WWjAzPrNuQ75v5atB
q5rrEsbL1AqLd2cWsDkGHQE6rbOTP4Ha9ce8g2G7L+ve+TkpmUZcM/LwmCWlv7Fj1p5wJur8hevO
k6L3L9NKJNsWTMHOZdEaR/j3Wr+TdRhXu+s7c36G95k1QGd6ARTozKToVb9fxxFTkjM2CM4T7L49
OPObKev2TiSGGzxNtny1V97oTFWDJkqrg928eKOjNka6GgbROdTKap+mlnMo29HEVMeMv2iVWp1U
O6u/CzhCG5vzosKceUgwVDh+hDmGfu+fc0gKBxHKOjqnJhi/QemMo0jT5DOMWe02neo/8OP9jYbL
3wi9eLmAORHgwqSCwdQygo+ZCczQStMz1ITS39NblpAQsougca3eboe9aIosPogoLrQbf1Ca7pyB
aAO21oXBtxQ/38EdUYl7g8mvGm6nR3m5p+2Pc4jqtIabNkUjXK1jm7qNLgVHRRpMza2d2rAJY4b8
OISakp7rzhTluQlrX7iFJTBNj1C//G1nI1wCyYlOXdnWqlsWTvQAtjb4buK7+90P5P5PFMjYdAUV
WC83FI76Bt4i/ZFjVhDsTcSAwgfDwI9XJIb+zIB2erDYsJD1J9kcPbSWq8/X9+vqd+TcU9+CWL3o
71ZOrrR9imYBPXLmXtmkCMXNVKc33CYLSvPYj5i3eQOcYG3jSK5cVRTVLIxvKj2Kv+yQf+Ibei0R
UuZZeI6tNhXHtEsCcIxNoBvPRdLU92z4/pcEXvqRtLhV79B2Za51/fEv+6Ts4797as7HCU6L+ypS
tLTttSg6j3Eikk+pwbUNnpGJPUQSwpLboqg6eRLuyb9gqA9PA35F8g6ObxN6SmV1L1OnxdJGRXI5
1uZnoW4I7h7pPygyi3BlDr0fNIJQWeRN0+1ZqCm9riphtgwMIRXXyZTIOCpKVwqvGSsjdY3G1HPX
TnVlo6pc+05AihGU0pjkXCBV9BbABO2A4KzCwtvNY859XI7+Q5qCsfIzE39WKc930QDhMGFo/Hb9
E82Pujz0ABaZ+6H3eFnA+GNX9LWTBedcryvXlkbjziep3jgHK5koAuMYmYBSY1Mu5+qjTQUI0YpV
AipNYE9oorDKoa+mrdC5vtQ8PGW0C1p7kbxQhjaW7yRcEYnq7EU76J+0WOl3aFhUG3no+lI023ks
OLjL+rkMWrKYOAjOcdYLnK1kfZfl0+S2Xbs1FV7dspSzOG5hgTmDjd7fCHWfhnmB/eEpzRPzFt2Z
fC/5mvFZk/LmYYgKFMLkPPVkFEIPYlBgeml++vX6Xlk9ziD+ZwrlzAhcVrsVzmJRqJDItMpo/WDM
GZEDV3X52MhpjJIJlrHZcUj0EEx3Qni7x0+jmHZFoPU/Cl2RHFc1c23LkHotyLKDZ2MKnJYu4Kly
kk0WUSQ4c7d1v5BiH4Cyp4H8xfJFc4ukJoxatccI7vrb+NufXBwdRKOoRMjH8SLXtfefBM/Jjgmi
FJ2ZuqBBX2Gc8qsAl/5aDKP8I1fb6rkbrTR/VuOuQLmkklvZhe0Xo6+T1hSljhDWMwo48ZcJGd3U
zaxJesUbsMu9fGqVz1rpjKEb5VXVubLWS7qHio3S7mwzHOkqSGV96ApdhfPtcLFWfdnAxmtj6wVP
hNQ4a3D/sJoKa3xrwylsfjK+yNPbDNPD31j+dlT+qVXucYT7C1VH5sZDASgEtj6m8XM8VtVvKY6K
3ivgAQCQR+8EbaQsjLV9khd+Q2Qci9fGVgrFRcC+Qpct1rInSkOp+N7YRnELQLTRXoJpSPaZ3kzN
bdUM8VsVpsZ/URD2vzc+yGUoe/c9FkekDEZ7TDR2Z28kr2oXWfuxtiov15Pp5sMrQboHsg6LkwHn
Msa0I4VTTx50HnVAb0aHb1fed9Yujwbj6fpS849ebLJ5rjF7ZTIespZlSt5UCDBLIjp3hVPcigll
BLOoi931VVYiGeqf1ELMvRCwXl6IFiBYLAeG+ExLvP2m+0n0kDt+dMhxz9lIMy+1SQFKkmSCbAFM
wJ8WAZruLHq+RhCfe8mpXptenn6OMAu/ymi/vLSl6B/7usxelaqLyptIDnt8lnqtLfe9bvs/rz/3
Sujg3uXNUtYjrbGcHIUGCOOuIj8B+1Y/2GJCgwhrlgMTX2tvFLH63TFSc+OTrhQxtk07hqgBQvVC
0KN2UimvCiU8V2ht7SEjQO5AAPkhaGvh4WESfPkfHnIexNGmXOGKIczVTgFPeY6jiB7TrFb+Eii5
xR/TyP/B9H+YXJ0ulLYRIdf2ro18JTMQQCMXiBtiIdJOzGzPIeVu5Gq5PWFHHdrP15/vEmPGjqJe
mXHpBuYzy3t4xJdcWOoYnuvQh6IMQLD7LOspot3C15E9K4P0SYKD+Vbl/nBqujJFaq3BnXXfZ33l
CSHHyqGaumrjQ6+dqpmbCJGBzX4xJwxUqBJ1G5L9q0ry0EtWf+x927lLpmRrlrbyqmfBPYpF8pC5
O/X+LkrDzsyLsgrPatjJP61a1Q5iggV5/U2vHBcHgVl4DAQLPMMWRxcT68qZHD04VyoXzqBNu6j1
vVGOR89PoFy1KFh8PDIB5+CapeVHi30ZavshR3VTYGWaG2m6081APpoKA3kTIZeNqL5yLsHWIjyP
5wIrLpsLiInFkpz20bkcG+m2i+32YYpiafRSsn5xyKVCbTdOyEqHgaJwFiie0T8Mld9/thJErxIo
nBBZS+v7isz7pbHs8RZZUfkcRmF7a5iNLTHhi6V2f/1jruzO+dAwz5qPzsV8vlMn08pkkzZiqWVH
3Yp+dJVUPKlV9d/1hdb2Jq4ScFNArwMFWOzNMQFl1M3Hs0Br+BG40KsM3GCjjFpbhKQftDLiHnQR
F2/SxxVRm2hEnJUGn50BBdFwH2p6vUUDXTsCXAYzAAYU2sUmkQwlj0LBw7Sie6loQx+ZXVsHXaRR
DZFRLr2ohlu9sU/WvhW1Kkgx5o6XOGwzR4kFpz4iiaT7T3XZZ56t4AtjFuOWifPfaLnIOGb+O608
aFgE1kXNDmNDawKzTM+QeAf/oLZNFT8ik9/+qXUD5UfoIyi0DSLQdxr9RstlhiGeStQmAM9O4Y84
7lCTtCK/fG2ACr3JQdC+5KlAczHLjbJye6e0tpLxy89vMJeZswnkioFlqO8PEkdIb8ZsTM+lZmNF
1PrKHq3hcqNxsLbKPDeT5w7Z5dzGdlqSXSugQ9bn0S5GF2U/Vkn54YPJNtbo2vCpIXJfBIU2HEIh
KiQZJzM9sOHTY10r5SmpYVt89GgyrIFOMg+BGdpcFHS1HatN38dnSwJLX6ZNua+LbEtA6vLMwJ2i
A8RxUWi2L6eB2SjaLBBxfJYF+q+uKqpJeOhjWI++YDLrquWg1PsOyMkWFONvDfZ+MzORIi2Y50SQ
JJezYJNiCmXJKDuDD9LmRKRRba9T23rYldiChG6sTLrTU2QFRXOkH2uariQP8muZqu2XHHnQbtfH
LZRKblOTYVPXZG9VJhRMpKoATcMQTEBw5xRRCPgVmPh/tCGHRwP9VNODFKE/6k4YPVeKiV5KpTo1
SIoi04bdJJQU2z8hbHP/f5ydV4+kRheGfxESOdxCd880Ezavd32DvGubVORU8Ou/h7n6hkaDxpZs
S2tL1UDVqRPegFapAaQ8ifX5ju9VzkEqFpTbrWh0BQzmzmxhaGtFH7jtKs0iusJMg6pWze+LUUGX
Hj2LkJNVMwWgKVoXMSGLP357r9zGIF6lRd5O7wwlw+18AVg8eEpD53os++xOYPN91qs6Dyon9w6C
+d6GWbn28H/B6twI5NTRnEyKIdNQInDqg1i1f5l5C87XGdsvcFJwaJPdu7G4XILMY4mxdOFQgt6E
kHHoNaPJSZNBjmj33QzhRa08LOGkrpyAczYHZ++28QdchYLOprgD03zT0enaHqWjMgs1t7LEKc0T
83fW2pG2kgFzlGK5gS7O7JXTGcSL81uPG2TK3/6mt/nHarZBuoNh2p7wVpbkSheN5B91VkbBGM3x
V3rR4qGbp+LR7tXmaurtgKwMv/9g7b39RLnJmIPXfosobwFizfrE2qUQXrDiH1cNZRNVXHHU8N2L
26vTmU0dQid++6pzpaHEKdhPESLCZ+mW9X3lFf1B3L7NH5HXJplC9YSOEMpOr+8gMRsL59bOQ10p
gkoUxV1E/91XG6RdgF0c5OLazvvDc2gtWnmkWymMOBO5YlVgaGJ90FEGmGP7PgP99tVNyi46r9FA
nqy4g3fsjnRz/LbJlcexAFXUpqkISgXrwnt7QjYsiCCqP2RqfCSW8gKr28RfOsvrBAsIKBfn5p3I
mIiHrhl3WYwzwN0C/AUkDBMBbJl65MEfNdQF1XMz1MOHOJJmH4DzGqtzOtTiq4oF479YARfLg62m
1dXS1X6VtW5NTIrTzDnbUOyykzqmLgREodbVVdD/UkJ8csQYuO7qBxUhxCLPRWR3OdjMbOwOtvHO
3gJohCKIs5ae6FO+/uo2nYx0HvgMGmogX83C9HwDHekDDUZnVXHavkjGq5h1wnQAMbl5kYuR1tzj
AI08t5VzmKIXr/mVzXwMaJ5Stg8AOtHcHtLG0j5ZdWUqgZEzvvA7a6Wy6cDyCtS85ikKMkctv0Tx
YiLqASNd+nJQe1q6nTkgbDi6la9je1BcvAFwYpDFpWiDWM7uE/UIEMbZrtUlGNQ8/Z335sAocrF/
FcNifLaqeTJ8DYhc6qtdkmbnXJeufYoHxepOnYDSddaGxtZP08h4ly6LI79XrVGYwTjN8X1VWVPv
F6mm/tnUafRPUUf2s2bPuDg4gGK/ppMwfkGhRyKxL73ae4hKxJv9msZndJnzZfzZLkmh+ARxlBZE
rGTTuRgg1D46Md1Bv5ompT15WCl/I8NS8suC0dh1zoX6txuVzuQrZtv/Kppx5vyC3YzRQkEV3aez
kWpPmdnI71qL8/rFhQBvkRfMxlG5u9Mdo4oBosVT0GS/uWVnO8GJCC3wa9tJpJnplZ4ys42DWC3k
h7VP+Ox1WcXErC+fCqUfTj0zlMBxBv0gmr1U1tsdB9ppLajAcd0C8GPdKPJpdq+Ilhjm2YvHpD41
Wde0z4snG06WnqTxQ+55U3ZX9GQHKNwreXrfZbK1/L73Ju8OmFY0XwxjQoO+cJBWydFBtnyL1rz7
yNhkHv5RtTbtA4SSaHsXbJdv6mB1AgfYJUEyPm7h90hlVKvP9eCO9aXq8+lXIRzsAdA916on1128
J3uZbfPUJnb7MbOU7IdbY/AKGcPMC/432fHL+2KeA6VzpsxXUBP4mVaLml8KR+2Bi88phcmSmMX0
GVI5B2ZGGL0Mx3mowqlLB2yFCTDyJLxZ+6AaC3Zxjsc+OwgmO4kPxcUK7eGYkxisV8z/DW3HBvGc
RVbeVVdxyW30ovH8nhrrNGnsASXvmlNCpnuw6t6mY1kEKuCWM2DajueiagXstop7TZAn8DMb9MaU
F9UprQemWUMlArfooqDvSEdVvZ4eUN1q74xuPoLY7uQjXM+UI/wWmL43OBI01jNGH/wQqGWnqcmX
Z0WX/ZlZlPXcD6pE1b5wLpZ11AjeuUz1VdsCMUh1VSHdRHEH3IBn1OtmV73yEnWZGmSNZ15Wqca7
t3OunXYlFxUzQzohfOqbVoUsGbWa+ABc3Vz2nxDWwfY3c8Fg+52xMAO2i3z5lKUjkvtOozLJhBA2
pF+HSVn+NHTEExrEGWE7+XEaqeW7EWbg/sliVoYklfRNs0ZiuTKtUiKu0opznhZLaMipOFhlb5+v
kzPiGySRG5wX/6EoZkj2eBtmCsMtgLNf59xr19tj8EI55A6OzFaSHmWC2k7WvTIbmLVboF9vEHQg
8yenbxLlGkeik2ejjVfRxMKzwK7wn0wQ+n2NLrQ1zr+klcp/iEX9Z/YNw9UynzVMexOj9862FlnN
Pdlmrp8ipx7/mAGaMcxzMuXiypb5fUZN+vlg6+z++rWaJd0GUr2d09BOnjQ9hp9eL0QqcKTMtK1M
dIAEtMJ8nA1sLCB/xpe60tQHGcV661MXWwF8MPN5wisl6JRR+eAZUrks7qB+ieduugeLovwwzE7e
JUI50vTZSYsRzONGo3YGhrqt/gdvcTovAXJMHBHXbCmSu6k2i38yKfOvaaFoBy9p5yhDkFmVmOie
3LYbk7yBU9KzHvQp8VvAMGmCahzajzGX/hHzYHcxGuIOPtgoMmzb0z3i/RjX2cp1lkN2ogWFSws6
zfdIsVmXtz/+TqIJV53QuCK0bqUcK/TfEInhuRgky0Bb0G+uZss4qEr3vtaKcWZH8zh8t9c3EE9I
OpWU1AgC6EndLOJs0iK6i0mETkmlH2Hs9l4gtx1dcChpO/1UqCgt9iDRVRb2cLLIrM4KPuo+ahrv
b6IS2VcRMKYxGlbcm8amGUWOFPH6aOncP8JMVZFedjH9EmN6EN92nwqgLu27lSd2Aw3oJ8asQ65c
zXpMnwbFk1e6lt2fhZY4/tvb4mipzQfDbEZLZJxxvBBluTiqS2sNLvG3OErfrWxPZ51rweZvpqVg
G17vDQcM4ATNN7pmWPIk/jAbbYDZy3QvHYLI24+1c0PQFkEJYS2omZ+tkfD/MiGl7fUMTAl883yI
z525ZM9JMWYnx1r+bIbkH7PTpoOLeedN/v+S7iYHmMrFyqW1eFfNTqGH4W4nv1Rop44kp90RhGDv
+WgXgFl5QTtvU65mhdio+H1ca9cunxUcah7ypjMfSrtDfXaKJy7BxTnoq+094WqPsXZd6KttAa38
4dJ3Q+TisarmoZ0M9F6rRb/E1lQdbMudOIIX5iqsxXALndvNtpzxb9W6npSyGpX+tCDLeJqMHuM8
M00DSnX7/PZ+2VtvFWVdMWwYB2xnwLCDo2EsUXfIhzG7pP20/D111k+z7/UwtUfvoB7feZNUZ3R6
GIOSrm755qmWlopoV6xJkqBJbOFaUWC8c4e05JHfyO5SfKuX+/OWRyurFN4ibIOQ4Ds9GqU1P9P1
sT8OLlyjt1/iDsDLQgcNwS6UOBipb+cBli1wPbOjVX3U0y5yLpSglqV5kuAy7hTNmSlEFoi1ENSe
W6PuvxdTXga6VisPcUzH++2fs/fkjH1tcAvspZtJlNGwfuXpkKtQPT3PEODuyemUc0yn9gCVsnMc
0Z9h56zXHtef/jrcjO0YTc4Itw8vtPmx7qr4XksV9dIusTi3nfVRKlV2AD5Zj8CmwAYVwD3EuJ7+
6UvL5/9CnNoVAmH7WblmXRmfvbnMPzGLaA/0indf4v+tsnmyWi0qG/8H5TraWUo9jq2ln3lN6qML
DXjp7S+2V0mCz4f7ytda3bw3V8QQicXssX+7QvNw/sIU3bpOSFGcxgiGAKmoZ3xscGx76CPpfdea
3HSCdDGAkjXRu1nuVBcQLtZpBWXGTS1ttBTvmUFqVs+qCHvbEaEXe0emEruvF4m7Vb4G6v62YlXU
zImzoo7DzrBk6ApANK6V9M+eV/yHYR3vFEoAadLKl9682wlEYdY0gGhdmQDB1L3yXozFl7e/4O5B
WFXfaD/QmN9eEQgReK0bAY2OcOHwZ2fGDcTOcRrMkMEdRdoFQ54cWHHtvcOXwA18h+tpqxMCOEmT
DgK5oTnHHb1BvcIclreZR5CG33683aVWUQniG//aFiMV4VOgX4Z+NAy8YJ5zzDY6tbhGyLcd5Ovr
59geb0AdiHRDILkFdjNBayu1oVZDoFXcDYOrIrky5BdEVLNTMUzZTwow61sfy//QkgacaJN8gmRZ
2Ryvg9kkEdBBLJoontTeXYXk1slJh/lgALEXviiwaJeQTq+zs9eroNCvTZbLUQd4jBZIq6jXXNfz
gztA29uQFI6rEgFuW7D+Xi/jDBrjVg/JMqW1lthHoqoBRduPs+bbWFS195GzGP8wIGOQ2i6arE9t
N4/tXSEWa+1bybH2mQT03snxHOC0695I/Eosxd9qubTdmfamfjQK2ttmq4gydQ2dFFLY1z9a15dE
YsimXMtRncPFbcVvr9SNs+1I7T8cWAfoPlM8RAlv0IToZLWTWgsaGlXhnlYYlZ/a6nBX9+V4yfO5
9Iuqyg64Znsf5cXZD+02uvTuZoeBbPSSVgVupkTTiPajhgUmRhDn3FI+2e4MXQFK1n84uisZ3qY8
pUm37Ux5OjwaHc/y0NFi80tetWmAEnf7e3aWn28HiZ2T6700vVmFqnS7s4ts0eouA+amlCglMU4w
2wcjjbVnvO887CWtuPhi92a93AEtPSp8do4VtSkBnk4knZ5thHIy/K1wgI1DSwK+9bVWBbOJAq56
8Dp316EHRidsxZlsOxdmFdlJ01mw5Nu8nvzRmpzLhG37r/e/y9UBEuyeSn61fZdJgZLEYo40MVFK
Chk2I2o1AwZl3huFyM73gRdDE8Ty46jc33tAWovksx44t5vWjM6wy+4i2qztUIyfGWg10E3ao0t5
L+OhHka/HAEahzO4CYMRvijO3EBZTZJVknVJm849QVZYNXbreaGNOZW1cy4yr4h8qCmTpHubTAxL
FmNwAqMtjfogmd178pVIC4YBtOZNM7tyZWxlFez7wlTn547uA4wAeZSd7z45BR7FwgoG5flfBzlL
IJBYQ1a5wo7Q7iWd6RBbtOoU21A8DKHo4EGL+Bn0jfS9ZBivau81p2Fym4Nuy+4vWWfv2CYAMbyh
2U3WoIwcWvcqFJRMTkUChAFeuJU2p9KeHfseCaIBEUe1wXFap1A514i0tBcDqIHr54o9Ze//SQBJ
wAFAE+D6vxGhYJBbFR2C4uFsiOoaj1URlIxgH7WltP+AaFb/KGl1Az9Sinsh7eQ05E3/FEsKj7cP
4M7L4ZcAflgTAt7QtmeceFLUWasx/Ra51QZwhNNHK1PSLOht4YV4xPbPrdaal7my5g80/9SnpIWW
CBCjN96rQW28yDSRmZCWcGw2LRbYJfaCRn4WtnnyW6CJ5iN30eHH6Ol3U6YcKYHcHoT1UDJJe5Ek
ALP5eofGokNy37KzcNSy5bPlNPmHJI6KgxTl9rInlUSWl8Hgmm9tVynSyJ5jWu+ha6dMLA3394yh
4MVr5vqgf3N7MdFIWaGHQClI8LafkpDpSqdUCaZtVf9lJlUmr4XbiWdVRl6NtgjaPb7RMDcdXGkr
d2/vpL3ViSZ0CDjuMBg2kS5e3LoTjcK1qLizr2ggpbOmqy5aK5N7Lkn7rmV0ddaT6kjWbu8NE8tW
eR8SwBt9nwFzkXkWcFkTNZ/PmaO4Jwwv8YRv++r89kOufcXXWTuVONNupt6rbsZ2h6aYaatpN8Vh
vnR9iDlayyS6KIKii+VXRpalX4K4u3MS4MY+0MN361xSl6wOHBwPuKm3o9gum+B/8YnnMT/Htb1c
ln4xA5yb0hNf9iAJuM3j2EyUeatYFYPX7eUFbQ7VAK1F5zvz4vtRscZH10nmoFXb+ZTLqD8nk3pE
Bt0BZa7TGdqCeCFDB91itTuEU6tYWOBBGTzL8xI7ssayxi6K89JUgATGVCQ0QI280oK5nOzPyPLj
EBshXjwG0qm1PxB7YvLlutO/6pSI5qTnTPOCtimUR9QNYhGMpU6PowVA5dyNi4w/pZrsTQApff0Q
VfmyGtNnMWz2tqt+mC1CPnegH3PhD23W/wUIukkulta232E5pCYfnaL7NAsPAYzSsuf0VGgxhiVD
1Q2ngepC/C6TzLukYkpQJu2xgL+XTRVrf+h6P3+FwtC1B2Fn5zjSdMCTyAXysupevQ5uOVl31ck0
CS2BQ0bBsO8C7xTci1Jn/2R1id93VCbnMcIo/u0zsrNrEBCkXCLpoTW37bUmkda05QQGXq+TiiSO
9EaXyfAJdy+wGmPcUlPn6vsPpgXebTVXoflx05hoBKiLweuTsBji+uyh3IydUF/+0eiGuKSLqO9k
XI5B52jFecT7/aAm2LlKLIRXVg1azueNNDIys1meDGhBGPSyr13qpBcVIYZ319RA2FdBErw8VoXu
zTetC2BWuDyh+7CMyMJBBRlPlSjlQfd672EMEiWgnyTGNzIaWbdwPSRAL5FZKQu/mOPirzKB4/n2
PlkvhE0s5WkI2AQ0auAtqCKWZjyz80EMJ571VLtAWtLO0LGS8qxTNS3KwXq7jwX2n/YGNSKb5PWJ
MCbARnjBgSjtlTrM3F58kWKMD87d/ioehDqPu/hGOIbZkDXEXPWh2zIowr5TtYI4x8rpYJ2dSw/K
DOND7ju0/rctaSdLmRbiWhQaE16l/qhVwH8rB5cBqMDF0bxm76lYCWgEQ3r1ZkqfVJqeFU2XhAIT
Jr+tozzEaa0/qEz2YhbgF4iPpGV02jclg90PQ40oRhqasaE8c5ycU5YO8nFx847iSDonIkoZaBoi
kG/vxb23CbppteIEzQb59PXeWBSsv9Tcgx+0tPH9XKmrbKIyfELG/cd/WQkgFWk3e3+L4ZoS15Bt
UaQhJJrxZ2WVDU+Wdl9lDUPo7aX2Dtg6rMGbF5m1G3Jc5o2Gm/bQgoCQV6ey9WAaChHY5fK9T/o/
/sNi63SEbh/bfpsreFXsKgbc/nAa4v7Js9LELwbVvSCCpZ8l7+KghNrZketjoR0NshYs0mavpIup
i8mokjAqcEkgkZivy9ja798XrEI+S+4GvHa7L9JeTBLvLPhc+Jp+kB2AChvCyuPQTUeA/53ND+sX
OVA0tTjX2xdoq8BPmKEnoVkIzwwzNRfZyV6G9h5xdc8Cnmpndy2b9LvXLPZByN/Z/6RauDAAH2ZK
sY3FpQHh2AGqEspJtPkpmgrtS5RNWX1SE32+vL1V9mpOxgeAGOlAM2vengFFxOhDN3YZCuSqzxpa
FKdclQI/u165jA4CgKnmfcUPABqNVXpBI7QE97v84CjunI8V0McIkesHHMHmQmBc0aDNORah0Kv4
WtZJj3F1HF2swiNJG7OjHGXnC6OsiOAxHQ8G0dvH1tVKMXFKK8PJkGp7ctw0+aFKBZNnR4tmMpfU
/tDlSXqaoZ/+/fY73zku67xtLa05nTdI+8aduMwjswi7wu07PnBkfYxVpz/S+dtJ/ugpkfcxa9/x
dtWLpbeU2uLTTmNMc2vMQ6oL51x2ORoUdIWDru2K+//wcPTRoXKhVnpT+MZZbbdpq5WhGandQ2G2
xbWdsuagvN57NGoSCEfwFVD7Xj/v/w1k+84ya9xLy7DE9ON3Ny76faQ5+U+vrozKxybLzWhf5d3d
+x+O3szqfwH1+IadAuq/7rG/KPHCzodz3jroqTf69O45MB+NzJWulI564HZ6GA0lfF8IxlCN6wrb
Mfwof7ZZV40gm+NDXNzOSaAzyMljBAKlenvRNz0ZGnLYnITI9oZ715m6Jxrt44/O0xJcKoxlNgOo
GgNKNeksK+vgne6AbEnUKW1NtLcoGLY1ihlpObvGFaGyyKg4LWjJY+jTRi2kVC8Dy9lY9XI/EjYS
38nj4m8D4uN3VFLkr6bX3SxwEixCfUUZ5ujg1t4JxatUDZEPvQ26OZuLTYeCmCPvzk+LrQEbVne+
OIYw76l8jtjKOwGQFIQG+EtUAmn0ekcrbZbDH68EuVxTn6ylGh/B1w6g61b2Hv3jgyC0+9qJtAQh
wFu3pDbFwtgn6UcRDl7UP3eZbX0k92/cC4D92b2kUlUWIKg4HZ26esns0BB2+8WuGwYBzqBk6nUp
cuPe7hPvkNDAs26qEYBB1toOZGAFR2vzLupkqjTJjqgyq/it4CAQCCXGPnayzIM0d+8LW2v2B2Zn
zSw2bU40PIQk31jZyOm/VmR6j247jBeD5sO3t2PH7krA8cCPQK29GVXJKbOjVLdEmM95dZrVNKW6
wky3wGbwoB55actsXyCbFsMLivDbFBqgtjUnaVOEvYiyPyfE/D/1k1gi3Hq9/KpNnnln04HBmCwr
qt+1W1nnqad98+7jg9LFip1Ho2jFj2+idKaViocCYRE2hjaZQYm6cn5Chgu+hzHr7XJ+7xv2aNaT
QazlHp2pzWmtwJO5alJAkV7DZpXP4vts238tZWK8+5JjJWhy5KMgSW6a4yO3ehkxvwh1QFi+pUbL
tanE0Wj69pJjFSBeq3U4yco2MOKxNhmjmzKYEHb3jX2i3pPE4c+o4Eblq4k9nEcVTsLBV7uNRMyL
V697RGX5a7tszp2dNRkUTNhi4kvkpTq8mqp7tmezie9GI9X0y9sf7jYhYkWKWXrysB5vpmAYpL9M
aNJwSmPIWhM+hig1aAcXzd7rZFe8KM2tRMzN9sAgexTdVKVh14j4vsUf8DwXg/ucAs+7UAr0XxDX
K99/FBlQg7t4Kfz4x+YM4E7UWdpCNZtmpe7nEUdv8YYkoFE4f2nbLvt3KlEM0IZWXCZFRaVt6vLy
4JPuvWCiHMoBLyCT7UGsXXNi7sIwh046XNfEix5IXo7aILcN+dX0D61eoE9AAbdhexghijA9zMJa
UeYBdxTTu1e4vL/GemZ7F70fVTVo9UR8BjOfDoEOgOnj+3cSWHg6rTo76UZZ1xNl3Bd6koVFNMZX
w8Bra1K75aD3t3dCOJqwn+hfYSq0uTQGXvLQr1qhqwN8MCO48TFH5fXaxfGvDD2A/xDXXuRuGMmt
3NzNdVjKmcrbmpJQ1QhuSmsYABswa8WG/UicY++MAATWmJLTwVW3u3UsdIPt5yRhnoj6NCCp9YDW
OiVYioH5DFW0j++Xch6+v/3ZdtCsdEVQTVlhwTvQmGFW6kmtKLhjC3XTALc/PZAyUh9jp2j/tbAY
7oPenLU7C+tMz6dWNKNzsyzuB2BbCuOdMnZ/v/2b9s7M+nHRHMU/6qZFWQxsr3ZGpqabUuNXHrvl
RxOFioOTeZsVrNc0bD7E6UApb4OSgkUa8rmMBlyrj0JnauWTp4/zk92qyentB3oZiL3OCviwsJ8B
qzCuYpb0Oq2iFobL6hHYszyFKEwq3Tw2xYRl82I0XROQXIO0i5061y8ZV+hXAKlF/KuNq+SMalf3
B1L0wwe174v21NvNaNy5DlueFt2qxrYk6Eb6tWAu6peyn+qL23vWGdBF3d0pg1qf6841Be2EJv3R
G940BwY+kmOgyUUdYUWllRMsqZ4YqCgr3XgQ/Xc+J1QynhEcL2jwbUsnqyZyPcVFqKLyvmqDsJ+E
mbUHZene12QmicANnW0GzJuTGhtC7/Me9ZLRHfsTlDNmAvrSPFjjpB7cmTsxaBVLeZk8okm1Pal6
ktdz46LNZ06qdtJA8n6Yej15Ql5T/6tU5ZFs2e5666yTfQpWYvtoo1PqyuKYKdgENfuGu9ePcq7F
/Uj38gOS0+7Bvbn3uYBoURdSSxH2NiFWqb2xom8pQqdVB+ZzmjzHGVo0bx+Jve/F86x+TVC5b5rc
TbxoXSWcPFx1NB+0wa5PlaKjWTJW9UFRf1tm0+lZ27/wmuiWbUfyCEFONST5jPrOmn/nqMMEA/P7
exQXhqBW3OzRAWz0sc8OcU87DwmLcoVVEVtp52/yHq3XGC4aZh56tIGsS4YfwnOKGfxPkSn9AVB+
Z5cgBEMfAYliXukWz2q3xpwISVGZqnN6SeRS9cFgMjMu805pMWs19YMCbmejwO2gqmLuYjOE2Txd
jnFZKdO6CJdEqQKY6cYdKhRHNoJ77xDYP+2JtfN8K0MNRb3sF8SJ2s6kwx0naQjXww6Adh0Jze0t
tfodwMQkhbqZnloJrmhg1YsQ4cflL0CpcRQwkLN/pOlQ/v32/t+57hHJAnSDkgEi/dugOBKczQyP
FQgrk3jS5DS3QVR0+pc00tPSl3hxXeuoEgexeH9ZmmigDXG128aSAQkqq56RGmldibXLQFip/RGt
2XMiTcUKWny9w1mdvCPE5t67ZQqzCnOsxhzbQzhzSkZ9SkU4yQFnNiCqX0sD8HwhVf3z2692b6m1
6UpfHbHwm/is5JYu88LhKkBF4YS7w5D7Tm2KczEZwB3eXmwvuHDfrAqWpBA3buMTLBs8ARB8UifL
/qMTUkNjyuicqy1aCyJvbdxr9eA8ZSVU54O19x6UFjPKMbxUE77D66zCtEUzmz1ZheUCDK0a7F7V
Jm0uaerGB2d9L7r8/1Kb6xWBehEjQMbU2MXdoMzc7jJxe/yL5Irnm02CocDb73UvuKy2ei/NP5io
mwUNpUPdpBQpkis4Fphj9Ci69AisxT1z0+96uejYLrSGVn/E16+wd4eUMQOgqahOLPNrQXmzVL5j
jspH3Ot19SKWtHN87I3yPsjVyBqCxGlsyuUmzn3LKMsicLRBme/sxrVrbJos9VM3dsYfDnxxx+/n
GNdTPS6khdeH6OyPmIC2/+bmmGcg7lvva5xbZXnv2XmXg5RuNHiciJh3vjIxHRWaBjHQK/JIDZJS
Tv/aKur2vqxc9Ydml55+wgy3/jSOU/Q5H+2lQ6xVx+IDViYy/V4Wj4+KRPf60niZ8cPFu3w8mXBF
EXwWxlKcBGMa79RZzYipltooClj1ZXmWuoEeeD0Ndh9MyuwVAbaK+W+ro7D8HNFpI2ZEdq7d6XXb
aXSUFvq0I/bswZxWuQj6SHGQCrB6RvILsEVgtXOBBHtG5EHhTbiiJruo5K8iKZzkFNFbAplSxvK7
jGX+jSjlLB86z2Eu5bdFL6y/UaiR86nvtORnlzXpdC1qDL+Lcemyq6JPXXwmm9cy5HxUV5wjVeT2
WS1iM/dLM9YN4lpqKEFlZOnzAl5AnKps7v4hekj7QRcy1c+xorTgoqasHL9lM0XOCTP2ovy4VE33
pc4a+ynW0H7yF3uS7Uf0fZLaF629/HCt3Ps9oa1y8SSwfH9I4affK5rdOnel2hSDz+0/Pg95qedP
UzeNk2/HXeyeqCsn0vvCyuMTDi2ILuXwrZd7tUNb0o9Vbj1cWwpHnLR5QN2unmypXWp6U919ro5a
4ceibhB06b30oZynboA7lns/kMCd3KCXpfWt8ayu9J3VpelJV6YptGptEj53p6shUpKW8n5MKmSv
Ss1FLg/vWAwm/B4df4yakhrBfgE+qrlqeWI3Qc1lgf3BGPd/N2aESGEkFLvxR6z3bMhpc6E+1P1i
fR+UKAEAZmVlIIayK892zozan0G5xR9HisnOL1y7Ub6XstXtIK4rO1Tw+/1iZFXufCxhaiw+OVs2
sim9ebxif9d+G+fO6n2z7o0/6gbf1ItZGHb1L6hmvYBdWaCM83YI2rkrqQtXwRcXANzNNLjOZZw7
7ZKF1lAYHwHiRl+9xnN/o4MhvjSd9ncr63frB5IRgBwAOMCMEgPFTc+qy5HXaNqlDPN+ToNuxdrV
qZKdZ8X69fbT3bSM6PC/UO9J9dF83I5hJW19FTpDEdod7i+u9IpPsdHbYI68rP9Rj5CihryrOHmz
/A5eN3u/gicLYz2xNsf457a3IjPZLQL1mhCwS/VJJnK+ano0Uba1+eXtZ925KFkKvXmg3Vwp22FS
NpZl7Kl5HkbTUGI/ES8+BbV10XGHOGhQ7dxbBtkco0NUfBlvb6qnNFkAO7ol895mav4eCmX+rQ1M
yt7/QPhYoZlNSXM7p4zT0UuyWFA9GTgI+e0iMy9w3cz6K+mxfjq4i/cuyVVPBao6LfEbdpnZ1wYK
ixRQeTy1j15qTHcjA2J5ZxuStLXxUpQbxlI7V6omj07h3reDPEVbjGkzIJTNCy0bwHe0iDiFXe1d
it5sEWpj3Wup9P37rdUA0VAtvtiw3PKKSjtFfXWhj6prmQcOlhDl9vKuU+KjAc0L8vRVS2iFLnJV
8kbdnbpGtxUbC4yJgTYSDtNpbZg+zK3X/VrM0v3HTkzuK7Vwc90v2rZ8yrHKdZ9mE22TU58orrhE
UqQ/1ahUGdlOFLZv77Cbb77+PLSCMYxmNnozCZdKMptp4hUhxq04baAFtjrYTri51t5fY+wYZ9eV
Ioiicjqgzd2kmqxMpQC6fIWQ3jiVVFqaTHEzFJQhkTwrRlmcRV2Pd1buLI96as1H/ZWbHbYuSMVH
3adTNWwjYesN2PsmLFhCjAmrWZUcq/ozlBRx0KR6CTTbj47Z5EpCZFRGoH+dbhq6i8X3Ask615do
9PUpBrEt9cmKYUP1Lfdi1CAtSMZCX040JfrG05y1f+p5Vn1SK8P9qlupOZ+WGc7p/TiUE/V9anXJ
veE1zrei6+zpKqc6/xO4gPgp9Ajs0ix5vDOEYW05T42x/C7xULWCeowAN+jpqAmf+7XVv7Pnh94H
+CrHT2iuD+KMZImBrZNaVoVP2mPTVAOl9xNRX6SgKAecNHBoaHjov9Z4sMUVUlG4h3n5l3aO7MjX
kIv64+2NeRNg+VoOhSSUQy7lGwf6skxsmZQtfQ6e9YyrWf/NSg/1mHZXoQvGOBMGzg2uTnWycUlU
UYSq6HXiXKo8tUVz5P1wCwHjYZhPEb8oIQEMbvZDmmXCFmBKQyQa0zshogmJA7y9ZJoNfH8tChKh
mx+StE8fKh1Vl6R1jA8Tc+vT22/1JtdZfwhjQDI//EJhQb3emPYUIU5qMPdPc3M+R0Ij2Csds2kV
GebcVdiTBMeD47AXY1hulbtGFBm7wteLctK8ZQWe0AOJy39iqxivmRK7jk996VwiszL/hB+WPUVL
4nQHd9reofcwYwTZDf6ADPj12mytmkNWl6E9zNNDq4oRvBleesnojR/ffre7S60utlCfCGo32YdS
U+6t0KUcYwsanLj5Vn08+jJf3INEZ+czuquNHsJtNOVuBGWoImJjVtFkRICzupvNvA7r3LHPGqOG
AOeL6kF1ovJg0Z3no6G06o+QR5LRbV5lazQ2mflShJHd9H8iTNvepe3QD36qL84Rsk7buR7ol5mI
LEGgvlUMoHFGBTGyaVrKRr8dLe1qtyiGV51Iz2YKBRi4fnZu88H9d2JUeKpTMHe5rXb3GSQaXG8X
60oXrD/HjbWshlPVQXK2k1kz7qUbhNQOemfbBvpYW4kmJfdJajnAp3TYiwTLIpcXhIqrr6mRdT8W
8MMXmf+PszPtjdRo2/YvQmJfvgLd7W7b49kXf0EzdybsS7HDr38O5pVejQEZOYkURYmSaqDqqms5
l5T+7Cxl093rO273HS1jUo7sjtA/ov4xgtREr1nFBw2p0PdZIUavG3KYUiGsxbcvx1yHZjBjSzh+
SzD9CxJYmaLAr55cobIV6YuNE5YvGTnCsFWfnWZrOmS5/3mFq3sUXAJQXdpDkNzXWTbuNOgI5y2Y
VVw434EjCvEbraLaTY00+TE59XDORFvBHC6c6XPQJv0VrlN5kCPtbXxa7mhxMNjTNlgUdUTdKNcB
2eRmE9/nsJ98HK6E20r5keTt3hdlsMWMf8nFAI+9fMV5Js/CTocc8RSzRQs/RviULsedU4UWhle1
9eP1T7r3aPT2dYBxIFJ4xpfrqdFYYQbXwYcN8URjJWP25iHRvxh9X+v/Yf+wfTh0TJx0pM5fLtaJ
ag5HuUxvzZyLS6qk80URqkCUwzC9zhqj//BwVNlY49LSXOSpXq6XKUVqBeiYUXnawWUOio+9M46n
GH2lr29/jX+vtHzWv04GqBIlnEmHbi1DZh9YWErfi76bEphHDdO9L0Y9gUj+QohER/PlUmrTGJGj
UBJOTVW6JTi+x6xpTTeG/fblPzzVghmlGwq/bZ0sTPBeezkEHZXIRXuLLQ67X6LTSktYpWp5fbFl
p62POoUIVh8Iem5R8imtMpkuUXLrorDzBlub7qPKng9Skb23B/17Sc0NNuL6jh4aM9Zb4LA3KZ+1
L8kcpaexNeZzNTdHLZ69B6LAodygslpmgy8/VJ859JMEg7omzPBPo518A7xzhGBbLt31a6Oq4VqW
GQZuhiBjqqCmLzQ05U0ju2tRGnd1e2quRm/i+WPTno1Fj5mHrhyFqr1XSYYOhQMc4HZcnZsZqAIu
tVtRJjF8DXm6g1SSehmGzee37w1MwxhjkTpvqQuNOZq5HZlYzaA54UdTm7lObx2BG3dvG7KpRS0I
7tdm0BlVhMPGWkqOwOlOSZPMNErl6BNeBsmZ5BKV7alX2pOWznTqhq7x68QqD7gpW9Qwo7eFlQJ9
gYtvk7EGiAWGFD/ZTXdaNTwlaoAqvUBB99wnSBEAKrFzWMESRHu3LJy6u5RlnmtumnbBA9V2nrtA
CborOfdR02tvsxFz+GUcnS1Yu+5DjDFUhgAFcOn7wRQMMUxLep/H5a8hwCjGGeL2uWfkcHBz7J0l
QgPFA3Xalt6rBrYpaQ42TKPcm48WbtXfHNqN/uvbbC+r5pYHvANfzdzYWTlZqRZplec3K7bC/+Xd
GH53pHZylRGSOxAilDvGVFxeX3TvGPFIhHRqMiLt6upo9U5J7TbJbkZuyI+5MuWVGzhWq7tAstRf
ry+29wFRKAFQywhzi5A2a4Tk5ZzF+DFQarV4qC7oRQTkx3WkXyb4OO9GIaN4bonm+vray4OsItWC
Vaa+BGtCx2cxdfjrjoyqLFSyjnjIQEn/iLj7P+mYOf+WThNRA3f9kXfXzp55sd7qosT+UO2dZQTe
Zgq+BYXaTr+cWT0y3N1dBi40PBJSGqDRLx+L8A+9MdJS+Pul9CgJ+MoMcQ8ymb3QhAADeseUlxh0
rn3I+Joyc8siu/WR2vd3egSOzJ/wVfLNODMVXzJNLDCMojNVN6rbGmGmDgianydwfA4O486O5bcs
AHDKTw7KasfKVloT/MgZRZk/a0Za3012Z3qgTsu339ZYLKK/TExGAXY9OpADvdaStoVA0eXl17a0
6VoVJezAbDL/Q2awfEQkL5dBxaZF0zPc17qMRpyNzsSnylq84JMq8K2xtw7Ktr120NIUJNTQlODk
r1KDudQLyUTxkl63jperOqk4h6RV+QsZsephTJTgrGSNgMSPQOwJCmWPfnfRKe4A9u4g6O19zYU/
AB1YQ4XCcV7u36mpK1tSSJJRggu/dfWkeAjg1rcsC6fT6xHg9aUASr1cqhQoMuCYCZl6CrDs6jrh
W5HI30kahfPrS+2EcngDGA8tpkAL/ublUo3WxrS1SMijVAGzZMFPGKMkvjpjm14ECn53U3SEndhG
ApBLwAXZrxRwG/XLUY1FmxQ1rfQxmB7KIDQ+UzfKzsGjbeMoy7AZaQAtefm6ZNOiENlnh15i39vT
KQ5j7bEZpMIPpMJ8iJvmSEhgbz0VzWkowWzajaePmopSmxXaPnFUKW5TKcGjOkTpO1XrTfBLY/fm
QuCP4ShADYaySw/45acrzNFpGwFPFS8u61Mn4Rbbyoo4WGW7FxEjR+5tcckko1mH7VinljcRRbgN
pP7/E7kIzileg4+anB7MObZ3LitRgC7sbaqbdR2Q6syzpgj4HJSS6n+zM+W2Z7WycbGDkaFAmKZX
w2D2Gtty+GZWAnxJ1lyoH1Q8uJq8fJfgOGAba4DqSqO0rs04Kg/xWB0hSfd2yF+rqKsvpgdRlE9q
wY40Wvl9qE7puYqm6Wwq3Q8J4PNBxrS3HIrxcBBAthE+lxf+VyKRdCTmsORRsJ2q1iuwEk5cRdLC
+9jsmkvDf3Mg1LX3BZmLkvFiL7adYJuNpiCITI1VK2J0zcgCYoOGwp3GQf8kgd2mKdknP/qqcY7i
2NbYjC8IzXfZP0vRvwYhj+D5Owqq/IbBUgs2xCKDclulxPavZz7yuRKpQhSVQaJoQXdLx056ALWv
eq1SRd/I58yfmpqltWuPeYIKnxL0B/t7yyxYfiL9fYac2LJunJ1tNTUGhg0Q/MCCfAzTEllXJKQ/
o2HUP0xxON8B8cIhOStKV+S27OZ8VC/sG/sxK63o4GD/2dMv88xFwwl5GuQc/1A9X24PQwYNFbc9
bFsI/YXbmXlQe0mq6TcMru3a7SIDv1InzPLpLA1lVfr2KDm5GytaZnvAmnRsKYPatPG3DKcZ5FUb
xe+TpG4sr0VZr3etfAZ7FUc2Hf6xrVX54BGWU7l+ArI8chBCArDR5QD8tcEjYUdl7Jj5zaH2O+k0
kc4dCkNwQu36UQ1Q93FwA3CnaijuYHbFB+nJzvkydIiN5LOMSzcVCQ5LzpREanGz+1p6GuS+PStG
ZlxqvMI8ekLBwePuJLccZnT4F2IKnfR1hORwSUUYqpAYE0e+TqK2PWFo3/TRKYVnTPNcgevE3NeD
rN2/E8LIv8KDGg9+xuatg9DllC0iPShgbO7VsjCzZmKaeRWZ8V3Uev4e+ru5jF2Nu7qq8ydtrkGB
yXO24LGM6xsTFuZTf4xsuGYXKt4qqPFgJsK4o3l1JLggJbixJ2ZH/SOjh/GcqxVz3Dk8Il//iR4v
dtof93LaMgspcHE4ernTRtuZ7UROnKujIzv4oKkmJJVmSPX0XjcQJccj0EbkKeti16xt8b7vKtl0
87xLIj9F1uuJXp4s3QXoK5fuHKThp4LN+042x+Q26818T/agHtUfm/3Jj0aUAJcZOrtb42Ea1eOY
lbgp9CL6lmjofelWmJ4bqP64cuniIGvdWY68GIEocDEo9aw5PXGoNkEEUvqKWuP4MbCaxmNCrLvo
c0u/bFF/futGgIwKOIGmGrSoTR1i477V6yNeH8hzawy00qB70Hr1u5QF+vsc0co7kKDtwZW6yYbQ
rUb21ibDQxyEnuVqH+SV6KmNnCtgo+lq68L29Al1wWFA3PD159tkySxFmw6WHcNEgEar4NZ35RgG
zciWM9Hx823U5cI7HQzIP6+vs/1sUBWgCS1kEF7oeljVG5wmelXWVQyZjW0gotBWB7wnmOP43Fbi
yA9mGz5QeGFqA2+H8LHh9LYqUq652thXowvrD05atncCQMVdiP/kTRmd3pWssnyHHG3rTRpeEq8/
7qbgWRzlKXbQoqOvvQG3CD1z8DNRrGuuycET0g7ZD8aWHasahfGMsCGXsmOJ0H992e3GYVnkuLgs
SJA2yXqHbS/AZt28RpY0X1LwxR7yos5ZNu3kYOPsfFDEM0jCaB4x+lhvnDAPUR3UerwbhPwFgLZ6
HWLZOluqVfh9NWZfX3+yneUAnTCBI5cASrhmvaBWmGMbpnIkzHrIXehezY/BTuN3Y5mn79thejMe
CnQEzDk+ImP9ZaL78gxOOFkC+GBBeyjsT5KoZDdB8/E7sHOmO0r97+vPt7NhFsHJpfQnrLFvXi7X
ZRFGqbniXIOlohvg2r6b0k550iQLd1xH6a6zrHXn1xfdZNLLMyJUgPLEwtZW1dWiFOqWPdfOtcUa
NryEBima6+QL7GMGZZReEXGUno2sUH6Wed0eOqDzv3953bE88IxF1W0JQ6vl0WLtBtMklNc89Hmy
tfQu4CEPulbbCLfAXFCh5LpchkzLzvorfbMTTetw9HSuohb6N4GG6K2Mwzf3HTHzoI2LbAqMfo7+
6urOwwY/YQnyrIVd+6mRGvXUVelRNr1zvl+ssnpjdq3rIX1+RNUmpzkJpwI3HGh4DsRIF76+N3Ze
G+Bd9iR3Al9nHbDDkm2vhyjqWu0sfKWb1KvW2cFBwNpdhU8D1FtFIWStgjViAjFIZPTMZ/P5qowp
WPlw1g6i8d5rY1qFFwTtICg7y6/4awsooaLkokbsUUuKr3MbZJe8VmJPWOZwsBIV6HZTL4BGrjqU
pbbmUtiiDuoYY53eDLb1ZJUi/N6jX/GkzHKUuJ2WIjEUF7E+ukOZI7IGLkTNvha9AaU+6DsTJGQU
gevVh/gOQY+2cXWakk+RlCX/pmoIB4QjDdx3YZKlj7GJepgfJZ38Pxlj5M6FqqF+tFrc5LyCtl4E
qKvXHyM7zyY31+k/uykpbY+weCyfLFC3see0ca+eM6UV6meS8lx2ceaee3yuHYtEM8vlxC+Fk4V4
6MbMuiarNN+bc1rgRFtJVnaSBp2bzekU+x/dTuUK9kLIfZPWo/7exugG+cRwdmY3wg54ekeSa9wb
TY1iZD/a8s9ydJJ/o0izPkDxDQN/kBIncs1eqX7rdVZ8xIFdzJeC6P+ERlJQ+oNpgb+UOynVvL50
xLdEKsrnpu9yxxsMA6eJrK+CwZ0nK/qc2jBr/FY3qpMW2EN3F3Sj+Sh6aWxvZRfXmY/uv/Y9aeFg
0KrXFswOxvOnodPG0DXRYZTOqRKLh3zEa9cbUil9jhGsiu8KZL9G12qU2jm3mDsXnu1IAvxojNgD
/JcRubFONcRTUUaK8IOxVStPz3KhX+cGUSf0nJJvZYXy99kh6aIZEM+dcI2mtU3XTKNewqnCtjov
KfnDtSWjekK0WEp9EUAW9k3SNpmPZEp0IFou4HdTDQaKWdGk3Vu5NdaPkppPzYcm1OTfRTkrmpcK
lC/dXohZvFeDNL0kZjlBaKFnJblgXer/VXzn3hvmNEg80RRwRnR7LD/M1jhYroE5U30nqar4FyWC
LLrWLMmnUCHTuEZsJ857M6lU+anvTVozFCbNA7EWCQWQcBVoLCuzfkojY35IUn2efAzglZZvpQIs
t8liOLIQ37eKGIENJkpHRPnKxW786MOg/cqt0r81cC3+BeRZ9EUVeFHrtm8VzRJDcHzbi0ZP3yUI
SD1bseGc3hiEl1V0NM3pzi8Vz+ruyvtUCizJTG89oRekTN3dQPNkBx2GvSBMa4FZO0Agpp6rVMeM
hSJDx4tvUxsO94rWBPgqFfVBSb0XhG0uYqpEUtMNeGzi3hrrVEIXphtiHz7UzOQeY9Iam5aDvGZv
KToGtGoWkTcG5C/jfQR7EBYXDnjSLFVuR60GrCROL9SNzQHLfWcpklLo3/S2diYbstqUg5EI/IyS
VsOXuc7PlTDDB63tnSOs0fK1V/kSPKXFcpJuFLzT1TXWGmap2oDAbww7upM5yenJKI3sp5SH2cOg
6EP99hyAy58cDcH5ZSa1SkozqMJq2RcBJnfN6OdNIXxBYDrqWO7sPwp6ks1FwX8r3tWCrs6wwiBD
I/f0M9E5nlPXtWcjDuKag6r/z8AI5s6ccs3PzbC878X0i8OZ+eFsFndDpXZeW5f9wbHYScnpW6NQ
R7Wx2N2sDh8zpUyL5tC+NmaFdUHoRCD7hXxqLbt81ifTuJDBHmFrdvYTi4IJRxAYOck1MzYghM8Z
QOxrR5fZxydVnPs5BBbQSdZBoNxuJ5rYyyCEJGYRL19tJ/xfkBU0KvWqhGHWuVE4BvFXLH20u6GI
mvhnOQRHmhDbp2M7MZVnVsC4ld7ey4MZFnBxx6ZXrvE42H6NbuYpUMG7J4U4CtAA2tfHhUUopvhz
ecgNfqRCznmyBTOlRO9tcRLYzJxVOQxMr40QbXCnsbL+TYtW4YbP2sR2ZT237LNWBlXioeZvfVEZ
54U+zb848MchhFMKVmjkni2t0k01dbG876w09YayVJ9i6PWjH5GHFT7ywHp6lprBeO/UTpFesmJq
nzMg27+VJM2/Gs4UqhfshUrnKoe4CTxohCzdyxlGc6E6o/qP2dZGc8ZBY/huIQ443VWoAlmngE7g
j0K3wxjectbM51bLsvOsDD3TwLo0rOvCGq/OipNMtm/2iIHcS11DqhIitqP7hp7FjidLQ4dQBS4w
wSkqR6DCeHTnzzmk4RKXjFwkLi5/muHHttSqbo3346emgfBMqmEDZ0Dcz1K8MuhoLiALr1mof/d1
5JJWlYErOeakunoWpsqPEY/HEhA8VuVumGrJLyOu48AjC0j/hxm2pp+L2HG+S5UNh8UJi+y+UZyg
vtRkOiXe4GYTnTv49r/SXAmyc2eM7UclrboE34O4HN0CUlrmllqnPQzzPMz3WuVE4aOTSnbvYUVv
fzeG2CSPjSzkp3Mnne8jeRoy30bOpfV6udYkV++C8p82SPnwVYlEoK/EQSrB09aqB9vJ0t5DYGbS
3WQMtd9zlufPadtq93irlMNJzcKxcS0rCcVdkjbyXcHsr3U7JwcDMhTSP6qJ9KGt1MbzNDjSXdqr
2a+ubsT3usCdAe7DR7Rzyi6I9bss0JxPU6pNyakJyU9PSzSEuWzmSeFGc9L/5qOLx0TrZuU9Iv+m
ebLVvss+zAVTlnMP+7H2hSpNn/t4hG2UZ31/kZIp1k56kLfoMlSx84TMkyTgnw8xMxRzbk+5rSbR
tei0oPRIearnLIMU7epxbbTnxpnl9M4yA/13OVbYJFE1SqDaIjIfP+tmGKxjagRnIYcVhqut3sV+
0XQhW0CWxnpyB2VsPgbQ+Ht/1kpNPMghhYPbFo1h+YMcaKkbJzGk83GW2juzz2bnjtEEwo0jLk1P
Qop0ToM5fJzLwHlsSl3+NEXMNu+qsM1iN+/N7AszuGzia+phfRKtbYeXxtKaZ2gtELsq6Iz9z1Cd
B8XPHaFQeaSTIS5RDDEgj5s6dedWlJEXKXY1+HbV53djrFS1TxBWP7ZKZMzvHGlsftSl6fyy8COQ
7se5l9v7KAopL6QwLu+HyIxsDGAx1QL+q2WKCxmifapTLYPLCI1cukwSilrwiwPni5lgovYJOSle
pZqwwzmfBPmnkhSi/YQYaNx8mNWiCb0uo7a98VVUIPVz+y1Aqcy46MVcfa7KWsz+6znn5toj51zQ
RDApgN9sskE7R6kbhhkDfxF7I3RHxFg7/ZTFNdz8uTFPfflm/syyJNEEpPEi07WGAVsls0EwDMDs
82E4486cn6qmjnz6E/XVmq3Y7/VkOijVN1nHsijowkWwk8HeOkksqvKPKDWkwLEJvnZqqn+guDvS
INvceH9WwThnUWGhvbe68XpFi+ca4bFbNorcYxiqeFDwxcdOL48Ev5as9kV6+GcpGqyL5tfWhJBy
hz44MspYyaZ97A5dhdlJnQJdRGQhcFt8gcA2ldk5xTDw+3/YNH9GVszF6X6scokypo3XdECoMM+y
vKZqLfrr+njKrBZRhTFOJY+LQH5+fdWdlwt2kQkl4xL6LWvgVp7jZIlXByoYVWw/ZBI0SmFJyTMC
qEcN/b2lmJHwAbEj4mOuOm9Qf9tiXF7uPOup108obStaXvgdlhRvbVjSBoZhhf4BOed25KTZQaOP
GSYXaqE8xWS+9zXCCwdJ9yb5IzkCzrMcOgepz23NBya5WITb0FuDqBXKSX+yDWYxsSh016GUP6gl
ti+QBrO8SB8wSacbu6olBjma8R6GoR8m7IhWkrV7hFdnL4TpfPACd55tqZV5eaS2WzVlC0NnGLH4
2+WhyO9EWqSnOmvbiyjlykOc5HBuu+n5Lc1zAhcVNMUmcOWXaS3oCsNs4yG96W2cTb5A21HyU8x/
PuRSMte/VSUlN4o0FSv7OY2m98WI61MfTYriTlOC9I3B5rrrrLqdz68fkW2UI4RD1uJsLsLI6zZu
oEd5H+nh4rBnNxhZKcEHfC67j/9lFRDyfGAmX+uqxdFq2iGpTdOzUytfQmf7HRlL/8/rq2y3EAdj
wW0tUmGMnlZBxmghunF7IPLQRIG3eGm5aHpHn9turA9g/3tL4Y9IIKWlj2zXaqkgxa8ghTpxC1o1
eZzGzPgQ5DP+mG06DvHB0dh+Iy5bMIoMRgFebAAmsGA1JxxQOlXNVPYGLYrPmlIfUVN2Hon7Z1E9
4yZCd3jVFJnMdC7p4ie3MpOe06bI/VHK1SsapMPBbtiupDAup5/E+BWlhXVTv++E0VUFinG6Uc4P
gZj+ySx8d4tYS09v3hHQ0cHpc38zvlrDNPRkmBskSlOk2iER9wUdWrhskqtG1REsZjNQXjY3D0Mz
DkTyBo/SgumSkYPmdi3RZwy72vrhwDg94yVqfytL0/zCI/fXKg4h30rA0A6q9S0RZfkBABaBATHQ
lteY8763jLKsuIGm1hLjJS9i03E1ITvVyaqCInA15nTWhxq3xd92Wymp3zpMG7D2DJAoyFIbTZs2
Mi03VCTjzbxufhyzFfA6BICtCQZiV47WYMaOeVKi3KrZ1C805KVLicHnQUTby09pj+CSDoN92dAv
gy3KThNpHR/CDEq4vbmSvTMLM3WHAQiIGwVMAcpmPoJk7H1+AKMgT5Z56YZd3OIWgNw6svm6JBkn
ZBaI5IMwLxr1+KVlKvcFzevZS4fookRHtk3bC42UDocRWmTAjDdB3NIGPP8q8hwhGeUXPNMkN0TK
0g1yLU1d3HPkg67m3jsGzQy3C/gJ/b/lbfw1MMO3UA6kFn7DaBjB1z4KJQ/HnMBN2yF/7KpkXvoe
1UFCvg0bPOX/X5SE7uWikPMJkQlahTNS5RcDffD7QSxMcnGojL4TcYE8AI9cAi8c4tUeAgMsOhtm
760fVZoh9Haf5CA9ukSW/8s6IV+8NBaxzkVHc/msf71FLergSQc8EAMy9SNGt/m56Y3CQztLV9xy
zM1LEg3fJaU5mhvs7FZ0isDZcEsCkd0UVAIkpZim8CZStf8Vonw1s16tMNdXweu6aIY54kNVWNb/
tKmQ63skTJMjYPDOS1ZhptAbX8xnN+IWSq8JqNNFeEMVbgK3GYVnXSqPeI87q0BFWYBFBCBlk1e2
czmS6dLrT1AouHeGMTI8K6nso925uw5tRHSDnMUrYLVlQGSMrYm2HWzpWMFONwufMhiBB2dgZ8sA
eMSUiB6/ucxkXm4ZxU5Ndcgl6ap2eeExo3XcfFBmekZCfWdXiepFaMq/D0GOvT3joTrEbx3gI1CM
9aWtGpHcx4gb3+IwQKrOkIITyuy234VzdBBddl4lLVkOO+IjOLuuYSeh1g8qwRvLXIQL3teDpfyE
HJccrLITw+hi8BNZ6g85++WrxOw87qQuCG+ljZ/kSRGh+ttITQe1nzGr7TOElWq8liG1zkFttRPI
/h8bizkXEKk1SDwr+rq0VVAa7UC3zInS2o+nufLHQoqub06AyINtggu6suCHViFmUJo4A8eGjHwV
Y3dK/VCAUQzjM/5G6n94LC6EZagG7GvTT0/7FKnzwApRMww7nFWyyLyb4KAyVo6L4cigc+8lMnSh
nAKDDOl92UR/Bc+hNpxaipv4lgoudwt9Jn8QgeHbsXQ06Nnbj0tRClbPImNd92hsVWntTJ2phYsg
fKS9OF0kbfj39S+1hVWbzD2ZsEJJAla1ucRLpzYGk6ztRnVUnRItrT+gGIX1ej1opzFphc+sFxfS
RDJPQTwYKHNObwbC8BsWYQT03JDfITq/fKlRbHWJHJCZD3IurpkmlIs2oKYuwmY62C17L5XTvWjx
KVwAm50pxY6cFIipplnU3tljMl3G1I4PBHJ33yo8ZNBjzLIQKlg9EQ1FJqAwCG5ypah+VKrWuZzz
2bWgwXud3GX+gKCYVyJC49ZTl38Qgf5m8tLyVmGDALZHtm0DhYynqc9CuYqh0pblOaYBAuCyHFxA
L9nBW907FdTxxE748ACvV+c9wgW76poaP/cxxC6smyy3Hsf6eWoOEQ67S8HyBjJHbbXJXoSlRboB
x/wG6T45qaii+doYw4OOtTfDVlFXAWTJ4Vhgs5t0ZREX05xMyeHYd/UngDPWV4RJEEtwzMg8KE6X
N7RKyhY4BcsxQ0dHY3XDSpxuSy+QdJGytj/Lsty580LBVutEushFZf96/dzvvEbWYzkKN4bb606C
LHVJqMpo5nTVnEeID6vtg0Y59h64VnCwO3auPMRjlqUW4PiGoNvr1QBnYaE8MiZPfINcz0chwSkQ
Tkhz/oGeJhcEbq1Prz/jTtYCP4UbATwMxNV1/0s2Sq1CPJbMXS3nU61WMfFNzp60vpHRuE0aBlOd
/FRk+fD2rIVGJuKtEFaWTs3qPIx5LnFKDCQQ2mH0jTCKfLwRs9OYH/oD74Ua9ig2iIs4I9XDKtQ0
5oSSV4arOBNeXbhWbI6nSlXGc1KYJux9TRXnziytmyoBvPLLUXTmvXC07tub3/aSGtJy/GOwsI4B
lWTEYaZK2BsEXf0YSWnj0Xtj1psGv1MVN18Z5xp/HGGZvb7wTkhnYRNizKJ7vtnKONNrU2VSNUW5
6jxCFdcf2yqJT6+vsnNgaH4T0dF44uqwl03+18VfhJngjqJ7qzKY+azI3XBWw2nR0jgUOd19oL+W
WsUCvEJ7a2T8eGvHyvQdZc58S+6OOkc7p2NxJtapyBZ94T+cwr8eCIRrVDVLMZ0OQ/4T2m74RYW+
c6nIOa56UsQJDEKjYG5rdsWX11/mTrR7sfbqfKja1Ncype1NT/PihCyXxfiJ5inRQ3Fj3u3BFtly
6Re+Pu0ZmjNLar9GrJUiaaZGQlQK4GcYASIIs2vSpvY3mle4AA4dclZuA+THl6cg5MmdTHswwnJ+
RDUwPwKB7O2lRbKA1jwaxAilvNxLiT7z9bHku3H1o9VvMVV9NMEyVK6uDd3nt79rKO5w3DUD0NCf
+PHXd6YROGoOsAZ0harnghnbOUoQVobkGPuZMr4ZKcSbRqlkuVcI9Zv5pYOCEejUiW547FS3SNcb
L7F0yY9C0zjoPe7tYCpSskYKbGtjr61GIhgiDTddrQZdAVw0iD4MUolmetQBeRmskBFGHZvB6IM0
St++h8k+lqYrYWGb84BHmEYDOcGbHM8mUB3xW56QujHUqvuQWEl2sIV39gyCLNi5cIcSg9ZXijJo
9pSBPL71dd++RzVK/1eEg/hR9VJ3FFF311qYpTSUzS3EzDaYBnUmQjqtZYwPRWAaVwUo2rUzoFe+
vjv3loLrQUJuMADY3JRFIDN7UAirUdtH72ZpmM9mmPefE0mol9eX2gmr5LhEbngsdMzX3ae0GEy5
DJjTZKORvB8BBt8B+PgP34m0lDenwpza+U4BQ2dhy8vMSUQ/pqYVXgtg57HvGu3ggdSdA8CAj+uW
cgZKzPpoS0jIJQEqD7fBni0J8HJl1Sc80XXnPAKxiT2tzpPOg2sGzkotLPNXUOgI/Ca1Jj+3M8bM
lCblBF7TUNLPTT7yn0TtYGKOIvUNOr5ZyN+3xmRA5xxIhK08txG16tAOw79+SnrPiRwp9nEbYsOH
Za79xs96SM6yEWBAELc2yJ3Xv+LOhmGwsuT+kKCWsdvL2Amaq3PGHCIDMqriBKNrOjkITj5FzfD+
9ZX23i6GkcABUdKgkFr+/V+BU7LToKmRM0d/RUXZGDzmxR7N9IJHQ4lHW557WheOePFhgff6yjvX
IzBhPipz/YUDuXrGzmrrIFdLPMX6JD8lvA9XpOlwSdqwdfNC7g+edOdkgHBl3K5zI20xJ8y6J0yb
wEB3ph6eyjKYv4Osdw7S8b0v94cvvjTwd2ARahTNYBjjWzDDz0t6dfgoDQiTIbx7lPnvLcXwG/8i
EKTU+etPR5/QCEOZhkJtlr6Iw/oMRyRzU8j6B99qyftWhRtTxQUFD8+Ky3x5t3/vkgnSvawGuLPo
iTRczFYT31UJESvPKYP4nI9J/gGaaRX+h3OwYAnQAyOB28y2xaBYc5jYrBsBDIQvNf7Ig/FdF1ji
4+u7cfdlcusASyKD2PQRmMsCiDWM+GZJYYLSXKh7qI3q3qSUR0n23sZftiC9bDoWm0uuHf6MP6YY
7Z8p90y4sj+zIJM9wwmnB0vQQHn90f6YIq2/noULNG0aC3DSumjBS8wE24kCkDVExneGDuo3AXL2
gwyq9ZtR5dHnMROY88RWHfUosQfqvyXYiU82xBrZkztLmjzyHTw6rV4UV7QIusm1G/zyBgxQ23OX
WP3P3mjsirGnGKE5jYbI/VotjXt9LvQjI72dCQu9Ax4EPSP+sm5Pclf0Oooxya3o7J5Bt5T/U1H3
/iqtpO49fdZt+j+1OvozE6Iv2mA388GltBdLkAFa2k4Lc3R9HhrDHq1aWDD7Z6P8ppkgy8o0HA+w
NHunDtQTs22+3KIA/fLUQRJqe2NBdkj1VABUjJvLGOdfHGcUd4CFa8/BLvnu9c2ydw5oui44cSZY
m0J7pvJsAh3wRW9Jv6AcKY9VmkR3atZ2Bw2TvWNgL3xiUjCaT+v6YA5pUJBwgY6ZZenZlnTlp9Zk
aYiu2Vw+DE1xpDW2d9U5wHH+AA5hCK5eZ+Tg12Eai2N3VFdPHInJc2K8pirJ1l25GtqvWiNNpyxj
777+UrcfUqOZBdESyP8OKKrRIKqUJZG6dYbshAPzAGjaHk821rLe2OFnKXIjOtg928dlUep46JDM
lTYAvVmQwSQJnp1S0BZ3qqT/GsxU97I5VDE6yoynJigNX8X68qAvtIOWYGVO5iJWzcxifTrsydDq
eMBSRC+r9DsD18xwh3ieYSFiK3CCkgzfOalTxAdaRxqIO4bzNWia8p3A00l1G1JY1Wv6LDoKvVuB
HuZe0BEWJoS2A8lC/1xVKQqpZ4zE+gqWowDHhIx64BtKX/zGYKw0YBdIyVMztcWvPJxJiPRW1X6k
gEZnl8lhnh1ccttgwm9C3wayL1UlHbWXx1wpx1LKOpJpOe/aO61H3tSs4SS+vge3B5u2Augt5An2
xBmtImH0XZJuOUFu3HoptSOvymJJdTvdyY9cZfY2HyUciDyaEYvq1stn6pQ8tjuJEJ1GsXSfZ4bs
OnI2nigm5Usua9O5C0v9Xkfe5yBV2X1OiinwyQiXbsxzoJ3AfOyAWoFJgQ7Qg5yuBdeYpKC59Por
3XvIRU8byiPN5U2/RWhNksOkJNcLo/waQQCJvSL4P87Oo0lOJA3Dv4gIvLkC5dpIrZab0YVojSS8
T+yv3wedVBRRhHbnuDOdlUmaz7zGkXTfzqQCN7gpsL/UQVs9JjOSrTvb5vb+pPVCuIKq34LHWcfP
YRKaic4XfKi1qfWmLE4/WKEVuXM5JCddTaOdN8/ausXoqlLdRhxlUea5/qZAnqa4LheP6l5LnmNV
DCUc4KoQEC0a5N+xZcwbPi7MCm8ubcipGR3LNyt1Wvtg2d1YXqBoTM0r4m4wRmbNhj0bDfHwrtdm
YX/t40ESB2pmSf48W2rJrdiBsvHJ7wzp3JjpGJxwHo5Ttw0mxfEjHfu741g7rXbIezCuSLkGRetS
qug0SAV9/TyYfSLwigpMVL9UJXjM0x6qQWnP5le60XboylFdLHSZUn8Oqi6SPXCxfQWpX5SvmRWj
KjqMklYe0F/K40Mzw49wrayhZhbyLuJooWf9AkLS0BnrafxJTDouId0Aosdyq5u0Ed0ms/9ugLpV
/cEYLTqcTZ9xyGN7sryinbGSVQ3RwHNrpWLwZ7kVsDLGPjXdajZ61c/awLSPahdHiptVcj5yfiO9
epAS3OCPHWL49Zk4TvucF5XcPefQPSq/Hnv5RabDH7tdYPaRP4tB0V7vH4GNTUhagHrnUgZgTyx7
5o/EYKzwSFEr3tQUSzM3p9fiTfWgv0v43T/M0Oo/3R9vYw9igmAsJU5HRY5hBY7KlXIWUh0nD1nZ
qZKnO085ipaZG8ih9qMv5PY17+1q5yXdulIWadJF0I1O9XrjdwhY8DyDKZiSUPOpXWG9SAx8qgch
diKFzaEWbxYuTXSd1oda0JGvYzMDU+DM+ZFbuvEQlQkeWwzS76/kxpdDPIYkBGGG5WVYXqU/vpwB
Q3/O457mLUoWmts1ZvJKpmWexGiL70Yt76H4lz94nYWgNkI5mEImpZybyFJYcw8wqobpnFuF4UpB
WGNbKXFf7FzLWzODe04hfCFxMsHrmclmZ9IrwTx8lpPGG+g5+51SC5eyY08GM+2ppW19M/pvcFko
chNbrO7FMdARS7exCtLkuTrhGVX7Zdq3rx0N3MP9j7Y5FIpfpI74YlAaup5ayGvay0WUPJhy1z+G
aKA/KJXWHqbJ1P+PnUgWQJKjQYZV1o4RxQSUMktGVrEo9IPUprpbh1FziHQoC38/q6XSRf/VXEoM
q1kJ0xy1qEItespHtAalYUzOaKUFAUkmau73B9u4QeDcIrFHDei36tb1Esa6MqGqsTj7aXbqabNj
dy6w5c5FhqI6CVSy31HH2AN/3Kas9AxhImmAZ8la1/dWlZXIqsrEQ/mox99pS9WHVFdq222MEf9w
uhcB/RgTqhU0V8f8HEqdsxv83pJywWTxn6OSTNcCfcrrqVtyw7vD+/kAy8yiJFXU0jvJGZBaraI6
e0Jsxs5fQwjLDeL+oPM9bHyqz7ks58QXMaI0O59i46CCil9MopYCL03s698zKrnam3GJSvhYovaH
wqTbJKXqGlGTHkwR7PExNhpkiy0EtHI2GbUXebUADi8TODxCpkhNVFdMzniuu9l2kyqy/NSo07Np
ldVRD+fwkM5zQrG5Cx5mG0PU+5tw4y7EuZ7iJ2D9hQi3+iFKb8hxbvNsJlnWna3AiD84uR4c74+y
OV/KyDSPaJujprg6WA3tTpSfMUhJ7AVvYefOEeNqHYd3ZGDa3i4ullPB3ycP8hoD/ZSwBcijU2A/
3f8lG/cWACzKanRA+Cnr+aLXV5YWWg0P4zSGPnKGXCZGOnu4iO9VuzYnDWSF5aULsvR8r3dV3sZB
nEOze9CDWutduWxtA6ar2vwgRqzew6BMPpdxZ5yNaHoaUMYn1SvUSxu1ezL/G1fN0iZk2tzVANfX
+1s1CU7milkbrQS3Nsr6R7pb3YvZxd2JZLz5QtVh3Lu5N4ZFwABuGc8RnM51eSwUggodFdWLUowY
EpazHSmehorpsYGuVHgw2ZEPaisb+cb7n3ljZPhzdAuX2hh/a4XSqKywNXuROhfdENZRrYri4gzW
eJJ0KLoJWj+YyxR7ulwbZwnI7GK7sjBDbqqBGnojVlQwaIyPwxGMTHYwe2oc96e2sYNx+6IlQ3WC
2uOaZQVA3aZPiHJ0AnTVl+ok9BtdO7ZQqP/+bsCljzI0dxHFsXU4Ec5zBFSRC7ECdeGOWqO+iDBR
d0bZQNQgCcxsFjAiA60zdCxYDYGpChqvmJUN3iBq6TVR7JaIaQhjyZ27ytSfZZDzCyOqqhGejdoy
fKop7CR/H9bw6bihHMQi2LSrfYO2bGAFsggfApLFY4lqwechtQw3suY9acGNeS+sY1DJPABLILCK
Dol6MzBvoLzNAnPVwgnmiXdOUb63aj7XXqI4tThU1Rx8jBdtCK9I2v69Ixrtx/0Ntf1DiBZ5kGCX
3PQ17bqP+o4b+gGNhgAzqTL2cL3VYpdCWQCDsVWObVRNnhqrk5/Ho+qqgW7+vP8rbrc1q4FSx2/G
JmpHy+H6IwuY6tKoML6WLp1coe/M70EoyjYRHTbynRO0OWE2GjcELzBbTr0eqypzPepDQ7qki1GZ
p4V1orlxqeEKm4GeOCMroIpTGclS4lpBb0TH3AibBzSQ4TXen/bGIwHYkflSGIX4hybq9W9hOCcV
hhHSO2sjYNtlZX5M0Hl7l4dV/18iaTEOTrP+OmXNdOlKZK4PmIPqmlvMERpd93/NbXB4/WPWC6PI
JM8zjBG1kIvXyLBQ9BqUyXqqk2rwskmxERyCQubY4UuFLtjfXwWEQgBbOYHoJyJudL0YdVtpXY/y
3QOK3igw6ET4v5HR3zFvIPTL0sp5N/VlcETLbxG4k5wH1kIqdm6B24t8gZoTDUErtBavteufkehs
xtDswofUsMQ5N8xJ8uYsbrudcW7DTv42afyCW6S1sv72pbCcSBoU2CT6CJnLSsBlGmV3nA0zchFF
kz7c/7xbZ2zxE6G07Oi8yquaRYRS2qw7I7dbXkl+O1bjqZn7zkVqxNnhXWwNtfDyAM8wPfL76yUs
7D4s7IE7JTGk2A1p6vmhPSPQVyDOsRO9b44FJhOk4OLf8luM8Y+rw0qMIi+KNHwQSdRCBgYUabTy
CLbM2Gu3bQ610ANsMlKaKKtbqkgBEIyRid5tJkcfEJPRP+fm0L/D7Mv55/7H2tqECx7aWvA6JuX4
6xVsAwn3dTOBvaX3w0GvAulopVm+E5nbW8Ms7BigpAQT1ESuh9Hy0CiDYQouTtyN8dGKdVk8T5DS
wxdhKN3XuEkzxcutme5zX9XiLYa5k5xQ1CtSLyqd0vB4IKYYDJ+TfMqnsU2OYU+t2K3FJP8YG55O
twrGskUcqIlTfF9Epp8aIovZ7+eJymUbmeGvWE+ayuUtwoUm0uIx8coms3pftBIcx9ky4shTKbb8
KiDakxoYxviCPdEYuFSIsvF9HZRsZxk9TOENjlqQMyaNZZ1DW651r48is+BJzbQjmht5jbRdZzZ+
L8bROZDzpz1eDGCJnmV1tj8nSjrmT9j4CoSqUcQ8THqCzWKLR9Y5s4ocfIhVRcl5Tk3tm5lhBuAG
RRcGh3Ts8/lkZYPUHhRRothZyVVmPxHuT+cwRKvTXbRf3mlSCSZ6GqTuS2NneXCJtKb5QXrrRAdJ
rtJntRY1KktDjnAOdEjRHQQYcnSfghh1yAZJg9Jt5Tb8SMKE/kQU4jnrtipWb25RKBPiUW1D3SyW
9PKN2n+c7DwUG+cANNDSNJUVgwroKnYJYtrBKvo3l0Qfskfeddx8sxDIx0y1Odo538sfu67XkQsv
xjA81chuOMuP+eN8B01TamHRxA+OGcYH+gmji1747OezLA4oDPhFnqElaEV7A99mESBnqEAstTQD
AuXqHejUstMay44edDlNvyQ4L3wdlCFBh121xQVXYd5iUYXmznw3XmHc2AyKNIseO1Sd6/naWhR0
dapT5Y3K9r3NopxRnX8/6Pb8mDj6f7Q1pVMz9hTiy67eubg3eqaU8ygvQwwCVoAuyPXojjErei66
+AEZ0cJBX6uvTvgyUZfqBBzEttH78gF1SLV1ESTJv4Ez6l46zSGZRK41dUel0U5x1A3n+/fhxpaj
UrE0mmzerxsAtZWH+Rw3MqipEhdNnk7yx6Qb/ZGm2M7u3vruuBpy6ZIF8KysNlyM/Jo6J02EElFs
QimdOy9z8p+yFpZu0jnOgZ7xXmd+a3pcwTouq6jwQZ6/XvYomfJssCEqwtxXj1wgyiVAlOwpkZQ9
we+toaChkESSnS+aCddDpQL4GQEW21qh3WrQ+/H7RumxxC6m0/2PthHhkA/TSV7kSxfrl+uhgsGx
AafoPGLJFGhumTnh09CVvaDtnohTDDVM3jk9G0PSjlz6kYsvJQXj6yFDXFpw3LNDXMaq6IDHgPGJ
/lN4dCJE0VJjlHYOzMZmWZq8NC8gZN2WtspEG6hgIJEdOypPdDd+LJqs/AYu2/RmrknXGKbp/7iZ
ACezsgtZCprp6mbKgINb5uiQO8Z15zW9ar6XpoLkeWwzD91l4Y1V9dfmjXxFxaRWjYYVSvHmalAT
CUO7N4npRqNEKDGkJGl5AQfC+j8+4RKNEKOSkwKDu/6EStiWKL3N0kXDlNqloRF5WlLa/qIjdyrj
TDrc36UbMRBFcSg9C5KYOvBqvCAN8sQSo3Rp0qb6ZtlF59mpsbdRlr+yesYI86m8002jKrY+dlLc
z4mV2tIlawv1NExd4ZVzYXtt2Rh/f+zoEMLPMdmUpPSrEz6Nk9NlDkPpalg+DxKEj1xz/kmS2j7g
7bmn6rR15P4Ybk0oTcAwm/SHyd0jJ3ajyFBOk1YI34gy9QA6ba9cv7WSgNF4HA2K/9ZaZ0xoUTtZ
wehcJn0eXITpygd0S3Wv6yWxg9XdGmphH0N2XnTw18WpqYLGoSB8eWmndJlLWZ31amQVO9jk93fh
70bWaoNwlBcAGv3d2zpM23C2UivCE65Qi7OJ1HgHqCAZLjbN++dRDojrhrRx0gM21smPRu+awR0o
PQNU6iZOpK5N9nwWhYaad0bybH6UY2cWn9Dt1cVBx0dG9pCmD2o/L2fZeME0TT3ZRWp8TXRRDp4B
Nucxygrzo1XOxlfUUIndTXPOtHcU5azgyDNf/qgyLUdUs7fFc0AuFH63CTwnF94Hzl7xCLDMG1Ul
in0LDLvsDlJgO26lA5F3kfkX9vd27oV8gMUafosxK5nczBhk/WI3hTx4QSz3/6RqMnQnhHCML9Tj
eKTIUFDJ1yLE63RJCVO3t9oJ7MFkJb9ySud0ju5/jI2YkzIE/yz5Kw/Jsi/+iDln00zMuELROVJT
8zEb0sCfFJTWlwYRyQdJswRI5GcGxXfn7G7sOIquMIcg2CM1s74mWoUASsaJFz8MozwO/Bt+FrXU
eyZjfL0/ya1C2AIjIMRFSZPxlrftj1mKShLgzDTpImHed57IbaGISelEfM0OlLJJcnm8Bq+JTP29
XmhvaN/UH+7/iNv5YuYCPp32hE5TZl34y3FC7IwCSGIuKsczgfF6QWPNnzSRzjtP9e09v4j3LE0+
xJUhS62uxTzXCys0aVUPNIbORLfSOUvr7tf9CW2NYiPOZDPERpXFmMHwVAXhO6aOylM5DfoFFVt1
D/Ol3N66yC2hzAP4xFwAsqtAR4w1WkTgrEDr2d0HBYjLW9qPs+khI5f1HhBrSugoY4j3ZLPiM+4C
82mKocXGs2K+QV6N/0uGxgGsLEefJmwEzgPb+fP9xfiN3ri+1Ciz0nJChY/g9qa+SbkmU+1iiB4Q
sG4fSmo1kyt3Uf6rl+zwTFqB0KAKNfBpKsKevDefP+VzOhyqRLJ8o7fkY2915vs+MufL/Z+2sfHo
1iDNQbuGHoex2g1RN8cjvjAIqdttf8JhsDkbAfY2halk/t8PBWsAyK9KvoxQ2fU5syWbNliGrIqQ
OtmXsw7PhaIODpmW7srIbWw/4OgwMXhGwHKuG/wFYQGIOOLRENL3W08JNXdLyozpKdC64c1Ef7Hy
OpLX0K2NoHsP/KXvXdA+4s2krCGeRIj0xai3vQ4kjGqPP86O+r0C4oX7sg1ZxkWGdR6PUSgLSntS
Wadu3WvtJ9wb4692kw+Rq9HmPU/qmGR+EgbKUnopx2+OARjXl42ue6kWLLavmTOi6q2koIqa5yM6
ZUpoVAbkKVl7E/RgKP9mpdG4PW/Ir3EoI9sVCOubNCSmpPZUvEMCqtFl/LGOZmcPv7OxQxZIJRk2
1WhaQsv//8f1KNHxStsIXZXcjntPHefioALb/jBq5R50Z9lsq2OyNOFxRaDjgDXIajN2TmZogUP6
NxfJN6XTotMsGcKzc63xVbuVXxzYED5u9LIbF2La2Z+3OQx8QAoOtPsQ46GBeT1RBcSB3WUUhhst
lf28cYQPDbn2QsfBWBheCLDGek+aZ2vKGhH+4t6K8OH6UISDlacS8uAPo5zYh4b+y0WY7YKl64bg
tQiCCVBKkAenqCqpK9RdA0T4/rncukMX0tISJ9NvoAZ6PXGkcobJCdQA1WuRsu+cLL/QBgqcXxPO
Dcp/DoWmzu1pfFwEqMn4jLkTj+JMG106NIWuvgxpYn9R58L4pQ/lgJyi1VO8nwdpD7mwtVw0I4Du
UxvaqMvUOiguqwkuuTnbNcgJ8GSIVMfEgBXFK9MVcaxacHfmsTlXZhjJn5W41e2dJdu4XsBSs1OB
y4CrllchQxHLZEZpQ3iiOZM3qGb2ohei+mtKBgkS2xHGwMJUXWdkIk2tFr126TJVsTz4huREr2OI
IqhXTmWjHtHXrj7d3wsbzymb34KcBJnmtioSZsSYaSuCi5bi+uk3UmWe2ryfnAM4HeejTXP/8/0R
N64X4Krs/wV9Ay1qtflaJQB63obBpeFCrAmqD0KjXjBmab5TO/tdj11dL8TyKIohY7o0m1YPkJHW
QRpPQroMoyk965GTWS7J6Cx7cTWO39lwM8YBYJFAIFdFPl3SRIm/D9RuCl8qquYNjX6tdmHbOT8D
E/1oV5dM5dlIB+MFf5BxcFulThRvVuQR4ctckttj00uF8TCpFVUzq6WC/lNp0XPx1HAYiQGCKnRw
Mxib126I8TJVpzEA9paq1WcjbimqkiRFOWYqpJKHvq97IAhBJ77TbkEqSR0l/VOvzDSXmsopXiQ6
pReHehYJi5B055WoRH7EvExRfL3XzfKZ63sUH+hUgbK2uySf/UDJwH33ej1/0Am5Jc8unBQabl5I
zTlOC3Ts7aJWIl9SGx17NVwVTw501OwDoT+AHrWc0IpobGc0PDwCLOHFnSp3uF9X3ftaFk1O9dSi
eRpl8ucOLsnHDlmnxpUiqX+Os7oKEZ3hSvbmEXRjmTv2R00joQK43VvvNLBgX2ylLW2AM4hO+3Fp
1foxomsKzn1Oxtkv5nms3bzpaXZhbhk2nmBdencOcWRy6yKIbN+OTJv7KA+yzseOJul82BByhiDL
7EAwGcsM3okaSrJrpVXxL0wJfJmQVE2+3N/st08Mnp9Q3G2YbsinrnP2vhGGTe/PuMgUkw9CUuN/
MtSZj3Leoyg5GuMRe4K9uGsjwVmcRtn15HFwitdvTCRIZgyjMS8T6mKoJOm1js6VXk4GPUkA/q6p
NeHPrNHwOqM6afNJ1KiZskcIS2m7swS35/36xyxX6x/hBDJEfBzJgt2f5qFfYEd4KM1aPYzyrqPe
xmqDcYauTV2LFvOaaGmZOQdrUPWLws3pAe+XHzqjjHLcK2fnOHNQnoWGutj9b7wxQXClBDFcMkvD
ZLli/5ggzDwRd3mvXXquzVNgyrWPtAHcjGFPaX5jJBJzoAL8j1mu5V9jYaJSnmAh04Hd9mthJK9C
juTHujOif+5P6uZd+K2qB1DHWGBsvA+rSQ1SXPVq6FwqVXqdWdYHZWg/OW2MhuCshXuPwtZwGP6w
GZbSw03bVyn0ElhSgsUpHjWHORK6RzCheE4SaJ6ez3v2mzcruXTWlsyEuBNE5FrkFaeQyAjkGYxe
YOWfg14E4KskLE6rYpb25CduYphlMAp2SCLwGt0UWjEIDI0MWcGLkcZxcC7AERleVqj5oVbNtvPm
qcZvr8edI+SWjLL3bTcXO2JxWwtMvPebBWnw8K6+56zSjsDW1LrYtK2fw0m3slMP2rQmts+Kx4or
dCey+K3tc/X6Mm3CGQ2NfTLOm5RM5/bOAfY4lyi1zfZcK202+xo9NIjB0BR6QFV4hhRKbMCBc7pC
8xXRBz/aYlAvwuogL0d2Gn6u4mgA31C1aQu1PhN7Na+b0I6fSQGGti4IWWr9q+Mr2TPPj4QRbA2M
8ZOKavNPq9f+WoF8GQXpQ6hiQD+Juq/Pk6PCVsNnA7/Xoh6/VflkgrGa6PGHKCR9vn92t2a00MSA
9FF+uDlMpeYMwUw/44LayXggJu4e4ypW/fujbB0hhE4c+DaLzND6CBHd5TnJCrs6GVIvxQvnRH21
cgOHmur9obYOEEk9uBBoK7ykqzjOHFocFwGwX1qlkEPXMnrtn4p3+0PX5cHXDFRChN1R2BC6BiMI
PpO2ybSTAWwdIIB6KI8tNH4mff0BFUytMMqa7MsEPnCxA6VsABms7RMKuYUkXzAj3Zv3xoeklMap
JSXQF8Xv6zEnRM0JzVXzQkpj+0WR12cN0f/L/dX9DblcHVQyLOIULicuxHVbTW8UW0pkzN5CCFZV
65dzOzQH4ovkY46ggDgkJLK2r7R1K7COMpHwxHMra15QMAVCM8dGWXs4oEjGtwZjpJcuwAjFBSIe
hp6szGJ65yCLE70LrKj8R5SGkB7nDmEsb3Ks8Eev6zkxtlTMR+R2ndaTDezB9EDCZKvDvwKzq1bR
sks1lMEXUVjJD7tL04+4YGu2j7LPZJ9VHZ8gb2jq/ptsTWBMRn0Y/huEXu6h2zc2/SKADPRjEXSg
ZnD9ReSht610wLjMspvmpMhheyx6TTqWIi2O9z/LTTBDPYTWHK88qoY8jKuhimyKGlPChHsi1vYA
gzhuq0eJDylkPhlqTsqEjNjh/qC3hctlVCqW9Drpx9+gMCjhppWBbOIFiR7pSF5ekA7Qv/lYKory
EBNKhl5BT+957Gvj/dym+bNEQeO9MNPkYvYOHBKhq+Y3BzneaCef2zgOBquOXg00fn7d6hrg4TLm
pKIWoEpm+V8gGfOHKRzr/2fdSSfgqKgkxOvgOdFaS8S17VykEo26BIGg0guySG+eLAgN3SWR2vK/
OkkRFL+/9hu3HKHI8kCQECzk6eu91ahZUzVJH1wAJtPqcYTjz6MTeJOZFIchKeUHMWbOQSjh+IpR
71+jYPnylB8ILtng+s1+w5d3SlHWdwguje5SCSf2pCTLz1nTVahZKdlT4+Tdoe0G9VhlhrrTpdia
PYA8+jEOIRmEyOvZT4qZZEodEwHadvNlkXN4b2ilzNJbqPUpbeHXSta6JJCDN1ryLjp6437HEpLn
bBGF4RcsJ/+PKJ75TnZQZMFFX9i7yOW1xUtiZ4nii25WX8ZZlQoyxKb+mcxDxMZLrX9rI9IfQXQM
CqLJszaeBY3Mb0GgE6QUehy+jLCjq51tsnUFOXDOF17/b1Gg6x86NSkG1z2haxE39bdRTSzAAslE
Hj5o4bDzyG8cObBukNvpOi457OrIWeE4Sk1IGqCCaqVTKoxf5ih3/97f+RtrT/4EQACYLsWa9doX
kZLJklTyAKWzeUZ5S/kcTUIc5UCXZE/Uf03/gthLP2xBdKC4exP9p5poqqGJnMuQFsGpRUg8OVh5
1+Q7meGt3AUDgTHVVMBbtCZ+23T+salmFSmOICFwKRSBa0amTKZNDaLTvuGpJZUfnWDqv7eqjjgu
D4F4U7NYx8HF0ak9W0VcPSRWFfd/v4GufpR6vYHw9bRwuqxtzDKb6YhWfPBBxTD4UMvBvBO43VYi
lgUArcBLBhqK4OJ6rForrKasZPsy6kF3GiJwTzHkXNcqneqcc9t4EC00lyMT40w6UqTqiizd2cQb
J4aLTafKv1RFeNiuf0SV1HMqVS0RPs/ts25K8NGaMnhAtXfPzW9rqIVtRocSHeKbML/o5mYycnZW
qYvwVyv67oBVufhimeWn+2dm42SyccHqLwRybuxVeKAYVNJisHOX1mj1Qx6E5evcRtaOlszGyWSM
BRAJdvm2PDzbNC6NhqgXKar5ixyJ5Dzg1/QSs9Shlzqd+f3+tDaegYWCtPD8eQopSV9/K5Hkwgrl
wr6ULTBl1xrq+Fs2Wsn4T6TkQK700one5ibrXscMiq7Xo6G6d0C2du1CisXRByEAdPlWPwLRZqut
i8G6oPw5fKM3F5wazIlb1+61InEDUoDIhcxXzDQkmuYRjMD8MNlYneycnxs8BonGUlriPV66VOvr
d5oDtK862bg4EeXPsLM1VzGG9JAoqBznVSY+TN0seQZSQjvP8e/3dpUUwJbgzC76JigErg6NheWO
NYS1ebGtypoP+tjqxxqPVNtVe1XrnxC5rBpXQwziXDpa8CkSVvApcaz53dSmwd4R3giG8apZEMlc
Igu58XpbBKRYUZYFxkXNmxajI76PO0B88E1kUY5K1VQHO2/mt/ubceOMIZFooSQIMPiWIM2FDki+
zs1L3pnf6rkuHuEiRDuVmY0rA0VpMM9worEcWvdASSszCN5MTcRY3OfyWKMbPnXTd/zqzPpwf0ab
gwHSoPsCwBujldU6JuHisD1Rj07y8lIg3fKwGMT6Tjvofx+tU4EGp0lLe+n3rD5ZI+dmkJmjcaGK
Azojr8Rxko1054Rs7lOCVtjkPIuIFK6i5lHOtSGYEuMy62OdHmy5yFH+ybPkNaiVRHj1rCRPXVwm
qYcjZPSuq4A2ucU44IhcyDmKzH+/wtC9F79Ruuc3LW3HKts2m1J2qlpGjz2FpdId4N2lvtzberfz
tG3tUNgrwCsAvN2WFqlV6uNst+ZFor3nCXpJHj7A2U5KtLVrIN0CuIVYzFO6+pQ6LkN9UTIKbXzI
epoxeKleT0fQN93/sXwQ1HnPFlwUUpfXGxQpw8qoCoaCD5C6mTOMFycZHT8IG2VnqK21Y2tyg/4G
Ta+jzihupLmCIHqRLSl/6BkPpOO4Z9m28Zigt7IU/+gP4NC4Lhk4lEps+OAcuTh3fgistAMvmIUY
3NmckDpWgKb+IEYy0TjK5wyz7rJIfU0fKGrd35q3jzm/ZAH3LTKyRNurtW1DOuZ2rBgXCxDVc5+m
PchKYYY9JtFW/qROQt3LH7aGXOBPy0lY6kurnWOCWI1DQsSLClPtDG9pUYSBcnUMsQB7GLVur5p7
u1UpDwBL56P+tmVYPd0U0ftcs2PrAoGg95O8CY/Uk4xD0YAovL+cm0NRkEA4biker7vL2ihrICQN
85JJZg5rWsazDcnSY90m8g5FdFmm68eYWdHzIZq2iGHXQhJEYDSaMVS7aFVjHeRg7I+T6N+UeNQP
aWJREo3sAOmsGoOGKdkH3S10uJvxyf8Wfr9pgua+PpVyokkR8B/rMuJMBAYibD7imKU8yn2AF3Ct
DKdZa8rOTXFeil2tiIZ3yNbsYRW2Fpy7jmoYkJXbNLGHKpcYemhd5FbJjyrkCk/XpuysqPTr73/b
jTrYAi7k6/K2LBzV5bf8mbmVIIzhfJsXQNcIqCIApv6XJdFE0mJLnzIQDCfJyJ2PTTOal3EssLvv
oGk+zZk8PDa2Vp+6uE9erS4df93/abql3n4NtjcCMsgJIjy8Psd6YjN1MJ+XIA2d/o3wq9I/DEam
SJ4maVZ91GcTBTML0TL1CVaPACk9SdPkLgprynGMMPCs3MKokeuKU9CA5oeqkoq2ejJS3UhfiPjb
+FDn/Hm3b8YydnsrrX+BZbPLn1NhivBYKyBYn4RcJOpT7dDd/WTEZARuh7G7/aCWfQhcaJLL+d8o
c9rCM1sd3TjJcCbsdEwtTN4A/dSD32tTp50kS8uVs7AVoXlOFZi6h753F/yysNnKQRyMiLF5dLLD
5LnthwaJUujpo9+jGc9zpJfdW2ZGSXoEkQ+GK8oRpvNCCX0Rr7C7XPjEt/QkWuR1p/dRovYU7iWn
zdy2SeqHboqHwI3hJIwuMv4I2CGHpL7YcUkHpWlrxGfSdFJyT9XiltgTeLQN0mjsvzdG2ZterEZd
5Mt1x3/ZxEH0gnRe3T2kca0E5zCoZfWAix247TZ0hvZL2mm5avoWxXHrbR4aJTwWemsFh0oD2H0Y
7XjCGgIM7Zx9BZ5hV09jEivF45AYU3lsMlKC70OZj7IHvN3svWJU9fIQFx0CUSWyn80HOaukDJ3R
efrW1Eah+zA9so8CFXrpO77d5buwTDXZh1VfGMOlnVulEm5nhrL+nE141Xi1ro1PCzcKNEUvjO9W
pxrBi2K2VLtRuKu/Gmbdpz7ywoDHFBGBwoJZrcouSmmo/qI7IvcYXgXqF2j90U9F6xwiLnUcn/Ia
subJrNg+rxBw8zdaHFbtUq1PIxd5GOWfKVCl9j1krVFxGwWX7if6PNo7ozfnAbUoPfnRIV9afYnC
LJtO1JuHJ3Sjyvxl5kmIDnFoqImb9OnUusIwxwdMcvrgOMxl/wUpGNXxJ1UaXpXAMB5lOZW+OBP/
oFk8TbzBsZV73RQF/5akdYYrN0Ha+4OYZhQRHKWwHLeLrWj2oJmUbzm93NDT9Up7aShy9I8m8nsI
Gk7M0dXyTpu8Squx3oq4Xz5bQyHeRGt3qu/kCZ0LGbxO95gGTa6dUinWunPcd8VPqFbV4BeYhX/P
nS6t3dQxGs2tSEePszDjtxjZkG+5hY+ta8oZElqhNDif4zaSFfpeqdK5Yd+NH6RKIhZMkipuXceg
Oed2tRkrRx1gp3NE5hDPF4k03B+DgB5r1FsKOV6cFxeBR/l0TrW8CviRevyc4Pj6Qwy2UvuKUo2f
u3AyIx+HHvvFRD+u6H2zGTXrw6gEue5pcdAZR7rr0BUavYoE2VmnyF+1FmG9S5aZYfnYwIgIJK8x
hTX5GrRpgH2RAdKqqBY8YqNb5NdDGzkBkhiDQeTXaZr0aulVbj1SbxOfc0Gf7+1/nJ1Xc9xImq7/
ykTfYxbebOzMBUwVQS9SEiXdINgy8EACSNhffx5oZs6KRYbq9Ino7gh2kZUwaT7zGnctKww9hzHJ
brS+0OyPS7GWFwSrwOnzNhtA6nbVMsurpUyN5M7R87y/KSzhtAEKk94VnXJZRKnirTfCU5c/p2Kj
BgZxANOBQuvMdyIrpXq/IdPksRWiDcNOWplfNVogZQBf1VsuDXcwpyONyOF6oRBg+xVOWqnfovuC
iiRQbnmfFwtIymTqcETcIIn4iaFNIM/6onma8WqE8GCO2wy9nNrc/SiG6lZB1z25mBJRTtFIRSll
0tWrhfxb3j6IttHAHa88sc7ausehK9v5o5aNSRWlbC932ygLB7qLon6xhdvdIagrTeQtB1WD291K
WK2UpVYfdevN8V0pnXsHYTQTvg/KZNeaQGXjHQw++WnrFdaHkbr9TW8ztw8Z5wFg0b50A9WGpxOg
Bt6tgW3gvhU2yBquT9hfleshNYCzXbWbluMDky55+5Qpg9SOJgz1x2xcG+fAu3W9Ww77dQxwO5vu
RNKmSwAmcJ5vxOoARUMVxpGhkfdbiVQECoB+la9D7ZudmlWB01ZTd6hK3U4PoiGc5ojTxioydATx
CUi09mDVuJsFeTqB/ppK3fo6movU/GbUKwTgyeJ8CnlM3hXbMN9Zq/ZhAfnyp6aM+XfH6Y37qkY7
BjpjU3zLh37+ppaOXYRiSgfHn2EWqOE8ruYjlfICZKq2qZBkmH9PHMhDHXpju372tC55nOxluGqX
Zv2xuPZC17haxw8TeTf7RLNI6eN+2D3N+lZhmlspW3+oaq354BiD+CwSLX+klpxheFNWIkL5UsMQ
I5/cL1ZJzRiD2yYvwwbpnh+2S1/gMlGzqY21sWmzcJ4y9a51lbKL0XfOb7fRne2gBFGe+HLCZy5A
UCr7gPC2cEhKmNVBoTq1iCXwzyKk722v17K1racMSFCCOcToqD4i3suP2aVjg5IWxlEuZMKbHgFk
07d6C5XhyrbSa7NqROnDasnQaV9lHybTwH5mlc5GKVjKgVcGPPBdTb+FLqdMly1QmiL/uolkMyOS
CryETGkOX6a01cTTsrj1R3qLswIVqUWUp7EydlqclRQnHleRxS5OEy37huF9madVfDVxsTEjtqJa
/bxOS2cdkj7R8GrIVtWMZCeaW92p+88G6nsc8rMub0al1z9RT5BbYBnDuPjGRP7itzrfdxTtmtth
NyzAXnxZbcK9dOBKG3DDhqn3y77KkYVA9g1Rc7tt3s1buliUvutqDJJBTWJCSeeTTbJXBpTYkvdu
g5Bt4K7d0N8TQuqcL1UuYO16hdeGq6JsXxtnUi2/HTFZCXsgCuSOjr0al4vU3SKEq79q0aJUi3rU
J6u/GDTpWKHSFlN2XenO9tBPbWce8ZBkjgN7Wj72FXjKYJS6MwaZ65UVb6Qj4S57oLlAkSzM8ogX
xC1Gbtt6YaEeSs6fJtsHmWbcpQeu9qFu81kLTHtGO3FZjVrJ4OQmm/2tkUPXP/0+7H1dCgVrstfH
kPnc9VlPktdpYjWYWanFtVObcakU4xxKtQTMaKykQH6qJunVgCT0dTE6WncmAXsj9UAmCoEsokwQ
aqdJPGxxteJE02Kv8vYgLc3vYQPXvrCLc9okbwwFeJFaLwrpdMNOcz025LpSJHsxwtVzmBJHBU6S
DBerFH9Z8YcbQhCfoo6pUV0+zWBbQ03bbO6suBkMK0rQVj+kc52++/2be6MGsAuqUbjVqVK96uy2
sh7VsZ2tGAyxsvkQYcTHhT3p0Ujm/mAjHfz19wO+9QQBtpK+QRSHUH2SrU5m39Zz5QHIJK6MtEnq
13PjoORVled0Rd+YlbugO3wOrAtwsTqppy4TREFsB022nlbrog1N6SgRa9JcyEQZjqjxufgcybnh
bBRads6J4/Wj3dsT+4ykMoB2w8md1uWQN2nbAgiVqXlw1Dy50iuwtaY3qSFieuuZmi7p7xu5JybI
VANRQgE0d7IMa8L8bXJ1HYnBTHkWCBwmeDdwFb699UYV9P2oloFspmkK7NpVN78chuG6SwwVXFaD
C2C0ptBucTHBHJrrLtxnfcADyS/ocRS+mapTF/YqZypHhdFiRdSp3vNq9Bv6bLtEVVg5ZYqhranL
JzOdlOVpbjq9DITZWJ8mtTTZqJS8BNi8CRvh5oSgTUVVvMCBvYZRs/VSEDdNiMqQDIhciUrdk8kl
35JsV8Lcd3oie60PM0FnpkQEd3bvEnAn68PQOW4eKVMt3OPSVdl9L9TV/NJrxmJgZKWjk05AqaWB
oOCHIkzGAZeGlfCU2lchqCVHO+1nkqNEGx48b2h3fendLeu2qLVxuQBqoSPwkTcLbZauVuxAVWUy
hmZuIKjpFqqiHSkjL2U4KallH3Jv0ZqQIKgZEWqxu/aiWxxC7lTXC3E72RpCHrAZuuKDg86c4rto
rOZX8JY7ETnCFIgOYROONZcB/eODSQp/ty1g7IPClsYYiLHYtiA1UJD37QF8AzWfVb1faneqboBz
W4+b5RVtkHmwVqMpS7U60ry0xe4b4XdA5TQHzAsxtdvzsmzaxwRlH47iWoj0WtGcofHpb3H2mHVb
o6uS13l/BMfX3Y/eDt1CkaT2iJP0Zf9FlBgjHSscOJ4UuzN/TZTNpQuYCiWSU5/LwEEyilrFaBVD
0AhveKcYbs3JwDkmD4rseAZB2a7G+0bY1Zj6tWfP0pflWHW3dZJ3/Y9i65snW81t0gfLXN2rXHPT
a2REsY0klyrHAOROctn1JTavXqO4KFCqVTtc17M+WBerYpO4QNWuP3pN1dnQOHSLdQAI4GmaR/tS
iEX3jsOqFZCr63S9lJXVt77IrWQ6znWhbaG03erTmMP6Q4hwMjO/WkrjcbSE95k0p3hcvE6/SmlE
KsGYWXV1LVxQsn7fNop3AUN+vKnMFbrlXG5OcYFc/pAEQ0mj4CCrgsChBozchnhujsJnqaroLXW6
e1tmaBoBSm7QEhu6tBGBPdXts2nilscSrLyvZlpnM+tmE2ZEsKXSj0xT6CnoEmhboEOEsVBNbKeH
UW3M8lqtkGiAx7gmT2ZdbzUq/G7+iRjRqQK7srb3HmXxH9PWqVvUpdXyvtwWMR4V6OYSWXJj/85i
yctD2U/2Q7rJnbGhOpJCUGM1t2KqupbGp2V8IwXYlJt19sbHuUHZ1Z+gOKtR5eZdCY1ndZxj4o45
5Z4aa4pDC1bju1LZYoXhAlDQn4zaqDEVsNYHJO+6JsioMeq+gY1BHXui6Y/5UHteIFHkbgN19VI1
IISvm6slB6iG7paa87JGCfF480aj9TPFSKK8FInnq4rdlQcyOoPsDjdpXqpiHYw5G+luaMlyNerT
WAQ0HpYaRrCgpe20cn4/5b1Li9PTh/dF3zp6CKzAtgPNIvui81Th3Ixp1Kd0SE39aHXpEibFJJAf
o4uTBTId1LjsjWWK6r5XxqBcQTfFi57iRqBNSXFPzm1/qfUx688cEa+7Koj6wa2nUg2Ui1PiZeG0
0mCZI8xixNteQqEVPIT6lHrn6rP717ysSDMMgC0OPWrvr6RgNKchKekKMwYZOxb+bA3DndcUTc96
npvvdNWbu3VorGOZIS7qe3Yh7J1DqiOdaBSffx9wvI4CAM8iZqoi+UdoenrP7obBtEMNJMbiqL32
EvJTRdfHS+p+zjtKfAU6it7ou2ZdHn8/8lsBAJC5n4iTNzpzsuoG3RkGIx563X23jItGjrHWB3N0
m9tZS5QzPbM373T3gAamhYroaWhlZqgbzqIz4j3U81tPtqHbGfmhStoviVfbn0iRamqV/XT4/Y2+
jumQTieg24HmUG1OA3ClmCAlGrYe21W6IYFljeGily5VLXU9M9TrEIehKF8hgAZvA7vClzOY0kZZ
FFZqxMAdtrCqh/RGspndIc5dHEqDludkO3bw+/t7Y9nsVpNEq9T1gezvD/6XfsNkr0M7boUaS7Pr
Ym9Mvlqres6+4I3ZAg2Fx4cNI+5Lp31cMWVtjsC+Gi+atLvAHef6T2x25Q1a714XDW5unWG0vvHa
mC1Qd/gXDNEppjW3RwTQU2OL15IdVLWyHBmlJj+MilufQay87pHtxs0gNTziYIq9J68N60V9aq1R
i/EG2aKtt/U/d2mxI5w287JHkSEgv+sRHxjJ8pFPPbMjvfFskYmyUb9A9QF8xcnweVZWTkW7Jp5Q
gYv6CQhvaRcJYelWBONs/n8sCHApexj+U3DjFJ9Tl3TCaqlu8aT3aiC2skUGMp9iy5qqMyCw1+J4
gAeYnDv0hgfMtv5ycvaWPTfWaKtxnbSsbFVxhuddvr7ztTnrv3oVXjkIYxmN8IvCU4qAlG+RMEV7
7XaUXQnV0VEnbJIXr/nLySWXRlaJcODeYj99DGYnB3sk9kKaNLceesNY/9SmpSjD2RXmV6FRODmz
Ut/YHtjpwUUhfIbDyWlnsKtg+dlOCSkDtEU8qcMSrpuBIaMlxsvd/DAYoa3+fnd4vYyobO4ksj3P
s1DKe/kCWq9ZNGvbjNhKWhlpc0NPaabN4CEK+NeHYiSQxVRbcDI+3eHBUdp5UnGiaI2V0F2bx+qI
Woy9RuWIUMCZh/l622PLg/pGts7GBC/t5Y2hq44RnOLq8TaBp6d2aN9s0rTObA2vXxkoNjCocNAA
WgFmezlKgSlnV3WpiqyRmt/0FjFurtf2tbVCJ55UVQSrUWnPv39nb90ahD8whJh2oTV7Mig6kolj
5qoaYxBYXw1mV8atN54TjXvr1lidYBSpsOzArpe35kKj0U1cI2NIRO6dDsyBJpsc7ssyNd93nacm
/pqBVD0TB7w1LJscAB1miIOlx8thJVtPvuWjGmuGUN8peYFgTWXlh4kmmBloJfQEooNi6s6M+waa
BlIKD5TFgDgZk+blwEwk3ZzgMcWUr52dAtPTma16d3tCUR9MTTf3VhIOhKAHkS/IgmmyrsOyGZxz
di6v1yRXAjmH/vzuRX963igS/olWd0Sg61YeEgrasa4OVqR1wzkM0RtDIVRClW6PDF4fbY0jZV7v
7RmzE7dJ7srbUpMoljSKHv3VSfvzSLFBYGEeyNHy8vFCNxvaASOTWKcv0IVKYtEPs9paO7MiXy8O
SLe7hewOamGzOZm2+pJVeY2xS2wtRXsN1r8J10lXz+xlb0SrBAMQISG1gWA9vRtqmY1iCVON7YWD
ADYN9JrDshaFfnCLTkyBJcfiz5UKGq3koSnPLc6fcMqTLAVrnb06qLMPvJojkDPMMbVXjaiOMqQ/
IJcMe6VsyPnpPFaCjHadVR9Iuv6AgAVtcnii5lc04rxPni2Mr2q5zJ8SbNGx5qHXejt2lOyDJdvl
xGe6l19KY9anZ10bqSf1tO99dQRGGxsIHNwZJETPZeZan4WeZ12I0boyBM7gjF96q9iujKGUCtp1
cDxCsVKxObNY3wiJAO3uB9YuZPzK/sYq3HYoAfvFBsYG1NoWxMmVlL4vqXYAz2y8+P3kPV0mUMLc
vUGg8tJ3+Nf++S8x9FAbeuPakPPGKetpnNGpN5VKBEqdifjMUDrf9eub/cmvBRoMgBCUOpvOy7EQ
FKtdipIL+1BBx2+goHdbKc6i324lQPrA6xd5heICZgVKmmefQU/O4yXcMdT0JC1vPSjmtm8/FWay
OrcdEOCgB4v8vCSYwX/rrcq7Vmc5qIvvdpltUyiaLQQMJ0srQ4QrrOxuyBaLLnkvxjZYdk+tIK3s
JIVe7qift9XbcC9ENVQelkpFGVUXXb+EymBXQ6DsbCsffzEo1erWd+nFuKjLk6XoGSjZ2uaGZO26
aZgVs2ju53keDtYip/XWTGoKFwPSrt6FOXu5cd/pacFxmk4lGicEpSKmpJenx5Z6iH0BLmfFrc+l
zPvh92/g9ATiBXAOaPRicKd9TY9EUqVSWAdjnLvCRfABdbWjkSRjdTXRbZ8uqDLqn7w2W9JzTOBX
ZxBD70j0ndpOhAQ47OW7xyxFNxXFnmLD7dMycDOBi1I2t+kXtS2dKchwDFEubYmidKxJRfvI6kTR
vK420PF/+SkQqLG0VFo5QFn3JfjLlHfGAhQ81fZ4GJIpbJFQ8AutsL96JggGW9QiMJ0hPbN5/7zB
k8lPOwdkHBg5sN2nyFmMAij0iXaMZ3BxEym57d1pNXU4RN5mRM0Kc6H6m61Jq97USwpxoks7aYdK
IQYwOlpanJMFPF36DnpC+3lCP4sgiP++fA5Zkxc5apVrbDatd5eOShG76myEWzeUZ3a106OLoXja
+wQgA9Bf4XkrWKMku/NGy2csLkxZV5cCuN3x9y/2rVHQiwHWjj4X8t8n9YC69LZE0Sc13qqxDrOt
hG3cV+f4JW9MZYO61U8vHh7eK5C+hcjT7JZs0TkG6LuyuIouoDtETjdqoV7u1vTQa9q8u/KUzr7V
mmY+s2m/XsdcATUzqoXoY9Dhffnm2nkAp2OuajzOVXIBwi6/6CDgHnInceLS6NegtdPtTGDwKqPd
XyJ1FlYwaqekjydxjjEhcFfNiCtiYwkeR08cbGkVOM3ZYWwWNZ5E2Zn0KCjvavo6IMVnqt0V+LpM
ovJHLyZzUsUBF4lOyplre0XH/3ltKCtAauBseXWMVamHVkcmt7jSKv2qLWZ7bx653Z/OhksNIJap
XlCHo1ETDnuTAgyQtzWxOvVmFgCxTpsAFCiSUKuYm9yHy1TrF70kuggUiVWmbyPy1QeGJC8Jkmy2
nwxjsBe/F0jPhKPeDfc2SfUSqIA2PuMpPAh0tbuJhgmV/OeZ1X+31FnR+8kevvi97OrGV1N1/oGN
RU7tUzpF7luS9oBfgau/N1Gx/6yOUpwzrjoN8PZHBU8AxRhe02sxUNMWSe7JYYt7S0tuVatxrusi
xUXD3ErvWwMK7wcexmN/cNrefv/7FfrGLkjZmRoMcgCUXl/FyjDI9IH1s8WAdfM2clbd+lGmaFP4
Zlk7yw6uSu66YiyqYGBzbMI9aHiq5IJ3g2ZKquO/v6A9V365Kxs6ChXUZvcAiNzs5UpSIBKYnpRq
LOq2zQ8dag4Tclj4sWkGwtG+zEp6QRoIrzpcTSMHrcskOpP1vrERoz9PwM3mRV3+9GhYTKVJk7Wf
Y9H2BRAGdY1UpUweCfzEmS3yjZ0DxU/iL4r5BMentE5zSBKC+22JN3oyd50saS3XnQjmVKiXDTt/
WJdF9a+H/F9fl/9Ov7f3/3qewz//h5+/tmLtc1bayY//vMm/AoNpf8j/2f/s//7ayz/65930vZdj
//1vN89i+BvbxrdnmbfN6d+8+ApG+veVhM/y+cUPUSNzub4bv/frw/dhrOTP4bjm/Tf/Xz/82/ef
3/J+Fd//8cfXdmzk/m0pl/XHvz+Kv/3jjx3F8F+/fv2/P7t9rvmzoMUs9c+cefGvL/vPX3x/HuQ/
/lBs++8uaR2blwOkBBEJTrb5+8+PXO3vMKOgaRm7eAZVLD5q2l5m//hDs/6ORhoTZ89wmbwqH1Hw
3j9SzL9DP+UjbHCRXeEotP/4z8W9eF//+/7+1oz1fUs3Z+BmXs7Qn9JZ0Ioo0AKcYKWYJ9Y/+Hn3
q5e19WGITHldf2wf5LX1KX3QDtshOVLMC7ZDeavl/nLdx+5RxFsoDuNt96V/gHo4/Sjfd7pfB5dT
BHw9WsMPc/h4LQJwvUfVF37mD3Ee5GHiL77a+vV2YCM+lN9+eeT/vqtf7+JnP+B/F/t/7mJXsN7v
4pVZx4zfldOCAz/QLI5E2MfDEZXYRfX1e30Mlo/2AVxrmMX1lflwZuiXad2/hwYqBhVkz6pPUx8k
wNZUg6F+0I/bYflcGEH1yb2pUe07lldlUNP5A9gWbs1tcwaF9cbIYG8Zl3gXZt0pXil3Ye2541Af
2AAPjVtez4tz1LLltpq0M3f5aihkD9A7QCYcrxBm5UlAmQyGQXecipbjltjzKr4HtFYtLtrejX7/
PJnZv2zbPM6TkU5CeHtWc3Pr99qZ8TCbj9Xy4fffr73cJ/cByFdQAEddfdeR+akG+0uOQHs0l3SB
y4PZFln3tA5knwfZMHue3FKpu1sY5q11sJQt6X6AbFnsR5uujYjLoRqWj4KQ3nZ8rLDW4UrUChLH
7TI6TmCu0pw+1l5jGJE59cn4l0wIfl43OwhVYXYDdnnnJARWl1YR1loXh3z6sNb3NlL/jTiTyrx+
+KyfHWdnQ/dmYp3UnytQ5PU0MMY4sWqsS6s9p+pyEmL/vA32QZv+CV3xHSr28lgeHVkgwpnkh8SS
34TWRIZW+OUOOEqmDxzkPuQSvzMToApn5vDLgOA/I+96KoxMX3q/+V9evNrbTjqpjGzfpA/rTXIv
L/P75Tg/nZlgr9fK3gmGsMm2jsrl6bK0hqHBNtrDp9T/0vni2vDVYA5IRwMv2o7pe+/YB82ZxoGm
v1o2DIpkDVsBXRG40y9vrvGcBMRwBarrWMXtrXUhL5LDdlnc2hdKrMW/v8WfQh0vtluMX6jgIetA
xuCa1kmWoiil1QDYzA9zYB/NS+Wuve1jM1j87zKaD1M0RVuwRIlvBL2fRee6JMb+9a+HR+4BcSAI
h6dcaofqcqLnen7IYgBd3OxylcRwZEN5MV0AYLtxHqwHi4AO1UkfALUbFN+L78o34969tW+d2IvT
0AvVKye2zjyZn8/5N5d2epwiC6PO28CTWdIoy6KU+T1QdT+6VSBA3Pd+3WITB0bQrx+dwh/OebIZ
L7mJ/5rlECOp+SMOQJlxnyi/zHKnaZcCJGl+qP30wjh4oXKAgRbMF25U3iqflE/5lQS+BzPAN++T
O/OgXykx+Kjr9n1731+aF6t/jsT8elfBPGXftnZpSZrBp0tetMLBujw7UE1vshvaiD3evohYnJEO
eD0OZyB2k/QEdhCqerIGWqVKIF+V7JDtuFThWukU59jv8uXMGbV/0cuXzEZkoYbByauDwz65oXkA
jDjPHQOl5le7Ht1gYq0E47Y5Z9b1q72ESjEtJep6EF49JP9evk1KfUrjilWJ0k45AiiJdO8SakNg
NOdOeP3VxNmHQuqKdifxIFCil0OhJzIkchiVCEHgh/VW3il/ykfrqr8rL73IvSvvm6i72z4si998
Uf90z9zoCcOUeevsrYnd/Bn8tU5M83J4+Eaeos+4OsmDiPs4ucwCWFWET3SubutQBN9+v4edThb4
5zr/IMdAZLMrx7wcT7NzGIH7OkE3Ct35AOei8PcjnL47RjAMi3amt/daqa+8HAEapN6M2ZofqNkE
7n110Z6pFb26BWDq0MpAHpsq6f7pI0t1x+icVSmjdEHJO7M2zzflLM5M9tNRaETvrUViW40A91VL
VSlt5GXWWoN6sWFo3nXZVQkR5i/eC1Vr3jx5CEenSV5zUkRGuBv8o1FWkd4p4qZwtOQBJ8lztjqv
7mWH3nBqIedHLxoAwctX4lUzMjprW0fegNT5iPZ60Ln9OXjCW6NQekDnmi4lvdmTqSW6bVp62dTR
kiCiG/YD6zvQJRoEZxbN6T7EOY/UKG1Dd3dq5DW9vB05e16a6H0dNVPr+KjXNsFm1nOQ713n309m
2gmno+2NKxYKgSHazizWkwDUKad8qDx4VVAkq1vMOIEd39kDRhRuHna1QOmc0iqc0UGYzEerTLch
XCx04CmBFfP7akPPDABZr6qH0lJh2iHeOUw0eowU0pcz2z9g5Rp3hKj075tKqscUTd4/jax1skhd
U/W+sA3RhhQbazdcaTQcXNXZpF/gxZT6Zkcq61et2aaBHHUEz/PMGCWF98l6b/cZXNCid7ULLCSx
KwUkCznak1C0IxvjrJogdBwSSKO5ul05NeWssMkQiAn1Su2WjwXwNzuoMUleHg1KsGAIMiiGMiiM
HajvYuyC7wL+JSMXUk7vBoCWergBNr+vSsqHRw3XZZiI+fzeLVcuVNBLqP1sMbnEZeqr525Moe8M
btUD2Yfi8oD5tHXTJaocogqWjxNMwtGgl47VoB15mCh553aV3CH7CpyXt9eIEPknTYRSmdaRbqqY
vhmpMBzfU2fn1hbjhIr+bBY4mje5/W4SxYaydLGp9cHKtKmiCTa1tw0XJQIkEfUnJB578P9Zit4S
7Ysu9/NeivmQLz0Q9QyHLCfQJDLcwebkcxNOiN9et9tm3dOGmsEOr3Lr/I21CDLa1FHaR920EZdr
BWIZAfs0hdEwqsKgO2M3UHa9WXzpsC7L9QttddQeIlPl/NDBqIjAARDY+qMzSjWYigEyBLVhiFgw
oZQ1KItegTyeK8l9uclERhk+GXke4x/spcWxB6f5XOhrjR4/DgF55EBz7YJVN+Cyatu63MA/cIdw
7qig+qMLYD8cC6t1IlwLPCX0+mn5nJVbo/gF0vl9WHgGIZxbtGC9jLFdokyUcOZ1FTuTUDSzXIMi
b9bE1+u6/5CKKRcwAEZju55wEh58GP0iv8DAMXEja56WKsoaZqDfdaU4WFqrH9e6mV34FtQecHID
oQ62ukk7VtNmPDk0Hz7SUqu+6W5tPTut6ogQKmttBNJqyakc9p6L2ci1R9b0Zl30tlFoUcFvP9f4
5faBAkzn65gj0eND3px+MLc2tNqbBBLo1nq4OdelnHHm0QcV1jTtVSeWjelWcFkNROOKBT9UHyxf
sYarM2g8r1ntPntWuzC9oQgrNWS6wf0A6p/l1UmrToNOlGpzoSPWhkDjyO4GQxwVrTADYXElqmSF
bmdP+CesGE5sN8bUiLsC7Kbr0/+tlmOK/WMW00TblQPJUL4ORZ2nkdpVyqNKDZ96E6p6Cmx8x6K0
vxUJhnNb5hpBZ4NVC6RXVNUxN4pSBEmLnZ8PhULLo6Jw1c+08XSd57I4H/Q5nz4LqxBpmCqmGinI
uk5BnRrVsVGq8dZ1UG9isdbWtVVbxRig4ys/jIY+Pbg0IDWeow3GuUPAajh2ZiGvBkVUmw9QU/2u
LyOynTPQg9tCkOyHBvoLI9R1YO+P2TIqqR1qCV3tuMt0Nw+KNS9+lIS9KsbH5pyEzDdOrU73pjWE
Ol33kTVaqx62S1ojFJDDlfPXvjWL0FPHToRJjbqM1JdHq9GUdzqqEXU45fgvRFOrWN9TpcHcUOA2
3F+4nrQNuAxDLsGCaWYTVVKvltBu4HX58PN1ynqoSN3qQy6ywGu8ZvKXZsDvqTS6Zif5LGLw6Rk2
VjhWPTMd77+kR+Km77bIbUWdHqmYpXooC9ztggE3ncbvsTtWIjMTxRg7WYIMZSpKxEaRYlwDI/Py
LzCeMD30TGWrb1OnrB8rVlRJo7lb4ajP/TgHAKwkm2kLcSZwJ6GxK23DkgYF+iTP6TiaVrTUZmVc
oWrQ6hdmh417kInM/T4Dr2epFUM/hhhk2gUE1H4EEWN0SOZMub09eYPwNLACXpcFuGSIa/RpdTSZ
a7diZLeq8PSASzDfzLR9yqhbNIG8VupqUDTqcVLC0TUE8LPSywduXTc/pbCurcCYx/xHVyiZHbHS
EzDcSNqWdG4nEAeF27O1z9uIhAWOrmhDrkAsvwsk8je/U7ZW8UHtwcrOCgX1osRkRQIxzG2/ILr9
Nu7exQG5zNRD44BeHtpZ6upIiLhsrU0+phx7EEg2FrMDA0ZfVSXz26ESNPpUD0oJVI/2s+0U0vAz
Q1smeEYp3SxltHThT7Bpr9hQJiaGqBFH8BW31Dr4N3nvTZ8hHS9tVIAM4SCwCjmGIunscvc6zT8h
Ec3Gk8xp+y0Zt7ThWKuFdpkttgvVBRSJc0GLVC+gIFfmu5aC1PvN2zUQNxLAb4XXjFeei0WQTxe9
hltlG4rOSVDPd5Mr6iwQ+mx820S5iSPIILULimT1plDL+yTzl3rM33eT2hW+AkgWoroxzPCy59R8
rmmbfV8dL1kYOhsdwpkUOps39QQQTrZgPtvt/3vGSwO4+OYCLFH3sGSADKbB7cbUFZFisTK16kHT
oqpl6V4szcY7Dgx7Uj5LR9sSXwxaaRwyKDVflNbB0V0Hsy0CZlzxSZrw4iBMd8QcJjitL9OCTmjQ
dcgQIvdCQ2OyYU9hMaVKUH2ViRdZB/HnJ0Vc/WFP+tD5zmz2ejBQBEWYQ93kZ8Q16jFUFKBBPgn0
+LHSsb8LahclkdAqtP6x4KDVIlstpsdkGT01SkwU1QJ7Y59zyJGfzTzZFwfGTCaLAfGBb4W6oHQz
4FgPm9pzIbjf9vm0uEdO33Y4jNRpnns0bLfAYEnFY1+MVsDGaj1VpZljqi1ldtPJGl0Fp/e2h9VJ
G6QMZm0nTmfz19ya9T6wStk3gSys5KGtloT5nczO+9y21lBNUbg65PiXyYMJA1S/2BJcssCg5NR6
0ePJxi9TxwN514yq82OjIpBFg2HXeljNQLOPwzTBiWmT2RiOG3uFEbWzYV57XUc8CJzcqnc9jnyL
VMoKHzwEVrajAeHwUzlK0mG1HbLsQEc1sdCNqWgB/x/2zmy7TiTr1q9yXoAcNEF3C+xGW31rSTcM
WbaCHoIenv7/UOVfx3bWSY8813WTozLLFtpsiFix1pzftOQKcB+MzXxTjMKrwhwW1btcurWPGm1u
isiGqfOhEAPxLLbomXe4xkm407NsvBgMOyMrdSnpv06FzRKnLL8/L7jwOQ/7SMq9kylm8GvjW/tJ
5r2/swsr+4i9pnX2yVDFuzrtm2VfCIohoFQUMYuxlE+4dQbjJl0yDfpYvEyt+uhVqi2PdLGtJQsp
jIiI8WufqDdNed0+tRo7v1utfpyileJ/Omimsw5HVc+d88I5p3Guklg10+VY6V5zZZUyzm/HfnD6
Y5f05nTISWqygk7F03OS0pLHVUHyUdDXLTHjCjJUH2U5b2CYFYr5ezJlM+kJae6mt57WUjuCxNF1
xg3G4gcZDKYyMi2ZvNPK9b7jomRnknOdQJxWZS6eereC81K6Qn8R/LoS0nC16peW4rx3on2fig7M
PhbIDbRr8gQMfazmizTOZ98OSzbti5XGEoV5kZUjqV9jqgknygw7N1pWVhIId7mTLl9Hc/at3QoM
+7VvpXiyaKc3kGt6hsxAKZR2mWWst0e/n2IYb+tgG0BQDHb7GUBBb9JkSWFqHMQGOblomsWYzrBi
NVSTk1yze3ZYjeYVTF55MJu1lNdYiK3pqImVNZtK3y137WA7K0q0dJxOEM/UGOSyUtVJgBuoDm4T
S5YgEfsFa2vsP/QeYZfPlayWZ82isXCIsYGvp5m0hnd/yVJCpDJ9mo5OPAoZdlgxR4JGSNu1D9kq
9fRMMbpBEFKuRr3rIPcZt3S9CKnCIqz83WhqrCV634Jsdr1RFpFbFYa4y0q9qYOxiyEVBD4wqu+m
zKsZhCzVzqkid6844fQE4FFVbNHXgqBS84B90rTvle22V7NdzN6tBjdHAObUiBsLmjwHKelRJzov
KRRNyq2JqXgQU5L2l50+sBArawDr1E7zQAjxrOnEdsEJMXd0B/zNjFIpZ1+YlZA3CEWTDXa1DtOu
yHRsVBCN5nynTxUpyRmoc7mrhtqSIW3xhTfK6uoiRL7fdtxZiASc/poqDttsWYhv41bJVwvhqR+Y
5Id1d6sn1urC9vrUO+ntWhqhU2q1iByrcu8r/svd6A/ezTx0Vn1Abti+26W7Die0E3lxu2XLf1Fy
8LUDi4SPQdVv6wLMT9kbl4Nej/pOuTM8GA2JyfRiTouQx3w062lXlQMZOlLEhnHX52n1WtZmagC+
INrQSNemwKDBsemq0/nuIpfvVz+5OVaA/dS20rge3TbHUVO2YG55vzsUwYwGYcNEWpNws/rernps
7INXRxOV2owpVBYfRpFq9Uk1Mc7RAJBPM8G90VItAuPQUCDqI7uvXOiRXDlW2xdgczuevr5OpMTN
4SX2dV0gizvvsmSdIdzQgyUPMsV9TO+83iofPTYgoaVrOcQnyyw88VQLnR2zaOLxq4gdahMkXE+x
Rp5YlCpnfESL7o73WlZX+J0WUpsBqw0FKViqezc1D0d6Ui3rCZuslh9Q6K73dTM2KhRZIr/3upja
CMN8YX0ru3qMn9opK58XlZBwva5pc+mnqwkRHsEj06x24gAj6Cp885Z+zs5KvUo/zG4lXa5KGrt+
NmvdGiLbk251Xpet9qJRYvlncCjxDNlrU44cUdLBOa+GWfKKG0P+KKre98J8Mqf2hoYQgBob7t7J
yN0iP4Owk2lBiRn+i0Lr8WVs4n7cc3JVCF1sXcURUhmQcyOiVo0ztZinwBkn6lHHaRC8bktWed2P
DluvCQ0e8RueLc51szlfFCXrSZBkpJPCUWt8PluXj4h6q9p4TEqWiFDjh9/nuqQESHK76y+FMTvV
/dz1VXqj+21lnvDO993FqHFGAZTsKF9eNJqov2LOc2my9M3o7MqKk0Qky2atA5Tda7WvTSe5LTlG
9EHlYlbfi3TN7JCeeJmFo92SwKnU5Ck6QRgigw6wi3mJ32IxzlPJGfadsi33j4tCvwuOpRn7iwW3
981QJN4YErXucMAD8iPyYFja6r1rpXPjOCaJo1k/Q+JyW9P4oB2DlpwdsW8PwsuSJMjQA+jROvg2
Kwq7b89KYFVF0GzpjWGprDm5hHs3NrvEipV27KlEMa87lDGBXKYxizw33hgQHEhvFqxh60UxJDoq
qFHDX//iJrJ5WBJIVUfggZy5SLnP7WBZbL07ubKPp2DRGjkFhblgz6eIJ7+X5DrewdmMGxW5mcQz
v02uX7vew5DWapQbwZwP1tOUZOuLU5jm84RvXMK0zgwwRfrCC6YRejEdM5nINAQ/thY3y1wJ3gDI
P9ForwJuvyCHGVVXJv2Qm74UUQw7bSX4Z0KhKTlcWcHcK+8dFCPvr1SlvDTTAXZEF1fGshuUCTh9
GXP7Jm419zVek/gOc2Acn4tEy/FuM1s5rMQVM6Mact683Mo9L+CI01WHliP9CR3j3J8Q7Cc3KSrF
PLDHaj0l0m+0KHEqviDOHpyiG+61QGrc0eWbh7V9AFRWU5qpSk8or7vuVVadfS9Gd70nnmvlFzdm
rwtNnwh2zoPT+NaIZv5qQXeAgEHrcgQHlHZn8EdFQdIlL9HOiGv12Lia/mLFfHe7zrSR2TbAlfjD
Lhb+IF3G3tm3kILHC68tuilAQYhi0PQW48ZyK+UhBlZskx0oivtJ1d5tK5Pyeq5o7QctYJ9nf7FQ
v3eQreCBdEmHVB1H1U1jZRWZmJYr71rlullEyvPyrSoceI7VJJ3LfNA5BLjY5UToVo5zlRbkWx9w
JiXavssGDcBBieAi9J22vZnskc0d5jajyXXWPlJZcsTyEktqO0KkTDMC918kgZEjog8yjwHHWdzC
ntmRKA3x0UjoG3BKkjRsusZo5pDjlT+deH3QavLDWVm6SrhpSA9KXNhD58ooB9GIprNdIKh7Tgps
oK38hOOFkpl3MCkjMpYpP0GfkUyvoDaNJFRVLY9ixfAX4vUW93XsuK/DiAooAjzGl+s5k/pAlcqi
l1Vr1UelGdOLMPtefs9G0b37rQKTXg5J+uFY9ULz2pjKR5AD84tK9PLaB5XX7LXJ7q9nsxqTbX/q
vuMo017GYYKlkNfZUtDDduzbmlHAo9300PChXWCJbs1hbdiptYHlwZlsTC3FlCznTryQ+UQjVo9S
o9BPaR4rqP1FzHHcjGPvXWGNpcmapuu5oxRiGz9t/FNhdbaGsHUrofpqXcSODZvqY7UGnDFuTUPX
g+D5unFFtyNtZczUJ1tQksiH3AgL2dbv3ZJXS0gxZrBSYKxYApKqFsCojqMMvssFwKU7jxU+YUwj
sG/HLHQ8lusQmF0R79alqm6XVC9b3u6a2rnlAJ5Go5woqil3hiScoM0lJ78ey3vTpa0xZA4bPmw6
9yGTYnoYBrNcglZm9m6g2DRIFQe6xJm59DX6y8X4LYHcG2nKBfrIN/yGd4AWIVVfdm+UsYldWYmT
QwTLniyNZAjSkcFRIGs/tghMdaYvLiVdzMk3y66xbPgvJBmWH008dUfT1KxhR8O5x/2huxquXGJ9
zWQvHWdwQstvpuuag9rDmmAZpv0WX/T2UtkBya3jK67CtdvDfS1PAMzcb7aeFqCHU2HV5yJrWGTW
OlsfWq/Xz2XlGZfapDd9qGnF+k0D+Z4HdG67Z7nOw0s9TB49My1b3vx8XtBbty5DklTY2QWn/AKV
FY1n+B4Wju0w89fuDUOn4KV1rflji+/mp2XD/IjP2EIww8RrCPVV97+KfuTF471r0SizRK7R2nT1
q9DSYg2NKd7E69QsQP7U5N5bA2dbdrVmuARWtpLnU1BMBProOgXFtSdaelG1OiuA0VFbj235zdOV
+0TKno9KALTBQ6p31aPZ0+ZAwzuXXeQus4soOwUrG86QH5KoEr3OlCRP46t+aTs7gLOzQUGKyn/1
k6RyaRrFtDms1VB3lps0XyX1E6zVNtu6F1pWfYemPD+6i98+29Nc8WaK5DvtS5Y4JNdA4UafOKpM
X6v3krFuFeDQi+dAVDCBM2PM1M5XVfqYJR00V7023TshM47H6Rr3NQ8f0rZI6l5h7G1X23zZzuS6
QeVNVrNrFKx5OmXUCOHQCPFtkSYcPLfxy28rXRDe1cldzTBvMslu7iUV9JI2sXiV4rx7xz48m/x+
Y30JUcVAj0h3XyMQdZUgS0wD1qWKU2Q7GozXdpcJv6LCydnLNSczeeccc7yZlEFVlPeGwdvflv4t
cTHl46o3SgS8RPHXeWDcGHgUwgPTLhc8ETJF/ZrMZPtFmFtRxnY2OKhNjMkOJsavnTmD4UfOVs+4
kUKPU5vaRmeJDDA3885aghbfzjCGeN1NJmy3aCahWQ9q2gt85ji1y6jgJsJprAbI037emRac13h0
oB0tG8dwbJJ0xygyHo49mN4OkCjHkUtWf+d3Ee7mr7PJTd/pMgpHAeXDO//VXSwZetm4T4td43q7
OT9ArDhb1TVwzVMnHh0jO4Bz3zPu39XCi0i0DzW72w3GOX26K8MkTUtcWXQDGU9Hthz29ng20vJs
xXxWeper9ruchv80IvYZrFvGRoInS+rnye1YFHRANAbRiWmrR40J2FVRQfL4+6HtX68CAoJRLai5
zZolftGpKK8fDX/oi91aq/h5A8RfCVfT9n9/lV91Dph/SAzFZoTs36Szsn03PyiOsg6jrrHa2c4G
//igT+14SXeCaFUKzJ2X29M/lPl8Xo+TtodKUUdT/+scuqdvQ52V7RqrpWmwZJSuCOKC/49Phd6S
v4kkBrn1z59qYN6LAkhku6rXNyaa1hyFTdkq6NIcG/Sw0d9f71dZKnN8IgMdqPLYtQz4Gz9fbyFg
xnZzSMjltq7NQlzpk0MBz8GBQ7d2TeCL/M1H/PWl4ZIAFfl0HsuQwCLx8yWz1CySgblehD8iPtZa
SX+77+zI0qvfAeT/eimeQ3S3OFFtzxHOL5IIrVsXx5kHKJymX4ViMxu3cLcZfBe/++J+feg93SQN
DqkKIbv40X69FIuXs/R8XNzaCc24pPWcqFUGh6S//8L+03XgNMC22R5IMqF+vnvghmvpx6mI8smy
jmTB9WE9u+ZvdDF/fSy2gFzyjli90RP9yhpplo65ODqjiMGDdcey7lK8aWa5z5Mkfx2KimmJhV31
N4/GXz8cEAomPPgTDMJMP9VaP77ThWfE00KPqnLqZk+PBlCy3SS/WTn+01VAC6Fl1pEY+c4vtzDN
2GpcDMJR4rXjyU4Fwsip/afrxaegbVsCwbUwXv015Mee88QsMJFFI5odzvP6GBZZOx/+/nH4dRXk
KhunFOQKTzgiXOvnxyHtOTph6bIip11nBiaxAY5wqQK61XZU6qm6+fvr/Yd7h9FB4NsA4GFiPv35
evak7InOJynRhTHsW80f79x6nr///VX++vhhPtnUgORLbDvs9lv88BysNWJwOpwWvVzHvE5xgB8G
W3UPceVqN2vOBCohE9X5zdP319ViU66yVLhIqFngf7mX/rD6ciwSi7UQp78v6c7GAnh5NTZ/upf/
a2D6wY602aD/3wamffu9ek/+DwEcb9VPLqbtr/3pYrKNP7Y4JYw1PGyo9ATPwZ8uJlv84ehYR7F/
21jPcDj928Vk/+Gi9+K9BghCXBgRW/92MZl/oCHjNeFrRub0Gcr9D0xMpv3L2+cgHUQLSeHKRQDd
/irsU71h5mQCcJqR8QhHVVvNPlyE1wBkp1cpgoU5Hm2dwp4LEnfU9GK1iSCCsc9BtsVgmlm8gYFH
yJVIWW1qndgsaUl5gHVsiD34lXyfZn1f7np7nY51bypmWe3i+UGaO9oUNpAt3mg70ovq20Ret52G
65BVFsGObHqgg7HZJOCZjXXFVkqIwlk9td2H73Xl09iUMBOzuOnt4+rGYg45bNVqB6Ex1g9iQTtC
32tYmZ3HSTzfA7ZzTmgZO1Yax29f8MolfWhknnPLaM66dSSu2GO51Nm3XFvUXc7IA+y6HDkrjwmc
RLOnSdHNY6ZdudU0HyedsXOAH2b5XtKcRvrm1e77UJvJMyMu746jaEnEXs1R54JxgmaFnLPWOKyx
3D6CwwT/L4BQMzmZtPKbYcZO+aRL4J1PpNyTlBAzRUt2aCGsB9IIZjuUyJN6aAs2kUdxORZG2Dtz
CogfaChdIMzK9I1LSWpC7uclzc7SGvgWk5FRvEfXSl3mXYKWq2dC0R6Gqk3BPyVSndAtqm/bCC8N
9cXK1L51Fw8MYlZY4Jvi1lx2jb/WV+VA6GVAtmE3nBhjweca0OeUp5SNb6P3otCB+kA45iH27fy6
asaOr9N0ygatI4jykAjI/lviz2Z7MeRSI4a5tNpnBBTeW2VO4puTVIAPKR6WJ5Fp8gtJOBmfxiO2
fGc2whm2HilSCYtgCwb0zdQhcWtIrLoUrhLft0leeZ2rThj7JNXAHdB4nLPHvrM6EfVzZReQPLb+
qjlwb4PKSfNLIyEcOUDSJSCxFs3g3LkuvYANu6mfQY6QRlTNLk5p4gUaDnCukslDW2cehVJqLNMc
qIb3jMb60Dy35MGJQLZy/kp2m4d0ZZyRrsTp0j6XyFuiWbXoMdrS8W7rJK21vTVi6b01+oYOP2Pk
STsThZg+2j72U6av9M3fcGD2Hi9BbLnnZacTXlMuhMFGKEe7LCCNz4n3Vcn0OWg7XOeMZGe2F04W
2RAYRdKTO8GIlxy7ToEyoQWNtG+VdfqsE8T+XVWum4eV4zYGRbNuc5a3rKnku7Lq42zL6rZfOdPt
Ldj+PE05z3uUumIby9dCeLtmrjzmRbR9k0ijq/DBoLxpeEp6jYCQzDO7Cwe10ptrdArYiLDae6o/
Bp6J1SLdAK9COVYNBNZeDkndzzuT2BAj0qSOVnOsNwYmAUJ4P0hX2Btmo6fHmXSEw0wIB+3lQh9v
P49qTSLbDQzTe1el3sVtxMrXPxRtmRChYFr5AxnEtJQYQrtfZKn7dw1Ixht90drLjORl+n3OUDOv
or6PsGPXtIzLkpADhCs1UrUO2CkrZPoFqeP8FoOi9c48f5BFyEqt6ITOKaABcnKq68lDnoU6gf59
IKtsukG5aVgBeOZYhOWS55Rs9F/NEI6rH/OITp4ReWaOXz7NKvdI3yRfaEpAejkV8TCPkYfwkad+
9DiXIhShW/S5e/13R/9hR4eG8Hdb+v3QphXu5B89yZ9/5X+3c+sPtmNOExvVToc89cN27v1BSYlu
fStloX5uFsA/TcnOHzQTOIzg99oqXPuH7dz4A48Kfx6nOxY0E8f0P9jNLXc7Df7gr+Fsb3OAQzpv
U7Lr2JN/rjrBdbcO8TVesDbbzLcxV7ffe2ZWt+Cv6bHtPaNorp1aj+sQtOL0pXSq+dyW8US0F7TS
+Cigjj8lLLboQdOuArtOb9MMjZmktLIst/9pOqraZTZsDXIhShshYaHtK06KzCbsKXvNtFXxphbu
YB02vdMYQArQt+GUXZ4vEO7exDygfSTEi4Oztbq0o3MTOHGEEx8ZKTkM9Rj6GZ6kTWnXXJOortfh
0sgaYjQa2UM1aFMLTaQj4Soz115FveMCil+1Ej9p4bXiqzeOcx9N9UpQ2eA4eXOGVHfQglFfCgVX
vlrzWxGnOD96iTl0B6ykIG6pztAJeJaDKqAuEvd98rzkqdKmad3rbV8yHEhm/1bIOf4QwyAfY3vq
Hlur5uP4nrS+tINM7kxmv8gokBTv0LUSITR+rgXgC6rrrPJYIbqWMoW8nJLsGVLJYu+ske781vpZ
9oX11HlN06oZ0Gqj6gs1n0kzTJ4sRQfoAydlqsdSZWyLlr9O5g2Mrvhu2pa0Wg4FsqcsLx7KzzVP
79LhofpcCSEfeFfqc320es9/TrdFE4mqaiMODeWhaXQjPVbbAgv5gsWbImY4tXTVAUrDKDfI/1LD
vFt1w1GXwtNYsdPP1bvzJSv5vC3q3uf6rrSxeos/V33zcweQ0NWbQE5sDKh72CPU536hPveO7HMf
UZ3GnuJSsAmkD9tes2zbDhtefUTBM5coALd9KRvp6jLn2vYrz2rS72RPpM/F5362LCmkotWRGpOK
zz3P+dz/4qKqaeJ+7osru44K9M/9kveIvTNGnxhH1eeeuvar7Z4nRP5ggpdGlryRsq6lJ9AH80fp
iVk7azSXXTrz1qq8lUXTaMAKC/92+dzT6axQowqtfZ4LSOMnQxR6duaQFHPfj0MNxFpAyDIfqW5t
9bWDu5mdL+Y63hvNhAShwjGKzCl1HBkattbMR9Vq8f1Q5pKUFa2yGDJgEamDtGAXvwMTXyKbmLC6
qVCngz8dE6BeV2OsQBgS1oFJQHSFmxwqI7Oyi8kkDwmBvDtE0LUpuDvZM3owh9pAINzItb+JdaAu
UWMz7qNF3o0a7DNnm0w4dSLyMO2yrNr3KlvVgQaiMZzAwFMi6Frt9EFeVoKZrWFLGY65HC+Q+2jI
xTU1KAQcTNt2qF8bm6+IYoxf0NFvjTpR95kPI2anSA3szzR77h7IiAOL05c99JUJxQCmgVx7K6Yq
v/ZTHU1DXfJdcDMz621L2XqdGhQlgZzldOWao50xQ0nmh2b10zLUVV3SoY7dVQsamaEoJnyKFIMG
Nf1Ly7lChaaHLC+u5yQLlW0vb4VZxM/0KuR3ZYj6g0yqgfC0jCl+aNL5phve15N+UE6BP6Pz3eTC
LhoSvD0rzhlxWah7MhwW14aZDdSrEvT/lRKpYQZ1xeyb6IHV+4pVxzLIxHI9MHZdUWRn0rOGW+U7
+XrwMzSFoWWneJNKcEGoi3vY3KFWN81Dg34v3pXCOsdoAOx/HF2CKmaUX/ahW9OCPKJ0Q7Qvidud
+SuY952qm/LKBrfVfi1UiSwFCaUpdr70XJw+rhuXOyVy9zTlA9GgSVKPGBqnLoTrhFDXWNv2dbIm
/izTLeQ4iz5r6W6xp8vcYSAdEPamH+lTcmirvJiYsQGq7WvudePrUENC2mI9EEEXakm/xqi2hkjP
bH8O6qlIFEE45Vgii8FTEiyZWtSBOHQmrFTY6ovZ1fV3BDbrt2rR9GsLPF8TdlnroLIpTMGTPzPs
CqjCYrQoeK3wXCwuWQ+50cgKFVRnfNiTzZR1KCfbjmK+rtveX+xXJvrLDhbgqXArL/RV3sYsnuWy
nxaCJ4JuXMYH2icYOobOEfcmP3A86jMIu6DX6+ErQiMg+Xmp+V/TiVgdmi0JwmskTczsNc/m3Vyd
MtaCJVXemTnGiEVG6rqnkVylgcFdKmTE4MW9jElmK6KpLYd7pq2mS5iVkMNBoIt4dmI+31kHqPCY
G0ufHLRkTDf5/0RaSu+OGeGJFNcP+DH0L6NDRBvJWpQBnDSdxLsVwLgCrVyaO1mVOvE8tpFwOhkd
BLJ1XTZwSnwoR/8tJv/CtwHd/HfF5M1bizfibfm5mOSv/G8xCZDG3ko/HNcGabgbUOPP3pBj/oEH
3aEFQUmHyXbrkf9ZTHJg/QMQKD1m6oB//Z//bg5ppktPCTEyP9Tnn5hO/0k9+XM3kRQi2lU0f1Hg
bqlONKl+riYpwzxzoiOys2RxXxnmEDi8fCHyWDf64cZQf4A+rX7E0PznK20EGrg8DvXrz1cSY+4Y
msjyXe4uyxUiD/tmor29Qy39Dwl/nx/KohlgYgHlX36dcpgC26DZ86FICb1Jii4NobPdqTb+Dez8
58bav26eZTFT4fzAmMP+pQFM7oEilsfPdvlsdpC7OKmSXZoY543X24GdyfzL39/D7R7939r/zwsy
I+JwAgsXD+3P9xDbHWTfDAONXbXFtV97rxn5CZdkywhmHshEcCh0vxnlACfbPsdPl2U6Cl+OESjq
hX8de35sdMdlp/BgYQwQ9EFvsE8W3yuCq4gtqZKjhSrlfpyb6WrJF3dn9V1z5GBSnOYG+XPsMtci
lRRVf5OXX3wj7fYZGoYTYZfODdGRiFfL1r5IlqE98ylMjoZ03PtsJImpNmaQdF1XxOFa+qQml3XT
n+ON9E4Ojo8XMpTKHT5bSOP0N+suJGqnj2DbxSXK+Nl4jtexR2OVuy+gTcoDgsFeBN3UadcezoP3
WI/Fq+CrSyHW0Agq23xmtR365YKtssc2WHxLcoQ+HBavxs7NzlNMZZtLz0dTbZEGurm2gzm1jVCV
1nzOhlYcOX452GVT7QsZdN6V7SpEcOXY7x3SEtNwxvjwVFGUHmgVpdf5hOOoaBySWlq/PyKuf9Nr
ZR5jta38auzkk+7UxluLUum+4RxTB/qMGZfO0PJOExmxsz7hOlztiUAcEXsyKMpxjDRnwO6HPoob
XFCgXNuZrpAjq7n42ju+HsakOlwkBcl0IcoPBFslBe1YdPkd9ez0gNTEOPMWcnpMjUqOYtz86qwE
CeEAroATS6TDgGq0C3Ji0OehMw/ayRveJbE4AW1Y40GzGs5iXh3babj0ZXbh1G1+HMsiPmtTD7Pe
qmQUt36HMhFKYFa08oaMkvjMgEeIT4D/eBxKUqzCrCyKqK0Xe5+nmUBsg0ArTAtzPNF37O/xgihS
hfGDEpOalO4JI0zyIg3LwarpcQpex8Khy5XT2lp16wSgu3ozJWJWyq3MfGfLpn7Ly244TjGiLUx6
LcmsZuuh/E1Rjyla2TtOgkZE+NR40Ov0Ou3ctQvVOnzrWQJO5exjUdKdCWuhZbUIypH6fx90vTvP
YumcOTo3d8UFsU8ROkNezKdkDCpF7dWYWRGBI1fPyhnlGWRlC+A8bSU07YmLmXHEFj5W1aasXCNr
GacjQV72E+bT+sZsHLVLZEW+bN3EX7ye/AjKUedZE5hVvDLJn2x9XME+quJ10TyXEtFtcCx433ss
spCdUvfZqB0jsp1+eUj9Ut5Vo+3QyBP+I5pPQqCk4+E31OXJ75PqUuftm8MlNvRHa0306wHb3pVh
pF4W9GuFQRPREeK/Kf6Wgsu7JsCDQJvFzc/9dM5v0ZV0z5zo3P5W9A2KFI1fo3vXEqTvO3Pxy+zY
V0SB76dqBFq+QSx7XHVJG9d3bd6RlC5HU6mjNztzeTvqZsYxk363/g28z1TQYx2H+IDG26sOse2B
LWR6V9eXCafjY251fvaYY6gxUBkX+reOGtXdL/okl51MDdD+yqtzecmWwv1GyUZubbz04hVtutNH
M50Wd1/l5dAzPsdqenLSxiXtTHo3el8eXeRG9oFqlRNZ6zcCV5C/IFGubH7ZN89dBgS2tYDJTC3m
7mxhikvPW+mDFwtgglNiT3F9qvxl/EIRR04wIP/5rRwZ+ARKdLYK8WnN74NO84Wmfmc90Sz03VNO
ihssrm65x8aUWA9ZjoY15JDPWMUtzTU5QwjOHBl9ZDOfJ5llYO23rOIOpSCS5jR+xOHTHvQGmTfS
AI1UICh3eutHG+2cVjMRFUPfxvtxJMS69V2a/PV0krSaVEwelYGP+8kihGoACpt9iATLKfImXBjK
bwra5c7MH2zIABJa3R84S55azg9hjoXuXBsc1gvux5k2at8xM48XSmjNTU9zK9QL8tkwD5voL6aF
8M7xHjYCRm6YUdLIjzrXOxgzJXif+A/d0F23jnOMq9JDG615+r5U3aGRzsl0ZxWhx62CzcB9bYrl
adju0Zoc2IF2nmrP3X46dxLtrGzccxSdTyBsnu1apeTvLe+2Mt4sAgqyXoDWHS8Mp3n0SM19ZB86
qMU56o4sztAI25x+tkEN1jli6JiVSDmc1VV9WMn7Cwgmf8oXXpsgltuhYH0r0hZVI0ymwT5gXfno
auNQW/h8RBOVRXNfq+K2svwKRoE4TI51SOmkvQ6sDUGZbJ0G1zlzxzUNSC0QV2MVf+BkfQBDcI2L
8jAQodKYw1Xjmu2OLO8vrcaxykdmGyx9TIBn1916Dc/RuB5dmLVJoQ6IkWmyZcn7rPvM7RYwAt+H
ZsGtbfuwhQty2pseNfvIkllwDMmx4MYxrSqFi8eeX1LHPQJeD7fxm1Wz7uaYPHG4i75/wzMVidW4
SPLluhTtqU0wYgIYp95s0Mz3at+1087N3Ou+m0o09w758yb7vjVcIkQy74WLmdv3DmqcH0o55cTl
tfWl8uIjrTCeI7M82oOxX/D+EdK2vMT0V8gnLE7T1O9E6hWBiXaVxRI77DQijpxqTRwGrCUY5TQn
WGhEIAVtD1lNoprr2gttsTasvUILCNbczK24G5b2Rks4tBrIQMPGEu01Ue831igwCcezVV8U64Bu
VYlij5nnJNLRjzKVIP2mZ5falIZ6Xl06rSYPeVHtMZ6d6at3bnfJG3ZYULS6usMdtFvcBDW+iTuE
VtHYYDxPnfTeL73zRUnrOkP9ibebKD8uwIfPqp0bL1HTWvre7f+HvTNZjlw5m+wLCTIgMMY2E8g5
OReL5AZWrGJhngIznr4PUvZ361arJdO+17piVpJADJ+7H6fET5u873M4f1m4mhl5OP22r8hUznGP
Ob8lEAR23H0ULvWPzFtQvPKKwKau7mryypsJf/ajjuX7KCv7jds3v7J2Pks3DXcOvVDNUsAgqbvu
aVB9uKuqZtwVWniQixh/CHjr18Zd3FM/jw9hUh5mrI5bS4nlmmn2sfHgLySAsVVEJ87kah8me/3B
QAPZ0KF95Qb9WE5jdlAimjYQytN3TPU0UGIFjGX7FnND2o4q17m1w4IIx6eyaDO/65O3TjrtTk3x
2+zwiSMfsJ286bEdktfKGJ8Y8J3lSHGxRLfj4Q739SjEneFq19GVzTZ2GKtVXfw8zfqdYQJuL+pH
ac6nPiGgY6hpQk2Eji/jctyTRbgaS05yXy8+CIucHUtBPMQr3djlbu7Rg20mVDMhmWQ8QCR6auLw
lTH9E2ykuyhTF5di0Ez2w25Y+sCYKbrO9R4BeZ5+0i3pz9CtrMw7yo6m5hE1byVN87puLG/e0Zhw
JRZ2l6dgvTwvuasGgDBTQfIm2Q8dgnMyswQZmvcBg/Mpmqk/Qbi4Z3Qc4FjYMetAic+zLQXePoWF
2sXRy5du0T9LQIubMh/8WJsSOkNJ0q9HllMLfISj4LiP6IHezNPEzDCnRy8e+wwohbOKzcsF+fOy
pLzrrVKshRWDmySxzSe36e4M/kfGS71x6MiDbids+Ju6xnrd1fTdyFp801rjWFZeHZD9c9fU1nyU
IxqapsQvWqteK/o0N1LDBmBk2s86t/QdplTnRBJQZ1Fsv+HUfcb+rm3dhJoKMZbFhtCJjJE7VfJo
A1rYYtWUG5SUhY5PAvu9N/ykMjzc4qG59s6onZJRCxZebR4V+dbm5cekSt9t0+WZKkVEF1Pp9FSx
ObV4Inb1KI1dN+TfbXoP+JHjO0ioKyXeJfkBg99tXdhbTbQGoYy2Qp9u019icD9Fl++xL5yhUfwI
S28OSCfds0wFlsOvN48oZKgdxjaNYyx0kDO1V1692jiGZ6QUNpfaOfL9+SpOeZcm9Rdm9LOnk+Ef
nIk0A217THNpliRUGp8naXF+SyX0oaLViJDl7ZkecmuHFqut7Ph1Tm5U5cFJs3JfLU6q+6VeA3Jr
o8Y3GhMhp8ICsfS1n+VkPkqzZ/xYUjUt8qbZUz5rlwyaUzThVp9el3yeTsx47Z+RjLKXTJKlbHFD
4+UununLNFGwtNIf41BcgKlwEdE7p3/VS9dg3sb5WC/a8bNkIBptRREbQWFW3nMidE4AEXe+9V3k
qaNZdMuMpfqCV7FcNPpRX5lXS+It8bDvRlODdFKktT8nUE28eA2Ee62kqhYT1VPsCecHERvqdC3z
uphhvBt1L7vLaWr+wlPidr4pWwRhR9Khamk22wPHakozw4yOlkYeSy+exCZu9fmY9EaDeDEJb7+U
JZcmOm7FBUtKeurQXbbW2DR+mXTLQ+g5w47ky3Snsqp77jCW3mOiKa4qk+/VYpbbpNOtrzA3jHAT
Jh3XGydytlHGM7oWKV4Uq+CeauTsUqvMeVZzmQa62dt3XUkyuoJJsgsb1fg1gss21O3hvkws53Ue
WnwpVozdHUxCe3XGwT23idFCf/La8LGWEQVIRqVtzTDhdRqa/nsyx+KMNGQ8MhyoU4wkZnYVS5G8
aFHG8TfU9bHZZnaY7Xhi3Z+WoVVBzQb6feIp/O26vQogH4lPMuH5Rc+WektDWH2OC5Uw/bVTzhaS
+AFRGEp4JPkErz5l40i0OxrcA7TT7mqH6OF5on/1bePuIh04lRXG3ks6TeZ9I43meSSI7M/tyPGs
MI7g3uiRG7xfBBzDIGIhObWL5A+NIcWPSfnMCKJL/6TsYp1qQFts9m0KIsyf1r/UiZmtNka8YDGn
JvGQ6zy380UvIKd5v8t2Nr0qgGyt2Q9uLOa5v+pWkxij3yAqpr5L156ed5vZISURNFTOq20+4voJ
QNHlFRMvzbi2dE9ZD07mGd87q5ixaaNzMDoG0PVUWPMF5zWLazG2Rz2OCB+JpMr2KHkISLNtctlK
4FaEIy4f16kCh389B9HY3JW4eHaGkTeU/QrMCQnYJm8iB13NTR/YXj4HRkOAsy8ce2dIZzwMJDxS
cAWBMlfmE87CiiaXHUIPrZ1Gam2x33Y+c0Lvgi/RI3UYPjQjpyVjIkzBrW3aV2z8FEGnQm2QD652
Vg97vup0ynCZ7bnyP2OPoXArGr1jOANgGbomSLsxuqbt9G55y5eTTCmhTRsMqNlpwaDF5imuw71F
ANxDsshgyZ6iGn6brBCdaGrpfMxT9m4CeRQMdd+fCHGra915476HDHCOZys/JSlCojab5lsonZ8T
7/M+0m3hW3pCfDZ3+iAJ+zmoSuslFByCZ3uFcqSSG4VAjqsnCc+mC51zJ1APbFsbrqpw611I1e+x
q2y8RSSv2CvJA96hBTs4PHYEwDTfrdE2bHv5lCrmyUMS3IIScXaz0fBizYJmySJ2Hm3LOit7dgIw
Ixf+PdA/Zkl6jOeo2VSyqvzao9gjqdwLrzL5VeWaWy2jAE9ksXWv6vpuSkikxY5Olbc1yVMjR4MA
Ujen39uqWPkSJGEhi+SfNcVCvpN3WYDPfgA2QQ/kNGPVs9oI05luFn4ytj/oKCt3sVdW2yrxtF0c
RskxXrzmvqn6JzRYx3dV9DroZNPcecwC1cwfuLWsTQ1NI8AhJw+877hbiLpALJTs1oO+q6jwom3Z
MN8gdzW7kNql7cScYDN65h2jzhndOife7OHi4YrRn+0Mtgq1UxpHIuS6nRDWBg/vDMeGBzPSIQso
4kEbYozhmYvaD11kv5VTngmUdVCBCorSp9m7JjK89+yc64QSw7tJ5eRRgjTIN9Vg/jYsEZJdNvry
mz2wCuZF9Fh3enIBLcqitphyN+hpfMD2ob8bLMyAoHTld2XjXlni063deO2Ba0wesBH0CEJUVk+E
B4JZufaRXH0f5MKY3hbGq0HrePOFOXhxn07jzEUnLT+1MBwfLUbz2Byknb7bXZkFNQ7zY8iXD1pk
wKARnTVuGOGHxx6X00nos7vTSb4+SShcwI+U1myjQtO/eXDytqhLDtmisn8uS808cxevg0q5zfdI
o1LM0Jrmmo6lPGqhBIVG5yiDzbTuuRylknRTXXjhneZQD9w2zevcQzmYw8wE4+rydJqq9oUQAHTH
/Icgp7llu+B5K5rXxTLvjKjW7yFKAQlxJacytynT1Sw65omfzdJ9FamW024hov0klXbCIJtvFi0v
GEJU37KaMfviG1VYAQwM0wramqdpW9hNtFpPpreh2vKNxyE9tAqeTzemItqklcTRNnAEjXk9NvbA
k2JxUG6Nj8KqqoPZGQydTSwBvE8PzgS5I/YKb9dnzOtTTKlb6dXOw9DkxZ2lzDtVl3m7WYCY+QjR
zhGv6jdM/t8MLyEPXEJooTyW89/c2CAXFKsEj4SnMCGaWD3NznltNKTv0sJbuDL9uSWOWUlRbxlY
U/3upt4hDc0Hc/Y+imn45Chlc8RNhz1Z/e4+tqZfVr1Yu9RqCxBDLteOtv2Mo9Hvsno+rkwav270
7mio0X7gnVPXpcq6i2KLP9AL3/o1XLBDTNF34NRmtosS4tcP8NuyEy7eq53M381m/kGouufGNs7P
UGDaJ2tkwNFQxDLTkbjCdDtxX/cFx0x4CN6GXrlxYyUjJeT9uKNWXX4P25kiMLAsJOI87Vr1HJ7z
xNq4NeJpRFh5m1vTszN4r650zvgP8l1eZH6e2exwoAToeG3eS6q5fRGOeyLhJ9eNDxwafAa6l5lw
zkczs49mse5znzoMbv88qiQAPUBdx/Lk1LgcmcDv7JRRSKJXV28ZBGff0jcham3xvSaP2Ih9BuC+
4v9U2TyLad8c6bo5upN95yYkhJV+hkazrS06CqL0FDXWwVuKl4l8yw5jzFZP+kNfsV7K5LHV+pch
rr+pst8C/jgwU93FEx4gxiGyGE6Q4fw8BhESGl8dAkFruP7stA+lttgfZHJArhh+brDZkj31RUNw
PFJBW83L99QtDstAPjO2t/TGYsSFAZprZ9Xw9pbybLrGjgThCLzN203atLZ1PYCF3Um7eK2LxY8T
9T4DPWiZxozr1WaJTlEZY9iqd5mh7+BAdu8D/BKViWenaTe1EjQUkRg60VL7LcSMRGtekFs9T9Hi
y6zZzRmx+zQmM8zk3xHsb3ivRsbvm6j4VZh1czcVsj2QgfTZNU54T+o3Aj8neAD7eBiPVsyunoTT
MYoI6VTWRlgZR4RyuHRVuediyrMampeyg+8DbW6K2+3AvzSLqvc6VX6UYtWQCeWV9QNq6JursQx6
EZu27lxAkT2VLQMkqeNjcUsW77DbuZWBKkCJe9FvU9e5TC5lFw49a33+YJqgNCPcyXmMbtR5O01m
5YVf5VXa4UvXKU4ZP81RXEiu7qYke7BG60wpT+ZTbvDihNAePGw2JFiilOkzlx0phl0fRZdIVghN
SfEc6s01n5l+saObHYjTphiIfOo1vAHzMYrxyCzyYy60bc7LF7F5MB/VDpNIA9MkKes40yVT7bX1
atYL76r19TlvqWO0eZe16liGXPt73jE5Ifxt6rFXYA+KxzqPLuaQfoxt/zBHawhVdCeRLtuYhO4T
g/WZY0DuV2HfBY7tXPseE4+mrQNMhZujGqZHetoYa2MYwPGbPrDhP+ZOdyWtu1v0jAGCYLTGt8+G
icM+yK2hjJ+apCbO7w7AKdsA7lu6yXHMJLHc1ZZxBiRXbluwnFvGTg+lXVwss8i3TjQ+Dfb8HOch
IA5xphp22JYw5oLeVDlcAFbTUMNpEVdmv+sS/ZDAP0RXMU/cbQMntT5MWFNMJEiLW/2rslg6tZw8
d9a6Z0vMrh/l6pdOh6Ip+99TPB0B0hytSvpTmbwPsfuIYvRN2KXH5L3/gAp7XjJPHtEiXmg0ZiXw
fqJxXjsZf87DfIoHuQtT52GW6SHyQpZLxB4jkbGvQrlzDfU02gwVBB2HWyOZzo0FojcrVm/8N2/R
7uklbDcVgGi8WNZzn5TtNlTd1ory6zgUX2kFWKMR+3rS7qUT/5A4srbMXY7Eeij55CpX8dVHrbrn
bkL+MDvbeXwO5fSUOc1TT78JAMH2BEzpjv3vo0qkBYvJ+wZAeNoXouP85HpBhCqIYby8B1t0UaLP
9qEGt9FuNmMxnbHZ3+cxVlDCyPrFW/Tk2Yi4h2t9Ot0tC6rc6FVYoCle7Z+XpHjJ0nHaxiFjkoy6
phn7u+LaRfrh6MoYZqyezZfRAAiSy+WuViCxvZb3gvcjP8LxcPfRZHl3OWvIoWtcg9IOdEE9AnZZ
Gl43b1zRSbL1OH9EXzLw8VQZ70eOs2+QAVIaTl25nBMSNFf8UCBeyIU2u6rR4sCAzsQRyHNgF7iI
yE2eHbIuj5+LJUw/M1PAHJ4bpj4ZiFuohqHuQ08ST8Oc2A9E7HW+TCKjAzg1/WsYJJMYzRhhYZNn
TLdRuNQ7mA2feTyF6kDE0TI3VRr179rYQLezxmp8MJq+prtVej2blcjEgZ/92eeh2IZFqR4b1MND
lQkgA4lcvhOj8O6hGnl3mmwMTLs5N2ZJqN5vB+CqscqnB0aH5nuoxfrHyCT5gKMKX5Wdh/XOAfe0
TZHh8gCmD7WfblfsQnjDTw1/GdB2cRaEdcuhSrCHlW2U/JCNC7CyXXrfmToIh1Vtch6fWX3SDqdw
P5k75ARcwFUon+wwz9GYW+6NOYeLZNNpwtwZTElY2Ifxag0iuXqz7fA3ItrxmpewIUNu7qfBHr0f
cSHZnwVT0CjrrY3n9YM/WhTX6H2HqxHzXYSBzK9m7FObjtT9ljBHfWhF2Z+8lQc8Ju0vshEfbgdr
JGF6AAQra176wtKBSVftcJFTVh3npc+elc1gtR4ThjLMVf1FGcbWrWwQg0gpOkZDfhN03U42A1Tb
XT5LtMFxE0s5Hietzfd1C2+rA769c72mPjdw+HiBWNroA/etyrirmLlTXlE7T1JfsnMCKwZjwiPS
kPkUFwvn4Ebxn+u4evzJK+FJc9r+PrUTBX1mxpwM5FPrc4YdAjvKGajDvgk6Rqhw+xg1DSbDhgar
8BUqoXY3VzGWVhe6JdyrZGJyUQHfgM+FZAaa7WypaWTvGMN1N8FxsaFgo79LiF9vIeqlZxBj6SPl
px+NEs2O+U+7A+mU7zk7EfF37SLZ6BUbew/2404f3CrhCWgRmzJCPafezuSz7DKJSa6v2l+LAYdl
G/Wq2EEg6e+9Wi+4rsET8vtF9PthlAuHfo5vXPFda79Yreo4FmDiA2CLFXaDO9m6hmqyTq0XdScr
q/OE93NxGHTAhx52xTSlhx4BdLUrpyFnf6GsFxx+ovbtyVy2KIZMALpokfekv7RiQ/vDzImxm+9g
N6Fq4YZ9M1qjgPGW0JBgjzETnc6+Jgh1/EzNuavD1vVtLWVKiSd8IS9Vic3flhLHTt0bjBKkmHGZ
epEuQtbrkKtElYcGFcupE7+ZJLPgRJGY4RbsTLp5/FsXG40BnpEOrQGDFfKGFxloY12j3zmN23b7
v2WUy7XQ3GLmYsSzYW/yWdC1S4IgYCLi1yg0uRPfvEL/P+rxl6gHDqn/d3rz4Uv1f3Xm8Z//T/ec
93eCFHLtjOLy7rJT/G9nHt1zJo5QsAZUFPE/rECN/3Hm6X/Hk0d/rpQEfmn4wY/+f6x5hvd3Gi10
gTdvrc0gHf7fWPP+cF0hkuouejsZUJcf6v0ZAI/tkPu6SqOg0aGj1ZW97B0jC6//9Bv5F7a81TL2
T96uf3wK5kMUf4qf+Ep/tZQp1K+KpB1qo6qfCCnua5n8iCf3ajH69KGtPGhm9fvff+YfNrbbZxJ+
tYnYgAgw/qy5orSlLNF+NX8MZzvQtVB7irw+vNjt8mOC5HmdSjIi//4z/7Af3j7Tw9pBhQYoCVq8
/vo9ybJGM7sF7eVa8t2QcUfmDgyuJLz5jxfvL62P/2x0/Fe/USZ54Byo0uIhWl2D/xQLNyo7cSOv
Yxw9teNrVQJcNwH1342AWJBLQuNg6mO3YwyWH//L78jnUdoi6Bum4hj+x18/WS4pfD1LNMzbwX/6
ldUZz0VFc7CfhSLu/8Nv9P96Pnl3bLycBg5LE9Xlj+9pA1KNWsNSAaFors9JywJucIH/99/pX34K
n+RiZsP2+GdfSDe7M655RwVQR8OrV7Kva7H473pcHGglYAIsynVsKBHcpP9AcJhlTXA0CRU893J+
kOBad8Jw/lMR2Z/P4PophMoEkA9OpWiof/371Jiy2zKPYOt0wPSqwhifK4ozTnCUwv1/92vjo1w+
xoA4w8gM6+ZfPyozsRloRdkGM3f7rYyASnF6dv8Di+DPPw6f4iGdCv7Atkf78B9fSM1T3ntJ3QZA
MV1f40y3GeclCv7r74LrVMdBzQnBsP9k6OQKk62omzYYOdVvgC4QsYSq+l9+CgsDaz1LIHl8k0Pm
HwvEbKcWmYl0ApnJPY+4+WTsw05rrP+wPKyvxT8vuFBsaK1aFwcBNh/9969/Gf4Iauhloweu3k7B
WoFwEAB43yPLY5rtAat8+Pe/vls90F8+UfIUrCgbjMoOPCWM5v+8IMVFVfbDgOWSZA+AygY2Zw9A
eUdHU3qynPpHZBVyv3CQCWZukmdh5cnFxRX3H765of9RwIZv2WY3XXdHEpKcgr0/fsmt5S6DOxT0
oUbQWgjbVrS+acPiMlhPi7rGHFcb0vQh9VliN2ZKFq/rmd17RF2OZq75Y/Q16wSeTmjOU3ttJnJ7
b2RerO6BabFXnODhxUytzEKxvPfjCE4R9VE9aVOWJj7hyTHiymMt6pCnY/0AZ34cduVYqwu4YHpb
JjOeiOqLOnsxeb+KQ+y0WH+SCHPJdpoTL/YZookO/ap3XF8nlMQFYUjwBLfjOP8ikZwuwdCFCyUG
RtNO9Lw6RXLWGSxmTAo0TDRtFk1nClRGudG5rw1b5nSQPGNARxC3Msa52pkkc+ddXGvObD+KtP5S
JYCCuU+vQbDW1qtvIPwSwjt6WweytMMeQlqanNNyVqmfRVn2MiZUsFB8EM2XsDP1+lfpFYW74VrK
K+tkiZsyaYRQuV16Axo9YwXQnFXeFWLTTQ4FGObYu99bV+FGE6KjzhRZgBbKyogZxdt4Eh+IjjrV
1lWadbbY6UivcxFLfd3u8BVoLSGhMjJF7BeyIadjJsIGrYAP0PYJGyxkwNvJfdILlzBVO60/Rc8m
TwUa3/u3tihmLLqVoPeAyG5/pl0zEkgs4j4KbH2KPmKjlU/4Sc0PLR7dkiz6PAAPtDJYb6k16uNe
z4RRbxLYbliA6np8pzpj+r1YJTtzb0VvfWOpH4muV6FfJDAA8YZFfQtJYnLe6G7BTt2Ekq702mrd
i6PWaQCzBe1exwb5M8OUFR9oY9CXXeeoOd9WCBgQDNK0PUVcerjSug4PY1jxWGP/itudOVcEezB1
VtBkXf1ONY56bWlrsffm4ES4glVS62hIodyj3DgUZAqaIfyQncLe1NNAx9TQxcVey1L3o4uS+o3g
j/N9NOspLx68ge7T6lHqYbtce2lUfR90rij3UOlG4kKxkE/8yYTFiJw++iDjWDRuSjnJVydjagHb
vuV2nIyMJM8e6Pt8r1wHQTBTGa6BpPPIqonMboiK9i2a6BjZLljykDFIrqxE21gzYccLiNwUGxd8
4S58z7xF3UfRNBKTsyLn1yLy+qXuKM0BpNoRHPPkOK132mb40Mbe1oKyxpkGoWNZo5su805GDeVz
PDLN2VCAUt9XlSAuV3cGKqTAAY0N1YiHFxeoZrJRXipfwKHm9nEy++wuVoU1MHuxzGaX52WTXc3R
s961ZYAAbXSToZ8xW1MFrylHmEEIqB6gIcxIhtZlbF9FURhfblIvHrlPlzZWR4h8K2OCLDvbUB0C
lURMRpdVThtdm9QwtK2XLP2yMULDHXeiWsGdlD1IgOAl5U5drDHq0HFFnd2M9QoxFvNZIGONUHaq
MU/B+VQix/el1v0erYmiG4yZCS6P0pYDXmGMssOA9HoSUsIKE6OmSNoJFf2apdeMijmYbl3tuo4/
K7ayeVN2OFU2sz3ZX701FK+mQvbdq15Y77NnxR84a5PXxejM93yZGNCFEdRA7DXA5HyQC9MzIBMk
IMpYcuyKq1GVeABnCz2p8jKw50iDwOy61ns+mvPnODfVE26bNGViGXYNIcDJHTBULMQBmnYgvmhW
InzRTZmIS0XdFMDpOIOSwG9Y/1mB6W8CGlh4eXLeihHHrG1DDEla5zcXtBzzrkKwO4QW2JNNYUdu
c8STah4GKq1YLoq4+Z4T2YhxcTLgJFluVV8q6TVGvfC78BJL491e3OVtTX1IEJyEVjeZJrDD9VEC
HTq1Zt5G18ys+OjVg7XnWXat7SCb6ceijy3gWLFSfe25H9ozOP35ySsz77cswWewFHMKQGhIFs3H
aVR/2qwBv7Q0AylMOtl5FE1nR9vRyszVhYgqvRnYgwLCxS36RjXED9IQRDjDiWzKpsKnJjfjYMaf
fddqeIm8BGE9VD2keS2VBv7e0MieQ575CCuo0ICkKxLZoJ6rvjjXhpXdZ4zqsBmbTuVh88j7PAhj
Wi6MODEH37aiCtuom2CcmZIGYAYsoUfTJtdDyUTxs5uG+iHVFNRdrA3evFlmpX6Mpa4S2rpS7WWc
lvltovQN/kgI4XdDX4v5K2IPmo+5PpMaScOiHhjZFCQ5Zqs2aPqFpge6hFFge6IRD6aq28Xpw5CX
GXaJtDce9QX1egUca82OHsaO9rcqrZ9I8SJgCT22rW1YTvlv2WC23+RtZVGn42nzpe1pX9gJLn2P
ohsyxG3Ubvj6ozPbB4cupe9egv+AhhEDmlGjdclrXpUCLditELli0N2/mWCZ9DRRb6AuVonR46AR
A4829WKbEpaZDvfAqeDenltuLk9eHvNqz8pxTwZuYiin8VzeG10Gf7RgwI2NtMdAVnS56Vyb3HRX
57uehtupM4ZzgakbLFMch48TWxzs0K7Xr8p1CZQ2Wdh+Y83JTFosMnmXgiSC1sqw7avRKRLJa9V+
OeYiYUDMeTrvMTP2zwM+GKovKd/DYC7jCRGCIIWkHWHUPpRVLG+97mLHmq2+fQrNBNt5M2V2sKCi
f7Ba5ExVB/ap0jHg4hesdB+zM+vr2NjqKH8JO+u7Iyrxc4E1cegRDsttnQnxWmEFpV5KJdo9ViuM
cG5ixtiQmxY8baR/WmhNFGrws1GOBY8DKqClfxrgfB7oPmu+ONtZSMiR3X3TwiYvN5Ce2quI6lYF
neeFi98MHdNGOn1MkDqh9qLRbmQcJQLkpVfukm97EjafS+GNjd+LkZcM72p2JDTvpfiNOw5+mWdh
8+kYcXImNvpjSbYkZLcNsycumOTPnLS2nhGWHLUNw6WC9ap0Wh48R5sx4JoISH5dE2jaSFMARHJG
mR5bFevGBqqGgrI9YXHauqHnPeRrod6WU5ZTB4sls5eUITCxNbJWn4Wgcm8DD5is4kjz4mo7Qd6K
1bgwME9ToNXCnEuA+lCQvnUNzFVlIWHsG60J88CiR4l5+A0iS50IQFmNcwO57Rto1rpBZ6HtAqAN
B5g3HGTrcgqsQTL+7WKPMEKUtUnh2xWuyID8B2hb1TsYQewSd/FGdsqiqfuGwkWgnV4j0607ELlO
2OCEzERG2UQlCZFu8MfY7x2U5/tuqdC8vDHlIEayjxeA3772qd+wvNoES5w5sgRNsWJ7pxvCV19p
vm4RYdizb5DfocyqnZoBRQS0JYEBpnoxrnY4CMEDmzdUMPcmsMHjShD2QBgI3/QM9bO5IYYdeojx
59ozpV3YkRBXNSUTblgrnbhxh35NqcAsrm744qZZUcbVDWvc3hDHzg13TDwwM3ZWt2KQ56VdkcgR
I9td1jTuE+c5oMnhyk+m1idpoMC3JkLjCljGtw7gEARJ+VO1g7pokG4rn4ALEqcNaOHLWWnNQ6Xa
N30lOPNbK77QUxuBuozIBFAF2vPSxuoJkzoI6PCGg05WMjSqhVhx+CswupxNecftB4w0JliG8eMN
L+3dUNPihp0OzQ7hENJD+Y3aiuJFd5m7IZs37mtIQduvidyEg087ao5yIPpPV11n58cIWxrLZj7y
PRLWpqu4IbGtOHOf6xsoG3cpzm37BtA2k7D8MJQ1ElcjUAHvCTXG27RGLj9zHW/qVuarMada2dy8
X2C6U62cfsMP5+ibSTjezg3pbXJ7Y4m9ob6bZkwvploB4JQQAQMnTzX/qPvRG3B4pf07SS/15sYK
3tOyiPlXNOmAxeOVMV4aGfEiU8wv9GmBIIcHKapz12mpSyVs5P3yVl65eUOXz5boP/ob0FysbHOt
zfL7aLbNF2sln8dENzH+umnzEN8Q6eYNl95xDz3Ell38RlmY2q02tFWIzayavsc36HpSLhgWlIkb
fVMPrfmz50ngNpKs3HZXF9GPJMq0e21lu+MSJMTR9SUH2uGGf28jSPCUcaLdl6MaX+ayd1+GdH0z
C9rSfnsrSX66QeXbOVoB8zfYfHsDz883CD2Of9z5pTaXj6mlFyG2/xVZD0FjTLfFSrIvm7D8zG54
e+8fqPsb9j7TZ2oqjRsOPytD0Pix5pY/7WwF5gtHAc9PnU5HPOwjziE2Cckf4Q21j/oh38wbgJ8s
ADB+PLYuQk0m4MeECbz+eXQ5RKQ3ir9XAvQ3V7b/eMP8N7lB3XS60v/tGoObT6KlerNv9QBp7Vnk
PYiliCCDGk4v4kAEZ+PcqgVqj5YBOMHOY1qt1QMp/6bMr9ZGgtod2y+Jf53DYJX19+wolBewUBf3
caPm96WFGO7ibQeCU0zJ71Ct5QfDVHY/zbURoR+mrCVhtRYleLfSBGyzze+ZXylO+1utAn05bJlK
WM+jwbVmq9YGBph3lDEQ/Bs+3LWhoYfrkq7MOKbs7a3EQfc6B1yIh7S8c/q17iGkOfVCkShTC4fj
9tqpuJZDoOlRFNHVBqUR3q1AAg2JM4IsHUYWqqusOnDY3GcKuMgAQivHbsW727vKFy1YO1/N7fDM
nBNUXGNobM/jhG7lmw0M/M0QtjYvMg8DiRuPZNXOnWATvmYaXZc+fAs93xK3ggxSCc/9crnhPOpu
Mn1pWp22W9wpY7LJM2NpIZ5HuF0Ezq8F0j3Ucar3HAujpFrSj7DR3R/0uzZU7Dk9pWGt8FLHB1Mj
ceaggedBZcYEZAEMAiAc3C4vfDiF0VxfEtmaVwiD4TeLervSfOkMCgDFN/pe9MUf+0Eq4gj95OEL
Xzo7+V/snddy7EqSZb8IbQAC8hVIwRRUSc0XGCW01vj6WTg900MmzzDt1PNYt1XdW1dERiCku++1
q2tiEBQz21FGIZbJX30wy0neBDFOSsQqq/IV/ACkPihgtb+HKcKBaKVJqaMtpl5BpgoaaVIw22B2
o0Vos8A0dNhiaGCES8NoJFx34KuwGoEGvuHGmCRulFLiCZQjykBfBhn/aXczpgT1q3wuUYJ9L8mz
f4hajPm9PEzaTVSngHcbY16o8uCFDxB5K5u4YE6pKCTeTxXr9/cmymY+/pjwBtKsoab0p+apD8kk
SmLuMzMpMlGoIXRVqvpwhjfi/qoRwVUjKRp37jSoqHoQBna8iAeDNRor7XFo8QtbyoMJPBuJT5q5
PscNEsZqDOAyYMbJORuCUd74ZmKUj0rUWvLenjJ9JsWnI5GFmuwVOjWFL+WoFcAl8JQQJNk7NFUO
qTmrzZ7i9QRiieBN6FnRPo0yjwTvBA7G2nSIKNEI6VbqaWurDeb63hpjPxV9gk+pfcKp5+a5wM64
jAJr2xe9Xd0OIai+i4j0PUB6xJpENSlCqZutN1l6e1sF/UD50CAGRG1TTATQKexGa1GU2ZO3KwYE
swAH0g5COgbKqCbsZGJSOjk2S56HCkkrpPuqQeJ9LUC+9M+Qg4zkwi/6pvNWvQqfca0FqOgXo+yr
8rYwyeeWGL3GvoVVRRbYYzULo6bwmpICS14rSWPaqxb8Mg/LZrRt8lAN8CIOSEkr5DLdK8XUAQ2j
StgDA0jVNDWBmFA1NpENtSaghXtSC1gNGy2ZuMIbrga2j/Ip5D6hOnLQ12KFkxomwbO5z6zxiaUq
WNmJKeccNUnygRqwxonQr3GSVtoeWU6gRtq0Hlv4lMuBkluAkr0gGAlr2uTFTQcyIjRhGY6zp3TO
0+COPTCCxylN2tggR4jboBNuVbCBKox3rGOC0XehSbBzpLqKHESefqQdTtb1gthZpu+o3baTnYyH
KQrZ2se8/CyqGYO30KzRgWZyB0CJCR0O5X6w/LK/1Sm2NVpCaMT9r9oM6DOBMjXRUcIoQAIoEqAq
o8UZUNKy8IbDqo7vQb4a2E7gxBQscHAto7tRQu+39kRplbu40vXwMFAdzkgYA1Z0Ak2DtRsow0TR
lrRtnSIsAmkF4jvDEwNXFlXLDbGg2CrHQaUsEU6eUQMgiU1MakV19dRO1ccUBtiBFE8u1OVQCzsJ
UTtXUTxsRqUelGnZUB3hW2uEQpiQUw4W+oJYcSwQUBJD5pVE9biQ60bG2rE32GGxQiqSat+bIKzw
S5IojI3RqgdtPS0NMyUL/d9Jvf9fNfClakCdvR7+31UD9x+YprQfyTfe859/5v9Afez/smTDEKgk
eGarEJ//p3TAFP8lNFMT5H3/OyXGX/rfpQOK/l+wyPn3wIkmWYpS6H8KB2RIQCTrKCqQyaMRfFXN
fykcmOsTvqSYdN2Y03IGpH9Vh1dJPef3hI+cJS0eiqO3uL8kDOO8P4fOVehc+s5F4Fxcfazvtp+P
79ubL4P0l0ICbU72/d80089W56z/l7z3lHqennYYcD+Xzv117twSO3ce+ZPXjz01M/Off6yXTw8v
F7v7i/3L3efN3e79undO/Y4TP+Mo84lIa5CmmM7n+b0iv1bB9e/9/GNu8Vs/j3JYKsEPVZ/7mTuP
99epkzvP94/3u9cPipmcR/7/OXUm5/b18rC5fL7d+M7m4FxtDofN/uJw2LsXy/36sFkfDtv5j5bb
7XL3fHOxd7c3W/fp5sK9udldXrvbz93NxfZ6sdt9nvj9+pzu++X3H2ehLYOSMKnl958/nz9eb8/O
ny+fd4+P6/Xt7vzRd5b7w3653u6Xh8Pl4XJ1Of/E7fXN9e5mebE9kdy357H67bccJUNJacVFTQ0m
Y/k6TxvG8vX19uPKd25zRnNyDh+3IWNJQTN/CBPROaw/bj8Y3tthns0P/J0PhXP1FDifL08Xn+9P
L9eBs325ZnY9XX0yu65vPu8/33MHMR+z8vOeuJPzeL3fP7287z5vAuf6/cT4iu/VLT/WwXHdjhY3
qqHD8lgsVueLs/PF/N8rx1luVqu167jO0uVPnLPF2eL3ifnHq+G3wRTfFyDs1CGh2J5M1p9peP3+
uXu9TOnv6+HDdw4XjFXm7J+29y9XLxcnvuS8qn5re64U+LL4m16jjnOk05JxVhoPofzsx1fcgGdd
t5PL9793lUKqn83hjGGY8MsUgf3H9+b0WG4TP468xVSU52G/b/GdIdaHfPKzxPy3F/HzNLyEkuCp
f9C6B00DMa1tpelljO96ilHbW1+EF7//qr/uuyi1dG0u88A/5mg2x8mUEVsJ5tl8+5qz+x1C5/X1
6mV/9fJ0dfF+Izv376eW85/SlOOR/9ro0VBMhPBRE9NoLRM/0B9MQJ4xxffjjUWoGrw4uPqd0pxA
n/04YgyBMYlmK5THcaQdJ/JHSW3JSZfTIi+525kY5nLzT3t/MTbd9Pb7uB63RSUL2jbKWDgjVayU
juZW1fVNlTdgpoLJ7M7rfhQvndarhyoK0xO1En9tylDg8nGwE8Q/2ttzjGVlm+qpRVI2040++U3k
jhJVwZhNp3e/d2v+2V8/3NwtXaZUC28uqmhm0ODXJWPmJBY04vsLdNz6pV3r3hLCeHJiUv6tFYN1
YmDuwsVCPtoUugoUhlBkk2LYdsLV2jTXGFvbi9/78mMWzp2hkNLUNEOmukMcdabQQzBro2oSbRiw
WdeEeOix5+ZGr5MwDdNKLTCRb6JFGVswxagMeYsyynCd33/HX3sLhBvDXujc3NGOxrQNKLLIUYDA
SDIWAYVcTk+K2f3HViyZylBqRwkN4FFgH910aj2o4Oy3vAfqKlyT3SaGA5z2n0q45tIqTZNtisWE
pVOcqRwtbJ/XfB8YJjGIUpbhLmVgBgLbP/Hlfsx4WlGoLp8rkebCp6PrklEjHdd5lizAp9nboFRs
tyVwsFB4ZZz4ODPR8vuMP2rraHXZdsI70aItKlQcEcSH1DJJBjdnbettIrNeJlL6kFu89TFQ9qfi
jHm2lLAiV4b2TEGqjqR8qQ/TizC0BfFTRJ3d4FD0eTdE/7oRzD9VyGAWuU2DFDr6qRgHCqqG+Kki
i/JVY4lHYQW87SM4IP86mWhJ41MLlg71t0eTiSIfjLNzkNCeSKke1zWZXIEwT0zZ71Vn/z2ZmKw8
COgLYMp54Xw5n3MPcfxQasMitDoTDVXYr5K+Uy8MUnxOgav45vde/fjWkEl548gC5r1s6qp2tBLD
RqKcT6nGhbKvrvTL9j47rx7tdw25utM8VLvofryaLoKX6TO8srfeslr0J64k6nzcft1gj3/CUZ/7
oUyoF+Mn5PfiRj5QpnKRfxprfyuue8qiriz02nfyVYRqY1OfiUui/Sc23+NRP/4FR7tiFwhYGzPz
3Mc+0Wqys8rXVqreb3MwFr8P+NyZr50FACYEdFWbmnZuHsflixImGXJTN/1C6ciWKFTc3FR+Jj+e
aOUvzVCXziIVzFR2+qMx9QvhKYU5jQstSDeIZPrF2CmPFtVCTkByP6uIWMeQG+4Ida0HcJutfWem
YJUKT0UdPzkmoCu7fJz6VauHWCLvkqo/S7V6kUrnKrwwRUaTQSZERC92gBSrfm36J0V5Goh8esVG
Gcf1JL+rfEBZejCBpcdGszQRo8Xhe94Uz5ygKx2F64m96y/9NhTZoGpDIcJtHZNX80gjRujR3TSf
7Nch9rXnPE2WJ0b35zfkTqUJnf2YcuRj88ZIMeDWou9ZaGMqr7qquwYXMmz/k0Y4r4HCGnO04ftO
AJQB9yWt7heQBsgCYgPhYKUS/QddYbxmoQSzhT/43oph97pnqlEPKagWe6pTR1cbW+vELnP81GLS
WwoBDmpRVCFUMa+/L7saxCdDCcquXwxx3DoNqrgbW0TN+QCZc537oXDjcVD/STHBYTA3StUF4yez
BsyjRe35aZ7A5usXXW3lW5MqmBKoOfUOiQSrAiZQDEo9QOfutcq/z0Ka5tZtc2ADiDz6drpIMcSJ
M0ZVF9DO8A1YECc8Zav4l7mOUoLicZlOzg+Zo1G1xlCeKqmDCeubq0hP2q3CqXvCqVQ53hzncdTm
cBivJeh99tE4Sgm1v1jo9QtKfQW0MTwDylH1r7p+tLaxN1ICEQ/pqjYylb9FKMu6z+sne0jOtK4X
TKfedKIkvS16cxlqyv73ZfLnenW0oZLxxCoTdYOp4t/6fRR8FWu/ltNyoYjaR7nZVNmrPijFZRXm
814UewfD6LKzifcpD2vFr6/rAeE7MfyEMiIshLK333/SPCBHv8hWKbKnblrDguZYwoLO2QAMAlYf
+R2kh1EQ5Uewukra/tTy/VtTeGryuoZRTojzaKIFit3PqsB20ZJXAZuV5wMZZFw9SYt5dbf8vWPz
Zep7x9iHTAVzV+YD9/ajzUIvLJ8Cta5ddCGleapHcUkTjsCCjSJzQe2E+0nIZ8GgHgqZnPPvjf/o
qoK4amZpG/zXvKy+f2fAppUFU7Vc2Gk2+a6pJZxCldkl6roPkko50dcfs55VpcrQipCOKTR6dIDK
0KFFMsrwyKLyMpGax0LgLOaZ4zM6/1NOpcdRGVtho9JV2db4TyDvR3dLiZwehD0zJq1sNksssLrz
rJ3ajdHU3aGGj8dx1idrL/Kt1e+j+mNn/tPyfP9heGedw/dRTSS77arajhfGaJIOlop91Ra+SzXf
M2zcsyzP/BPf8ceuRYtc2E3kZOyQAOa/txiKGlN302BbLKloL0afKtspTxa/9+vo881ujnCjeZQh
luP//tw5v5w4KXhRcnlTMXv16GKfWmFSH4yULBJVFbwj1nkwxMWJE+doitIoPi7MmLlNpCPHd7tM
x+MCF/J0YRZF/RZCcFqnnHC5A+NbvPzewaNhnNvSZQIT1nxtx9Dq6OHT8QjxRAy0sGlC5dqLCu82
nHDc+fdWYMVTJDe7HhMA+f6xvGls9ALG60KAZ19PShC9VEIE/zpuzAeEPNwu0J2wZx4tbXKIvpFP
jBvpWXg/qaizB9hJRbJqq7I+cdc/fm4Q9ECviR+DwizDDHT2Dft6GRkRQSdlR8oZ1YWwNmahEQlB
/QAVwqr0RLuWIQyQUs/KcTIui77KnqYC1yin1NsxWiZKBkREDWHgPKdVUr2C18uiDyvDAgqfqqxf
BrAD+wAIj6pRwwhDsN51k1pj2R7F9vU/fiA6Y5E74huRSVKOLzklLAtpQpKzEFNku3lC+W4a5d6J
J9qP1YRMkaOMdSlTx4pdw/chM0a77LC4Sha2XapADjWsGxcwMSTLJQcqPSucPvq/3X/5TAoObvZs
RIGB2o+eNZJF6aiepQtCcuWyjygbRlyfn5jgiuCnfznT/jRjKHQNZS2v+z8R7C8bRQwyAg8ccIrl
APgMOJh/0VsRrNWunLZKbxU3ZUJNoh+E/qpuh4C61npwFPioa7Os/TPKmZWHf/2m812ZS7+Gsmve
SL6Pdmo1WphG8NVsaibOQuRHKwq6xYme/9hAGF/Cd9wdxXyoqvPAfOk4FRxhmpa0ElV6eGMFQXDV
R7C3/r0vbB9zMEOTMfQ42qakGkAbCoYE1pUKCKSV2jUwsuw/mCvcCFR0c6wCbqvf+xIHuS4lhZ1w
y+5A7A69utBNKA//QV/oCYEmGtKPxacThholt8iENa0knznq4CXEVay7fm/m6Ej+MyPxKtH4MsR/
eF5+7wznZg1un2aokpeukSIAJQonyK7Y466Jy8UbM4RV8nujP44uZgPHFuECrnd07WgEp7DBuo0z
c0HVdrtQ4kE+wwtXgjBepbe/N/Vz4rGBcIfkvkMvmeXf+xfreq2r9hAsiKbyMFLwiN1HUxIXi9/b
+dkl5sIszOdyrSHjPTq7gGBrcp0TiM2gaTwWPY+A0qnrUDWWtt6o4uP35n5+NpXwPboPQTASAeVR
tyiINGqOa5rLgapU7BKoJ/oRTEcBzH4dg2A8k/m0639tdl7HmjLnQmYMwrx1f1nGEURZIY0J2C8Z
n4qloeDdt9bLmULUVsiTFPasaOGnaXUi8nr0GGCazlOG2QiMgEjTn/T1l4bRY3RIwgKJnbL3dkFu
ppvYnI1sh3FEJ0ndu5TE0kWpCGSGmH6c6PfPI4kIjzzrfwmRyBzm3/tNVUc1gF3zXFMOkXeo9hTM
rphKhA9FKggIF6rVKSem1PwNvx8WNIow1uBk4iWszHPgS58R6+N1R+mZi2mFtKSaCSpTFA0nWvk5
cWmF8VUVWFkqU+p7K3aEzIZIHXqTqpv6PTapxOeQEkq4TUZMrBMHwY/muHWpaB/JYcz72h8j0y+d
8ttB01v4Vy414TK82eg+EbJ2hvApPLGz/Rg+5gnuSyYBSRJqinz0zaS6basq8CxXboJgZVEJDsg6
7k8M34+FOLcyW2RxbSCZdhyd8/28RKeGqgt3yuygoqJ9LrlMPCkwoGYNF2XylPYYt7+vwx+jSKuc
cH+epqyI41EkI2lTHoYpYOwN2TYzoI/XnRJf92CuVr83NW9c32Yhg8dCZ/7xagNKNg/zlw9mhPxP
k5YjflLNCmajOnTXRptI4ehEsZD9c160gH2aqPHhNONnnQ3/emHn0TFHgwgs828y1aMbSlJrFbkq
xH2i56iVCpEB/wfcdJ+XlvavD525rdktcX7HsRyONrgRtFmaW4DZg6gttm0s5eeqFp56L/7l85ms
Z8T3ChcJDqbvY4oeOUsl4ohIzuW4XEqaZKdLn6iu7JYzYe3ESvjZ3LzCKfpSOZfIvBxdqAdEF5PP
6QgRzOh2iBpBzWWDcmmmWrr8fbb8tak5WEP2n/CdebSb+DGyhgR3HBc/cnlcdHqJkLSUgE2WrSqd
uEb8XOH060tjR1NTCQsUxs2oUYXe9atCzfCfz8r0xN7/ty4ReOe+QmKeZTf/9S8LgE14VEe10zCR
NKnEjJrKPPiBCfe6svTmPxg/Cn5VkwsLL/s/ZWZfGsPBk+x0y/gFCLtRGCXyUg41aa+OxnSiXz/O
tD+YFpIXqMiJPB2H/CdvBA8e0ZRitvV1MAmL8utYxtIiGTHWytITy/gvX4toBcAOaDQ41R0DO1q7
q0SY1xoA6QbJSir7Z7aZ5ovfJ+BfWzE0yg5sYnc/ArS1Yhd5H8WaG+KJd5lFibpJ2yj614fwPHZE
+0nFExPnef99TgxBo+a2mTDNTdxR4hoModJP44nJ8JcvpAmM9yiXJyvKPeB7K/yrpxp+Amjvxjff
+YLFsjXAKsZlTb5UzeruxOD9ZaqTx5PJzFDEQ+z9qEH8HSuJZAL1GVJWZy6CblOjVKKUP2Z5Tnti
W/p5dCoahRIyxdlw64lgfe9eiChbh/8gXChuNpC5APZf1vX2ud8XoHkN+7LrZf9EQIZn/dyLbyca
/qsEFjhTVC6S+Bd+b7fpokmdYrUjgF02t4Xilf1ZI8JmTzmPgL9b6Bg2ZGotPYksT85lePtE+sfC
AoMwReYqtjOA0mbehAc/QjLuoFAdKDajbt5tK93q3Vb46U0MoEEgF8XKEiUHZocrrqhN4XalFtwg
rM0xg2yafGcVUgJCD7YcigTDQFrbSoN6p5Z6/ZQ20QQ+1EdR6rZNrq58c/KopGk07U3jHz6PCw3+
QCzMmeECLYDKdr9A1xy3ZtNBac/HWxCfyqYK5gqLXPfzrQya4sOWbAxVUuE167j0oj34Z5/4ofBs
3w1qPbqklGWWfpR9clZJfewvIdcZr7lGMMtpW0LFTlPH+b4uqrIEXVdKeKZVpoobVhT5T6UnF+1C
92v6VMuR2I0G9uvb3mstImFgZwq3GKP8IQ5wD2OMvPaWx2781EJISdAAk89yfNwlDm1eRCOMcI57
RLhKCNTFqif0wUY+rpRpqN99RcojR+/r+Na2EjFuMpgGD5U0ZddUNOFeloaSdtuJHBFNnTThri0M
M3cjiDOVU9YkLxJ/dsGFCJKCa/WQtDsIUqUruGMRrBZucG4T5BZGygaEQteM9KEhaY3DD+a6Un8+
1UZark3MP5CkJ6KfnH7w4xBibtGfYa0FgcEKNNEvfSMIn0bFCJ6gjuOUUNWDqm+k2Sp50VJt8VFT
+7Xnns+gjTUWVrJeDhVWGpO/h9HepEsRmdZLhGBMRfHtm6kL6UITLl6mZuw0WtK8mkWPOiMNY+0B
5QhS/LHWz0EgG88leXRzl3dF0DttZ5ZXsdr2qpPaKMocJGf1wfewt3BVzStndclY4PhumPAW86Kc
8K8Yu9RadnUhNno4BUhVeB2QuUenik1ATGOuiC2xqdsifY3VIbmyMSN8b4PEfgArEA3uRIB35xdV
+qwUWv1A3k66C3HZfvMzCtBQvedWhL6th/Fgmh2arFDjImaEnTYuUZGjy5YFMhY3Czq0xPaEK1et
C+XWasZOx17bbq7wcypMlwseoFeoqTXP4cBIdoIJ9BmAd/QWgy/VeFJjqsfXioV/07HD33ajPT7i
DdeibK5bvEdwqelRKGkWWu3ALNWlOkZ6uuJl7EernFwsDIUugDpPqLlfjZNUr211lOZa09jMuKm2
KE57TZvu06Qrdz4v5XCJ+aX2PpodpjamMpjxmWF3JQYbA7KVirsb5szYsKGh9iv7IAX21G5lQmUP
RMomfZV1QjovIYo8S9Dzmw2VEtlORjyJIZQhmuvQshJtVXuNv4mnEsQGiUcLMyWso+KVRC1Rt+lV
bhSrqZ6S89rs9I/EsIaDUWaTgaS8q1SnYghqR0ubSl5ghJTcSqUV3Eudpl2qfa2yKBFI+RStpI3h
NkloPU/KUF6kEevRGfFJsJdkSHN9lQJQ2HZiGEy3qKXRXoZCZaMS5h9fPsOrKgecRRYtFAIlFDty
D2Hs9E5/RRfU4x0VTcM9h5Bhrtt6hKM+KOiCV4qk6pOjIsjMVoMVR1dgOS0ZnZ+u37YKPjaLQowB
uKamai/qKQXi0CG9id1CNX3NjQFtgLJm0StuD7jFB39WKvLCKhu8/rBUeQfeasErTYLmqa3r+moS
hX+d45jwrBJk+MT+qGTXAHBGdFFJkwUTJ0YtlyB1dUPNyz7CsAR6U+VTElyWMtWw5JvG8SZKsc2k
7Dny30DRpp84VFnjYuBS3p0pY5DBJ0I6Rr+b7l5tWkBBOtQRzNWH6FYra+OFC3wZrvBD6y+oNVA+
vSHNLmF8gAC3xjF/6UsWtdPGtXi1YfcOZy0vatglfZw84+DXy5TS2DNgmZDCIhRlnm6bMGzfhIf7
MuwKaXilMmqQVzbjfa7jnuAxdCmz1qCaemWkFAYsvQEMESasEgJvS7L7eK2mYXcdRJ50TVZWehnl
qb+Y39vPfY6LlNMgdr3POittSaSGLZkMxFcCjPpA7DfQB7Ig2lSSa0zwLdmKLG3fuEw1t/3QMtkM
hMA3MtCvtyAQnAhQvbBntROlfPGNbmRrjDxOEh1DJY7mDG4s7PggczsZ0q3L+9i7R9tpZ/JuykLO
4XXTxOm1kHE5RMhYC0gNQ1JEbhzZ8VWl1c17JzJvMwxN/YZ63IMXkfHhmG9MXoSeanPLwWa8YnYE
sKqqFbAHnYieisQoqpXgJMpc00f5LQ2V8Wwn+GHB1i2qzhGtViCIFlL3rMQhzNpBko0l6wpcBfUO
yT428VBxArNXcAjK+4rRQZ9s8eaI47t4sthv7EYC+uBRbAuPomTnc9UA0DnIabPHmptf6mBwFAcQ
u7DA4udOfrntg9mPQkb5OCFLBEmxmgwfwIZlTihAsWGkVTvs1GClGQUUXfZ3/d6zJn08M6S2vQFC
Z4MJl4IcpAH1fBOl/CABHA9+mIC3UHfPwirpRWUF+ex6mZq1q3WDnbPpatZDXXsW08AP7GrRIuvG
WYQaWUx9wi4Fds59BJuc0m7vhngy32vywtVC8oE+Miy1Pbh21FtvSZ+pD2U5wHHvxuiZqFt1KcHp
fBv6vMAnVvErl5hLhzYYDJSy5tyPzstMwumviIpYcpCuBheeBu+XXa0Nx5UHCdheqeHsZjYBmLuN
ydDKi66ScFJTYUlHSDBzCaxOor7Ck8rbRR1XUc3ADxabTqI9yFQVA0FuEm9cGzGYHlcHDEwBZRIP
gUNVmOJZkFJZ8vS275rwTbVjzYTRX8bSKu7yPH+yeX+FC4nzJV/gJqXfgH7ybWfS/YB/CEo/xiEh
Y79uYBN89JaMi1M0WdK0kto0feTaiaKJB0IyresG5gYlRqTt8KnOQ+9swC6RZYf/Uw3GoQ0wkhNI
WJnNVvUWdbrcrsgxJpPLsYTNS5BGOICGYSpF247osrbA4MOGa2ywjZoEJupE3xIkrel0EsnRroUa
jjg6A6MPRTTElADqGmwAvAn7JjMfhzL1b814qHqX0HAV+zj4VIa/IX8jTfeWVJXGZUM+cdoUWTkl
WzNLqDqNw5bbhRsCLEx2Ehg5adm2OC+ucasa4+tABPhpRJhWLHwhS/IWupOvbvVUj5t3LeCSiUl0
JcUJhkC6nCzbPG1HN4MlNK57qJTUG5IAtL2lhBDZXwRd0eHFGaNSefKnqfCGM5JIJdAnTXijvaXY
J633lQLyzWU70dqbhPtNuxs6jKSQAXNOyk5IaU+15N8totWY+719h80QpW293ln2GYBXoR0EVx7P
7ck/Rjd54VfpndWr8QigzJRj/8FsLYBncJYs+THKcAKUWSfYpnB46jwZ+Dt1a1NrJWYsGRQgmScB
9UlOXKTwzgTnqOIaKgpWiPtpigkNh4G+Ck2OyzVElT6+hUUNFL2dcJfammFddZiZNkDuxzI0uzsF
uuB0hXjZUIqNDweB8r+emvwQS6XMDLoPy/NAMmEm2GerUkgpHoA9tLJ7E5v05LKciYhL/J9afVoY
he7JWx7Ds0tSi/XJc1OQ/065E/FsAb2utU2An5Vf3ec9evGl31J8cGv5AmdiOPFCWgcVfuHn+JcW
Gvppv5PYDTAdfqxbZPfcEgIlXglvqrjpGfr8IIPAwjAUg0/DfL5wU+AyznXKNr0SNS+3i/qikLOO
zRWBB54AHR5Y067xiCF82rI9Jktk4UJ9gcNWWee5kTbdobASXaybKsSRYvDrsrtHS2HOx3+fJuPD
qDQdfELTbL3qEgsF0hEAo6IcflUSVDz57DBv3uUY36lN25DqJyKhB8DiqRN0EQMnm7wLu2mjRpKu
cmYpdTrirFlmySoMQKTt7ToI8fzoI7O7UuQhr5zG0Nons0PKcCkqkgKOqCq5fUfIoWdLS++6hyFS
2aIts9fKhWZVUCD8ZLIPJMCUbCnwWMtnhpUWLMEN9Nm6LQMFqyStMXlR2JpeySswTwOyfRwrrGAZ
VV5ZcKXDB878hD6veBdDDaZx1Y2TuEOTHvZuxq1+XLX4rGFRp6amWDQgHKUdAXckFnIqMH3CmBOP
nbqMOvW24SNmKziiKbBA7GkhPNmJZpyZ+MAJPLKbxsQYuRzy5HqsAfcAp6ub9DyOAKGe4zlB9dCI
qReEfKmfihvyFPgFtRKM453eFVFz12t5Fhn4A/F+cxJYHsrapkgt3PhtzD4Xil5Iq6avik9PH+pH
xZwmWIxS1ZobKGB+6qDex0qq83v/YNsBTtw+bliVW8qiT3a+VMa5GxazKUVLzHtLullA2UlbnlFE
0iTlCrLGCCZFHXizFvDE2HIyjP4WrcHtiP+FLm6SJp+ZCqOPwUFgRwaXDF2NQlyFh7F7HcY4s69i
agy913BSsgCz30RYuxrkRAwLgqAG5lzymO0DUav6RccPny4kTe378zSvdV6fdlLhLMWdVkuwdqRG
9KyQB+Z/3ReacRWkuolTDGp3YXK3m/z0Hh8XqXieonL4CIdex1kp82jnYMkNO1caEhVfgtOSt6ZV
TWxc3IGs8a4Feg/0xJdF7J+FjQ2uypCT9F7pmC7LoZW9K63IeKuHbeYt2yJCt8GARZ8+S8peQmWx
xCrIhgLIWwAtaUHXrV0iR1azw4OJ53sibG2LWyaku3jQ272hVzpLAcpktiz1AOtiylDUz6ZXKOsi
wMDJUMdF+aZD8+EhVpvDVWRSScfqSYBa5kYMMTOuMZ9Z8e+jyk6VfP2RJ24+rad2SO7gDQfTMgV/
mLpWWdaeo+mNth8jPxfLvMvVel3PeieHB0jSrmuJxUNBjImvYtXF5udURWt8M/JiDS+r2+ftbMJQ
2Dh0czanvTMpPbp+fAhLyRniKN6ZWQhzog3tuF+GalEulbKTX0UdZlicR/M6r2ToVTzRTDtckX0d
FyGSrVu+CFEErg3eocElD8Sd3quVG5Vj92b0ivE+mH6WACAapkPRpCMxNlkpz80KVwkXQ2b9oaki
vAVNneK/ckiVyW2gUb7gnwf3tQy7wVrzpsyKi0qSC8N3QnmQ4Qgm4fhumjXVtdxOPOzuJEOPX/Qp
1feq7cFitQcsGZa6HHU3REhKZalFSnWTYGaI37w6hYPbK0V7P0kiocS3p5R40VNA9wRACIyE0WuV
6mLMWpeOIgr5sxwyiEGDQs7CHXu5mc4iSSHsKlVR8cGHS0wHR+S8c5Ga+c+4+kkEBrSqh9OIR/Sj
EsIcdLGO4fD07SJ7zqH7ilXRSSO4OqOTnvpsAp0EQzBWcCDWWxXksfC5hUQ8Elu3Bo6hON3QKQzx
UGtEsLO8eDVFlKd4EnnB0m6H9KNWw5o3bN4+Kn3Qmm7Ie50fLCQu5gFPhjt0fH3sWDXB0EWNVUfA
XdAIb+Ww8gKnaTSIL+rYfQYZAR7QlLiarO3I194rMRt2JcydS+ENVDAa3IyJXloNgCuCke1u1HTl
XdKjdgB7Zra3Sk9h2RCPgvtFSbjvLGllzG31Ni0UEMl9gElV7+fvWRObOY/VKnzMGmJIM1iUSmIp
kqeMW7w25hjN2N2TZ8UKdgAwUFKqhahytjo0HIlq7iZRiQJMnY91DtgNYmdsLA0P4NTOnwZVqXL8
SKWC5EmY+LzPRAP4JU5TY1pUvcRmqwzcarE38y2VfbbXCWZWY1+5CKBCA2bO6L0Pbcl+3nmanbKr
RxJPId0SV1yGuM0mlgdTiMthDSdtoGVAa37qhhbnNkVx8FCoWVT8eBP/L/bOqzlyJMnWf2Vsn+59
QBs0kNd29wEyNbWoekljUUBrkZn49fcLVs82K6uncnvE7o5tdTbJIlMACER4uB93P0eHKNyBczk1
/bbeJW9SMahIF9qp8XjI4Ez2dsUA86ueQYPiDZUCQNw0Yxtvx3GXIJeDSdtvEjvPsT4QpME52dYq
fldW12t8RfiJYshrFBdKtelB1+DBD6xjO4wucqMskqwfmsGDyA6SZNAl6zUadnt02LCp6hyNx0xb
6S3Mkgj2VN0TrHJQclljjUJwr/fIYpa91qF6R3INtUYZXk03BmkBkTH0/KaW82OxlaTYznw1niWf
mYz50bXZchXPJCgKIVBLh8XYwFDk2wD9JYYDH4L6VCVSPauqiyiEr7aefHi3dm0wwHxPuCNbJUTT
/aHunFRroKEFVkfk2S5nQBbDoa1iPFg0cGZtocpIuUIL6NDqnh9gRVH00pckVJ48a9ZDWVxBmtrO
pV2pzxbof8M4myAb5BfQB1J9ZkfR9R4GwZtZUSDpNTS1x8dT04j0TUeb6KzNFVRmjaPqyaNStH6t
zsajp0LDuYMaRx93np1NpuyPxjF5K8YGctzDYdLiRU47H/qkRCvj4aaF9XAQTMsCNuo0a7uziWBc
Sh7lV/iGcuJ83MVVLSjYQ22CYBz2UTxHr9fU8bofLO2O5YFQF4xYBqpslQIpr5QPW9pawTGkIhtJ
cEko60IwF3nKPmH5gHrdpXBiqswFW/60ozsq8WdwKdG8qVFy5XYzeKLCRDnw7kNaouZqTClIuFJZ
xgGhnAS5CDvfAe2Clkg3bVokEZt7JT8ru0TwBYHMxItp3+eHMCH7YTvqWNYXhxIUAO1yABEihuEI
3YE6zlYpUmXTqtjjkLsEv3I5r3ujiNBqr7BVkd3Zd/A1SWx/+FOJN1GN2EfXJDbi4rIl2tgmFt6/
Z6EdiAjzsXquYeaGP71vBOVqM90aZKmgWS87TQFbS/I11I0KNWUHXbTaG/EjiB6NzdnQlnOYMI2E
DY1BBlM6dheHYZjQPoOwXAAXcbZq+7yB+8o2cXuNg7XEck6PjUHnnDNFNa3S+Hj7MQRSleY91M6x
U6EiCnAl7dv4a+3fH2LCuahfy5u+fX3tN0/1v4q3Plf1sU2iuP/3f/3mt4vxtaXw6fVPvLD7UzCU
L099UpWn7/nmI7p/f386eq28p/7pm198jHB/vBpe2+M1yYD86+F+feV/9slfKW9uj/Xrv/3LM+3k
vfi0iNP6KIojiiz+MhmO89oWw8vT6Rv+LKKjw1wj5CVIYBOAmYIRYf/a9f/2L5Kp/2KT0LRFLagO
Ni+e+pUJR1N/oYSGUn1aWeh8p9brP5hweIqUsU4K3qZYkNpj9Y8Q4ZgneUeDzK1IDFMWSNG+SR3n
t/m/BhocEzHSNjgoGaLgWViT2txTZ6Vj31Taxoxrirm9MTtuIzubF2MfclLguCPs3somtbKwkqDf
Pd6PU+YqXeNCIebCVscK6OY7Sq9Rp13WEQXM2ovefyZRDJvpMKfa96HO2rthKNFhR4kuTucKXQnl
nqRSFRzqyeuh4EP4xonSPoz7+CGiBfJgwotWESawNmE8dSRTC/Hb19ki1Wbz1twXjm2igE0Gz2EV
i8RweksDLuLW4/UUI5CXoMeHNqMJmTxcwT1qq+zGjoK2wIdJcPk1hfpR4+YkX/3dwJ4Uf5BWHs1i
17VB31RLoXS9Ny/1IfXHxgh+fKSTLP93RzrJv9dNncWHmluINJqkfhqVM21o+veXInrcTDSBLHx5
WtJO5ohF7oFGxTawo00iQ4tp30wZgqk7dgonk28jtXIhAXXsJtvW8UqriiBTTS9NL6jYdluRq6vR
sc/jZScZnjk+DGSWZeX+wMSJ4QPtoEqGOc5J+8oVn9U3xzW7lGP26GdrV9IRTkvSRCk2DgPrH+vK
74AfEScgX4TdkzK6ZTJHK5FmMJaUoJ0p03unz/iQJGeEGQDqLVkj1JepqhigD4Uo1GJZNLaObQBk
xxkn4eE5jWR3NjygejvPcIWhatMtNifI5UoGJVd3wY7T+/GN/t378OE0TnL1BZQcJvK1bZCSj0Bd
ywFWwgfBzTTUM3PqpPjhuys+qeCtan2cwWiPWQBCoZ7Q2aG+Pcrnrui9XO37kTUp/n9n4Dgte5jF
bU2vDiPbqbdxbSxSeYdAKoBzUYdS/NDO1qaIxPQl2M71JG0roTI8PajkSiag/7KW4czAS/siEiw/
Hu2TKttfh+C3Uzup/9BpORi7dGgDuoAIdSwPEIVSAgHRRz4QWDiaFKKO0fWPD/v7N/m3w54Y5JkE
jF2P3OTGzGGchuNJhaO5HoN8d6789HvDIab1b4c6MVGQVALdDBzqeMADhkk/Kj7/+GLOHeHEcsQD
dOCzliPsj59b67Ybzpim3x8saEYMrkKDiOLbhUklL16ZhZEdlIv++DxYzI7IcGa75x9fx+8uB7oD
oYWAQUBXT5ZDYvWzQ9FxnCYnUB1DAnZ5uvnxMb52ZHy3GGwb2TdR3q0pJ+u7MyIaBQtmHIILWDiq
+JBfjRN7oU4yyubgzPbOAUp0SHwGiblC4ganj2DT0u4PhI/4f2+qkVwk+8Gx2zoVtTN3IwlURCHa
DhiTl9qglNlunEu5sS4Od2lGt0FeBqDIlBLEF1IOzcCQ+bQah6jhRP0+kMEJByRqe+tZbl7Ql3Yz
q15KtbxUCAeBc2zwZoNATEdecyKv/9Lpd4i0Tu2iN4iU9MxDeWAxQs9eWqxuFL0liYappAyiCa5Q
2E6dqV7sDqjlQsKzI0RqJ/ThlSVyzXMS9vMe6fOaIKLLt2r5Ki8TpfqStNaboY/3pjHdEPVe91bY
q9t9crgacustHWbAx2TwUH3YpfINlTUgRvGqZ+C6mEi9aqFngLlzmJHglwkCLc/cXyIH4Uj7z21m
kPHSQmNvhASBcMNmbhZtoRz1mSKXRZ9tYYtfZ83LgAsxza2rvnnOoA5ibxSXsC+NYKdMUHFTsvNU
ms/R9HnQH9psxub0ZEDJtDsAXBwHTz/MvAw+8KluPSr1/H4GVyw9cfsu3UwHezUcRIvt3b5pApDW
pTkjx4ys89BQjpZu0iO6KX21FtNFSl6apAgOchpaenzN7fFg/UQOdOcI9YCoMtbHWH2xh0OAitYN
VTlg8LIFJq5ka/qcNxW8Rejt7LfauIe8fD8frC48NDe7GPb+46pQESJvEn9Q964qm6uCegFdAsEx
53JhOHuxPRAjp9TooCfrUk2MIkFLUl9ibnyRitQ7xthxyU2alwMvSgrIqcujZ3/pZ5KP4LWPPNSi
6fWFFa1o5gM6iRdp+qRpKc6ZHDDmJXHr2G90+atHgJpMKg1zGh/clqhRTSKnqDW/AIfqxxmVXhfQ
5Hr4IbNj53W4ff3wRcCSQL0zdVsNwV6+lClLnxrJTbv4mixIAKWHd6gLj5z+I2gTux907CSjpqzw
Kuph4AsJVPocdsMMe6xuZvHoNbkaGFW+bS39KZPTz4k+XZRmta2m/XW3t9cFrqysE5tGS1onQHbj
sB+eB33mQGh8r0m5t7PuxgbfJa7dqPrSH1/3yCnJVLnpiL3Co4QjdISav7tRp9KP5cnNSSDHl0MC
O3T6oux0R+vZDxWFJn+IYXsXxynU9ybjUIcK6BLpl+2BliIlq2BIdk3ISVJSk3k8rWu0n8nlr4qG
bIhabw5R+bnm0wZV9e3qoqJOmfq+VIGcJeovqgwhYvRUkIR1aO0PyMfSpX2fG8QOTTFHb5YJaQRZ
/ZkSwUv4n/zYROVqTw1tVLt9n25s+wZmfn8nG64ET+142JHTUP1Ogg4YZ5JqbDPKr9rCWOxRlE6O
gj724CdtGcCQDLPv7l7T2zlKsx5cesFEa2IZg08nPsIc69nRomF8h4smO0Zd1JRyMC2LbjFD5lo6
FvNJNK6T5RVXmNn9jdkdwlH9PO4jPy1vDEoFuTnouXRVeUk+dxGXxWe7la6Svl0euh2Vx0BaEbQt
0lqCPhfCZeSZPqdq5lE64hiY6/7YArrsXdZYX1eBwoGUug70Yr/Qd3nQdvpc2w2LQzJjCY+BPswo
I4ucrJr5tnyJo+lpDUVzJgJTEsBvgZ665FEFtKaywKf9Ltxl1ipuo4cZBkrK+nWhvskHyi7ly3gG
+DnGINBw40ZUMUZXljputeazoUbX7XBYjOOmRkqaMk2frLCDvG7QCunqclEK8rE8CzXM3R5Bc8rD
7ttdCc98vGrN8UKxis2UZfPBoPoTcmsViaOkgz9nPFPG/t4b9s0mSFArel3Rv4M8Fhqdb7d0hENI
9YFjBUZSLVMSciYsWwagNRzwJCzzoCgJCVXae4+6Q32gB2WUr9vxKhvlDSQ7YFEIssb3kFqfObXv
HMKTMzvZni14YHIcspYcEcVb7e5CRiNCTRHK7u7J1gezrgj6/g+2R4ALfDseJ66HRl6tPVJZGqDO
5870+35IQ51qqB87HzPh63037JQgY5ipB6Rl4dthj62Obgmy5oEJGQFaDnNDwtse+stBRjhJsjxg
JF/Z7y+EA5Ci53dEqYKivBXY4mPErcg1QMgGHvjMtYaVSqLeAKETMXq8NxydeaUP+p3eaASNZDaN
o6fxqY38YsQGq8Zc7M37/rpPbmnAdA5U3mYdGlSKP841QsKRQuJd6xq0fMpV5iv6Y73zNR3vRGiF
1jqZRCoPYyOkambbav0lMoqBrb0mWXQZS92lWHOmMt6T0nyk7M2jB+QyJ+cG3dpmN5bBLNrfx6bi
I7N21dXq531xdK34xoyo5iEJHBTH6aaTZGokhnl53N0f9+ZjDg44EZrIahtKwJkk55zaSt8oHaMq
mJ5zSJ36KvO6AkeDjURLWdDxuWbi0zbqrxPktzt32hGECdy1RzkX03IrYxPj9kaXAgHj2JO9Hhnj
6X5YDl1F/upmNzvjGX+HH9F18hWMoi2XTgPhOX8IjbvGPhhkfduAgqcuGYJ6EW8TwOCeEon3KfqH
0MbbquD/U8jwG5hxkzzDiVO99T98VfhabZ9IQ52+6H8i+igkQv8y/HhbZRBxD9/Aj+Idv+KPsJv8
QjBha7SA0GVo2YSxv+KPNLD9Qvsh3SG/QZN/FvG2fzFEOy1tFhq3F9QHe9Cx3GNwyxkS3nAhwphi
wqMm238IgHwHjz4YHhoPBH+OLLpuZoZBo9m3EwhinRlkD7V8oypXWnNRIvARpOXVUV1V6mofLTT5
uo7WxxJxJrRUUKcvCI2CaYn/1D7MMneK1/lsOZR46svI7CjLdKK3yis617gl7qy8RnHH9NI6bKPO
HXIv0i/QZDooq968HIfNbB9Gohhs3cx0R9UX5gRdPgmqI3sLcmx3cftJTlzYPZqwOrj9aN+Cl3p9
w7aeLg28hOSzpHwyywvUK2bTvGsucvWiBCmQaR63zY2S3UcERtWMcECfsy3n0Q2MjMisOc1F1ywR
kD5jygU2/NGUfx1RVaETE9CZnrATU76XiQnsuJBvusR4JPNPHUGkWyuy8p+tw0BGagYlrRTsH6RD
b2ws7Th6KSXa507jJPbnNCwdg6DQCgrYSdnStze2LDu71jp9usli9V4h8X9NfJusKm1lJOnj3q6e
zFq/I7UkuRThhapcIxIA8c8NYgXeNCp3H1bF7+CxYp/8Zp5pogGWARHcpzKdXt+eTlXZKN1p9v6m
VansGWpKHrtJf+y1Y1ik5lLVFGkBxeivZEZ/yGr950zSDzMp/wPtkmDn/8tmya2eq+5P/2f1+pqj
Z/N//7To8qfypftopsQHfLVSM/MXaLuYrwJeoaTkNyPFM+RHMAyGiZl4z5782UQpyi825ZmzGdYN
1l4dw/ZnC6WQI5EhjpKpxzVEc9MfEgswv3X8oDizVMFPAsaEBgGEdicu2KQjIXOgXDg0R8qKaRql
uqdd2epFUSz61jMLryhvkIAkW0pQLM8P/dzUViYFnMJsNfGSemNUfpKds49h43DHaS7vXc2EqoAA
wDd1HHsgPq/pbsY0pOZP2s0J6UvLNRr8ewJgiJ3NwEqXbbnQ9usdzlLsU9Br5J4JMcVhVU+LpAqA
dRJanFCL6TbxyrrvbouXw5PxdngqQ0nfHourJP101BfF7gwMd5Ih+H6ETkyOalcRdRu6GtKb330+
vloP1efms2q6xoP8Sorc+qLUnvWl+lx9Hl5JLAkxsi90DsU3hRvtguH4eky8SnVsEuO0SlXzPSW1
KAYJeKUJ02nTae5RFJQuIHZSorkxfMqlt2OmOAV0P1DbEmF+mK2/Yy7e+dF/sxffXdIpFYyV151G
WTf4i/VYt1d2Ppfh5ZTuavUSoGQ7vUlX9uOwLm7RgPqk+RKx4yeCvWZ0y8mZAdAUyLk59fWeAJeI
tHVB4DTe+Dee5glK/d90mucmCD7DN27iP8EEOWcVbBFRffB8//dZhW/B+fcVBAcjxIHyDEdR0U7i
5ULJmwLeNy1MysZ2xlyhX1wzQJ9Nehh72//xSjh3tBMj/Tce7YTK7OvF4U6wv5ia8JNPLF6rT1Wk
j4keDq4ZUt7uQyjgpR6L3qW/yx3diQc6aV4URF7kGWfMk/Le73xin+Ao+o8TsE4ahouckrhdEeuh
Hu592SfmpDpPBxEk+EQ/8/Ho9msZgj/0mG/tp8PLrnFEHy11Sg7fJbo2KY1f1jczUakElXjYUkL9
JVkWB1eDGoi/3hWv0VWv4HQDS7rZnbSlyr5fJXfy3uFffM9eRwD6X3/RKX2zHK0AP6JOnXpgx/LB
G1tKWzo/7Z2edPFttO7fIL6S7qRNer2nHxa10GV0GX2anpCSG3S33MIae017Gg1Ha5S61u29mbt1
7qwtEMJH5b57GcPs4viwX0Vecd3QZeok11lD+wz6lc4t/VQomTRQzbr0FNO8uY+D6VO6UGIPldPk
LebZt/q5fK6fYVjf0/QWUSzvmNsXeaux7Y7+UeGEXa2+EwBz5AKKkVBuDe9AlR80ZZ/VVeJ1trMv
aUpxhps+3NVekrvxCqnD3P3xpD5/m0/s+8/b/M94m89Zk1My2b+3NfkWxPnVmAlOS0uINmC0v93K
mvGg2DF9XGGt0lml6pfHQwMHvdVN81mrIQusUXv+45l97pAnm8Pf45CKWCvfmUzKWGCRgy7IPqUn
ygw1a2ZaqYegl+7B69zbh8mPt+45LoezBzrZHP7qA70XnpxekSm4PUSkDUfOySgmahVDAdDo4bij
ZEuzUWsvKZ+ibz2dq8nhEHT0Ac2tWWe6NHPSKTfRstqa5Dfb9mj7hiI1Hr28xeJISewylnTZheCH
4pIpps31iOVtt0091q5pY5LTXVZ6u+z2oOo5ItNovvx4TqDh9v0N+ng5J3t42WUkqmlxDdE6LVx6
86EynoiaJqdpOQU3H6E38/LEYzODmEBy5McDha3NJRvHbqRLzLEOm/Ipp2nZQ6vx3Kb7u8v04/md
3NeoyOVZWnB+Rzz7hQRFxYK61Jw0yU17YT+ac3uuPtbEBvbF/su4OYTtJjmjKnTulhsn+/4/+S0/
ZVn5r77lYsb9YIGdUu1VcVHKqoSb1zw1FAzTSfzUDU68Kc9s9OemlnESTfwjpta5az1BYv/qaz0p
p/u63VgK2oswIIn/TqxWN8Z5Ou0zPXx8lN0LRBd759OnO1T9fmxO3m/O6c37eJwTc0LLkznSZcJy
XUbX/SJ2G0de7sJo3i++1It2oeO2my4O8gKSBCeUQs3dOaC2zn5db0vn6Wnp+RLifiZ/VPBMa+dB
d0wU4rbQWTizs079iSLM9wNzal/ag500CGmE1eRk19i/HZ22V7MgvlRiP3NJ0cuLdnLLxC2v6mVz
Qb0svGkWHeh31uLHg3fuXJQTOxP9A8/l3IR5328/hNp/7YT53X37w4R5R9Y/HIfGG6DIggkzBpSk
msvu84JNpgrJNdS5f9ifW/QC9fjBBH1P7X043j5tOlluud+9d3guDt7sIr8ls2DQQhd7ceKx39XU
KFN/MUc9Y6bd0hExTm7j0ZojukrOFQSeWzHvN+LDCf23r5izd+wkyfC33rGT3Mp3K1Q58ZQ7E+a2
DEKhsCzcKpQJi93dXNc95U2j6N0poIT4m2fJibn8h8+Ss4NwYlf/HoPwewAiKigQAYL5gyedKnvQ
GKRM+67WQ8/7jARqHezDzefC6b3HIPWc18h3KPLy7ItP7lXna8785marubZz9Oaro/uIlOhd6sx/
bCJhn/u99fvbSeknNjIfqG+vJk5KDi2HikKAIPPKcA5BfGuGw9EZqRfgt25ZrbolC/nR3FBOfEXy
+plX1q40P7L0+0Bz7qXgpZlrnwxvcGfzndvMM4d6n7sdwcnVzr+6z12aif3jErxkvpBcybU9cwGQ
5h7mMGuE9N67fPm9E6JhmgaHVRy8Tu7oTy51e/5ru9LpBry9BJqSfHzn12qz8/TL3nmV3HCRhZYP
k4VnOq7/ib46Pj5z7Rfbe83Z7Xy3dZZ0BAbxF7bqL1HYBQmfajpKmLjPl8bGKdaXtmf5hr+gqmkB
yxHnYXq543cBJAMLmlH5M3p0/D5zk3C3Lh8SDml6xrW1FXCZEsqLh/StXw7BA01fS67nOXOfTW/9
ae89bG3nAXjLfbi8LtxQ53ClUy32HoVxTvjAU+sOPhlkgm2Hl2tLCrwmVw6qRekstzdXCBBDCBYY
jumvOl88HqlhdVYvhwu6EoLBbb3O773V4L7cq5j+whnY3FP3hdZop+BdrVeuoaYJHleDs8kXlKt4
bBDe3n3crNJF6zU+6NBFvF6Va/FhtdcG8WK/HB9pBm+dunL27nGZrtPF0PJPMj/OsKRRODhcqsCH
6fq41C7EYcUZQnDM1z3dDDwy52X7yQh3F7bzNH8bnPt7+SrxYA+QHadZ507DGNc+vRSP/qds0fs0
hvrV4lPn0UPsTct9YG0YZsk9OIvICZEKc+alO4fy7Ezg9p6k/24j+7AQTlCqepgonhGr03CQKORK
uYBNsKhCNLU3B28KyvXe9y6tkE6b5adu4StLTjE4Br7rnfH6zlkKXWy6H/aw/xJL8W0u/Ndt48P4
nHj3bd80/aF9Hx8xqXYb62LvbySncxr3s+JNHsWg7vLpuHZ9LWQNlI4cRJfr5RJR6b/VaJ24+T+N
1k+j9b/TaJ34jv/IRXnOPpy4lf9I+6mq4rpPjTlpLbQU3mtBT/N2kt7vppgOMPam1ms9ORT7Y+eP
wRgM/uBPwcTP4v4Q0EoQ7l3x3HEJdaMH2Qj/Fhkp8dzRnQK6HxZKoAT2ki4yV/GMQPVp8/czP/FT
T6K407oe53SjuNRze5Tq8zPBozauyPiog2u1QXk/eAfXdNaD54++sRz9p8ibebYvdlIzTBd7X7o5
sosiQxfs+WvtFh55GmJ2PIYcrwZrukV707l70twnasLfQ3ychvCVpu7Lit3xOgsvr3WvxzEanevK
XauUSa1n2+ZZCyd3zU6LKvzl+uGTCSgQO/Mc9+G+ciAne9+12aZfVve0vjvgGZaDB3h0DedqcF7E
eLyJE7p5Y/vmebpb352Kl5cXsqFLN/WzIArysMB51R2og4LaF8MSe91d4x0DMyi8OhROge1aXh7+
eDPgfp651yeufGIf4jKCWSCkps0bGL3BhWePR+tpbOXiTq5GT2Q4xW3Ul3u/XpQLO6wXSBT7WgAj
t68CotR44YlvzPMg8uMg5bcSfL3wYy/jhmueFcCN8P63JowDWnDdNEj8zs15nlcHsAj507wIM549
zLMNMW898+SLAho7HyImXNAsaNbwkrZQnTj6hRK2Pr08i8k/enj6O1911ADpYzfCm67xwbgYHgpn
lfg7LsPk6+jjvXkWHnfjD26xanztwgyVQAYIyhdjUHs7l3cCHLdMsCxA1thV57XrltTT+PHcaW7l
xbTVrqp1s1DXfejGPqojLgCwM3E6yrKcJ46De+43YRkUfrBf9Nt+Kwf0Pi35pM2VR1muGy8L3gXb
MVNYuJ69J7s5jiSOoZvcj/ye+5V34BPpssaXhhiSedz7CNQFK3AnHFA1rHzbN/myuCCcdrF4AAbm
1nq2ToL5zB0d8/Z4MQQOZE8LN3bS8Jz89nlTcQJY/TQV/7SmQpGFKfjBtnAa7O4G2r0SG1MxBh2G
ovPNcMTgH4Ld1eHXjWHHWlKxEeIZWu5DYR8UT/aPrMBdKLtHqiRKLw2KUHKfRwJWJq2/QIMWOjvC
gcGDaspLmM8WizB383DplZt+s1+Yjwfms+7swGGn5fGCsgOPVRH5ZaDhPRNfsHqPLsl/PlK/kJ2t
+hhf926+nC36sA9ZfIEWUn1FdXq1IKnv2u8rB2t3rgzlva71R+N0Egu1Y2qX8b7VQ4h/3lf04BLJ
b/au2B4H33iegtFDpplt1HjMFxNWScdCap6wk+KBwrNjukOYewWjB4Oon3tdmAYx4xbx7whLGfk7
DyY+fkZ+hV534udBFzah8kXYXrpH3RL7mnpVGN+I9xVUp4jXJlcJmy8ldV6z4X3YXuWL+ARlngYN
74897o1fuDtPYsDHVRGKV319JaRCvKLiEQfie7SEnW+pzJuQnxwx8Ru3CwvOO+G+5EHj5nynl5Sv
wq8DzolrLNkFUBfkDITV33kx11GEfG2KUFyPQC6iZepNcxhUOZL4yXlyJRWvEkd+/7oQ+4R4H8Z2
O84LTK4wuxYOBFq3buJeZosCn2ENDT3+Az2MV8ayW+TX6bX+WC0w3+yt/ba7VZaQXAR2CGDz7uQc
iOyFM2PwULwhLLkLKFC4GbsctOdgS7Zr+nlYvdvoyuu3k491d8XuonK/0KVjPh64BzKrZOfT9uai
eOvtnPTacBUSCpkX+9JlEmRB7Me+l16JYnDJk9jexdbVsCG0wc4/zvMwYks7Bkev4Lk+AEn46mCx
vgKxVcehwCls5pflpX55jZS8u7aD+s3Asdi58QaNJg/xvktyu8vIu6mo+glzUJ4ytK/TMPHY5nfs
azsXpwSWPtdvGTmDkSQlMwMFqlxpY4WGOwvRf193ayu82TRslfDXOps9eyiK5V7rZt6jEhhcdMcA
dX7NtBfra+cnFD9BT+lGFEKt5qvZYu/ciyu0GRhOmdP35sOcfC5b7sAC4Wy91h+8Cmir9q0r2oQ5
9sx32PpGx7FADSb3br5jn8cvmwOFL7qFtuzWSqg+6s/mc+cdnyNmZudla5pf5gvialqRRaDtqC7u
V+GsgHK8zRQ8BqMvbbi1eJ5RSJXapbQ8hLnvvpXYh7e33L16IZ3u3txtn1Ln7m7vvOD17bhh7jBP
78yttxLenuJMzrWAWDrnVhwFoTOHLkt3hntoAfcUOIf3UJN4wCCemGYoKs5nlxF32GakGvzpI1NL
3FLDs3k5LBNeGe7n1arixghbKEZrx61pmAdHJ/HIC+H1rCm8At7bB9oyni+5k8IdhxmDWScmE9ly
ptDOTV2cZabDkflaYGDhwnRcK6wWVqgwcNrSfJSAhsqQy3K3qme4RwZm7cZzAe85/iz0aaq9iC7e
Kj/Didgx90se1LVxCcJQa/x1xi2khdqP+RjpDGRhvJe//MiknkA6OsSR9QjZHGtAeKaND5PruzH9
6qGKRUEG5T0+OTyK2EMs6GrL5hNEc9U3AgjWbo1A8dB3WcMB5g7baGXxe7+QfQ2ytrnuirVruhvh
phrrOviiOMMdVswrL949VayasGN4rEEZZMshbLB3eK9X0D6G8Pl5w6YLFQdrx+uwhKGygrlzLixz
igWG2ASLTQ2an4Ft0sj3/iDMmNWufnG4Um/Um2Q9fFK2xiZbRwtoLB+qEFo/3jXzBUQKsnpJ2yY2
HNstLL3DuQkry86QhRnr1sQWfv1suqzdaK07tKL6Oj4s02YeBTaLTNwlATDiW68Un477+33Aq4Bz
oWZz95ejay4OKyxzmN9EvjjLfg5g6wHc9T4ebHkXeTk+Nrj0w/6hDQcPVWjeKbPMbT5156ehjXlJ
WcRHNu2J2fTUui5udcv05D5xB+Ow+wI9GH9Tr4jjWP8iBEpDZQEayiwELhXeLT/HQNzpFqhVbJ3C
NAt0XfwLmJEtv6GQpwWMJTplIuIzhMnFEYxT4hPLMGfd2JhHHj5iCtgmAatiuxiMmFlNYxCnKZzq
ozcL94Rb9duWWsjAWguQllZczFiE785TnupUfCfcCIQnjuw3u4oAWnsfaQhihRkxh+aIJSyW6wyD
PSNMpZvJzxnz3NUuiwfM3AL6UMIZ7hUzocC0iYCXwJOKUZHA6Pl8Ee4MC9lxseAsJ+t9K3ofmbnE
R1qf9itpQdMz1oBHkC/HEArLRbmVKZYs78elseF2CdDdiZ+QseQqdzcmyQGm0hZiuAVf71PRplz1
64Z6cOqHjFMQQYSxpbuVL7G5Zne7hXTNxrwq7sb5YSU2ZjHhxCdIhCa7d6cCpyQovWQugkE4j90v
RN7dAm7sY+KwD/EQdyPFaKvBWg0s/1lM5ASnYB/C5ci5IN4Bqg8720UdzpOgdN38dQCotrm7A4mQ
hvs38xKmMlRQELA47gvzmAESo61fx6GY1SJCbh7EaLMrEuww12/FNiTditeKv9puNxf/hmcmVK/F
zimiwTgkjCIa5NUu0+6MQ3g2xtZPwN+fMfbPGHsoLuE76bt/+xflDBp3KrBrmVY/5fAU4zBD0otB
7nDynoSZVDfnijLhlzsT5InnPyRPfgYvP4OXn8HLz+DlZ/By+H9QjV5+DVI+0kAKBPRHoctJZkeR
CnSghPmm1ABMehFa+MRnmgDPHeOkQOivOsb5IOwkVfAzCPsZhP0MwvC7fgZh//1B2Fkv+iRR9Td5
0dYZe3zaoiHLTVbMDmRK4ER8z3vUC5E4L9fahYCvROUY+UcHsILsLtyi5BBrYlML3HjydF8ljwGH
mj+Bwwh8+ytqRJ2e7T2/Clw2c18ruLBeHqYl8Db9kr4RwoRE/oTaOYoeKy+i/E0AMgLz+IqzrkR8
fK7u6+yVnuQ6/nmv9Gz66z2T/iEy+l+a/lLe2WW+c3hMDVoqFVYfxK6+jSD37aiiFtGLyQ9aB14n
MLf7+5f7o/sFULWiCuKeP9QeaPqKMsE93zUBrQu8DxxqMXlfrifnouGlnQuofis5F5QSLMuL8qIL
7cv+Qb3UttrmcKXf1n4NoN1QOWKRruqAlpzLy8tnxC6cS1DN3LkEipqW01JeUJO6nMLGg/ebCrsK
dDQOFLdaoMYDsC66PhDYAw5zeDdigMtPuWNdvb3dxM4NaQDOVfJeEu/qjRyAxjVkpOoL6jzuRdmm
FKzuVwDf68HZuS8vqUvtB7l80P/71rsntQEuaIgLpoSTqpBB/BTPiKu/umcs3seIT+4DvvEKUVRw
9fLjYo/fR9E/3JmT2D5PshkCXINOrbJ4rEj5uJ/3PkrIzqPlBLc04jyMTuRcH5zb9172kOJlx187
1L+sqaC5o0fGR/LGS0h5iLTd+P/Z+9bmuHEly7/Ssd/ZQRAEAUZsTMSQrCqWpNLDsmzJXxiSbZEE
3+/Hr9+D6jvbJUq3GD3TM7fv7o3uttuSVQBBIDORefIcFFe2OYpXcgPZVfUsEjnXLz8AtZmOq/YK
7IvcvE4rcFNF7fI+qD55kkVQPdJJY6OBeoD1rXwMfgJmvRsu+H38bN3pd8bdeNtswJo5Rp4BiKXl
6rYzEleDPu9B3KM50DRAGaK6acaX4ruFIp+nAYsNlmXQkCcuGgeNO2vTQ77m6fwboCrTd+5sLAJ1
qIlCxCTA2ZiuSYw67U9VAs3c7wQ1Iw+SQoc4dB+yLXK6G81L7pP76ABRDFTuYlSEVE5b4YPPz+nY
YHduTouwvq1Dkyalqq2gQmW6qEShFEK37ZUAjkvV8wCIcRr/iDUBg6fTkk0BJBD5OmwvgF1CxxQq
m6gCNseiDMWel5gqMDGoEQ0oYaYH1IwQNeU79oQW1ZWtAC6glTVdeHaZg3E31jB/VS0QmK8q0qJu
cFCQnwklW1UdUPUhkFwCKxZ+UvClHpW44AtqP8CjtTcKjdY8pPhdlbdVkTlA+VmV0xWcSZW/Fche
7XcwgaH6vqvLTWh69C78XNuXlelVUG5C4nnyJeDXDSqYjRdfjcjSPVs388ZXkB/hlnD3KPziLQoU
ThvU/frtsZyGJLSacbofj7AkMAIDv2beKLxCv6EXOkIE0L4CR7YbLn/8CDavrw9XP7Pdp1vw3ee5
g/MHGxV7+CXCGbx/tb0GCDWVHVc5b+X31a8DMt+oW6NQ0Pnqz6oKpHLlKC8iuQ6mNGQUUbL9L24v
Y9Ei0Zl5HEwUWx5SckcMAvp1fbW8wwP1wVOK6lnsQOISpgSG9+ICFuO+dCendB905yHzHh7uQea2
PT4hbOLdjx85eu+UjTx/Dj6OEH+3KccGzRP/ro85NKo6TLT6lN6YFqIuIM12/a5QKLAdqCe9+cr4
ujLomrc8duGdjPovb/k/5S1X98OiavOn7Ic1Y2wsgqd/3GlZM7tHEPHJxv2X2f1rmd1FhPQX8+pr
gdKRKOJkd/1PBEprQedSA+KvEnSuhf3GIkD664b9/MOwX/GKglGMCevYhXayK1hRhSAdQagn7r71
QO7cFKO/v8nvmwPxAfL2fgJJsUmdn8khRCQH7IHXPQBG78YXCC/87ALYHgdgH1zvvo8uqKKBJQNn
1c7azocCmRjpAKjXH5IjriJ3VZdB9GAj8o4TN7ord0XuyLu6cu4gI3qFZs2VUHb18Rb3s3+yxzsy
Qb+7aAidE+iaoZV3SQEosiaLWxVg6dAg/9wBImN+5d6jCs0VFnb0EIy79WdcP3ABSfzk0jpiRSu3
OygcqNyqNpEe7DVgC3c6DqAVcHuqecCTNwBZbbMDqPSR/wJ4BhVyBbgElMeleKehO+5CdBAUBMT6
O0a2drc5H8itPtwiWvinejj6IfL75M0topIJouy5AQXUHdIEzLm8+4K8xpdH3KPRUqEjC7Lb3ZrI
uPTuMTt5u7u9K9EuQ1zcR1auE8ptndtDiyMCwevGShlmcrPdX9yff4erj7nwmf+Nj8nUip57zkWi
gNEitroaqZpqo7CkyfWMJM02hvV6UcmXl/214Tw/Xe2gsg7rtr9GygbsNPjOzQvAjvhrhYscmkor
TJtvdNfszW12a1xZvnUp/Ow+bJ3CP796akbnZrxII8yBzQsxYsbgtt1eIqF3/uPND6/5J3tw4cXa
pDALg8N61DbIoJxkcpMvL6qZjFyZro7fcyAwma8QmgqJnnrE35JLBRtXN/hoG3mfmsylrzW68pGx
gJ6GC8VmZC+om36aN1DdBZa5HzbBp/MTX1kXe3n/HS1di2asS3b3hNaxu7UL9sde4/eFsRcp+LIa
o5ZWGOCyRRfxDFQo2LLcArk9pFA157PaGTPu3i/Iq273zg6dbNBbctj2BUrBzk/8+/MWXDcPtfNU
IqatHcwSDW0qQxjhFn5RO5/gC9HgdI883qvu6IDlva68XapW4czusQ18/8Sza+UMHdkIDwGrMmHy
j7bzWCEBrLLF3w7qK9DZUXBWOPh2c/WkXp62qx3v/MtaO3f2woz/9c+drSzJycr90XO3tn0XBrf7
07fvwuj+c27fhbn+79q+K97RXtjgP+Qd1wzwUlXgL2OAPyTMg8IFgWi1ScH8uLDAeaKRhlmDuXuJ
0J7U7AoQ9yDZ+BW2zr1HiPIAe+ehl0IVqVY6F4iuDMZ7w/b74AvrnM6tUWh0RH9t5lbXEh1FM3ph
p83hyOx1A2VUPwfYXsH5bTRTjSCbAs7znqER6uWyvg9riKpC7BaOHMBr9HQpCw9ODer3XvAESPr2
+lrHcxjeq8RT9DtxCUFM3GQydOUUHnXvdfzvtB93qtVIImEfb3Vfgj8kRBcJijQq0So3hp/g/pNt
5QYKRi6+ie4PAwE01MU9w3tWcXSFb5w3tuDdXFmchdWfqhgslAHejMfRSQ3BnaPFvyzgeiaEleqP
Okz/4RukVtFNo3pr0G2Mr3Dn8T+qWKoLe0RvOd0qH1E4qjfgm42frPBlFTWpThzVj6g+7Vvl4Hu/
/RPdqr8D/mBcCj+jBQwgfgXzL1HMQMlwY6A4KNARNbsj2rtUlR2UW+rPgPujIwlt4RwdA/2xwWLA
T6F3Knfs3W/ofXJB4KBG8NGcX7K/459+304L/5SFJOuKBNtJxy2pcl5CZ1+5nz6HCPUQGjZO7m3V
F9QeyTb5/tu3r5P3lbpgrisR9Dw//wCDDXy4dH7cvV7E2PWlG2EzZN7au13d+Au/9P/Txv+QNurU
Ii2cagVhtb7M8BaP4bzKVKh/1EtT4Zvcft5/Rg8ReonQQH4M+mO8388vLxUCs7vXL19APfDzpwD3
U4L7cLBXER76aa8uXl9f0Ut477uvGsqx6uVeGI46z+49WvRitOiU6MPLd2hwU/VaeXEfbSZnxeat
Pt3Co/9zPd260Vr4+n8ZrVWjtQhL/mFGazVSWNwx/9RI4cNA21aChzaUxukxOXESxweBFafTCF8I
LwWpXhzpAgYeVHezc/FsbXUnvVix0R9SzkL/+f8OuXjc2NBaSxoYMuLkx6gLsFKIGgIs7YsZof20
Jz2UkUjtJUmWbfMZHKkmAdWomTi2bj4OA4j2qyxvoONZ3ma98VJGkP/Lp3rHeNI49tDrazP+MGD4
fcbmIpTLZJKwoIHhBBMJRKvQ5vcjcss9daYD8oPQYO/9EjQgD88KlHBxHYKff8UDH7P87wK6kyks
AroMKq+TZWIKuFgrE/0p3KhGOUVnlzqKFkb1DYbACd0hurp/TYGFOB8DGCoqOjeDRdSUjV2TRBVm
cFC34x93B0WIeLMFp1+LCOXq4UI6dytDrq37Muz489f9yGR+7qkX8URTdu2gaXhqsq0QyQEXVrnI
fSHVUQFWUO1mnBdFjAAmn94ZvGv08anQMHPucqAJYg8AicnHK1HRL0PaH1kOgJRev5xfqY9t3cn2
WLj2UfSaZuSY5hd46xcVYSIqQ9iJlIYKaR+9Xe+Cj6h0bhXJ4ncTxEKKtnF3Xat7iGrs9v3PKhJQ
Ux9UPsZFI/qXL6/3r+dnurqR1Ts/MTh//kZefaULT/oPeqVrZlKplp0u1D/eTK6d1oVdz8KEDkmJ
PZg5h9sr//y+WfnwJbb5j334UWjizCk/4iNONqUcKRSeB7gknJYGB5iApgTEJG5ykF9b50p1wcdu
el0AUtWBcgz8GqD7Kp1rkDMoxNMPVXF42px/4rUzvUT+/uPONFkJIpYk8n9GELHijY6Ld/LG/gRv
tLpJFjY2m2NoFNdqk+guqMRCAHkRLcEDNK6ivlU+QXO+jR7u/DsGEN2EBEiyDa6BRdwBy3iP3nx3
JTJZndPSmv4V5rSwr3/mYfpDcpj/3jVt/ZzGz/kvTlf/fO5+KV5/uW+f27hp4+//DJK8ygT8fenL
66Juo591/svhucZDPn+kfak+4TftSyg3/wo5UsQMQgiLEwH/8ptALzHNX/ElCNZAGtPkFsOm+pv4
paH/yhjlkE8gkLiEaDd+6G/il8T8lRDDgDAY5VA5NYX5v/7tf0Mh+fd2xWbx59P2xYVFwedbkAiG
ICd0gAVUMBe+hGhJXowBG28TraaerpFvPKmgBJPr3KnyfHajGmW1k9W6/c3cn46pQrkTJ4AxoQkM
CXJhQPzWIkt7WzaC5zQnw+3cd/021qGeGVWQ2jw/ylHAYDEMNQUciqDEtPHfW79OSpkOmUH625pE
+VUkM3+O5Oils2l4Uht7J2qM8JAMyX7Mxb2VluFuZQbvFteAxL2tQ6FUadNax6rYie0sRN9N8zzV
t6Joe98sE3s7lIxtdbsHtWXDkoss05GHjULgjqve2GsJBNVoYad+QmrmMKueLruIJgfSkvAy7Mvw
hVp9tLJSy1BR1w1umxBo5lyJoELK7+1K6XNkSouY+a2kebS1cokQOg+13ZBnzJ+Nucdtb25MCBRU
17EG2L0+l08kiqSbmfOPNg6j77nR0mup19VFFqTjIQqk7acG77btQOmuDIXcCmGXvql3t4M1DY+E
QmNNMHvCayC9m7R6/s2S4/3KK1gUHvFoAgrZ1DAFulUM21rcKPNs0qaemuktsxPzosrJ6PKZxVf6
ALVou051tzPr4doMsmET5ZO+zW0IL5yfhAog32xEQ0BAkEJO2zAMG4q2b5e3aKyBCSaT2yFvjcs0
ZV9laOQbOljdduI39hyiUm3Va+yN7w8AEzash61Dc9eEzvbitba63fRWnoW3A58idxbkaxp1oASS
TPMC2dh+3Eb3PGCoJoRJ42l1rznnn3x5l0WDkA3bpwS5YOcgzLw4gzmxi1xauX0D0apmx0MNWPpq
5p/CPB42IuDpjkz3ZihvGmNCvQLKqk1cB1vSGUjtQyrlMqFVtBV9Ot0ltfCjONsZuQaCuZY8tqnh
tuBA4rO90m/9zkAxCFqinGSYFt4Z0xeONWnNchg1w76pY5vfT2zoN+1UBStxJ1Hr/2Zf4NMFxfoI
kxGdL0MrYyyKsOBivollth/DTtuNBJsUWCOnS5jckrYen2lpvsQdCIZma3KyTvAVY7y8/ui6RTA0
9N7xfqiSTXu7O7WkjvK+mCFqTgP9mpX9lT6P6VPf2mjFCkooTlY0IVcGZLEsR+r9C2OVFXldyQU2
TpUUT4wdosYeCrdNdCCvBKuNfc7qxgm4NEF121bKl5j1t7mr6c/zO2wZEqvpC25y2yACjkzni8As
LEyL1Ymt30QZu6q1OHxqKPaWhHY5qKPI1AMO2NnyACmW4sBjkwfOOPbBnvdMp1szSgzHnCLyjQ1W
cwAMIwBXE53CQx7o85o/WNytMFeDMsJ1hu45btpL5nrDHpOsyfv2hsqs+mQw1u6GKuAIaxOy1bQQ
xLd9zi/zqRwfsqLEAmakQHKjFzC1lewbNzHzUjplJtsbjdNqG+W53f92aP9QCPf/pqK5wE3i74d1
2/pn/j365b7ofovuIGf+y7/n7XP9HVHrL1dLdXP1Yb9FeJz/yiDVqjPGxVt1c2r/CiUTxH0c5t/g
XCFaT+TN4Wtx8PFzaKO0FSbmP/TNTftXG8bBwhexu9l/IcAjJsIfE5/EhKAIhJYOUMbT2BZzCO5R
FjWfE8qTm3Ym1nOvm8E2pX3tzDi2K6btSHl1YtoITL6AXKFBIdMO2fdjJv4k8tHGBlGAaUuoq4JB
rrsm7CrlL7V9NYOeU+ZuX981xqeqRUG6qJ3QBpxLfq7yezNGkXt46tjgFFzfZ/VLbVTbnmhO0vtG
sE/5uM+ifm91d3kDwvIA+q8myCfllWF/rojYQG/O0WTo2Mm8MZvRnbp810fEKXVQjJU7IwDhHa9X
3BxZePh3j7twGLSuCoTZeFx+Lw7xNUR4kd2bPQ3df/VNuaF36ZdaFZcNx16J3dZGXljvYZw1PRgx
cmB16Ekdh5ugfgyJ3FR5/NqNbG82ryeH4oPofVnVf/ewy3CGWWOWUQxZ7psNOtoUnyoKl+kWQiY+
iD2dbLsSxS3i6OWIyzh6KooBCpkYMdoD+Xczu+Z2WKlqfjgEMXGKcR4pgpa3XpB0/UxaAz2iI/8+
i3hjsduwAsyu+JLJp/MLuAyKfnuck7EWuyVlNa96ibHCa7T3lT/ErnqoQb5X7IbH/Dr8GV4YN2bs
mJf5XbQDlJN+HqFk/PX8LJbRh5qFrROGC5JpqKvfYhZm2nS1lGniNtqGEk986SNn5k4/bUrLidCs
ShwjXDkoCwf4bszFbs1IbemtkWBMmmz6GOS7LcpO4ViAxDWZtytP+H40XGugJcUsA5bPpjDYp4nd
RmhapqUkd3mhmW5opONdaItgm0yR5eUFpX43NS0qX2V2MO2y8Sjuc89TVXd+U9Hqssya7gY3e+NG
i0Xyc0os84/tOphHjvgS9lngHRjm0a6cmEnCNAL7F2uOyaLYrQ0d/Ix2HFxSbQJ5YaDFXhDWbMVk
LKJbAxd9hOQYFo0WBqfHxriTQXWS2SkxIPrdRaxxMhHWW+QuYv/86isrcOIBqImo1oDCBBIfyjOK
xYFKp6GXsWgm3xITQcd1YXWtg6sA+1zrenkzFhO/rDMyQaS8tjgIRmdrDZpL6HIO8K6GgQQMR4CN
k72wVKS0e2pIm/iGKJUYbgrcUD3gEhrHumOZWbGZw/JbZNXAS1R2fSmjuNwmMZlcW2uDi76zkpWb
xcLMIKS0iI3bBS6kNt78cu3nwm7zsAnLbUut2dHiubqUZVXtzVr8pDEf/DYScsUZL+Xc1KDww5a6
DOI2iPrz23NQ0EK2Wh5h0GnM7sus07dxZycP3JCJH1FaZ44RTWAmCQMByS45UZQ+aVNPrpj7Eqro
JMlX1mF5N8WckP0RBjU5Uli4oC+sT2/oUTFUMyJY3E7cOJuSy4D31K0SXP/0QPxIBnC7F3HhknCC
YIJdWStFz/fLAq05iqScuvegZYUtloXNQUW0ukIbObZI5JpDTrAr0l4vnIgX0adcFc+3IjLTaYcQ
T38Morp65npWWFs7H2ZYybEKXs4fm+MOODk3DN6HIylmmxzpP06txcKY4dBofWX0Wy2mw7idLXv+
JPM09nPWZJ84a+PK0c2+JB4Np/F7m8VMeCmnE3iq61reiizL0AZjcK3Y8GqeH2KDhrG3MsuFaVVu
0sK91YAmNRWCLKtENrFbPvDc8mEDgqsxrbNHMiS4WmWh5Wr9RLYJJY0jeKg7TBJtX00DqKtFi/rO
BN0XMzCFO7fsFicu2Y1h212szBDR86n9Oc6QQ/AcSR8I0YplqSSZaMM7ZD/9PJg4+EJyi2xI1cwu
qUvDGcg4XBQkoH4R10BVijrbyFAQNzID4eh8GlackfI1p69VLZhAWxtMr80gjbvYbGVF27YMdcuX
JgeLPo2gkROUUGojZBVE+H4oXDGR0zNszjmyX/j+qX1vWRdnbch9JJZ+6vUMOiJa800m9LWRlgYW
i0xwj+YIbXEzFuj5ejsUaapqrFgS+FMtv092LHdtRsDKQcFcEKe5+Zlzu3ruaFM4VpsAaSJrNNpX
ElQwYxK5fKiKlVN95Bt4u9AEHYSGqePRTYHM09spDRRGjEcs8IO2lT/GlJp3dsf2ephqrqQJ4LdR
XFymUWtvc602Hsg0gMdFzu12HGJo8QRad9lYvRU5vBftph7a/CKZm2zXFlJ+quCON6Sf6/357fp+
e2DWFJc0znBv0g3lyU7eWQr3JYwmDvyu5/NVHNtgN+kq3U8DfVo7u4u0k3ppQmUDwYVgCGCmVXxw
MhZLQtsaY2b7kIDqPotahpCe4MjNJllFmNPZbfiNIQn1MwooWvYkSfximst8W+eSibX00/tzioqI
0Ckssc2RLV/MZmAjvt4bgd92dXVfDEFyZ46suSujkSZeGphQ2IzZ1IEZmvXajxxHK3ZKszQ3s9A1
6E/Osn0oWMnEvh+0BuTVVTQC9UpTO9n2bU+vur6WzxmTrPB5xvRyl9UEV8C6lPMf9WpqaW2cBCIs
gav98trbRnnVhwkeJmgjvs26ibvBELS+7CoIg2QpJINKLjcNn61NW8+Q+kCKfPeHtxIu3MKkJiia
GF0eAKuRfBYNDoA9clRXynTeBX1qXWZGQldenjrei7OG6E5QRJQwtMgzv91JSAZaIpx1zY/SACRI
tI88pBqajZxG4Y2mDuB9wyApWvByZWRlLt+NLGyVQDFR2Tlebk72cCryYZJJpfn5lDe+psfPRZkB
JF7NsPJJmXsadN03WdWWN0VZFyvXmA9Oq4rebETQhm4igfv2ueO6TBMxy3BfFiG7CrpJv82x9xyN
2GvnYxkwYke9GWphzsY2ynSRhOEeR1b4lR6xfadb6XZCVOf1LICUBkmTFRPx4fNR5MAJIQzJ4UXs
ntEe7qNLwn0bCqS+G+0rx9G/1vlQroz04eMJzpFtRz4U19C3K9lHhtGKguDxcCvxmBk4SPHGT3zu
gwuaBeY90+dvf/R8wPQBFGnjDoQE1ZH44mTrmHJIpxBLuk9Su9zy1K63jd6F20HP7JU70PvzoYbC
GbTQFQ3U5+LlaXSoB9pinzRSFuDHsdBhXsZzWjkDo/lG1AHH/WvGrUSLVp7y/cIauGgIVXZCehFj
v13YcU6lDXMe7mkk8r0m4tRJjX68rrmKHOMy8PRxztaCrveuBQcCGW4V1qO++y7ZKEVKyCTCfRGV
44gRjbpFWDpPmVPNQ7bnWYjEhijDut8LIyAX6WRrFXJ/efhUjNFaBoC+dy5IutqWqrKgN4gsQbcw
0WM+J7btV8IqvMFsMj+qEX5aUQXZJVgQt8lr5hmpxvZ2I6eLJMLdzAq1bhdwvXL6Pg3usiTR3TYi
hT+UDVBJcpgeMy5BApXrzSYbqXUZB7K8TU3R7XmeJPs0n1Bnxq1r305hdkvGgB7aiaYXOo3JRg59
dTFOInVj0fKVQOL9e4c5VCUrXKmY/a6mNJhxUc8Q2PbHDgRHxvVco0OAPeYo3PbGihn8YCwVrCCo
xT3A4stmylEWvM7qPNzHMY8OVWc/chJCdqS0BsiepJ+bOY025w/vu3ujum+gokNR1QW5PRzt230d
p0Y7h60d7kMZ/CgJDX2rjUZHGaqbWe8av+OB7aS2DY6tlvKroJiClSV+f/dRaA1o5VEO7AJiqLdT
QFlStrOhwYCIoneQZXvWuir0rGmGUOKQyBVX994YUzgaZK90BOiI5hcnGRiMnJZhGO1FPnUXRIur
wzwa/VU6Te3N+dV971VVtcAydDyZafMlDmBqp24aojzaj8K6CIugdiTPuGeaTbprsJqI3wMojeiD
5VXmIFeuSMuMJAJTlZaC2bIYkmpID7xdWAATqNbPWgy3WkBjZorFvgpptClsWrvY76BsmzLtpelT
shFFMN/khfY1tnpu/+GNjQ4sGG5FQ0KRHFUb/8RFiFSybIzseJ8bNTIC1eiRTJufunSghzqieu/K
6W9VtzfAnDOgmOPDIxWCC6JtcMWg8XbMoJZDMyMRtrdoCq4TIqMDQtZhZe++30xAeBCKWI1ZuoCx
fjtKZ4tOyysR74dcZ5vUqAyf1jN1ollvV3KbH2wmtYLIryDJqMNCvB3KrulgDjyV+7Ro+os+YJ9T
3UouiyDQfYJrlGv2BZTES91yitycDue38vtDigdFbAjEBcIKAC/ejl6SoksCUcp93ozpZgyqYlsF
DD2DBd3PPW9WTs6RsOhtQPobdAZoLhNjLu2S2bZDN42F3EudRt5g8XHTm1O4mQDu8WUutOugi5sL
PawBhKF64hLRRiiNt71TdXW+bfUONItdHL/oHSgM0I3L/allgYeQFkx+A5OXZO5NtyslMDW6DHda
kI+HYNagRoT86zPr2ztqNe3D+XX8wODiwWBnUadUiallmQCV6ajp8kbuAbSRTiesbCOMCqidIA93
kteXVdToF8PYdp4Y8c0xnvSVIPHDxbWAxoBJEEBTWYuMRqMNHRFTDKBWQKrNiOy2VxojBRFyQ74w
ZskbrZrwciNwMvuMa+2VkTPxSEg/7XQUz32jqJ66IZs3TWTFYAy1AL8KGfOFRu0rzQxLjyO+vsgJ
Lpt9xVCA1DQzR6AyPFN8bsZpvmusWb86v7jvHaiCxnDE+LA2CLcXm7TKylhG0QiJY2KivaUk+Wau
JnBIpiH1jCYAD0aZT8/nB/3IBCj1Z4HiiIluafX9E+NmEqn1DLmRfWV1zNGLsUCad6CeXbNixXV9
cAiRfWcwN8jycvtYSTwZKg6bjsi2xt7RQM0TB3p42YV6ujXoOO4SBOIr4ymTsjiEBlwyNquFZ4O/
ePtodlGbqLNgr5KGWB41azBPsqpe2Y7vo3oTQ8BHEZgXAQvzdhRt5mWrhbPcB4PV+0iJRC6Qr1Aw
S3HfBozNvtaMofBwboKV+PrD50P+Hjg9pF+BKXs7chvKvpSGkPuGiO5AiFZ8GQq7vj2/QT56a6hF
KaDK0ZbRt6NMYRchuaHBlI02uGBDPThMU6/5GteSOytoyhVv+/F4gAngtoL0CVt4W0asrB46rGcf
Q0JMNMXWsLrQRWHMdES7VoL86O0hyEDBEyEVql+LICOhlIY2x2i8IdllNHSJ17J89scEGtRkOljV
+BhqYbH5TywqqmA45cBj6ADtvjl1Nuo96Apmch+VBkTfJK+2IUk7JwwmKHDGOrv7T4wH2J0aDtiy
ZfmtBd7Kzvoo2bOSQGl9TvMrQP5KZ7CRyuyLwV45eh94e4Mii2ehhI5TsXQTNE8LEVe4+yDPqbkD
6aQ/NggbW1CF7TXdLDb2RArkWO3IH8CYsxJsfGDUEI/ruOGplC9ZxuQyyC24XyvZl3g2J+jYeD3K
+tvYWa1/fmE/HglbB5gzHUH54nREqFzbSRWle9JL6N7Fdu3XMWrlnGfJynH/yPcaqF0ClY00voVy
2dtNM8l+JA3yzvtIb6OXhM7Vfpoqvq1mWe1BIFXuQ0CXD0MxQ/KOmc0j65vVG5caZGlU4fhtRI3I
xJrHSZ4Y8RJYtjwgk9zrGgtc3WrgU6kWbGhmz8gb92ST8oz42PsgEcojdOlZNMI2CErfzrR+d375
qYJFLeZjAfOHFDkuukhOLRPGpkYBj69mzY9lRYjT8qh4zVqT3PCCR/MOsKbJ9NsyMX+kdRpUO8sM
hquxGthT05bglB8tcm/lY31ox3oCh1Y3Gl+lxqGqOPT0y2QOie5MZZvezmKMQ0dPoilyjD5ExiIB
KjL/hKRGd9OVcye2KHBmP4M4H8aNUY7saQyBaoYZkR4ujg6JyvmT0ZH0Oger4SZAUPEpM83yVqMR
INb5kIHoLmH6lDqVicDUqwIriZw4HAj44ue89QDfBbTJjEIxeoNGG+TgUZ5NnaBJm10nqxIxD0sy
UIPIRmBQ1qbfCzqLL1kWw+OieWd4EeWUAtiYRl9NbbbQTptFKDpbAw2cruMozUddkRlemFfWlV6T
8jBWRis9Ksfs0WhgDes6HK0dio2Y2wSYKmjlzajZEBHYz9VUNF+yWWPcIyzrmYMWEO2+xbQjp0nC
DHQocUaeMj0P77uxiIWDnuQEcFC9je81VpTaDsU2MTpzFxZOSiS7GkT5c4jll5BrnG3GNCePVRvn
ow+E8GxdI8E+vFS6SDeJHljUQXJYQpRZcuqr9eY32Rg34KqPwu5SIK+Tu1mHGMyNR5M3G1rH01eR
9MkLjyBisLHgaZ7Mgg+hl7XW9GST1oIIMWC4EHztY35dzlP0zJI4sPe1xsleq2sKmsis767ntmhA
NZIBJe/UoDoJdjkrxPe4yEa8vrQAwEezuuBgj1Z9HyQDais1YA9QZdWCWThxl3O4Ok1OxNNie77P
zBgl0y4oRLJJWt7Pbhr1+UNGy7HYUWa3vhkVxaehTqz9HDFkmKSlHwRj5ScuaiS5g65CwYH3fX9X
5nMF0u/GTtAzPHfksx7Amvh12smrWa/1Wwsv3XSSYExyx9K0ZHQma9CjXRnrod9ZFZ3cIJs64ZHG
OhSTNX7PK9s2AbjmATQEhqqtvMLQQbafsEz/Ec1BAsTSPOvCM7qwfDSGsn8Jm0TagN7xCgQ3tV4+
URYXP20zbe8pm7vnWY/JiM08Us9spxIzCQd5I9twYm4zMfbC2qHW3WCs9NI1gOcZsA0jQP9GVt93
VSKQSwyAQnTzjlnPTRNNmTvBBD0nMhnkRiPcfjQSDiFsJB+pQ6EynLlhrD4nlWnnzgAHmXt9KMgL
Q7I02QXDKG5RXAoNJwchnXQTXGk8u43ML0AOi4u8muTgpjHpAlcL8x60HoaZf7MH5FYdUcSsQ353
CuMNNVKoNsN9gLCGVBNEaauEso0Jr/zIpywCpbtd4iSZMUpUbqdHdbjt8m6aNmkUdyDZn+YUdS9p
pbcZzZvbQoZT7tCRhx7MQP29aMbsq0aluc8K2wDfTwRMp5MHfbO3h5F+mZO8/zEgBQwcVxz2oUvi
JABzXkJE7M6BpgFQFqXdUz3oduJSoD2+hWj+qB1jmEW1RVNL8P3/cPetzXEq2ZZ/5cZ85wTvR8Tc
iRiol0pSSa4qS7K/EJYtkwkkmUCSQP76WZRPd6soj+q676eZjjgd7eOWEsjX3muvtXafd/KpH0t/
TGyAoW6cOaWNzsKiI2xBQDaFQz51x/om6nL51FaE7UrQmRkcjZoBpE4mvX1uagdJt4imPLdqhkfi
9uJIW9FjQjss3VXXMPuNNNr7YaZIfmItsvGxyRuCbu8ql9WibZSHpU4FfcQBnqlEe45WWGtj9q0H
3KYTLD2FOoiSxZ3Ki+FVpRV5DUart2NTgWMSpw0UNwun0NF+bPvIWbQcBaRbZEfOseyCgcZjnwEh
BwXctJbYeQOk2mNXJCjWl5+YWcvvnshvpabPpvbcbiUKsHiQ0HSZe1MEjTAXwujRvRusU/gIgeUG
uaoaRLPAWuDkURDXXDGrDqoNh5oG3csNEgQLVKyMT512fLTXyHWzb2lH9lGootceH/OYsfaOedEz
Usc8X/gdLptE4nAHFbbq7kzH1OMyxwL+Ijol4CBTYG2ZZWag+XBmj27CKpbqJRqC2HTZFZQe89LJ
vhRWTZ7w65sADKgI86SLMd3qTEVBTA1slhiQDv/J3dTuYksa7DMDH/Jz15Z1i5cqBz+2xsEQi8gw
KjQLqRCLQMLjjRmuLMfbh2OH3tKDsO/KunCxtgfDY3HVSaNZhn3UZHHtpSkWEylKKDkrGeVxhOJI
L0lRLMemEjL2AsRXmrUqiIeaSALUA7ZIcRH1cHwwwyG6kS23viiVtes+61UY+5ZgaPaSGf0tFrOD
4r0jArWoul6Ihc/lEMSlw+VOdhEIwmPl8y+srtsHgQARjVadCHIwnwBwTmyjYGbcQ7FEl3atrBeD
eOF9KHTEf+WRf8SzfxBv1UE2b2/y/pv4n9OPfudibKCYkv/r/I8Q9f39mxff5LezPywrSeX4qXtr
xv1b25X40V+w4/T//K/+5X+8nX7LcRRv//k/vvOuktNvw/KsQHM//dXND3SvdRDv/t8p9Le0oa/Q
eV78yC+ivAGi0F8W0lcA2aCMhICM/qmF9KO/kLmDJQ3wDFjBhH/+zZR3/wIPHj9potYLXPgkoPwH
Ud6y/kKiP/3rAOyBSU74J1z5E5b+r1gXQ/hIIQIgXacKPm6O84DbowXqD5lUjwgD7WXG/QKbbfyh
Str/qOsiuLFq6S24X4G1aLrtIrcgjuw78ELturOupIwzZc70NP5U7MAtAXgIjjGznNEaaMlIqqEb
K4WOG8PZWiYrnwaP2DE2X7NhVgVXVGqxlYi0XApi0QW1oo2hq69O3sNIuQ3ZomZhexycslmrxq1v
EPmZiH3T4a5S0ctAjWv4yEyS8+u5kVxPpADAhpE3pVDvMoYhT2UXKCN/NEWLWpi5rioJJYDVmgsz
cotPvFHZTahDuZW2ih6r0EK/ebso1xBH9rddmzXfO6baJ1GmO2/YMst6e7coH39N6Hus/VR4PZ9n
H0Q7wJpg9IKMNQf4ATy77lDgCZlVmnuXCfWTppULsavvLVEY8W7NUItYo9FbYnWtsYBmrVj5FolR
ckU/87atH1zm9p+qjLe7oNJ8XUQU17bRZ3Fjsmo1UFVueJiZD7XssrtoMEcUhyZ65RCl15Lf85QI
txTKQmAPASJF/QTXwZScv/vgtAMOWxiieSgcv4dJjtk4bjx2ngvNJUMLd0qGPvGI3reekVq3Spqv
NeLwB9paQiZUjbg+ZFaug1Lki8xo5c6ThSzilHdNUmthfGe5EaKxvR9huZfG2hi86lEHpHurxhbh
B0EsexTewVFRjIwgvKtrKtdauzhKa9lYMkm1A0MUUfLbYXRQWQ2FUz77QQ0NWWSonZNr+1nng3vE
NeNXCXcMRI6tINXXFJWehWXLN8xXbcWlRFYeA6KKduA42RWiMypeXDnA2jdTabdFdNZcWS/nuBsA
Zz9AWQx1DJA9HFTjZseCWXh1m7WUH7QFmmWFUGslQ+FeYw/NpvFimBm04DqImEJO+AGBhlgbuSbr
UjcRMimepTHY4/fCIqBmRSRBPMieIFGrjpHTHSFyffl4h5z4t+92SADYAdDtRKADQ91E2n++pNyg
H3Jn9MVeM1BqOscfdlwjy/NDHt6BtMgSHOLNuh8Qp3mqt36OETfukHuVt0WjdVyB8rF168hPPERi
cYWi94KOgXwoEdPBUqp2fgyQ665tt9+wrMdeafz21mKFtfFdCba+E3Ivrhq9gdNg8UxMNdxnwyge
mhDZYkByvvFEaz5GZW/t8Q8ozHVeP+E+C68APrOyJGYfNQeUZECiAG0OsOgMdR1G3wGda0j3woEh
56jvc3yHNi8TbYLN2vtbX6gkkzCm6PmhBq/+46k46dTPpgKyWcDME0POhYHAXI0qbCp96RbuPtVu
vfVSI8DX7bd+6YNVkY4l8LSUHqhRqWVPfXSWgn9k7IF3ssC/b4DFFeVdUYz9lZLXxaaYHgsQsQ19
hRmixHe+Qqj0bBA7B2fPrfHZl7a18yhxbz5++emquHj3ENwNjGWDMj5Da0dSpClFXLlH1oZ+WXYf
Dz5vbrpGXtl85yD0NMmej60N2ijIwqA9zQayzTxs0SeN73XOssTgnLSwIS/IogWX44lx+89E4dOA
OKihTnBPBHTQ6M4/X0Nq1ZWWI/eZ2y5NNT4MrZVI5v9QkMA1YKKiUswWH3/N3yxloIgo/CBUAk8H
AOb5oCi2FgDgldgPEbId3RzICBp2063Z0L4GwFF0FCy7GkYQOflp2+wKeDd9xPPZhGcFunuAUYYA
0D2pBt/fUz5zWySAw743SLZQlQ9VN2AQQBayf2il/YpHsreg0ahre3i2WENz4jSACg6TYJSkQVg+
f3G36lqk207zAJa/3pkCfguGxbd9YEP9jjIhi8uW6qVIOV/pgqXPwNzUyhuLelN3YfcN1xF/zNPa
vvJFrOlqfvdJcLSgUQbWHqIQC0/pzM7ZQlHsbETED77UCPFD5W1Z3dsJY2160H0b+0OZxjItnFUp
otugHaC1G/ofwLCQSQUV3XQIWlaEo3inQdBbMBPrqPZ8XA9CXCNUzRBpDyxvO0Ikiqd1TBT2LsTi
dgkyf6ENUC8UWOxVbKjuzvLuI2dc2BVfZdJewcYtTkt9ZQpnawfcF+il3QBINGJ08JpmVaI0q6oc
ZOzxYawkykKjv7FRwInL3kBP0dLyVhyo+CaqhyvH7+wEOo0L0Q5qfQEgDWhFzleOVaLg5hKiH5ye
0kXb8nZpBG2RBFEoVx9vz+kV3q8F0LIQYECgY7sAt7EYzocC98aSAfWLx7E0jV3QG3eVNiDOC3DP
8LSLyegOXz4eci43QYoBYxpvopfjegF3ebb+GFIuOqaN3ptBpGOH8RA4SatZbDiNtQlKzZaAj9gN
OhAEN2Prf09NQFU8qKytqRsrHnpDrVKWh2vDZDSPP3680/n+r08STo+HCB26fguF3akScv5JvIHk
Fe6vcc8qsLwtiHqzrqHQa4wReN0OejpkI41NAGgvUDr3d2lG2x3tOkgNaNnfBiWFxmtw8wXthb8M
/bGE74oVNjGpWvLFVW1xY+sqCXMKpjb1xY7Zub5vCreO5eC+dKGelCzdsHValV87jc8PpV8vB5YR
eF0uPj7oOOcvR9sAIE6m9B5gpJ9EDu1uHSBaS6EH3cU1cY1Vyax2m4evHYOEBZzKJIo69gmL6LM9
pq2TEKa77x9/8/ONhqea8l8IYLEM7ck/Z7bRwHdQRZeO1j6XhfPDC7tqA1p7kNSwLlgS2L98CVGa
XVmpeS3SufgeGHm6FkMIV8AgnZ+FZjC43Ku4tacwBlkBAURfnzGyrtz05xt6er8AB1dwEr8ilJ+/
Xyozv7fqsNnjiFPrxvGe67YOFpDOX3M/Od/Pv0aaPqYPY52JMThbvKj4ThQC3uw9cIBfPG5BA1BF
t7aFslI/AD8kUVdd2TGzaHEaFDKjiZaJkBGx+1zzGNZiULgNuj2ICXzlG8R+9OuqjWFTLw85Dp8l
Gcf+qbMjc2m2SiYh0cgwoIYEYWLINihm5eD5Be21k+b8pvvHg017GGRc2GDNvobuh8ppRdrtQalH
AEJt6yvA8+42TR19w0eR3qZFCUPNoEK92hTVFldLDuigsBcVwAqCLGxVul629nRub8tWvvIsfHMr
o0hkNaorZ/HJavbs5JliJHzDyA1NLJNotg3sCjIuwxHNvrF7tNyp+4HF3DezdVCjDW0jQOHVHVu7
QeOuwKob9kqFBVB1W5OvPgErC7+zvbEsTe5Sp812yLLkq1dLtvYmhS/LBH+zK8q24EI7SVFn9DYS
AAmUK9EPSHjRHbHDaul2VOwabn41i6J+wsEAUoRhWcHOKQmuO903O9Kn0V5JEa5IDjV1Z3ntVtRu
DYy+8hPasWt+UbOg5TSVOB7gqDSdzVhis0sjGwyHFQGp94GZH6ORQ+8y1u6252GzMbiQD1lJjI3q
u0ePa/2csjD6ko7qpYDMboWDVy4LH7oQ24PEdIyKcTcaLtlW0ov2oRj+kF8y7QjcIqDAI4EHfXZO
eMq7inWaGGJfjq7cRGMpUPCwRcyH0ltI7enlxwfo5bbHeKjH4QMhugcl4vxYz2XpgVyWoipn2+YL
xCExCKxFAi8hQDGj9G8iD6Tsj8e8PNSQiuGsRskC9KBwTsVmQQjApsnqPR9QB2psai+IhAEOtvQ1
Nt55pnSafPBTzUnZPS2CC3TPUMp3WwwVspDDayPPdhzltoSSotqWXXpNjHI5XuS7ToTQBHgiShKz
WzJgPiGIQ/g+bCPj2AtQV7KUjPFoCrW0jFxcYY5e3H8TxRClTDiiQZiG7PZ8+tpWyoYqCuSjb/yN
hlw0DilRK5+2fiz8FDRNwfhNY6ruSqg5lyvg8gPS4IITeEoLkbGcDz34nS9yH69KI6P/MtR0eBWW
0E+y8nZ27TlrQLcmBOqmvTNq6q0KyN5uStL0S2EZXWxUNl+EKA69FDaMJQa/dWLX6Ic4omsfv3Yx
DF8NCxdPGrbNpnIdI6ndrnnuSpU9d8EYlxU8NrCf6cqpZYXiphrR4buX3S3X/Ar38WLFTu8aAPCf
og3Pmb+raNKR9QrLKCMlhMJ1SlcMRyiC3HLcfLw5LjbkbKhZCA99VqVTCwdAKMwhMcr2BeVxitQh
epakfrFHaS0+HvEEfpzdHsiUwJkBIIvMIcCmOZ9JV1k59yHx2GOpmtvBDY0uKcuIv/i8thZ9R53E
CUgFean9WDcajU0ih+8gLSdJ0zCy7FiIu9AItXkD+fnSYAJG44ZsVlGu6Ur0jr/ncEq7rZ2hikcP
OiJtyLcptVj6yuBmPDRawFue6/y2DvWiHkK+lay69qKzhBAvBvH3dANMzgJwtruAMYxxIut3xd7Q
UIrhNLxDdXBMFEgGq4oZwyIa3ANRjkQhvESpzx2ePv7UF8fD9AAuKkR4DNxGc0yh7BXw+aIp9mBV
ECDRhu++sd7tVwjY5eexZ8X64wFnIMqvVw5dZH3ICidhxixNMysUgUDbLfcOrf1tqNKVg2zXm+iK
VW81m8zg7q5STbYQLkwCaO2iGxsZrkFjl5Ee3jw6VdJgFYW8fHZQdQ1ojI2dlfsmH+m6iyKyLtyA
5+BEpDru2jc7TUF9zgZ0fVctLOwBqLZCYZrSwvuk0ib8Bj/MK9Nxua3BvUUai4IVUBaQD88Xftfa
FXgaXrW34EvwDHEW2tX1Pl166NL06eOJmNXHThMBRB7J4aRACnFan48FTTrwLOQMe9HaRcxDUmTx
iEpLnHlt5iwVZdm2c9xqZcHHYlFzw16BqdxtoXEBlQP+oIkHNhnQhCov1paFij5YO2BFtTaQOMhz
b4Ip4Evgxedt0jTi5MqlfZHvoMoIIuF0X8MYDsjc+fO7lgF7PQLM0Q0ZyBtoUL8C1hleOYvmIv1p
i57ItZMjAI6kuSgPp4EX2r3ie2Vkb1QFm56Gz3xi+HjUA9nHM9AtktD0kwNtUWyknbUGxXL8XADo
SUoTEpiP5+13GyjEmQ8WM6oME436/L1BfspMKNz53qiQdjPoMJfFaOdbKvyj71j6vhof2rw1buFf
cbRZ323UtWRkAjrfnc8AcrBMfcA5E/6KJHAWVGQGHCYNyftPFrCDZSd1t3AL8yfzoM5mQdusM3Bq
V06luiUDnMWYuoKez7IhPAD4MQ5cq4Dro4A3b3Xs5FmBip7Z7IVUfiJ0Xy55mz9Vufkta4WRtDlx
F7lfA551YI/68QzMFt6vwSf2P6zZoMyZgz5mKb3c90W7zwb6wzZG9w6AODt+PIh38Y2n2Hf6xnhJ
8DTnbHzfa5QW8DjdA14N147bZyuNynSM6YDn2+jYFiIpn99adsZXkoIT5dK+XxqEpEdf6GJf8FB/
83Ne7KowH9aOVaQvYySyL1lr0rVrOWRlk6FbVc7YrUIpvRWBb+iKohFxPIE2G9kjIWFV9pCmPbDT
TrW3AwmKdWCRF+WXbA1CVbQ0R9Ls/GJskWf2xnLMx+hW64Hfk6Eu4yAL8qMaAic2W7tcERucv7RW
bkwI/1rXKz7eqpG2axW49V22+vgb2rPQBfsWTH+Q1DFVQEZw25xvFaasonUGR+/riH53xrBP7Mgw
tyWLqBdzpu0prw9BSKR2v06zUXzNSPul6IAZN2VBXwVn8l6JRnwKiQRdmZB2ZQiCVmp56N+KCgQ/
j/H+wSNjlETKq0BcTQPYkvDRvndUaoN+lZUbXWvzyqtdrEF07AOWCzAAEkqUdmalCIcZAetDYu6R
O8i4zQfjE0ij6eOff0CUWWDuAzdF4Ktz3xWfmn00pI2172Drywe6zMZgCeIpJMDNKrTkgYT+Zmo7
QnHsFX0FA87q0WLrKnvK2oeqYjR2xvuwt+IuqpaZ3JSNPBa0j8OeJmPQxdhssXD6Jw83/pWD8jez
D2QW7bSdCG2q4Csxywd6sNLg/yPDfRdwtgh4gSbXIUdo79oDCFKOpJjlsUV3OMU9kJRRKoybLOf3
bt26oHcB3VEj5Cki73VSq36rSfgdRC+x9jov2tYoaX9SJooMoWGWP4qoISvcQuAdgu688DIPpU7b
RqegPCqv3N2netrZAYyaB2ofMMMBwGID0D9f2Fbu9iUhlrEfCmdcpeBmoTycPZZaDY9aK3HfGCR6
av1RLpy+C+I+GL1dX4MUy0Fty6hLV7Vpjmjwp+3MiXGkwENYDv4CpNBy8fEimsU02ITQ7+Oinio1
AA9PcMi7slUALR5Yg52954ZhAWzm4AILTZPCsI0rqcpvhwJmCJ2bjRDKnN9LoDiXGXgee9jtpsi/
6nIdgRCxLLC89h+/1Tx+/PVaeC+w2/CfCyXD4Emr11I4e5Avuk3hZtaCjZkCbGTeIv+NScPpTQmn
hPVoRU8yGu0NaKH1An7femFb2B1mzq+Ej/78XsanhloTvt8w7AM+MgsfXR6hgKcbZ09J/xOxtKjs
tfLTT6XTB1dm9bdD4RLGhAIYQlnrfAWCdw++H3gI+8Fin43IBBW/ov7CN8wsDnimrok5pmjufMXj
BILUD1yCAPWdeb08czlWvK6ifdQ5/NU3ogjWZmGxqKiryjgE8+FlgG1Xu6Ck2ug0NH6EngrRKqga
dAH7pBw8UghKXdC5ng34FN9oSsUNXNsNlN54Pl7ZoZc3D7APVJaAgk6F6jn+2auBAVPU+UE7BHYq
2u6/O5ZwNuAJOSi42d1NU1HvSlQ0Dw2nOBWGuWBmoRSGMU8n4rutpoTSkaVYfWg727/JOcpPrPLF
Crrv8aGRYIJU3eB8w7EsFgWkbw8aXOqlC/bbr+n6I3Lm/58myOhE8O6gmCiif/M7d98YqJ/guEGj
wb61f3e1OKdy4kf/7mphen+BBzdJggOorpB//pPJib8BngOFOertoPBMadk/PY/NvyDxR9gLNxQY
k6Cm9y/PYwstL/C7JnvE0zLAb/wHj/Xx1z76qK/FyWrp3XbDXsMqwvPhloFDGXg759s7cnRWFMS1
NrVona1dFk0f1wYLyEIIUDhpVIOklDKKSlYOI20XhAirMYtvTDn9HWtwz8ZWa77mQS5uiJ89QtoD
W0hl76PShbJDybzZ1QSuwypL9XdVD1YCqR2KkdCyVzdu2t5z1f9tH/lHq/J/d+3/491VICz9aAXu
3vr/SL6Vbz94Rb+dLb/p5/5efoH918QIAPPRR1ILp6t/Lj8v/GtaYSALoaY6eXG9W37hXwBIEU6h
GjBRfCdo/h9MYtv+C4tv4sbg1oVnAApnf7D8ptX1bvWFLlB4gCDg7gIghzHeFP2+O8d4GMgMsvJ0
z8Qr6mm++UyuAajzA/o0BN4TTwzcC/Lx8yGMpitH4oKW5lAT1tYvMqI4CL9Z2VEiO3k3AX/vrveE
2YtzeRoMBJXJVGzaTHMno5RG/eSiaex7KP+TcRdBhl+vQ8gewaRxN9XaDq4M+bvXsydNJyB/5Klz
1MLMpSVc7hr77if/yj8DRETB6Nog8xhgeq3Jdgp6QnNCamdJCEQdfehUHqh9eRirIEMjjCZx0XpB
Z/TP3wcMNtQ2IfMHVjmnXqWwicpQKk73UIgnhvtZlC++QDPLCBQfal0ZbJ5c4b2Q9ICsgrIzjlpz
hiwF0JkJDtUcshu19JsHp7km7Z8v8F8sb6RvgE/wX3NSZC8LUg1kzA4iNe9Ce2dm3sLo+uXH624e
M81HmSVAbm2Hasx0dkjVMjVi33lOH/yVAn8jqP4QE5mGgmkVXGmxcyc0+Xw7WW3WpWGUkQMg0iYp
ilXt2cWVMU5f5f2xcBpk0hhMnvge2kGcDzKgF06F6hE5NCBwLUbY0wu4Kt4Mr/zGfiXQ0fCEDLH9
3EPmAglStPr4c86X+2l4VCagJ3Y8zw5mp5ItHDDxbU4Oqvw8uvWB9HwDUs33vhZXJm5eFwAHYaq7
/muoaf28OwDRCCwPrL4mB7SnAL8g2EMA9VCv7Lvhnl2hv88X+3yo2cxN+rCAUQxl+eqmIRpc3Gvl
1flhhCEQ7MBHHAVIkNBOupF3b2P6ndVFZYO3QXIQjt4tqK7LPGSJtCywY64dS5eba5qfiY2FAxBU
mBnq07aeI4CPZYeB2MsiwuEqF1CtfbwYfjfIJJaHPS7KNmAznM9QRzT4oQ3OCE6Kn4a90V7+Gfjb
lSV/OTmAMWHBG+LDTWKQ2Sh5WKFGRmxyqIE5Hl2LQG8cpMYfQulYbhjGRcCJGwouEvPL0BzGxhGh
Rw4hAJtRAza1Av5nVEB4XkyDwKgJoQUUR4hVz79YG5U5at8ZTtW+WXbljpT0UZF8/fG8/OaLwc8S
WBUYlvCFMWd3Equ1rz2vpwerTCxVWEnjGuOVWZlHx9OrnA0yexUJ65khAoR1WNw/HJ2N7cbRs3qA
DDfJNq/7R52MC3PBF2Lr3jZDzA/27Rh/+jfeE5EW8jwf9JpTyPFuT8H1nRNitPTgwG5jMjzaZZW8
cgz99lu+G2N23pK2BOnCrDFjbrkJxwH11itp/bURnPM1AbDYkEQKeuhl2CyJ1y0kXLgX/86nAnAA
Xgk4AvMeR30LU4uQdfRQFc0mh4AXCMF/b4TZRSvh5ceGUWEEHHAtil6kuvKhZpqr0+6Z7N3++RLz
mCRAF6aeDvTQrOw1TNfXekHjI0vCBX1LBW4I+vnxe7BGa2dwO157M073YXJNY/Pb6ULXBQBsk3xh
zo7zSK9kY2p66IruJtMF1E7XzGGvDDH3y8jQtcwgdKSH6CEM6bqtjCu3+JwU+2vzAji3Jr7IJI08
X3NuDQ/htHeweV/hUrBmG7Fq1/y+uPd26TFYfv+y3QQLzKO/L++Llb3hq2ZNlmP8499YM+8eY3bv
Epa3GS0segj9A/j1CGO9K+t+XuG9eNPZsoSZqO6rIqAHuBGs0+341hbL2odxfJwtg2Tq/Foty6VY
l90CPgYMhmAP2eqaAeNvJxTQBEDgU+Q2e08tc4MOvUcPmV+v+65m3wy7Tt8+/pjTLzmPDHEgwwIc
Ni8gSF64mkiI6hHH+9Dx8F3qQC1p3I6dk/Dhmv/Rb9/m3UCzxWNVBjq1KXxSGKolTihgEnJtiN8u
UOh4YS2Of8CwnR2KA6lKDTPo/HD/yrblyrq1nrMhVptgWS904iRsUSVlEi672wytetHqOf7Ub8jW
vN38G3cMAnpUm1H/wdPMXrarKGICzfKDC5kmmq7tBuuasdOJ73Y+cyggW+jyhY8KHv1couTzjuo8
KNoD/CCCt1Yb6mDlg2xiNJiBK5gHvcsXVXv6pxj68mXUnvzWFk75Wbgqv/edwd7TrKDbBk3noB0d
DYgqeK7S7+FQ1zgd9eTTgX5v9X2X5ubPIbPG78pnJo19UZL73oQHNCIey4F9VYhzAbC9MqCLsNtJ
S2lzNGYqjeoTGq+Y97af4s8eDB+jpGUDh5SkFGEBNxYoC0Atb8ENi6hV7dJmgLMHzAbcva4ZuQ9b
w0d/iSEcnOUgPTQpDcsmkDFoBSmLKSiyFPVzgnJp1A0e9CpuCgkB2KP8ZQzNgeN/AmuGbQr62sTh
0IY/P949F/gEOupNaDE0kMAMXODs50fiGPi0TlUfHbs2yqKFRNW4vW+jFMLWtuzUsRuLkS5q0qJ7
nu6QuyZd3YbuGhy/okvSMe2ePn6ii4wBVTuAU2BlYkOjxD47NFjliorSXB3QH2M3ij13vZ9ROfnS
7HA7XaG0X+xp2HRPIo6pRIXoYC5nRiGgIP2QmRjMjANLxsZVBewUKZ2tcmiQsI+w0pEruHBqPf/A
pnDtjHGXHsPSwYoZZSm++GHv/IC/rmyT0K3MPSQjhoq9AcoRuKZ6wbbJSf6T0SJ77KIaQZ4tC7BJ
ULAom89dptr85MrzlMoUuS9aU/IfaWizR2MYxE/Z+eYPu9Xd15HZPWruqXKgUvYGNHVDG0xRL03d
VQLKUq/Y+3UEm0aLO9YYt9aAVrmezT6FRTR8DknooNNEXtMKLCz4lC1hnGlXcQOX+PusgTNTDJFF
4a0HmMMQkH9Kal5BY2a2Agh9cBaiqoVFCsrYhDGef7zAqMF5rhU9GjBjujchHY5NC9LqLis5j2lf
yq9+0BrbMOVwmk4zyB2r7DtMdtCTNvL5lQTjVPM+n0tkF2jPhFTJA5X34nEEj7q65sWxMAuxqpmV
LYY0DTcGKLVLPnUahqMrhO/QnB8aIYK4Gx3+2TEn+fXgdu2yrUO1a7x02MIN0Ew0L40DeBkERPii
AjDYB4c0LVdGP/J7Bz4iK3OorVU5euMWZyRftLD7u1dlEC1I78LKJZfO8uPtd0E+AbqBpkcIN1FI
RCFp7j7bSzitRtIyj1FQTscSd+VPFaI5Qyy4Zd9SdAT7Atm/vnGsxkCzwVK6n3rn5JFkyuohQ/p9
rMKx+db5enyEnQ55wk1nHdtROCweMwuuOCPvxaNkDPf0iCDFUQnc56wjLILqT7CSQGQZsK649+Gq
RWNdw/g26SJoFkCdG17QV7sJYgAy9E1xuI4nfkg6MyFGXZcPhl+oOqGmMUAL0aKNC4SJ0bMBN6VH
uLHClcLMlY1GpSwoXmxF6+9wZEn72BLCfAJP2Dz0Ri7v7aLr3Fj5Edr9lkUA5/WPP/IlyDOx3HEW
QJaM0w7L+3xdg1RYwuY9j44F6vQrNINpl3Vnoj5o1JFx3zWB+4BIybhlECbcg8fCY9Gy6Pnjp7g4
/FBjgjgHxSQgTuh4MYsRdeFCVOKq4th26DmN6wqk/ioIHj8e5aJa7k09buwT2xBQxkUOZmYWNTzK
qmOaCiuuYfoBQ0VDLdDUZ1PgpRMWLVE+99cp9Nq4tuXw0LMUjcXaMYUNae89tth3q4+f6jfvDgbb
5AYKWesEGpxPAJcZ8ZjTV8eqD8NVI7m31BDsX5nny3gOVRPYrOD0ArSCq2aGFrCitQgcdvixZE17
S3wz3YVG5m/CKWkXY3GQvGZ3Vha4S7hD4IZF76olyzyG5toDTH06OcQ1DO2SAY7TcZ+abGOZhrPQ
rACrH/4RHdQ1G99PvU0HH6mNMpS4lR76L4Z50SYapYklIg2atKlzzTN2WqNnh+H0brilUY9E1eii
zp2FmVcHbc2PfZ1li9aHe2XrmgCYC+9aQ+455w8bD0VRAP2BPTWZnPcBB8nQVW6t+TFENf82SnN/
GQgziuG0AFC7rMCFVGVxjCw0KRVwCbr5w8UyDQ/CMDTNUO6gqHK+WHwf5NbRl+KIwNRIBn9IdybM
xq7w+u2LSAHDoLwxRSMQN6I6dz6MgINcC7+v+ih0RxLYOqFfT6GlXhZoG722GZUrF4nfPmOpj1vd
um+c3EqU5RobuyzHLbrmsFgMBZpDyMGGPRUNflIDwoRC10NcIYomuLEZTUIzs1eDqK4p8y9CN2TW
WOjA+JCQwUJkdqCgaSQ6jIN6c4yGDu3CvAY2tGaUJV7rHaSYeFYwmP54ai7qHKch4TswDRvCbOT8
mxEnJbirdX0sDA9kJmqlm1BqZ4k2ZfhGBvhPiGSR7hallXw88u9eNsCQiATMSeU2my1po6Sd1bo5
RgXaxoWpDNO41bpcunDiWsDkqDvw0L7Wvufi3ML7gvuN2hQowIgqZxeH2TAXMnWnOeYtl8k40DRB
E27vyrl1ubWRTiP9BIcFfBvQWM6/qgV3NtCbcuuYDTBQCwbyKtGh6f+wdx7NbWNrGv4vd48u5LCY
DQCSoqJtkQ7aoCyHg5zzr58H6tszIqgrlrdTs+xgH+LEL7zB6zCq8/90FmGU8k0g2ThfZ64bnWj6
0gwN7SByjpbjoAzL+z7vJgk5ENRlVN+QNHFh06yB3XwVWxQGKd1vQIKAbE+/TxV2J5tDIR3iaCw2
Oh4mTY8WqBM0vtkO161j3yhhd1gclNvARoavNz61gV66QXJJJfZ8QcmuFxmu5egQWS6Xwqtibq01
eoRGjHQIWxpbSmz9HqPu34Jp/9EiYdmLp1f1AtZmzyDfDGR+3b5KNTlr2jAWx9qqnI2pFp1bqHgb
aoWdbVDjFbv3V/U8bie+eYEEEN3A0F6DtO0J3o5stNahicwnEPM7EdSJG+vhxzF4NIYEidMczkcH
RitRUGJVt5A0LxzQ849evMUXi3ugBByXZeZfzSxlKdJMzbQOGoxUL1en+XoiPKErUEw7HFjkC6/E
m6k02PglywMEoa6Vo7Oc54vX0j6EkYw0aTir6rccLMWHRp3j3q1p6XzSp9npUNQbjdmT1GIIt0GU
6j9b3v0/LqcuaKEXoNHfUL3VJs+qdOwto3QOCPQ7riwkaZHt/P3+Sr/of5xuLYDqi0YILAyAQ2uj
oKmW6zQK9OwYBWVPlt5n7Cs7bq/KelZmz0j7dg9OXNF3rd7pA3xda0pcGPEFvVRkOt06s/tnuQTI
66EWMQrf1gcn9cpIpddFuvogp4WxJUNOvs6ZZRWu0ZXUuEPFEJIrzMD+QEKWfykh842LI27t+IM6
Nv5kjMmHmETkAZ2CWvbbdOpIeqWo36tdjEhNmgTSZ9JmNffiqHG+RVBasN9RrBIVLcMsM1/CJ+2T
Xs/qsXBmBEFrJ5clt8HAgV8WlJ3wAXIazbaJI21yS+ySHibElEaPMyiZXlgWn1K5kn++P+Vv7DML
fTg2E8JlQIDX7JdQ682mr9ryKByj21YOEq/OrEmpu1DbPR3tUs8IUjz74vja6CF4i7hMjlXQXmrr
nd9d6DqBClr6lKhgLCCj1yesqMrMgmYZH2UrFTeTKUoXFEd96TJZ/prTLbbIRwFnIaZYqMGrl1Y2
GlmpkyA+DjAKrqpItm+EhYSTpWBDhfNZchXYUbOJOin8pHSD5bLRGv/9ST+/TBakHmgaoEkg7dYc
/CJITX0uzOgoO7VzRzN7PA5jLd8jInvQprG+hGB/Yzxq5pChAfvzMKxDzhJEdVLMY3QE3Sr5iP70
V7O6vESGPG4NEV7qxp0DLHiHF0ocgS7dYFKj07UkrZfGJmItsRRvr6ZmEddtdLGBXmHi9VVVlEoH
Dp9TmPBjnXRbBLbmS0GvujrSa95oRfkjZibNPsRyyY9JGi70wc5DveUXco+TSZG3rack11HNoxoW
H22FJTCQd/Mmhkema0S2PJlHb+y76phHF8vyb+zzBV4J0olkGeTcegNWGK9CL4uPlKkQ4SfI3FJN
vNTwf+PRhNa78CPJAIi71t0pM5RHvbdNwAQWpStTbpUtXdJpa1CU3QmYr9uytzQ3Scz6djK65NpA
vNvPQ1nzB5AbF3b8suCrU0ddGPAG5X8wN9aq61gpY1VLiEgco8x5GJPpNwJ2BzMQ3wIrvm+K/vn9
A3YechIHIksP34mS9lnz3qYQYkVFkRyH2ShvTEkYnyDxfqVsqVz4sPNkEvgjqeuiokpWvlbGaUVg
oBGl5kdjdp4SIbcfHNyW7uMB1n+tNMMGc+Nhn7UKgHI7Mjd//J1kDNQCoPxiM2iu9pLdIXad0Ok8
WrMlX2c1Zb9SNqsNBquXsIe4SJytISw1jTL64uS8KLSdHmqzBN4+O0F9LDmi5ZXcRwiU2QhSQ/po
sk2pS0npFbk2PM0G4pK7QKIM6VZdXHzPizTubqwghew14ICHwe9cZglUmcJ4VOxKfJgUaRYbU5vV
rWYWkK7VaKgPA441m17uQm2DEVB6D49IR9m8NuXvSj/ov2MMT696paz1axO/lO9jErSlGwHLNyn6
UQ1Doq/LA84yEYEvajv65hTd1O1QddKPA1nxs612Os2QLtI/jN2kP+cCCVFv4oBuMlPDJ7lNreFW
K3NnWAKN6VMA121ye1L8T04eo1xNmtG5Dh4Hx0ZAX8g5jkiTgmO7Rj4FUicCJuiBVLrRd65mlK3p
9UNqPTaFUd1ZMIAWwZAGx6OxUzEoRCUmk1xE/NOrqWQZ3KWtQOWKCt7e6jr1WlDdPBSVFPwmAV4E
H8ZOtlyCi/7rrHT0nGYjSTdd0ckz+DlrzLwoL/g3MpCZARX4BVogo8Qh7xKlRP9bFG3YeTL+yyit
tlNIgFkM1s6RaDaxCrQEsB6e5odaJNK3ym7l1st1BdWF0Ko0x6XRNNn+UMQq3RVDqwyffhvKuESM
uuxTgko2Zh6UX2YjMNXN1JNgeiPrZn6QqoIeSdlAbnJzR+6QbndQ9PYbLTQDPwnNFFH6vs6/cFO3
hd9BtrJcu1ekdlNQi7LddqimG/yvnOeIIu5z0OsZFjkilPmL6sLcGGjDV66M4RQS+7kaRH6nG9E+
cjoJmCk6/0feCBWh1tSGru1YvXbvEFzmrpUW5KZsjPwbqv1YQhVUqOVxbDZcAQZSMVJ0gCDResKI
Rl+dkcPxRiSCYYAM4/2Lu/GD2SS15kJB0XMo31ZSe3NWR58cWnqPqhzGrZ+bs7iGipLdAXWavseU
UE1PncfMvoqNbpbdRrK02BUdNu6Nkme/bCMLYnekpn6oncBhGW0Rfmw5eN9wWbMQILerD1I7pb+6
Lk1va92MgAnDeLkZ5Up1fMlsxHPVNuILLUvJ9O0ylz/MgJoLt2mioz7o8K/Tqkj9WgPK55F3ZZ+t
AnGgypzCHZpGYefqKrRtahNylHlVU06fi4lsnilKZtOrQx1db6Hm5vXkoK+PLtlYf4mbEkWURJWf
qqZ24JzOUf2pqmurceuGIN2dg964Q0C2br3YnsNtqZtSvolbfVNPbXKcVL2/L5VokNDWEHgJR8qM
CZoBtIwRzCF6yiXbfBBzLp7hDnWcfQn7vmuYl8tCOw99bptfA7rhNSGPhC2IJc3jE11UcnbsRbDj
MYUW+3Wamg6lLKWo/EBKetMVGEX8rGynvenHWL2ym4FpmKrQS3DV8Ic+km+TQTZ/hrUNHTAsOu2L
rM3DA8vBzhMU3bDOkHCDcQtRaJ+hlQ+N78gF/sRRanaHeSTMPyTDrOBb1Trzz1FJlIcOceOfQkXJ
1U3Nsnx0RGrhHNHMz5Yx6nTZIHQgttSnu0lYYiN0LadEW5Xz794w3SaT7vvY2TtyNkEnC5qfJr0K
X8+g5augAb4IPTErj42tFq6GVsSdJMhswI8H1XWW6K1MeofAuNvaylS4o0A1wlPtSf6t9lXwgWht
eBSBNH1GSX+6dnKidVcaApNwkvocZaSwmn7FtoPmgqg6rIRHg1u/RLpT8uCwqCxZkEYozxdVJbvE
L7Hw9Zm9xx0XqcLlnow/5nYS3cpDXCg+a5dj02G3+pdaMYLpQvnmPBCEc0eo4FB2e2EknL5qbdxK
SpVM1TEwG1SgGkP1CttGXNqhgR6nkuN3Qz9ddcK4FJW/VGNOg6JFooGcna6kiUHKKuOpR1NLxJR2
x4TkOvYCnt2rUM/FBq8AY/DlwrIzSrNtmrjjNPGklUM8DR6qT6WX5k3z0ARycqfqsYqKKB4d13Ji
zd9565r9ZDW4oKGDIXSX2mqNF0BmtA8O17TlMyEdsIKhjo6pQLTLU1Xiz0ax8F6g6J2GuxAPQYn9
3aSJp45UkZG+VMTHDrHbSyT4c0Aas055mowIQC8J6CpX0PUkVp1OqY+qWqL6EE/mx6HVv2e4jd4b
TiVvirrIPa3Ko12sDa1fZ9noDZmVbohHOAem1YIiaLVbfeh5PlOUeMsGL1J4BOo9HJh+VwKc36Fi
pm4Gfbb37SjKT9RtxLVOfflCPHgeeS61GkCwLC0Kq2sN8JhXDrE8oz72M7OZTAXaxCGqM11mGhdK
UueJxOuhzoJcRy0QyZes+jh1odho0WD4zjxfMmF944Ngv8OYUKn30U5YfsWrwtco6+GESWl+DKTy
+9A73YOw7crTJMn4/X4w+8b3ABCCxUCPb/FfXW2EElh8JyKzONaLT8RIedc1MADa/fEoRLBLQkQw
uyiKn34PFtF2ZfaiPIYjT1ybotmTmMqf0hjgBpswqxGWWFi0nPDTUSZZCuhQ99XnhJfCKzo98soW
0MX73/KSxL2+QRiByYLGuugoLnqNp8PMRWu0kxr0nwv3ya/cxp3dwrO80v0dbnLvIoBivRfWw63m
Dq2KKBhNhpM9w8Xux2+8aCNtuMsZK95cy260ff8LlwRm/YEU9AFK4MHAPb3qHRAIgKXRxfDZLJ2H
ViMy18r4OU26X1JTXCi5rvff8nWvx1rlNwH0+kbVpf5zn93qxo8oPrz/LS/op/c+ZkmwXh0lVRmo
Io5M343jVq7jtn636f39s+5BPHYV71Po7bjafHUbuokvuxcIGuuSANkbgo+kiYv6HrykNT4JKgiW
Gao2HpMqlxX8eoqJMt+El59XJmpzrSQlkLIyj1t5kxRo8wEmmyzMFkY51TfkDMZDKjdzfiGJXYsQ
vPwu7hdiYRqVyPuusli5RnBCKqrpCA90/NopbYebFamsJYXzvqv0wMsLLfhkFch1wbbCzr1QAxeD
hAEV4tLcdk5dP1RV/3FQmvS2nerWnypZ+Gg6J5/eX8PVHnn5qfhGLh0mZVEVWx848kuiOnM8OrMl
+d1UgSgZSS3fH2W16znKCoXJBS25yFGjjnO6URq916Ss7yx0s0L7Y5RJMlKUTecllN2uAnP4tzTj
H/FZ/4+yrBd2yH82ykGD+NcptZX//R+THKxwKCDZaEfChqeWxm03/Gra//qXBAbvL174RVkLBIrC
oTohtzq4CsKKXVZQ4SH4X3Kr4vxFMQ7YymLRCR2aVuEfkFtXsGxCVvJCyk5wv4mdFrTy6TaZjdQS
qSOVR1laiil9KNfhZtS063QmG3CD2aruWwxVSMbViVJM15vYHdaqsqMXMA/uFI0x8KZsFrdD7Yie
9CAbfk6ol5luGPNCytVQA2ctmzs8HsJnMC3J3yqP/7/z/qUsfdH/vPM+f8+77213uvn4E//wqmXY
09QwEFvnugYm+M/eQz/nL7S6UDJeSqm0nNle/0Pr1/6iKgcECX7XwitcGqX/w6vmL1x0+cDh0edf
WsR/svXW0rMcCshdhGogdhYv8MUm6vVTFg+qlZSZXT/2xmh+sQOqnRX2sjtpghPT2hThwggRwqZJ
1H1Ud/FNjYDwd0pyqjdSmN1IUlPdGbE1PwjdKX1NaPMDwae1Aw2MVHg8t8+vZvfD36/sa+r06kp9
+cFgbcAF0EPGHncVkAnqFWBGgIcDMp79dJznTV9gGFcgJLVVEPH13x/vRSLl9WO/zBBQNQMaHFW6
MyZB3BiolvNcPvaRI3/WK+fBzObJHTNp2HSj/SVJdaQg8xT1YCuCN9HRcMyRIKHsYdluKfV3SSsa
L06HwDMtp7vtB9Fs6jatqNXZDWK2sbXVJ93axbrh7LVQvaTXuc6M6QYuQCw6JAiQ/y0S8XqNKSaa
vP8ZctUGlRwn67gxYhGhkN6km4kKphzXzV5qusf3p+6sJcnAL8kG7W1gP7RKTjeXNMZ9Nudj+whQ
CplASY12qiijm6xru2un1WtkiKRujxvPcFVOkuRjjdf4tl1fclN+65cwPm1JoFo8BevkJ0VEowzS
qns0cqO5itNCu0Wnu7+NSDivJkNvPlByU7ZtI9d7y4iBVDUJFkEFBdULc/LGYtCtWiRxKR8v1iin
c1IC4FPkvJwfSSk7WlUpKhhDNxwrdtDOmtLxUI8N1oGjDOeSqOie05RssogkKqBss+/k3v44JEP6
BfyIepc2Xf/ZltIUxrijXUixztp/y5MJ5EwDcc9lc7aAWmYpaQrI/NGuhugOheryR1ji52LkUXMX
aqhgaWNt7pC3zx/RnquvzT5ni01zrmzlIhm3WmHOW/5ztMuBdT9IERHQ+xO6TmX4ifRdX6SvIBUj
U3I6n1InKl1Qvn/Uo0bbxeWE5aVKfBk7ySXW8lvTgcABR8jirgSnu/yWV3E/DYLQoRunPvaV7uRo
DEX57EK7hK3RZmmkejFgt0OP8LbsKkKWP1H9Ga1t1E1xunHKuoaRrkRqg64ENslbS1SGeYNXrfKl
1zBwen9ilpv79N5afiEka+xOiCzWYJvGqI25DRXtMc3maFf3Ae7Sel/u5HaqEC+L1Zsqnac9ldXc
p2R4EQh3ttEpiZGav7SpDbj5y39/NVmdnpZdiun3o6b0xrd0Ah95DQykwfMp1+VHYPmT5jb5mCTA
5PBYcquUaoxv4aqJ/p7cGE8ZBI/cb0vF2StBaaTuKI3BUdNT64cjh0gJjo1xA8zOajzkBns8YE17
xHwCIaofUW3qEKFwehabJrO7O4bXIPY4Q9zsawAiJdSaCsbOMCcKOhVjP8x+i9zh7DVFnmWeGoz6
oXcqo3QFkNYWZbgu+Umnw/lpqaIJXPSWReLZdtIcLHiQMzA1Zf6FYxywbDGYauWX+oSjLqC5RN4B
Yp/pk5dl2m+dtkRXuB2ycid6NPM8G2FHGFzqgsKcU9DsG6VfatxTVWNeNHUKKoNiruMb2ssSaIqg
1lI3AzqW3MVohUN8sLBR96MgAqydN+UhNmu8Q5xOJL6u1Bod41pVg13f1vHoV8kcS/vSGOL9ILd1
sa3ULHwom9xuvUEdDNnLmyG9lAqdgdvZ0+BBuPTQIlsuldXFJ3K9GeK4sx7NbHQ2NAllFyfpaNtL
pf5UwC/5INd881wYxiNCZuHPMUz1C5fFWfCATg2pMyE2csPcHMRVr/ekgg1VFhat9ShlVbJTZwxA
cnozbi/y4iqz1OFC8HB2OTEeQR/OF45jkqevLierjOepVUP7UZIilL/DNPGNQlhbiuqXSIJvfBoC
66AyMcdAaGztyMQdG0vGMDuPdRHCgwgNsUUimDilUcU2U4FmvH+9vPFpPGMEjsRFhI1rVX5ww50I
Rtt5TGaaZnOlmxza5Fcup+qfLxrRLqxHphKxgDUhsNKBiQWZHDwONHT26E8KX5RScNUDzfCHOhgv
lVeWsOTk5lww+fpSXCHgA1iyqg1kZSJb6OlKj3qqFldJUy/ax2lCf5tTmqP8vo0w5HSrMZ83VVrp
V04Slxd2zrrGg+KRAkwRhDllQXr0axRV4Ch9UxeS8TjBk8DQXgJvvE+qSq59kHV24BtjpnOVBTo9
aWD8zuC1bEIULXNLO86tgeKghePnJQ7xeSgFhBPJpwUtS3qMBM/pGdK0DF+OKnAejagzPdw392Xg
5HulMpVHDXLxTYHPu+toQe/LkkXXv5iG+94MzQsb8DwwJ55bpA7Y9iRD5PWnP4TbrzKLyE4OaZtJ
PwIMJfGEcfSHKtTanx2TMfnK1MI+q+J0/K4WXHOe3EXIMiIgLSlfHdzcP4dt2rqxZojPMWrNMOUt
HD3vEmhYR03lA1EPtCyErWWZ+rI8ZUxzmeqa8CIYBZfMZs7PMHschSbIh9hjwcM5/aKuLtuR8lDw
KIVYLqPlq7ndbNI0DvNuCw3w0hl+azzmjX0OwwDz1lU802mpKWezGTw6an2VFoumOYW2OcqQBrS7
Czv6jfVaIIHchuwbTInWpXSqpo0aImb+mNt6+ligtvqgBgJKQ2CWOM5PYh9WjQQ3QK39sG4HXxvJ
C7RO/dFwM9+JFuQn3lr9LlWN9MqJTbxOQ+ynvSxAoByjg8beW6DEN2lZzeAOo+or8KxL0PS35ozt
xr5fZPAIOU/XKCN0kDspEoR5IncjM3jq4/ln06vPwCQ2f3rHMmMa2ELgXxQCXoA8r0IoDOTVasBj
9lEDyeXlmfYUDiXkS0P79v5AbxxqRqKgzFagSUT37vSrBjTysslwxKEIq/apmor5u2Ygl+sW+jhI
3lQZseTlcdBEJNp9P7tCac0nbEIxOcsAcpQXGLhvRAv8IIKEJVAgidRXh1vPWyXKylwcUrO2riyp
GD60cL29oQbsKcdNu2krOb0F2VFubCewH0hLygsd5SUaOH0HgCMCBSPkJ3YhW1tNShjHdoOq7oG+
/bAvgQ9tjGj6UzkE3jYD1SCSCipEQNxWhz5v6sZMqhEgStKGfkgA5kfADi6cvje2LX5vC3WaTI5L
Uzv9lqwuLLrStELaZq7AOzePQLuov1e9r3TTr/e30wtP7nTmyD15Qql6LbKzxjKzrzYufvCqhKdT
fODF9nMh5xQmxw4fYoAstbKrw9a419OeFnaQYnb3EUw8GpA1eo8fBkqV8mZ22umYqqXzobel4lnN
S31vBl5lVTstMzFqS1Uw2x5cgvrq/d++nN/VTwdoyQF/6V1Cjzj96abSSw4ojvjQyDjFmfR+obMd
Mbi+kY30h4pBufv+gOeBFP1Y+svsM1CsZ8+YEYfJHDZafBjsMSKokDDvThHRL4PeubAJ3hqKmiPF
ZtgtS1p/+m1pbohM65QE15/JccMR+2wMNgx3UvBw+vOvWjwBFjlAExLA6pqs1dg0jIbHmfg39ueq
EDsTT+19qCr9hQl80YlaLxljUBFUuI+1dfN0DEF8a3pbHBK96j7aZq1+FbNtPWMrr3zrlEn7qfWd
dBfnYYGoKE5bkIUlYCpZgtoKxIFIOvYF057ENU2yoRbFjySZ9cQTUgxEAXWYWqVFZFTEgfPQ3gYl
lsw+W1KbN0MTNR/yxCh0zpEeQyVI2/qbKZXmc10HJtQHbexzr69bMGIxlkyxK8nK8CC1lbWPwylL
b4XZj7dyI0CHzMIcyOym2tR8PJo0AZcxHLxsnlWcx5xRnW5kuvaWx+Npf4TaADSwV4O83daxHM+u
bpbVNynT4ZirQRg+yeWoQWmIizrdVJZa9C7KRAhBD0Lj2aq6bSxRMXX7wjEbV+rKVHjZNBX3tVQ2
0I5gTRDaix4l9sxMpMqPYqe51apWmlEsGMf7RKmOrRQE8Sa1pukmbUv56f199OL+slpcAAJwcanD
EjesFYZULdWrRKnLQyayMHIxDE8H7Lr7eASPZFiBr8hzjLjRZJuQaUY7eQ7MesKyNa3rj0VfD9wY
WmV9mYnZ6dPmrbwFMR+Hbh+MzZ6WqbbPJ1F+TkVveDJAkvukDgvo453W3vfwktPFhqf/GJmx86NB
FaLxsNAYQHnqVvKrMuQowjggVW1vCFtl3FhDG3+Nxla6lAa90M9WM0E6yVzQJaKEeea7Bg2uBSFW
H/REdX4YecszXEPSzlylL8ueX4FlGOKAqCAsZl6lvDOloW1djSK/4+lKVmwznONaL3UyFCWQEQl+
SBatSL+oKxVjHU3+1o4pYjlggfM7Pgkfbr0khncxScJfDgMTathtKhR8sDIjv29ZABfVe9Pcv7/q
55cwlDTyn0WMFnG4dXJZdkVsBZ1THuRRlbaKkwfXodL/aDEQ3IT2ZN1YCcSb98c8vxwpjeMdQqOW
UicNkdPLEdmbunX6pjgoVK39CkOtrZrp1kauh+nx/aGWe/Z0JcnqlioiXCwa0Gvict0jdlIocXUQ
CsxBU2m6jTOO84UreAmRzkZZypXKMomMc/pBFJCN1gir6jAiJeM3sv0QdlK1EQEQtbCdPuUVSYbR
J+Pm/a97I3WlL6WRPyNmRZ17fR9Pil5GcLKaQ0PY8V22ZvnOKuTwbrIQpyhmSflQJm26Mbn8/MRM
7Htqpc4vLKCsq6jOggsP+ps/hyNDo3bppZ296G3fEj2mZnsAEDru9Cg7qHiCuYHRDc9TGbLHZXv6
aBdKvq0NS9uN89R/zIJEvlbLKL8Q2L6x9ND+EXNC3GjRP1hFe2YMD1gf5QZ6PCQVrKlDX877S1iv
N+6KBbQE6ICNjO78OteqhA3lKeqHA5o5yh2muNMPFAEJmlHbbjeLlxp6SpJA9KXQm+uM3zpt0GQK
I6+Suw5CuJzyEJlyAmLPlrra3sPmbzM3DKL5R5c2TecbJsQ4zxRVaPrzpGIFI0tT5tugp1VfDfsy
uaqz2vgRRK3iqa2UOd481fElEusadALIDNEV6G4y5rqwN8xVZNspdq+LaBoP4FmDndo3vJqYvFT7
KpyxwXHyHT6pzS0rcpzzPj5muVruChhPbkhXbJuJeKJkURXXY5D3W3zqletBBIUPHni8kFC8IXrB
BkJUg3IZJEx1TT51JsWMoLyPByFb0+e0GnsP2GiautFi2lQ3sYTfhnw1x8A1FfYKLnCjtG/ssriu
LOE8qKHTfgNTfskpe333LXO4nA2OLFg6rJNPr4qy78LGMPPpUOWhcMsq6m86dXFR6KZw+/7t8NZQ
7Ed4LgDBFqfm06GEhNceornToYsqZBlko/IGLch2nRbWFy7A9SuyfBV9D+QJOXGLdPjpUHILeM+A
PHJYXkavt8LmMA2B7Ym46u/yNLHv8CiuLsTY60RrGRQWJsIUtDwg2KwGVZyqi0yrZ9BKT0HQj5pb
66O06QX1KLkKL5WYz643BlxgLWTtqCIBR1llqWhEpm3TtfIha5xpqxGcjJ4hovC27GvdV5Og2slL
M2EeDeohvXLs66I7orrj3A25qC9s8TfmfKEwLWrwy7SvOeVd6UicLV0+UK5MvD7CyLeg5uAOQ6Zs
q1odN8Y4TBfm/K07YBGvBz8JlgKe9XLrvso37VrXErW054MRSNLN7Bi5m+hRhUGRaHcNzLINUlrF
oazzdCvPiXzAb9XwqSWVN93Q3km0O26MWpc/dqXU7iW5nG+J9Au/MqU/FlEgkGDX06qk4Um9ZQW4
QPmI1rJVzIc6jLLPcdGpS3TlbOu+KS8ctWWrvQ4A2BlEGcTOGluDcvJqZxTKyAWsp8pBt7p5T5di
2qcTGh9GCqFFTL1MjlGMmzFI2gvx2/qVI1CnxYI0C2JYtP7WHwmURKb27MwHs5/k67ZWpw+I+3x/
/yY5/zw45txbNjEODaWXEtKrRZ+Q1CPFTeVDXiaZ3/OPX3JZz1xHL5Kt1pTjdV1l/X0m2v5ChKMt
i3Q6szB+ydWXaBG5iLW+yITPKhBHJK3KWZ/81pb0TxmAcZgj2BohAalHSe3P8yx/zxtB5NwW3Tj4
LQIeiOPJmbWhhynLXmn3EK/mMSyPahMaVyOt/9orMKnCkip27jWrgKI+59P8e1Rhknkl5EfkQaPu
EZmKb4Yxpx/sGuTClm0gYMpDpvytz0Zx44Alma/byBLjNmiS6KkTUrSvI7ANnk6L8XM7YaEJwa4c
H1LHgqCiAVmpLoTUL8WSk3lCV2LhVAKvw8GS1GV1LtN+6cSZyTFu5OoG6pbc+bFRjLfWFKUCMTYU
FR8kuhYZ/D49+5hZGPZ5RZChy6Kh9NR545xhs6lXAOTdoJVyHLj06ruUdfHStIU7hrZKJLljnud+
nPejg/XikBU3UtsCm5hGEQOay6r+04x8itg6amvAaApE6yr4NEYe9Z7mik4KAmx6XsXf3t+i50pP
cPqVBSGIsQtVxLUKfiFlQzFobXW0tDC8Kcusu1KMuIi8WJi54AYqisjNwq66J62JrwTSddiqdGYx
eXolSZVbQDfBw3YKtcTV5rS/EjCNNmlfOaGLvoVi+BAYMFSr0MZ1LScpSt+WhvBZpy/Vbuw6ibf9
TO3EC3KrfkgGhRpjZs56u1VkRb+QrJ8dC44iKPnFhoyHj/N/utz0L8o+EXZx7Puq3qK5xz3DyoXX
+F3oO3ZJsckMu7mSRai3LiDE6sK9c1bH5m5FeR22MJWUxV5j9frqyBA3nR31R8dIhqukyKpNYbXJ
FWRHw5+F0e2lIUHc11Z5jFOt8IbCjD+GVjbt3l/5czEZtH/+blABwVjgV6dz0ctjhBhdMR6xZW6/
Wcpgg5hrQyOBy2nHqSdKg/7RqJbq11meSYyElYiHHA+vHmW/tP2Yab3lycmU/r1I/4/U/BeJ+6tF
OnNiWnxwnn59T7/nP0/Qmsuf+gcqbJkAe180lBZUL8yP/4VrGn/ZvDOo8dBwpDxMXPsPXFN1wHjC
EiIVUZb9v+CG/oFrGupfgL14Bpf6JH1Fyvt/gBReBXuL7APhLJEOf9dLs385ga/ePJWizdSD6/+W
WqON4oOYvgy8/2D98TiVzFb9ajYtrtRmmvZ3QRBZn+h0h9+H1uB6MJyku3DBnUbzy+/hWkd+gTce
IQzg9Ke/J5rDgLZepH9Tst6+GaKousZGMfXGRL3UeD69XBgKyrq1vCUGYArGW10uJHITL+cYP5XB
zs72M+rUtmmQoqBBQRCDI0saXRKze3NMEExYmLApgMGdfl5rOFOOSG/81EDJKXagc7x4I/xLCuSr
a+vf3/ZqnFVSZFh9P3Riip/a7ejnW3EtNtX+u+xK/qW6/ArDdj7UKlSuACmnGl2sJ8tFtMY1YRkF
ruxH3o/KvxpczYVu7b86Zh/+fu9fQ3ZXBXrkDPg05hCss7rQVdY0iJScM6jjWH3uKFMDhc1tdS/i
Wi99k06RubPkuhS+lfXGJlBKqfRo7BfC7yH9OZ4qeDI8tLDE7JVaAeGxph0UeL1RmyFhA5mM5zRy
onlCHTKVcGcAWhuHOEbhXp4kD5qVB6Q/Q2E/2+1A05bQcDRcbVKy3J8jwStbl4b5Lch68wr5hT6n
Su6UsztCZto10dxrXscBqtw0UJMZaHTTqZt0tJQfZdGkgNW0pv3ZFJGJ2wNF+3oz2nGQIGQV0AAb
5SJAIi2dRrfhfjmMk6mUCDTmEzZPc5TYSEubWelqKKI7uyjQ/puz91qOVNnCdV9oE4E3t1BGtmWm
WmrVDSG1wScugYSn3x9aEee0SgpV9L6ePZVFkowc5jdLEFUNIwbMfAd6Jkk9FAE8eBDYG0OKvL+0
WqOhq1sZ+VUfyC6JpGbjOztWeqsiqNONQ7c+A2229JjOTnmwzqlVTlK0VLHZR+BNunKTDLK6n0G/
/Ns88+1lrxFy5eYREvVjUEGQBnjpVt3ymhqL3HeGoJYaZu3E/XoceKjoyXxoIFDgAyg4biPMFrd6
o8f6a+M1VQRjIgszjEWjoGv7E1nsh6/zbS1inA/QFPjaWzXwV9DF4y7vsr40XvWJGMhiDUjCcTQE
0JJeLxkQuG31X6bS7MGVQfy7bBgYhQPivYfBiw37RPXxyaO7TKV9wiC4ThDp74NS33UJIXnm0UXi
7hClmHaxIZuzbvaWE+I67+PfynzhEuQ1BoCggEMdAxBSP84TcxDVM9Gx3BVZr0VD7hfRPGdJZDP3
iTxXwRqECH8Fh7n6/nXgeP+k6/LrwpAgbC5lsABHIZ924dAbRmU9I1UlQhzTaFoqLMQdtERP1MpH
Feu6FPrGZBDA54D6H1d0/oSvb0577LnNBut2Yvy388f2FPqbRODvuvFtlfXIcn2tbLBjVEOfWObs
ycZ9rtsUsW7P7a5N1LqjeMnmywD9h6evN/CoRCYJp6e3jopQjaLL8qYt+tfJRTZ0COLJk4e4obXr
mosRDbY77WTeLpsULf8fVqvkC9Yxy4n9ZOh4/KycmDfTWXIfemHHpkuy8csKG2XrZczy4rUycKnf
aw7KxWEmu1FcUW8yXI81d/BDAWG42CLVIswo8bMmCMWSWu2+ctuS8ZrhVd1unDyAABRFwDV93Fu3
tYP70flgyoVbM4/Fq0Jgp9hMDe09FP4Z+9LomF3kD0SXXNuYJJ1PvU3akBjE6j0ZXP5roZAfotxO
2uxceMjJ7dPZMWbkTSSbluVWcuY73ElbOl2aChdrUo8QCfJ2nwWpN4Vup8Xf2L642OdtWvi7xfbK
4KEaPfvaRDgFyG+RoBqxCHfKYf9b2tSA/h6MX0hHiYZEpvLGc2GNtQznWskb9FeaIuq7yWn2kz47
+i5ANiTYrKDWR2U3/nfErfnH+WCWdVRUtPajBOcC0JALCsDc7YY6c7wky6PZjwP7uo57iuIsSVyc
tWrTW64HWvT5mSUAk96mDbaeZ6VR6S6Sg854w0cwllHsGmVx1tpdegG5GrozUP883YOwrxy+vh64
gG+kpR5Zjd7FG6U3k7NvQEUHYYCuPa/MLIVxG4hsFYMBLdjtvb6hMalZCrzzgnIFk2beywz0fJro
BHh+8qdfHbkpYnXue7s1um2QQmogxLgGF7rOsGRVqtcnBGNNib+1UyDnnUzEniK2k8fFTfz7oqgq
gO7C9BMm+4iB0IJ1gwcwqtNjVetzGVEHO3dozXQVc5CgKsN6chCokbFnP40LYj4bqw/yzZwvDIn0
csjbjQczFGeNbmh3Vjt25Z3RAF4HChp7/XmZBvm4WbxSYGJuwa7Z526VPg5t0D51y5L8LOYgsS5a
K28vJ0Zx8bYo+9rfjsOk/RqVWqWVLNqCWz2rg+9LZ6Z/VIXQ/zZuUZWIAtVbHOc3k/klt9LHRqa2
ETrAbz2kkcziVvNsiS4BOmW7oUoR1aGz7u4Tq18eXVtKfFflUBOuDYVidKOb2W6QFgqxUI5QgKxT
1+13xdir8bzkp95NcW9eKGZXtJu8Gld2DW2uJurnibmdAKO9RfsojnoXhD38jqXNH8rUDYwDSZyf
/SrIufxvDInTm2QQ2nen7w1uS30upithmnl+peOLIS8zZ4Io5fdQI0IxB/plonUC9T5lqmJXBd40
bhcZNzlg9Hx6SNxSz7eBVPZ1Nen+dzRZg+cGeAaOj4Zb/Kg7IIxhYYFcC80l1u7b3K9Jm6Re3mSz
YfTIrAj/Loe5/RuTsOCPlUvjqUeGR4WO0yXmeact/A+Oaty1DeOX6aZAJPl+KUrQtyiv23cGf7Ki
OyfUdqCwnyKrbBHJ4cerdst0JanDYLKbGyfp+mtbJaJgA9uBvLQs21/o8EzONved8kHTh2AOrX50
oc8BLbC6IUaQKa48oIydeccwLnsc22p4mBerhhjhJeO91vv5IZWTw6OkARLoqMFhPMjLAhVZ+qg9
+nrsbhynMABnDN54DXAKdrWmTRoWbmPBVg1i7LowGe3+5zih6BcG/qi7oV443mtTQDYKIW9rSNz3
CzOpOe77P543TptWFnMMOUsrr+mIy/8ydLdTcLDzdBsb9LMBIJQI7WGqLm7TIUWOpsg93oQojf7O
qucUzKJVZCpkL5EZE9qY/JodYCkEROEFWCgPpOyJTPSWc1xat61DXNtMeIf/SHQc6EOcJ+AkVoVL
R7DQ7TIqUX2Yv8GgMeioYY0Yh2AREbUGC2qeORMZ51VQqZ7k2DTyaYN+VjBdELJMawM+uu62gABK
FcVt3jTbsVSDEwpVu0+uYmgeMgDUblrSj2xbWdXQRFpRLqgLZaJ8LgrT/k5bGmPEXutKjC1LY142
+GEEzxLZ1n4b9PjIRn0eoHwqJ3egmZv4QRsxBloIjfh+3LTLqiXS9yqZGEeBbg+zNsE6Q5UiHTcj
bgNqkxjxTJSr+h4hq6Xx6O+iyI9kkUp1tAUAqV3k1tyI7dSY+XcYfVW9RWxW+1UaNTlFr02VBMZS
IYy1JNPAOaqR0d/YpjQ69s/NgCXV7tBH6RJUdahXonKi0R0Ga5s1pY5UmmyfldAgO/rOXJ1Pw9zN
QM27ztyVqdf451ZdjQRNaFESOInBoRY0H2QI/ih1dooBUbOJE79CG3LogjzMNTeABDnO7j0ac8nP
SoCNQoo7lZdm3mT3ogAGuRrJI2aWxd0V7ZTGieZhWLM/VLfwoiIpU6Hd9e2Ia1vRo4Sk5fHdMDr9
jVWUNFMt5G/+0CZZdFxhY+9gFghMbGG+LC8jVJxlN1WzggmZjN99NTbgjbVuHjaN2SY3Xma7vwRp
RB9agFz8DQME465Ie/dnv8TLn8pK5p2vxcTA0m1bZBWk71YbE2gyIlFo7Tzo1ZQYezhplHtOH4yY
v01z029NswNCmrTajGDn6B/mOqcKtPVieigztEu3PAVNWqII9XEXl8utPTX2zwTGeBy2KF6JcC6n
/jUf5v5GihqdUw1OQrrFeyp+Va2a2TJHtXpke2LcCDG3EquELvmleaX8JSv+bUiZXvwhd54vkzK3
t7K+E4xPyqhuY1/sIOw6T/2kddyvi5c7e2l6qoyWUUOLGcSAd+0wRk23DlplSMkRma4GH0p5qC0M
F4gR+AGGVuG4r7WoZwOhp8GDPOHGLRRXu+dsIMF5KEBYfZ9o0Rebypv7+x7llRYsll7LDTdmekCD
rHjO297lRBZu9UKylP+sgIoSuJiiIFYih/zWmRM8VluUQYtdjZCvyfaPwZORo9toVUqlW27F3EZT
z1LnVdpPV5ACHwOnrW9qkWSPkJ0MO5xquXQ7hizegl6SZR/aUhRj1CZ1kO6EPg33s/BxOFdknTHj
Bm0S/DufSJDwnaShYSiFzljbSRlZeZ5dm4MTVIx/jKnatqpoE4IaYSozMkSfgJohfDhCmL6w+9ac
t/D1FT0e1eRyy6lV8izVdPOsmvMh4iTG12D/sa3l05D/ma0gjXSUQxTM7ClM4lSEC7OEw1iPA5e0
USl701Sjwi2qdNWTzXdaRJbZ1rR3FBHYzOf8Cp6IDmNHGv4mccGFRdDqMgnqNJn1jatk0l7kXVLu
YnD0YOhkWcU3eF5VL41eu8jxqdHyGXKVvhnqS8wWpFPcKnRcRELHo5pMVQt4Z5kY9rFhVePWHLzc
ImPQGqL/OARPqWjrW9gv8hrwJah2Ji89fjKFNpqHJOkBo2W9614JG/uGAZ1kpLCVOU0PQC4bM9Lq
Gj8Mw+/wdLHJL0J6H/nZGldKUuIGWJ8j60nsYxAUD/nYrr2cAo7bfjBbwoc+LW4flU3nTFGcGtOy
A7PivYp5Lm/lYMGZy7naz7XMH4kk1FR37oJB0oXejf73OHZkcj63Vd9shkVk9qW5IhfmbdLkTZxv
Gm9o+zvsqIs+TBrbTnaaBrByX1Q1ccqYmvhnVkAdiGgJWDdoGRbIsUGp789M6fU3ZVeY8tw2CZtw
BnWaNqJFrDIy7NlctrPWpaDDF1eJ0JRzf0tTbNR3HsJhl10/Gz+qugp+6g3hIDKSWq+20P6KLhx0
cpAoQUdriaayggro2QKByD4rxmvcTrgWAPWjeWe6S3bTBl4RavEipp1iGkam3nXNvHEZMvahU9Xa
jZT6onbtqpfBTeKPv/x8goppIBcvVgVKbTjDjGMKUR/DPVgAI0Ugh/6mCJvZFgejQ9wzTvTm3KGG
c3ft2Ob3fjIsSGwtGeFSUr/ctjAMUIobZyuLvGD2fgdvMvulEPkTlV98QxpTQDM2m+7MzgUoh6FD
H60kYhGHE0t/DepkRnazK+5bPjUwBwhJwyzx3XsOhf/qFt7Vkq3Qq3tbccrC3Hf971SxsLHjqRun
Sy7j4cUU5lCGDjiBG7+DHx+6caplm7Ip60eTkBZfzzIusiyysYiDn51OWJ6Yukwek97IuquxqTIE
vcb1wZRb9ulFNQzmjR+nXn05O86ImBSeZs8ajT4cuaiQdbbBSS8SFB6bDQGo/jV0FcEfFxAMubRx
ytD1YQAw0tFLgjjsUmd8SumgvJq5YvbtUcMyLh0G5yLL0vmJg4AdTGFllr0fzRpjG4O+1SZNV2Bz
ihwzoazo47sqwLEF8HATb5D99S5xfUMNMJZddbdkOmwdXLYPuj0hUBq7pcagXfAdyqToHinO00et
bsTBae0Bo9FyehxjaXUhhHDtqimLpr4d/WEElgpmrGvp65rDjWW4y4M9jhUYPA9FApIC53mcPbBN
QZy6Ha9fqixcPcT710T14ucce0F8QZMj1i91zQR8JkGDAAYO8uIHP6J7qrTR/S9Xjbp3kplA5GH7
dFVYGiZ9wpsDNEpTl3GBF8/1XYV/Em+lSv1uY2Io5Z6nXpbuqzrBsMaVqNH7TG4VaIJl/gml7RVH
dpnAV7Dyy4EuN7mB8JfNkBNNQuFnFDOztHo7nPvF+d41A33crE6CnTRgE6Lw6aUBs3/TE5smrRrO
aT3rSyiKKaHGT63+R09ziPnClNT2tZthELSHeZ/KK9tPvGZb5AU9t0kF6in3rEEDMeBXApnUxis3
/bz01WVquo27RTDJ8bb+0I33nmIiG6JYN/XnI/NE8ylZAMuHVpclaGv6k3C3RiHGP5kYLXuX67XI
dqnmZS7ij/2SA1CgW3TuxCg32TFtXdwK9Pq77TODuk3YtDMnEU13HqyfF97rfvA6Ld3gwWmfBgPL
jk5cOHUzGGe6qLF34OYdi13aumKA56vihkzJb7yIopnLzzLzydnVZu5kO2OxlbxIlLXk26nF5Z2U
RuniArJ/UBwWTbRdlFf27KCFmnRIwfqtwoC2MqoW7EMcF//RgBD2YzY79OPZEG854714067U1jce
Y6DD/Zab6a2UFp5ICkM9I1J6NT40YD5+UB+pLsRmsnxMoYKR5OnIN+7ihhInyEl8orGiN7kpgCNd
l0q3Y/5m31Z7L1Vwp4NkZlxRkvWtmUVd/1ekMn8aOVZ5NLhezuAFZSw+hSar+zP0raiz424isTLa
wW5R9M3m7wLlB9yMaMvc5QDARIg8UPtklPaQRHHJobgEfLvWl1ZROZdmGTcQ6gvh/PABmU7RNDr1
Q1XOurNlkgC/5v/Q7TcdMAjW8+C69e8myNANy/TMYmD6/yngfDLw+dBM9XAHBQFEvxQdG1A67zvU
y6LaWS4z5gmlO23BHPnbujROLPKhl/q2CB1iNCrgWL8N4P/qbRalS4OGXu6zgv2+GX0rPqsdzLWh
OZCvDvkpWPOHXirrkSGDqQLaAHTzaNSJkr2UOHzHz0vQo85Hfk5xl+nXEKDEDsX5x9TP5p2mlvzE
/OHjg5qYaNDsJ5tlL49VJ7pJ2pkrC3EIPCn2MCC7S40cI+qqBRZwMci7f3x73HUw1gHfM7CDhXo0
X3BawxgQnsoPwZQue1VAN9GLvv2nKQa9/Xer4HH1/ox4tTPNiWXR06i0+tKsue/cVHa4fWjNCUL3
h+PI4J4TQjqig8UBnPl+KW2UJN1eIg7IPwckqWV7MztiePh62z4MK1gF0BajCodVwJ+8X4X+j4zV
UoqDjqIGQGkoQjay5ANt2BO41s+e5++Vjj4vpXDnDHQhDpqfyHOLpt3GCpo/Xz/Oh1O3oh2AkDP9
YXIAoPX947ST7usAyMWhnJJi19U+Jo6J2T7PbW99m/xFO/96vWNsNAcCwAyQujfOIH5nR28Jle0S
klTbH+YV25ZojagiGGPOf6htlxvMDpozoZKHGBezW9hSaqd1Fk6UgDTcu8WVbujEU/tD2VI/MQT7
5MWuphv8ODjvK5zy/U4Yc9KNDR/cwSFq7rFDtcMBUu750gw/v96DT14sqol8eQi0Utq5R0eoY2jB
danag5y6KvJqs0B33YpPxJPPngdfHr5wgFJ0pNdf8VfgLCW2lpNdyUNeBibNn+rXUmpVlDKTPrHS
EVxl/chxJeMuWOXXbYRojmMmJZs3JX1/KLUx3lZDbZ7RWxc3FBvGmdZC70aDJr3u0eh+hK8FbkVO
zfVi9OZvZ0ySE3Hg2Kh1/TmU9SsUATUqIpv5/slVYy+DL+bpgDhzjm6mN1K0BGnu7kuSAwSWKX/M
bWy2EFFaphAbt++bAJKcn9xOY23/cGPZIittIzGKp1Gg4O1Q8sfMLIL5XJiQO6LCFQbOcuWQnDWt
VV1rnkh+lVal3fjO1CybBcvc75hS134YdLRKoxlX6LuR8H+jFTHeSP94pNZbEoeS9R1AATqOfXFV
1Mz6XP85qzLjqs6V8cTIr9h9vconR4o3Da57lRZeVV7fb6xXtwB0U2M4WJT3B3LM9np0jWpnt84p
y51PlkLhGwkKlECQZXx7x3+dXsgV6E8ssTyUOHXCpSRXBTX6lLedOPFQHwaYoAvWg2LAl2bFD6QI
zUkg7orlMHXedtFcf0v2qbaFMf128yzHpfSUAeyHZwOuja6rRVIDjOwDlSUbkLWufUseEknp5pTG
f+S2OspDaf/fP76wFRiOrsD6cKAo3hA7f+3i6JuaKNtkPPgDbZ04K6YdnhlG5JswKr9e6mMQYK01
GfRIBomi/lG88WY6dnHjDwc7TheIr3V8a/SOioBvL1G9jOm2aSH5gUl9VhSXP7RyGM60LHU2eqbc
xxO/xuIo/gVJxpOKJiranShtIOsJPPf9UZ3LqtG1rBkPOeVdOILiPFNjgCiTyfyGPoF/H+dzjOFX
5957Y6NvKbadx66qdLoewT43e/3565/02VtfcTKYzq05nn60P5rXT/TqrfEwDHp2hby/vk0Hp72g
rXzqgB2bia5Pj3k2rx5RSsJzcHSXCbeZxskc1EHz3DkJGa/jZUKXCXTx0nvzDUqIlD3+YKpHH/mo
MrRKJ9h3Ts0YHpmV6Rsy5WoJe3Omne+NJQgs3evFHzt9ayNSyV/QUaPE7NioV5dWxaMxadpjmaf6
w9fbtm7L0YvkXHnopegoDZM5vH+RpkLRrMwsdZgWIdDXGnG78GNx4s44VuZ+2zHejQ6ciWL3QxQo
mY8acyXmgzDSbqu1nvttaRZsvq2muk8hU0VtJb0wrVrjm5dn3S2utOzYrOQWQZJk58lquATkZp9R
eamzr/dgPazHewCfjJrAZJiCptX7PTDMrpDZks8HZThDSJ5SbdM2eW5jvrF0nOp/vUw4PUDZTZ+d
ANn/xjr8K2oEDBTWYf58YGrA1DFW+bZJ1CnayicPBTyGNhPIFTDcx3G3s2SsZ2azHDRXXxufGXjt
ObPCWl+0a7M3/h+eaiWjERAJvNwfRxHBHDRgHkE9HyZX1y6wX2Rijs/a9utX9clxxSQQqshKxUG6
9Sj3qJoE+eekmxFXWXg55ai9VnV9iiR+rOfKcXXhFoNVBRXBWqvW8d/JnXLMyW+D3DjEudddDC1c
Q/gXMY1Vm2FORe9sL7uhWuWamP33dnyo6V2GSGqUV5kjWnpO4INmWlbXlo+MouZnpNyBcTkUDB3F
lIsTR/jjvpCKoj1CMx29QhCD73+wWzmNiDXDODRFku2atsJDaLDTE5/xxxjLKmyOvaqtQL09SlA6
zbcGF3PkQy6CeJ+PerWZu7jdBHKyTjzQx+MLaI4oa6/XDJ/k+lP++khy3ZIBHkrOwXfos8N5NqEe
du51YLfqgqm4tfn6YH1IUzizLKW7fDCEgmNp0xlLWkBFenDguY09NtvwNlHfcDGmXFqD1ng279EB
a358vewxwYHNRKqanJ4GD5cJaj3vnxMNJhrKndQOgKLMM6KC1L41LTKLlzWn+5sGE+S6nosGRQ5g
sj0z5NT5EZtVm0eLqwWH3mYmHWFTQhf065/28Uitv2xtlzjUbCDz3/+ydHKDGju5+CCBjfzHp51+
r7ysOLHKJ/sOyZ2WggvThOvn6IOOYW7Emsy1QzHBNEL2rt24idEymku79lvmZtkeJ/nkRAj+ZFWO
Fm+S6xuY4jHu1WitGC8shijUEdp5gp3x7wLflee8lOneGISzLYKyOEHq/HikAUUi46LTCYBe4x9t
aD+3SwCbr3rpSH7Pg1yBZS47+uR9ne5zfR4e//kFBitlBq0wwP68yPcvsDU1HXUSJV44Y6SI3GvX
GcC6EzHh4zFB8wxcK4cEbhY0rferMPRrzU66zYvrLL8gzPUbva9OXWbHgYcq26XU5OOkTbkSP98v
wuzIbEAzOS9N7F0TmNxLL12sMHVqZ/9vm2YZMFaoH0jqSbKRDXu/krCo7Rry1JdK+u0lugx2pJIk
vvl6lWMVN6TP3k4fhR5hjj7hUXjzDA1o2MBZWLKpAhc5BSbaWOaYZ1etpzlX+L3m10wIgjGcSjw+
No0PgAWrotHpQo0+PEh8ae5QCLZwxysNYQF6SYO9Coy82YtM72WYTUDnN1ptjHfB4gePna4ZJJpV
V5oUzagnn/iojs/32zNxrvlasFX9CPAei3qgfGbrJmMLGbjeQtpqL+Ri34AQOCU0cnzujlY7VjAH
GBnEImC1QRrlxpIw02ovLk4804eDt76n9Roi54COdyyLQK4hDeRLqpc2L7SoLC2YpwGsvHIaf399
JD6uROa54sNXjhPd8aNAmPZDsix4qb0kJe9u0lwKuoayfIFssPnnpWwIfha2q6RgvK73Z7wSLbjU
UmUvQlfmZVlPzJFaGJ1Ed/dEeP9QtpIIwmGAucJNTug7Dg9TTtU9Crt4EeiHwBCx5aYG0w/EF5Wj
jWPDOiWbafTQnkX8e7SE2lidNV2lc4rOUs5M50Ri8fHcvP9BRw+vJejE9Z5evICvYShnVNpZUqKg
eOLBP1sG4iRESgAO2LisN9Bf+Utn+NXYNVbxknWJvumCSr/1ral+/fpNrtnB35ULu+uib0rsXZMH
at+jVeoMqNgkkYcZdfQKSn24oiuiLoHEB0+ysqgxkSPZLnOzbIc4zU/MOD5+8aTHNAEIlDo8/OMa
w7NBygLPq1+YgHlXtVkjxrUaew1ZXgNFSMmevn7eT3b13YJH2VJspi3gO79+kcVQ7d0EWarBH8cT
R+RDUsa20tmEcMgzEc/co211XAW2Pa6bl7Ro0h810lyg01osFmdj2DYYzJ+nhs1YnTM67BMXO3J0
2oI6BNCxRAsxn46aE2y/fvZPNtuDEIRP9xs78liHIEdQO8EStXuxgV5flZrnPPqr65PFUPB6kMkp
P7VP1oPoTjNSXzNTxCjen62iHLwMNdf+BSzicqPA6d+2rafCxBf6dWMjtvD1870pKR0dZqYlzHy4
FRn9e0cLWk1bexZg0JfY6wxnl1eVY4ZZj9hOKEc//Ylulv8YLLr2SxZIvmSAps/SvscFFb/F6lun
OKmbljvz3CE9RonLnQJ908LT0sOhLpyKP1Z6u64ReG3byvf+uBJYxokb45MjygiGhiBfPyzL42a9
jaNmaci+fwnKwQCH4veXtRHHJzbr4yrUpkDdTDIVBrfOUdtmyCYGDekiX5yqV1tUCfQz/CP/0bZt
1QOmqOQjwKKHBtGxwlZWTq60QdS9uEtfRoZfFBuQxta/ftQwhE2Yrz7zNnt18Xl/0BCGhvFqFctL
Ram307Ml3gJbzU58Ph9CpcWXzH1HwFyrvJWT/HdAXvkUnY6wxAtDFK3fpqkNk8Qqc2OLjEF3nVtK
PwcoN5Vb0PqYzXpBeSJT/vBB8QvAYcKOWvMjDvj7X4DdCXWOpY8vMtXsy3mcZkDII1CnSgGrWPHl
X39Q74sc7lymNBayVSbFMUfy+CQaYhh6rE0XRoHNE1DLugndYVG4eDrWGaoX+TbNVveMr1d9Ewz5
/z/j/y1LzKANC6PwYzcNQIocGsdYDnK26vvKqyUyKdMINrbA9dKIFs/LLjwvwcPCttJRP3chYZPB
5RjSnvhK3udUbz/FQdIHcvYqfoiO1/sdNzPgXcKmByYXvwIxLZbIyGiENSoY/mm8+bYUz0oZD5tV
Z6BxtJQELluKzoW/AY9lX8M3AY+TxmeAPE8V5keB8m0tqgNOM9Uk6r7HurBWrFUlvsn6IWiyxIuc
ZS5u6zwGz0paPmbbyUy6hxFPg2ZDrhc4gH3HxIrmomyv8OON7Q2qSsMZGD5YI1bS6BZCH6K9EU4Q
a7dBUqCx6WTag2Yweg8Fp+vBt9v++9cH5f0H+b+nIK7AwrfoGqJ29P7lzJnbIWarczyR7kPq3JfG
jW30MmqRNrpf1KRfwVxpXytLjNdz7okTNdgnh2MFaKz9UaIP87b362dzr5UYrC+H0XD7Ta8BMstI
luBfYObw9aN+uhTGBYDdCdYfcvtRCSmRKtUPdgZbe/A1dITiEsRXDz/j66V8fvXR18cluo5o1162
e7yrVmnOlsC84VAB7txkYJ1+93FhRggXdsg50dSQrRZcpFhu/1N743/vcxUKC2g/EmDNowBbN7k3
1tA6Dqpsu585N8eWf22vXdD0fCn7/NRc/LNdpathrWUFDe4Po4tapE6JDuJBh+W4gSjkX2BI7W9S
x+hOfN3vQ/f6bCttl0vdR6qBsc/xWRkNbJiz1jrYFSE1QhUr31lB2/6AdA55KUtF+vT1ezyiS/9v
SZQzaKyQ4bOvR0vC9JTxmC36wc+70duNvt20WxhP6f0U9NNBqAZsc1Zkxd1oW80VMVdceU6SRy1/
8cRN8vFQIW2PeANCWCTEfLDvPxUQlSP53tr3BUiR0YtADihD37GMTIypoULm5UPWKeCVojF/fr0R
7zOdt31Y22XcnatKxgfY0aLVyPlKyzrgQTNi5ReXGz0AFfz1Kh/Pko1COvMYjhLaDcdKj4hvLCkE
w+Bgaq0f6SowEc8fXxL81k8cpY8rAX/hzBK9SeeZIr7fS1P1kyTW5S9MeY2NkdvVzum0Ab2hTJ6q
Yz7uHSmvjjsecA175ba+XytlKt8OgSxemiQQz4VipAZg0twmCYDfbkzqawPm2RYirf2oTa5N2Jdo
HFUCaCfkksgbgP9mWnsqE/pkD2xwUejRw+JevWze/65FaxvkML3yZfLzfBP02RDVc5/szYyp6Ncv
9rMtYIKAYTNGPgiZrf/97zq8FSp1EOxGQkxVe30R9bZObeP861U+plpoJL6Jj6OjhkjV0ccq4x5x
AyyDXtBPs646ejzMdfUJVoyTAf9X3jMwB7n5etFPHs2jQKNIQ84YSZL1q/3r0RpplgruTUPejAiq
tG1xPov833MompyIbK64FMLRcejzUl1Tas5baoAyxrwbxT9d08ydKOL8RIL8Nmh9f3mhyIwdDuN7
kmRi3/sncoFTDd0y0LHWvQSqUyDdn36ipZdWXKgbTnrLsN118F/PDQcBhRIQThaiZOy50eSn7hll
sFtAtyg1BEGm0WLc3iywPsl+4cgIrzTCyVr6B1OlXbHTc9e4cDIdrWY0nnF6MWCQYBaiPE4ljWD9
j4Dm4IdKlc53RcuhCVtiD1yttR4KpWdBpAD++wOpteG5ahx+I3CIIeoML3gA6Dr+GgY86OFz5aLZ
BCZjh3MgmtrroleNHVZNY+90HRm8iHbCCFMYn9KfXa3zmBkYoCoE6T0tITYe5mXvwRpnahDnv7yx
xY1IE5a6nSZB76yOu1pt/N6AGImB/YIiVt452iXuD4keVXWhp9B19CTe5DCKtcgspPkzoTd3L5NU
/akdCM7MXmIo7sor2xdn8ZEQ6KTuvwoLYdUIyHl97QpfGWEli4qeuCdzsRnLHN6pWKwKYp1aHDcy
ISjAfAMVIreVvyp8QLvzH0c0FE91MY9ai4CWuBVJ4FarDbIOvqn3p6UpgAqLRIpfPvKSQ/IHWe4d
vNjFfxA1EiaCXrc4r/PXIrs34PN8/fEdAS0/rn5UzRmiQcvKG8SvyQmvZ3i8P+v/7Gv5w71z4qgx
omzYN95G7r9e9jhpPn7mo29eWH6T2BqrlhYzkMX5CV/wQtO6EAPBEIi6O9vR0I8nwtvx/X+86lGq
XriwCWI58aywXjyP/X0EaFyy7RLebGyfiNmfFDiEM48rixE83drj1LxU5sgHL7oXXGJqLHzA0FwW
1vw7w53ktglW0nimqbPMGEDZmLjdtLHdPHS2M+xQN0k3rSGL3Tw49bnNzX6+9Km/7QXdpESX6oLS
HvJrU5rnKFvYJ673T4IygwIdazX0lFEnPToWKazO/8veeSxHrmTZ9lfaeo4yaDEFEIpkUKXmBMYk
k5AO5dBf/xZuve4mgzSGZY97VFZ1K68nEA4X5+y99qQTz/FYjm3NVbtFVG9X2ubzafDBBkpxBjk7
SWXIVk6pIDAmR3ueZPHY9NiIiePzwnkZcF7Es/W/GIqzEUFKa3QAgoi3X1lsGiP+f4O9mozvvbBj
O9SKzjvAlprPfFMf7KJA2VbyIdKCdWd7O1RkYMccrEI8KomOd5imFeeCuC0vB2VpEr/tIu++q6f5
/u9f5j/3aBRQ1LpO91E4JICmnKh87C0SKojLJY93jIxgSd3kzDHz/T2CUj0XCaYHGgP0OW+fUDPK
zJtsr3ysDLIHnQXrWpIk+X40e9ihY5ttP3+0D4oxJG5rFLKR5SC8PkWHKoRHjmZRrPx4E1NTQ58j
zwjalPpAOVR1oh9KATy/5bh3AY0+3ZjoC858zqdrFhde4FKIWleuOBRb/e1DG/08RVQo+VkzXGEd
vcqjYXXRtVC09AbCb7QV/BV9bDT5ppmN6cwx6d2soiDDG+DizQRGZnBy2DSdLIbPIjR6JJr8yST+
o5lmBeI5yw41Qr29N8rqzO/8/pE5xUBpo5HMzYk67dtHLpfSyzjh6I+xXICOY9xu/FoF1E9CorzN
ixFSgezF0WlauXEXeU5J/G4V4pk5FfLiGX3V3b0df7SLBLuGoT+aUduFs2VOV9linbtf/KOkf31e
4/aCAJR2JZMZv8bplzPS/mB/FtYjNXap+XFJDCrOUeldVnVc9CuXRClCE/HjT1NiIATAEoOpUSm8
VEFS5d11orj2r84jNCWoiNPQQmHMlY5ba7DIIRlH9R6qi3vZV0Z/HMoo2nTYeMgOKbD3VvTBV6dW
9OLMefUUlSQk1LYUWagx24xANnOWhICQtD2W99omGnXAbhQbw/JL0Uc9wbsf4aufQNw/GfCAEEIX
+tIENpi3b27UYkKJiHzcwyRzD9o8SHWn2QOooJKjVuyrkMIHYkQrzfIt7GUNSjBc/ZvOTKwrI42H
0Uf/Wt9UldBNvy1L9VrpLf72UzYZF7FliqcpT03YckzcQJQJLuIF1mrnY2QaHiT+vh3qIUCN0SSU
+dzS8G5T1/FhscwSJ7reDk9TNacY+3YzTebj0kbRDDBqEEBVK9PmiK3ZB86YyFK1sUpvQR97wwFb
LjZeYs0NJ+jaRKQhFOz0zlAU53utU133x8kx72cCE6413kl/URaecubDQjvO1H0z50z8QZR0LUIs
VbpoJxssSAZtzGtsxQaedezUPc5f0tRbz3cgwkIvpvCFw3hFR+hG45HqGmnq12TJqkczmwrXp1Va
RaHtxJG5I2pHXpEr3v0mwEf54vWK1V5MpQ6DQzN6Mp1Sr50uO2XqlqCs1NTZDf0AJKaI3OwJt729
+H2D3cYvV9fm0I36b7vAruy3wEwif4mcKdpOxZgjbRoHfPUQgwDtVXqJ2c4D9GRt4VtnaaAVsn6C
mqS0YV6RfmyPwzTvELeb2mb0SEAKHKW2oDWrUe59gb9WzhTzXNBqEdmLX6DGTVaQtmN1w2U6PmbI
+3tfk9Xyy4um+VJ3UxEFSS3jY593kGC8WcGAo7b5ckfceq6EcV4r+360IZkDucmOsdpPUZjAgK9g
UABuCbW8937aVa99STtZ5Ju0m93fRVwtR4HhU9+CI1MkIUgjuoLWVG8mq5t/UXkG3zCoFise4cLO
HzPvMRayAEd3ZS7cAVVflXuXXVHFD5UEhOVnpAcTceZF3J7yZAQgY7SZb5tde29VovYClURPlJhF
bz3l49JEvPzKqjeYdxUgUER1fCVOtFKPooNPEWaePmW72iNjLxybstJCstJG5fusIBgPE1WLmzBr
umk+Fg3ZcQHY++Fxqqt6voZ+rGR3mL+j7MGuI0tBF9j0I45kLVXkvaFGhQszIourbN8vwzQAky5n
uziOiYreBc2tYu8dBABKULVx9S3DVCn9mgAgM8ziXJXoIag3+QQf9TukGLBMuOlFcJ5mu/7j2F33
g0xj/ohmJfOIEEiXXyMDzpRNdJaxXaJIXglFSVT8z5m+YpCT5oJrupb7Mu4jAJbzwAlDNLqXXc8k
MRNFUUtt3FVdTmqE02f9fjRkTWBx3tbDJlLcZA33VOb8Urhq8YcCkn01mxlxW0mkWwCERs0+Uh9t
n0xDmk1Aq8e+BF+X4eKcIi5dUw3PBegSCDN0R+kEOEkl6byfe3farXpe/hekOsmGnBljOdCPLdWL
3sxmZUMBTr9y5JSYoVAauLxmj7L3AHWquY+nQSkPZUeo7BUhqF56046Gg6+DUtVB62V1gTO4bACC
K0vxlCSRc+1GLmlctUHUM/YiI259rRbOkec0lq0yl6xX0WA317BQlZe+q1HbkxFrQMKaRATXosii
42iCebmYKi2O9wjEvb2WcEYKmPSFDNTOqPQwN8Ze307jRMaNWdtFGkgtkmKrVQPUCfrLUByyyhUO
QSpJb+wRHIJ6i9QYY/My8g3h3ZAgLSr+4n7lTvWTAyED1alOT3er80P/9LBsk24dFwNYPT2N7we1
E43fUPr+hWAgsjaaMuXzJk+i6NABb3F8kD3F06A1GC/0JFnUkDA0lq0x18uN7vH3CGsvTi+tlL8f
NDktT/3EaZInQ6aWsVsrA2Ssi9q+i3N4cRdwT6tL2kRwGVo3x+21BuVa7JbKDM7VXJx1odSLb05E
NcWXoMC+LmyzL02ft53PLT5GVg9zyIMPN6cPkXQhyOHQ9mpYAsuU7txei39MS4tgRB9cabM+dZoe
GFFBZYcsOPPYq3BJ/bZdUjNsKELVK3gtsSi1EBKztfuZ7mYH3pbsP5lze4ignMWUIPTlK9ItD39B
1HTfZ7OqX1xZGg+s5TDBKiM2f+TZ3PyuG7LnQ1tJM96s4STVbm5r55Efd6mDunMmNr0qyb8qdaqJ
kPNFT+4QiPRns8gdLUx4SE7xnaZtjLQFcmumyVT7VpKShUcJqBh8thYtDcthpHiugbEIyKepVALM
K2X2nd4rIN4KtAPhMrrGroq5kwVNq0bf9MqWJV0xJfuGu976NttdU1F9kinx5yChflFPjd1Qn7z8
ZpwEL8LyGu2qNZTuCjKe/iUrS/vRiVL+FACX/solOiYOtEpJf7NwmCKQHiwH34AxzxIXLeY1wH0I
E9E8A9PiJEnZrHNrkJGo1z1qU1CbKFlFlbO3ZxpOoRmpGXueoSYKtDK7c/2xT81tXtTc0suKRdaf
a6H+MtPC+06zXyRQNJve4gCWOfuOmG12h1rTX5JM2kXQqnn6VJH+JuA4ZMWl2RVLD4eqUiHLTNWo
hwDCpl+tHJKRc3TVZNuqnHMIqjl8LwAiPey0Mk+NO452ANtqohF+Lkpa9Bc5OgfIHlUT6/7ceoXp
14sy1BtWGmo4HHH4sGS5QHxTjaR/aEpFPDUpMet70GvqLptTkJnAAOYLYxCp7cNzxAyti6L7bplx
91BDh7n1Ri1p9r3ZmzHbj6N/NUu3vkf0Vt+WpO/lABFqToQF1+5tGemV6oNNyG9sV3myG6Mr6S8J
VtRxUnoyk4t04NfOJlfbTJqnQDSrNG860GMgjqYEo3zJyUSlMJoO6TM4RAHhjIJ4vIt6vczgRtam
8Y3V28ygoy06pA8aRFw+O6O8dehGGMAc5sXcyTmnlTUW/chyYafGn5J4Mf2miI3omHbqSMvHnIAQ
SsyC31jV2WUmmZlAG7tcu59d4aUoUzPrG5UP1blMXbfMdxpcmMKnXxm5X0qW2jEA/TLOv0bO/b1v
TLPT73oJi2lLmV72dNLo9pIdZrLljzMUkxE0aLfjwMHXVEGMmS+8bFGjB5Pa4nLIE62ufpeqDeFQ
XZql3/ZubD+2rpLNvj0tyb1hNjp0qFESdtxzA/xBTx2U9IR3QbmwAch+T0juoI5KBqevJvNgh6Y7
VQ9eqhUg5MDBjRsAIjreqMrlTyRchAI6gZm4m7Q5Ga+LqK2tF36/Xv2VR+jTQJimqnrRsMzEm85r
9eIqYdEAx93pxr1o2lHsFSsT7YVRTEm8HYlxs7/XEHmvwNLbX1PN7I0tsg7tBeDG3IY22St52DEV
ZShGnGNb2Rt9Hk5FZda0B/tmwXto9JfIzzx9k3UcNQZW5QdAN3UfqlSk0hBvZldhY6hMimqe0vwa
tEWf0LGqw3TUtWJxbmeTFLtdtejtFDqpO8aByweshvQhp4yFSydIxOjy8U+fzY4SoAqsHoQWKfVh
Fi2HiNZGlOvTxTMwn5hCPBmdPbNXzE2eb825yOMriCcpCaLUqUMt4iYHfQHa1dYZqJgHUV/hCKNM
rd4iwR45qbuO/D50ydgcuMaASuKJxXNdq851PQ+KslVAH8y+bDtnDIZSS/XAYiG6taya9RtM4OBs
ZNzZhj/nrfzDTVn9Chmpe2SJVqptpWKV8cxRxKjGbP2Qa4o5BwNpKz+USFkkr5zLxLZNe/Uq47LK
ijEnRAq7Q+tIn3+jvJvUrOHOIRql3gESaq/ttlGn7aRxYwsNoc/SJxdIjS7rXKuvBMobKBBjTFi6
GEnr3WhZIY6FwFvhq42t/56Sht17cABABdHQaJtYKvgTKuDrWzNeVNPv+iEtf3ECyzbuJKsAgyA4
6drCmgONCqha4MUNe5o+z+y5WbvEgRzQZPqJnsswbkTVooHxjCYYoNZxrbDzOCf1Wywp6Esq6jus
i2O7U6Wu7pwCltJVXbHo5GmrqVf5oum3wusbKzDbmMzMfu1dc9tRFTssSNF8mCx1+qlqc17CzJ1Q
Zlet9NqwkopDaBWV+iiwBkd1YHYt/VVv81/8KqVXyEdljk+51M0Xz128+9katexQKDbwQYUMaW5z
IvqpNv1yIzLFTP2xU63HAeinCUtXcasty+2E1DYTWndN7qTVXuv1tDxZUVO1F+08QnGPhpW9DZCY
+zgbzstotPawGWavVoNOrMRE3Z3NL0U5ZQSOMU3HzSjnGYi9NS+2r8Na9q5cCGZLOPTNOIYjiVzX
RY/vGcbAyManISybgrQknWZvO2XyU+HA/tuJ4qULwKiqEAIAh/HVGwrt30wXyR/ow8L42k00hnCQ
yfGIHnoe9pFHv2pHKXR6aWDpcTAtJ+v3mkJahxVAcSus7dgDcL8yzDK/QMT8tQAylwRVTduRVYv0
Ct4tN04eNm0fqyx3E64relrSWMqnZw+2PHy0jHiGTa/05g0XRmfmgkxtgn3HdL5CGHBxqeh6DMKJ
6mgX0FIGr1ThoAFJrETZNcRVRzmAkxBQLYF/ahetJmY4v8ZAwd1Qkv5bOq5MTNMWDgbzKBdbI0NN
sHbb6J/h7MRRF1tpG1gmQKK9og2lsdFHmvB40gVQTIiF6a2s2/UdtJb2fZpSumJsiP3jlIzzNcqA
8SbNxBwdTLgPDQeuWrmGKBOT/2NUwy88XaS8JtNUHYmCEeDtUNojOZoM42lIUhldeMuCpnZ2pL1v
hNP8WSLYtRsdQ67i94uZiNAjD+kraMv2MjEoTPmVDYXNLwjI/QIQucfr3HUzpUzFU+W+sDJp3QBT
cWCpjpXgLo5SZD/oEwdf+vTmJZZCOLORQYhCINoZSqbZq9lxXjTzcWodZ/D1XGPrBPyVmIGecIv0
ncmSo9/bQ/drWSo4D5XjCK6SSepeTkBZokvdMKl79JyoVH9KbPl1DQH5tsDev/KMekw2siIwIrQy
x7mJEtO+ztJ6eRZS6cyAf1fzkhS5/Tw2HJt9j/f1ACpSwhdOHf0Rg3CuM2QyZX5UFcZPynjxl3yA
q8XtPNUHf+DgL0H7efUtFv8Ynx7hmDkXXlIeWHqAtW86ldjOr4LPyYQbDeGTgkYfsY7UbMicB2R5
ZSNWBxNJ2IPcGXbb/WynLH35vC5+Wod/29CijvS2PgrWVFXziDaaPelhUYhgVl8I8QWBmJxpn7yr
sr1pUtKifjvSqPRjpA9D+Twpww2FZkYyAtsdOPpCtuq2uvf180c7Lf2ePtpJtb0uwa9L0mue65we
OP26Mr39fITT5tPpCCfFbausYwXoaPlM9cVf/WvK0zidGeNdlW99bahxkMoiXEEdePLa0tqiFaSV
z+VB7szQ2SmHv0vY+P8N3FdDnLyoaZFW5056+YyOfNOK50Q7J1A78RG8H+LkTWEh1KAZ8RTcjliL
S90nRvx7E7ab5cK7i2+XINl9/tucNh7++W1ePdQ6O15pQizcshLSfvmcuD0hvbumpzK1M6tyV8T7
UvmBa+tMd+fD+fZqxJP2it7OsnVyRrSxEUXklclzbcEPP9ZXI6z//NUzUWFk16C+9awq6tZUzIMN
izmKLnJ5Rn/yrlt2+vZOassRrt/U6efyGTfFAUVoMDst+14R9u0RbHaganKblX9a7Sy26cNlAoUW
iKRVQWydzHfKuUtNy7B8dr4g5LgQ39OLimwFP9+ZX7i252F2BEH/Zb6a/XOxSR9OmVdDn3wHlO5n
O9Xd8nnwHvvpG7eEeGxD13hW42ty7Xem8fD5HP1w/Xg14MlXgbC5NObWKZ8FX5zXfcfUH6hAvj8f
5eMf89UwJ5/CQsvPEUDEWEK07f3tLfDrELDQmWE+nP6vRjmZ/ng0EqOnoPIsHHIcOPek6fbzBzk3
NU6mvz6bChJ6XlcNubbbUD7QVj5FMJGmdc5f9eGy++ppTj4AxcyJVdIYq3IDZ2s9OA+Ai8WZV6a9
G4WgXVqGzHPNI1zMPvllmqWKTX2ZtGfdnsZbRF/gYgc7xtCeLeGcrNrapouPtKwMYpbKIuD0lv/O
4POH/WSiWc+kmHzh2WbYVsoQEC5qogyt3TN/0ROXLuu3p6mwOv7Jw2ZlXNPqXq88ht7XK7Mv+o1i
lN44F5ApDxzCrRLiP500DbvGcF/EerH06z4DeYEHgbSSwZDOnTZ5BihZaykvvTlafuc4A+i+j8bY
+ShquvoCLYBDSIrrUVztFSKjxdqo9gd9cfH+GrB5Ix2b2+fT6eNNadUfrDCr1aLx9qGchp6nWLdv
N9vDVLcq336Uv+Jv3h3lw0NSXZMJc24nfPeLvzkFvUOGiUx0qWZwChJuxmH2YYluZl5cTTc2PpeT
dlaZdbK+oEMHliQ43InH9Dq9yO/cg32Lds/h7n1F8FkMu/qPOLN3fLiovRKjnczpSBukhZCAc978
ZfF+1HUA1uzzX+7DhfrVECezca5kJug2stOirPMV7U5hHirdbd4Ov0zqyWX/6CVP/4z5fzGX/0n2
16vX/y7m8vax7h//Yw273MFZ//P4Juty/aP/zroEe/Avk7KaBqIEUSc8n/+OujTVf6H1Wb1HxDRT
yuXn/K+oS5UQTMtaBcOsBxjs8Ev8T9alpv1rbcdDFFxZLip0tr/Julzn3f+0y10HNTKqJiT7/AvZ
jE4pHrCX0e+CxbuSmJdgTRud8lJqpr5/9XJu//0vfB1O+HZu/jMMAc4orLU1VdI6FROIaKkUWtju
ldLVxTdDZSE32666xmxZ/ogxEv0Aaq4fwM6pPxqycv5KdbcOz5nJw3MCGkIHI3LyyQOIb6VVWvGx
VEnL03JXhGIa7z9/xvev0rOBnSE1xQ8Cx2p9B6/OoYnq0KXW4uQIHiwKaH2R/0EdLvh8lLcLyb8f
xVlzd9cEXv5z/Vu8GoWckDjy5jQ5qjQVfYUSJIleCy0nV6jh50N99EDIvtRVa+eA6Tu5Bed9w7QG
JX8k06B/8qhvb6FDIEz7+2FwiLPbI9tg7T/5cbrEtWbCDJLjNIhug69AJcEm784oQ04MM/+8uJWP
CWMQFB86s5PlMR1kRelITY6gauqjJFOJ9p5abKtI/zPKCa6ZBD5o9L27HTFuh8O0VNz7bO/v5yJG
r5XoA61vVd29/QEHcvgiBTX6MZFw3BJXWOQcOMWZQ/S6S7/9rpnliCXxWXJCcU+d/5TsOIwYenJs
cvV5BM3ie3Z9Z5EdBdB/sv9+poAXYJ6wVCH4OkXJUN/U2tSzk2NKV2vXE9Xp4ztuzhxNPpj6WA1U
HGRMfb7kkzeH53fgatdmR2OZIlAmRRNyUvkzqvTj/3JKmvAKsE+if1ojIE+NMSJvtYKekTh22BgQ
mjF5qLdK7cyK8e5HMpkI3Llxp1l8ZafBt1HnCrjPNSvGglyKfPb82Y5JHSVOyL3jWnvO/Pfug2Y8
F90xPxAOVPN0vFkz5NjKJD2ShJiHSUbCnWK4YvO3Lw/RMQZU+GvAKLHwvJ3gDR3CxqVtfJx0SzuQ
pjZQcc6NM6O8/55XYAjzDTETm6Rln6xO1So4bJ1IoOkzS7+dTJVyeTM9p2XlbZMu1m+QPN8ZbiNf
6qGtbiizlYgpqnNCufcv1UJI6eirBW5dvU6Wr9Qq5krD4Hc0E3OGKak8R0p6TqT6wSCsw1x9uf3j
5zl1hRVSr/om5QPzkNRsorJFXefYzd9+xpz2X49y8igEqESyMObk2Ok5eWG6Cc1hhOP/+fx49xmz
pawfF+cOMDOoT9/OD2/Gzq1qlTgKRTcJyBkhHSZKv6Ha554pE348FEYLFJKrhHH95682S7VyR7dy
VHGchWZ/MbCTR77ejN33fDUWnNnH1uXnzZJrsouxAuLeXy+up0LipZXEYTh1dYSgdDuhzTs0k6kT
7zEHmjoERQOCzS3HczSS91ODYS3eI64oVpFTojdg8mnoYloXrhYjEhdp5NOqz//6R2MUAMuwRVgQ
me5v36SblFmNuKQ60kR262DQSVO5bJAmUQTrujQ+fD5HPniX0CL5hDEoIpI+dQCSZrRILvX1EcOV
5hLSSEIEYWo9DRR3ca9jZ3GfZ6W3j1MNguTMD/l+WeYwwplbNXDrIWE+mTUxOYSVMTnNsepQo4fk
Xzqxj3s/+5UkhfFAIidY68+f991E5eRjYi9lW1vZie7J69VzApCaWMhjTA/HB/xJ8dfLUHdEmnXG
1/5uvjAUBxDNZFtbcRonTwfLOXPsuuqOlq7qL+aYate1KpG3/fUTcb5hyVrDFGCCn+wCiDPoVZXF
cFx6bbiEtyu2opfxIYaW8/Pzod79Xpw8uJ1wpOMbX8MU3s7NystbE/VUf2xdJBAFP9LFSJhYsLhK
tze1zj1zgvvgxwJ4yO2LA6sG/GZ9w69WlRhPpZV4sj8qOg8Eu7wLyzUKhEgcZ//5o737DtZHw5Xq
cDiwWDdPhmLqtZOa9/2R05D2SOoPcrx4EFcTISvX5dISxVd5JFw6dEiPnw8NyOd0QVsHh2rG96ev
+/jJTLFqxSyAO+k3zYAa+G5yJsXcSHe03Dv8wuhM1tspYvxm0ZYrol5180K0eOvQ6GLCEtusqcUQ
kBYjxw3Bfqrd0Z8t3ArLYUQ57BqZCidRwxxV5QCroDVCq80SXABGjKDE6ofou2KXCufj2TCLfU5e
ux6iIq7kTmj4fvyoqRtJzS/VptBUR8S2nldl1kObLWIO6kgsP4pST/Nb3LXcxvS0lvZlSRIXNcJ4
IjHpi5b2tMhVRJ/WFq5vnz2S2DV2W2PQTfixPSGgN3lmyRdLttqwZrIpyRVU+do86KVHKEhfxHUT
EnwrCGRsyE/dGwgFqMebvfwZi8VxQqSybnzlugBesYoaArGyNBLhJwV9vit0RPWVqk7F965zWmOT
cTUg4Xy20oNGGJzxOBlo6K5JYazTmwSd07xJy8V9kJznfyhkCBa7xcu7ZCvtsYp3Sz5G/Y8ib3Ll
Ch9B5hwmF3cNrL0ZMOtdNmpWg6AYPsTNQp7WuCWTwXmkLUxWXSJKNz9UJYq5MJp6d9k3Tk0Pj3To
isJ1NmCqGEgZ7A6DmaXCL9sxc7eRrkxflGHVctRqk/1sUeEmpNM5BGVKJK9uYPQG0T7oX9LHOlGp
sDWqVSZBxxX6oJBuhSFDStTONfrGzBd5JH9Ho27fd+PEjYzvd0iv1M6sVuKd6f1Bb+gugYtmMg3S
jiV6FyXRLMLFVmrzqJSDNW7zxUFk53uSD3OTcEJ0bgSKCuAhcM+d34AhkLspudPHGYpEq3E3tbMg
3a0Ur/qNqAGqNnICkvBQSfRbU5LOcZe3Kam56F5V/WHiHpT8WYg71fdKarnVrohUQknReNdgqmM7
6bcLMcTW1rGyQj1EOiWDrbQQSAeul5Nr6nNLyhcOPcivLuBESfuQdyT4GeAa3d5EMItdICypIKOw
yumlh3IZmzmQOVF7l3bhELQ1kObQP8yz1sitN45Guk1zUqc22GLr8UIi45LSnw1rKi+JRSDNslGs
VREyoKi7bGVZ5EeLpFntmTRicrLJzc2S+thjZ0YFKN0BgSzVbf3QQUxKd1YW1cqjPQjKvzX4oyGs
dLUqdoNMPYQfcWHfUb5J0JCgVtbU1WRBm8z2EszITlFX7W7po64+pDl/2J8zNy02S9sRs1R3KOIv
PA4DdmhjXiR0jm0q2ozk6t3acTkSozVSVbqRbdvl0L5q3f1J3m8uBp96T1t+X7TBjp4XrSvjn0SL
6yOO1wJodliqqkj6Q73kNjFjijsZ8rEuGqu7z/na5yulZlvZ5Y6g4NDVRtdFfpaQmdWGSzJWz8Oc
Nx2hZAmwxHLrTGnfqszFkQBgH1+EKq6BqBrLTiaGVfxY6/95YEHsTAbpN61L4tzlRLT0rph5X4fW
FjMrNkW2sfpSEwOpkGxGbPTtKDJv2RN9ZRZ3pt1aXqA0qaZc8GlBIrKLeEj3LSogK7DbxCVdc47G
8omk6WW6ndvSWT33Lepw8rvTcvxDgmw1vOTprA/3Xl7F3XWWmQs3ZU4yxq5uEQ39EboqZgJla2tZ
vs7lEqGAUaEfDhcNePb2qagmtb1VK1GmocokyDYSs6B3Iebe4MPS1YKwZAPHSzEuxrzTsl4IMoIJ
nTvSmLesLZrMuHoRaP17LUhYnjMXmTkn2T4wx8m4imLHfNJok3iPEd91vLEl6q2NXWJ98CuSQ0f4
9nnaGfsM1+kc5mimkHXXiaUXwUSqCHord7J/DgUaiisWPCfy3SRL8lDR4/y6kpPXbjhIusgD5OB9
F4lwWaNB4j17HhwSYquVZbr0hES5NZH1imZnGl1rw9FBmPtEGzzV76wFR4mXQDb2O11NsDiUqvlS
dgQP+aOwGs3vjbwqNmORpQ/sAgYNYc+CtFYrfXKRoHRFutwY9IL02S3EFoCYejuhwPEC3DkmT9pX
ivkVkFLy1IgxX2h1shBdNZpXsnKidMtDd+x69bqzSpz2bpmWMuS9VGo4u5NZB46M6+dulBF6H9Ev
tY/JlxrWpKDfuS0nsbR7rJOpVgaT0uTdNoIDO+/aaPGSq3YNOY59tEIGDsAOQdQmqRxhh0Jfm9ju
xO0sUFvDoHsw2C3xBV2D2t4XxeRhUMoyDeFXT7ozEh9hWXcNWhzSWCEk39cexzIWcwRVNwlhaBNQ
KUua933pxu1t2xQZn1gKVyLMjHFOfVYCWV17GDL4wFvktqFpNXaDiXvUot1IRrp+4bTJoNwJRFGF
Lxq1fmAjsaG8UxNFPDFKz8/iiTTpgqPbA010VVw0BVZdFGokkT/3idpcITwayK9MCaledqwvVhZ0
fZ4Pa6pu2ndBtERWuZsavbODakgwgeUDp5ZgGCpV91mzMbmxmJPijRopSvYK/J1ki0hlROFIVgNY
Adl0tnpJGWucfU+hjLFtHTd7mQc9Sw/839MvsSm777KtpxZV1LRuPwl4nDxwMf8QAjhVyI7y1GLW
WGYrlPvSaBpv4xBDaH1p4mjApiY1GkqBtDFtXU5lUT9b69nkgJTIKeGiJhlFkSmuLTKs+UzHXVNp
xnzU1CmutvVSsmZFVFr7nS6GjM+izFDT04fLRdiO+IcOXqck31NHtKZvVJXzBfdk6hJu3TQVdozI
e05TjdBL2eojP14XURZu6yV+pEPclPuZY2C5LbLVamHEXdb+/e2Cgz6l0pXBaYDNensEN0qjRoTP
WjO6OTMlVX422RocEc3x9vNj8IeHfUCNpN9ZoN+tk6q+rS/xYHROf/RqgbDRICJBkolDApF2rpL0
4VBcsVcPNBXbUy0Y2MlpmNG9HxdikDj9qepPNVKXi1Sa5fXnT3UCx+DV8eJo+tCOcV2oSf80SV/d
YaRuD2OMKI/8+oaYe45p2fWi2PkFfpn4iLlPL/fTqhP1c7SY2CBiof/BjlzeNODJ71pOUOdSFT64
mLpc4SBKAsihQHly16lVgrWpZQBzGxEhL9FoXphDGp2pLHw0CgZ72Bu0NACun/yeS7oo3dIxyjIU
ka80/bTNqSRuPn+/H1xJac3Q56JDRy3hlOWOuafrZ90aj/pItSSlirFT2wydulY0P3sps7++knJM
R6YKV5GGICXlt9/DOHsJIk11wSxs6UHGD8W+oDQBeuw6/NtHY9KYFIKgukNVOwX+zNIpq6Uw1WOm
ttw8hZS6ho+OllSoNKMTBUU2oYX6fND39+CVIkwtCP4PmgT9ZG7EjogaXYu9o9lP3ox/1ZLpDigh
kLzFcKN6I4euHG4LInaqY7Gytc78Bd4qFNbvhUI9gZTsHGwcAIDfvuA+0dVG61PlSEqzezE6tXYz
C4WLqNQgJWSSC3KYySg1z4z7frpyAacLAciOAp9zCgWFthBRXanWlHLH3eBjxhRase18/nrfjwIA
YW1KrQF8LhqUt0+n6tE82ZUbHaO8W7aziffdWU8Yn4/ybn0DSIL5k0LXGhJin8ImioECieoNzrGv
CjBitK4CjjoNkJhCP/P9vXugk6FOSkKqLAZE8rNzdMZeOzb/j7Pz2pHbWNf2FRFgDv9hpwnSULZk
JZ8QtiUzF3O8+v3UeGP/0yTRRGutA2EtAaquYoUvvEEV7gfKRHuwlfUosMHYDjT46UlRl79eNjcs
88oUg/dSJgoETrSNINp47c6NtV42Cv5UItmCdLD1ZYG3h4Vmalkd+iV8tuOEWgC5oFkpWL3jQfPl
9jfamBL2CNQF6RIBMFjuc6d3dKSzPQntC9X6g6Brj7teZ5s7z+pqHFlb4sZCXxPRUTbf9dLNsw4j
t9F4wAmoL5VpaH8KI5p3nrn1qb0eZbEN7Cquwg7zwBcDdmFnihHIfuw94oUa/JEk2cArkww7XcrV
mDSk3q6g/Ps3L+tsz7kXKXnkt1BVD71QzlrzU3GKDkdsa74gAbEn+rS1QWhBUZnHeQeQiVzrNyOm
I4x9mUD4cFOyDvWuIX8G067Hj4M1/S/i55/x/4U/iw0kx+rDUY6k7c/5pbKLY6n8MW8Gm/QhUdJQ
jfw4d/DiQknJIcof94xRN1YRwIy8JVD7kQo118M00Ri7WtxHvkAl3k+KsiB51MQHPDGwuNTbacJ/
fdiTmt5YSQnTIfgCaUt4sBiVQl9aF1MX+Y4IxFNtificxJATqgIJrdsHbRUhyHXEO4oQgY+2Euml
g6FpZTtHqAg0sI0UNX2ZkCqOD/gNo62mF/EOAm3rwxH24K2KsAfv6CLwcUKMHqxCj/wxN5xvoWtp
31PPLM63p7U5Cm1zZIVAVWpLfSsVg/ByhB/tQx+sGoiMpR188KZZje69QFg/WYOHAiBNuJY6H71t
9lC02tivLKN60rEWPRtTUu8c5q0NwcOIvRGZBvZvi0Ur2yZSANbFPgCi8NEDEwJtNBEvToaO4O2V
29oQ0mKK64NQg0bQ9Y7PYKCRpw2xb6n1xzbzyANFilKD2X2n1/7t9mCb82LfwaJ41edZvFxJETm1
a02xL5rM/KCGQ/XP3Iw1CGV9r1uytSOI27jvkZMhHJY/5c2FITKRFUabkV5oRkgVpe6D5oviOVH/
x+05bQ5E+kQLlmuDfsn1QJkZx8KANOoHgWgpP2K++MWAkN6e7x9HAjd4jEkI3ZWzL2m/KZQk8RFO
7L46kz3iWTKX2Z2ebVxDYNaIxzhG/AEe8Ho+cwX3e+7YEOgYdKcw0lByc9zo072zodUtFWARzJFf
aTFK00YT5ZIq9d16HN9nVa++z+0020Ffrfcb4SloJISgMD/Ax+Z6LrRvVK+meOI3YZZ8n+O+ulhd
ARgpg4W7c5D2xpK5xJsNl7iZC3t8Tv0+1uffgSOiZ96ow5l6cbhzPay3HDL2FJ5BfqggDLTFUB39
iiCEbui3uRF8yZRAw8M7du5N7sDDy6oAaTEP4ir5ye3SMOs4T/w+jRvnrNmD132sAUL1Ry+dXWMn
3tycFJ8KVKgFlGEZ1aqBFjpWZ3DnDQMFaurXiLJ1e5rR8ua8QkvgTC/dCDlHEiz0quP05ivpMr+w
Oq6FABkYapOgDiqiZ6t/rFW3eN+5Q/Ieup3iowU0NlCmc/dOi255wNCPAg+FajRxqLf4elaTVIU5
VYnvNDT9qCDOQXzsiqT4qoXIAJ5uHzT5r60mjEOUzLJ4TtRFLGqGJgRLpU586PvNhaIcRRUbWrxp
psmznXTtu1A0+mPtUWG6PfLGB3UhcpJC8h7L/1wfCHQfYi/Lo8RPpiw7of0Rn7tBn3Z26dYo8ByA
QQF/sVeQDcsdaYdUbeLHwOW+2moCKZb/M97z5lu/kwjmUeeQy0hSvtw4AZX3wBpZR8UY5k92a5af
EsS6jnZAjFjSwfLuv09Q6CPopRMORtVc3JC5Mw1ziP2GXzZgNSdX6S9Zg0Z+S31y5zKWX2K5R0DN
kVOS7uGbtwg3hIDKlphB7Kdh0104EyGww5ey19UvKKH0p2Tu9woMG7clNRX+yxuAfP3yeR7oJ2Yx
sja+1WvmJSfufXaUUUGtxWl2bsutE0D1RMoBcuviOHK9D+u4JRkbucfQus4+2RG64VWr5M9DK9RT
r1mJdaiD0ntuUqffebM3ZylJRUyU6vxSOXqksWfiXpH4o2Y3fxpemwA2b/AYoz0atHvVuM0tilEo
5CDuF26464lGUV5NLmP4bodyX1Aa5Sma0XgTvSbeYWlhfr99wDe3zZvxFtsmx5AwVWnD+PmAvm/i
ZD/DTkkP+Zgkz7Te8/damuU7qfXWimIuBPAMgUDptns9R0Nk0eBB3/bRSJzeBUnkDoc+6sT3IIKj
snN3Lsh6BHRc1W9HW2wduiD05xM98bW6Kc3TiDnnAfhC8FvSJeODSEQEKoK+5NS6HaKPjiG+wjjY
iywW3Kj//RmQJV79rtDnX+SHHtbq3hA7vMTDQHlMIE/2o0rRdpdi3zQQ+yLE9EDYwB5owhfD77Wl
B791cRk+5qWRPI01XsuRLaxy54rf2gG4cIEOJQrRzaXWtes2gx0kKjJuWhed0yIZmovQUvqV1E27
9GEQzt889uVOTrm5CdAQBQdFGoHP3PUmoBQaBF0HlKezGn8uhPFlTgL1XGW2snN3bL0uZMpEWRKZ
DSjveqTKVerAbbk7jFFS4AKRnOypVy+3D9LWDUUqDvDkNTRZwmzbArnQppsSv6BQ76soJHxCKbV5
r6MC83F2Wg+lebN91NDJ3UHlba4kZkR8O5cE3VuspFmnatkILfFTL7XOXgPnPNR741ka7+zsFflP
LR8ZCtgIQMFZNL0l/pYHrIsJw1N/HuufucdWbZtq/tlUhv6dSsX0EEXu9L1wi/wnqI1mB1a2eYYM
wh9YR2CALV1u5TeBX6aGFX8TpH5NTvCgKGj6PyO/ibOOPpb1p7SM269OjnPLoRq0H2NufZ9Eb15K
tzM+YVEKfiWyhvn7/R8eAoPl2Tp9IXxnrn9UOk01nUxCJLUwKPXUmjZfghL/NH2YegoLmfiTJnfz
UUGnY2dBtvYcLBC82FVsx5Bsuh56MNLeK1Tab04RDM4xShAkPqDFAuSqztVBnBQg1ONBU1OnOKEF
5HU7R0sOsNoPHhZrBmQw0MuLracYQUQy0CS+Pqfahwpw2GeoKcmLNirhqVEj68GLeuM+1v5/Vynw
b2gPFDzkmb6etlfhn6BaZeJnOHCFB6sw0f0EWqJ86KnrPRlC2yOybx0xk8oXuRRhP25c1yOGUzSm
ACwSvzYwijgOeVd4p2xEcujgxBlqIre31NaympgswVWhMkvkcT1cPwdq7mYeT1ZUu4wzVH83aQjy
0Ivi6IIwkPdvRKb15faoW6EHYHcpokUV09YXLxREiw5tNh6CDoHY9jCHGeIyOhCgB8mt6y5GpzWf
bw+5ta5kpqhtkRShILZY17FNiimBPOh3oyE+OFE4TqeyDvsI9LKZ/v4Lg+EzAtSXBjZp2/WqxqE7
t5NoSe6tOvtidXQjL8UYZ38jMoG28u3B1l1ywg4Gw+HShrSHydP1aKMnmspzWc2mII9RknQ4IpoW
ngEIzUdbQ7k2M7XfYxXrZSfRI0T2HYrVYeMUBwULkV+4uOmY8EKA+6TYsNhRsuuA52aeAgXq0u9B
3rZ+WkR00Yh3XN9Ix+oDfiKBfUD6rnxvuZQsd37BmnQjF4S7CjAwLxV3+PWCYNZRVxZSF36dNubR
0xp1fD/31oREbjx/QORYiY8A535rtdZ8r8SOhmaeJlUKB+Tibn+crXsTRAZVa1IyOoryJLx5R/ow
iSpkW1M/MSP3Qh+ikKz7sHrXle506brI+8cc8+ylLAp7b1/I7768MiWh1KCRiQnmMg5s6m4KM0SP
fZHTDT9wa5nfWpT2vimtldRHe2rQJuq7yD3MQ9miBy2qET3UChLuTsSydcuQTVHFgDzARl3siWTI
szSdu9TXugmAclxTDT8igQ4iap6oT17aNAz+VZRMnXdiv62RoSHjMMqzuS6DtsxLKNxnPkJ1mnMI
S6FG5w6lqI/onanYMYCfPHaIPO/1drfuG8ioskEj3RiWlk3m6BWTOSi8HFaRvdfGajiaqqg+9nrs
7OQdW3OE/scWkwYJKzMu9LuR40Se0Icda1yCEe1Nilr2EzgD5V2TR18S0as767o9vf8/5iLSbSwX
YHMpUl+lMvZumMKPQNvEO+yG86fbJ2jrraBqSYfNoeMAb/P6BBWAlCsV8JsfFBXGvYOeTvNDhS0o
2s86ZsKHoVPqnWhnc0zpTUkBBwDJ8gIJPANGy1Sm/iBAhx3MdsbZghMO2SY1vHPRO3vP/tY9QUAp
gyuXHbOs0SL521Wpoaf+GFvqOcBYKT7qIqgedT213w1OjIJcwyt5Urx6r1WwuX+IqCiryGjbkH//
5o6KUDIMe539o4T1c6EGvp2MgMjs7nclDprTlO/VOTYTZaQG/m/ExQUtPDys3DFJfaHDADAJvU5N
WQVnACz1s9O0yLE64nuOGPCD3vbzQ4wY7s6VtJWqoYdJwwIoF5DtRSxNzVZrwAqnvp4L6yH21PLg
2kG/U27c/KyYlRPm/Ee+vF7aDE/HucJc0Y+Ek14savt4PdjuKVT66H0PRObSt5PUwZhgD9w+N5sn
9M3Qi69qo52FJqBGM4NelnLwcNP4XLkx0F/VkTSI26NtLqckrMtDQ7tz8UXDuOlrs8kyf1LwCzhg
Z05kVVYDFte3B9qaFrht4GoePVXcia5XFP1X+gGxTMzcUisOiW2N7YXwNqegUKuwen5hOKJxyQ+z
KU4vbp9SLxEXD112qk3H4RCLrPoKjL/5V7GDLvuFPUluJxtpslNjLMLGbEwiRcwKV12XlacGxtFx
LsZoZ09urqDL7caup32y5FfDbWqK0Iszv6WngX0xmvP6gyGi9tPQOG6z8722rlJCQUjUYCYxw1sE
p0pDT8/r6szH/ST91JrYKdQY1H5D0cN0jw0lhF+oMpGwyb47QENy1UWwEQhNIIowZ77lKA4xfl4+
9F4LND6DXHMsosn8rQqa6fHujeJBiySZoQDv8nBc78vWwkbBEARb5mwEw8F1jIzmIXBpBEYbfSe/
2Ipw4US+JuP4s8PGvB6NGzuwawSPKU8ImGe93TzH2A89VZOYHuwQOy0sGHIEfyuW16rV6qSYjfMt
0xqxs5s2vq9H24adZMH+WzmS202gZNygmZ/05lg+dXUAwD3IVagLdTwbf7Sibv68vdQb7xVSNbI8
D4qUbbU4k7WActXPAzEddda/tSKEdVfH6jmH5PIBiGlwgcKD9ujtUTduOMqWkuLI2URZc7HkTVR6
GPCofGAxT8qpjhwswZsB79jz7YG2ak/ccNBfKfJIhZZFbAXo2VEKUef+WE9metZqjwacrRfZ57kt
SJchJSXS9/qY9FZyJmzIT1EVQshFsOMlyJrq0Raj8tvtX7X1nWXXTJqnEWMuIZ5z7aFAPCW5D1RD
O7dVH2eoNxXVA1RA9Qnwe/n99oBbQQLWT7L4Z5JIr8DfejC0PYLOmU8EFBxb0XrHudSnJ/bFIHlh
KibXndFB4oOkobJif6hKKnamvbXXuCoJPenH8Ags3jX6S4AZPI41ZdX5D6Tn/3KVbHpUzN75VFqx
fWG77VH05U5a5G0eymbUybFjhXG9eOLGNDOVga6z7+Ij9bELVXt+V1K+r7GDREMdbZuv8L3wW2hF
h8EowkjG/OX24m99bcJBStngmGnqL+7QcoAaZ42cauTh8WQsB2FaJ4v08KdTi7595834Eu68FFtL
jaEuYlTIVADdXmz7ujYiOzXtzMfSvP+s49L8lKuJ+eJMfXlqM1V5jIAfX25PdHNQyvWUmmk8I71z
fZGOozUZdRvmvqP3xRkKqvKgTjG8hkytHjV9bL8PKepktwddiLu9lhUpZXKKJAgTiPoy+MzaIGsV
K/fRkC6+UuyN4S85w5d6LoYH1cBK1Y0npIWt+aCYQXiyEQM60tIpnzDUjs5uXZgPRQn9eOd3ySVe
7jxLl5pehNyUcBafIMBMgzsbvqBwYbT1SuudABENiKqDCTgqGszVwIDn2MdoRJp6QxMUCycQ58Gx
qCbMaTBk33lXt3YiaQmZNCEEGiaLnzQlU4nJWZX7tJmd4TD2QN9ZnU7SqGO15pXpJ6HtLMTWCZRt
B5lN8+eyXqFhkhLYng5vciq1i1VX+pMHZOYJXG51GS0ppO0q9rHP8QQ8wD6e9jbI1ra0eE5pzhNO
rFKyLB4iIeg6+7aJPsFp6OjTIchowGqDXjU/4KBuvbC5MIQpUcgfKHzb0McPXCr1sVbS6jlp6unf
aAQDi6uqW/wI2rCMD6o+ZD9ubxq5V6/3DKdOZjjQdOiyLl9jNGVqMwkAtCEzOXRHyHvaZwNL0vss
nOWZgVnAP+9wM1LkXHYg0mREgkP21tqKqt3E/7R4BMuueNYyB8L13bOC6wyaXW47Bltsu2ruPNhz
NtDDzLSxVoiKCgXiMK6Gu8MK1g00BcbeMnhc4jaMUuSmiOmK40FfHYygyE+QufbUy+QztfhIGNCC
6qFrSFCxbBkqutEwW8oLNMCLGPiXW7onYCRxdxCYNH/JFSGNgxrAKgfcodP+r9vLuT5QvGYoiMrU
hvB4id9wiSuAhsWpD9LK+c2DSDufhd6r4bdSqUtqkYgn/IO7QszT0rZNcx6UYrqbHYPoBjVISYTQ
JGBR/sg3dY4qoiMRK0PqO/GUndGIbwea8HGRcmK0CcRT5XJYqkz/fnvy6yuMBw3wgYR8ckaWoZMT
xmFBqEJaV496cERKaw7PY+PmeOPlDH+KehMP7duDrm8QBoWSYZJz8dmXyAeBkmCpj3zx2szmH5QD
56PTW/2Did34exLz+FvloZV8e9CNmQLVpUFHo0XqJy3CBkUJ7bLrKHra5uBR5yV8h4OYicmDh+rF
MHMz1T3eHnOdzsryLieH0iDsgiWgNomyKE8xH/VnFUGJU5f3SOBnlVEZBzdXuj9uj7Y1Q5oaEk3J
hWcuPUkrqgFF4OYkl/ZgIHYgVB2v7lH57DYtNjpK2io7F8TG/OhASgFfi+sVcNf1ri2AUtilF2S+
preq/TS3aoWZD+2X8gv8svru59YhoYLUBDGQcuuywz+bSWdNuiF8I5uLkwqny+/zGrY0pawHky7F
57vXE2yySj4BVI76tNzGb84kKlupcN1M+EFiZ49zaxhIIuvTT4GHyHhs8ZTYuwo3Dga4CUDEEt2F
u+0i4kMMXEviuRM+MHBdOZVj8CGAKHjIcQF7tPrOe+dlmrYHz9t4JSkPcAFTkeApW/ZiqFVEgGdn
4XMB6Z8V+Nt/YyUxPd1ezc1RUE5COxLK10qIR6tDs0vgkfnFWBTnyGj6o6sMe2Hixhlg7SAasH4S
jrfYkQh+isqsxgJoBvnwBZO42TsMsZXol1l3I/3S6BO+Wrenth4U/CsEdSjBJCYg5683Cs62WBg1
nvCjNrY+OtFsfsKEUPyco8D6lBWdvafAvF5L+BRkfIBEJWtpSapIhJQwVY3C72xbOXel2V2CvlV2
+ihb05ICu5CUDKKNJdpQhKaZRLbLKLkDUV7PhoOV4+zqNFilNLNuXG4v4+asJIwDCIgMOBbfLpkC
p3XROfFtZTBeohaSplFMO8/A+ojx75vy9SGvAnquXn+rVlHostVp5Q+ZSJ5FMGfnIOx73tlcB27b
xOO3IHQDbWeLrG9KOSylE0SCoXAue60lvmXZaHiljwRU/8EKE+2Z1jhGL7btYQ5790ICM4KXboCG
ARiyWMi4I4fTw6jya7v/pyvz7mEK7+fVIj7IzpMnzYMwvdwdFUolk9cPtZ90lTAOlL6rb1ND5e98
ezIbu5DQ2kOlEtzpWsBrCoQZZhS0fDyS4kNfOuGz5ur/6lkp/FEp96De6+G4ganh68BsAZMtL5Cp
MJENSufBj4rw+1i5zlFRm99tq3ePbTbtUZbWse/rff8ag1EXXpI487YSKuo8I37Oig1eLcBDFKvH
Nj3zfHvvRZ9HHsoBVV6dB+ENe2349WHgsoRSTG+Ph5WKzvVhcAXQfpFWEycczWDh1l9bbf4Sgqc6
VtbwQZRqdbnza/KoAXWUOBcKDCRm1yN2FmbjRuUpLxEWb6d6NM+KHiNJI1zet1m7N2J4Hc3h2IFy
YH0X76mGgXgP0Vx5iTNdfSRBa+FKx+38yINvl4eA+2FnxNU5p+BMwPeaCOo0mxYrGo+dWmQVGSfS
EbN9GgtFwV4r0J0ftRqN1s7ZWN2YjMa7LZMmJkcsfb2aNGENUBSSPdNjL2qOnfK72U17gMOtOREb
oJHJweLQy038Jg4ahzrESsiJ/WGch1PqTtrJzbFqVDIx3BskMCFJC+O8Sy315aWSRVYikNfF9KwY
y2eQPNl50vCVu70J5Ue4yjgZBW1Gmc8R+KwIddz2QW+hJud3lFf+wB07RfYzTigmtnkYiL8HEadq
dsCfRgvfdUYwFlif17q3p6SxtbDEsTS7WD5kQRYLGylqEKYjmHpKjkFxxjq2aE6oDln9S+LZe+4G
W5sFeCbxLPcoZUX5a958Rq/prc6xerJ5AdBaV9UCe41CtO3O67M1K14ECaAjEqMlcT3OUE/5BM4G
QE3mJAi2drH7I8bvDD/bWDF/aTCwIxTgSO2W+OmgDTQYHQwGCLSnaoADyBluc/1xzrHg2HnE1yvI
JYJJCXBtE6WQFeJSDcc8Cim491NpnmO0pRDBn717u1ava8fTTVFJvgmLCGWIQ6+1B4UeaF55MLqs
uo1RRDKSfyDSxh90O0/uPnV8LZ47+mRUQLRl4JWXKHhRH8t9uhWSBzQ4Qrm0eYGK4e2Dt3pcmRqN
VmTBCRrgHMsFfrMF+0QEkVVTu6yztq+QTtNy5YDwXDGdnL6MwwO2x9Q5bg+6euQYlDPG9yJRZZqL
U2Zj+KfFVR76YWEqfiw9rhRUAtHlqfPHuWy+62jP7USZGxOl16TLa4xK9apNltAiSWKQv76ZjBhF
1qX5vfCq4SMvR3JSApRmdia5PnTsSGlDQcMVBPRSrb50C28cBxoU6Ujt4+QVTvOPoobTH7UyIVZ2
e0XXs6MXQgfGBboH/N1ZPHJVoZqRDW7Oz0dFKY66XqvlaSgnpUISzomwQbbyas+2Yf0ZIVuDiJEw
b/KspbhR4pmZbedt5nuzhTXZjPP0IZvM9qNO+Cjtm0PkHLtY23kr1mfeRGaD806jjwhpCX5Ch7FD
JJG2gzfMYFK9BHjm6NR3h0WwM2GQkWvJzupSjcsWwPFmhw4mTuY/MZeM/82E6L64+HUCRqWF/un2
F1xsF3rEpHR4JUoUMNIoyxOPnzziRnoxvnCnBkdN9u9chP6wv3L2hJkXCyiHYkfqtK+AvTowbK7P
vAp4Si1de3oRCHp/quPCpqI6xztx19YoNGKwX+EXU25bHPIWm/BUtNP4opoN9RLen3NiGtnOxl8K
+srJyANNlRhsCmTQxRtqBcNYF5E1vUg+T3o0tKTSz8KrEaONK87KyesbZzw6lTP9G7Z6WRyAutjv
Q5JDwx9Qlv2uhYXzsVDbajw3IsfIOTayAIXCuMF8izmoyiEEEdYfGpycuqdBRfHy2SwSpX1pek7I
sRjyKrvQfTaHB30yiuiiZkFuf1BGY7JP3qyWTyF2qtG5CgZSv8NkOmH4PrGdJnpJSzyzz1451cMx
VGuVlTJJ3h5VYDfTk/Cq/HOaRg5u13VpjPft8de1A8pP1E+FiyO1+ESzrpVoBrrqS9WJ5inISu+s
5VlyQaZb2kNW+n2EIDkeRXPgPbRkyPWXVRktTxVTyQftxRgq86gZpXWW4EbcZo1kb1+wh98ElP8N
pRPu8GrTJF6GPHQmehsHMu1FTdv20IWgHuYm3Hs95QItRwE0TreRLYiY1WIBTSfKkK8ajRdcLxQ0
YusxuAxOg4e1lipHzMP/bRPNLi5TD4Xu9n2xcbxYSBlgOYCXVm1/Qxn6PB6z8aWyRH4Sigh/V/XM
2dkhiyueZaSsCeaKwh3NEEqR11cFB0G1R2QaXjxz+MOO0XQcXfVQiehniAjGYQr2Mpv1tEydk0eL
UAIoaOFeD6iIbrBroWgviS3KxyYRnyez3KPEbQ7yqjxFkUSGddeDeEXTtYld6S9hC4S/C7Xown0x
n25/ofWNTm0cQ1eUoJDSMpZ6eW1WtoZC7/wFEERQXPpybqwD4Grq4+hp77IJNz4VRTRI8aidAcxd
Tspx2iqYgt58GSNP+94hpPtkQIt/BrEQvlRQ8y9jOiU7b/HGHMHDMuyriyd9yeuVVCytmdCNNV9I
ipUfplsHn+cB72ussKfqviicvQiom9NmSqMXOlWLdpE1TFpcJ675gqQRWoqKlZ7MMoJdhiLtKaAp
t3PCFjHVf+PJBpzUUqAuInfRm9A4ze0hDCjIvCRBOpzGwMqPztggaVz03QGl4/H32/tl/QFlRPxq
EUHrkcbj9XhxEUMcRCvjhVjY6Y/BZJTtk4ObZ/2keY1TvWvg6QDWz/LU2olV1/eYhdgzzwBBJBD2
JeyyVQnxhlmzXuJqKo7BqAZ/A4QGLAVO6mGsw+mjCZvxOGr9nuTRxiJLVCnQXCoAsESN60kndLTD
yUXUjn7qcCqToEXfeAoOoE3dgxCjffdHpWrCTW3RiJCvw2ITQciuSoiwVLucUBygkKcP6RxHRyPO
0v5Q9VP/7+2vur5rGA+NRRJhALSkAtcTnLw5MrO4VV5YffPQtgJdELfaaz8sIZ5sVoaBQiUnRt9j
Jag3zmbqpLbyYimWL8x0PjV9+ddgqf9arRHiZt5+iiO3OTnq9GHQrEc3GcedTbSo4fz3E6CucEiZ
Lffe9UzBjQP4JLLxO9PuopON2fvwKS1IBlAy9tw2OZToCuQPuBNEwc9O0xAxdlS0fXfu3fU5Iruj
EUPORVpLF/36d8ymXkVpnIa+VwXeYaq7UqNP35R/2SUE3DKBuWhGY7VXZFlPX5rkkXxRqSQpWsp5
9o430ijNY7+wJ/sRckAznc0yL9VDE+n2hNiyav9l6JNlHcrZaD8LrTJ/3rvXaGVQWDVkI4rHenEb
O06tOvEAPC1CC+6lSbXkbIlq2NnR6yNLLUmW/nHmYcMtMVbJ6ARpBl7YF4quHoZkeKZ35B68XnkG
R7BXK1ifH0ajPgYcAs8Vosbrr8ll1VZJ2OY+7ivie2oI8+x6yfB4e+Ves5HrSE4Ow+Ih6YUc5bLu
HuGGYM66Uvhx4s62fqhYvfRQ1xRGH7pOi38WwlTnkyeGEjVsBVuH4TlEEWM4uQJtPbtUe+do55js
fEKUyvsR0iXRDpoH/PiYNGpVnCbNC40nbhwn2eFubC0R1WZeX9oGsnVwvUR50jmF6LzcT7TOPtL8
V45OgeD87SVaP/UAnKT5HoQj8MarYuWI7OTkBcJ3sLjCCtK1T0OQ2ccSGPTl9lCrCVHUA70ldZPZ
XitGZhfMdimcoPBbzYuPQx8pRxfd8p1m6uqeYBTOCnuKHIj+3+K+KoKkE1o2lBzYPL5UgHePUT3Z
Cj7rKGgeAMP3l87W79SllQJRUs8CCBd0baa52NCGMWQ2SiaV39rtfGyUDtatqY3nu5eQ/Ip8GEtV
qpbLkmWWj3E6YePiD9j0HtumDUk7y3jnql3tCeYib1k6gbyn6DRf7zz8Kay4igfmgiL94zzZyUtG
aHOi8rPXdFwPhUDSa6wJTxfa22LZxhnp6d6bS38eGvuh6Uzn1Ic2tEUluvsBIQCCegI9g+qdRMBd
z4pKTGogNl/5nTbqX/k2KSoouNWdk2oa40M1dAGyN7N+b3wrh8XyCQvAVyThYoZqmwg9KuvKT3QD
Ql07Jed+CObvQRrlFy/PlDvZSuxEBgS0QChNrrUqnsdtJSsRovJVNysfXVDaD1Gatucude5s+70O
xWJK7CcdY6qG10s6WlpnZrXGULFWPqoJwoJNbHbnlNrQuwThyd/v3f5oqhAMUbkjw0Nu+no80ykT
TwmMygeebJ+L3BKXXFPuBJn+NysqhBwBIP+UUK5HsarOjLPeq3wEE9VT6Gr5IRvs+WLpU7kTt66v
RCZEGZI2Gc6nkNmuh3K01B7a2a382dKCv0BaDb817TTv3PHrK/F6lMVnouUVBgrSSz40EesY2047
Ho1Er3H2Adf6Q7GGfzq7Tz7/wsfCJEXeVXyyZWJXOcLSIHbX/hy64fMgDUAMLHnuX0G2OyAW8kg0
FpbOv5bZBkpU27XfIUTKUU4whIri6e4bkYhEQpul9Bi0w8VbHOANU9UuG70JkvRoInbpu1U4Pjta
Z/x2e9k2bkTMp2mgSd4xT8RijwNcDCGuzZUf9l74Katn9WnSonfhFPc70dHmSNQUgMNK7O2ylBtT
trNE61SIMavdyW3c+KBFiXucYvoLtye1sc+lBj/3LmgZCd++3ueEMa3R50ntt2OoHPNSFxc9ND7+
wiBUImU1ge7rMoLNVbuzm0jUviYz+zafh0M7aXuHaRUnv+4EQl/JFqEIubjP6x7bl7Lr2XCc1Keq
xHammjBhIlirnsJc7BkWb30lXQJlZBSL6ak83G/qFU5MVcvrJmYVB2NCHDh1ykUocfuh662i29kT
Wx8K5CBoNCkiQsHuejQDqmmQT3MN/dsoH+JQxa/Wwr3s9pfantP/jbLEhgUe1DQ0Vmu/ieP6RJlf
HKsEd60iCn/eHmlrPnQQCGIIzAwwANfzgYPYzhQma79W4v4pGWbzGDZjcP6FUcgQ+UhsvxXkOdRF
gRChV/sl0nanWpv+0XJMjn5hECmWQzeEiH0Zqcd1NSjhkDZ+oEeY0Q7t8BBN1v1BOsEzLx8fB4Tg
CvuL8qDrdW7R+AAm3D81o7e8JxNvR/3hF2YDAVZy3HjLl0ktZnqtPQd5g1JsPc8HLx1V+1ALUe1J
p27uAGC1r5wymiFyL745P61ntRC6YpYtn6YTqYFzwGLx7nyWO1tCFgDZI47Fm3c9StZZY9ybSMvh
1mecg7LB/s4BinH3opGjSVEdpKjgMeiLUXqw0VZtI2CX9doxSWLlZJTd/TccwQh4EunmIf9cjBL2
iY1lkQVrAGek3/Q4Vv+BCWf8Hs5t+jRyCf11e1YynrpK0ikrMR/6fJS7qKovHldX9IUzuoCxZ6dU
u8ciaivl0xBN3fwSDFNRvYgxCOxL7GDw/Egjug3vDtGpHFIJRtuMFATo9PWyDjlLPpp96ad1Q4k2
CkPtZ5nhYnOEHaZ8Q2Co27sB168IWQ8jSr1k9swyoDC9BLe/yeSYEcF0RyEUM7+AY5gfcOeDtuzo
eb5XDl6PScrI7uQVoaC1QmOpHUTRBJicH07qEJ08Navsr9ls9OFnxawV468yTcKdIsb6pr8eU/6m
N6cvbIZ+pObb+m2n6u9TimMnO8rbb1NKDHp7G60PurxOuOrpuEs338VXdN25MRU0Hn0YW8pprEFR
Z1VY7jyQW4vIVsV0hFoZNZ/FhOJea3u1qTp/MtIvudl0hzlJ3nez/tQlxV5wu7V60l2LHjf0Y32Z
7heFNqeUdDsfq8zmGUGxv0E2Tw/ujJf17cVbjSRvL3Y0HATaWjwx199JMaj8le3Y+m5RKqcEtVAI
SUZziOep3hlq9Z24t3iRQUtLD/cV9yKfqiK2sQb2A4HqV5p43Slpy70DtjEhokAA4MCsJHp6cSE3
1dhrsS56lE/iSj+EbfxjTIMcj2wLx+q7F4/quA1ggbNMo3OxJ0xMlqvB1XtASHYBS72Eq4ojn6eV
xwrv3b2pre7LV0Q96DiyEXl/LO5L4iarbnJz8HV34BnogBqKI9r+dv2IOaZF23hqsHWkVdd/qUj5
up1AZL20BKJSjZN3iGLXCjs64TXAJ1Z9O8vic0+p5dhoQfcwzNae3sIqc6VCzMaEqMfZpu+6CLYB
N81RNeQGKF9skjXiLLITN7lgBWf6elY7f2dGEN/b/aRhxt3MmySln0mdr8+CG44Vndza8TsXbsQD
HaDQekCTXcM2rFemPeWl9Xmg6or8MnuHbhk90OvhxqHr07AtXMjNvXpsI80+qPru7bj+aNKigSY8
HDnO3jJtUQz0zTwjmf0sglp+qt2W3em0jSvwrkU4bOeQy+N19aYjDEvfimbc/3B2Zr1uG9Gy/kUE
OA+vJCXtwRa1t6fEL0ScOJznmb/+fNz3AiciBRE6L4EBw2l1s4e1atWqoqVgada9nlQpxYvfzqSc
sT5U3bCA8qRPZn2UtVHExa6SnaaLqCcDAj81lbz3Fmz2DaKDH/rZFAO5ZdbyNnoIhyPrjPmMyFsd
HM2hZohGadr0lTJXrWGNjKcuxrm4YxzvXwab08nQkEbgpoA9k0Yp1zNXpRCHYL+QUCk3y/IY90oo
Ha0yDOUDJ7UfXZ5dzXS0cEznQyk06oNiOwtjCiYdqw/verEwWyWMlU4UVUi9eo5nzFC1xDIvUkgs
FQ6N9AU36b0iy+ZTQzuTaI4yiXqpE65v2rbLrGiedY0eKaF+kgU/0Z+1QkspU/JGHpI8wkd2qAyo
EWorY8Spkikrh/urvjlEy49YTAyXbi2D0Ph61QVYEtmUJhoAA8I7XEnpy5xr8k5tYXOIaAFAPpp8
BYxVhpZ5PUrWlLPZm4ijDaFUvAyTkbgluL/babu2lzeHWsqtUOe5ZK3VAaJSQtIimf5Zs1p1OraY
nWVOgBPu7KgderD2o+u3mAZBGeYV++hDv56ZoVRGNvatcR6tMrD1AKnlKorKnaRvEzwt4nYkezBL
QVE20tilbFFsSkzj3IPTeYZZy38bEFmeywEvRCvLxZ/3Z7VdRDYF2TK8SxaSD3c9q7QXlLntTOsc
TmZCGwpyCA4F3fRNR3bt0RuP1wnQfanWL738ay+SWtZSXKcb/0wvfY7KujDVrlDW5UFsVA33akzK
oUoKZiYfJCHUU8Tv1XlnfW/Ml+ITFc9F9n0p3lzPNy41k3oKm6ZA8/2pkLrOjbLCPPRGN+1A8R+9
41c3vEL0C2bN60zZGU709Vi6ki7dFkPi1b5UtXaIg3t5ivnwipeIVVcf9IgL18XdF8+UmkihPYp1
Xaunsp8m4YkbMSUX0IKGToxhsauOlTCevqHxktdHIY4G35bzVk9e61mpe3iblvZv3VRaYRdaL00D
beRZ39t6VSJCHSaW0n2vp0hlFATRazfu0q51pzQuEGiaOE2qnQQ1bZV0eeX+10RV/eFJTAozsGsu
FMEeJL05TQDUvoOskKqcErUdPSlr9eHNt3Tff4476HKfpEGo6s9SUNW121glehpjHqnKcy5rRYzp
tdpmEOhSNftBf9s0H2u19kdniucx+9oZNOee6kAMgkMst83sihp5kW2m+vgX+i557IgKB+IQZRkC
gWVM4+7BzILRtAdzVqq3pJF7jOprXROeUBX2e4dzNgRH1lVUD3OCXM9bl1O6a2xpmgbrKGLoWv8I
8X83YzslG1OQEKmqVvVqYagwGhSl/lvc12b2c5S7LrsIUQ0OHJRB4n8dK/ycegev+NB/MZUo7y7+
KIvTu6UUzQQnJZKC53mopdIukacqTxCcNOJfIk/9DeKsWTzdP8/bW/7/GzESmIFOrv2seiPigimU
0gsRhT80mF7ZpRw0h0dHodOebj2wADQFCM2ud3amNVmZdungkYh3b2Wm9oc4lPeqTNsQheoSOZdC
i+yiCbEaxVfUZuqF5YLXU9nFyqj4Wouo7x7yTsBXR21ySwNUjvs/Hp0d2Dhrh6QWe0NZN86hARHV
GB3FnlDFw+jE06DaoVnp+U6WsL3rqSwg14pEPZU6SrzXq1gViSp2vFrekLQcsr6Q039TGoK/s/vh
EdWppJU7H275X15fSQzJjJge0CXs9OshlVDGarRSEk9I5kI+yk3lp4ecluD+E7oQs/nwbiTNQRKS
TfLB1129LlEBSGOKiCNkyFcf0n6Sjn72aM874Rx1flgyS0jJH6xVzJGPQzDT7eifE0VtTyXcyPei
m/snEc27A37Q8Pke3SAMyAdbFEOWSsAqfpTVWI1xhfHPtM3JJyvGvwI3qAct45Zp0U4JS4PX6kN6
6/pbZUBQua5HsWcNquopc6g7hhAYO59ouwkpBgH+0+gBk4Hk53oUyOoNRohZ4pGfKj+Hqpq/hwqu
LEppZkdBLPOd1NHc7EDgLiri7AuKuYgGX4+Xj9KMcltfesWQaq8SIX7v+vgh/KBaFb4wU/Ezl0L/
uxmlcQdpuzX0UoJgryyc9TWCk6RBNta9Wnk53bj9U5mnCOoiSDJjWDQpRnGaEC1pXwaJRrrTTKVs
pwtgezdTF0WSCUcoqAe0e15PPQ3kGdRAHzxVzqcXtK59OwOY2fmgt0ZB3H5Jr5ZB1pRWPwHE17V0
9D7onVUmRL/Hspz39EG2NwmYA1cJISNHALny68nkUMboCOpHL67z19AXDCdpgxjrHJpq7p+2D5vi
60troXaTkZO6wA5eozlzpFZKrcSTh+fknMPED8L3Sp+61jHSWc7dXh5m81I2QS0eiD+06jImeivZ
A60qw19BJoCfVcOcB3asdYJ50Hxj+KQNgaD9Y4WYwTx8x6LMR1ePvhgo8HtXl55gpIFE1DN5BEAL
EpmKT6PUdp5pEM3cX5rt4UX/j/iSs8SuphBx/RECRey7mbY6j4i2r+2GvuGnPBz6fwrKr18Ffaib
4/0Rb3x2jh+yovRfL6ztFdyk+Ek9JFo8e33S9S+0K2bOBL7omrMh7azjjY1skUUuvfnI7MCguZ6c
XydCoLZJ5omTKD21wRw6NLwmO0u4DTIIMLhiUb4HCSX1uh7FiERlFmim9bqq757kWC2/0zGpHQRw
QdtCzdJNu27aKafcmhoU7EUyHbmiTeq6KMIHo9UyaEkjfhnlmSODke4dnBsfixsHRAvhFN76dSAT
1H0XC3Gee1EJnGBRyDjBRcqdQVSSizrN5c8OIYDMpmlsOPn18DKK6vBTjYP0JcWn8ZXqeX0ICmhu
uprtqVts1gCwchFXXjgjNON9yLv+t+5hRZM8GZ3k9VkOSKCZjS0Khvx8f79uR1kgdKihcIjALNcn
hKocDWYBjvHhBGd3jhLpYMK739mqa6VKjh4QOlHq0o+0MFFXuygm5y0Sue3OqZxNum2pBK6/kXjo
mk/BrFXi57wjpX2iJD3RkjcbZnlKBXM2X6ogD2TH7+K4PeAbPY/2qA898Mk8ZXvCbpvtsKgq8Yyy
ywEdYX9eb3VdokjY1XV3lgW5suNIgWeHqI8tyIm8s/W2y760GQCxwf0HK15jqbAISMDo4z5TSamd
3giLkxInlvvox12OLCMsgyxiNtcTShEbxmW56s+j2sAxseTwBHqaPRrtLR3GCy8HpjFw4cfz9J+N
KqpJI8GlF8+zoEsvRZ9krthNws4W2lzlH6PQDQJOiDvlmstc0dMGT75mFHIcu4u1X50yPxUVxjO6
H+wZtm63AiAWG4H6xFKkW8N02hCTfKaKBNZt+ZGtJLSDaE0VgHSnyo/7X+nmWEutXKFhCluT1dko
/IYWTuQuz0Ieoy5eh6pTCLwblg7ge3+o7bZjWoulDqpl0FjXref45aUdIgzSeWgD3ZHEwHejudqr
Em+eDD4V3F8aiFEg4RJfvbpzkg6tPLN4eMoV7tDlE/hMJ3xpFVp3aqUoj5Ie7TWB3ZwayK24JIrb
ZHjUzbABOpTO8zQ1RyUHEwyTbg+iuzkKIQU9JPCbeeevT5TUtUETFqp0DhU9c7omr16VLtgztrg9
ChQaxMmXpo1V5VFvx2ms4HPia9Vqjh/H1bMgNHsdVjdHoc+bW4gGig27MtFCJDonk31XG+j3x9zL
VSvsUUFubgb6t5bWFzLqNRkxm5Jc70k2zrhIzY6cRZ4u+l9xSf8aF+XnPvcfs+rkpWHz/e94axg/
FGMNfxy+UFy2P/MAq5POCkpXy7s9NvimarGMBE+AmjeJ4caap0E+uVMnQTorA2acvWw+RUH+ZIQI
gSjV/K2ai59+57/h9/CggsTHHFlNOmGBD6hqLl/2Pzduk9ZaG0fsD4QQ/JPc9RMcYyt/SkkZH41n
meRCr4JcQ3oBAH49VNKyLeaZTRJ2luxglG3ahaWARg7tXh5zaz9y4UIE5xkhIlndgyKAc0O5VsbW
08KV0MqEF50u6tP9K/DWbauTWS80OLL5NTUpGtVOm1BiPte+YR6w4fntQ49wzSDZK7KvDdX4TDCC
ALap60IpoWhxvXY0czSl3xXzOVeSEP3SEe7RVMpOWhj5acDOwuvmcPzc9VJ/LKXWP4J3lk95GwzA
oMaektJ2eSGJE0cix0E0RpPW9a/JcmXS1Fmdz6MWTE6eWohtz7nycGBDIgoHa+HsUL9dmwBR+6kD
ZEblc86yukHb/9TGak+eYDsVrkX2I6I7FBA2KpiUfBNAGWU6B0IpHKWgxwfNbNWdnbKJOJAugYtB
uXtpOOdxvl4w3w87KbRC4xxV+qfJ1D73tHLaIfJdlJ/3NstmShrVFmSp6ZCEEwQl43owa0ROtI8b
7YykluoOmYrtTabsSW7eGoW2yoViSHWHb3Q9CsTfPrbGXjtrtVbZutxbRzXp9vqjb44CaEvfKnQE
GB7Xo5hmDRmHPoEzbe4RTcOCgsN94H+5f5BvjLJoUyyPJLIAFMyuRymhXagzTaLnQClmFyN46dC3
wujeH2VzXVCSoxcGmd6Fr70JocfJaptRiE0Uspr2S5VSNYqUpP0bXZRu5+jcGgptJxo0+TwLRfN6
QmaEoHPNDzlnXZ/bxSz3J0OlyBhZcf1oFZpZQWhaHFCJich+r4cCNk1RksqoNApJ6OK/ivaIiD55
k817tLAbnwnDo6UrlPo62241VFQUbSY0FDUDEcPXzpe6z5LZTo+++suE6B6iL4BEh0rt9YTqELwv
UiImZKl/RthCPyudheyAOT6KHi7CDTCTsJAj1kTg4HqgvEXHJQqywFNQGzqYpfx3gSjdoxkVAQXv
H8/HIkq1Sf27KojALSQw5yF/x0gx/CYgavd+f2dvPgwHBHxKInczqFCtq81UdrqoT+bc60WKOHWD
iLEhC8POpqankBW5QidJaqg5kIYCTW6bycScsFDWO/M81PVUuKVsBpcKy73R6Sj7qTC25cLwWJAq
dcMpGYLv0VSM5puB3aX8EqCfNfxIIzHJD1NeoROnEwmXDvVS+VzWSe//kIahnO1QaanlFpLQa7Yc
97ryXGqCWdt4HtB1Y7d6M+L9jHxyfsLDNWnczJqm1C5MMRBcGbuf0Ul0gvuj36aNbktyPKiHQhwH
5ZhZQ1sdLakZslOA0eP40vWmXp0sw8+OEcpoxmRTKRrl9ykr5uEPeHvUivVqNF+CJFSrJ/RkrfB5
sJLi35Tr5DexuCId5yE2g09WHqrRcdHK71p7VGcxcocSas77OJKCvPmJGoanaZBq4CYhmupP8mBq
ODcAMON4K+XpaCuNb/0sso6zS6xtiagXYGZhR0WefdFDuKzOWKpyYhfoHuefiErG+lip8fwupo3x
ZyINacGvTcvQHWdB/Wmq4CAHc8pn+YveK1r7FOHtKzt0sQmyjdBFhU6z4Ze6fNAhY5T/NFmXvEF6
kSQUTYgij3mr4fqb1ZiBebGEZNvLVJfDcBobnKOOSUyH+5NPoouWBRpv/dsQSf2fAoA1tB+edS11
rFDw1d8gqYHo6POYTv/iOWfIToyrSuvkY1Y2TqrHvvE+Ey1ax6pXy97Js37uT5qUa/FTqxsjygJZ
MQ3CZ153WjPVWg0uBUsU/bKMwU8OIgBgeKzMRPkj1HJVcehTTMuDNSSZ8SYmU0rjeu+H78EgWKlT
6k0poCAlVpXbG/EgsjG6XnaHMQyxRaUNXX1Nkj6RXrLBnyJy3smKLy0N19OTWufJbPMxBBgFjVGZ
ToZWweTAW4jDf+cpaE3HCursbz9o8nc9wEDN1ggbG6cMhvi9m5RR/JrOnfJ5EscUE2d2mmQhraaL
sTPlmlC4OMMW83PbilmLAwNYz5s2q2nstqEqRJ6kpkJ8ikmTgxOEFz08zEJhyocpbDsIJstn+FGV
UiMfwTpkzRHjeCiPYxGX4gm6Syc7UmKElU3t3hpPlIfiyQ6jdP6JHqHeL+4lnCdbrXw1dSMkc372
EsZLbgO9o7TRHxhl11QqSXNL3O21Q902ov5bkqpMdEKllhOoJpZ8qRQx0i+SWDRFYtNc1vyRcG4l
R9eSQIYIl0rtsWhU8e/7V+Hm5dVBlBZVfFqV4YquAQtpEIchFYraC4Cwjq1VRk9aJMjf6xZJ3/tD
3bh1FwYTvFA043HKXsV5OI9oodw0taeVrf4U9kPmKL2kuPdH2YSuS0i01Ljo8+baXVfS8payFwbY
tVeRB73AaK/pOCTLgXp+RPj8n/ujbecEaQkMk5UjHifiu34TK8HyxXSIO88qhgk9Mr2wxUCsDvdH
2WLIC7qDxibdhovgw5qVSBOZ0QV8Km8SsnywJSHHNKgqA5pr/ViSOzsxFTM8NEnWZf9I1rRoVyaC
D40oGYrmU54mxXhMK5plPydGqnU2Ltb+w5ULaB9UpekmJWle2KvXa4Hggk8hpm+9xOpNzc2GQXzV
Rmt80HCd3i160KkP8IZTnwasvh5HbpRxKumwQ56TJtIyCfvMhhoaf6OCox5GeFDHQO/yYGdjbUrE
qI5C7Vcgai4mSus+lzQKR78dyIkqo/efDeNXLA14twUNrcdJDlUibHVbrjvh4e4omJk0wcMqQCIa
FaTVfAMRsaq51PVzXkrjSV3M6lB8+nJ/i21nRzwMJPCRHGnwM68XtVZmJVu00s6K6QtHXVCV15gq
qKuVpnpME/k1jZDMsZpBeTiqJBInKUfvk3iGCPN6YKWreAiV1joPFesXwHV7bbCi24n6N7cCOnRA
H+RKi/nexmOR7K+qBl2wznXnx29WYsRHSS2FH20IAQp1hvnb/eXcXqscWGB0npOFObHu0ZRKDlno
W4PH7Svy1NexGxM/2mE37vnG3hiKBI/qEtE/99C67BoErFs4ip2XaVPvokuXfEM1U3ktC6HbqU3e
HAqEGdYiFUNa/a+/lRBWkzWEaufVUTAaDscNSEcLgo4AS6wr/Xh/Edc2jrwU4OgU5xajGJIPdfk9
/wH7pjJtRXkyBq/lRss8WjcF7LHmVEMR0sTazWk6/tlzrtWGbBdKL1bfTBXPXtiNZWwg/y1FwROO
6FRMBimM9rCYTXjPz4O0zW3ElbzYzV7/PHMQ2hZefu8ZghQ5yhAT7FFG+xTJFiUnraI9cxT2Kgw3
XhwASbqAaDkHWJOXH/WfNQkVVD4mCq8e11QX2jjeaBefNdlZ++2nXt41dtTSxrjNyKcU3c0km0dP
7igJO4pQzB42rFbkdtOsBjuhwY3R/l/Xi7HQjTdw4ZRFswR2Nns0SE5PUdRBYvWj6BO9QL/u76nt
N1s6JYFZl2wZUarVPWcVGNtmkz96vNzCG1qNgfYMZi67eWYq2RE5mGpy0mSoQ+fhgSm2gyLzjH/o
2V5/t9QIoJzAVPWAH0oXSF2wQ0kY3E60Ck+qqvRpWILg+4Nurj0kwAmHUKnkAeG/y9//Z7MYM6Lc
RR9MXp5O1nvUz8FrLmgWcn1R/6nJEhTl7w9440MCTpLVckXg87pWT5XUriGdyhmQxf8cGDGaJmiC
f/P9NjrdH2p7EHg2wCn5kGD91rpOqee+pMxGNnmNaIavcpygQphFe04Jt1aQd4l+YdRMt1BboSqB
REozeaofTt8NLWrcQNLSk9jFvtuhkL1DBLuxgNhHoiEmcxLYqavnsJ31BhmJXPSk1NLxZC07olbM
7OJ63DPOubGADIXMzaKnvjAKrzcHVjx9ETWV6CnB4B+QNFefVCV+GBEF/eC0AVVSM+SuXE1IydI0
zBG89rShVZ+TwZo+A4Ds6TzcmAsaf+CtXMQwg9bV3SFvGsrTteQ1BmyJJG1HOkvHzL2/5T6c0K4A
HSazoLsIwHLxUzy8XrLBiALBNHzR66kZKq5fKpDnCtAKRASLUfwljCaU9hZS8ttUh5V1hPrfBAFQ
SylYT1Mtyokj+9b4fTLGaf5LHvLUOOSi0WkO9qCD6dVyLqaOqEOZfkn8uv7b8CO9fSmqqDe/AZiV
ItpiEZVKRQvD+DiFvfCgPTyPLtWLxaYZNh3LuWZOtKizpX1eSZ6aRcaZ3AZd/6SMFlaiJP24v6A3
TtfS7MgRJi8EClttjrHOuERiUfLSQqRvW9Igzdr01ikXgOK6OdRpLOs7oeB2q/AmUlgGQlo86NZV
UrNFvmwcc3xjhEQ+yWYEj2lWm52tsvzy650Cmk0bNcu4tOvKq5klstTnCSINnqUX/a9Ua/ojG1d5
z2fAoGms9R8qvt7P0iSqO1TW7Q1CfgSRlEQbHQrukes92vkKlKGQPYqIRvkprSfpe5dA2B0mkL/7
n+/GUjIUdWCAVNqf1nRGHpxWaAqG8pV0+KywVV4iuTOe74+yfbKJCBbeJAEnyeVat8po0azGBl7x
QEtrN9cG7ZiNufl5lOvgSxLp6T8W3vHH+4Nup4YiN6pqcFjp/KSV4XoVUVpO6yKXFY8qjOXodRJ9
N61QezigXphQfCUk4Smjrx3SpjJWpwLrKA9Tx+gTzrwcdXPQP+uVscf93W4LYBdIp1ySBNX8+XpC
2WhYpUAR1LPE8Fc9W+2z2JXTcQibvXrejVsSNToaQKhPIVfIhXk9VKiDyqqVonmw1xMBT2Ma/OJD
EiP89Cyp+D26kTqUdB9hqiS96OE8N26lV4UnWpVZH+RoLKcfUTRaKJX26lLhGlUxfgqMPrpUUxJM
7lQL1T94PgfRmwFPJHiSkdjIDnouRiEtSiaGz1KXRZYNZ6XyaX9Km2kv1FkW7PqEc8Dpw0Mjjj0A
2HQ9S/TZc38wC8Wrm+jfoq0Ux1C759KnAUiOmr+mPnyekhpPM2EnhL2xNRdSPqksIclCCLseWE+b
eQAqlj3FKvRPsyoIf6VaLe0cgA8e3mp+VNp5BNBkYZw1XNejyFLPZq15tESZDqC5dk5NvXODuG3f
JKNpPBEV39OkdYUzTkN5wXYgcgu93fOJ2+7cxbaYN52gknKktNwP/wliSeK6CBkC0zOwnbBBKwWn
HqsCyHtODo+e+qXzbzmMPICL2tb1UK1eBJlPLc1TBTM6KJhbUEqgnnB/lBsTglJMzgiAhWHHmns7
zUlZCmaqERIBHGdaFJx6ecYRO2Tv3B9q+wwZSxWfwHXB5Tb1aMTdEqsrG82TAkNwp6Brv+lS0jtB
bYICSmZIR+AoTbE7Kmm5086x3aeMTSWPi5vdCix7vZhDKpaRKDN2HEWWO+MgQbIjR+79Gd5cTPwM
aLylbodW9fUoRp/iWNP0mhfNZXcKMO39FJKIHTGj38sFtieeCRkLEXyxaoA5dj1UVQsjlqqi5k1Q
MtEO5Y14t6Ks+RGybd1EUbJ/0jru/vBB2gI7CHRrT8H01mQXg152DbXRzXuhRmrYs3c0r6TT4cso
hP1ntBaDH3qm7SFmN84/Ty5ifWxQmNgbr5KiVpGq8GXdQ9CnN578uRcMO6l0i+5II44Np7DC4XvR
RHVG8Dqm/Um0mqj6rNcSjlMVhKx8J+O7tf4EzLxiZPALOHS9/moyGSiA1rqnBs0Ezp5m1Cqnr2VT
HdRC1+zGl341VnCUivRhoV+48rRBQRuRgKFg5l8PPWN5MiwONR6hs+n0kejDSA/qU1S33c4sb33j
RXeFN5TlpwvgeqiGwgkgZWh4fT7KNpwmTFNaHY2SxFff75+dLU2LaSFcw4YiAgHtWY3VDniyV8Fg
sJ/aXnDpjBt+x2mFSmMmZPPbIDXTZBtzl3rTkESjS5etnxzbou3emzjTx5OSyOEeUrIMev3wLCk9
gRcoAhDimkfV50HbVEVoeoNYq+eiz/rPI2yyr/fnfmMUchwEHNFDXSyiVl9Uj4KSHpLO8oyhG+Gc
5E3xs9f0aecCvvE1lz4GGqHIsvlYK9qRXoRGNwuZyYuSJdCOpul90KThKIW6ujOjJeBYrRvX4LJk
xMgIKa/eSSNWZ6PrRdNLzbb/1muh/wq9jpqnkYq2qPrd94dXECEb6MC0j0DJUFc3by4UlQymZXq6
4ad22aY06pntniH6rQX8KOYBpS/v8moBu75RAstMLC/J8u7gm13nSIWRIcgr7tlb3dgSHx1rkIIW
abG15qqmBUZgVKnlNWM1uUNblg6Kd3syA7dGWdwW4PGxamhhXZ/vsK7HsQP98bQW75MWcT03BuZ5
evjjUO9A7nrhyFKHWN2VoxTmVC6T4MKrqJ3yYuhsUfH3mltuzAUyFbuA/cb9sQ7NdPSEkdlAEqoc
lNTpIiN5Trgh9zCxTRTDOf0Q+aVsTHC2Nkg140EyMix1L2pmdrM7cWnN36SkycHF2lEwsZLC+8yl
X7uUnKqRRXp79RZmdzqaavOGirk8vmOaCWMBYKBOHYJz3LcXmQkhtjWuuT8jEdEVu8LD1nKxe7L4
c9LlwlPqA1Z9Ns2hgAUhGjl1lUjTsm81QiaXlrslwnBXb0Xb6gZkuFBXmNJfBY6d9efCQFLBloIg
fZ/HSMMrSOjbMrapQ/k4L1UIzLyWtQ+RRgmECIUF/DwtO5G1+O8hwV/0PYq1tniq5ULWDirKRsPr
iKaVYYsSSPGfQy1GM5pV0qS/CmokGV5kpUX1HGGk4NOGMqAslcuTRelububJxg2jL20BidKkdgP4
guovqcWL5/eDG4/QiIZDSqQUEemEWKVFvVLDxCY/82Q5a49tQ7NFFsCafnAUAwLzB4zP1bpV8eoJ
NNAkmUyvI8xwdSUL3DZDrP7+KJsbdRmF9iH68JYwaB3wNYIgyTRemZ5ZdPFFxxTJzvpAfU2VcTz4
Q9r8cX+8zXFalP016rzANyzi+rGw1Moq+FvJi7uoOFYywrhhrWoPz2rpaiSUBd0AQNdXF5BGa4iI
vIXs1YFRu4URl0f63oRXrRyFZ02u9rQatqtIprpoQsDBlnjal9P93/wtFoVOrxvFw+VJveCyZ4V2
CCP8e+ArQmCLHbbR99dxmcHVSwjoBjV60U5Y6L5rCGxqrLZMlJ5Asc4yw9WMsvqtDlNYnvScS/5U
acKoHbF2GPUdQOdDVHA1NM0/8GZhTy8A/upRhOi3ON9Zlpc1Yzedy9FK/06MPPmjNoYkOBqJ3P3E
1Ih6YZqMwYiOpIWGS2f53e+yzRrh2UoxqLIVPRUslz1pQulT4Ht8C3WzkU+kpfXsRpFq0KpZjW35
p2JkAXJ1XTxpTpnUXXQowJRqt4u0ov1i+br+ry/3xg9aWJXejiZ0EG0RkuBffUOB+Hh/4T9e49X0
oStSV6MrhKRvrbcsCdLU6UiPeOgGlHZFVc+LrUFT7XiytF9KP33Pzd6dUO//uy765k+11su912L9
8ReYkMgRVAk6OfHj9XarQ7hWyDtYnhAn0Wloa6mmOi0HiTO1SbIDtm5eJpN4C3RwEaFf+q1Xn9sf
lDZv6sbyrACW4UBqZtMj+1MfM9XOheqU5/JbYPLU3F/nzUVhAofABQIPJbnXN3OsjUzUkii+DFHR
/TEIRWqjZix/vz/KJvRaRqFnQoJ6xEW+hne1asbWK8njS9MLycnIJPFTPs7JEYhrL7/a3BEk7gwE
VABkAJy2viOsocmQWQN4SS3cJPTxzzEJDMenJb/t+nDnfthOjC7XBdziBZERXViNFoT5WARlGVzq
oS8dEAQqzWmpnKWse9iSEPgDfjYAOZMCVZKvd2M2jqjk4WFxiceCIk9VZ8c+RTTm/pfa7gdmgYgi
4ARoJFnj9SgCYF0h5xVvVO2nDnFH+FzEgXW6P8qNZVsyJh4P6tjA1SvgsQqNwkiGMGHZEiVwy8Iq
f5oz7bx23OSh6N4fbXOJUzThDWRGBhrBVDSu56T50aBnA++uqAWzrWUoq1mV8Hdd9q9C3BcnaJh7
uos3JsgbBVUbWZrlbVwN2XFX6HPSJhdo7uWzr7WUvqZWSDldrd//eX9+N76ZtVRPeIiXTsQP8vh/
nsXQGANVDEpEo4om+GwhTv01VrPi8PgoFF9l3t9FxWW9imAkodAKRnaZpRmaXCYIB9Q5ip1vdWsu
S/kV3UqOFZj09bcKg1jKES7ILnJn+kf6U/S/glCLfz46F7RhVGhSixA5UPBqFMEqkyDWfFasVOES
I4hnB321Z4S5vdIZReOj0CyGnOX6xM6GOMtFk+eXIlXmU0ZX18GakvmI4FT7rAryaFfoh7+2Vabv
0WC2W15Z9Ai4kMhIloaO62X0B6mEdBxml0Iy+uFdrjM9PtMbI4+XmlQy/zrJZfdLL30tfljo/cOR
QUFFhaohCNfy0/6zG5sybaR4aIpLGuqD6RSlhREdJruPHzGq5xSFCFr4gggYXY+TRpNvzGZQXPwe
vRYo9pmjZYifWaluPHwpLpILvF+8XOi2rqNAJc4KaNttccnLuTuCjuiXIm6LnYhvi5Muyg60SCF1
Q1wBz+Z6RlETK50gpMWlj5PhSU/U5Bgagn8iF4sO8lDqbpbBSwUfN50R46lDbw7qOefO27met28o
XfscderaSwVjvXsm9FnBKY3iUmK1cxqqXLezIcwPilD7rpRQR3v4OKLdxScEjaZVe43vZ4GqjWUd
l5eq7gsX8uFbjvfF/2FS5LS814siyKYOm8upmppZV17oiAmcWbFiJ7d8Wkplvzxks9g83Z/UjSNI
lyC8YvIHOI7rZIWcYq6n2igvnBTF4XVSDhHV7aOVQnI0Z5AFeKrBX/cH3V6fyEcQ/pAjQb4AxLve
QlzbPiKLiziRL1uOjxim5siElubOF7uxQ0C2QLBp4sKhaU23kKANj9okVpeizcV/Iz0v3rNEz783
GPwd5DJ6mJpKpxgtTjylEJrQzVuFJaZcD5oymOUFurryskhqH9NhNF1R38MiN6UBRuJaAY7k9iJg
XcXhdV3B+wyYGSiMcmiCtOod0hC6kyo5QcckSjPxmz7RuG31YfvMri3+uP8Nb2wcwGSavKCicYGu
Yb2mk6t+nuPmwhVXKAeu61o+KNLQZS9WIZXVM9IGwnteiFqxk89/tC9fJV0LdYYCKW/HEgGuFdTD
MIrhBHXaJa3w0TB4n7QSEVXED8rgBf3PKnq2SohRn0IEzut/S2OcjZM4ZHHzJTdm2s7spNBn/V9J
b4rqFYd2azq1o1w1S0+PmD/fX6j1JqQ1gK3AN1r4FUvudL3Zu4HWg36W0ktv5I3bz8lLIPiXXA1+
UDt+FCdaBoOAA4izpGkbnVVZKjrJmOP8EhaNhONr2uPBKj6avTAK0s1cUguViVRpNaUmLeU2y9v6
gnuh7miaYJ3Yat80qywcmBLt/7B3XcuRI0nyV9bmHXPQ4ux2HzKhSrIE9QuMbJJAJrRKiK8/B2fu
tlkc67p5v7G2acEigcpCRkZ4eLhfOXIuH/blcmDsocBGYYEe3bLCP53VlQ7mpm1P7YFVkhV0Oo6Y
zBGKh4kqQQd7zIJ2GmyvacyYqlOdXIkil9EKl8c8G3IkZEc4xi9Fb4SolXRuq+6QiCgC3IqBhyaS
hf/rx+T7VbCPP5UeEBURki9ih9lC/leb4/4AlRp7V2NYLA/HvB6uJcifbZGfd4+KUXcYRMDzYmmp
mpdpgtlmUuH0/XAAbgMXHVXjox20ziyvoTc7F35mz/xJN6RaOSYNBCdmF+NLkI8FM6CDVpIt920N
aEHFiG9WxeyWC02eA8y18ZHaYoDEzCSgNoMRS4dz0qemPQdxlJuvqSXntywCaEDyJuFwWrZj53GC
FizGfGTpTjNbk//NnAhvFqgByl4QthbfwYtuipZi1G+si/FQOtKzKvQkSEpuXtnh38aVlqvYiIKQ
EMClsM2/PqBaHat2zqoJkKlQFK8ZjU4nNUhvkztLBVSfnHEEXCWNnQO13niMi0OmYfcH3Ijt1ofP
NYcgSwOUj4zQtpFcNJq04W9WRov3Ap5kbFs0dgGiXBR7VW0PQOPm6iAcG7l2rlh7Ke/RuP98jv/j
x/if8XuJIgBk+6L913/h7z/KasLkQ9Jd/PVfOwY0qy0/uv9avu1/X/b1m/51U70X5655f+92L9Xl
K798I37+n9d3X7qXL3/xio5107F/b6bTe9tn3edFcKfLK/+vX/zH++dPuZ2q93/+9qPsEbrw02JM
zf7255dWb//8DfjmT1t6+fl/fnH/kuP7Di/ZS//t9e8vbYdv1fTfQUhHN+cTXkLi89s/hvc/vqL8
DmT/s5A0ADQsU2RFiWnDf/5m/75QkYBygFumAS1CddSW/fIV9XdgtUA+IOOmI3HDC377n7f95QP6
9wf2jwJqzCUruhY/F0/nvwMCykpwf4BEIQFfUORveLVQoYZflta0Bbejc+HF0JJEt9FAURjkn6up
I5UGG2sGwtlP6/Pnjfx84eWJ+3phA5dGGgju3OKIcRHy5CqeHIwkN1s7mVMiTG5i7kItQmWU/p40
wfIecSnkP2g0QMoYZ9DXHSqyGg5RQ9FsywjjvWknTH80THblDelLOLl4R1ATBhd1kd9F1rkE+Z9O
Kha3cQ/Hhn5rY3SdyI2d+K1sZHfwBhXrjsmDb6SZonpdMwLoUzl0FUdTTzAErTvDC4MyiDforWm6
s1o3gTSrUUdNpaxKos6WelONTWmRWDfZW+WksGzV+54U3TTdKWJqH1JRD2+CJdKTJWkZMebaMQgb
udiLRioBJ43JdOK5qt7pPeS8u1ixNnEyvhotl49wUxtcVYw9iD6RXBck0vLx2ZkV6e+BuZ+fxZI0
IDFHXQzZ2yWz/GmRVKXNVczhdtt0sHrfGcrcjfrxmhvSEnMvPgo0fLFBoEq2sAQuPgqTy2DNDHa7
NebkXtSu1u9hDlMFmhldowV/0ka+XQvFKGZVF83lS9e4to/R76yidotZcL+eZKrGuVtHms8xW9P/
iLlfqQZc6zDiDemhyWj8XnRIWmRid9AjagAjvaQyX7G6fI8l3UsGG0DMjdaOZFD3RutAUWiiyaC5
Rn5vw7Onr3MyzEh+tK3SHARbyx2t2lMkc5LIzzp74GLdljQrqASlgMSSvThVPXgBUZv3viQ44XOg
JBWevoc2uuHldITpL+witxz2eiM/TuZ71N1PM98M7ISg5GfKOoIdawVxL2uig+lrduypYsAfXywt
u4E8Rlj0p4Y37q+DxCdC8m1xUeYvoCHK/EtXHxi/wPKtVdptmTAlwF990y5kn6fFO0vLCTwhhW3V
hGeY0Y/LAMSe5FZJ0z0rKtk3okRy8yQyN2WTDySPZAL92Ud0QX2hv+OwbmgGpMTNRdEceSuzQwSt
MvjdzptRYpnXJZpGlXZk1B6Ut6wyulVqGWLjlMLamXpbL10PxW0wA3TWUrNapSMb8CkVU6AWVXIl
0fisFb6tBXCkRYIMiL59AZiBUixXvDe7rdHamotZCeYjFk3ruZoNqhea+HCGEeHbygSBrKH2CIkB
dVVAUYDEg2NSEZk1YQpXXAOcKyohRSSKLBwKGYWeRgg04Ri1+Ml9mnu6jsb5rz/Mi37ZH3sfY7fw
7oPSIk6wi0xJ6hMj6WD2s82hJE95F9e0jR0z6KpJ91p7KILMntINkvqRVEr/gLnt6QrC8henDugh
i+g7cGiAqxel81CAO5Gqab+VbPCgIkfiGyjAG4FtRNdkzv7yUjhWl/kZ5J+Xx0GhJ3Xdzn2/deoG
chr6pHi5mspPCVo811b2r66FoS0UZZgdXXi2X6OqrHR2a4D6us0qudvndm67QAS14yC6YYPF0Eia
zDa1hibdJopcebUKRWSoSUzQsavB8exL01c73mLMPFevtA0/a6SvDy7mXnAqggGM/38bQoktiKW0
EGfZxk2kei0wV2KYcgI+S1vZkMaA7ZgV2xDG6LTHqGaai+nSKDSKYfALZTYDMxvmEKgjXPpmIcMH
cbom0/o9CwK091kuoNhc9Ny+rp8exQnYalq1LccOMFHRlF6SjtnanJsisKYkXXHIX2wVNECv4BnL
J/NlbYCeQEUN3CWkDJhivaim61hWeispig0GVmzPmtLKjdFW+FuVEHYegDYQypEEgbuEHOUiA6qE
U4l65Poml5vRl3OGtbcKyf/1Bv926gIQgCgTqmVkdgjXF5vLjGVzziYxb/JJCbSqacJ+lgFEKFYN
kZQ/FQv/v9ZArYHP5z/+J6n/VmvsXpo2ecmyf6za7KV4a7+WHfjWP8sOS/kdszygT6POh1bfUlz8
WXaY8u8LQ355IDBtAEzhf8sORf/dRKMdCfkyYQg9deyEP+sO/felegRcDI1wIH4QMPs7dcfXZwVb
DMMkCrqqQJ5xLUAsX3fcoORZPsgsPzWj3FClVsgs22cxmBpJxtq+Eva/7u8/roZO++L4ZSyzuhcn
j8njYcykKj/BIzv186M6xzeDxjFG3+1KLWEEqD8Lf/pQDn/s4Z8LnL+4JiI/5hCwxKhwLodbcx4l
ap+P6UlM1s3IHJyu3RhULfNkUVoBU9MNc64NoP7Fsn5231FMAoH+tqzCFE5fKll2UmdjDkVnr7rR
eegkG5IW5jVhehwtX6IX1hV6oYDxgecv64pj7uuniDy/sHkmmycQPIUPHRSNuXb6Jo9EGWPI8L8x
MNWL4rGPzwoH0WtvdzdaERopQDQqx67a0Vl5cWayzBcnb3b8Zpd3Yw0XooMsVp340PSVzT3YM3WJ
n/Fbvb0xk02GCR3DY4JaCW3ywG6f5i4mRYyMtqHqbd+s2sTVt/xYJt6kvU3lrS7OSQGN55vZeoK5
3FwFth1ExkmzoFN2lPWTbXDSKjEAdBXElmMnSwEE83orZMGohlIMP0cwDLWTHa20wFpr6M8nOYGe
mXM/v5iJmxsdxXnBnvSH9FWtaCodZuNHJuU7ZlYUY7J1eRgwfKbn77b8NNlnw36p0decBGq46qjW
r+Chu23J4VL0LqJnzPiRAh3f3m+1lSgLqJRnUJt9jOZjVLhQL5MHcDl7gXcMaGl6tHhGFO1BYptm
XJvmjJOyIo6ykStoxpD2UDCM4mIGjZZxTGPHx7MAsdwm3eiRaw1PvURNPYBAGitXIFv9eiNc5H1/
PCU42RbL2E+O4QUOV/O4iXNkoKeB5TU1zUiHZ9EUuRgHXdDUSPftlmnbYqjBQJDq27LTr835ftsX
2AxLOx3EXTC1vgGsk9WBDjWZ+qmzX7qpS2g3tDM1q8EhAEbUK/nYX10NjIrFpAPkULQLv24LQ4IC
fgmqyCnrnbsoqRJimT341YJvxybprlztW6ABd+RTgRvJFQR7Fnjp55I6Giwh9dqY3Y7IewkQT1fv
rDurilbdkG9Mh91NTXENW/1kO/87ccGHiquC+4A+DNoBIKUuKelPhfwUxbA+S630tpmMp84KkxxD
206HGovZae0pSJhIk5gjdJqGEExePMtVcstycTSHwiZtb2urvEtLD10ctCn46dcP3WcD+Mv9AT6D
qy9spSC7v6A+X++PqQZmENTYORfVzuoDfNqWRjs7NFTXQVXHiC6HUxoq/riSB6+KIPVGksqT3lM8
hA6ImkSA3nbuQi5R7ue7ZqOs65WxtoB2kx5c1Zo6O7PHe6R4YdMQfJ8yuDUGuymEsQDBQNbYlwkH
GCwT6U3atusyNCpi7tvX+Jys1U3znK1jPwmgR+Cp4C9LRLWIwt3oZDz9ejU+A/H31QCbFqkZCP+X
B2BcoZU31alztu+GiWo/UHpxqMhgCzTA+2j0YW3Ku6wj6iHbYCHgHRDJbgX5QIfAQLK5h0WPVNP6
XO2GDX8vX/E+rIoASvj1fX5a2PzqPi/gIfjdDYA2EufMV9VWnwjYGcmq8ctNGUphgTD6oWBtH9P9
7EdH8ajcFNtp3XsWieB6pQbolUe7ZOWEaEGoJ22lLSbAPitDp/fKzJVqN0tc6B/O6Zbr1B7vusQt
NDLUZOyI0VKcYMImKTAYYoXWJloNB+U4njBO21mkAuxSuyNQtcSt+yAziTbf6ONmNvw22jnlYYI4
VvnUdaeiplpD9MdsH5HS10O4HR6rXXkDQYTy3Ox4cC3z/kytL9cNIDEGm4BxLuNyX5/2FKMXOczL
7DO7l9fKjbKab/i23ed7hxih9KDftyQ/9jWeVpKmJB6JAVHJlkIXWFJQidPhOR89IEZ2Sdtx1QyH
poExByZCIBhK8X1ZE/QoT5iPWjmp4ZTm2gNlvTtxlM40qkhfYGrWUxLabvnGSN3iGecOhLelZF1X
2HR+9lyfpXW/sh/4s/mg7MQetloHHDwaLDiOaB/lcC5E8Dj3MjH0syNWieFiP9RlqOmuVMLoEbbR
riM8+PnJHckTwq/McGpfizHENMSMRZQZCh4wNgBj5+sqThw5To6c5xztoh2779faKrmLaOVm2zqh
8uhJMilLP2kpRtScnOQ7c9X72abYsKB2nWO5Gj3V1325IOoDoPNsd83WEA0l3MPPnzTQC5RzKBhB
PnMg6XMRdyu9hGVAVE/HzA5YHpTKmjsEdskm9mOcqYj/m7SKSOt4ebyK43XFVpl1NMWRFyvZWWOu
oq2edOfO7tYt1MDinTFRWXOnKOSM1j8q248FAXGo+5huksjFRLt2LDrSyERViP6W1sR5wQjMh2p6
fXkXT492c6OMHr4OgDGbCE+gGU/t3jMsOgwQavWb0mXqeS7dtnanYV3yPZoJTeZGLMgSH6JVnVUg
t0ko/JCJo0EeYy3kOzBwYYW5n9NdVQcJX4Issj/GLTIX+05ntLccVy3uTA3eKi42pgCp3PbrLgDg
yU/Q1exf0QXXzHPab7jql+lRSIE5vU7IFc0CsyRgopsFqS3NS6Et1UDzO9PxFnEzeglCAUCbgdMo
JxJipGZQPKJFkoJODukduBQartnGBO6+pLG2+XiykoPod63NfGHfM+sWui8k51ita0q7l8kFBpBM
YFjY6iDZooS62OpRrrZQ6k/kE/xDIXs78lVkTppXR2pL59q6cnJ8uxoAO3SbQNiBICAaWBfJhZxz
3SwZRIkB0Ly1DVI3LU05kSFWjOPyKlR0uQPROgEIAvbCUh4uhMSvOxBdErMF7yQ+czOvSa/U4P8X
xQ+0EpY8fw2LWJkya1UIoW1j6LOCz+Hqc9zAJNZaN6V2zQfksru7UIdQS6FQRWqF1vklhU8auM5k
KM6dYLD80AyJ4SNxBMZqbmOtB1U2joJOw6Eq5RDakyAhbx0Ns8xRjchHa4JkwK8PyMtcD7eDtAaK
jMi6wBRzLjJLxKYxhnThfIJLVaBDmhy+bR1EfSFbjGaNO+dlRBa615Vz+Su+CG0VY5FgR/oAxg0I
+Jdk1JFpnYWxIPnUs6r15LSVqVDiFnrDePL+7jtcWvbIUjB9jIW/RGilONOTGCLHpw4mJaSMvG5E
TxJ9nASV5bOmcdNNFd3/9UWRnF+GVQwWwKVp8ddD3EeP/OuDNzZqpTVVpZ7SFKokNOerRH9zMo2m
5X7O4JoS9s7eil8gPUw04aCFgqAg7215Zzgpqcono77Vu1NU3RfyYRw3xXieqvupfa07PCXjOcm2
Q/fKzI3ebZEtp8UGEl72FBb1bppDsCIUHS2aBEVcS5ie00eM8nS5oHxl1WGqlgh+qPDsmxkcgjls
OBmro8Ww6w9FvzPMMJef5BoBXJf29Rzq0y6VPkrUHDM0fluVEehcWjh69UczPvXOySrvawuVUGjh
RuwbKfZV7UdW3huTV477NnYHM8QZJ6xjJq8cY9Ng4LD4cCyOfGBrOvDww5vOXQnaYEwQAZ+0icyS
50gPNr9T572anFBhW6Yb4T0xrKK0VvX3qA8M8aKUMMo4svo2Q3kLvSeuBMlQuWJacayVhIO2cS1p
y9Adq3Iwe+zI1Ywd3Bj6H0kpwTf5RVGwpsYzLBQgpkwqM8gUmrTQvQYpE8VO2CyziasKND99hfrZ
tG5Ff5vgpSw1aaOd24mO9n3v+IrmqVoIjIJFKJyXWN1Wnoa+1zXtm2+nNtKyhZ8LPS2gr9hPXx+v
mhVDDA8X/ZSwOEPBDlOhqrI7UsCimEyG1FCmVNc4wd+yafA94LgDmgACKS57mSskc7yMe8vaaTbf
CgHizQwrEE+uY2KXm7T+aKU96GE6Glx9fNS6dQwN4SJQop1e33e5j4DSjk+S7WfWLh930NllKkTH
jaONUsA4TspzFFNdJxXwBCSNzXrI0GokjbmeMEajc/QgsLLTui594bhirVrbguTaHbK6+QA2lekc
HdF7ckKW5mbsC81XMcwp0dZew/GBVPK6kNdj+x4Xvm54XeaVb5EZyFg7ee0cRbrbzxpphpuEP5aT
QYysITWDTkIPoZhjZZXEau4tbR0LypqbTPOtkRTsisIWJAS+hQ5w2DE89NlWAuJ3UbPYLbSJp0JT
T0xbo8OLbEFssxWEKr2MDh8CYvW7WZDmUbeg00OjCWIZmBAziYiO8rwey5qgeanR0dpVyTbTX5e/
xHAIY/k9mlK5cLOCzJWrahBfo9BAl87TvpzX3Nolxe6mBNaWUrkvkDXrKx1nsza9jwK6cNpjb2MJ
SvyGvsYqVyofQ3FO9uywl4nvHGA+4N/C7ZWdE5C3x1B6rQ5Ku4N2ihJvYuEW5n003YleUDuGIvj0
EutHrRIolHbwo5fMm0ojGvIAWclpPiAgNDfT9GKj41XKKJhOEsMcdr8VblnTqDvJEjC7kkKotbBV
MKTc2CAgmDVmkGgkj29bo/Si/lVBD5VLKTGaW9hWLUs2oR7s01DGMdDsVBTXHDU8IyD81elITMud
7pVtr+5qLVAHYsp7nZ2alwHahYcBg8xzT2xpl5k6iesbI9pHfHAZ5OObNw2xLdmp/RiyDhr1g7Et
mkNr3CtxFKYxyvHqpu68FwOuPkb/Wo7GFvpwK6iSEnusSTVCFdnNrXfZTEiNCcB2TiDHERQNNFlr
3+p+YPDRyiPEdR+uukspFEEiaYacfoOYmU5E0m/zah1NqxHGjz1wvb4/xBpUcszXKnsztFuVwM9e
GgMjRe8bOXPIFwconAVI8/3SJnf4MIPi+V59lSo/wQBH5Muyy0/SXS+7yhu4BzaKl9oHn8wpqZOC
nbZLkwDngTh2+3FGCexDCgPMVMqzABpO3I+soJQZKXOvTtdT5lZ3XboBrOpjMGj2RpDUKqLFK9nF
FFkwQBAXFkNe3O5Y7yWWb4aO23qID8lTCiXA53jj+OU+fZEOdUJyhYjT6PWrIQTRpL3pgaWaKwu4
yyl5jgsySkQO6zPjuLtJx1lG2ara8AedyBGdjo3u6g/XbJgvmpNLagO90GWUYJlmQAV9gROVyOXz
FC4LJ96AFy5YJZMRfGoUiAkxNR0SsIrjcblQsUGBa8VZ72JueQNTAp3AMGgP/Z27VrK2rZxeYb5+
y4WBH4Li/MnzBnvpUvoKbeOcSSDHnHiS9TQ21NJNC3FNWfRbRom3DosxMHFMHWzJS/qK1rGotvkk
nzh0m0ll9PdyIh/gPI0if37p5PkwcOdKzIRS0WXMBFYJ0HKxxcTKo4fw9TwEQ0hSOZ+UUw5q6Uxl
y83lEEAUmxEJ/LpwgX+PGuZIwkLdcylI8JzO9xliLFD4amW/K8x9RfipugWy6LONpZxiDm0u0J/q
mo5izwzEjM2UvPfmYR7elfzRajdy9ir6A0YHS35fiI/Z9tEaF5yCCQK1rVoi6DSk3IVCJXJOBSg8
sWofzwBP/GKizQQup1cik+Jr1qwKyx3Bmuppxih2zIBB5omg85Bkaxuwsg9SRqhuAGiESESOrYdi
kgIvdAFdBYo/0doTfuvFe/sYPZcf0V36UT2WnuGWG/RR8Dp0jfzaMz3xlD7kr8pTvVFW6vN0lPC7
cRhgGAQKkYw2CgyeXfwq4nBW/HQ+CSmcipVmbcfhWAS2Flb5q0h/TDlUBDfgLktiJ/ObblhJbUEg
FU1YFQrjzOutXD7mblFvscFn1Wf1Wkk3DkCceJWxsNB8Jw3AzcCBDQ9p0K/xf3GSb+sneD/kTxNg
7hK6cATNPElHCCTwLLGe2Ouvc3UUut8fHrBf0LBfEJDv1cjUgchoZ/18ShRXq8PRDDnf6rqvjH7k
eEgq8e+66apshRYckSuKB1t/dmq30T1R3RbWa1/ugcXb865DYg07CyUQjFSJl8y+wUiM8o2TuKLt
KXuSHquclvuWIrkGQpAR89xF3qC4PPfUm+g8PZrgFE5+WRLjqD+Ke+UjORX3OZ6GY7ytQtzQut4l
foof4DxngztiQnsb3fS+5eEeV8V99WLciwBmYwWRDJqeEe4/jIaAaQVUGZbSTHH7ijDcYJjcWGFW
EfkFwwRWaK4q+OcptxBq8qt18lyA9KWTzGtX3QeQQBycCmmfjF2KW9tpO8NzqOTlQRqYbuvHW5Pg
MKGyj5G/lEgvHAANNhSn2jOwFvkcbaNbeQDeAdRHflNXccCB8XCQyEi9K9fDXgtFaL61iNZe6auv
6gPfQALEOGIaQ7+twbd6xJ4qKo/Pbpp6w7Q2gKEq3lyEMnpW4q2yjpNYTdo5qebAGLdO4vOW4muQ
B1kOhYJYJ/mpeEh35lM/wAqWxLv8rq4JflmVh18Y9TKl0Cx9WIcoHWlNmqQUYnkDLjeEzuKks7HF
rhxkoHWP7bTGoICF+P4qQiuwc9rNQO29IQnAORFHcOCUu+HNeBc7tUMXgzT4STbJ0aNMPSBIkggb
k2YxjWDjlwatEajdPs12su1buosXlyktdJK8JxiHh+sapyN37cmVez8y1pHjNnwDOyBD8SNtpSi+
Xa6T4ZgCYo1Ds//QGfKps4YWsQhZHbT6Dp5gWnszoDThXte5+MfeInYVlKXbDQh1BLyvFO5+kJoj
MMqYHLTv0Im8Uvt/h0Bgarh0ejCQpqPfcznsoxtNjpmtfD7lvQUzjQE7PGJjRlKBfgdm8NZdelKa
ran2h6L0wFBUXQn/UUztA+LV0iso7TdECreDYwNucItaCRpeX4+ORmtGCPwkykl5dApn8mQD0kVV
ibbGaF85p9Dq+xZqQJxBZuAsLmqABi7ANjmLNBj9VPNpdPOwXvf7cTvcg0zpO95wwNZgNbyZaJ6s
+/G2SimmoBRAxHfqQb+dOLEPQMm5OEBijAMxl1CPoBL2IdXZFlRlgZ0Q+8d8ByooNV5yOMQYxOxo
ZpEM/lm23+LZPqiWl3c3WUsH4Vn5ckD13BtLt0FZ1hH5wD+WjX4zPfUi1PhtrO8n4WkIz4fpUG3U
pyaMV/m28+Z1HLDAOaWB5HWb6aC7aQBs9QGvu0F4vy9ehm21V/0BcUnbgxpY872FRzJyW+4ZM+xe
1hMLunQ3d4cx3eU67sPVDyOnQHz1egmHkYb2lydZRwVHjkJ1C58NHQ7S3RIbd/IBtx8/wzErvpMP
6K/Jj9qHhBiZbYATWzGJnubZRR8GBRFijHnQTqZruiVViOHPW+S3vk5w3rqqP39gIkV2iHRXvGJG
Eh5RuN/0bsC+s0n9joVeQk04r83H5NSWhN2WtyiFpHV1zGpsUFEsp6bz5hwGieoKKGgE/96+CgQt
tJJSFBik/yi9YlffsEfAJmt736+d0Dzx9xjn87Buttmt8WNaq7v0FcPDCLvWAaAwfpfGNb/TNLSV
Xb1HCU06ZWNoy1YFgSwTxzba2O1+cFzJT8t1JsJphBbuse8OTN/Fus/ADzZdSXMrxWc2gg7Cg5tJ
gdMGjuZKfTizAKZbGMABiqFX1HwGYG22CNxu3lKD42kh6YNTkIVZIBHTm7pD1e9UNZx6X51Oqr5L
W5qYtMX7LrZSv8s6aO5hZMfYOeweQ3RRS6wrFMC/2LPoVICEtChQYD7yorFi9/CWiMZuPs1QSrmR
NFZsRK6MJBKj7tWdMf3tGAEiNjS6wIRcXHoum9O8NCc+DFJ6gt2KSTtmI2I29bqU07fJlq4xPT+9
jb/0ZADuIOcAww6jYogTF1HC4ZUGgzE7PfE2qlw41r8aatEfNJj5YVjqBzhwEZtQJSVdifF6MC6S
sQA/u8CRCiVg2uWYs8dpZTqTFGAeCJagDljXTtz++HXqdPkxYOWBBi3oOsSeMSh4AXLWYy/zjufs
VM1OidZOj8fUNDsXxQ6dB7Vf/fpynzMcP6/Lcj3MqqInudAgIHfyNVSnlZPPVZuxk83mYZPV03bk
ke2nbdJC1mf+UZuoqCauMW+yZzRaEtvyAQ0XtNSzZiMa1Ix4Pw2RuB6F0F/rAetV1hamo1fOuE/q
8Zc7hcQHpLXAecM8DmqTi5Vpc6mGUpg2n9XnHtdTCDjU2a10owfGOQrsde6VR/RLk3O8Lt+1B4R6
NEXZc5ZSKQdeSxpwsflBL31I4QCuyUCA6Pc5ABfmS8xPUxcpiRG5KqAfheH8P/f6Xhehc8r5JlY2
RUQNeNtCRCijvCHwu9Ig2QTtzdkzbAEBqRUMvfoGSYSP1qczIL9263xXqABvj1J0GpDuc4/VHjAB
JCLTBn/UJMJeS286YlygtjDLs0QJIBlCA0RCGdIl5HI4jx46RD9wrCzKOE242yAJhLrScGWJP0kv
l0uMuQ+0dT4lv/SLGJCaigX4NZPPc9VsMbGUupo1GjRLcFBW0qgS7NoXUeD8rFJkV7l8oyvRB4eZ
4gpNkcOvH81LzM6ENQmMnxYHUQiFYLrg65OJUjgxsWWLs6oyBV2c7EbXBxFE7AcMxpC13k2iDPkw
Ole4UJc48Od1MWiF4ARrM0jyfL1uocE+z2xZcRaO5HcKSF3VyGfCzIjkKlMBZpntlYbKt02Pt7oo
ZKJgQofjk1v6M1FH0pWuVbQ6P/OSC6+xNhOmYFDkIZvneer/el3/4mLLRoICGnrp0LC8wLkh8mWw
yjCwrrx+ZEmBBFuz30ulv5sydi0zvUzO8OMBIoDagHRwOVYuMkGt1mSA2/FwjuYUkFvRItdW0bL5
9Vv6PCy+PrjQ9wOOjtbQMoZ8OUbKMUTaKrUpzlDhB5hVYkbmNlmUDYk8Y/sj6aM2il4W2tnBgGOK
7EFn2gChtbjr2aosNjw5SQ7mtzaV4fEoKB2DGpmfGZ6aY7zW60d3qPdac1u1bgYt9zYYJdfRwzZ1
O4Yhlk2nwLVrVTibWPcwKdHMoRN5joEWtat8oJxE1xoeI8gc4ezLbvNb5d4aYavhaYxWe+Re+Hp2
nwoil6ROPKWm0FBTBe07WqJlmO0xwd8xzBvvuQWJ/KWIx9yQLVGIuje1X2seVOT4pstDOQrSIRC7
IrjmiXyJQuGjXPhy0JlGeLC/DUvospTDZVLuz3I6U8cUN+jxkdlRRyq65rE3yhvoMV2LSEvE+frB
Qs8TfWY8RsvDemn+UVgJLEkwiXDG0AJHGTi6U24lHsZowe0Sre5i3h6QkBjDQupiry6ra+3l7297
kf/SQNHGeLJufR5LP5Ho5HiGz6wxFudM0u8zljPa6ElE/5u98+qNG1nX9V8ZrOtDg6GYLnfnVitZ
oSX7hpAcGIs5//rzUPasUXd7u+EDbGAfYAGewWBsq0hW+sIboiItlnWk64so+47VYHLmzU93KUcw
eMzJTxDw9bGpYNWg1R+2eXk/IFV4UTtrBSyeGZhzqfnK+vfb5wT9SU2RGAA+gAULYdLwOzzylFpt
vK7MGKxz7gtV26BkGtES+B50t5mSotKpIUQ2urSQkjw7Ewj+YnSQp5PAEChAUtdj7mfGfR+k2One
K6nq0rMYF0guXxmNWSzMMLwaLrsiimgC+ns6c8+/f/XTz4xMHjxHBAIhX3P0Hr65LsLcb520vK9k
tUOpdeLPu5wXjTXr3ersOXWymhmNshiaShOq/7iQ7XZqCcTPrO6BVtQbClldve1hAM4a3dobk3I1
pLSBBnPsnFlOJ1hQIOC8JVNMIRdUiqEfvmjA29hKTgdM4lClx6X6EICHTpv7plZ2aYkgaqvTku5r
W4EIiTQQCFEHUvHWcn0gmHmirupRXdmdsO4r+uy/n4aT8JzHQyjF4LansY+5w9FlH+WJAhjXV++G
Avtdvx++B21Rrawsr2Z6THefYMAGuk4r04X1Q15NEl0ET3Wo0+wSUqxqp8mW0iLcy407FGuaZSlB
vOXRmUc9WTHAVdEpQB6JjUmkfvSkLYY5Vp9a+b2bg98eKzombl5oqOTEX/AjrM9M3MkFOmGykVZk
gWooMh2bbbpVU2kp9Kx7HJoMIOXgVhKvSc7sQfPknEVtAggNdRsaASBxj4LrziyNrNKT8L4ArBbO
pKt/MrT+rgrGbVCE2aUlQKv5w0gTWBT5zjJ5DldJjKu+sW481XdvIW6jxDgC7+lt86LF6PU6xwd+
FyOVPLPGZ+FIWrtlZN1gKA1uaGyw3da/OAB5lcB7df1A2fIYVEspCutJf+0WJtVufNvmeAaBNlAJ
VGqhXCixl925Ml1ERs0EjKNY57ZafWyojnq1034c7WWCbtEdsIIBweJbu8Djvg7PhKenmROfDBgi
/BiuJy6nI5xPFWI711RJdD/WMpr7mOrMW7XIFnaiZXN1pOQXRrV30TTxLYf5A+Sfblar7je1Vq9Q
i1oavWifsFSYjyV1gFJ3yxV8aXEmNNKPK/EQi4Ah6cBpiMOQBjva+IWe+o3rpOG92Snh2uha40ar
M2Xpt7WOmCDLqfEy0AR5OqNBDvS0brDIC1jQos7mJYWAWz/9JPNEXozoUkob1blYNGssbKpLofi7
2tP0ze+Pg5M7lyUIEwBZhUlZj712eFgZTVoqgdm1E6LLXRssikt6azNfBbruQEifJQ4Oyn8+Jgck
2piYcAEiPRqz000Quk5b3ulR/WVMqm8ySJ4SL95Kx+MSpO+lqMHq92Nqx2Jtk/U04oMsIGIcXJeO
bwQ8Okrdwh3uLg0XRgpj+d528UHp92mK92wz87VnU17BQ6qLC2mB2QGbGc74KuSoPoq7xTIMsfaA
zzPIuQonI3SqhUGmVg3gCrxx5o9AMfRXuwb++2oh/JoZu5KCH9wfvb1pEYlNxCZKMTG/0/vrFnRP
Hm+84bZOFvawTGNyTRKhfZUU8zZ/lNprVywr2neNucVd3g2+A/tNAiqD1tqjoi7Fo5VtnKfUWnTp
s2HsOog2k0r1vLo1nWUz0AkD8EOb1FpazfxNgab/ruR3+FnMZLFIe/jbV8K6sctHj/qd9SQSsXTi
G0RZZuUd1jdttsp9DHeoxF4P+WJwZsonTl0aXqG59ewVREa2ExLOcQq5guscIORay88cy6e3gEsC
ilgUvFDQl8cgyEQd8Ji3UHGvDAPkRE9x0wuvfWC1WdfGZ5bmD4mPgzCYZTLtBJfbAGWRY/JraEqp
hoXo7hqx6vSPmTXzxpuqYvLUYm5WSzOhUGA+286Lm195TGLm3Qf1c9BcVMYnQ3zTxLe+o8SV3/r5
t0S5Cjy0kJcifhobFInpte08lR7Mo+Y8DkODZPCT3+rzunFnCDavQtpkSjSvPToagCpaMCNdvPWa
uy64yvS17zw3LhCp/KtelUjiUb9ghqomnGvoBdVFznp+cr2LIShnJmyezjLnQ0pdnUpKX9XbNlCW
RoehyLwDQCe6htJJR1GOwnKMrGYLPIJempvBZ4jQyB+oSaoCfDDiRdKfKcY3zfwaKvks1W7d555k
qoT3pQDkT6kW+M9FJtctjz5Qzy75XR0KU+fhdW/tQcXM1BDrlorbJKbB3X4yP0Md6KjFl7No3wJW
Sua687HM76L4q6B5HCPymfdbB2q06z+4/sew/JRZdyqImeA5A7tj7QocaUYIRQDdZHTn8TDC3brZ
usk/AZ8CxtwvEgP0BCu2WWNp7YBLpxJdbB19Nu4z7ry5F8xcd06dhT5a86h/1+77YEEHXBOAu+JL
HaaCmNs8cLBs8o/KR7qC7auxQ6SD+ny4ztK5KJf42VOJwhu3ol4Dek1fZCD5uCTVRey8dvpecZeZ
D+OdH7NocX6Nl74xR57LatZ2tMEuxyU39i5CYIzdZ7eiJLnV7W0xrKJy1U1svKEEEIIkxfS/++Gm
LgGhw4+r+ic1GOjHfWqyTz19XFC4XbCw993XEV+icNk4a8iFNGhL/cGNL5AITvULv372nW0yfrbb
l5GV6UBecQg3pl51EyxjzjHWCV1Rd501S8NZOP0OPDxHIb/S9rJU7mOQUfGWnKzHrTIBOHApm2WU
X1sARdLqNZ76yf0srrap9lHw8Er+tdU+tsm9199HNBsrfA36nVNuLW70LH5Mg6vUuza0te6vA3kh
/LUXXcbNRZRcFM2U3hvjBnRkOt5o6c7SFqlYSfNu6J4g8hntY4PkxbbJbgZn3YtVHj6UMdTAO625
bWj8e08622Pst6a7dJ1LgOzS3KCugwxEAAzqwqIheU5cTEy3/dFBYoOCI8dDkJxw7yR6zbDarYf2
bqQBGIItTaJ6ZiNRsxo09T6Kkm47FlZ3I+pCzCrpI7CNQ5aHwuU6UKmiFI1OXTjuJ18IEHNFTPhr
t0Y9ty0JjkF6tFBmjds+OFH6UHtT/1bPlomtgn6YgGApYK1aBv266H0qMC0SIG3FNZW4ajw3gyf0
BbRZbssCtCyKiaQgVlHPw8QC7zlm67gFmnXmDj4JfYmJYBxOeSA+TmhDHgYbSo68jhYoyb3uqd2t
FbSLwkgXuvDa2dhqXMYtZBbHf+2bCskg1T/nr6SdzAkPMPEDJ+7jlH1PD/iuwmA2WmuPppnck7yJ
Sz+/pRowrPJafA8roIN1jYhQUlIcLoe+m6fx+BXSOD2nnIX++28xzf7B6pieBI0cnfYP6vFv9eF3
T9KNSeAm6JLcj4n6yTdH7u6BjCsj1F1bCN24nOu/H/E0PJ2GtDDsAcJvkv4dJeCpNLAP1AWlz6qr
F06WdvM6tr8YuevcSuFDnGj0rVWmEjxs5S09Ud6Uvf5gcBleFM4Aos+Sjz7CnhAHh5IQKG3ndRnP
XP2b3XNpwX7uz3ylN1TX4WeCZTCJfhH0g0k7DqnD0QvjISxiYHCsj1ZLg3Xbq/q885p2oXVhvcyT
dpzpPumSBVo3cqV/WwOx8Gk3NmnSroTvautBVZu13oiZWaAFFOPmsfK9ylqZaeauHXviwMgIMEZV
V+tKy63NkIG6Ql3zy5Da1eWgyXU36OdkzsXJGphU4TkkoFlB4ziWbq+GvPcyMcb3OqSKGQJNDwNe
l2dm/STANw4HOZp1zzdjXY89gDSVSqMD2+xVqJU5OBr+JRwYf7avI52TUIpNkAGzKve5aG7SPslX
kY3REqYUcw3LkN6BH9S1QL7oOs1VoAyLER12glhuhh7ukkR8Fuy+s8mFDy0hV+yVu2B2jXOh/Oku
norpOlUsbNmALB7t4jx0LLRzRuXOqgE2ofQ8Lgu1pTjg+N02yElaJqe6xr80+6m86/sltFrHAqDV
OWcW6LEAK5tp6lxYgCWnFsaJ8nLtCm8gTVLumiJZm7XRrouar6iMYpuZOiQFHafVEVSeiBH21Qbj
xg1rggR4EkvfJAgzJZ2WyD4HZPzlg2E+NqmLUddEpOLwqEvzLo2SslTuCncY57Xf3RljsSU+SBac
bZB/0/pT23iL3mMOUYrfqdQR5vYASqrF7BD5ueA+k/3zmeV4kiPzvUiN2cnMG8n8Ue5XNgg8Dn7u
3yeek16P5LOW0ay9xOl2Y+ptLc8tF3ns+PNe9Opc8KfmVpVbO9PUlpGy67NLgy6pUPFn8qtaEitY
31M3GFbFkKqYkWY/Ftt/dFX+RSb8bu5OdFXuX5BI/GvzLfmWvvyfv/6r+vItrVCB/AuNlb8eyrCq
X9K/vr78NW/S4OW95srbj/2huaKIDwh30/sinQKihK8aO/mH6IqCtAoCKqT/VEvQEX8v9qjYHyyB
4xLaKhC8UNa1iBN+yq4oQv2AWpZJQmjSJGFV/y0Mc/vj2vihv/lrtcejcjhYJsfUpy4g+u3IrgDm
OtwjYy/7UGbBhRoHbbKqbLxikkUKnzTdlKnWykc6e3n26seih0QaKEZJ6K81hFmRbgfg9N994J/P
914j5Sg8odsDr5B9wUtDUpnqSIfPg/3oEDsu/NIEiwjQO0VD7N5GuSyNuWUMWfhFaSsH8Y/MlC1w
hWo03WrTV6OhUAKzsZNWlr016uSspXsOtXJUQLFoWLik37i1T9KuLkLXh0/nuzJxCUCbWUYzBrR8
LpuC4L+2A6yACXQVIDYBHRuQvRMQhUPHTJziNkqT3l3heDBBoXzfUc+gaY6qg8ATJmUDEGnUs9Wp
QjBdF+9CKZ3OZ6pY4UWZmkk2LEe1Ef2lgvktzeMCz2Bs00pLH0lkGzVOiz2nn2i3seaGtjPX2siz
nLnRKcMIytJNkbAT1lBFD1JL7Cci0qRvF3EZheCxy9ZswBZ52qD+NIv5HzhnHjLJr2OR2ANx2f9W
dHZ6nH9r0P7vkJJFRvrdLjk5hh6ydJLU/6FKO0nPvv35n+eLZhsfqAtPrhmT0iiHxj/ni+1+ABiJ
wTrMYMwWHeKin2KyimZ+mP408pRckKyfSRf67/NFFx/QBJuUQxyqTvia/JGe7BFa1ARCMxmEU0+a
2l5oER0lgTZGTWYQ9uZj72TuJWXeautGUlmkEcxDk6W1QQQvfUBRFvp0FiOLJFK932KiV86JafDy
qjHSmgVaOZ5Jxvg07xIQnoz+A1J88OeJX9AyOjr7ZJ+rvh8q9aOnBiXVfCp5hVVot7T241WpiOTH
RcqC+vVhexjs/hyP6aAlZqAmcJx6BS2IknHw20d0GJtl0sGcQoVeO3eEHqaYP4YBA8HphJIWhNmj
Dx54eax5adA+5jYw61RxM8gDgaMghuF2d1hIIqEROYgu6paxqO2qnStF2dy+W6K/OMinb/dP1sJD
IKqDhS0YDHCyBPZHJ2UYR6LyXCfbK6YybCpdV56HAvYQSoTN01CqNcgk2dzqRYbYrAAo+vvhj+61
aXwd6Tl6ZnjFk2SqR+MrwqxGLZtK2zUkTi8DTNvovXNrqLV2nZl2u2jMSN8ZRdVfR714bjjfzkzE
yXSjtUZ8NxnpwNoBbHN4KKd1rIxV4tf7Utc98ObUMurSts6MMr3I4YdmFPbvpPbIDjsOcvs+6got
6Ot9YRnlVg9jEPoBpqdlhDL9mY86NZkOx8LqFLI3uxjgN4DKwzca87bT8Ncb9oNWmQu/b6IVsnAa
GA3HvWh1MwhmWR4Aw66VZ6uDx5eAk9iESho+eb6nyzku6Oc8Bw+rCNNEg/YBYWlzLZMRmUeNMUH1
JpJN2e0tQ/nc0PuHBJBuot78iMDbLAjzc2310w9OpARMhISV8xGe1OFH0B2cRK08GfZZH4HVgUG+
8JG/R/4rtM+s4pOhiDWIzAg6sBGhU3q0gurCHCou9HafNLAJZQhhdMTBA9Jd9WeCl3xGhiJNdgzG
m5Qhp7PyXQSR5kWUB17X7BsllavedpULr7HKuVea5l02WOpSs0sbA1V5jt//q5ckAyb8naBbgH0O
R47qJshFXPZ7dKDFBj1eBSGNLFkJczjnfHdy4POSNPjgQBPGTZouh0P1WN+F7qj3e094l3YVP2MQ
ncx6O0RjsDJef79bThbmFCjCoGOfcNXyUQ8Hs3Md3d0W3+m4zyGnwjpM5zFy6pt8kPnlGCpy16Tg
kP94VMTNpwyT05v04mgey3GMqdcE6n6Mpfcad0hlhCWd2FBXNkozifkOivH992NOn+3gWCDAoHgD
WhZDQepURzuCpxBt6xbqvvVhVrudF89HfsDmj0chESIgQe4YtNIbt/39Cm07kqzaG/dWFbjLwKzq
mWP03ur3oxzRP982At/NVDm8AaARuRxOm4d9TZubrbWPcudKwjHKfSh1dY6zDczlcqkZiJsh3x1t
gmTf44gUqQNCjgPsY8KHfv/7x/nF5pgiBco8k9wIMdzh0xRGkGOuJa29Awq3AuY8Zv1Cx5fj98P8
8q0nNCOJjYGd1TEMdYhtVLZogu1R1QAR0aEtuAuvnPtOLA2wDjN9W3xB5sz/Co/AO4eB/dVLvh/8
aKdg95a4sqysfepeiebStq/94Axx53QIcmgKbYCREG4B6X74HVsjTdVEieonxK+TdTJiRCljG1ns
xIz/eJ2ySNn4xJVg0fmvw6GUTgoRxI27LzqrW8Y6aSyY/vxMKftNwOtw0+lv3onTyiCCF0f3nmZH
ZUiV3907TpvFIMKz+puPHbQ39yI6lwsvoz86s7KxQIUhkeu8roPvRZrQpPO1PrLnWSHEJ7WRLhU6
zwriBbCD9Ks0U8Qp03ryS/RQrKYK5cRhvQ7MxPagcMYJWk5GPexEXrS3INeApjswBkDU4avYNUqm
bvywYK1UYtL+M9Bu++5k1BjOHHSnhw7vbxBkQvikg/CWdrw7DkwtLqh4d/Y+rZJsmUvPoEdRnbNJ
OQlj6YFzdpMnAKWbMJmHk5li5lTqTuXuh0kIPfY0VDO8OrP1C90NqbQWYqgvmw5SdOTFk8phlcg/
goBNBxKds7cqEI8BaO0oSxlJ3lGcV/y92enutqcxtNDVON4oXZYu44DO4+/PgtMPi3gjJQ4U5aE+
UI45fGWq8YXUyjreq6UfL+wRgSVLQlj4/SinH5ZR+PH4dQFNRJz2cBS917w+0qt4H3BTgykxchN/
hAKZha41b1O/LXd+SjXUKICXDL6fnzkQfjn+lJaC+iEFPu7DoVEpkhFn6j0eA+F1XreflAL2RJgR
5FgS9+mu71GyMDLlGXjSuUbUUSFpmlReH6CvRV0aNa1junufdI4SBFa0T+CGdojLcr2WOxsPt2Vv
DPlDFPjoWQw0gGFKpXOrGJNNMWjizNr6xVxPFs6ANQGXANA/ngUvF2auMAtwdcZ1H9bgH5usWv9+
rn85Ch0ebVJWmAqNh3Pdjb5bFDYrKitquaySvr/I1eicVNgvR+G8dbm13YnLcThK0kk7NZ043ls1
dJ2uC3IoiHZ15tx9o0QdnrtTLKc5UJl+lAIPh2m8FjPcVo32gxI7iHxm1ZVilvCq/cqcNyFWs7Rf
9Jk7CPcp64rgKpGufMTLV/2C2Tk6RJ7XL40UgU27b7/bagM8se9sIC3KmA7ftVjR16I3sMAx63JY
JmGMrpEHKdhrNcAtv5+ZX+wCXgbY9/Q2U7p++DJ679Op8JpoL0d6N43NXsekEwyHogGDGHQxV7zs
VWLjnbfDOQzcUa33bRNAt0G6jMCRWTtO3TIJEwzTdpQXktJc8u3A7yi5ti1VyE1xrkXrwejtTVc0
6qowO/M6a73hrvfUcOXHXvD/sBcQZZr6RVSgxfG3sKj8uJ1Mo72bqPYW848M7oNIz+yF6YueLB9i
g7dxKLEdxcqta/dl3Y7hfnS6eO7FPYKHri+3oZTjdszM/sx4v/jIk8wynxhuAiXn47CZ3ljJci2r
vdu1n3IbHYEs0M1Zp1nDduwN61mr2+dWoPDVZl201RoVPrzaVjujzOLl75fbSVVm6roTgRFmOhOY
dao6vs8yg1ACARnSeu8LXStQcamrCxIlufTdKliz6qsnPhyeLr4AbJUHEwi/UM8s+pOK5PQU3OX0
PqjOkO8erfpCYZ5jw66nkoGDVkhRPxGe+ttOBerTqRD5ZArtQZQyXQ1YNL3WjTE8eIr+LXXx1Rrq
O0x73DMFM3sK2N6tDO6CqZZBFX8SBiPeOA7oss5JQX+2zza3/aXf5NGzVVWACj2Ya+j+2A5Kc1UJ
QHsGHNC88p2keLaKQdRIBI8oDg2JkVwXaeN9DrR60kayE/PKsgOjmrUd7BVUhBILDLPfag9S9MAY
lSHIbmo8GkBvgol5Rh256Wdj3aUPBbadqBQbZnJbdZX2kXIbKKUQTPyDXuVGDx+xQJirzPzisx8m
wRf0tsRDIrMIovhYAZfrSdMAu+UjmB/d9Iq7tlPSz6kstf3guKjmmg0ePjNheLRLwO4FL7pajyAL
g9jdZb2VXsER8b/gW5NyKyF282qMKLdnWmB8hTcAozqKpf5qtE6IGpHVi1fN9YuPYlRRwcRP1qfF
nKsEsyNrCfE4I/iSu7ZEyqMjODfMZkIUuW75oFQZKD8Z5e4IKGhEby4L8uiTmkrvR2rwP9Dh+P/N
DY8Y4t1RcNrCaNqXpDnsYfAX/t3DcD+gRUfSTQWTjT81Kn4aU9jWBxVjdfYE/Q3qqMTff7cwTFqk
tLpwIqZcxQU2Vcf+bmFo6gdcKaY4QOevEUH+SY/0rYT6bmcStOCIw8k5yV2QPIqjJKCyRV6buVkD
sQM8KIHi7noDEJ8pG7EJm8rZplUv15ZfZrd6a+QXIvfyVTJY421l9O2uieMEWmu69n1IN05WxJeu
WxcPmtanl3ZKzGfhjrARZTXuQm1U0dgyKw+FYXQe0f0vz4Qwh7nwlOIT7yKnSWGc8jz3wuEhrIrS
RHHfEPcmKKCFL1NnGTnOFwwElO27Sb798Yned3On6sQ/H+7nSFNHkiYAFbdjOkkjKzfq8sa81yXk
xiDoHa4cBKtSM5cAVwPrKm8mR0E30cYzh/wvXpIRyZsmm1gdFc/DlwycPOsdqXr3ZohCNNq+/i7x
BIA30xrO3GonQ7HIHFIY3hEPKWD1h0NFrJvWbWXxoHRWvQoG60VagYq/p2aemTljiscPPii9KsxY
WIY0ygHvHd1cdOctX1pD8RDb6kr61Za68coZ68u0UJdFL1f4tMxMY5v68bwVT5zQH7VMn0dwyr0X
hOmorUGyqDZBV18M8lYtgeK2YisF5ZDk3myCxx5LekNOokLVDmGAXdkCJgvQh2t07cyNNz3s4csI
as5T4AkYkUTsKGB3+iGyAj2J8WfrkNBSgaX1XqrP5AAVJBTKuSLXyWqEcziJCVMAolvCyjicp7xD
ry2iTPFAE91aj14PbVbpERuRXrrN+879GCs2CKXy7Ao5TE3YB4w89UDZeaClKLIfjmxHUQ+xjauz
sSkJ+XmKhoruyTO77RjvxDBkccgB03CDzqLa02O8K4louZZFCsT5h8bTIKsrQbwR9KDWsbRRfnKS
BayTaub5QIn9EoRW5QXWrBQY+EayJAluUmOpYFXXFC9/eA4g6ubiRYb5IgJ27lst692D5X2RNFnk
+Y+h52dzL6mbG1uD5OLlYN41CCTLVoMSbQOP+P3AR9kaX35KCC2iPf6hW2McrTENR2o1sMzysRaA
7AH206OC0NylH4tqeCqN9iFKhmFu+646xU+vNR40nYHUmhQegl/NbdARPoEIe8nqfB03+jdfM+oZ
tdpXTMMBD5I15+TsZw2gj0JlnnzCBDmsWApcNGeOIR0KkFThU5N9LEz9ysP0rEvyRea415WL40Iq
5madzkJFPGk/VTr+E6X8i2Pz3fo5iVKe8NAKqzd416qpm5RV/g50Mf3dfwcsFhCJqaIMdYvJ+cdJ
S6FQ8gE/7QmIMcURfwcrmvFhimvoB0PvnkRvOAL+HayIDxNNFiMtTnULPJX2J9HK0SlAVk02YJNL
WNTwqOwcJ3w+NqphqKn1Y9REhOGlIZPrPg1tdW5SPFxPtOBZ1Pt+vBwHvX0FYIXYvaNWYJoNK370
irq4TnpD3gHxGdcV+eOZ+/Lw3H97QFAloJlBvtHKOdbi6UDRqiU148ciQokIeY0L5LAcAMuyEGeO
xMOD9+dQtE/obFD8Z74OT8S6tTvQv2P9OCgDqpBd6S99NYjO6HKeBIjT7Y+cxtT7YrueaMJ3kBiU
EqLBnhS6WWsWbAYJmb0H3DCHuFjApG1y+Ji1x2WXDM71WChXcZnsysBD4UvzU/LueFyi4m/eS4cv
rmhuvIiGIV7Z3l1sQ4KNAcFtIp92dl4F3jpoChPvC1c9Vy+YUvB/buXpk4GVJbLmtFQnJYKjTzYQ
GZaDrIK9bSvBV5s74ZZSWjUnyCIvD3MXHpF20QvkyBsx5Os2Gef+EKsLWZswblHuSypZwvV+MEUb
LdvYD39M6n/OJ84n93fn0/2LzI7OJP78v88k7QNgBKzAiaeYxqkQ9DfQ1NY/YNWADSj1bmKRw3MJ
o0lCV7ATYEqJHg7OJY4Q7k9BkY4LFI3yP0CavjWkDhYWYRd9FHrvPAQp2VFEjuoOF3DbGw95WBTK
Jyi37k3Y+yTrkorqNk5asDGjl76kbYzFdSELc1VC4YaN74351zz0kOOsTXOW6QGmyo5alMnc0fgb
WPro8eQBoRYd3j55itSg7aKk2nVynFWJZd0KEnsMlVSjiud+POj2AivZ7D4alc9lW6Hbl+pd9qpS
dh0mCXb6SJDLlTuaQmMw9cFaOdOTdsiXjWoGX6WVO5TQUtCW2JuUqMbKOslvQ4M4uqi7tph3ets3
Z87Nk8OMoiR6BdTyaAMhGHQUy5RMbEiZVntI1NBDw78p51KKdvFuSd3+mJD3OdvJ6cwoGsw+WocT
2/QtBXkXqyUl0VmRh5SIUlEt0yArV71RYRONYMTSaOU5p6JfrAtehUR0crCgijQBpN9HrY0u09FA
qeLBUvOBpk/WfuoNR8EumxLl95gLNYY1ELlrrFEDZlmzOzmrjByKcJ/Rns5rDwNrkYovMlXrb56a
uTjhoRJlz2u7g3LuD5m4FyG+hHM9F8NjYw8mugEGaOJlmMP1SYeurJZ0QuEIcz3H2WIctcGaxU03
1vMgt1NrhuhDdFNpFaKxwsgHVGQxmFJcdAUWlsjRVfTs4i4eu/5FsdBVmitVY7yYoVV+FzKOiLAF
PLOZAA8iz2S6JxM2wRTQ0hMandDpIx5+Pxyewcz0Vv9Q++l3b8x2vsK3GXV3g3ZBuHpbHf85e/+F
HgwHJO2OKY0HuEOv6t3GOYkV0XDO829lDR3gh+vq+1jxlz/r73NadT+guTUB3X8C+P85p/ktTmD4
NLQHyPInLO/PAJKCFo1C9iTIl4k7MqVQP+NHfgvkFJi8Kf4gzIGu/QfHNBnZYQBw/BmOOxSIDIZN
2Iho28hdIKKZrX2THH+CRr+CBK82XMNd1rvFUMyH8bHwMbdawliJzKWDKr53QTE5QGKK3SeWWbyx
v8TsHnT1rbuiuLW869FdwyQQycYen7AGiOyvkwlACukmrL8U4qMmLj3/ofW2AcUpe46XgWa+hMG9
E18rzbWdXxT6rrJuM+dSRLf0KWL+vVO83RjeVP3acRBS9HaTlbseXpcKlW24P2N9bU92llgTxK92
uvFQyHP3ZniTYe9XpjPE98oJsuAitYeWb3Il0e5rt5a2ar0dLgRW+kDBOjbmOsbF0UYvt0H3orfY
p2UoEnrVPGru5HAfGA+julXiJ2383MZbO7jyqo2stxbnWrfGQ9rqVhZRHDQp99LSwFMkexdTs3he
90Cfb/phbYUA324C91LrllGyq/JNH1wY3dXQ3qIKW3kw8i5GmtXoIKDVTdppRLeI6HjGxkaNeHzG
NmOD4uj0K1uN4inoPzbxQ95Ry492EoVA87oU90V17yVXUbBBXzrC3c5ZhghyFLN4XNR03ayLUtlg
H6ajB6ut9HxdBDd/fo78GsU/HUX/y/D5Uz36v3dfXn+jDREexGXTX/ix3YX1AZ1+Gl0IXgF1IPL5
e7fD4lG1KcX/G2TP7/zc7MKA4GPiCkNaaFIY0/lxPze70D4QrFHxBvtDEMAZ8iebnUc52OxUwQgH
KYVR8JoKDfCSDy8PsLOuDZ+lXI5OXcTrZIhYUp2dW/vQBMCzChpPreaF3xrWyhJl/6i3ifPCE/db
z8lQxW3pPGEhGDQCdwx4N80FZfxp4caG+2x6DYKGdS1dErzQjc01hckOXYaxbW963a4KrE90tGAo
ZTqf68SCWVO56oC8r1t4V6njAvIruzqYDLYyJZuD2ULjP1a7/rKuNcPDSrzR574NR+Wma71oE7aq
e1lbyXDtAy1/EWZUfCcgnAxEAvVlHAewJuCm4k+ZmyYGZ0PSoSqeBOp1CM/8U1209qObyi5cB7Sl
MqwAAmz9rMFHbd3rhF3NukSOeF74snpBrFT7GqRSQ+R3DOWTXgMLm6mDb9C0q0eJgYXWFt7CCSrM
CTWIws9mYI27FNlLa6vQAV2HWnKjixJ/jKZzyws9IFpYyypVrsvEhMXpZlH0NYhiBXyhEMNFaeVU
qtS2ti08KYcqwcODFufc1GucTUSptO0CJGEVzmovNeiuKcCKOUgMAzZz2uSkcEhOXmV56LeIbDb6
Z1GlGr7XVlJ+5IL0J9EDRP+jmor5Qo1FYs4KvXZuytjALDjxnWCcF7JCZJAUUNWXiiLKJyMz3VeY
HDESEkZM462SnfbSAiIo535AU3MRTxXnNiDt33iomYALyyOJwZ+e1tDNC1E4M1s2461V6RppZDd0
+caJRFTNfDtG6EDpUn1DvNfpC0vt8HvOtNF5lGkXSiAKke3PXZxu4plTa0MInzcNlXXTuzjXCKHY
xUVR5SiNJKaKKWuRZgXyDhlqV3PisVzf1AWWKL1w4b9TsXbaZeAGNb5FYYmEsxuV+r3TYV+T9nVA
/Dk6YBD6wJmFemoMsNJYY/BIhgqPiKp97ONyxInajrA/0NxGWhdjkEbNPKJg+5L4gwpXmPrNrnAa
r1wOlpPJue54Ew/WMm25NGWOTiN9SOfKHjMrnovOdoaZDucKTZVEsfAjtatx3EQFnrszEZamuckc
9MzQOYGADhA9xr5nEFr/OcXs+1Ou6Fi1itpJ+D6VqKDG/V/qzmNJciTLsl+kI+BkMwsAxt2Ik3AS
G4iHRwQ4UwAK8m2zmx+bY1Uj3RU53VVSy9llSVa6mYGoPn3v3nv8RfHP5bRstUX6P+Q68Je6kQSW
dGnleTVrZheZnmv7oVLgNae84bU1nfmubHFSMhHpnFOcz3r24Y4rGScENQ1MZHMK+UMKYtgOfY0V
Aoh7J3/rzKrNMEdgWEQ6yUd3rQGHkKA0RVMimontN7dq6iI0rTlHBOJbHRfTsuRrX2fl75LJ8feq
HzrArLKNfw1tC/OHN3C62MpY86hsEZeEY9+AiERPQr5t4ctyJCRHT9+8wjemcDI7Rw/dOdWSECXk
OIZFpicro6eciM1+tXKSZ3Vv1eiU1yR6FveHJ6ztvHePcBU7I7CG1EpDs1Ak3bcWCgI2cbHeGGNM
kCDstKoizRsqDaddO0Jr8ARt/jrtXe3g9N6U7wZ4KrBDS3pi22ZtjGm7iISlyWF6b+4XvyBbCXEB
y6GZWLIk1lPS5s2stoLa1k5CAvTJXbWNu7kk9lcV1ntjS6A4njdnr97Q+D+bWBvf64HhSTRpWa92
nOqxtjfjMLz48+JkUH1U4ezHdjDqjbkQ97aNRe5O0Ez0pGXl0cz8i68zj4fMqbJ5C37R+j77FrwF
fvj4lLpFkm6qVqhpL5txNXdJuerDkyVTnhAhFtu5jTMF5IHLKD5rhJvFdpp6eG5+UXY/tWwaQj4+
3uaVU0WcNB+trpxZhLsxB9rWuBVPZjXsjYSsNjsmMF6uGbeV9hu3z/ZJK7HhpDt2tcs4/z2sTX3O
J4Pglio+2Nx6jyxxr1lujCM3frKQw6pPgV6NlyIhIIHXuGrV1eq0r57P1mxiUM1cPxZy3JljSvpI
PAWpwxdQxRSZHkkrSAgwrIHR8klBagkJyVAj9tJ+B8z4c+nr55nC0JrardKNTz25qaE7V8UCx2bZ
m3166AfYxYm/WaiiV+J2dMKF52zZVF36LpUnosHuur0rp5exjuFQ59m8Nx0IP3X9xHmbpa2zieHz
znVqGmEJ6V6DR+SOX16VQeRTyG59Pq3USA+X5FpNsXf0zfzNXsx0O5QaKuec2U8Me4G4lKmAnrsW
JWyP5ZitbXG0elMcMWO9YPKtAtvqI+AJzX4q9kZT8aYu8lAkRGmltbeH274tPfXUM3VQjn/09Za1
J4f6Nv9YlUbG4+QuB/77t1gmb31uMW+qreeyyI7KTU9eYT4UaiF51ltBamvLTnUzpanGn20T6zEt
5y9b5PWmUmnvh5OtK+aZiJdq4vnrihdVDhthGVu8dLyi6ykH/FbW+mnSwRZXNWkutnUdiVANJSsO
XtfDPeSiDTyve+cwEFV58atxfMISyv2YG3tt8V7b/i7RXlOi2SuveMUlG2pOe+2NbKNnyExWrzqz
FpGSPVfZJp3zZpOuiLfSmlzdhinMoN8LmXL4yhrjSXYVmiJexnBcNYIEy23XdC/KyN9ZTkOEDulB
oKdT9zb8MDSsARmEGatDUL6l9Hnu3ObUdeWnUaZvMwmDX7LR9RfXAIJnGWOAx9ynuUwSiPDmc49a
Kcr9lIC0Zn5UhOYEtBmKTTN20IeEMKwT3qgvzyKbpHGVfp50fQmG+d1qCSX3c+cXHxflHK3STIIv
GpTtAwyJKdEq/ZyDoDTTuNt5lBuR0YqfKwFSxCps1nKNj0Yr2+fecilNjJVmzD0s8WblBAbX5lOu
EZZS+iPgMMMhHU5T1sco1fqwFklUdIjIy24Minp5NKxpW+UETtUGpy+Pe8h061bV7U7Ki0xUcmCu
d6lXojbFcJBl7XPlsx9rlp5X0AYrbhNzTi7CsQ/D4tzcIYc3zCaLuzMi8OXZsCE1pROgCCfZpJYL
lowszXvEeBLgNedI2A1GZDWxEQxFtR9GwMaiOC8yORUFuA29eqqRvvcuge2sqInm3wz2GZuzYqHr
wLDjYu93PGx+t0uWiNR/WO/f0wI+jOy/UWS8Z2CR/PSrbjmylo/ZwjlW8jg3z+NiHp2Y2w8EkyJQ
hBmhHSZkJTNZp9uYvDKvCl1dbmNJ2rv/UzTDw0Iy8TjE8RnN5Ekb8q0o8TZ6S8yE/tekm2AELH3T
pQX8ihQ0G3tMC+zeIMNcjnsYrZucRmmk7h9F7vj3GE65hcdF38Um2bDokKOkcPytmoqrTaJI6Tsc
NWNWZmP9KrqFCOnCXiOaUWOwSIoRbR1+1j2GfPysUb7iDp9qi1yp6jLZPdhTWUdFyXLSZ+/VhM+W
n0Yu4FQQ6mR3n5TWpN43n7Nx71o52oJVymGU8t0duEGHZNXcnyZACn2Ku5RjwTB4m1RoRo++zNNq
KM6jXMDwVMV3Qp1IyM+d0stBTAPmIsFBg77VONNEnNwosHzk7AV9O2Zk7U99FaossyA+O5X1Je28
+tStClgKupK43Thu7EhC7KpqDmMCkyi16jqTEfkh+t52FBwJf3bYEQdCHgIkP/2p9Spo9ESHmKRX
duMvrm2hDoYTu1nkZDGhW3PrOY95UlW/S1v3gahohL3hdCYoTPO6KQnmOalftdJN1YOYKa+uTpwN
NxfXX4pyWlnPrZHoHjZL3yqjdAZODjpybn/yahFZOstSIgwh4Qm7a00QaDB7/LCodQeUSzpbw+M0
GX0f6sOwXEvRgoVE7E8PYh6qeYL4PWse4SgJGsjJyvmCFdnM5VFrHYtt0TPuhaVfGs6xKTLxNq2N
uFCYLN2pWJxiU/WL+1NHUOggvRtpvZKJtP749zsH/625/x97B//z/z8NHYOZ/77P8PK//5cssuXX
PzYaYTD9R6fhnjSC2xbLEb37v6fd/H3+Y6CUu0cEkO/B1AVBxH+2FS3jf+hobxgXEQFAGvfdXPJ/
Ow2mfU8uYZLkIly5Ny6sf6fT8GeT2qUz7TjOHSvoakx9mUX92WcgZpRdmN51WKCsZH9+UKV/qtCz
89TRWvmPq/JfDTCc+x/7z0nT3z+MORdCPTbNuxP+zw8rxt4Y6s4mmqsR1fqMslNvjxxzszRgY+5q
zlKzoZ8ZQOW/70W2t6tSomox74zeXgP9UXGGwnJ17y7EBB4SQmJTAiV5j1/d9kDFZw0JJPZa1OLQ
9ZUzn4wuHrq9407u2czKrrkW6WA82H02JJc6zbOFGk3O3Sm1l6SjL8fuHqnKY78whtXuwQJpFVKY
nIyDosPfBxSuvP9HtjFTHKAALnYDRfwtGwh62CqzqM3j2FZdwXLfVdXemixe8JaQ1SUZ+UvDXEMx
dDg6fPiF53R0F5lnhV3vMpuWKuVS5LhBb3mTePCSiskGbilXXAgdf4DxVamSrd+smh7hdaCEHDwt
FWdMMdoBMHwzRnKY7odvqqWi29VOo1cPqs3s2orKESEnPGwnHg6GX3PmQTJpk8TZZiN9oF735S5d
CQYM9Eloc9gn3EQUCLSiIMmy6xF2utaI4ZX1lkN6YWqSiB8JPCldFxgRbCfC0UAC5yrmMDWU2ExZ
rAdGfwcMWoIddLr/pSKuIzocCOE8d5dN4wZFmc4ZrweYlZLv6gz2BUj8U+LgFNHj4dUnzytYtITx
D9GSIjVINHVfAAc9Cbz8GymMK8+4ce5bwwvKtX4cXRDFMZ6JSqNY5dEnrdKzDz4FVJAlcNf61U/g
e43wo0AnZg7IqPvxX83GllSvAunTsGsqmhHC5mTmiqtiDVZqBUc7WXsavBJQ3vRomOkpY+mN0lxs
vQEHHj6aKcK65gF9YX6axT/jifBNSZi8rmP409QSzPfe81oZZ2O2n4jU4LcZyWfaG8fFTc6th5yo
6B3yB9e42ul1v7U6++apMsrnEeuMLi5KH8ntkk8cDS/FSku47Wni0C2KPXCtmttTwOXyLGIYhoZ9
7nGkBXO97Nxp2a9LfdVXvkHbOA+No262kf7SfZp1qZQvZGA9myNcjHq5LGYJCXaMv5mDOmlwfYSV
r5vRR/ner/GBMJ84WsTw7pUkxBnspCsRQYHmrPfvhp9m4Pht/M1/O1Ptu7OHe3ElvBSsU2AVVY0t
kKjfsk7fLJmIQPjjVXmoQdxByAAPd+TTwCQl46dOUkaQ+DOUsy7H8Nj/6mfiy5KFnD0vzjeoeiJZ
AutcAVW1pH+2evXiFEwA7M4/Tcb6UK/ZreHgGuBbBNWjXdAzJugZ7YkPKojrrHPSVlGmAvwh0pwc
7Vej9ckt8uj/+2u/A2JJF2h454s+0GP1An/QvnxRcF5JmxslL5yz/imuvJXWktrJzjnV5fjOeX0/
mKDnrJoRB53bH6kks3GMTRIArcwKlyYW0SLNs/CNk7vwow1sSUHc9T/IJEqZK6yH3Mr6h6Ht1ogS
82a2jbXz2/bmV/FwkbmC6ghHHn+nF5ip+4vEmW3VQA1fiuSp1QfexBltI73mlcNMI4NRSrp09fpg
JSaDaqNZQ9MsfidZAWiIjGcm7SEu0/rkklQb++ren7yf2tpfTebrQWIIl8x3e2tb48aecxEo2hGB
9PyozLAN9K5xVSs+BDlkpz7V2l0mnK1ZwcpaXIr6cvSvVq8f08XkCFictJx2bOEPGw3Kdl+Qg4jN
0eZ5qh7zOCcHPrOnUNnlQKfBfk08veDfKcBbglQYzgYpUc/Od91WJ0SU3i2m5tvQqoH817gvc+e4
h7yb9p1dHPpumgmb6/YoAzbe1B2WlU8zUZWGRmFloUj19algmw4aCwBr3cFQGXOcFIW7x5h7cCr3
5yRT8K3TAodDI2zXRazlpqMZ4pUQEYsFkeF61N6p2ZY/t6R0jsMm6Yytxf980PrOhsKuchQR4jh7
C980HSj6kq7QXtMqTvdwG7dx0m4sE0ealcePpZtcnEp+dTbPd6OIdM5S8KBeR03H+cT1iDDWluyl
0vzI6Em7cOjKh5KjOetucunpiiyLBGBK2uqGTaK+8Kw3G12bpH6ey5V44akXV82syFYeSfA2y7yj
CQxhVxG2Uzr4gGgpkt2BICr31anpSL1tzT4kxeu3ORWsBnpRsC8mRrnJPH3wIlqLB68Wxy6vtZNN
/wvuFmexsZnTvVFnj0kpP7C7n+kKvgxmhbC4cXeSA84Urqv7VnNo+9WTRHSpCUkK1qk8u2VDk2Vs
iS0Hz1fayxaW+w+/TV9Qh1i/lqrUItvprq4zLo+chUosS9mWze/H6jYfQ9t0gV91yyEX2j42yhlo
MYjWEU1zzuFvI6fmUDtCC2I3/kGRjbPN/q2alLGiar19bqXtTVX5dNKd1twU6IjZIuvqJSER8G7O
s/AqlSYXiptUa/O32s1x6ZEH4vfTHODteTLo+URWpp8BAvxGV9Fv/bFtg3kxLxniZgLT6XnbWd2F
4n52zmqbbVaO19HvExLvF85q+AHeAE5YYdv2Hi9+Qb3gj6+E8mJDLdySgDNb0IuJl6Mr29OY+PKg
UbgScJOdcPROoICxkKVu/lEP9XhoNfud5FR/ozXr96StHgXLU2zp916uL89GZRuQNgrrQTMh/Ri0
DgNldSJCb7Ff0+KId/zRbuTZc+tn28vMjb4QrcneN23s1LCeVvh5gVmRRsZZkVRbZ/2w5xHPsLJ2
cVNW3Est24tEdBFxdiO63zY/WYY4t33rR0gRPxLeiADF5Pjg+Pemve24Gxxi4udkll/jTKS0PmdP
dsZEgINcFfqe0F9tyHT1ZGc7q21E2KzOx1qDd0OJ7G7Ryzd0HLntnSDt0pQDB3A4lvQwpo3S4kMx
mBuvSg80dK5oBT4nCwr7MFkPjqoUIa7ldiwTUsVt/zJWC+/JQnpmMbA5VPd4+9l1aVUwHbfWkw6q
PGhq9bPRyg3K6xNULTr1fsF0yryu0r/mQ/bSKivStfIsU6ROSVt+FX4XiJjwk6RxtChbNSiS9s0x
zEfmVjuMn+/zWvJzqS7u3rJw8JjQzKX2OXgZp/fRfuXXNoSqg86djG+ai4wrc6cT7q4XnwexMjR5
tEZH0eeZRES/I7tWFSE2sy9V2PTdR5uLGS5HbFzI/OrmQy7voftWu5TjzpNzmz6i2OHoTXAV8Crl
TPWvbDII3E7TjrR4+qvVU6IZxXyu2Hj0EJ8sweKSaONTm1UI/AUhWCLAj+a6+zuHqP5kMFO8TfnY
MLhfMA+pkGRc89yPlkZJaGo6qD0mdZHl1nV/1aRJ1Pc/P5v8Ka68n0x8SzM0Pg2h3l208efJJKkN
Lh/TxrCpXGreXIFwR660PNQqjZnfZMssw9yO+7+P2znu/tfJY39RqN4/GE8/wjtAWnfbo/kXB0KL
53R0zbu+SW9ExgFIWOTS50PXhqVHVzYQne9Cbl2IWKKFUnHfa2pGjevsg3jQ3OIZZ5Taia4034v7
djhZeq0xtBsSusnMliJvIfuBgnC1T6nGVl2ZhZtjMbxzPjRpay8jZsE2TISab//uVeVke/dVaIw2
CRz7i4KsI+/GRT04hkMly9fe9stXRX9XVAa7sFiE++50haf9CzneXzz8f7uZJg4jrGlIu+9y5j9v
Js6KwUw0UNJOrsossurW/GZ2utVv5TxXcSANBcmwQbRXBjSROGXMsEbxPTougHC/88W/eLru59o/
z70oDe4HdlxxcCv1v3whhbFDCUNq4cjTfMIO753mohfoPPLsJtpWnLvGjYl7m8S/yjr7f873f2s6
0Em469vvRv8/rwWJ5t7om+2dVTwlP1TitSwX9SqT0DQQLYfSXZ1/FTxMq+OPn4tsgWw50s8wbd8R
V3/5zMmYpevGVhKN5XrEslTH42Zs3v/5s/W3b/6PFxVxnYu+Ct8QEgmopX95c+wJU3LlMgjRn/1t
Ga2Ha+VEuz748V0daT++W4H+yKahd6AGw9Dbs+hv//lXuIez//WnOo6GXY/cMZc1mDCQPy9vgRMr
dhPw30PanZA2vqQx5VdbcDIxyTyF1zBJmMD2cU6La1vZh3Zg6a28rN8vZbsGlHn3fRn5VjewzDWo
Y4/EW/x2xHiIkxGMVTXkFFCNWTwacqUZD2qImhXkFSGCLPNWu7McIC2MGlZCw3uaBjb62aa0j27m
3NqcMaYuga83l0EyUMc+FqCJPzSd2UAiHsK4rhg8KI/92kSXkFMiPnhOYWw4xBP8XdHuNuN3qd05
htVz0zdfq1nBaiedm8PLpXSmN2nPR7vkKtuLeovH6cPo5w9NtW+xaRxzsz4JVtcInu3GbTlSEnx9
YHxGuoLwXxKEA1XCPYq1bZE5u8aaD5reXX1luace92NuiO06oCieErpSpKBThkBb0tPq0lrOdskm
rBDesYIEwRQchIb2nY70czo4n1kXP0xFsl8m8ym7z31UxvzE6T8qyK61Kd+4Ki+NIlcfeS8OPX2X
L9mxEvY7FRqn5uSSVku0GPyfRYLepR3fFAhnetWMltpum1hiZ6fii4ymk6FnSPFa9auxmhfWaZro
w7qbsgkSLKNS3s5INPG32ktMwPCARdKeQbf7xOTw3Yb1Oo3VK6jf41hZZeBoCDbaud+66E/S1gnI
sDk00ohU63/Us033nWUk7y7Gkr9NSXavjfeFQmMdq89q8lUwms2TmU3PJRPZjmQ4rde/C8fdk5hD
/cqNxR0AOaZ8SRP9WDHoZcLUhwToMaY0vabZJmvNWSavP5yMZk6S03lwKNNCV0ufKSi/TUPfRXTk
urCEVBwSpKw/joKOwjRcB7N+ScZl2nbd3AdZLMsvpNvulviIhzhvdqvB8BYkR6Oh8alMrYpikT1Y
q3ucfbzfccU9hr9Hcjp9ijUFeigZVNXFsGvL9WEBJxaOZv8oRnO41LOg8h3yi+n1Jw7CV9H1PPIM
DLcitY650544mh79lfdsXNx826LcCXS1uruRSeRGJEa2R5ixXIumfVB5sYvjkTa5lStoQhP8E8UJ
c+wp+nC5HxDyfLPojh2sbsTCWfe/mdszYxvE21AOINMHN1yJ6w21CnnhyNu2yZrsY/CHF6eCg8Go
f2bA6241d92xHgzhsjR2kLJo1FXzIGoY2HFx5bpGddP0DLx1P3Tw5gao4rHFY78PM0ndpxmoDrtF
bqwyO7t9vC+b1XhdZnz6oHte/JYdDhkKM0PVvHnIDMOONtuDnPw4bCgTA7uF7VQOk2cigBpP/dz9
jg37WI9JR9OlSTedTtSJK62zn/pPUz++iX4C9YNwCBwc0n8zD11gtfQ2ezSSsfVuSa07CszRqwfF
yQRSaVT+uc2XDRagF/Q7mxKzVeQ2qwhjvr2j7KvmqIs9Jx99Accd2ZU05r1e2QhRqaR7u4U7br2t
zXLB23KNfXtr8KTIJvts2uFYSrExxAgn0iYpdd62no5ctbiOS/aDkfMmJfIqK63bDEVZeuupXxI7
0Mtyq4Hh6Tz9Y1w/9VR/G5k6Hv18sOTOqkqRvvVSU7thQlTmmhwPJtlEBMOKDVqbtuUHJ3w5uM2j
6+/0yvnliMmHWORDMSn1xQ2yPFsPsV2bPXCrVny6tUFrTiZT6Mgcgqib2U/jlEtawlx0n7URrd1J
Fwrz45C1F01k827xGax2JAAhcO95+Jfi1QeDGrT9PMPJMfIXnEjdjSbyT2J1DqsSMW0UPYLv9luM
jk0vUM125JjZAMyliOPNJIeb2zbkSs+m9nteaZIc0wE+Ux6X9N9mTzs3BScFdDl0GewksBPlBfgz
1nObad9sQ+lPmgY4nb6m+23MBFAdVEthWU7Grc710g8NfuTJQ34SUvcO93Dy7pjn7UIrUnOzoCQd
JqzdxYgSb7hOC2yhruxhS2YnRp9k2gzxEDTeii445nS1TM45U6rbEJT94E3ebZgIvok5HkWkO8L4
jtnfkzE/1glKP2oBne4HpW1ayNehN9+7GUUQ4j4Se1xyOaXTiaPpdZd+nh4XNTxYS00uuOsOzZex
DD/Naph2JK7poeoETeCqi+lu6Vk8fPgaSujZrUvxg1wor4KYR89TrcMaQOP40Ka2ParMWgFUexzP
nyp9zWh1VGV2pVcFeIupwxaTAlDfvLN04kKc2qajWKTdeiIoJDdROi1jE+FnL1+NLL5KDg3iwNKa
IoNpfb2K+tLD1aLqeM7CJLbm76R+f42JZld73530y+BX43b20hptQxVvE0HDIsoVBPdtps09RPGi
Tc/0TxzkXasdrJn5uLST3BJ8dBdMT23Tb3iXs02jVnqnpWfALFoZkyeo8C7VqCdx1Hmix6HjaXeP
h/ejHyt3U6iyfZoJejskWf5gxxQzpjZfvFRl4qBsE9cNdbf/pKgvXgaRyKM0yhXq25BVj8W48CDn
ejTTt4q8Ni4eeBiHoJXz1urT26Jmd+eJ5lXR0J49UwTeaoBn1+psk8+LHeL92XmpKMImE9Nbassn
tH0NugIWwExNzmPXVWXYK9d/F0OKytTMYut3bZrWy1pJa9ks5opIJr9W9yzg3N1YLZZ9AJX8xc57
JSBQR0QaY0WWdRt2cs73vlGj7MaCUD5TipQopFYP3bldPsGjTL9py7gsL35joeT0UEmQFzCfp6yz
3uoxhVdsafHWAGqz8el07Wq46ShDIdd4RjzfmIPbu2L1p73lj8Wwt63F3HF86HLagYoFXbdQvJq8
z3sFcHQTD/RI50Q9ALiZ3pmLOdG8js/MEteTHAQtCPww9EeYwL+w7l+lO3VH7LCAyRoKvFAi+bC2
lNj5zmvo95naqbDbTy7Nx5z6l3w0wHytB7m2u3ydd8gU3Khzp3zbjXc9qalLd58x3fyl7LTGH7AC
ZoEUfE/6mQ8SRsCObP7xvnuq1dqaqJRPs8EiWosiCVYmYidmRB0pr3iFshzJlEUU9z094TEunJ4r
Xzph59rtrXGXnRdn/WNtwzRbKx1dPeCyrGwPjEQ0puJlc8IXdOYNWUJfRzotuomWtiw+2f2r/ahN
myXtPIxoxedAICpyxtKOOmO69VWLPIR4rYrVO5nGX4ljPzmG6Dm6oP2t84fJQKpAx/tGoPIX2my4
WTkyC3ozkbJB9DCFWRgt6Wg/80iatH5FwQMokums1RIz2uQfc9HCqUuHc+d5t6RAVLL2BAEQ0BrO
aoYNlqnNnDDSY5bBbpjJfVJnpI+N6/rN0+NvkGuMkLEd/Lp6einhLG5Mu2HfrRFaMXaghrgDSoO+
Rz08UYQRSkpFaU75um+chAFhjuJu03bWyrX27ew2TsxcITSgcG1JFi1s7ybL2Dy7o7B2QtnaO+3K
4YgENrTqyg1awy83Q0f9GjCf5AjdlfXIMGDuQneVtnvgKqBesrol7GvywWZvDUvUVl9SpqmCb+wP
P7O8L3eCdsV1qM3HsrTmS1F75rM2iYKYVu/WktS4tSur/u5M/VnNhCstfrqbTLE+QtsuI6hB3zo/
fx3sbEGIiIIXos3VRbER1no34QZZjomk/5tM8jt25n5TaQPqlZm8xmszLup3XXQgI9X8kefKPeYe
2ZG9pt7rIuawsBbgTRPeo1jrlr1NP2DbyaUN456SdUqYcyFAyyMrbnAXmiNKDJI4lpiMIhpil0Zr
yp99W82PBtbHSHdbvHn3bkPcHFa72xWseVTZjKGrYVvn4nWt3cdGSS53C9NuhAx/N9zUPYKZSW+f
sn4N66Hc9BpCkCCO02E3i9H7McBDoYtJ5GvT3IuSZHEOaanyLLLZ9bKwdKzk2TSB2i2WTQa3GtBt
kXQRjzflNOSStkMtEJeU8WatKefHhV6hA2SXTjoLPXNSNktjii/6hKxJgV/1sLysZvbI+BIfUX91
1u46y3xTgO3ElcRApjJ2WsNkiyz1JZS9/1sWXjsG0HzerEmokJyPkDaedpJzLCDNZS3S41aE4EAh
nOQkpBpYAoIUuFubTNUuGUS2R4RL+FP9qfQ+x2BggJq0TvrYHOksfTHKsDYsiCg/XfigDvv1RHMy
cNxWBWLqsCfM8mYa5mnseQIalT+XNZgeJp2Vh/LKR+4USLvGf8gczU3kBcmZvKE4P/muLJ6sEvW3
UVM7xG55UN10K52kJ5Kqu3SMIqAyFvMYVq32li0Dq2RiHmalGThT6zvV0PjsSuObLWL7ick7BZU1
TB+ujknRzSRIt7pIuMvVW1zdg9+W4aMRqNcZUFiHLFtfxOI3jxCRKfQt09tMNrLtYanjLa/Pwe59
wliMpMVoREvAidOO2eusRfQZ9QumjDnM0/RdaygXfVUzKrLzB3OJq81oU2NP45mND9Kk3SEwqGPn
ZDhgKQ1m4YGfGY9J7z/Fgsveub+lgZrOzf1Hd0apl3U2tVAzIi0VHNHt+uLXi7ErPUbxpQZgsx5u
6eqfbKchPY/aBnIJB6Ic6dyxbJHX5irJj7y7NcKGwf9lZuKGw+BzXG0Z2nr9afbAM6tc3oqG3oBy
Xwe2YI4UJvmDVnwoEXHpNeMl3Uw8Xl752i1Gi60CQ77l5beCOdNZJYg9rWRqQnMiHVqQu58UAIQn
2qhGOPorMv9J0u9O2+PisEHimF/ZlfEK9LIu98loLPtYJc9MNwQKc/rwFCHbuHUGfHW5gPdpH0ah
qnc4QQlulEaFizD5vWjLCQ947Ft0noOmnodOoq1I+ktZ9t6LsmFVQjJPInQZGYA4DVUlai3ucP86
9+O8H73ROfpFypmqX2D92MpGVhkj+c1+WGs9/2wmq0HJZ/vHuVh/aKTgHv1mIcYq/+g6izaQ235U
prytWltvhsQRB7eayk0xpX1UFe0LqptfkOvSYGWN3SDExA1bQEjHoRHOjMb7dHI3Xj4z0iOAZm2z
Y9qjsieSkqTtmhi4gts0CIHtyLm4y6zCe+fBsNQzNOYrVyiLlFPtZwVAemTek9rOCaj9ggURI1PH
ckzj+ZqruKHCbv0rjdrv2rJK4uC8b8uo/2beiIi2aQ6aYd1SXVlwSLL3kj7gjvOv2GSj7JiGOfX/
oe68ciPZsu48FaJfJD1E/eENoG7gpmPSJ22Zl0CSzArvffwQoGloCBqHZqKR6ItkZV0myVsuE31L
9dBoVvGeiDh2n7XXWnvcajL2K0246ByfrEvYm3MrcjmnPBKhipjdpwWoeUm9hxGh/nmhqguQ6mwc
p8FFkaUR6mT6XxO0e83weYShuke93jvjLKUUca2YlJzkwMF68SSO6sMgdKuRSwR47DZS/BiGsXxY
8p/Uuv+hklmcTmOcJizVszBtr9F6tKPM5NZeFem53Kq8Se+1E1dOb7NMvO0sY+FQDL31KAPiq3I7
sTUqqyiqfCMhgKxSFrQghpekvT9pJbGQpfknqdJSH1fJulFeeSdSW7awn4MwZ8HIiDxb6UJLg0dH
ZeV4mjBxAyVl9hAiRtlAa/YUQObaageCKNccUxOg5NYUD2rtaQdhn7+3yonK38Fr706pAnjrZuF1
b0CPyHzhpqjD94nqzulFbYTgHpp2uGjT+APB75GVccPl7gGcmLfBpIPGwRyx2kmmVNEYGI0cRylM
tSy9rpv8NuyAeYQiu/Q9KM9Jmp/4mXOmiA387zqf2yEqL1esFrYtnVCH4QzN2RVl46h/WWh3ahGV
GGa5Eeqd6H0saiCt4YXfu7eGSvoq9SiumHRHrR0uVbO99X3xULcgZXlK9EHPQ/9OxNt51NTizKVj
TskWFEB6EdX5OLVHTumfthW6WgmYkRFHcytq6kPWpv7YhdmrlPHCqwyeW3/QCFALHx+5IvJFSnAn
SFH1ZAzDGwwNRKnVKPxYX+gO/IcKMbvlOJCh2mWdJ/MOVdio8FMMTUOr5kfA2SQVr+vUvcvcfsXi
Vk/UJPQnZKHCqWNTzrpIbBAy8xJbhmuDmWtJ5JobhHYzsy7nUuVf6C0RJda39khrBe6B5BSIv8jn
c7Gfubm34GLocSPqFSIWc9GpEfxerCZnZEynUakHHyxfbhCMhQgY2ILUjhRjWPr6VNEpqN0JJtMp
9pFMFaeQ9+pDrrmzVIbRi+yLmo1tTaEe9B5hoZ0DIVw1lKTOLLh8oRpA53cmZWxNeh29Qgu+l1Bf
EqY8EB0qakJn3ZonIYyLRs3zT1qbP1CMVDvkhtWzK7bCWO0dIJlQkW154sZaedywFU9kpQ0I9cUF
RF9QdVvj0mbbF50WnnZifUrK68zJgKeUfCgWLbbmlaF1t03b5FMlrD5GgRiQJ1MORd0+htPnQ57m
IITgP/ftCulgZLrnbl9bkPP0pVlJHUcHj43s1J6aVXMpaRosdQP2lYZr6Ri+wnFgNXdi4twkqDhG
VhadYjntTTwxuFE71WZCxPMw0qmi5NvamOwrsGhzhs/0edqY56mtnIiJoEzc0Ash5dUPZcEW4Fbh
tRuLh6FKHrCvTQKmrD5q1P44CwpiKJcccG3jKBom1LLuE/GuVIdi06ZMxC575bjpMqByKsnVjUfR
EDMQJk7KjQKaIVIZ8rwtCA12yPNWgGsCC+RSprDBNCSDdCYq8XWXNRqHpWPOHYkLgeLFPV0la1Pb
bFlT+H6gpTMNrfwAeZ87GRI6RPULx3LVEYoc8apAUAEUIXvCcdfaj3UO+UHO+ui+jSThDG45sjPR
msIqP4GJR/kPfOyvJLsHxraqkyS3dOhOmPZTMdQ6cZNQOYxTIR03OSJzXwQegxGOwJx9pjOqm8IG
SghDKpdINoJpIR8MSKT0wma2ItDT9UlXGDUhpwmjr3CF9A6mbHGj20mx6ELRXjSChId9Hlftqa1D
oZCkoFKIs6pm1JZG4J44IoclO+dhCSDKvbzGNRilOGQsO8nuNb1Sx/iEm6eKa1mQ3xV1RMq1jyZG
neenXe5eQewehJsoEH2zm9e9ac8J+bjmix/i1n4ohEQ/yjTtts8gnMLGykYYxj0GkYMUMQdwCvTm
Yx/A/OhdfRG0YocCoLqD1vDes3QURgQQOMsOSyZNvSkps8fISaWpVGUXqU4wIqqobUjIO4eS0CI0
KVqgwE7+FDqSwGrl8/WynDduCxveU44oKCVPdUVeWYHkj2tZ4obthidC3bN/m9CuRJgiWBNk71E6
EPQZyVR0zJNOkftjdAO3Knf4GZTDaRb08ZRMIexIiYidGlD+YbamuICLFTYEZNugcgBZ0rgPm1mv
11xCa7gxoSUdRS4jFRhsjopPHXEQHVh6xHM5diaTSqSmemxo95Vrn6tq44wBZI0JnCntvJTK9Awh
d0PHdPmo0Fz6TDpOzcw9F4DBJoqTg3ArgwyzC+IAaZuWczZAxkP15RSwNdLsImviWz3RGjbekOIV
E94tpDBZnxXgrU6WjHXdI78jlZIcHWq1F8XTvICnPJLyIZGkcy1HcYY33nGhGdLYkTJYXwOC7UoF
N9YgnWdyirIGbZtm68m0z3LIeyF5j1JXFllKxooN56iOjVnqEoArtd3PLGoyWqPa06KZkhIDSSAq
FCWuRwYXwkkldFM5ao5JP76vBf0+Sikewuhkg972Vs4KppV1LYCeh84t+MMFAtnwvINkO6k6izrc
+J1D0VTnbYz9cN8IhLGumgwfE7j5SEZZS16Mkq29IMPBzY5KKwXNiD5qtnUIFA7cpIWYHKDDDj1D
GxlIhqIelppltxC+BxMG6yZXuKcEvfxRaGpsseOzWudSoXNNArDoKnvc0V+Uyeic97aLOXbTc40D
em8jU5xJvXVrKMU1irORkVbdBOgd9NaatjGr0yWcdIpPkVuLpLlidWo3Rjwpsd30VbMbZ3ZyB1ll
WtbxUefbZ1UtPrSKfJW30mmq2DIQAxYPVlc641Cpz2P4RZbRTxpVmVZpTgnzJLgKoyKfBiXsSt74
M2TZc9F3i8PQri8DxB3jWMeMq4/akEeG08xS5k5vntg55DTNJzoLgnqpRD27US1NFDizdqaQcKPY
t5bWC8X9FCmZOwabORZia2pSVpM3e0+++cYuVg3aPYE7kytEqM0fHL/k1LLkbix47jwx1A9N4l4l
RkbSbVBbZtGJA3hayMUxF8p51eafpL6fJkU/TXu0/kVJ0tWkcLCPKWNZngU62nHDvWhBBpg1R1xZ
DrXU+2T0BW4UcEmOQgzhS23Qg7ZHroR1KUVIDy3XuO5beE+FnJyUdhfPMuhX3B57aBmevwpt53Oq
RZ+FrF/YCASJx98HXngipc4AYyt3jhjCKzXsChaZStTeC5BWjEBqTvHHgryrEeypcnPrR90l8ReG
1i6+GG53QkHQiZqBcopGkugzv9FNOgbUdxyIPcp+rzqTyg54Larrj5mscyGoquxKc1L7mj2K7HTQ
eMEYsfZxkOZk5kvo1Z6SRhPVF4D5ke9MYsGowmkolPrnIpSdW8vJnVnQI5/L5RLFZSVGzZGNsLTX
EmUqd/Gt7PU9fFkJmhzp3ryCF9GIRjrBwruexJjxYzmCHXGtI5Ebbu+e6VI2xjYebKfJrpMYgHRU
ubo9VjAhAHCSEM3VvTZFN8Dn+njQ6W5/VOY1hG9NM1Chwo5pcdEEkBnKGh4qqvgJoBSveYJ3imZ3
F72hsEWkyMyI6R6K0LAuTCX90Ktkc0TbOy9d7Ew4Rguoaei3xLKaOq4qXnmOrE2UTqdglr6ABTHt
yPqUKqJDJUV+6GW6P1gMsPIQKIkB9GcFnaKceuYk1iGmWwU0tZYStuduKumEItYh1OhDse3rqSH3
CLpt7SHnsnReO+qNYbuXtkEQl/cPgJjaVEoyYdqrrsEXOwB/w/VHMZzHChr7RCgM56hzkQX4zp3R
qUehhSAy1Y6bFHm5lgzbpBgtY4wO+qA4kdelh9ifRnDpPTTkeT+xQuuB2AQBSOEBFonmoxMK9r2P
eQS4vZzN0kxBUIhhmgeVTo/wIlVisD6zuFTDjldwyvikCdx5KArBhETVKeIHxKjwoYUEhi2VXYO5
W6IwSbgMjivf/CAIwm2vpxdiZzTjVibLF2H63uS6NkZEKtFZxtQY1LDov6j02gT5RJO5YfTWJVHC
hMxKNfJc5ZpSuDCmqQzrCPF7Jy4eMtSTjpSQGjROB48MnBcxdkeCG6rlokoqeWqEhjArQmpf9pzq
AO/VyPER2ZkaqU7iUOS8qDwUpzNwRIg40tX8uBca5LbxTCqpm4Fqndirt/pZkVVHnalEKDqbYwrH
ZEd5AkDu2zhn1P6xoCrvMfHXJ4VgiTOvcBa9UtVnQud/zL3yNhlUymVhIscfxMvUS+xGqVZe4TUx
s0I3wbXRbVHQBawUUZ3laWBMsRRzyfkhkcY6mNrqdXYiStWH3u+ZajSTYM6A34Qphfm4UTGei/Gl
OPFLYYaxrj6Ctmpf446LhBebHsg0FRZT4cIPpVkT6DasHrV9FCvhfVdUvDGCXqLASh91tkJtwdxz
D+kNalSapv+hVcWVmyvltVrHCBnigk05QIPbdbBDupbYHk+PsYjJtuZDbVaoZzPugn7huY5yJaMB
KEdBoXHakL4e53D2x23uWaPSSe9gnp9qg1VeXBB3J+YdZo4VaTKuq4EVkEWnkMsoA8Eg50RFEODO
o5CCEpC9smMdfflR5xGpVHgOGY18GQwafw/B4GFVirBZmgCgBG7RwHevYrxFxMLFBKOqUxEaHRWz
5UPYmHKN1ryonRPGvrdmXmrAaDalvDAuFDdDyNJQEMgeNZnUdSe1ajigqyYVV09Cd0C7xCqoJgqM
924cBFEuX8ghMv+zTk94VNy3qGYER63HKXVFvJtWBqCctgHqk2Oy/ZYxlbS4HHsYySgsGoUceYAc
yp0QDnVLQzZwjSsTKdWnks6taao1NS4lVadX0950MHGqAyFa1RWxjZClbN9ZSaOnnmZ0xdTQCO4Q
2gQsyMIizOAa5fsr3Wv9+C5uWeVou+EWTUrJq6pVFBYc+pj0aXNq//T5+xy4NSQheAc4Su87VTn8
r1NCvMSKJOjAnzXiJio4C8q8jSwsc8D+HtVKkcni+ETmSUH6166TKDrFwqTOj0kMDQp23BY+OpSP
LmatXvc0Ctf9PpNKv3vAy7A2H1rIJ3duQ/GVqcpK4LXwL5v3DkHqVT2UBZ3IfRScKSj2u7Hkh8lh
i9SiOxMrK1QnJuF6fKg3jpJNYQQrg+VPBmXD5L6EwVceBuI1Yv/yULaNKp/VlWv6c07Pln7vxcae
BbneGQs8kS3rJOhFs/pI1Ocl4wJ+52ApzdY5okBgI3zwCy+lhIlObpHlWlK5MipdQDih6BOF6Jmc
8MSDYT+l6izOWznJYKKzXOlRb4dQ+u2ikW5Uw7a8KQIPqcfhlCqm2aguKu8s1XFFPbIq1MxgxV4S
PYLJuO2hCzYDy8jXK0JcF7dXBTQ2iGv7mNR6gO43bLL8QkM3FV0Xgq4TXJEvbi+TiMz0caHCup9g
gyOrx45qe/IZli8UBs4UEh526gOMBLki4Cnfia02baWmfgDFihtCLjMVz9zaIKoXxcAHtxYDWbyS
9E77UDp5002VrIKxoBQkgC/lXAhjyHR+MzMdPSch6hYSdIpMkifVwB09FqvCzeHDhJ3NFa9Kk2pk
qjVWTSOZu4Z8IcFor6/0sNfVeeF4jAzpYsiuVWomxqnBde6oh42bj+lKZNFCm3b1RIABZ5LjCn3h
wouJ3U8D2dBpKze6k0SMe/lIE/TEOO/1kEOEbR1ytCUleIwE+BClY7EuAFcFFzbAyEsoWDSGRuhe
q0EPDCMGenob546rkTIL++QsE1PzxIff8yh0acW5qTnJnMRCcwpj/8yXSUDijSDAOqmFuryMUuxu
x0kbp+QTta687YVEJVwIILQB9QkQ+p2iR4oBdn1cp1GNMM52/Bk2TSFp0CFtiQELh2II8jxq3ZLc
LPyImIBIc3yvZi5K0T2MEene8zlYRkq9pmMSW2FPpJSaepdqtZjPuKlZ6ZkcoMJGbFOHOVR9emcR
sZUNMGT6mVIofXwYe/C8x43YQlXzIfQqR2ahy+8FDSXDyOsNNB5u00LUcQqz8o9glXKB96nBALPP
x+JhnpoeyoZKF9orTXdvAq+FnNvKFIBvRrLdyOlxTMGqzw7PDc5jYBPgNjfk3kKNP4z5Ipd0FepM
9aYA78hgagVaOZXTTugRR3g4ZQBjug9Gm5n6KPY5WapYMpdRgEdqW1vFQlMFUB1X9snKgWGBMbVO
d2v4LUvZKoJSvmh9XmdMois80vzG1Ce+r5YPiSzDOc/bKpTPaqh+cxUzLm3c67qBAE6LymPChoCM
TCGyeYqtExxXbh40hGwKBC6CZwEjY9Ei/6p6Mv0LgYStU4JXhc5hzXrXPcj4XUTtKbOIbXIf+UBq
7+y2wvCwyc7RNrNFklq5LcsC1YsiF/q0oKRHNvc6iWGx0taDa2uWwg0GXrCTfUVR5rYSuacloO8i
EZFAqVwTsDaEhJDNSiOSbuTOqmpeVvSQqQjhUWE33XXlJtICSAPAPM1AK8c5NWkmJs6UzlEiKSzN
GhRQBakCZjvUq5idLYuc+gJiVvIBsi1bCMhSEYBaqAVmNGLvlpO+cdgfuUfZKf6xnbJCfaK4EyVH
J1h6gYSJg91RAE9xoHNXHuk8cJ84n6WinpzmHkZxI8vqkqNI0usPem1CY6fKEudQ3gIuJ0nCgZuY
jFOL8cKnXE/8aKyrEZVuqQGjNSNUecUZVTLEe3hORP+pkIBhqK5zAb+G/0xll0Dt0ooJZEziY3eU
2bX4OYJ3PLY8pOVjG5sLTnzfM9WR04NpTtle2nzmxcjHRh2ySn/Q/9X6NMUHzD8WzUiAQsJqwKiu
EJZh79cfC7+Fyms27QKps2lOiPRDCthSDmDaSAVsT1GALkqe11HPg0pnD5fEVrUnaZGYn8UiLc9r
C8kYAXAKJ6rg4FSkDjOYxo/Mj3XSpjdQoKozD0u1+zxjIoxRKDCXIjlErOo5hX5dxDqETwiAyPjU
zlzavad+gGHH78YyEcTC5L7lTkQ2djIvtuBeWXmaQEYojPDGdotTtQyLcspdnGi9KNubuOzcD1aR
gXaJVDCAaRK4YbwsRDm+bAVRvNcw4jkN6yq693QpA7bTkG0LgcR1quxT0B8KTV+RPYFtJwqpMoHZ
JCajIMULs6hy/bOXpgRSnUhUggJZnoHChXdQU110SJrrMDI91JxIrEVl0kitdk1xrUKYq6RazkFh
sNZo0owvUtzmivvuTRlqMpsVblpEn1rn33QU715VdbissC2c6iBxuKLXV4T9zkLmNLo0yRsGJ76R
Qw5vqZw20l0LIW5OqeqMzCgMk0Gpa2TuInOT6lRJEgv7EcM3IFIJ5XnvhbjdN67kPniOZcMbUYvk
1gs9Lpg93B6M9PQAAXCNwlaU+vwSmoT5yGc7lxSqgmBUOolwqqWFeJtXhveQwDgRkNVVljmrSQuT
5gOVVifoe6sjzwQ2JxoQvJnrgO1CJxSZ2n6ocqTJyqDJDfNOj2Cx9Pm5z7UCH0Z40O1hCLzBglqL
JnqzqvGmUrDDUqVIWsh6z7wk2mPeS20X6xBEKc2lmCEph66wHPlYKGPtMwl64QKvKR9QX6yBv9f/
Hb4vJG8RhGTYt/v9Cewu61PlldKD2CNJmwDPpVeuW+Fuo5dKDogC5+goEET2DK+N2GHCWGEa27BE
DxVbgW5TGBD6Cx//LUrL1S2cI41fE4f1FGLnDB9T7rQjWSS73xQ14CF8R3hXGZcZx8ZmbeoWDqY7
HlgBrPdE0qCi+H5wP9QImGiSr52Imc6uW6shBcVcgLHjOBNMolYYWw9tVyvFrKy0MB5HaAZWXC/s
swTl8cTwWgzuMBDE4SirxoQNpAKNHsiRCneBiSpHaIeLODFzBk4a+4eRJdfY4iDOjafoMsN7PL7p
FPIK6IooAWvMpAQt+tQC9P4MUVnW8WqT9LuGhcxWJoVZc4hBtZqOuSi47XUhGzIpPCWmkLqQoRGx
GrGWH8t1Z5Vl7/aUmYaKyQLWICNyFXFwoyxbwFcbUVbcSxVnJ/GznpsxIsWQHiklwC3+r2mfwRUX
JmJjeuPYstpFLnod9nnwolEh8G7YDARRgq4s8p3YutVNxzlEZa5eywmJ07ZqtTtXVwguI6IuceRz
o/ugUpMKYaNqwlzSS/fSLdr+HIaVfNn0upNPxDIeGOuoR71LHZ4sTr6amKn4ATqESHnnupdGZUnK
sVJG/azK8vRDSM7ozrUMZAVefpsnsJQxvAwepZ7qwlheefcgvPoZOQAidk+Es4pqLJf5r3Wkuhl6
+nAW46kAViZSP3EadyHrB98nfj1JyAiOcNOrrqSoy4/TXPXOyXI+SDh/VGPRkSxz6tS4btwlMh41
U0QbDGgYBZwjQV7K6ly0XCGfPp3+jVfBtUaSydLyILhPUrVrF33luunYtHNmeA3OUp+oDrN0RBE7
bpTGWvdmDUfNWVwIhTKLmCn5CMcBYOZ1AyDhrIgEdS6UAz8p2oWeOYRcijXc3PQKy7PjRk74G7Wl
RgemDxbzEuG8RD1OPXGFcgwvS7wPhrkCyx6JoyaK3QynHV+mxB/el2dlZ1IMvafw14lWlZaOVKam
gwI7oxFknxxQTdm1wVzJw8ya4iCiQcvoK27GctnUwTx1W37/aRcgKWPrxyZOAg4XpCBrx3BYA/Se
6w0MmQEW6iBRtWeO7bKBMVe5qg1EEnoyD4MiCyEmSXgkpQowRWfRkcKpxmZcJao4h8MJnx6+glBC
QmtA1oLjXgu4S9TQ6yiZAdDVqWPUv6D7Y3MdEBZsPuJtVPYB3nuVqkQL+GmWPy4rGIlj9LFyMHM0
Q7XmlBUrc4pwDHzIhoVKpaeYzavrWRcwncPgTog8/CXBfnWSubB7mNXwNFdWznmKrZQk4xBSl7qB
jRuB1IiqxL04jnH0Esee7jGSnYh92mnatZI/r0KePcqFIHYngpDk75lDOsBm0mrOtA3bCmTKzmGh
KDpQ0lhWLee6LHKbYKYsnePUiz2kEXohorP2AtQcmSzj5ldo8KJHfR9rwqEreWjRRxAD5fJW4wZi
TgmLEBFWmQ5TyhCG8N036vDuaQxzgPgC0y4nqOZ1HIhYuPLbeGyjTnogS1krhyBB5IRFpcDSxtPC
il3FLM2x6IoiJJaqRRgUUpvEnPkK5lCNiH79kvuCbRzqrSciTmii6IFyMaBUidt1OJj2HZCr1pTi
jRPnanbdws6xj7nZM/3UvCUPAykquCsUiynvgbzEk8gIbFhDfiNfwLOwQ+6JLsYcgIthQYaQ2qhz
q2pja160kvKJKN/8EGT21DcFOFQe8pqBzSs4zpWQMvcajLMcT245QsLzulEReihce4AiKMYbOVeO
TxYbpVkJW6n8LOfWR+SD7IiaxmE9K8X2/Vq2N/hT/ym6LdZW6w9J2uWeA6S0/eO/3ra43nKp+jEv
K0ymz5fRqvjvw+O/Pu5f2z/y9C9vN9jVb/0wxfSz7C6rVd5drYoqLL/9r0/fwWcODS0SLy5vkldN
/NAvbazo327oS32lmy5d/fMfD0kVl8P7OZBKn7tcSQh6vzpAfW1o/THfaiBc8s3VIy0LWGAZqAUQ
6bJ3r//84yBMYufLv0uK+o5CSZJBYoZoWhTxxOeBzzrzr/rg25+36eqnKfP1zbf68ltfsFqP2tHj
P/8x+Ibv1AUYkesUEiMXh0z22afL79Shyg91Xr50DA5gv9enS4Owd6dv1ygviuRdESnstxneZ11A
AQUD18x1jcjf7NN3HnUDJ3kDPzh84p+PuqS+A57Fe14hThj+/HYTnuvAjqMu6e+o9IidC7vH89GW
pXfI9mVlKPD9ew33zhNdV95h4mcYOob+6z/bn84uaMmiJWn607/+hqO+66BrIlWBxUGr/2U/2573
6jsd5jX14L70j4iQ/veaA8rT/vvixPiJs06X32kGZSVw9n5rDggWB4FoSoNNxtd//726AIf/XZf+
OwVC07DtbS99UcHT0lItXXrqm99u1xsKFDIYvz762rDECYSlZ6P7bPMz3w01ivHL+O3mvY6ZyW5f
To07Hc9cdvav8/rZlwvGO4t7MGVof9/NT931uFesd5rI1Ef1/NQHDPPzPrAsas5AxcGF6Cnae3rg
bxTnWrt2gUaBHAtQh2F++sTtA4BYDz6viQzqz1Dw99r9JGnXlTCUDyKTolGz/mkWsKk8mwWSTO3a
4R82Z+BvtwtK8q4XPoVDTlMhp1Lx6OnPdhcow26ga+sSvb/X8MvyzkeAhd2zapEf+fLtzKfnw68y
Ozj9Ycd/7ZrfrAukXS98Kquc67yob277210gsEC0wZFaIiG7/vPbLQFZfjqhfz0S4MJvilCDhn5Y
/9k+C0wqDYoW2rnNLHjq89/oKJDVXXcBTXlnIYNDd/tlpr+YBkTKmqhxX/gSKYtPD/yhPviBX/qK
j41J0z6u4TNvVTzD4L77C5tI8HUDzwuTG6Ipf/VmX//qgKc9Nf6EIA0//2sLXltjW8/+cYN1Pf/P
v3zi64e/+Vqbv5x7q3yZP7jd+oO7Ly86gJf//MdoFXr96jm0Nzgg/vkarzDArxHht1pFA1UuD668
h+WmrQEx0/bQ8jQ8uF6G9fIxyZ83PZSo3fWlD6tluYqW4dY7W1z+dm14nsSPVb4sNi0NfcFOuPnx
Taj1h7r5nA7Ol0619cYSU2/nV14s42W03az13Wbfmp1fIdvXc3Ybiv35f//ykUNvQrc0pZ0XHDv7
n0O9vTifUP5n//rvWZ1jhuFxaxgGMOLP1/i11XmYr1ZxuIwfN00NXTjcP3dt+GzVwq/YtLOe5kNl
i12bvV6S7ThYsIvlqwNe++DMy6oVAdSm6fUU2MeCuo29cvV4cF2yE2wtV3m4CO76HWMayJfhwR/R
Kn+xNcrrE+Ovn8DL/NCOMF7m3v39arnVNUQboE8mDpZ/+QVP7f99Cxj6BmaumwPr+ZH3jUX5N52Y
SzdnQm46cz3LidT+smt/dOSo4lhtzTltH0t92S+ZzrmXbt5w/b5DWLXrCx/lL2bZYG67c6NFvlyF
m3bW7zpcPXZuNl9mm1bWjQ5Xul0bPU7yxxddMCQwdm0Wq6qlV27aWb+tsodmT1f3y3h7y5T2cZhc
oJbaell9DzvlJTnufKtVaw+z4HpZPXoHf+TL++3a0LIIur3rsF1DN9g6qeUBMtm11S8H0vDOB9PI
y1+dS/uI1t+vivJgtIyDzfsOkw64avPjrweoH1fRamt2yAOcvmunnCcHTLr/Uhy8jGG0fexrhwnN
HlxX948Uo+Oc3lqKKnNlD9syZUPvD46K4f23tvwBH5EMaw999Md9dXBWFVsz8kvre5iW/3k1vZ5e
3U0n/+NgmDyrnA57Of9Bu0RVU4bknkwiX6XQyfeG/u+LP3RdBX/iGqFScd2QDFH7s4r7vycaeevb
nwETW6HRdCChbAMXf/3vX5bbsKZBnvAx3/rVv8AleEDMMn0VYW1HY8kDkeZ3fmcL4/ibrlF/fH4Z
bxsDkrW9D3355B8M1/6IOaEeyhdhvEQeb8d2ixenCMXydmtxShGHdAvhkdD6vNpifu7zz5O8dN+8
yKxv4rt1bcW+uwxf9AMXpB074pqa2m++s0Ig9CrC+rn+uBhWwvYb64pJCQrZVMG1KeaIfdGrEObn
nrEgKHKSl095Y+N60fvVnxS+p2veE4L9LfyOObN8MRF1EwMc2bRkVZJJiOnKN4OmH33QaBmyht64
cA/1Mjk1IImxMcPAxUzv5TL4he86WxVJmpTLaHuoOKo0C/YuLByobQpUlVfL41cetsRxYHW/ee1h
A4bNSNlPpoPBbLCoJzPwfba3oV940NdL/8H5qnRX+auwwlS5/yv0ooLNuihLkLC++9i3zqN/E5g3
bHk/ckg966r/Lw4hx2WPABjfioi/NRI/ehb1q/x+6fnbDX9rvfxowznh+4ul8o2J84OtctNwwuXj
qnA3ba3vG3voiLMO547ti+PArf3LBfajL+xWLwdtD3dcfBqpj7V5u3V4tod3HS+j++Rxe8zUbyF/
P9gH17l3cMoVcetC8TqIerYkf7Bhout4u9E9TFwyLs7ByfA/139cPe9itMCbH3/9VnsUPybx6sX5
KIFf7jzTaHl76CRpD8vieJlubw1rNseuq+Kkyx2KALxYGZKyh8n2FF3i6bfamhmIQ3bv4qco8I22
9zAxTkBbkSu/6pI9rOvTZVJsPn7YKyicsvnx1yfy2fJhmbxaItoeevmMtZe8COGlfeR/z5bho1dv
J2ckfQ9bBg0vu5drWt/DyJ2v0uU2om3sYegWy3z5sArfBJHMvbQfvApVJGsPa3sB8wJxNvDC1nz+
diT8g2fJtRc7y5RtY7M01oHFwF3edbO7cZfeEFZvWlo3vI/Y4mbpe697Wpb3MIQ3S6/Z3vdlZQ/z
maKQwRAWvtzmqMS36Z1f35Fu+/vVG90xaGV2HcI7b1VCatg0tB7BfWx1F6AVSX1wVFZ5lR78xwFW
U/iaVV9W5vPHDQzwPXzIlweeVNhEuF7OIzf/13vroYaq7yGGuE7JPYTdW/sNF/V9xD5n3uNjuDqY
Lovyeac9ZYb/evTZRX4oM/6l165dLwAAiOm1r//3CYh//lBgPHCAV3jTz0e361NlyQDlXvh//+f/
KoJltzw4zDtYHbzBfHmfRMvNqG3th8BduqK+QqV+/g1uvCjJhdMBpX/+hQMLVxm0Nrsuq+sVl4Jg
M92L/5hQga3jvuQdXFbx43KLDWIZsH+NPTx0kgSPCR14swy4RnrbTCVoxGBGexi8kyWldrytrJg0
UFgRLezeb4ulEHrCg+stBcrybNpbh3ZPz9jD2F9z036j5T3sQafLtHRfhDVPr/3dQ+DvA5a+8mB2
BZeef8KXBMrzv5qC635Nz2w9a/Mvm7/8Fgb7R17db19/NkP568crWQsPuuCaRDVa5vfVNrnsVU7k
57ebP2Kn8sJtDuU+ArDhbSF9bu2Rgyxj1+3rxl2R+nYhO241vY/c/XjZkaZ+68TcRzgzfjE7tD3s
F5Mkwttim7S7j+Bh0258cLVKq/vQe9gM3LDf7eP2BqXxJVNyH1l0KMGPEA2r7fzZ62TRz6+TORyf
LfBP2sdhfMw8fjF+0j4YImfLnITwwLp8PnBINjc//vqWBFJQFjA7l1tRHzqh3Zte4K1RJgMNfSsK
kffBEnnipJ54WAqud9PzVe1t7yD7CPWfnnJaPWyjgvJedr6cEX1cPq5f/ya5J7e46fKn2+0eRmC4
Kz71z5h5mRRvbYby6wT3zy+np4668+IHDoT1F5EII9AedoVXUIO6h3MD55/SK9yDOy93vDc3eegv
m/789dVxe/3NJ+zhwB4l8dJ7gZjsQ00xJoUMurjpgvWU2kfof73cjopkYw/BOMBReTCFd4A/TbW9
jI09LIOn2UkIU7r/53+Hq6h73iu4P29+/PV5sv6AsyVP2ObbDYKyPYT7Tx/wdAoc/NcZzN+H1X/b
vPUwtAp55e8GIG/FyP+elPIT42UTdY8H8dfQ1z8pyNomP/0WxKYQUu/22fDdUfg+++MP8lscyM/H
dw875h8DrWf7XaU9LF0EbI5XbcN6e0hgUGORjl2fJPNV3q+cpH6Rp5T3sDHw8ssXrP99nIajKnQQ
gmyNoLKH152shvT6FiCyDz7vUU43bGPrg/fErle7aVG+ZEvBfty52XG/GlCbTUPD7rePMwIr5Jed
MJgP7doJs2WerN4Ku75JcfpBTPXpINi85NATgynarq986N1D/3shANhH6umQ+0BcrLZO3++rGr+/
Xx6uci76283uox+Q6T2sNv059K61h1UxzhOCnK3pi/PQ5im/HoHMK3Jv+VYnSKK1e7tHZDlfbA54
BOyh3f/H3dX0Jm5F0b/Crq3USsWTDGRTaXAg0wmkKJBUys6ABzw4vNTYoWTfX9LVLLrrsjv+WM8z
vBnusydO7CMlYhkUPT8/33c/zz039kK5W0ZQ9cGPLAFDv3/1zX5AHqnnraVvV2dYoK4X31vSwIAL
dYN4ltiuST2LOk6+YlOfqHMGobr35vaWCWfcDaDX4T6jUGJ19x0RTGc3+dMHMiuJZEKekQnsYa48
zsRImVYUqDSaP8vfaGRmPJk5qR8TFAVKYrHcLCPF+A3ka71B8IcBR1p5UlcwTHNfNxpNzHdKPxsj
Z9kHND+ZWrUZRnf3JWqVVrABvjqz//Jypm+0DTN1NMFsVUcC5S9oTaS5ZBaCEXUM7qwWYACrCRu+
9xDQRUImHIdxxCt/Io1HSmpU+YBXQQzssS3GKVNO1bWv5rrLWrg/aD2ofsa7jspzQIUmSoaNDDjr
NZyrMeTOBbez2ay+2s6jkPsn2j6dK/cX/jSSAs2IagaAkEuj6jQIpw1ohV9TH3ENBegd02cYrdJb
nChQjD4AuXL3YB1k+HPnaqnuxWmDrRGjgAiO7eYvfW/yQjOQBYIS8OSkCZAnWlrfHBU/7uVSa7qT
7hATa1NwdAg3hRDRoTgOm7+vFghy1FLxEjg/sWydsS5ssri0DExiCyA5YNz3j4ABG3RnnjCaDENh
StVafelikqshzfsbPyIEHaf+rRqj9okeuOLnESQQ7SF+hEk74j0IwuIqoMwkOoNR/vrCmJM28ObD
BxiVYte782vXfjQR/gZ6wCv7oKefAkR9stSv6c+rukft6fouNstoB4NR5mn/AQo0Bb0X1s4SOF9C
p7wliEkbVVOrqYPhZbTjWaDupLpm1Bo1OOgMDVVy5SYhpDwD8lNcwiZB1s7QXyg+WbHf8ITkZkYQ
AKMzglc+6HM3/8Z+bfLdr/fKqj5jllP15c/9xVocRU4bffLs3FM3GNleAeYfV98t0LkqngnjAieT
sG4wsk6BAX3oAbw89ZagHjQ7THMXxfQexcKGHKeKJVC5Tgmc0NyzEl4HJi6Y3ZcXYqSyrEUJt7gH
Qzq2826EK9HzAEK34Q2gnWYcg17Zzg3VGWaupx60/rWBZ4zy4EUAF9+8fCrBDJORrirtRZ1RHtza
459awXLpJWLXDDTi5eZzglFjwiKBsd08p/wNuURkYmGMGR24A389nvlh6EusDqOOtWMJyTDGYEpL
9eNAs4RvpWYdRjFroLkxvVrXR1+y2WWadWK0Dw+Q97VaOR0G198A6HMhcSCmMJsvL3FDJaM0TBWq
vuhg87eqYXLc5nOKCOlHm38W40Cigp03hHgQxGCB1YSK/E/1Fxh6iwdbQYODu/rCV9PMBWfUD5En
mANvU+t4S+EWOYxaHJivA8undxi9yW3kYTRM2pxqegMZBvYmE4M4jJrZTXA78kYrqTEY9I1bHZq9
34xiXAsdj0M4c6KlGuxK5tDLa453o7Xk42igDRd8BidHmFwFGjvAJAovzMvlYVPqsQNMxObyrB2/
ZrBpHlNW1Q+zL1dawoFc3f+pTek4w0RTgNlF2MygErhMlrZJY/S6DDf/wUaspfYqRjnmHdsjh8kk
qU8p7KpKAoLor7nDV0FSnwJ7bQ+RUb9Hee+jCue7EplR8NqqYqqYA0bzk7dvUY3TIzOL02cv9923
9IIH+N2jqZZEmXJkMAG0wBxjgdIY1eJW5D1It4ERGuhmAqGDGIk7V4XKTjszuCraYzQ0yskpjAEN
HfRZjWe6ZmAloBkOX8cL59+slBc6ZMU5x7MErHHC6KHJ3yib8t7kADkx0I0I0agzQNea+Qc93Guz
xTR11Tw2f5bfcd+PErPKdlFCNvMqSuzNYh6ueUz5zV4jk/KAISDiw4HhsmjllzMDeXywB2gUtrNN
wAfu3SrxcRh5rhaQ9jZnASGBPdDqVuV2cTLo7FylW1+/P/cxa2sx/SEP8sOoy6RoKE3FrjGPUGl5
z2Hggl2ljE8m0q8McHAn+BSYK6x1EIMqrQPsox6cYOb6pHi0YBxlORwfHZHzRIzezhYC3LvOcEQy
JnPt1k9TLPpjawzZFzJyTdE5ER+FYRjAgiCAklki6+eXUt/7wLnuJDR9h974FHjz0PwmXgLtm0Yo
yluMc3D5jJCfMyulJo6Rs3VnEcjQQCCSE6jUiwPSYg/lwl/VXC/MATkykJ8XgcXqwEBkXHsLQEmk
O8Fo1L5AEVOuyriz+oBvfNSILTh+k5DR7wfxGA32ucYFNOpGGsvLdd+7A6OPfoUsZgeT1RkPCO2S
I+E6wkgtwSCVz2CZnaLwfA2z7Vl/74fggPix9m4JZoglSpypshnqGwuUNljY3GQxE34K2O2rn9lQ
zeGbCknFcFfGuuiyM8toDeYwOHGHCRoPrM0SJPN3fN5gS//RSWLQFYqNMwAYGSfTYfC+uZqgVFPH
mEu7v+9jMB00GqDTx5RecMEdHTNagXZNCYN07iDGGy5UVPstAd8i/MVcN66hOe5+xnydJrJgenDy
Kw588kY5VA189sM4rTofz4fv/3d7P1VOzO7mzZA4wLfMGWBxeG+ZNy/jlb1lgUjv7sM4hJv9y/8A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8.svg"/><Relationship Id="rId3" Type="http://schemas.openxmlformats.org/officeDocument/2006/relationships/hyperlink" Target="#KPI!A1"/><Relationship Id="rId7" Type="http://schemas.openxmlformats.org/officeDocument/2006/relationships/image" Target="../media/image3.png"/><Relationship Id="rId12" Type="http://schemas.openxmlformats.org/officeDocument/2006/relationships/image" Target="../media/image7.png"/><Relationship Id="rId2" Type="http://schemas.openxmlformats.org/officeDocument/2006/relationships/hyperlink" Target="#Dashbord!A1"/><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hyperlink" Target="#'Tableau Crois&#233;es'!A1"/><Relationship Id="rId11" Type="http://schemas.openxmlformats.org/officeDocument/2006/relationships/hyperlink" Target="#'KPI 2'!A1"/><Relationship Id="rId5" Type="http://schemas.openxmlformats.org/officeDocument/2006/relationships/image" Target="../media/image2.svg"/><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1.png"/><Relationship Id="rId9" Type="http://schemas.openxmlformats.org/officeDocument/2006/relationships/image" Target="../media/image5.png"/><Relationship Id="rId14" Type="http://schemas.openxmlformats.org/officeDocument/2006/relationships/hyperlink" Target="https://github.com/Hasnain-mustufai"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6.svg"/><Relationship Id="rId3" Type="http://schemas.openxmlformats.org/officeDocument/2006/relationships/hyperlink" Target="#KPI!A1"/><Relationship Id="rId7" Type="http://schemas.openxmlformats.org/officeDocument/2006/relationships/hyperlink" Target="#'KPI 2'!A1"/><Relationship Id="rId12" Type="http://schemas.openxmlformats.org/officeDocument/2006/relationships/image" Target="../media/image5.png"/><Relationship Id="rId2" Type="http://schemas.openxmlformats.org/officeDocument/2006/relationships/hyperlink" Target="#Dashbord!A1"/><Relationship Id="rId16" Type="http://schemas.openxmlformats.org/officeDocument/2006/relationships/image" Target="../media/image10.svg"/><Relationship Id="rId1" Type="http://schemas.openxmlformats.org/officeDocument/2006/relationships/chart" Target="../charts/chart2.xml"/><Relationship Id="rId6" Type="http://schemas.openxmlformats.org/officeDocument/2006/relationships/hyperlink" Target="#'Tableau Crois&#233;es'!A1"/><Relationship Id="rId11" Type="http://schemas.openxmlformats.org/officeDocument/2006/relationships/image" Target="../media/image4.svg"/><Relationship Id="rId5" Type="http://schemas.openxmlformats.org/officeDocument/2006/relationships/image" Target="../media/image2.svg"/><Relationship Id="rId15" Type="http://schemas.openxmlformats.org/officeDocument/2006/relationships/image" Target="../media/image9.png"/><Relationship Id="rId10"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8.svg"/><Relationship Id="rId14" Type="http://schemas.openxmlformats.org/officeDocument/2006/relationships/hyperlink" Target="https://github.com/Hasnain-mustufai" TargetMode="External"/></Relationships>
</file>

<file path=xl/drawings/_rels/drawing3.xml.rels><?xml version="1.0" encoding="UTF-8" standalone="yes"?>
<Relationships xmlns="http://schemas.openxmlformats.org/package/2006/relationships"><Relationship Id="rId8" Type="http://schemas.openxmlformats.org/officeDocument/2006/relationships/hyperlink" Target="#'KPI 2'!A1"/><Relationship Id="rId13" Type="http://schemas.openxmlformats.org/officeDocument/2006/relationships/image" Target="../media/image5.png"/><Relationship Id="rId3" Type="http://schemas.openxmlformats.org/officeDocument/2006/relationships/hyperlink" Target="#Dashbord!A1"/><Relationship Id="rId7" Type="http://schemas.openxmlformats.org/officeDocument/2006/relationships/hyperlink" Target="#'Tableau Crois&#233;es'!A1"/><Relationship Id="rId12" Type="http://schemas.openxmlformats.org/officeDocument/2006/relationships/image" Target="../media/image4.svg"/><Relationship Id="rId17" Type="http://schemas.openxmlformats.org/officeDocument/2006/relationships/image" Target="../media/image10.svg"/><Relationship Id="rId2" Type="http://schemas.microsoft.com/office/2014/relationships/chartEx" Target="../charts/chartEx1.xml"/><Relationship Id="rId16" Type="http://schemas.openxmlformats.org/officeDocument/2006/relationships/image" Target="../media/image9.png"/><Relationship Id="rId1" Type="http://schemas.openxmlformats.org/officeDocument/2006/relationships/chart" Target="../charts/chart3.xml"/><Relationship Id="rId6" Type="http://schemas.openxmlformats.org/officeDocument/2006/relationships/image" Target="../media/image2.svg"/><Relationship Id="rId11" Type="http://schemas.openxmlformats.org/officeDocument/2006/relationships/image" Target="../media/image3.png"/><Relationship Id="rId5" Type="http://schemas.openxmlformats.org/officeDocument/2006/relationships/image" Target="../media/image1.png"/><Relationship Id="rId15" Type="http://schemas.openxmlformats.org/officeDocument/2006/relationships/hyperlink" Target="https://github.com/Hasnain-mustufai" TargetMode="External"/><Relationship Id="rId10" Type="http://schemas.openxmlformats.org/officeDocument/2006/relationships/image" Target="../media/image8.svg"/><Relationship Id="rId4" Type="http://schemas.openxmlformats.org/officeDocument/2006/relationships/hyperlink" Target="#KPI!A1"/><Relationship Id="rId9" Type="http://schemas.openxmlformats.org/officeDocument/2006/relationships/image" Target="../media/image7.png"/><Relationship Id="rId14" Type="http://schemas.openxmlformats.org/officeDocument/2006/relationships/image" Target="../media/image6.svg"/></Relationships>
</file>

<file path=xl/drawings/_rels/drawing4.xml.rels><?xml version="1.0" encoding="UTF-8" standalone="yes"?>
<Relationships xmlns="http://schemas.openxmlformats.org/package/2006/relationships"><Relationship Id="rId8" Type="http://schemas.openxmlformats.org/officeDocument/2006/relationships/hyperlink" Target="#'KPI 2'!A1"/><Relationship Id="rId13" Type="http://schemas.openxmlformats.org/officeDocument/2006/relationships/image" Target="../media/image5.png"/><Relationship Id="rId3" Type="http://schemas.openxmlformats.org/officeDocument/2006/relationships/hyperlink" Target="#Dashbord!A1"/><Relationship Id="rId7" Type="http://schemas.openxmlformats.org/officeDocument/2006/relationships/hyperlink" Target="#'Tableau Crois&#233;es'!A1"/><Relationship Id="rId12" Type="http://schemas.openxmlformats.org/officeDocument/2006/relationships/image" Target="../media/image4.svg"/><Relationship Id="rId17" Type="http://schemas.openxmlformats.org/officeDocument/2006/relationships/image" Target="../media/image10.svg"/><Relationship Id="rId2" Type="http://schemas.openxmlformats.org/officeDocument/2006/relationships/chart" Target="../charts/chart5.xml"/><Relationship Id="rId16" Type="http://schemas.openxmlformats.org/officeDocument/2006/relationships/image" Target="../media/image9.png"/><Relationship Id="rId1" Type="http://schemas.openxmlformats.org/officeDocument/2006/relationships/chart" Target="../charts/chart4.xml"/><Relationship Id="rId6" Type="http://schemas.openxmlformats.org/officeDocument/2006/relationships/image" Target="../media/image2.svg"/><Relationship Id="rId11" Type="http://schemas.openxmlformats.org/officeDocument/2006/relationships/image" Target="../media/image3.png"/><Relationship Id="rId5" Type="http://schemas.openxmlformats.org/officeDocument/2006/relationships/image" Target="../media/image1.png"/><Relationship Id="rId15" Type="http://schemas.openxmlformats.org/officeDocument/2006/relationships/hyperlink" Target="https://github.com/Hasnain-mustufai" TargetMode="External"/><Relationship Id="rId10" Type="http://schemas.openxmlformats.org/officeDocument/2006/relationships/image" Target="../media/image8.svg"/><Relationship Id="rId4" Type="http://schemas.openxmlformats.org/officeDocument/2006/relationships/hyperlink" Target="#KPI!A1"/><Relationship Id="rId9" Type="http://schemas.openxmlformats.org/officeDocument/2006/relationships/image" Target="../media/image7.png"/><Relationship Id="rId14" Type="http://schemas.openxmlformats.org/officeDocument/2006/relationships/image" Target="../media/image6.svg"/></Relationships>
</file>

<file path=xl/drawings/_rels/drawing5.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6.svg"/><Relationship Id="rId18" Type="http://schemas.openxmlformats.org/officeDocument/2006/relationships/hyperlink" Target="https://github.com/Hasnain-mustufai" TargetMode="External"/><Relationship Id="rId3" Type="http://schemas.openxmlformats.org/officeDocument/2006/relationships/image" Target="../media/image1.png"/><Relationship Id="rId7" Type="http://schemas.openxmlformats.org/officeDocument/2006/relationships/image" Target="../media/image7.png"/><Relationship Id="rId12" Type="http://schemas.openxmlformats.org/officeDocument/2006/relationships/image" Target="../media/image5.png"/><Relationship Id="rId17" Type="http://schemas.openxmlformats.org/officeDocument/2006/relationships/chart" Target="../charts/chart9.xml"/><Relationship Id="rId2" Type="http://schemas.openxmlformats.org/officeDocument/2006/relationships/hyperlink" Target="#KPI!A1"/><Relationship Id="rId16" Type="http://schemas.openxmlformats.org/officeDocument/2006/relationships/chart" Target="../charts/chart8.xml"/><Relationship Id="rId20" Type="http://schemas.openxmlformats.org/officeDocument/2006/relationships/image" Target="../media/image10.svg"/><Relationship Id="rId1" Type="http://schemas.openxmlformats.org/officeDocument/2006/relationships/hyperlink" Target="#Dashbord!A1"/><Relationship Id="rId6" Type="http://schemas.openxmlformats.org/officeDocument/2006/relationships/hyperlink" Target="#'KPI 2'!A1"/><Relationship Id="rId11" Type="http://schemas.openxmlformats.org/officeDocument/2006/relationships/image" Target="../media/image4.svg"/><Relationship Id="rId5" Type="http://schemas.openxmlformats.org/officeDocument/2006/relationships/hyperlink" Target="#'Tableau Crois&#233;es'!A1"/><Relationship Id="rId15" Type="http://schemas.openxmlformats.org/officeDocument/2006/relationships/chart" Target="../charts/chart7.xml"/><Relationship Id="rId10" Type="http://schemas.openxmlformats.org/officeDocument/2006/relationships/image" Target="../media/image3.png"/><Relationship Id="rId19" Type="http://schemas.openxmlformats.org/officeDocument/2006/relationships/image" Target="../media/image9.png"/><Relationship Id="rId4" Type="http://schemas.openxmlformats.org/officeDocument/2006/relationships/image" Target="../media/image2.svg"/><Relationship Id="rId9" Type="http://schemas.openxmlformats.org/officeDocument/2006/relationships/hyperlink" Target="#'Produit unit&#233;'!A1"/><Relationship Id="rId1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14</xdr:col>
      <xdr:colOff>768070</xdr:colOff>
      <xdr:row>0</xdr:row>
      <xdr:rowOff>7327</xdr:rowOff>
    </xdr:from>
    <xdr:to>
      <xdr:col>18</xdr:col>
      <xdr:colOff>29308</xdr:colOff>
      <xdr:row>3</xdr:row>
      <xdr:rowOff>157216</xdr:rowOff>
    </xdr:to>
    <xdr:graphicFrame macro="">
      <xdr:nvGraphicFramePr>
        <xdr:cNvPr id="4" name="Chart 3">
          <a:extLst>
            <a:ext uri="{FF2B5EF4-FFF2-40B4-BE49-F238E27FC236}">
              <a16:creationId xmlns:a16="http://schemas.microsoft.com/office/drawing/2014/main" id="{278BFB9B-0299-4669-BBC4-07FE3598E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9525</xdr:colOff>
      <xdr:row>43</xdr:row>
      <xdr:rowOff>133350</xdr:rowOff>
    </xdr:to>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992B293C-FAC4-F21C-34BF-3401088A37FF}"/>
            </a:ext>
          </a:extLst>
        </xdr:cNvPr>
        <xdr:cNvSpPr/>
      </xdr:nvSpPr>
      <xdr:spPr>
        <a:xfrm>
          <a:off x="0" y="0"/>
          <a:ext cx="1485900" cy="9658350"/>
        </a:xfrm>
        <a:prstGeom prst="roundRect">
          <a:avLst/>
        </a:prstGeom>
        <a:solidFill>
          <a:srgbClr val="002060"/>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285750</xdr:colOff>
      <xdr:row>1</xdr:row>
      <xdr:rowOff>95250</xdr:rowOff>
    </xdr:from>
    <xdr:to>
      <xdr:col>0</xdr:col>
      <xdr:colOff>1200150</xdr:colOff>
      <xdr:row>3</xdr:row>
      <xdr:rowOff>28575</xdr:rowOff>
    </xdr:to>
    <xdr:pic>
      <xdr:nvPicPr>
        <xdr:cNvPr id="5" name="Graphic 4" descr="Daily calendar with solid fill">
          <a:hlinkClick xmlns:r="http://schemas.openxmlformats.org/officeDocument/2006/relationships" r:id="rId3"/>
          <a:extLst>
            <a:ext uri="{FF2B5EF4-FFF2-40B4-BE49-F238E27FC236}">
              <a16:creationId xmlns:a16="http://schemas.microsoft.com/office/drawing/2014/main" id="{7FD27B89-8AD8-F330-5287-4BE9D60435F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85750" y="733425"/>
          <a:ext cx="914400" cy="942975"/>
        </a:xfrm>
        <a:prstGeom prst="rect">
          <a:avLst/>
        </a:prstGeom>
      </xdr:spPr>
    </xdr:pic>
    <xdr:clientData/>
  </xdr:twoCellAnchor>
  <xdr:twoCellAnchor editAs="oneCell">
    <xdr:from>
      <xdr:col>0</xdr:col>
      <xdr:colOff>285750</xdr:colOff>
      <xdr:row>5</xdr:row>
      <xdr:rowOff>161925</xdr:rowOff>
    </xdr:from>
    <xdr:to>
      <xdr:col>0</xdr:col>
      <xdr:colOff>1200150</xdr:colOff>
      <xdr:row>9</xdr:row>
      <xdr:rowOff>85725</xdr:rowOff>
    </xdr:to>
    <xdr:pic>
      <xdr:nvPicPr>
        <xdr:cNvPr id="6" name="Graphic 5" descr="Daily calendar with solid fill">
          <a:hlinkClick xmlns:r="http://schemas.openxmlformats.org/officeDocument/2006/relationships" r:id="rId6"/>
          <a:extLst>
            <a:ext uri="{FF2B5EF4-FFF2-40B4-BE49-F238E27FC236}">
              <a16:creationId xmlns:a16="http://schemas.microsoft.com/office/drawing/2014/main" id="{3B0FA43B-407C-4486-BDC9-50786AE3272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85750" y="2190750"/>
          <a:ext cx="914400" cy="942975"/>
        </a:xfrm>
        <a:prstGeom prst="rect">
          <a:avLst/>
        </a:prstGeom>
      </xdr:spPr>
    </xdr:pic>
    <xdr:clientData/>
  </xdr:twoCellAnchor>
  <xdr:twoCellAnchor editAs="oneCell">
    <xdr:from>
      <xdr:col>0</xdr:col>
      <xdr:colOff>276225</xdr:colOff>
      <xdr:row>15</xdr:row>
      <xdr:rowOff>152400</xdr:rowOff>
    </xdr:from>
    <xdr:to>
      <xdr:col>0</xdr:col>
      <xdr:colOff>1170900</xdr:colOff>
      <xdr:row>20</xdr:row>
      <xdr:rowOff>27900</xdr:rowOff>
    </xdr:to>
    <xdr:pic>
      <xdr:nvPicPr>
        <xdr:cNvPr id="8" name="Graphic 7" descr="Bar chart with solid fill">
          <a:extLst>
            <a:ext uri="{FF2B5EF4-FFF2-40B4-BE49-F238E27FC236}">
              <a16:creationId xmlns:a16="http://schemas.microsoft.com/office/drawing/2014/main" id="{C8AF8398-39D9-A760-44BD-0642D4F7504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76225" y="4343400"/>
          <a:ext cx="894675" cy="828000"/>
        </a:xfrm>
        <a:prstGeom prst="rect">
          <a:avLst/>
        </a:prstGeom>
      </xdr:spPr>
    </xdr:pic>
    <xdr:clientData/>
  </xdr:twoCellAnchor>
  <xdr:twoCellAnchor editAs="oneCell">
    <xdr:from>
      <xdr:col>0</xdr:col>
      <xdr:colOff>238125</xdr:colOff>
      <xdr:row>22</xdr:row>
      <xdr:rowOff>188100</xdr:rowOff>
    </xdr:from>
    <xdr:to>
      <xdr:col>0</xdr:col>
      <xdr:colOff>1245375</xdr:colOff>
      <xdr:row>27</xdr:row>
      <xdr:rowOff>150000</xdr:rowOff>
    </xdr:to>
    <xdr:pic>
      <xdr:nvPicPr>
        <xdr:cNvPr id="10" name="Graphic 9" descr="Presentation with pie chart with solid fill">
          <a:extLst>
            <a:ext uri="{FF2B5EF4-FFF2-40B4-BE49-F238E27FC236}">
              <a16:creationId xmlns:a16="http://schemas.microsoft.com/office/drawing/2014/main" id="{8A1DDB20-E9D4-D2E4-0784-880A90CDE1D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8125" y="5712600"/>
          <a:ext cx="1007250" cy="914400"/>
        </a:xfrm>
        <a:prstGeom prst="rect">
          <a:avLst/>
        </a:prstGeom>
      </xdr:spPr>
    </xdr:pic>
    <xdr:clientData/>
  </xdr:twoCellAnchor>
  <xdr:twoCellAnchor editAs="oneCell">
    <xdr:from>
      <xdr:col>0</xdr:col>
      <xdr:colOff>395250</xdr:colOff>
      <xdr:row>10</xdr:row>
      <xdr:rowOff>147600</xdr:rowOff>
    </xdr:from>
    <xdr:to>
      <xdr:col>0</xdr:col>
      <xdr:colOff>1115250</xdr:colOff>
      <xdr:row>14</xdr:row>
      <xdr:rowOff>105600</xdr:rowOff>
    </xdr:to>
    <xdr:pic>
      <xdr:nvPicPr>
        <xdr:cNvPr id="12" name="Graphic 11" descr="Research with solid fill">
          <a:hlinkClick xmlns:r="http://schemas.openxmlformats.org/officeDocument/2006/relationships" r:id="rId11"/>
          <a:extLst>
            <a:ext uri="{FF2B5EF4-FFF2-40B4-BE49-F238E27FC236}">
              <a16:creationId xmlns:a16="http://schemas.microsoft.com/office/drawing/2014/main" id="{01BE2BE4-9CEC-617E-2009-E6582F1105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95250" y="3386100"/>
          <a:ext cx="720000" cy="720000"/>
        </a:xfrm>
        <a:prstGeom prst="rect">
          <a:avLst/>
        </a:prstGeom>
      </xdr:spPr>
    </xdr:pic>
    <xdr:clientData/>
  </xdr:twoCellAnchor>
  <xdr:twoCellAnchor editAs="oneCell">
    <xdr:from>
      <xdr:col>0</xdr:col>
      <xdr:colOff>874059</xdr:colOff>
      <xdr:row>0</xdr:row>
      <xdr:rowOff>0</xdr:rowOff>
    </xdr:from>
    <xdr:to>
      <xdr:col>1</xdr:col>
      <xdr:colOff>9282</xdr:colOff>
      <xdr:row>0</xdr:row>
      <xdr:rowOff>622225</xdr:rowOff>
    </xdr:to>
    <xdr:pic>
      <xdr:nvPicPr>
        <xdr:cNvPr id="7" name="Graphic 6" descr="Male profile with solid fill">
          <a:hlinkClick xmlns:r="http://schemas.openxmlformats.org/officeDocument/2006/relationships" r:id="rId14" tooltip="https://github.com/Hasnain-mustufai"/>
          <a:extLst>
            <a:ext uri="{FF2B5EF4-FFF2-40B4-BE49-F238E27FC236}">
              <a16:creationId xmlns:a16="http://schemas.microsoft.com/office/drawing/2014/main" id="{F9FBE8B0-2A46-4824-9E73-14586CBF53E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74059" y="0"/>
          <a:ext cx="614399" cy="622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38</xdr:col>
      <xdr:colOff>485661</xdr:colOff>
      <xdr:row>50</xdr:row>
      <xdr:rowOff>113398</xdr:rowOff>
    </xdr:from>
    <xdr:to>
      <xdr:col>47</xdr:col>
      <xdr:colOff>579971</xdr:colOff>
      <xdr:row>66</xdr:row>
      <xdr:rowOff>146735</xdr:rowOff>
    </xdr:to>
    <xdr:graphicFrame macro="">
      <xdr:nvGraphicFramePr>
        <xdr:cNvPr id="6" name="Chart 5">
          <a:extLst>
            <a:ext uri="{FF2B5EF4-FFF2-40B4-BE49-F238E27FC236}">
              <a16:creationId xmlns:a16="http://schemas.microsoft.com/office/drawing/2014/main" id="{8DCE6B5A-FA8C-46A8-0AC0-EBCCE176F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359752</xdr:colOff>
      <xdr:row>1</xdr:row>
      <xdr:rowOff>22713</xdr:rowOff>
    </xdr:from>
    <xdr:to>
      <xdr:col>13</xdr:col>
      <xdr:colOff>804634</xdr:colOff>
      <xdr:row>1</xdr:row>
      <xdr:rowOff>462329</xdr:rowOff>
    </xdr:to>
    <mc:AlternateContent xmlns:mc="http://schemas.openxmlformats.org/markup-compatibility/2006" xmlns:a14="http://schemas.microsoft.com/office/drawing/2010/main">
      <mc:Choice Requires="a14">
        <xdr:graphicFrame macro="">
          <xdr:nvGraphicFramePr>
            <xdr:cNvPr id="8" name="PRODUCTLINE">
              <a:extLst>
                <a:ext uri="{FF2B5EF4-FFF2-40B4-BE49-F238E27FC236}">
                  <a16:creationId xmlns:a16="http://schemas.microsoft.com/office/drawing/2014/main" id="{3BA04128-4D34-F5A0-A6AC-4EE58378B6AD}"/>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4874602" y="213213"/>
              <a:ext cx="8398257" cy="439616"/>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49090</xdr:colOff>
      <xdr:row>15</xdr:row>
      <xdr:rowOff>173648</xdr:rowOff>
    </xdr:from>
    <xdr:to>
      <xdr:col>17</xdr:col>
      <xdr:colOff>53486</xdr:colOff>
      <xdr:row>26</xdr:row>
      <xdr:rowOff>115033</xdr:rowOff>
    </xdr:to>
    <mc:AlternateContent xmlns:mc="http://schemas.openxmlformats.org/markup-compatibility/2006" xmlns:a14="http://schemas.microsoft.com/office/drawing/2010/main">
      <mc:Choice Requires="a14">
        <xdr:graphicFrame macro="">
          <xdr:nvGraphicFramePr>
            <xdr:cNvPr id="10" name="STATUS">
              <a:extLst>
                <a:ext uri="{FF2B5EF4-FFF2-40B4-BE49-F238E27FC236}">
                  <a16:creationId xmlns:a16="http://schemas.microsoft.com/office/drawing/2014/main" id="{352D790F-045D-2A02-7B19-29975DCFA85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3479340" y="3488348"/>
              <a:ext cx="1833196" cy="203688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58615</xdr:colOff>
      <xdr:row>2</xdr:row>
      <xdr:rowOff>43961</xdr:rowOff>
    </xdr:from>
    <xdr:to>
      <xdr:col>17</xdr:col>
      <xdr:colOff>63011</xdr:colOff>
      <xdr:row>15</xdr:row>
      <xdr:rowOff>51288</xdr:rowOff>
    </xdr:to>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BE6B207D-2F45-58F8-3127-164952323F0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089423" y="703384"/>
              <a:ext cx="1828800" cy="2667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xdr:col>
      <xdr:colOff>19050</xdr:colOff>
      <xdr:row>48</xdr:row>
      <xdr:rowOff>57150</xdr:rowOff>
    </xdr:to>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7CE8CD3E-69CF-40FB-98BE-E8FF1190000E}"/>
            </a:ext>
          </a:extLst>
        </xdr:cNvPr>
        <xdr:cNvSpPr/>
      </xdr:nvSpPr>
      <xdr:spPr>
        <a:xfrm>
          <a:off x="0" y="0"/>
          <a:ext cx="1457325" cy="9658350"/>
        </a:xfrm>
        <a:prstGeom prst="roundRect">
          <a:avLst/>
        </a:prstGeom>
        <a:solidFill>
          <a:srgbClr val="002060"/>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304804</xdr:colOff>
      <xdr:row>1</xdr:row>
      <xdr:rowOff>352425</xdr:rowOff>
    </xdr:from>
    <xdr:to>
      <xdr:col>0</xdr:col>
      <xdr:colOff>933168</xdr:colOff>
      <xdr:row>4</xdr:row>
      <xdr:rowOff>152700</xdr:rowOff>
    </xdr:to>
    <xdr:pic>
      <xdr:nvPicPr>
        <xdr:cNvPr id="3" name="Graphic 2" descr="Daily calendar with solid fill">
          <a:hlinkClick xmlns:r="http://schemas.openxmlformats.org/officeDocument/2006/relationships" r:id="rId3"/>
          <a:extLst>
            <a:ext uri="{FF2B5EF4-FFF2-40B4-BE49-F238E27FC236}">
              <a16:creationId xmlns:a16="http://schemas.microsoft.com/office/drawing/2014/main" id="{184792EF-9F2C-4F11-A843-4690B015484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04804" y="542925"/>
          <a:ext cx="628364" cy="648000"/>
        </a:xfrm>
        <a:prstGeom prst="rect">
          <a:avLst/>
        </a:prstGeom>
      </xdr:spPr>
    </xdr:pic>
    <xdr:clientData/>
  </xdr:twoCellAnchor>
  <xdr:twoCellAnchor editAs="oneCell">
    <xdr:from>
      <xdr:col>0</xdr:col>
      <xdr:colOff>295279</xdr:colOff>
      <xdr:row>7</xdr:row>
      <xdr:rowOff>171450</xdr:rowOff>
    </xdr:from>
    <xdr:to>
      <xdr:col>0</xdr:col>
      <xdr:colOff>923643</xdr:colOff>
      <xdr:row>11</xdr:row>
      <xdr:rowOff>57450</xdr:rowOff>
    </xdr:to>
    <xdr:pic>
      <xdr:nvPicPr>
        <xdr:cNvPr id="4" name="Graphic 3" descr="Daily calendar with solid fill">
          <a:hlinkClick xmlns:r="http://schemas.openxmlformats.org/officeDocument/2006/relationships" r:id="rId6"/>
          <a:extLst>
            <a:ext uri="{FF2B5EF4-FFF2-40B4-BE49-F238E27FC236}">
              <a16:creationId xmlns:a16="http://schemas.microsoft.com/office/drawing/2014/main" id="{EC71695C-E56A-4969-A62A-2C6D3E4AE7E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95279" y="1962150"/>
          <a:ext cx="628364" cy="648000"/>
        </a:xfrm>
        <a:prstGeom prst="rect">
          <a:avLst/>
        </a:prstGeom>
      </xdr:spPr>
    </xdr:pic>
    <xdr:clientData/>
  </xdr:twoCellAnchor>
  <xdr:twoCellAnchor editAs="oneCell">
    <xdr:from>
      <xdr:col>0</xdr:col>
      <xdr:colOff>304800</xdr:colOff>
      <xdr:row>14</xdr:row>
      <xdr:rowOff>123825</xdr:rowOff>
    </xdr:from>
    <xdr:to>
      <xdr:col>0</xdr:col>
      <xdr:colOff>952800</xdr:colOff>
      <xdr:row>18</xdr:row>
      <xdr:rowOff>9825</xdr:rowOff>
    </xdr:to>
    <xdr:pic>
      <xdr:nvPicPr>
        <xdr:cNvPr id="5" name="Graphic 4" descr="Research with solid fill">
          <a:hlinkClick xmlns:r="http://schemas.openxmlformats.org/officeDocument/2006/relationships" r:id="rId7"/>
          <a:extLst>
            <a:ext uri="{FF2B5EF4-FFF2-40B4-BE49-F238E27FC236}">
              <a16:creationId xmlns:a16="http://schemas.microsoft.com/office/drawing/2014/main" id="{FC5E3373-34A5-4B3A-B6F1-975573F1E66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04800" y="3248025"/>
          <a:ext cx="648000" cy="648000"/>
        </a:xfrm>
        <a:prstGeom prst="rect">
          <a:avLst/>
        </a:prstGeom>
      </xdr:spPr>
    </xdr:pic>
    <xdr:clientData/>
  </xdr:twoCellAnchor>
  <xdr:twoCellAnchor editAs="oneCell">
    <xdr:from>
      <xdr:col>0</xdr:col>
      <xdr:colOff>314327</xdr:colOff>
      <xdr:row>19</xdr:row>
      <xdr:rowOff>104775</xdr:rowOff>
    </xdr:from>
    <xdr:to>
      <xdr:col>0</xdr:col>
      <xdr:colOff>1014507</xdr:colOff>
      <xdr:row>22</xdr:row>
      <xdr:rowOff>181275</xdr:rowOff>
    </xdr:to>
    <xdr:pic>
      <xdr:nvPicPr>
        <xdr:cNvPr id="7" name="Graphic 6" descr="Bar chart with solid fill">
          <a:extLst>
            <a:ext uri="{FF2B5EF4-FFF2-40B4-BE49-F238E27FC236}">
              <a16:creationId xmlns:a16="http://schemas.microsoft.com/office/drawing/2014/main" id="{23A45088-1B58-4B0D-976A-BB9D60064EF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14327" y="4181475"/>
          <a:ext cx="700180" cy="648000"/>
        </a:xfrm>
        <a:prstGeom prst="rect">
          <a:avLst/>
        </a:prstGeom>
      </xdr:spPr>
    </xdr:pic>
    <xdr:clientData/>
  </xdr:twoCellAnchor>
  <xdr:twoCellAnchor editAs="oneCell">
    <xdr:from>
      <xdr:col>0</xdr:col>
      <xdr:colOff>285752</xdr:colOff>
      <xdr:row>25</xdr:row>
      <xdr:rowOff>9525</xdr:rowOff>
    </xdr:from>
    <xdr:to>
      <xdr:col>0</xdr:col>
      <xdr:colOff>999551</xdr:colOff>
      <xdr:row>28</xdr:row>
      <xdr:rowOff>86025</xdr:rowOff>
    </xdr:to>
    <xdr:pic>
      <xdr:nvPicPr>
        <xdr:cNvPr id="12" name="Graphic 11" descr="Presentation with pie chart with solid fill">
          <a:extLst>
            <a:ext uri="{FF2B5EF4-FFF2-40B4-BE49-F238E27FC236}">
              <a16:creationId xmlns:a16="http://schemas.microsoft.com/office/drawing/2014/main" id="{49455E8A-4687-417C-BCE7-B1EFA08EDB1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85752" y="5229225"/>
          <a:ext cx="713799" cy="648000"/>
        </a:xfrm>
        <a:prstGeom prst="rect">
          <a:avLst/>
        </a:prstGeom>
      </xdr:spPr>
    </xdr:pic>
    <xdr:clientData/>
  </xdr:twoCellAnchor>
  <xdr:twoCellAnchor editAs="oneCell">
    <xdr:from>
      <xdr:col>0</xdr:col>
      <xdr:colOff>914400</xdr:colOff>
      <xdr:row>0</xdr:row>
      <xdr:rowOff>38100</xdr:rowOff>
    </xdr:from>
    <xdr:to>
      <xdr:col>1</xdr:col>
      <xdr:colOff>90524</xdr:colOff>
      <xdr:row>2</xdr:row>
      <xdr:rowOff>3100</xdr:rowOff>
    </xdr:to>
    <xdr:pic>
      <xdr:nvPicPr>
        <xdr:cNvPr id="13" name="Graphic 12" descr="Male profile with solid fill">
          <a:hlinkClick xmlns:r="http://schemas.openxmlformats.org/officeDocument/2006/relationships" r:id="rId14" tooltip="https://github.com/Hasnain-mustufai"/>
          <a:extLst>
            <a:ext uri="{FF2B5EF4-FFF2-40B4-BE49-F238E27FC236}">
              <a16:creationId xmlns:a16="http://schemas.microsoft.com/office/drawing/2014/main" id="{F8970790-61F8-465C-AB37-F48A1C23F04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14400" y="38100"/>
          <a:ext cx="614399" cy="622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237297</xdr:colOff>
      <xdr:row>3</xdr:row>
      <xdr:rowOff>73508</xdr:rowOff>
    </xdr:from>
    <xdr:to>
      <xdr:col>20</xdr:col>
      <xdr:colOff>545410</xdr:colOff>
      <xdr:row>17</xdr:row>
      <xdr:rowOff>63983</xdr:rowOff>
    </xdr:to>
    <xdr:graphicFrame macro="">
      <xdr:nvGraphicFramePr>
        <xdr:cNvPr id="2" name="Chart 1">
          <a:extLst>
            <a:ext uri="{FF2B5EF4-FFF2-40B4-BE49-F238E27FC236}">
              <a16:creationId xmlns:a16="http://schemas.microsoft.com/office/drawing/2014/main" id="{2F44ECBA-5B2F-3E5D-D311-05CF8E473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102291</xdr:colOff>
      <xdr:row>0</xdr:row>
      <xdr:rowOff>157369</xdr:rowOff>
    </xdr:from>
    <xdr:to>
      <xdr:col>9</xdr:col>
      <xdr:colOff>157371</xdr:colOff>
      <xdr:row>3</xdr:row>
      <xdr:rowOff>1772478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84C68C0-0C15-A2C2-3959-0E6DE4BC6F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54966" y="157369"/>
              <a:ext cx="7322655" cy="2329484"/>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0</xdr:rowOff>
    </xdr:from>
    <xdr:to>
      <xdr:col>1</xdr:col>
      <xdr:colOff>16565</xdr:colOff>
      <xdr:row>40</xdr:row>
      <xdr:rowOff>91937</xdr:rowOff>
    </xdr:to>
    <xdr:sp macro="" textlink="">
      <xdr:nvSpPr>
        <xdr:cNvPr id="3" name="Rectangle: Rounded Corners 2">
          <a:hlinkClick xmlns:r="http://schemas.openxmlformats.org/officeDocument/2006/relationships" r:id="rId3"/>
          <a:extLst>
            <a:ext uri="{FF2B5EF4-FFF2-40B4-BE49-F238E27FC236}">
              <a16:creationId xmlns:a16="http://schemas.microsoft.com/office/drawing/2014/main" id="{91BA6D3F-80A1-4341-B7C5-63249F71A645}"/>
            </a:ext>
          </a:extLst>
        </xdr:cNvPr>
        <xdr:cNvSpPr/>
      </xdr:nvSpPr>
      <xdr:spPr>
        <a:xfrm>
          <a:off x="0" y="0"/>
          <a:ext cx="1457739" cy="10047633"/>
        </a:xfrm>
        <a:prstGeom prst="roundRect">
          <a:avLst/>
        </a:prstGeom>
        <a:solidFill>
          <a:srgbClr val="002060"/>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207069</xdr:colOff>
      <xdr:row>2</xdr:row>
      <xdr:rowOff>99392</xdr:rowOff>
    </xdr:from>
    <xdr:to>
      <xdr:col>0</xdr:col>
      <xdr:colOff>835433</xdr:colOff>
      <xdr:row>3</xdr:row>
      <xdr:rowOff>556892</xdr:rowOff>
    </xdr:to>
    <xdr:pic>
      <xdr:nvPicPr>
        <xdr:cNvPr id="5" name="Graphic 4" descr="Daily calendar with solid fill">
          <a:hlinkClick xmlns:r="http://schemas.openxmlformats.org/officeDocument/2006/relationships" r:id="rId4"/>
          <a:extLst>
            <a:ext uri="{FF2B5EF4-FFF2-40B4-BE49-F238E27FC236}">
              <a16:creationId xmlns:a16="http://schemas.microsoft.com/office/drawing/2014/main" id="{2D325ACC-A2C6-457B-90B8-A907B76128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7069" y="626068"/>
          <a:ext cx="628364" cy="648000"/>
        </a:xfrm>
        <a:prstGeom prst="rect">
          <a:avLst/>
        </a:prstGeom>
      </xdr:spPr>
    </xdr:pic>
    <xdr:clientData/>
  </xdr:twoCellAnchor>
  <xdr:twoCellAnchor editAs="oneCell">
    <xdr:from>
      <xdr:col>0</xdr:col>
      <xdr:colOff>218252</xdr:colOff>
      <xdr:row>3</xdr:row>
      <xdr:rowOff>1217544</xdr:rowOff>
    </xdr:from>
    <xdr:to>
      <xdr:col>0</xdr:col>
      <xdr:colOff>840827</xdr:colOff>
      <xdr:row>3</xdr:row>
      <xdr:rowOff>1865544</xdr:rowOff>
    </xdr:to>
    <xdr:pic>
      <xdr:nvPicPr>
        <xdr:cNvPr id="6" name="Graphic 5" descr="Daily calendar with solid fill">
          <a:hlinkClick xmlns:r="http://schemas.openxmlformats.org/officeDocument/2006/relationships" r:id="rId7"/>
          <a:extLst>
            <a:ext uri="{FF2B5EF4-FFF2-40B4-BE49-F238E27FC236}">
              <a16:creationId xmlns:a16="http://schemas.microsoft.com/office/drawing/2014/main" id="{303B1BDC-BCA1-4AA9-9549-58B749AE9D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8252" y="1934720"/>
          <a:ext cx="622575" cy="648000"/>
        </a:xfrm>
        <a:prstGeom prst="rect">
          <a:avLst/>
        </a:prstGeom>
      </xdr:spPr>
    </xdr:pic>
    <xdr:clientData/>
  </xdr:twoCellAnchor>
  <xdr:twoCellAnchor editAs="oneCell">
    <xdr:from>
      <xdr:col>0</xdr:col>
      <xdr:colOff>285971</xdr:colOff>
      <xdr:row>5</xdr:row>
      <xdr:rowOff>140805</xdr:rowOff>
    </xdr:from>
    <xdr:to>
      <xdr:col>0</xdr:col>
      <xdr:colOff>933971</xdr:colOff>
      <xdr:row>9</xdr:row>
      <xdr:rowOff>26805</xdr:rowOff>
    </xdr:to>
    <xdr:pic>
      <xdr:nvPicPr>
        <xdr:cNvPr id="8" name="Graphic 7" descr="Research with solid fill">
          <a:hlinkClick xmlns:r="http://schemas.openxmlformats.org/officeDocument/2006/relationships" r:id="rId8"/>
          <a:extLst>
            <a:ext uri="{FF2B5EF4-FFF2-40B4-BE49-F238E27FC236}">
              <a16:creationId xmlns:a16="http://schemas.microsoft.com/office/drawing/2014/main" id="{F1A6CD5A-8140-44E0-8D38-CAE79AA2D73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85971" y="3211217"/>
          <a:ext cx="648000" cy="648000"/>
        </a:xfrm>
        <a:prstGeom prst="rect">
          <a:avLst/>
        </a:prstGeom>
      </xdr:spPr>
    </xdr:pic>
    <xdr:clientData/>
  </xdr:twoCellAnchor>
  <xdr:twoCellAnchor editAs="oneCell">
    <xdr:from>
      <xdr:col>0</xdr:col>
      <xdr:colOff>274986</xdr:colOff>
      <xdr:row>11</xdr:row>
      <xdr:rowOff>11182</xdr:rowOff>
    </xdr:from>
    <xdr:to>
      <xdr:col>0</xdr:col>
      <xdr:colOff>975166</xdr:colOff>
      <xdr:row>14</xdr:row>
      <xdr:rowOff>87682</xdr:rowOff>
    </xdr:to>
    <xdr:pic>
      <xdr:nvPicPr>
        <xdr:cNvPr id="10" name="Graphic 9" descr="Bar chart with solid fill">
          <a:extLst>
            <a:ext uri="{FF2B5EF4-FFF2-40B4-BE49-F238E27FC236}">
              <a16:creationId xmlns:a16="http://schemas.microsoft.com/office/drawing/2014/main" id="{36842ED5-94DA-4B46-98BC-1A6C6B75A46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986" y="4211707"/>
          <a:ext cx="700180" cy="648000"/>
        </a:xfrm>
        <a:prstGeom prst="rect">
          <a:avLst/>
        </a:prstGeom>
      </xdr:spPr>
    </xdr:pic>
    <xdr:clientData/>
  </xdr:twoCellAnchor>
  <xdr:twoCellAnchor editAs="oneCell">
    <xdr:from>
      <xdr:col>0</xdr:col>
      <xdr:colOff>234815</xdr:colOff>
      <xdr:row>17</xdr:row>
      <xdr:rowOff>157370</xdr:rowOff>
    </xdr:from>
    <xdr:to>
      <xdr:col>0</xdr:col>
      <xdr:colOff>948614</xdr:colOff>
      <xdr:row>21</xdr:row>
      <xdr:rowOff>43370</xdr:rowOff>
    </xdr:to>
    <xdr:pic>
      <xdr:nvPicPr>
        <xdr:cNvPr id="11" name="Graphic 10" descr="Presentation with pie chart with solid fill">
          <a:extLst>
            <a:ext uri="{FF2B5EF4-FFF2-40B4-BE49-F238E27FC236}">
              <a16:creationId xmlns:a16="http://schemas.microsoft.com/office/drawing/2014/main" id="{E45445DD-484A-4CA1-A545-8D802C658C7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34815" y="5513782"/>
          <a:ext cx="713799" cy="648000"/>
        </a:xfrm>
        <a:prstGeom prst="rect">
          <a:avLst/>
        </a:prstGeom>
      </xdr:spPr>
    </xdr:pic>
    <xdr:clientData/>
  </xdr:twoCellAnchor>
  <xdr:oneCellAnchor>
    <xdr:from>
      <xdr:col>9</xdr:col>
      <xdr:colOff>914400</xdr:colOff>
      <xdr:row>3</xdr:row>
      <xdr:rowOff>304799</xdr:rowOff>
    </xdr:from>
    <xdr:ext cx="752475" cy="942975"/>
    <xdr:sp macro="" textlink="">
      <xdr:nvSpPr>
        <xdr:cNvPr id="7" name="TextBox 6">
          <a:extLst>
            <a:ext uri="{FF2B5EF4-FFF2-40B4-BE49-F238E27FC236}">
              <a16:creationId xmlns:a16="http://schemas.microsoft.com/office/drawing/2014/main" id="{C2B69833-FD38-57CA-4864-DCCCE70C44CE}"/>
            </a:ext>
          </a:extLst>
        </xdr:cNvPr>
        <xdr:cNvSpPr txBox="1"/>
      </xdr:nvSpPr>
      <xdr:spPr>
        <a:xfrm>
          <a:off x="10534650" y="1019174"/>
          <a:ext cx="752475" cy="942975"/>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fr-FR" sz="1100"/>
        </a:p>
      </xdr:txBody>
    </xdr:sp>
    <xdr:clientData/>
  </xdr:oneCellAnchor>
  <xdr:twoCellAnchor editAs="oneCell">
    <xdr:from>
      <xdr:col>0</xdr:col>
      <xdr:colOff>852451</xdr:colOff>
      <xdr:row>0</xdr:row>
      <xdr:rowOff>9525</xdr:rowOff>
    </xdr:from>
    <xdr:to>
      <xdr:col>1</xdr:col>
      <xdr:colOff>28575</xdr:colOff>
      <xdr:row>2</xdr:row>
      <xdr:rowOff>107875</xdr:rowOff>
    </xdr:to>
    <xdr:pic>
      <xdr:nvPicPr>
        <xdr:cNvPr id="16" name="Graphic 15" descr="Male profile with solid fill">
          <a:hlinkClick xmlns:r="http://schemas.openxmlformats.org/officeDocument/2006/relationships" r:id="rId15" tooltip="https://github.com/Hasnain-mustufai"/>
          <a:extLst>
            <a:ext uri="{FF2B5EF4-FFF2-40B4-BE49-F238E27FC236}">
              <a16:creationId xmlns:a16="http://schemas.microsoft.com/office/drawing/2014/main" id="{BE792497-71D0-0BF9-CD6F-E97EFE2FF5C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852451" y="9525"/>
          <a:ext cx="614399" cy="622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16</xdr:row>
      <xdr:rowOff>171450</xdr:rowOff>
    </xdr:from>
    <xdr:to>
      <xdr:col>13</xdr:col>
      <xdr:colOff>323850</xdr:colOff>
      <xdr:row>38</xdr:row>
      <xdr:rowOff>76200</xdr:rowOff>
    </xdr:to>
    <xdr:graphicFrame macro="">
      <xdr:nvGraphicFramePr>
        <xdr:cNvPr id="2" name="Chart 1">
          <a:extLst>
            <a:ext uri="{FF2B5EF4-FFF2-40B4-BE49-F238E27FC236}">
              <a16:creationId xmlns:a16="http://schemas.microsoft.com/office/drawing/2014/main" id="{A1D61D78-AB4D-CF0B-0F96-1DED49292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371476</xdr:colOff>
      <xdr:row>0</xdr:row>
      <xdr:rowOff>38100</xdr:rowOff>
    </xdr:from>
    <xdr:to>
      <xdr:col>13</xdr:col>
      <xdr:colOff>95250</xdr:colOff>
      <xdr:row>15</xdr:row>
      <xdr:rowOff>185738</xdr:rowOff>
    </xdr:to>
    <xdr:graphicFrame macro="">
      <xdr:nvGraphicFramePr>
        <xdr:cNvPr id="3" name="Chart 2">
          <a:extLst>
            <a:ext uri="{FF2B5EF4-FFF2-40B4-BE49-F238E27FC236}">
              <a16:creationId xmlns:a16="http://schemas.microsoft.com/office/drawing/2014/main" id="{C1E513C0-A87E-6EF9-3F0A-E89215194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561975</xdr:colOff>
      <xdr:row>18</xdr:row>
      <xdr:rowOff>85725</xdr:rowOff>
    </xdr:from>
    <xdr:to>
      <xdr:col>16</xdr:col>
      <xdr:colOff>561975</xdr:colOff>
      <xdr:row>32</xdr:row>
      <xdr:rowOff>85725</xdr:rowOff>
    </xdr:to>
    <mc:AlternateContent xmlns:mc="http://schemas.openxmlformats.org/markup-compatibility/2006" xmlns:a14="http://schemas.microsoft.com/office/drawing/2010/main">
      <mc:Choice Requires="a14">
        <xdr:graphicFrame macro="">
          <xdr:nvGraphicFramePr>
            <xdr:cNvPr id="4" name="PRODUCTCODE">
              <a:extLst>
                <a:ext uri="{FF2B5EF4-FFF2-40B4-BE49-F238E27FC236}">
                  <a16:creationId xmlns:a16="http://schemas.microsoft.com/office/drawing/2014/main" id="{E66E4352-238F-9418-8EB1-C050EEBF07B4}"/>
                </a:ext>
              </a:extLst>
            </xdr:cNvPr>
            <xdr:cNvGraphicFramePr/>
          </xdr:nvGraphicFramePr>
          <xdr:xfrm>
            <a:off x="0" y="0"/>
            <a:ext cx="0" cy="0"/>
          </xdr:xfrm>
          <a:graphic>
            <a:graphicData uri="http://schemas.microsoft.com/office/drawing/2010/slicer">
              <sle:slicer xmlns:sle="http://schemas.microsoft.com/office/drawing/2010/slicer" name="PRODUCTCODE"/>
            </a:graphicData>
          </a:graphic>
        </xdr:graphicFrame>
      </mc:Choice>
      <mc:Fallback xmlns="">
        <xdr:sp macro="" textlink="">
          <xdr:nvSpPr>
            <xdr:cNvPr id="0" name=""/>
            <xdr:cNvSpPr>
              <a:spLocks noTextEdit="1"/>
            </xdr:cNvSpPr>
          </xdr:nvSpPr>
          <xdr:spPr>
            <a:xfrm>
              <a:off x="9163050" y="3514725"/>
              <a:ext cx="1828800" cy="2667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552450</xdr:colOff>
      <xdr:row>1</xdr:row>
      <xdr:rowOff>152400</xdr:rowOff>
    </xdr:from>
    <xdr:to>
      <xdr:col>16</xdr:col>
      <xdr:colOff>552450</xdr:colOff>
      <xdr:row>15</xdr:row>
      <xdr:rowOff>152400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BC2FE918-08B9-20EF-795C-B96C45BFEC1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153525" y="342900"/>
              <a:ext cx="1828800" cy="2667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67235</xdr:colOff>
      <xdr:row>0</xdr:row>
      <xdr:rowOff>179294</xdr:rowOff>
    </xdr:from>
    <xdr:to>
      <xdr:col>3</xdr:col>
      <xdr:colOff>1143000</xdr:colOff>
      <xdr:row>3</xdr:row>
      <xdr:rowOff>11206</xdr:rowOff>
    </xdr:to>
    <mc:AlternateContent xmlns:mc="http://schemas.openxmlformats.org/markup-compatibility/2006" xmlns:a14="http://schemas.microsoft.com/office/drawing/2010/main">
      <mc:Choice Requires="a14">
        <xdr:graphicFrame macro="">
          <xdr:nvGraphicFramePr>
            <xdr:cNvPr id="6" name="YEAR_ID">
              <a:extLst>
                <a:ext uri="{FF2B5EF4-FFF2-40B4-BE49-F238E27FC236}">
                  <a16:creationId xmlns:a16="http://schemas.microsoft.com/office/drawing/2014/main" id="{18CA8B5E-F8E8-2C76-45EC-83388F04A898}"/>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591235" y="179294"/>
              <a:ext cx="2933140" cy="403412"/>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0</xdr:col>
      <xdr:colOff>1485900</xdr:colOff>
      <xdr:row>50</xdr:row>
      <xdr:rowOff>133350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5BB5005B-8490-4323-A8DD-DE3FDB5339ED}"/>
            </a:ext>
          </a:extLst>
        </xdr:cNvPr>
        <xdr:cNvSpPr/>
      </xdr:nvSpPr>
      <xdr:spPr>
        <a:xfrm>
          <a:off x="0" y="0"/>
          <a:ext cx="1485900" cy="9658350"/>
        </a:xfrm>
        <a:prstGeom prst="roundRect">
          <a:avLst/>
        </a:prstGeom>
        <a:solidFill>
          <a:srgbClr val="002060"/>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304804</xdr:colOff>
      <xdr:row>3</xdr:row>
      <xdr:rowOff>57150</xdr:rowOff>
    </xdr:from>
    <xdr:to>
      <xdr:col>0</xdr:col>
      <xdr:colOff>933168</xdr:colOff>
      <xdr:row>6</xdr:row>
      <xdr:rowOff>133650</xdr:rowOff>
    </xdr:to>
    <xdr:pic>
      <xdr:nvPicPr>
        <xdr:cNvPr id="9" name="Graphic 8" descr="Daily calendar with solid fill">
          <a:hlinkClick xmlns:r="http://schemas.openxmlformats.org/officeDocument/2006/relationships" r:id="rId4"/>
          <a:extLst>
            <a:ext uri="{FF2B5EF4-FFF2-40B4-BE49-F238E27FC236}">
              <a16:creationId xmlns:a16="http://schemas.microsoft.com/office/drawing/2014/main" id="{08C24AC8-58A1-47DD-AE19-A7F4C87D260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04804" y="628650"/>
          <a:ext cx="628364" cy="648000"/>
        </a:xfrm>
        <a:prstGeom prst="rect">
          <a:avLst/>
        </a:prstGeom>
      </xdr:spPr>
    </xdr:pic>
    <xdr:clientData/>
  </xdr:twoCellAnchor>
  <xdr:twoCellAnchor editAs="oneCell">
    <xdr:from>
      <xdr:col>0</xdr:col>
      <xdr:colOff>304804</xdr:colOff>
      <xdr:row>10</xdr:row>
      <xdr:rowOff>9524</xdr:rowOff>
    </xdr:from>
    <xdr:to>
      <xdr:col>0</xdr:col>
      <xdr:colOff>933168</xdr:colOff>
      <xdr:row>13</xdr:row>
      <xdr:rowOff>86024</xdr:rowOff>
    </xdr:to>
    <xdr:pic>
      <xdr:nvPicPr>
        <xdr:cNvPr id="11" name="Graphic 10" descr="Daily calendar with solid fill">
          <a:hlinkClick xmlns:r="http://schemas.openxmlformats.org/officeDocument/2006/relationships" r:id="rId7"/>
          <a:extLst>
            <a:ext uri="{FF2B5EF4-FFF2-40B4-BE49-F238E27FC236}">
              <a16:creationId xmlns:a16="http://schemas.microsoft.com/office/drawing/2014/main" id="{9FDD27B3-895A-4A10-BF70-6090B03A4C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04804" y="1914524"/>
          <a:ext cx="628364" cy="648000"/>
        </a:xfrm>
        <a:prstGeom prst="rect">
          <a:avLst/>
        </a:prstGeom>
      </xdr:spPr>
    </xdr:pic>
    <xdr:clientData/>
  </xdr:twoCellAnchor>
  <xdr:twoCellAnchor editAs="oneCell">
    <xdr:from>
      <xdr:col>0</xdr:col>
      <xdr:colOff>280781</xdr:colOff>
      <xdr:row>16</xdr:row>
      <xdr:rowOff>70402</xdr:rowOff>
    </xdr:from>
    <xdr:to>
      <xdr:col>0</xdr:col>
      <xdr:colOff>928781</xdr:colOff>
      <xdr:row>19</xdr:row>
      <xdr:rowOff>146902</xdr:rowOff>
    </xdr:to>
    <xdr:pic>
      <xdr:nvPicPr>
        <xdr:cNvPr id="13" name="Graphic 12" descr="Research with solid fill">
          <a:hlinkClick xmlns:r="http://schemas.openxmlformats.org/officeDocument/2006/relationships" r:id="rId8"/>
          <a:extLst>
            <a:ext uri="{FF2B5EF4-FFF2-40B4-BE49-F238E27FC236}">
              <a16:creationId xmlns:a16="http://schemas.microsoft.com/office/drawing/2014/main" id="{E9ABA385-FA82-4DA5-AF39-D1BFCDF67B1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80781" y="3118402"/>
          <a:ext cx="648000" cy="648000"/>
        </a:xfrm>
        <a:prstGeom prst="rect">
          <a:avLst/>
        </a:prstGeom>
      </xdr:spPr>
    </xdr:pic>
    <xdr:clientData/>
  </xdr:twoCellAnchor>
  <xdr:twoCellAnchor editAs="oneCell">
    <xdr:from>
      <xdr:col>0</xdr:col>
      <xdr:colOff>270746</xdr:colOff>
      <xdr:row>22</xdr:row>
      <xdr:rowOff>16127</xdr:rowOff>
    </xdr:from>
    <xdr:to>
      <xdr:col>0</xdr:col>
      <xdr:colOff>970926</xdr:colOff>
      <xdr:row>25</xdr:row>
      <xdr:rowOff>92627</xdr:rowOff>
    </xdr:to>
    <xdr:pic>
      <xdr:nvPicPr>
        <xdr:cNvPr id="15" name="Graphic 14" descr="Bar chart with solid fill">
          <a:extLst>
            <a:ext uri="{FF2B5EF4-FFF2-40B4-BE49-F238E27FC236}">
              <a16:creationId xmlns:a16="http://schemas.microsoft.com/office/drawing/2014/main" id="{DC71F357-E455-4804-943F-69B494C7E0D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0746" y="4207127"/>
          <a:ext cx="700180" cy="648000"/>
        </a:xfrm>
        <a:prstGeom prst="rect">
          <a:avLst/>
        </a:prstGeom>
      </xdr:spPr>
    </xdr:pic>
    <xdr:clientData/>
  </xdr:twoCellAnchor>
  <xdr:twoCellAnchor editAs="oneCell">
    <xdr:from>
      <xdr:col>0</xdr:col>
      <xdr:colOff>251379</xdr:colOff>
      <xdr:row>27</xdr:row>
      <xdr:rowOff>111815</xdr:rowOff>
    </xdr:from>
    <xdr:to>
      <xdr:col>0</xdr:col>
      <xdr:colOff>965178</xdr:colOff>
      <xdr:row>30</xdr:row>
      <xdr:rowOff>188315</xdr:rowOff>
    </xdr:to>
    <xdr:pic>
      <xdr:nvPicPr>
        <xdr:cNvPr id="17" name="Graphic 16" descr="Presentation with pie chart with solid fill">
          <a:extLst>
            <a:ext uri="{FF2B5EF4-FFF2-40B4-BE49-F238E27FC236}">
              <a16:creationId xmlns:a16="http://schemas.microsoft.com/office/drawing/2014/main" id="{1425FEA1-A8F1-4FF9-8328-217A6CFBACC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51379" y="5255315"/>
          <a:ext cx="713799" cy="648000"/>
        </a:xfrm>
        <a:prstGeom prst="rect">
          <a:avLst/>
        </a:prstGeom>
      </xdr:spPr>
    </xdr:pic>
    <xdr:clientData/>
  </xdr:twoCellAnchor>
  <xdr:twoCellAnchor editAs="oneCell">
    <xdr:from>
      <xdr:col>0</xdr:col>
      <xdr:colOff>930089</xdr:colOff>
      <xdr:row>0</xdr:row>
      <xdr:rowOff>0</xdr:rowOff>
    </xdr:from>
    <xdr:to>
      <xdr:col>1</xdr:col>
      <xdr:colOff>20488</xdr:colOff>
      <xdr:row>3</xdr:row>
      <xdr:rowOff>50725</xdr:rowOff>
    </xdr:to>
    <xdr:pic>
      <xdr:nvPicPr>
        <xdr:cNvPr id="10" name="Graphic 9" descr="Male profile with solid fill">
          <a:hlinkClick xmlns:r="http://schemas.openxmlformats.org/officeDocument/2006/relationships" r:id="rId15" tooltip="https://github.com/Hasnain-mustufai"/>
          <a:extLst>
            <a:ext uri="{FF2B5EF4-FFF2-40B4-BE49-F238E27FC236}">
              <a16:creationId xmlns:a16="http://schemas.microsoft.com/office/drawing/2014/main" id="{ACCEB222-7A84-4F75-815D-14F8CA0CD47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30089" y="0"/>
          <a:ext cx="614399" cy="622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46</xdr:row>
      <xdr:rowOff>93000</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EB769DAD-F259-45E4-B6C5-82F01F5BAA9B}"/>
            </a:ext>
          </a:extLst>
        </xdr:cNvPr>
        <xdr:cNvSpPr/>
      </xdr:nvSpPr>
      <xdr:spPr>
        <a:xfrm>
          <a:off x="0" y="0"/>
          <a:ext cx="1434353" cy="8856000"/>
        </a:xfrm>
        <a:prstGeom prst="roundRect">
          <a:avLst/>
        </a:prstGeom>
        <a:solidFill>
          <a:srgbClr val="002060"/>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207069</xdr:colOff>
      <xdr:row>2</xdr:row>
      <xdr:rowOff>99392</xdr:rowOff>
    </xdr:from>
    <xdr:to>
      <xdr:col>0</xdr:col>
      <xdr:colOff>835433</xdr:colOff>
      <xdr:row>5</xdr:row>
      <xdr:rowOff>175892</xdr:rowOff>
    </xdr:to>
    <xdr:pic>
      <xdr:nvPicPr>
        <xdr:cNvPr id="11" name="Graphic 10" descr="Daily calendar with solid fill">
          <a:hlinkClick xmlns:r="http://schemas.openxmlformats.org/officeDocument/2006/relationships" r:id="rId2"/>
          <a:extLst>
            <a:ext uri="{FF2B5EF4-FFF2-40B4-BE49-F238E27FC236}">
              <a16:creationId xmlns:a16="http://schemas.microsoft.com/office/drawing/2014/main" id="{1A30E2C6-AA5C-43D0-B781-E3C78964DD2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7069" y="480392"/>
          <a:ext cx="628364" cy="648000"/>
        </a:xfrm>
        <a:prstGeom prst="rect">
          <a:avLst/>
        </a:prstGeom>
      </xdr:spPr>
    </xdr:pic>
    <xdr:clientData/>
  </xdr:twoCellAnchor>
  <xdr:twoCellAnchor editAs="oneCell">
    <xdr:from>
      <xdr:col>0</xdr:col>
      <xdr:colOff>208724</xdr:colOff>
      <xdr:row>8</xdr:row>
      <xdr:rowOff>36444</xdr:rowOff>
    </xdr:from>
    <xdr:to>
      <xdr:col>0</xdr:col>
      <xdr:colOff>834611</xdr:colOff>
      <xdr:row>11</xdr:row>
      <xdr:rowOff>112944</xdr:rowOff>
    </xdr:to>
    <xdr:pic>
      <xdr:nvPicPr>
        <xdr:cNvPr id="12" name="Graphic 11" descr="Daily calendar with solid fill">
          <a:hlinkClick xmlns:r="http://schemas.openxmlformats.org/officeDocument/2006/relationships" r:id="rId5"/>
          <a:extLst>
            <a:ext uri="{FF2B5EF4-FFF2-40B4-BE49-F238E27FC236}">
              <a16:creationId xmlns:a16="http://schemas.microsoft.com/office/drawing/2014/main" id="{8D8C07BB-1ADB-40DE-9FF8-4F305AE7F1A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8724" y="1560444"/>
          <a:ext cx="625887" cy="648000"/>
        </a:xfrm>
        <a:prstGeom prst="rect">
          <a:avLst/>
        </a:prstGeom>
      </xdr:spPr>
    </xdr:pic>
    <xdr:clientData/>
  </xdr:twoCellAnchor>
  <xdr:twoCellAnchor editAs="oneCell">
    <xdr:from>
      <xdr:col>0</xdr:col>
      <xdr:colOff>223218</xdr:colOff>
      <xdr:row>13</xdr:row>
      <xdr:rowOff>61244</xdr:rowOff>
    </xdr:from>
    <xdr:to>
      <xdr:col>0</xdr:col>
      <xdr:colOff>871218</xdr:colOff>
      <xdr:row>16</xdr:row>
      <xdr:rowOff>137744</xdr:rowOff>
    </xdr:to>
    <xdr:pic>
      <xdr:nvPicPr>
        <xdr:cNvPr id="13" name="Graphic 12" descr="Research with solid fill">
          <a:hlinkClick xmlns:r="http://schemas.openxmlformats.org/officeDocument/2006/relationships" r:id="rId6"/>
          <a:extLst>
            <a:ext uri="{FF2B5EF4-FFF2-40B4-BE49-F238E27FC236}">
              <a16:creationId xmlns:a16="http://schemas.microsoft.com/office/drawing/2014/main" id="{67477DB0-FAB0-46AF-AABC-DE91360D7B4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23218" y="2537744"/>
          <a:ext cx="648000" cy="648000"/>
        </a:xfrm>
        <a:prstGeom prst="rect">
          <a:avLst/>
        </a:prstGeom>
      </xdr:spPr>
    </xdr:pic>
    <xdr:clientData/>
  </xdr:twoCellAnchor>
  <xdr:twoCellAnchor editAs="oneCell">
    <xdr:from>
      <xdr:col>0</xdr:col>
      <xdr:colOff>193743</xdr:colOff>
      <xdr:row>19</xdr:row>
      <xdr:rowOff>36395</xdr:rowOff>
    </xdr:from>
    <xdr:to>
      <xdr:col>0</xdr:col>
      <xdr:colOff>893923</xdr:colOff>
      <xdr:row>22</xdr:row>
      <xdr:rowOff>112895</xdr:rowOff>
    </xdr:to>
    <xdr:pic>
      <xdr:nvPicPr>
        <xdr:cNvPr id="14" name="Graphic 13" descr="Bar chart with solid fill">
          <a:hlinkClick xmlns:r="http://schemas.openxmlformats.org/officeDocument/2006/relationships" r:id="rId9"/>
          <a:extLst>
            <a:ext uri="{FF2B5EF4-FFF2-40B4-BE49-F238E27FC236}">
              <a16:creationId xmlns:a16="http://schemas.microsoft.com/office/drawing/2014/main" id="{F926AC34-3D50-4884-8DC1-D285A7B41CE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93743" y="3655895"/>
          <a:ext cx="700180" cy="648000"/>
        </a:xfrm>
        <a:prstGeom prst="rect">
          <a:avLst/>
        </a:prstGeom>
      </xdr:spPr>
    </xdr:pic>
    <xdr:clientData/>
  </xdr:twoCellAnchor>
  <xdr:twoCellAnchor editAs="oneCell">
    <xdr:from>
      <xdr:col>0</xdr:col>
      <xdr:colOff>170941</xdr:colOff>
      <xdr:row>25</xdr:row>
      <xdr:rowOff>43071</xdr:rowOff>
    </xdr:from>
    <xdr:to>
      <xdr:col>0</xdr:col>
      <xdr:colOff>884740</xdr:colOff>
      <xdr:row>28</xdr:row>
      <xdr:rowOff>119571</xdr:rowOff>
    </xdr:to>
    <xdr:pic>
      <xdr:nvPicPr>
        <xdr:cNvPr id="15" name="Graphic 14" descr="Presentation with pie chart with solid fill">
          <a:hlinkClick xmlns:r="http://schemas.openxmlformats.org/officeDocument/2006/relationships" r:id="rId1"/>
          <a:extLst>
            <a:ext uri="{FF2B5EF4-FFF2-40B4-BE49-F238E27FC236}">
              <a16:creationId xmlns:a16="http://schemas.microsoft.com/office/drawing/2014/main" id="{1E71E5C2-BA11-4C7A-9E9D-DCEA20E83C8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70941" y="4805571"/>
          <a:ext cx="713799" cy="648000"/>
        </a:xfrm>
        <a:prstGeom prst="rect">
          <a:avLst/>
        </a:prstGeom>
      </xdr:spPr>
    </xdr:pic>
    <xdr:clientData/>
  </xdr:twoCellAnchor>
  <xdr:twoCellAnchor>
    <xdr:from>
      <xdr:col>1</xdr:col>
      <xdr:colOff>169475</xdr:colOff>
      <xdr:row>0</xdr:row>
      <xdr:rowOff>67853</xdr:rowOff>
    </xdr:from>
    <xdr:to>
      <xdr:col>13</xdr:col>
      <xdr:colOff>27079</xdr:colOff>
      <xdr:row>4</xdr:row>
      <xdr:rowOff>21980</xdr:rowOff>
    </xdr:to>
    <xdr:sp macro="" textlink="">
      <xdr:nvSpPr>
        <xdr:cNvPr id="18" name="Rectangle: Rounded Corners 17">
          <a:extLst>
            <a:ext uri="{FF2B5EF4-FFF2-40B4-BE49-F238E27FC236}">
              <a16:creationId xmlns:a16="http://schemas.microsoft.com/office/drawing/2014/main" id="{457792CF-56CB-87A9-9FD3-32FD078A282B}"/>
            </a:ext>
          </a:extLst>
        </xdr:cNvPr>
        <xdr:cNvSpPr/>
      </xdr:nvSpPr>
      <xdr:spPr>
        <a:xfrm>
          <a:off x="1605552" y="67853"/>
          <a:ext cx="6788873" cy="716127"/>
        </a:xfrm>
        <a:prstGeom prst="roundRect">
          <a:avLst>
            <a:gd name="adj" fmla="val 5044"/>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rgbClr val="002060"/>
              </a:solidFill>
            </a:rPr>
            <a:t>dashbord</a:t>
          </a:r>
          <a:r>
            <a:rPr lang="fr-FR" sz="2000" baseline="0">
              <a:solidFill>
                <a:srgbClr val="002060"/>
              </a:solidFill>
            </a:rPr>
            <a:t> des Vente du 2003 Globale</a:t>
          </a:r>
          <a:endParaRPr lang="fr-FR" sz="2000">
            <a:solidFill>
              <a:srgbClr val="002060"/>
            </a:solidFill>
          </a:endParaRPr>
        </a:p>
      </xdr:txBody>
    </xdr:sp>
    <xdr:clientData/>
  </xdr:twoCellAnchor>
  <xdr:twoCellAnchor>
    <xdr:from>
      <xdr:col>2</xdr:col>
      <xdr:colOff>51289</xdr:colOff>
      <xdr:row>3</xdr:row>
      <xdr:rowOff>29307</xdr:rowOff>
    </xdr:from>
    <xdr:to>
      <xdr:col>5</xdr:col>
      <xdr:colOff>446943</xdr:colOff>
      <xdr:row>3</xdr:row>
      <xdr:rowOff>183173</xdr:rowOff>
    </xdr:to>
    <xdr:sp macro="" textlink="">
      <xdr:nvSpPr>
        <xdr:cNvPr id="19" name="Rectangle: Rounded Corners 18">
          <a:extLst>
            <a:ext uri="{FF2B5EF4-FFF2-40B4-BE49-F238E27FC236}">
              <a16:creationId xmlns:a16="http://schemas.microsoft.com/office/drawing/2014/main" id="{F0711E93-BFDD-0C02-760D-14DD538FEB60}"/>
            </a:ext>
          </a:extLst>
        </xdr:cNvPr>
        <xdr:cNvSpPr/>
      </xdr:nvSpPr>
      <xdr:spPr>
        <a:xfrm>
          <a:off x="1729154" y="600807"/>
          <a:ext cx="2220058" cy="153866"/>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100">
              <a:solidFill>
                <a:schemeClr val="tx1">
                  <a:lumMod val="50000"/>
                  <a:lumOff val="50000"/>
                </a:schemeClr>
              </a:solidFill>
            </a:rPr>
            <a:t>les numeros sont en Euro</a:t>
          </a:r>
          <a:r>
            <a:rPr lang="fr-FR" sz="1100" baseline="0">
              <a:solidFill>
                <a:schemeClr val="tx1">
                  <a:lumMod val="50000"/>
                  <a:lumOff val="50000"/>
                </a:schemeClr>
              </a:solidFill>
            </a:rPr>
            <a:t>  €</a:t>
          </a:r>
          <a:endParaRPr lang="fr-FR" sz="1100">
            <a:solidFill>
              <a:schemeClr val="tx1">
                <a:lumMod val="50000"/>
                <a:lumOff val="50000"/>
              </a:schemeClr>
            </a:solidFill>
          </a:endParaRPr>
        </a:p>
      </xdr:txBody>
    </xdr:sp>
    <xdr:clientData/>
  </xdr:twoCellAnchor>
  <xdr:twoCellAnchor>
    <xdr:from>
      <xdr:col>1</xdr:col>
      <xdr:colOff>169474</xdr:colOff>
      <xdr:row>4</xdr:row>
      <xdr:rowOff>155775</xdr:rowOff>
    </xdr:from>
    <xdr:to>
      <xdr:col>5</xdr:col>
      <xdr:colOff>299282</xdr:colOff>
      <xdr:row>9</xdr:row>
      <xdr:rowOff>29306</xdr:rowOff>
    </xdr:to>
    <xdr:sp macro="" textlink="">
      <xdr:nvSpPr>
        <xdr:cNvPr id="20" name="Rectangle: Rounded Corners 19">
          <a:extLst>
            <a:ext uri="{FF2B5EF4-FFF2-40B4-BE49-F238E27FC236}">
              <a16:creationId xmlns:a16="http://schemas.microsoft.com/office/drawing/2014/main" id="{66CF0827-903A-D997-21CB-3743BD956609}"/>
            </a:ext>
          </a:extLst>
        </xdr:cNvPr>
        <xdr:cNvSpPr/>
      </xdr:nvSpPr>
      <xdr:spPr>
        <a:xfrm>
          <a:off x="1605551" y="917775"/>
          <a:ext cx="2196000" cy="826031"/>
        </a:xfrm>
        <a:prstGeom prst="roundRect">
          <a:avLst>
            <a:gd name="adj" fmla="val 5044"/>
          </a:avLst>
        </a:prstGeom>
        <a:noFill/>
        <a:ln>
          <a:solidFill>
            <a:schemeClr val="accent5">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rgbClr val="002060"/>
              </a:solidFill>
            </a:rPr>
            <a:t>Vente</a:t>
          </a:r>
        </a:p>
      </xdr:txBody>
    </xdr:sp>
    <xdr:clientData/>
  </xdr:twoCellAnchor>
  <xdr:twoCellAnchor>
    <xdr:from>
      <xdr:col>5</xdr:col>
      <xdr:colOff>402980</xdr:colOff>
      <xdr:row>4</xdr:row>
      <xdr:rowOff>155775</xdr:rowOff>
    </xdr:from>
    <xdr:to>
      <xdr:col>9</xdr:col>
      <xdr:colOff>166441</xdr:colOff>
      <xdr:row>9</xdr:row>
      <xdr:rowOff>31275</xdr:rowOff>
    </xdr:to>
    <xdr:sp macro="" textlink="">
      <xdr:nvSpPr>
        <xdr:cNvPr id="21" name="Rectangle: Rounded Corners 20">
          <a:extLst>
            <a:ext uri="{FF2B5EF4-FFF2-40B4-BE49-F238E27FC236}">
              <a16:creationId xmlns:a16="http://schemas.microsoft.com/office/drawing/2014/main" id="{06C16D6A-02C3-202F-C17C-941910C0BC77}"/>
            </a:ext>
          </a:extLst>
        </xdr:cNvPr>
        <xdr:cNvSpPr/>
      </xdr:nvSpPr>
      <xdr:spPr>
        <a:xfrm>
          <a:off x="3905249" y="917775"/>
          <a:ext cx="2196000" cy="828000"/>
        </a:xfrm>
        <a:prstGeom prst="roundRect">
          <a:avLst>
            <a:gd name="adj" fmla="val 5044"/>
          </a:avLst>
        </a:prstGeom>
        <a:noFill/>
        <a:ln>
          <a:solidFill>
            <a:schemeClr val="accent5">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rgbClr val="002060"/>
              </a:solidFill>
            </a:rPr>
            <a:t>Total</a:t>
          </a:r>
          <a:r>
            <a:rPr lang="fr-FR" sz="2000" baseline="0">
              <a:solidFill>
                <a:srgbClr val="002060"/>
              </a:solidFill>
            </a:rPr>
            <a:t> Commande</a:t>
          </a:r>
          <a:endParaRPr lang="fr-FR" sz="2000">
            <a:solidFill>
              <a:srgbClr val="002060"/>
            </a:solidFill>
          </a:endParaRPr>
        </a:p>
      </xdr:txBody>
    </xdr:sp>
    <xdr:clientData/>
  </xdr:twoCellAnchor>
  <xdr:twoCellAnchor>
    <xdr:from>
      <xdr:col>9</xdr:col>
      <xdr:colOff>301361</xdr:colOff>
      <xdr:row>4</xdr:row>
      <xdr:rowOff>148448</xdr:rowOff>
    </xdr:from>
    <xdr:to>
      <xdr:col>13</xdr:col>
      <xdr:colOff>13534</xdr:colOff>
      <xdr:row>9</xdr:row>
      <xdr:rowOff>23948</xdr:rowOff>
    </xdr:to>
    <xdr:sp macro="" textlink="">
      <xdr:nvSpPr>
        <xdr:cNvPr id="22" name="Rectangle: Rounded Corners 21">
          <a:extLst>
            <a:ext uri="{FF2B5EF4-FFF2-40B4-BE49-F238E27FC236}">
              <a16:creationId xmlns:a16="http://schemas.microsoft.com/office/drawing/2014/main" id="{087AC357-3A56-6C84-65AF-FBCED47C32C2}"/>
            </a:ext>
          </a:extLst>
        </xdr:cNvPr>
        <xdr:cNvSpPr/>
      </xdr:nvSpPr>
      <xdr:spPr>
        <a:xfrm>
          <a:off x="6155573" y="910448"/>
          <a:ext cx="2210653" cy="828000"/>
        </a:xfrm>
        <a:prstGeom prst="roundRect">
          <a:avLst>
            <a:gd name="adj" fmla="val 5044"/>
          </a:avLst>
        </a:prstGeom>
        <a:noFill/>
        <a:ln>
          <a:solidFill>
            <a:schemeClr val="accent5">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2000">
            <a:solidFill>
              <a:srgbClr val="002060"/>
            </a:solidFill>
          </a:endParaRPr>
        </a:p>
      </xdr:txBody>
    </xdr:sp>
    <xdr:clientData/>
  </xdr:twoCellAnchor>
  <xdr:twoCellAnchor>
    <xdr:from>
      <xdr:col>1</xdr:col>
      <xdr:colOff>147491</xdr:colOff>
      <xdr:row>10</xdr:row>
      <xdr:rowOff>133795</xdr:rowOff>
    </xdr:from>
    <xdr:to>
      <xdr:col>9</xdr:col>
      <xdr:colOff>157356</xdr:colOff>
      <xdr:row>25</xdr:row>
      <xdr:rowOff>117231</xdr:rowOff>
    </xdr:to>
    <xdr:sp macro="" textlink="">
      <xdr:nvSpPr>
        <xdr:cNvPr id="24" name="Rectangle: Rounded Corners 23">
          <a:extLst>
            <a:ext uri="{FF2B5EF4-FFF2-40B4-BE49-F238E27FC236}">
              <a16:creationId xmlns:a16="http://schemas.microsoft.com/office/drawing/2014/main" id="{49D9E268-EEAE-DDAD-08FB-CFA02D741A85}"/>
            </a:ext>
          </a:extLst>
        </xdr:cNvPr>
        <xdr:cNvSpPr/>
      </xdr:nvSpPr>
      <xdr:spPr>
        <a:xfrm>
          <a:off x="1583568" y="2038795"/>
          <a:ext cx="4428000" cy="2840936"/>
        </a:xfrm>
        <a:prstGeom prst="roundRect">
          <a:avLst>
            <a:gd name="adj" fmla="val 5044"/>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b="1">
              <a:solidFill>
                <a:schemeClr val="tx1"/>
              </a:solidFill>
            </a:rPr>
            <a:t>2003-2004 Évolution des ventes (en millions</a:t>
          </a:r>
          <a:r>
            <a:rPr lang="fr-FR" sz="1600" b="0">
              <a:solidFill>
                <a:schemeClr val="tx1"/>
              </a:solidFill>
            </a:rPr>
            <a:t>)</a:t>
          </a:r>
          <a:endParaRPr lang="fr-FR" sz="1600">
            <a:solidFill>
              <a:schemeClr val="tx1"/>
            </a:solidFill>
          </a:endParaRPr>
        </a:p>
      </xdr:txBody>
    </xdr:sp>
    <xdr:clientData/>
  </xdr:twoCellAnchor>
  <xdr:twoCellAnchor>
    <xdr:from>
      <xdr:col>9</xdr:col>
      <xdr:colOff>316015</xdr:colOff>
      <xdr:row>10</xdr:row>
      <xdr:rowOff>141120</xdr:rowOff>
    </xdr:from>
    <xdr:to>
      <xdr:col>13</xdr:col>
      <xdr:colOff>65943</xdr:colOff>
      <xdr:row>25</xdr:row>
      <xdr:rowOff>124557</xdr:rowOff>
    </xdr:to>
    <xdr:sp macro="" textlink="">
      <xdr:nvSpPr>
        <xdr:cNvPr id="25" name="Rectangle: Rounded Corners 24">
          <a:extLst>
            <a:ext uri="{FF2B5EF4-FFF2-40B4-BE49-F238E27FC236}">
              <a16:creationId xmlns:a16="http://schemas.microsoft.com/office/drawing/2014/main" id="{85DCB8AA-8151-FE4D-235A-0318B4E2C5A0}"/>
            </a:ext>
          </a:extLst>
        </xdr:cNvPr>
        <xdr:cNvSpPr/>
      </xdr:nvSpPr>
      <xdr:spPr>
        <a:xfrm>
          <a:off x="6170227" y="2046120"/>
          <a:ext cx="2248408" cy="2840937"/>
        </a:xfrm>
        <a:prstGeom prst="roundRect">
          <a:avLst>
            <a:gd name="adj" fmla="val 5044"/>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rgbClr val="002060"/>
              </a:solidFill>
            </a:rPr>
            <a:t>TOP</a:t>
          </a:r>
          <a:r>
            <a:rPr lang="fr-FR" sz="2000" baseline="0">
              <a:solidFill>
                <a:srgbClr val="002060"/>
              </a:solidFill>
            </a:rPr>
            <a:t> 5 Bestseller</a:t>
          </a:r>
          <a:endParaRPr lang="fr-FR" sz="2000">
            <a:solidFill>
              <a:srgbClr val="002060"/>
            </a:solidFill>
          </a:endParaRPr>
        </a:p>
      </xdr:txBody>
    </xdr:sp>
    <xdr:clientData/>
  </xdr:twoCellAnchor>
  <xdr:twoCellAnchor>
    <xdr:from>
      <xdr:col>13</xdr:col>
      <xdr:colOff>250073</xdr:colOff>
      <xdr:row>0</xdr:row>
      <xdr:rowOff>58616</xdr:rowOff>
    </xdr:from>
    <xdr:to>
      <xdr:col>17</xdr:col>
      <xdr:colOff>249115</xdr:colOff>
      <xdr:row>25</xdr:row>
      <xdr:rowOff>124558</xdr:rowOff>
    </xdr:to>
    <xdr:sp macro="" textlink="">
      <xdr:nvSpPr>
        <xdr:cNvPr id="26" name="Rectangle: Rounded Corners 25">
          <a:extLst>
            <a:ext uri="{FF2B5EF4-FFF2-40B4-BE49-F238E27FC236}">
              <a16:creationId xmlns:a16="http://schemas.microsoft.com/office/drawing/2014/main" id="{4EFF6CF0-9F66-6B90-B078-BFC4972557C2}"/>
            </a:ext>
          </a:extLst>
        </xdr:cNvPr>
        <xdr:cNvSpPr/>
      </xdr:nvSpPr>
      <xdr:spPr>
        <a:xfrm>
          <a:off x="8785938" y="58616"/>
          <a:ext cx="2431581" cy="4828442"/>
        </a:xfrm>
        <a:prstGeom prst="roundRect">
          <a:avLst>
            <a:gd name="adj" fmla="val 5044"/>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rgbClr val="002060"/>
              </a:solidFill>
            </a:rPr>
            <a:t>Vente</a:t>
          </a:r>
          <a:r>
            <a:rPr lang="fr-FR" sz="2000" baseline="0">
              <a:solidFill>
                <a:srgbClr val="002060"/>
              </a:solidFill>
            </a:rPr>
            <a:t> Par Villes Française</a:t>
          </a:r>
          <a:endParaRPr lang="fr-FR" sz="2000">
            <a:solidFill>
              <a:srgbClr val="002060"/>
            </a:solidFill>
          </a:endParaRPr>
        </a:p>
      </xdr:txBody>
    </xdr:sp>
    <xdr:clientData/>
  </xdr:twoCellAnchor>
  <xdr:twoCellAnchor>
    <xdr:from>
      <xdr:col>2</xdr:col>
      <xdr:colOff>49696</xdr:colOff>
      <xdr:row>13</xdr:row>
      <xdr:rowOff>132522</xdr:rowOff>
    </xdr:from>
    <xdr:to>
      <xdr:col>9</xdr:col>
      <xdr:colOff>124241</xdr:colOff>
      <xdr:row>25</xdr:row>
      <xdr:rowOff>24847</xdr:rowOff>
    </xdr:to>
    <xdr:graphicFrame macro="">
      <xdr:nvGraphicFramePr>
        <xdr:cNvPr id="27" name="Chart 26">
          <a:extLst>
            <a:ext uri="{FF2B5EF4-FFF2-40B4-BE49-F238E27FC236}">
              <a16:creationId xmlns:a16="http://schemas.microsoft.com/office/drawing/2014/main" id="{B6268BD3-83D4-454A-B79D-D7EA14B91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364435</xdr:colOff>
      <xdr:row>12</xdr:row>
      <xdr:rowOff>165653</xdr:rowOff>
    </xdr:from>
    <xdr:to>
      <xdr:col>13</xdr:col>
      <xdr:colOff>16565</xdr:colOff>
      <xdr:row>23</xdr:row>
      <xdr:rowOff>157371</xdr:rowOff>
    </xdr:to>
    <xdr:graphicFrame macro="">
      <xdr:nvGraphicFramePr>
        <xdr:cNvPr id="28" name="Chart 27">
          <a:extLst>
            <a:ext uri="{FF2B5EF4-FFF2-40B4-BE49-F238E27FC236}">
              <a16:creationId xmlns:a16="http://schemas.microsoft.com/office/drawing/2014/main" id="{92661855-1C25-4433-9EB3-831CF518D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161925</xdr:colOff>
      <xdr:row>29</xdr:row>
      <xdr:rowOff>76200</xdr:rowOff>
    </xdr:from>
    <xdr:to>
      <xdr:col>12</xdr:col>
      <xdr:colOff>647700</xdr:colOff>
      <xdr:row>39</xdr:row>
      <xdr:rowOff>95250</xdr:rowOff>
    </xdr:to>
    <xdr:graphicFrame macro="">
      <xdr:nvGraphicFramePr>
        <xdr:cNvPr id="34" name="Chart 33">
          <a:extLst>
            <a:ext uri="{FF2B5EF4-FFF2-40B4-BE49-F238E27FC236}">
              <a16:creationId xmlns:a16="http://schemas.microsoft.com/office/drawing/2014/main" id="{052D397E-3333-4B91-9C17-EFA41F8DA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104775</xdr:colOff>
      <xdr:row>26</xdr:row>
      <xdr:rowOff>122071</xdr:rowOff>
    </xdr:from>
    <xdr:to>
      <xdr:col>12</xdr:col>
      <xdr:colOff>742950</xdr:colOff>
      <xdr:row>39</xdr:row>
      <xdr:rowOff>152401</xdr:rowOff>
    </xdr:to>
    <xdr:sp macro="" textlink="">
      <xdr:nvSpPr>
        <xdr:cNvPr id="35" name="Rectangle: Rounded Corners 34">
          <a:extLst>
            <a:ext uri="{FF2B5EF4-FFF2-40B4-BE49-F238E27FC236}">
              <a16:creationId xmlns:a16="http://schemas.microsoft.com/office/drawing/2014/main" id="{5794BB0C-3B2C-6F4C-23CB-D4EBF2E0E0D9}"/>
            </a:ext>
          </a:extLst>
        </xdr:cNvPr>
        <xdr:cNvSpPr/>
      </xdr:nvSpPr>
      <xdr:spPr>
        <a:xfrm>
          <a:off x="2000250" y="5075071"/>
          <a:ext cx="6734175" cy="2506830"/>
        </a:xfrm>
        <a:prstGeom prst="roundRect">
          <a:avLst>
            <a:gd name="adj" fmla="val 5044"/>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2000">
            <a:solidFill>
              <a:srgbClr val="002060"/>
            </a:solidFill>
          </a:endParaRPr>
        </a:p>
      </xdr:txBody>
    </xdr:sp>
    <xdr:clientData/>
  </xdr:twoCellAnchor>
  <xdr:twoCellAnchor>
    <xdr:from>
      <xdr:col>13</xdr:col>
      <xdr:colOff>327991</xdr:colOff>
      <xdr:row>3</xdr:row>
      <xdr:rowOff>132523</xdr:rowOff>
    </xdr:from>
    <xdr:to>
      <xdr:col>17</xdr:col>
      <xdr:colOff>200025</xdr:colOff>
      <xdr:row>24</xdr:row>
      <xdr:rowOff>157371</xdr:rowOff>
    </xdr:to>
    <xdr:graphicFrame macro="">
      <xdr:nvGraphicFramePr>
        <xdr:cNvPr id="3" name="Chart 2">
          <a:extLst>
            <a:ext uri="{FF2B5EF4-FFF2-40B4-BE49-F238E27FC236}">
              <a16:creationId xmlns:a16="http://schemas.microsoft.com/office/drawing/2014/main" id="{516562A8-D3DA-431E-AD58-476B5673C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1247775</xdr:colOff>
      <xdr:row>0</xdr:row>
      <xdr:rowOff>66675</xdr:rowOff>
    </xdr:from>
    <xdr:to>
      <xdr:col>1</xdr:col>
      <xdr:colOff>14324</xdr:colOff>
      <xdr:row>3</xdr:row>
      <xdr:rowOff>117400</xdr:rowOff>
    </xdr:to>
    <xdr:pic>
      <xdr:nvPicPr>
        <xdr:cNvPr id="4" name="Graphic 3" descr="Male profile with solid fill">
          <a:hlinkClick xmlns:r="http://schemas.openxmlformats.org/officeDocument/2006/relationships" r:id="rId18" tooltip="https://github.com/Hasnain-mustufai"/>
          <a:extLst>
            <a:ext uri="{FF2B5EF4-FFF2-40B4-BE49-F238E27FC236}">
              <a16:creationId xmlns:a16="http://schemas.microsoft.com/office/drawing/2014/main" id="{40292B53-08CB-4AE9-9C62-3C829F43F9C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47775" y="66675"/>
          <a:ext cx="614399" cy="622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228600</xdr:colOff>
      <xdr:row>4</xdr:row>
      <xdr:rowOff>95251</xdr:rowOff>
    </xdr:from>
    <xdr:to>
      <xdr:col>23</xdr:col>
      <xdr:colOff>352425</xdr:colOff>
      <xdr:row>17</xdr:row>
      <xdr:rowOff>133351</xdr:rowOff>
    </xdr:to>
    <xdr:graphicFrame macro="">
      <xdr:nvGraphicFramePr>
        <xdr:cNvPr id="2" name="Chart 1">
          <a:extLst>
            <a:ext uri="{FF2B5EF4-FFF2-40B4-BE49-F238E27FC236}">
              <a16:creationId xmlns:a16="http://schemas.microsoft.com/office/drawing/2014/main" id="{2A2EF867-396C-5913-1228-4A1E57447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17</xdr:row>
      <xdr:rowOff>90487</xdr:rowOff>
    </xdr:from>
    <xdr:to>
      <xdr:col>10</xdr:col>
      <xdr:colOff>142875</xdr:colOff>
      <xdr:row>31</xdr:row>
      <xdr:rowOff>166687</xdr:rowOff>
    </xdr:to>
    <xdr:graphicFrame macro="">
      <xdr:nvGraphicFramePr>
        <xdr:cNvPr id="3" name="Chart 2">
          <a:extLst>
            <a:ext uri="{FF2B5EF4-FFF2-40B4-BE49-F238E27FC236}">
              <a16:creationId xmlns:a16="http://schemas.microsoft.com/office/drawing/2014/main" id="{D41357BF-13AA-C8C4-D740-50E0F4368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133350</xdr:colOff>
      <xdr:row>46</xdr:row>
      <xdr:rowOff>157162</xdr:rowOff>
    </xdr:from>
    <xdr:to>
      <xdr:col>10</xdr:col>
      <xdr:colOff>171450</xdr:colOff>
      <xdr:row>62</xdr:row>
      <xdr:rowOff>42862</xdr:rowOff>
    </xdr:to>
    <xdr:graphicFrame macro="">
      <xdr:nvGraphicFramePr>
        <xdr:cNvPr id="9" name="Chart 8">
          <a:extLst>
            <a:ext uri="{FF2B5EF4-FFF2-40B4-BE49-F238E27FC236}">
              <a16:creationId xmlns:a16="http://schemas.microsoft.com/office/drawing/2014/main" id="{235DC3DB-82F2-6167-F9C7-DAFA5341B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468966</xdr:colOff>
      <xdr:row>42</xdr:row>
      <xdr:rowOff>126906</xdr:rowOff>
    </xdr:from>
    <xdr:to>
      <xdr:col>23</xdr:col>
      <xdr:colOff>168648</xdr:colOff>
      <xdr:row>57</xdr:row>
      <xdr:rowOff>12606</xdr:rowOff>
    </xdr:to>
    <xdr:graphicFrame macro="">
      <xdr:nvGraphicFramePr>
        <xdr:cNvPr id="11" name="Chart 10">
          <a:extLst>
            <a:ext uri="{FF2B5EF4-FFF2-40B4-BE49-F238E27FC236}">
              <a16:creationId xmlns:a16="http://schemas.microsoft.com/office/drawing/2014/main" id="{8832581A-1DBE-4D8B-F02A-87E7E68B4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593912</xdr:colOff>
      <xdr:row>25</xdr:row>
      <xdr:rowOff>136430</xdr:rowOff>
    </xdr:from>
    <xdr:to>
      <xdr:col>30</xdr:col>
      <xdr:colOff>89647</xdr:colOff>
      <xdr:row>44</xdr:row>
      <xdr:rowOff>89647</xdr:rowOff>
    </xdr:to>
    <xdr:graphicFrame macro="">
      <xdr:nvGraphicFramePr>
        <xdr:cNvPr id="12" name="Chart 11">
          <a:extLst>
            <a:ext uri="{FF2B5EF4-FFF2-40B4-BE49-F238E27FC236}">
              <a16:creationId xmlns:a16="http://schemas.microsoft.com/office/drawing/2014/main" id="{DEB7DA0C-1D11-FC51-3F50-56E1D0834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hnah Hussain" refreshedDate="45947.186534953704" createdVersion="8" refreshedVersion="8" minRefreshableVersion="3" recordCount="2823" xr:uid="{0E1CDB42-B6C2-4A62-9DAB-8B311314E8E9}">
  <cacheSource type="worksheet">
    <worksheetSource name="Table1"/>
  </cacheSource>
  <cacheFields count="24">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16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4">
      <sharedItems containsSemiMixedTypes="0" containsString="0" containsNumber="1" minValue="482.13" maxValue="9048.16" count="1543">
        <n v="1689.03"/>
        <n v="1903.22"/>
        <n v="3000"/>
        <n v="3390"/>
        <n v="1404"/>
        <n v="2472.96"/>
        <n v="2500"/>
        <n v="2600"/>
        <n v="2055.7400000000002"/>
        <n v="3900"/>
        <n v="1189.98"/>
        <n v="1938.8899999999999"/>
        <n v="2011.1000000000001"/>
        <n v="2242.89"/>
        <n v="2700"/>
        <n v="3100"/>
        <n v="3403.35"/>
        <n v="3500"/>
        <n v="3600"/>
        <n v="4200"/>
        <n v="4600"/>
        <n v="1666.6999999999998"/>
        <n v="1705.92"/>
        <n v="1742.4"/>
        <n v="1942.15"/>
        <n v="2300"/>
        <n v="2400"/>
        <n v="2900"/>
        <n v="3227.63"/>
        <n v="3300"/>
        <n v="3400"/>
        <n v="3800"/>
        <n v="4100"/>
        <n v="1419.5"/>
        <n v="2034.3500000000001"/>
        <n v="2038.87"/>
        <n v="2200"/>
        <n v="2897.4700000000003"/>
        <n v="3164.46"/>
        <n v="3193.52"/>
        <n v="3382.5"/>
        <n v="3983.5"/>
        <n v="4300"/>
        <n v="5000"/>
        <n v="1565.85"/>
        <n v="1630.6000000000001"/>
        <n v="1657.76"/>
        <n v="2406.36"/>
        <n v="2481.64"/>
        <n v="2526.7200000000003"/>
        <n v="2949.12"/>
        <n v="3073.26"/>
        <n v="3200"/>
        <n v="3241.5"/>
        <n v="3273.6000000000004"/>
        <n v="3421.04"/>
        <n v="3659.32"/>
        <n v="1858"/>
        <n v="2055.23"/>
        <n v="2100"/>
        <n v="2871"/>
        <n v="3155.14"/>
        <n v="3896.49"/>
        <n v="1173.1500000000001"/>
        <n v="1777.1"/>
        <n v="1892.1"/>
        <n v="2060.4499999999998"/>
        <n v="2130.0099999999998"/>
        <n v="2821.66"/>
        <n v="2914.1099999999997"/>
        <n v="3130.82"/>
        <n v="3485.8199999999997"/>
        <n v="4000"/>
        <n v="4400"/>
        <n v="4500"/>
        <n v="930.90000000000009"/>
        <n v="4700"/>
        <n v="710.19999999999993"/>
        <n v="1608"/>
        <n v="1654.56"/>
        <n v="1721.73"/>
        <n v="1729.65"/>
        <n v="1987.7400000000002"/>
        <n v="2499.56"/>
        <n v="2574.1799999999998"/>
        <n v="3069"/>
        <n v="3360.4500000000003"/>
        <n v="3700"/>
        <n v="1801.24"/>
        <n v="2253.6800000000003"/>
        <n v="2354.88"/>
        <n v="3288.7799999999997"/>
        <n v="1575.9599999999998"/>
        <n v="2490.5"/>
        <n v="4900"/>
        <n v="721.43999999999994"/>
        <n v="1560.4399999999998"/>
        <n v="3090.15"/>
        <n v="4800"/>
        <n v="3259.92"/>
        <n v="1711.26"/>
        <n v="1033.4100000000001"/>
        <n v="2011.8"/>
        <n v="2184"/>
        <n v="2240.66"/>
        <n v="3027.84"/>
        <n v="3753.9"/>
        <n v="1348.76"/>
        <n v="1459.6000000000001"/>
        <n v="1539.72"/>
        <n v="1878.6599999999999"/>
        <n v="1916.75"/>
        <n v="1968.1200000000001"/>
        <n v="2443.6"/>
        <n v="2499.2599999999998"/>
        <n v="2687.04"/>
        <n v="2730.06"/>
        <n v="3066.7000000000003"/>
        <n v="3169.95"/>
        <n v="2082.4900000000002"/>
        <n v="2094.67"/>
        <n v="2479.21"/>
        <n v="2480.3799999999997"/>
        <n v="2674.9"/>
        <n v="2793.86"/>
        <n v="2848.86"/>
        <n v="3268"/>
        <n v="3431.75"/>
        <n v="3863.87"/>
        <n v="2168.5"/>
        <n v="2460.16"/>
        <n v="2765.8999999999996"/>
        <n v="3293.3999999999996"/>
        <n v="1207.44"/>
        <n v="1384.4599999999998"/>
        <n v="1536.57"/>
        <n v="1707.14"/>
        <n v="1740.9"/>
        <n v="2000"/>
        <n v="2042.88"/>
        <n v="2063.06"/>
        <n v="2800"/>
        <n v="3112.3399999999997"/>
        <n v="3693.3399999999997"/>
        <n v="2993.5"/>
        <n v="995.5"/>
        <n v="1327.79"/>
        <n v="1528.58"/>
        <n v="1702.8000000000002"/>
        <n v="1713.8000000000002"/>
        <n v="2262.96"/>
        <n v="2326.4"/>
        <n v="2348.75"/>
        <n v="3081.2400000000002"/>
        <n v="4068.9600000000005"/>
        <n v="1630.2"/>
        <n v="2309.58"/>
        <n v="2314.69"/>
        <n v="2795.27"/>
        <n v="2795.8599999999997"/>
        <n v="2921.7"/>
        <n v="3128.92"/>
        <n v="3390.2000000000003"/>
        <n v="4141.33"/>
        <n v="1213.8"/>
        <n v="1489.4099999999999"/>
        <n v="1939.8"/>
        <n v="2054.36"/>
        <n v="2337.75"/>
        <n v="3179.5200000000004"/>
        <n v="3104"/>
        <n v="3962.8799999999997"/>
        <n v="1860"/>
        <n v="2079.04"/>
        <n v="2562.2999999999997"/>
        <n v="3828.3"/>
        <n v="3838.05"/>
        <n v="3883.1099999999997"/>
        <n v="3899.4999999999995"/>
        <n v="3853.6000000000004"/>
        <n v="875.91"/>
        <n v="1716.22"/>
        <n v="1891.78"/>
        <n v="2213.38"/>
        <n v="2349.9"/>
        <n v="4094.5"/>
        <n v="1355.1299999999999"/>
        <n v="1863.3600000000001"/>
        <n v="2691.09"/>
        <n v="2797.9"/>
        <n v="3394.23"/>
        <n v="3565.9199999999996"/>
        <n v="3858.1"/>
        <n v="1853.4"/>
        <n v="3273.9"/>
        <n v="3570.29"/>
        <n v="3884.3399999999997"/>
        <n v="717.4"/>
        <n v="1327.59"/>
        <n v="1785.5099999999998"/>
        <n v="1787.56"/>
        <n v="1800.2400000000002"/>
        <n v="2008.13"/>
        <n v="2266.1999999999998"/>
        <n v="2694"/>
        <n v="2838.81"/>
        <n v="3510"/>
        <n v="3806.88"/>
        <n v="4224"/>
        <n v="1295.06"/>
        <n v="4380.2"/>
        <n v="1424"/>
        <n v="1801.2"/>
        <n v="2113.3700000000003"/>
        <n v="1254.8300000000002"/>
        <n v="1701.28"/>
        <n v="2851.54"/>
        <n v="891.03"/>
        <n v="1086.5999999999999"/>
        <n v="1103.76"/>
        <n v="3784.8"/>
        <n v="1685.28"/>
        <n v="1724.9699999999998"/>
        <n v="2091.1799999999998"/>
        <n v="2151.8200000000002"/>
        <n v="2624"/>
        <n v="3131.9399999999996"/>
        <n v="3245.58"/>
        <n v="3612.4300000000003"/>
        <n v="4814.25"/>
        <n v="1246.4399999999998"/>
        <n v="1646.19"/>
        <n v="1851.73"/>
        <n v="1853.32"/>
        <n v="1874.05"/>
        <n v="2152.02"/>
        <n v="2560.4700000000003"/>
        <n v="2643.9900000000002"/>
        <n v="2688"/>
        <n v="2919.58"/>
        <n v="3442.6400000000003"/>
        <n v="1637.2"/>
        <n v="1109.8"/>
        <n v="1490.1000000000001"/>
        <n v="1645.65"/>
        <n v="2559.6"/>
        <n v="2797.41"/>
        <n v="3091.68"/>
        <n v="3098.7000000000003"/>
        <n v="3501.6000000000004"/>
        <n v="3746.7000000000003"/>
        <n v="3902.41"/>
        <n v="4119.3999999999996"/>
        <n v="3155.58"/>
        <n v="1066.75"/>
        <n v="1340.64"/>
        <n v="2004.77"/>
        <n v="2057.4"/>
        <n v="2142.14"/>
        <n v="3097.44"/>
        <n v="3230.37"/>
        <n v="1506.5"/>
        <n v="1545.6"/>
        <n v="2282.2200000000003"/>
        <n v="2356.25"/>
        <n v="2671.9500000000003"/>
        <n v="1013.4799999999999"/>
        <n v="1194.8399999999999"/>
        <n v="1496.6399999999999"/>
        <n v="1746.6"/>
        <n v="1811.3999999999999"/>
        <n v="2414.7200000000003"/>
        <n v="3958.5"/>
        <n v="1282.8"/>
        <n v="1499.1"/>
        <n v="2850.82"/>
        <n v="4285.46"/>
        <n v="1209.3000000000002"/>
        <n v="2617.85"/>
        <n v="2701.92"/>
        <n v="1632.75"/>
        <n v="1681.3500000000001"/>
        <n v="1779.7099999999998"/>
        <n v="1834.36"/>
        <n v="2573.46"/>
        <n v="2711.88"/>
        <n v="2780.81"/>
        <n v="3003"/>
        <n v="4407.5"/>
        <n v="2315.88"/>
        <n v="2826.27"/>
        <n v="1670.2600000000002"/>
        <n v="1671.4399999999998"/>
        <n v="1900.26"/>
        <n v="2513.4100000000003"/>
        <n v="2925.76"/>
        <n v="3392.84"/>
        <n v="3482.16"/>
        <n v="3715.2000000000003"/>
        <n v="3778.28"/>
        <n v="820.40000000000009"/>
        <n v="1474.66"/>
        <n v="1239"/>
        <n v="1357.86"/>
        <n v="1543.3"/>
        <n v="1705.4099999999999"/>
        <n v="1762.08"/>
        <n v="2162.16"/>
        <n v="2169.1800000000003"/>
        <n v="2219.6"/>
        <n v="3490"/>
        <n v="1554"/>
        <n v="3364.9"/>
        <n v="1226.5899999999999"/>
        <n v="1541"/>
        <n v="2013.5000000000002"/>
        <n v="2692.1200000000003"/>
        <n v="1007.14"/>
        <n v="1442.26"/>
        <n v="1560.47"/>
        <n v="1879.7400000000002"/>
        <n v="2304.4499999999998"/>
        <n v="4389.12"/>
        <n v="3358.08"/>
        <n v="3845.1"/>
        <n v="1345.75"/>
        <n v="2692.06"/>
        <n v="3195.2700000000004"/>
        <n v="3570.12"/>
        <n v="859.14"/>
        <n v="1734"/>
        <n v="2204.1"/>
        <n v="2207.52"/>
        <n v="2351.3599999999997"/>
        <n v="2384.64"/>
        <n v="2537.64"/>
        <n v="4556.16"/>
        <n v="1916.98"/>
        <n v="1467.48"/>
        <n v="1593.1999999999998"/>
        <n v="1668.4"/>
        <n v="1846.42"/>
        <n v="2019.84"/>
        <n v="2431.94"/>
        <n v="3225.06"/>
        <n v="3239.6200000000003"/>
        <n v="3363.5200000000004"/>
        <n v="1490.1599999999999"/>
        <n v="1971.54"/>
        <n v="2186.89"/>
        <n v="2281.91"/>
        <n v="2492.64"/>
        <n v="2762.2000000000003"/>
        <n v="2814.28"/>
        <n v="3233.49"/>
        <n v="3479.7599999999998"/>
        <n v="3756"/>
        <n v="4608"/>
        <n v="1035.58"/>
        <n v="2264.3200000000002"/>
        <n v="2269.92"/>
        <n v="2298.2400000000002"/>
        <n v="2598.8200000000002"/>
        <n v="2816.18"/>
        <n v="3866.3999999999996"/>
        <n v="1262.8"/>
        <n v="1277.6400000000001"/>
        <n v="1453.84"/>
        <n v="1639.22"/>
        <n v="1951.92"/>
        <n v="2167.2200000000003"/>
        <n v="2422.08"/>
        <n v="977.43000000000006"/>
        <n v="1112.94"/>
        <n v="1163.05"/>
        <n v="1495.26"/>
        <n v="1504.1599999999999"/>
        <n v="1584.6599999999999"/>
        <n v="2122.08"/>
        <n v="2759.31"/>
        <n v="2761.96"/>
        <n v="2807.2200000000003"/>
        <n v="2194.2200000000003"/>
        <n v="4480.32"/>
        <n v="1151.44"/>
        <n v="2174.42"/>
        <n v="2840.48"/>
        <n v="3165.5"/>
        <n v="3611.1600000000003"/>
        <n v="1408"/>
        <n v="1857.06"/>
        <n v="2448.7199999999998"/>
        <n v="1824"/>
        <n v="2009.1999999999998"/>
        <n v="2451.84"/>
        <n v="2611"/>
        <n v="2738.54"/>
        <n v="3266.1"/>
        <n v="4055.04"/>
        <n v="1514.52"/>
        <n v="1930.5"/>
        <n v="1988.28"/>
        <n v="2169.9"/>
        <n v="2301.75"/>
        <n v="2748.56"/>
        <n v="3293.24"/>
        <n v="3350.52"/>
        <n v="3431.25"/>
        <n v="1057.56"/>
        <n v="1545.64"/>
        <n v="1605"/>
        <n v="1919.3999999999999"/>
        <n v="1964.76"/>
        <n v="1991.92"/>
        <n v="2497.77"/>
        <n v="2521.0500000000002"/>
        <n v="1506.9599999999998"/>
        <n v="1578.79"/>
        <n v="1626.24"/>
        <n v="1628"/>
        <n v="1830.22"/>
        <n v="2484.6"/>
        <n v="971.9799999999999"/>
        <n v="1138.94"/>
        <n v="1436.7600000000002"/>
        <n v="2183.25"/>
        <n v="2323.6999999999998"/>
        <n v="2649.6"/>
        <n v="2848.23"/>
        <n v="3072.96"/>
        <n v="3107.61"/>
        <n v="3488.34"/>
        <n v="1972"/>
        <n v="2000.77"/>
        <n v="2033.64"/>
        <n v="2655.12"/>
        <n v="3167.36"/>
        <n v="3298.55"/>
        <n v="1336.44"/>
        <n v="1863.41"/>
        <n v="2071.4100000000003"/>
        <n v="2445.6000000000004"/>
        <n v="2647.04"/>
        <n v="972.4"/>
        <n v="1134"/>
        <n v="1747.9"/>
        <n v="1804.0400000000002"/>
        <n v="2254.98"/>
        <n v="2453.5499999999997"/>
        <n v="2832"/>
        <n v="3630.2799999999997"/>
        <n v="3952.83"/>
        <n v="1449.8400000000001"/>
        <n v="1459.92"/>
        <n v="1522.4"/>
        <n v="2389.6799999999998"/>
        <n v="2862.72"/>
        <n v="3079.44"/>
        <n v="2093.44"/>
        <n v="3656"/>
        <n v="3660.92"/>
        <n v="4351.16"/>
        <n v="1517.5400000000002"/>
        <n v="2668.8"/>
        <n v="3199.98"/>
        <n v="3600.24"/>
        <n v="1939.2"/>
        <n v="2880.48"/>
        <n v="2916.76"/>
        <n v="3127.8199999999997"/>
        <n v="3415.68"/>
        <n v="917.7"/>
        <n v="2328.64"/>
        <n v="2530.0099999999998"/>
        <n v="2583.3399999999997"/>
        <n v="3845.6"/>
        <n v="4088.7"/>
        <n v="759.46"/>
        <n v="902.66000000000008"/>
        <n v="1012.4"/>
        <n v="1244.1600000000001"/>
        <n v="1906.5000000000002"/>
        <n v="2341.1999999999998"/>
        <n v="2455.02"/>
        <n v="2491.86"/>
        <n v="2539.84"/>
        <n v="2609.8799999999997"/>
        <n v="1835.98"/>
        <n v="1960.14"/>
        <n v="2142.66"/>
        <n v="2314.2600000000002"/>
        <n v="3172.0499999999997"/>
        <n v="3598.99"/>
        <n v="905.28"/>
        <n v="1385.28"/>
        <n v="1804.44"/>
        <n v="2924.68"/>
        <n v="2856.1400000000003"/>
        <n v="4720"/>
        <n v="1209.5899999999999"/>
        <n v="1487.41"/>
        <n v="1900.36"/>
        <n v="2109.66"/>
        <n v="2172.48"/>
        <n v="2488.3199999999997"/>
        <n v="3267.25"/>
        <n v="3910.4"/>
        <n v="3939.5000000000005"/>
        <n v="4036.04"/>
        <n v="1935.0900000000001"/>
        <n v="2546.8000000000002"/>
        <n v="2846.17"/>
        <n v="3255.3599999999997"/>
        <n v="1113.5999999999999"/>
        <n v="3131.2000000000003"/>
        <n v="3989.76"/>
        <n v="1847"/>
        <n v="1944.3000000000002"/>
        <n v="2168.54"/>
        <n v="777"/>
        <n v="2206.6000000000004"/>
        <n v="2839.32"/>
        <n v="3651.56"/>
        <n v="3846.15"/>
        <n v="1249.4000000000001"/>
        <n v="1295.9699999999998"/>
        <n v="1643.12"/>
        <n v="2241.4500000000003"/>
        <n v="2482.11"/>
        <n v="3184.8"/>
        <n v="3431.7000000000003"/>
        <n v="4368.96"/>
        <n v="4527.04"/>
        <n v="913.92"/>
        <n v="1189.44"/>
        <n v="3053.2799999999997"/>
        <n v="1119.93"/>
        <n v="1888.8799999999999"/>
        <n v="2117.52"/>
        <n v="2444.4"/>
        <n v="3213.87"/>
        <n v="3336.29"/>
        <n v="1247.3999999999999"/>
        <n v="1621.6200000000001"/>
        <n v="2294.1799999999998"/>
        <n v="2544.75"/>
        <n v="2585.9299999999998"/>
        <n v="2657.76"/>
        <n v="3384.36"/>
        <n v="3964.1000000000004"/>
        <n v="1788"/>
        <n v="1968.3"/>
        <n v="2682.96"/>
        <n v="2818.5299999999997"/>
        <n v="2837.46"/>
        <n v="3222"/>
        <n v="3424.7000000000003"/>
        <n v="3949.6499999999996"/>
        <n v="1974.0600000000002"/>
        <n v="2145.12"/>
        <n v="2793.2400000000002"/>
        <n v="2927.43"/>
        <n v="3535.0299999999997"/>
        <n v="1649.55"/>
        <n v="1763.8600000000001"/>
        <n v="1851"/>
        <n v="1986.8000000000002"/>
        <n v="2018.3999999999999"/>
        <n v="2307.2399999999998"/>
        <n v="2592.7199999999998"/>
        <n v="2658.96"/>
        <n v="2678.4"/>
        <n v="2840"/>
        <n v="2953.86"/>
        <n v="3675.8599999999997"/>
        <n v="3844"/>
        <n v="1338.12"/>
        <n v="1731.8400000000001"/>
        <n v="2027.52"/>
        <n v="2254"/>
        <n v="2351.04"/>
        <n v="2488.1400000000003"/>
        <n v="2591.96"/>
        <n v="2730"/>
        <n v="1339.8"/>
        <n v="1476.28"/>
        <n v="2149.7400000000002"/>
        <n v="2399.85"/>
        <n v="3374.71"/>
        <n v="3966.3"/>
        <n v="4039.26"/>
        <n v="2084.75"/>
        <n v="3602.0200000000004"/>
        <n v="683.8"/>
        <n v="1322.16"/>
        <n v="1534.72"/>
        <n v="2349.06"/>
        <n v="1423.2900000000002"/>
        <n v="1820.01"/>
        <n v="2082.88"/>
        <n v="2413.2599999999998"/>
        <n v="3532.2299999999996"/>
        <n v="2148.3000000000002"/>
        <n v="2419.9499999999998"/>
        <n v="2728"/>
        <n v="846.51"/>
        <n v="1931.6499999999999"/>
        <n v="1056.4000000000001"/>
        <n v="1457.82"/>
        <n v="2056.2000000000003"/>
        <n v="1855.41"/>
        <n v="2231"/>
        <n v="3491.67"/>
        <n v="1416.3899999999999"/>
        <n v="1942.77"/>
        <n v="2280.2400000000002"/>
        <n v="2608.96"/>
        <n v="2718.7200000000003"/>
        <n v="2914.2000000000003"/>
        <n v="2955.54"/>
        <n v="3025.0499999999997"/>
        <n v="3183.29"/>
        <n v="3246.75"/>
        <n v="3328.07"/>
        <n v="3703.46"/>
        <n v="3858.75"/>
        <n v="4636.38"/>
        <n v="1320.8000000000002"/>
        <n v="1695.96"/>
        <n v="1716.2600000000002"/>
        <n v="1747.2"/>
        <n v="1896.6599999999999"/>
        <n v="2633.78"/>
        <n v="2921.28"/>
        <n v="1695.49"/>
        <n v="2220.7199999999998"/>
        <n v="2972.58"/>
        <n v="3864.5000000000005"/>
        <n v="1205.04"/>
        <n v="1538.46"/>
        <n v="2495.5"/>
        <n v="2864.17"/>
        <n v="3039.9600000000005"/>
        <n v="3235.18"/>
        <n v="3540.5299999999997"/>
        <n v="1265.46"/>
        <n v="1557.72"/>
        <n v="4420.32"/>
        <n v="1161.1200000000001"/>
        <n v="1185.3"/>
        <n v="1226.82"/>
        <n v="1423.8"/>
        <n v="1504.1200000000001"/>
        <n v="2136.0099999999998"/>
        <n v="4142.58"/>
        <n v="2866.95"/>
        <n v="1085.0400000000002"/>
        <n v="1244.53"/>
        <n v="1569.75"/>
        <n v="1667.3999999999999"/>
        <n v="2191.2000000000003"/>
        <n v="1955.8799999999999"/>
        <n v="2242.02"/>
        <n v="2801.4"/>
        <n v="1192.56"/>
        <n v="2059.19"/>
        <n v="2296.84"/>
        <n v="2885.05"/>
        <n v="4598.3999999999996"/>
        <n v="4615.68"/>
        <n v="2389.6000000000004"/>
        <n v="2544.12"/>
        <n v="3788.3999999999996"/>
        <n v="1449.3500000000001"/>
        <n v="1824.72"/>
        <n v="1981.6499999999999"/>
        <n v="2214.67"/>
        <n v="2402.75"/>
        <n v="2466.6999999999998"/>
        <n v="2642.82"/>
        <n v="2944"/>
        <n v="3245.6"/>
        <n v="3372.5"/>
        <n v="1281.56"/>
        <n v="3153.6"/>
        <n v="1045.98"/>
        <n v="1357.72"/>
        <n v="1366.8000000000002"/>
        <n v="2070.9"/>
        <n v="1484.1999999999998"/>
        <n v="2062.94"/>
        <n v="2935.15"/>
        <n v="2999.9700000000003"/>
        <n v="891.2"/>
        <n v="1958.88"/>
        <n v="3400.32"/>
        <n v="845.25"/>
        <n v="1681.46"/>
        <n v="2009.6999999999998"/>
        <n v="2114.58"/>
        <n v="2341.71"/>
        <n v="2397.4500000000003"/>
        <n v="3787.98"/>
        <n v="4441.5"/>
        <n v="1698.78"/>
        <n v="974.81999999999994"/>
        <n v="1164.4000000000001"/>
        <n v="1394.16"/>
        <n v="1764.75"/>
        <n v="3035.88"/>
        <n v="3467.2000000000003"/>
        <n v="2694.15"/>
        <n v="3043.04"/>
        <n v="1704.5"/>
        <n v="1767.43"/>
        <n v="1859.7"/>
        <n v="2159.96"/>
        <n v="2314.4"/>
        <n v="1988.4"/>
        <n v="3128.65"/>
        <n v="1553.5800000000002"/>
        <n v="1755.13"/>
        <n v="2428.48"/>
        <n v="2568.2400000000002"/>
        <n v="3162.9500000000003"/>
        <n v="3170.1600000000003"/>
        <n v="1356.3999999999999"/>
        <n v="1742.5"/>
        <n v="1843.52"/>
        <n v="3838"/>
        <n v="1869.48"/>
        <n v="2363.2199999999998"/>
        <n v="2668.6800000000003"/>
        <n v="2747.5299999999997"/>
        <n v="2760.94"/>
        <n v="2803.2"/>
        <n v="2831.54"/>
        <n v="2956.8"/>
        <n v="3002.4"/>
        <n v="3061"/>
        <n v="1774.22"/>
        <n v="1527.8"/>
        <n v="1638.0400000000002"/>
        <n v="1738.08"/>
        <n v="3092.6"/>
        <n v="3317.78"/>
        <n v="3475.68"/>
        <n v="1263.8399999999999"/>
        <n v="1706.8000000000002"/>
        <n v="1930.39"/>
        <n v="2254.25"/>
        <n v="1690.9"/>
        <n v="1500.75"/>
        <n v="3248.7"/>
        <n v="2321.54"/>
        <n v="2632.2799999999997"/>
        <n v="3138.3399999999997"/>
        <n v="3628.94"/>
        <n v="4407"/>
        <n v="1228.1999999999998"/>
        <n v="1257.27"/>
        <n v="3641.4"/>
        <n v="1030.44"/>
        <n v="1310.96"/>
        <n v="1476.6"/>
        <n v="1753.1999999999998"/>
        <n v="3379.94"/>
        <n v="3900.6000000000004"/>
        <n v="1472.6200000000001"/>
        <n v="1790.6"/>
        <n v="2005.74"/>
        <n v="2108"/>
        <n v="2203.75"/>
        <n v="3021.48"/>
        <n v="4071.5000000000005"/>
        <n v="1199.31"/>
        <n v="1611.3600000000001"/>
        <n v="1860.53"/>
        <n v="2052"/>
        <n v="2487.4499999999998"/>
        <n v="2697.6"/>
        <n v="2948.16"/>
        <n v="2994.75"/>
        <n v="3164.4"/>
        <n v="3236.1"/>
        <n v="3310.92"/>
        <n v="3361.2"/>
        <n v="4142.16"/>
        <n v="4273.29"/>
        <n v="1808.3999999999999"/>
        <n v="1997.5"/>
        <n v="2311.02"/>
        <n v="2477.21"/>
        <n v="2843.61"/>
        <n v="651.80000000000007"/>
        <n v="2408.6999999999998"/>
        <n v="2626.08"/>
        <n v="3330.98"/>
        <n v="3913.6899999999996"/>
        <n v="4206.5"/>
        <n v="3907.8"/>
        <n v="1352.3999999999999"/>
        <n v="1373.6"/>
        <n v="2464.77"/>
        <n v="2681.35"/>
        <n v="2719.7999999999997"/>
        <n v="3204"/>
        <n v="3315.12"/>
        <n v="4256.5599999999995"/>
        <n v="2018.56"/>
        <n v="4674.72"/>
        <n v="1330.3500000000001"/>
        <n v="2567.84"/>
        <n v="2743.04"/>
        <n v="2983.44"/>
        <n v="4048"/>
        <n v="4164.12"/>
        <n v="1585.36"/>
        <n v="1732"/>
        <n v="2913.2999999999997"/>
        <n v="3012.27"/>
        <n v="3345.26"/>
        <n v="2443.2600000000002"/>
        <n v="2908.35"/>
        <n v="1372.14"/>
        <n v="1696.82"/>
        <n v="2345.9700000000003"/>
        <n v="2610.7199999999998"/>
        <n v="3334.04"/>
        <n v="3446"/>
        <n v="3984.96"/>
        <n v="4287.5"/>
        <n v="1735.92"/>
        <n v="1875.2"/>
        <n v="2603.1999999999998"/>
        <n v="1682.3700000000001"/>
        <n v="1724.82"/>
        <n v="1791.1599999999999"/>
        <n v="1883.9299999999998"/>
        <n v="2249.0499999999997"/>
        <n v="2353.2000000000003"/>
        <n v="2380"/>
        <n v="2399.4"/>
        <n v="2864.32"/>
        <n v="3163.65"/>
        <n v="3164.7999999999997"/>
        <n v="3357.4900000000002"/>
        <n v="4177.3500000000004"/>
        <n v="988.47"/>
        <n v="1224.5999999999999"/>
        <n v="1486.38"/>
        <n v="1661.8799999999999"/>
        <n v="2658.4799999999996"/>
        <n v="3184.0200000000004"/>
        <n v="3472.54"/>
        <n v="3608.6400000000003"/>
        <n v="1205.5899999999999"/>
        <n v="1584.8"/>
        <n v="2634.94"/>
        <n v="1575.08"/>
        <n v="2344.98"/>
        <n v="2398.7199999999998"/>
        <n v="3918.5299999999997"/>
        <n v="577.6"/>
        <n v="1381.05"/>
        <n v="1557.36"/>
        <n v="1574"/>
        <n v="1656.69"/>
        <n v="2137.0500000000002"/>
        <n v="2954.5299999999997"/>
        <n v="813.19999999999993"/>
        <n v="1674.1699999999998"/>
        <n v="1710.8899999999999"/>
        <n v="2321.46"/>
        <n v="2402.0700000000002"/>
        <n v="2482.25"/>
        <n v="2634.2799999999997"/>
        <n v="2792.5199999999995"/>
        <n v="1357.78"/>
        <n v="2147.4"/>
        <n v="2470.86"/>
        <n v="3724.23"/>
        <n v="1693.56"/>
        <n v="1882.8"/>
        <n v="1939.3000000000002"/>
        <n v="2059.2600000000002"/>
        <n v="2407.6799999999998"/>
        <n v="2477.23"/>
        <n v="3091.1899999999996"/>
        <n v="3159.96"/>
        <n v="3396.4399999999996"/>
        <n v="3540.15"/>
        <n v="1175.1600000000001"/>
        <n v="1491"/>
        <n v="1713.69"/>
        <n v="1739.9999999999998"/>
        <n v="1994.88"/>
        <n v="2061.12"/>
        <n v="2219.6999999999998"/>
        <n v="2226.11"/>
        <n v="2795.13"/>
        <n v="4093"/>
        <n v="981.2"/>
        <n v="1518.1100000000001"/>
        <n v="2263.2800000000002"/>
        <n v="2733.12"/>
        <n v="3077.88"/>
        <n v="3658.93"/>
        <n v="2173.6"/>
        <n v="1359.4"/>
        <n v="1427.3999999999999"/>
        <n v="2846.63"/>
        <n v="3042.6800000000003"/>
        <n v="3524.8"/>
        <n v="3625.16"/>
        <n v="1106.93"/>
        <n v="1340.4599999999998"/>
        <n v="1688.4299999999998"/>
        <n v="1729"/>
        <n v="2328.66"/>
        <n v="2381.04"/>
        <n v="2616"/>
        <n v="2830.4500000000003"/>
        <n v="2834.6499999999996"/>
        <n v="1345.68"/>
        <n v="2177.1"/>
        <n v="2501.98"/>
        <n v="1500.98"/>
        <n v="1502.78"/>
        <n v="1871.8300000000002"/>
        <n v="2178.54"/>
        <n v="2296"/>
        <n v="1172.3399999999999"/>
        <n v="1927.45"/>
        <n v="2099.63"/>
        <n v="2150"/>
        <n v="2326.5"/>
        <n v="1921.92"/>
        <n v="2084.81"/>
        <n v="1958.8400000000001"/>
        <n v="2576.1999999999998"/>
        <n v="3908.62"/>
        <n v="948.99"/>
        <n v="1259.44"/>
        <n v="1496.25"/>
        <n v="1671.52"/>
        <n v="1697.3000000000002"/>
        <n v="1777.6"/>
        <n v="1863.4"/>
        <n v="2023.14"/>
        <n v="2292.8000000000002"/>
        <n v="4071.1400000000003"/>
        <n v="1666.3500000000001"/>
        <n v="2069.75"/>
        <n v="2096.3200000000002"/>
        <n v="2234.4"/>
        <n v="1550.72"/>
        <n v="3757.26"/>
        <n v="1013.76"/>
        <n v="2182.0500000000002"/>
        <n v="2194.1699999999996"/>
        <n v="2586.88"/>
        <n v="3544.2"/>
        <n v="1685.42"/>
        <n v="1822.18"/>
        <n v="3788.4"/>
        <n v="3861.2"/>
        <n v="1129.04"/>
        <n v="1649.28"/>
        <n v="1944.54"/>
        <n v="2120.1400000000003"/>
        <n v="1672.1000000000001"/>
        <n v="3392.2599999999998"/>
        <n v="3575.04"/>
        <n v="965.04"/>
        <n v="2255.84"/>
        <n v="694.6"/>
        <n v="1559.04"/>
        <n v="1676.1999999999998"/>
        <n v="1734.48"/>
        <n v="1795.24"/>
        <n v="2232.62"/>
        <n v="2629.44"/>
        <n v="3535.35"/>
        <n v="4508"/>
        <n v="1510.56"/>
        <n v="2184.38"/>
        <n v="2192.6799999999998"/>
        <n v="2316"/>
        <n v="2783.25"/>
        <n v="2051.56"/>
        <n v="2082.85"/>
        <n v="2315.1799999999998"/>
        <n v="2606.48"/>
        <n v="2884.8"/>
        <n v="3232.31"/>
        <n v="3488.78"/>
        <n v="3525.6000000000004"/>
        <n v="3670.4"/>
        <n v="1576.74"/>
        <n v="1823.42"/>
        <n v="1884"/>
        <n v="2011.02"/>
        <n v="2586.64"/>
        <n v="3323.84"/>
        <n v="4166.88"/>
        <n v="1771.0600000000002"/>
        <n v="1831.2"/>
        <n v="1917.84"/>
        <n v="2051.08"/>
        <n v="2235.3300000000004"/>
        <n v="2656.29"/>
        <n v="2971.34"/>
        <n v="3037.84"/>
        <n v="3106.25"/>
        <n v="3286.4900000000002"/>
        <n v="3666.08"/>
        <n v="1346.4"/>
        <n v="2483.04"/>
        <n v="4235"/>
        <n v="1383.03"/>
        <n v="1549.8"/>
        <n v="1832.6"/>
        <n v="2163.7199999999998"/>
        <n v="2171.0699999999997"/>
        <n v="2819.88"/>
        <n v="3988.6000000000004"/>
        <n v="4753.4900000000007"/>
        <n v="1674.7499999999998"/>
        <n v="2076"/>
        <n v="2218.5"/>
        <n v="2273.7000000000003"/>
        <n v="2620.7999999999997"/>
        <n v="3358.31"/>
        <n v="4236.1400000000003"/>
        <n v="865.49"/>
        <n v="1093.99"/>
        <n v="1105.25"/>
        <n v="1152.06"/>
        <n v="1834.5"/>
        <n v="1880.2"/>
        <n v="2217.15"/>
        <n v="3843.3399999999997"/>
        <n v="1727.1000000000001"/>
        <n v="1797.58"/>
        <n v="1912.16"/>
        <n v="2366.2800000000002"/>
        <n v="2973.8999999999996"/>
        <n v="1448.0700000000002"/>
        <n v="1753.06"/>
        <n v="2327.1499999999996"/>
        <n v="2337.38"/>
        <n v="2339.92"/>
        <n v="2081.7599999999998"/>
        <n v="2227.6"/>
        <n v="2542"/>
        <n v="2670.65"/>
        <n v="3380.69"/>
        <n v="1419.84"/>
        <n v="1485.8000000000002"/>
        <n v="1617.38"/>
        <n v="1987.02"/>
        <n v="2166.14"/>
        <n v="2306.25"/>
        <n v="2333.7000000000003"/>
        <n v="2736.3599999999997"/>
        <n v="2795.14"/>
        <n v="3573.6000000000004"/>
        <n v="3609.6000000000004"/>
        <n v="3615.7100000000005"/>
        <n v="4080.07"/>
        <n v="4195.8"/>
        <n v="2916.2"/>
        <n v="2213.4"/>
        <n v="2257.58"/>
        <n v="4358.04"/>
        <n v="1108.3799999999999"/>
        <n v="2533.63"/>
        <n v="2598.6400000000003"/>
        <n v="3403.0800000000004"/>
        <n v="3478.05"/>
        <n v="3684.67"/>
        <n v="1591.98"/>
        <n v="2789.96"/>
        <n v="1229.51"/>
        <n v="1888.95"/>
        <n v="2028.48"/>
        <n v="2116.5"/>
        <n v="2181"/>
        <n v="2905.98"/>
        <n v="3305.25"/>
        <n v="1224.67"/>
        <n v="2142.35"/>
        <n v="2257.92"/>
        <n v="2364.88"/>
        <n v="3710.9"/>
        <n v="3011.91"/>
        <n v="1236.8399999999999"/>
        <n v="1466.9099999999999"/>
        <n v="1517.88"/>
        <n v="1963.6000000000001"/>
        <n v="1658.88"/>
        <n v="3051.7100000000005"/>
        <n v="1845"/>
        <n v="2340"/>
        <n v="3519.85"/>
        <n v="4300.5"/>
        <n v="1146.5"/>
        <n v="2022.51"/>
        <n v="3204.57"/>
        <n v="3209.3799999999997"/>
        <n v="3440"/>
        <n v="1765.62"/>
        <n v="1948.08"/>
        <n v="2112"/>
        <n v="2616.98"/>
        <n v="2675.05"/>
        <n v="2828.16"/>
        <n v="3348.9300000000003"/>
        <n v="4114.38"/>
        <n v="2245.8000000000002"/>
        <n v="2524.8599999999997"/>
        <n v="2633.4"/>
        <n v="2875.95"/>
        <n v="2930.27"/>
        <n v="3493.9100000000003"/>
        <n v="3789.72"/>
        <n v="3846.9799999999996"/>
        <n v="2019.27"/>
        <n v="3403.26"/>
        <n v="974.09999999999991"/>
        <n v="1140.48"/>
        <n v="1687.4"/>
        <n v="1765.6599999999999"/>
        <n v="3257.76"/>
        <n v="1152.58"/>
        <n v="1264.08"/>
        <n v="1307.3200000000002"/>
        <n v="1538.55"/>
        <n v="1592"/>
        <n v="1759.1999999999998"/>
        <n v="1859.4399999999998"/>
        <n v="2223.52"/>
        <n v="2264.15"/>
        <n v="2427.0300000000002"/>
        <n v="3166.8399999999997"/>
        <n v="3201.5"/>
        <n v="3382.08"/>
        <n v="3685.95"/>
        <n v="4375.9799999999996"/>
        <n v="1167.25"/>
        <n v="1916.6399999999999"/>
        <n v="2431.77"/>
        <n v="3273.93"/>
        <n v="2086.92"/>
        <n v="1225.2900000000002"/>
        <n v="2424"/>
        <n v="1888.26"/>
        <n v="2626.0099999999998"/>
        <n v="3105.6200000000003"/>
        <n v="1201.25"/>
        <n v="2087.13"/>
        <n v="2530.7999999999997"/>
        <n v="2588.04"/>
        <n v="2770.7799999999997"/>
        <n v="4080.72"/>
        <n v="2312.2399999999998"/>
        <n v="1063.6499999999999"/>
        <n v="1864.8"/>
        <n v="2060.37"/>
        <n v="2278.5300000000002"/>
        <n v="2493.12"/>
        <n v="2756.8"/>
        <n v="2891.0099999999998"/>
        <n v="2893"/>
        <n v="2990.13"/>
        <n v="3717.4999999999995"/>
        <n v="3918.75"/>
        <n v="4361.3999999999996"/>
        <n v="5500"/>
        <n v="2024.8"/>
        <n v="2658"/>
        <n v="3390.7999999999997"/>
        <n v="4398.9000000000005"/>
        <n v="4826.25"/>
        <n v="2201.62"/>
        <n v="3368.16"/>
        <n v="3584.2500000000005"/>
        <n v="4136"/>
        <n v="4220.92"/>
        <n v="1454.7"/>
        <n v="1575.6"/>
        <n v="1668.4999999999998"/>
        <n v="2997.6000000000004"/>
        <n v="3599.75"/>
        <n v="977.67000000000007"/>
        <n v="1308"/>
        <n v="3734.72"/>
        <n v="703.6"/>
        <n v="1649.18"/>
        <n v="1726.3700000000001"/>
        <n v="2276.3999999999996"/>
        <n v="2311.6799999999998"/>
        <n v="1516.62"/>
        <n v="2093.7599999999998"/>
        <n v="2143.6799999999998"/>
        <n v="2492.88"/>
        <n v="1237.95"/>
        <n v="2083.2000000000003"/>
        <n v="2208.64"/>
        <n v="1962.0900000000001"/>
        <n v="2513.2799999999997"/>
        <n v="2650.56"/>
        <n v="1336.68"/>
        <n v="1535.49"/>
        <n v="2275.1999999999998"/>
        <n v="1508.5"/>
        <n v="1711.22"/>
        <n v="1962.22"/>
        <n v="2185.1499999999996"/>
        <n v="2397.54"/>
        <n v="2793.71"/>
        <n v="3526.82"/>
        <n v="3814.6400000000003"/>
        <n v="1867.0000000000002"/>
        <n v="2018.58"/>
        <n v="2598.4399999999996"/>
        <n v="3881.2799999999997"/>
        <n v="1661.22"/>
        <n v="2579.36"/>
        <n v="1780.3999999999999"/>
        <n v="2008.44"/>
        <n v="3146.5"/>
        <n v="3288.3999999999996"/>
        <n v="3302.3999999999996"/>
        <n v="3523.85"/>
        <n v="3733.82"/>
        <n v="1386.72"/>
        <n v="1513.54"/>
        <n v="1657.57"/>
        <n v="2670.92"/>
        <n v="2747.8"/>
        <n v="2896.65"/>
        <n v="828.36"/>
        <n v="1593.02"/>
        <n v="1746.6299999999999"/>
        <n v="2509"/>
        <n v="4196.8"/>
        <n v="2541.59"/>
        <n v="3458.42"/>
        <n v="3572.33"/>
        <n v="3822"/>
        <n v="728.40000000000009"/>
        <n v="2673.44"/>
        <n v="2694.72"/>
        <n v="2711.6600000000003"/>
        <n v="2985.84"/>
        <n v="2991.68"/>
        <n v="1623.2500000000002"/>
        <n v="2624.64"/>
        <n v="3042.4100000000003"/>
        <n v="1089.3600000000001"/>
        <n v="1210.8"/>
        <n v="1329.8999999999999"/>
        <n v="1451"/>
        <n v="1561.5"/>
        <n v="2189.6"/>
        <n v="2725.4700000000003"/>
        <n v="3186.48"/>
        <n v="3544.17"/>
        <n v="1142.4100000000001"/>
        <n v="4846"/>
        <n v="1629.04"/>
        <n v="2632.89"/>
        <n v="2773.7999999999997"/>
        <n v="2775.08"/>
        <n v="2817.87"/>
        <n v="2851.84"/>
        <n v="2931.98"/>
        <n v="3288.82"/>
        <n v="4068.7000000000003"/>
        <n v="2317.44"/>
        <n v="2611.8000000000002"/>
        <n v="834.67"/>
        <n v="856.52"/>
        <n v="1267.77"/>
        <n v="1463"/>
        <n v="2696.96"/>
        <n v="2758.7"/>
        <n v="3033.28"/>
        <n v="3751"/>
        <n v="1717.64"/>
        <n v="1991.6"/>
        <n v="3662.5200000000004"/>
        <n v="1237.8800000000001"/>
        <n v="1978.62"/>
        <n v="3156.16"/>
        <n v="3288.6"/>
        <n v="3476.8"/>
        <n v="1534.95"/>
        <n v="1668.3700000000001"/>
        <n v="2130.92"/>
        <n v="2297.0499999999997"/>
        <n v="1329.4"/>
        <n v="1408.96"/>
        <n v="1749.79"/>
        <n v="2431.75"/>
        <n v="2714.3999999999996"/>
        <n v="2986.5"/>
        <n v="1405.92"/>
        <n v="2117.75"/>
        <n v="3562.4900000000002"/>
        <n v="1611.3999999999999"/>
        <n v="1624.25"/>
        <n v="1891.56"/>
        <n v="1908.28"/>
        <n v="2502.9"/>
        <n v="2676.72"/>
        <n v="2701.12"/>
        <n v="2847"/>
        <n v="2883.5299999999997"/>
        <n v="3024.5"/>
        <n v="3036"/>
        <n v="3275.56"/>
        <n v="1172.5999999999999"/>
        <n v="2909.3399999999997"/>
        <n v="4328.5999999999995"/>
        <n v="733.1099999999999"/>
        <n v="1668.25"/>
        <n v="3029.19"/>
        <n v="3224.2"/>
        <n v="3420"/>
        <n v="3619.44"/>
        <n v="3867.08"/>
        <n v="1627.92"/>
        <n v="2100.56"/>
        <n v="1449.76"/>
        <n v="1757.91"/>
        <n v="1910.84"/>
        <n v="3289.86"/>
        <n v="3298.3999999999996"/>
        <n v="4149.07"/>
        <n v="1331.1"/>
        <n v="2266.56"/>
        <n v="990.78"/>
        <n v="1350"/>
        <n v="1596.76"/>
        <n v="1845.4499999999998"/>
        <n v="2515.3199999999997"/>
        <n v="3478.6400000000003"/>
        <n v="4086.29"/>
        <n v="1320.75"/>
        <n v="1701.6999999999998"/>
        <n v="2723.2"/>
        <n v="4704"/>
        <n v="1864.5600000000002"/>
        <n v="2130.56"/>
        <n v="3241.8999999999996"/>
        <n v="1476.48"/>
        <n v="1587.08"/>
        <n v="1640.24"/>
        <n v="1701.76"/>
        <n v="1972.11"/>
        <n v="2018.72"/>
        <n v="2282.2800000000002"/>
        <n v="2255.1200000000003"/>
        <n v="4208.41"/>
        <n v="1933.5"/>
        <n v="3164.98"/>
        <n v="1266.0999999999999"/>
        <n v="1364.25"/>
        <n v="1376.43"/>
        <n v="1570.1699999999998"/>
        <n v="2182.44"/>
        <n v="2231.6"/>
        <n v="2487.04"/>
        <n v="2864.4"/>
        <n v="3006.12"/>
        <n v="3018.88"/>
        <n v="3102.08"/>
        <n v="3167"/>
        <n v="3441.3700000000003"/>
        <n v="3801.6000000000004"/>
        <n v="4143.6000000000004"/>
        <n v="4357.5"/>
        <n v="4175.6000000000004"/>
        <n v="1822.1699999999998"/>
        <n v="2225.5"/>
        <n v="3207.12"/>
        <n v="1809.5"/>
        <n v="2529.36"/>
        <n v="2575.04"/>
        <n v="3881.7799999999997"/>
        <n v="1463.6999999999998"/>
        <n v="1826.96"/>
        <n v="2030.86"/>
        <n v="2279.5499999999997"/>
        <n v="2430.6400000000003"/>
        <n v="2472.6"/>
        <n v="3068.69"/>
        <n v="3375.72"/>
        <n v="1448"/>
        <n v="1694"/>
        <n v="1735.3"/>
        <n v="2464.8000000000002"/>
        <n v="2467.8999999999996"/>
        <n v="2218.52"/>
        <n v="2520.6799999999998"/>
        <n v="1558.99"/>
        <n v="1789.3999999999999"/>
        <n v="1808.4"/>
        <n v="2259.7200000000003"/>
        <n v="2280.96"/>
        <n v="2154"/>
        <n v="2246.4"/>
        <n v="2600.13"/>
        <n v="3351.0899999999997"/>
        <n v="2116.16"/>
        <n v="2577.6"/>
        <n v="1367.48"/>
        <n v="1483.02"/>
        <n v="1796.34"/>
        <n v="1902.3999999999999"/>
        <n v="1908.72"/>
        <n v="2023.2800000000002"/>
        <n v="2436.7800000000002"/>
        <n v="2613.92"/>
        <n v="2797.8399999999997"/>
        <n v="3144.96"/>
        <n v="3521.25"/>
        <n v="4121.43"/>
        <n v="1122.3999999999999"/>
        <n v="1479.84"/>
        <n v="2245.2000000000003"/>
        <n v="3064.3199999999997"/>
        <n v="4038.7999999999997"/>
        <n v="5800"/>
        <n v="6400"/>
        <n v="1100"/>
        <n v="1979.6000000000001"/>
        <n v="2018.31"/>
        <n v="2031.3999999999999"/>
        <n v="3193.26"/>
        <n v="3659.0200000000004"/>
        <n v="3843.2"/>
        <n v="4219.28"/>
        <n v="4819.26"/>
        <n v="7084"/>
        <n v="7543.75"/>
        <n v="3064.6"/>
        <n v="5168.3999999999996"/>
        <n v="1206.8999999999999"/>
        <n v="1879.92"/>
        <n v="2118.54"/>
        <n v="2150.5500000000002"/>
        <n v="6600"/>
        <n v="2094.3200000000002"/>
        <n v="4509.12"/>
        <n v="7600"/>
        <n v="9048.16"/>
        <n v="6100"/>
        <n v="6500"/>
        <n v="541.14"/>
        <n v="1057.29"/>
        <n v="1987.1800000000003"/>
        <n v="2576"/>
        <n v="3051.3"/>
        <n v="3729.3900000000003"/>
        <n v="4421.3399999999992"/>
        <n v="5820.35"/>
        <n v="5900"/>
        <n v="7182"/>
        <n v="553.95000000000005"/>
        <n v="600"/>
        <n v="1801.94"/>
        <n v="1867.32"/>
        <n v="2095.4499999999998"/>
        <n v="925.30000000000007"/>
        <n v="1082.0999999999999"/>
        <n v="1104.6000000000001"/>
        <n v="2913.53"/>
        <n v="5400"/>
        <n v="5498.08"/>
        <n v="6000"/>
        <n v="7000"/>
        <n v="1193.04"/>
        <n v="3256.35"/>
        <n v="1207.68"/>
        <n v="1900"/>
        <n v="2352.59"/>
        <n v="2439.9900000000002"/>
        <n v="2639.58"/>
        <n v="3079.4399999999996"/>
        <n v="3255.1200000000003"/>
        <n v="3891.81"/>
        <n v="1254.6000000000001"/>
        <n v="1424.2199999999998"/>
        <n v="2419.62"/>
        <n v="3070.4"/>
        <n v="5100"/>
        <n v="1351.08"/>
        <n v="1482.6000000000001"/>
        <n v="1591.72"/>
        <n v="1921.41"/>
        <n v="2100.8200000000002"/>
        <n v="2620.8000000000002"/>
        <n v="2674.17"/>
        <n v="3581.76"/>
        <n v="4165.6099999999997"/>
        <n v="2202.48"/>
        <n v="5600"/>
        <n v="640.05000000000007"/>
        <n v="1000"/>
        <n v="1200"/>
        <n v="2896.2999999999997"/>
        <n v="3065.78"/>
        <n v="3273.2700000000004"/>
        <n v="652.35"/>
        <n v="1209.5999999999999"/>
        <n v="2078.2799999999997"/>
        <n v="2233.69"/>
        <n v="2288.52"/>
        <n v="3385.8999999999996"/>
        <n v="3880.2000000000003"/>
        <n v="5296.5"/>
        <n v="6134.7"/>
        <n v="1828"/>
        <n v="1293.75"/>
        <n v="4873.05"/>
        <n v="881.4"/>
        <n v="1665.32"/>
        <n v="1781.2199999999998"/>
        <n v="1875.0900000000001"/>
        <n v="2208.92"/>
        <n v="1556.62"/>
        <n v="2702.04"/>
        <n v="3722.32"/>
        <n v="482.13"/>
        <n v="935.18"/>
        <n v="1800"/>
        <n v="2575.1"/>
        <n v="3553.88"/>
        <n v="3777.58"/>
      </sharedItems>
    </cacheField>
    <cacheField name="ORDERDATE" numFmtId="14">
      <sharedItems containsDate="1" containsMixedTypes="1" minDate="2003-01-04T00:00:00" maxDate="2005-12-02T00:00:00" count="252">
        <d v="2003-06-01T00:00:00"/>
        <d v="2003-09-01T00:00:00"/>
        <d v="2003-10-01T00:00:00"/>
        <s v="1/29/2003 "/>
        <s v="1/31/2003 "/>
        <d v="2003-11-02T00:00:00"/>
        <s v="2/17/2003 "/>
        <s v="2/24/2003 "/>
        <d v="2003-03-03T00:00:00"/>
        <d v="2003-10-03T00:00:00"/>
        <s v="3/18/2003 "/>
        <s v="3/25/2003 "/>
        <s v="3/24/2003 "/>
        <s v="3/26/2003 "/>
        <d v="2003-01-04T00:00:00"/>
        <d v="2003-04-04T00:00:00"/>
        <d v="2003-11-04T00:00:00"/>
        <s v="4/16/2003 "/>
        <s v="4/21/2003 "/>
        <s v="4/28/2003 "/>
        <s v="4/29/2003 "/>
        <d v="2003-07-05T00:00:00"/>
        <d v="2003-08-05T00:00:00"/>
        <s v="5/20/2003 "/>
        <s v="5/21/2003 "/>
        <s v="5/28/2003 "/>
        <d v="2003-03-06T00:00:00"/>
        <d v="2003-06-06T00:00:00"/>
        <d v="2003-12-06T00:00:00"/>
        <s v="6/16/2003 "/>
        <s v="6/27/2003 "/>
        <d v="2003-01-07T00:00:00"/>
        <d v="2003-02-07T00:00:00"/>
        <d v="2003-04-07T00:00:00"/>
        <d v="2003-10-07T00:00:00"/>
        <s v="7/16/2003 "/>
        <s v="7/24/2003 "/>
        <d v="2003-01-08T00:00:00"/>
        <d v="2003-08-08T00:00:00"/>
        <d v="2003-10-08T00:00:00"/>
        <s v="8/13/2003 "/>
        <s v="8/25/2003 "/>
        <d v="2003-03-09T00:00:00"/>
        <d v="2003-05-09T00:00:00"/>
        <d v="2003-11-09T00:00:00"/>
        <d v="2003-12-09T00:00:00"/>
        <s v="9/19/2003 "/>
        <s v="9/21/2003 "/>
        <s v="9/25/2003 "/>
        <s v="9/28/2003 "/>
        <d v="2003-02-10T00:00:00"/>
        <d v="2003-06-10T00:00:00"/>
        <d v="2003-08-10T00:00:00"/>
        <d v="2003-10-10T00:00:00"/>
        <d v="2003-11-10T00:00:00"/>
        <s v="10/17/2003 "/>
        <s v="10/18/2003 "/>
        <s v="10/20/2003 "/>
        <s v="10/21/2003 "/>
        <s v="10/22/2003 "/>
        <s v="10/23/2003 "/>
        <s v="10/28/2003 "/>
        <d v="2003-04-11T00:00:00"/>
        <d v="2003-05-11T00:00:00"/>
        <d v="2003-06-11T00:00:00"/>
        <d v="2003-07-11T00:00:00"/>
        <d v="2003-08-11T00:00:00"/>
        <d v="2003-11-11T00:00:00"/>
        <d v="2003-12-11T00:00:00"/>
        <s v="11/13/2003 "/>
        <s v="11/14/2003 "/>
        <s v="11/18/2003 "/>
        <s v="11/19/2003 "/>
        <s v="11/20/2003 "/>
        <s v="11/21/2003 "/>
        <s v="11/25/2003 "/>
        <s v="11/26/2003 "/>
        <s v="11/27/2003 "/>
        <d v="2003-01-12T00:00:00"/>
        <d v="2003-02-12T00:00:00"/>
        <d v="2003-03-12T00:00:00"/>
        <d v="2003-05-12T00:00:00"/>
        <d v="2003-09-12T00:00:00"/>
        <d v="2004-02-01T00:00:00"/>
        <d v="2004-09-01T00:00:00"/>
        <d v="2004-12-01T00:00:00"/>
        <s v="1/15/2004 "/>
        <s v="1/16/2004 "/>
        <s v="1/22/2004 "/>
        <s v="1/26/2004 "/>
        <s v="1/29/2004 "/>
        <d v="2004-02-02T00:00:00"/>
        <d v="2004-04-02T00:00:00"/>
        <d v="2004-10-02T00:00:00"/>
        <d v="2004-12-02T00:00:00"/>
        <s v="2/18/2004 "/>
        <s v="2/19/2004 "/>
        <s v="2/20/2004 "/>
        <s v="2/21/2004 "/>
        <s v="2/22/2004 "/>
        <s v="2/26/2004 "/>
        <d v="2004-02-03T00:00:00"/>
        <d v="2004-10-03T00:00:00"/>
        <d v="2004-11-03T00:00:00"/>
        <s v="3/15/2004 "/>
        <s v="3/19/2004 "/>
        <s v="3/20/2004 "/>
        <s v="3/29/2004 "/>
        <d v="2004-02-04T00:00:00"/>
        <d v="2004-03-04T00:00:00"/>
        <d v="2004-05-04T00:00:00"/>
        <d v="2004-09-04T00:00:00"/>
        <d v="2004-12-04T00:00:00"/>
        <s v="4/13/2004 "/>
        <s v="4/20/2004 "/>
        <s v="4/26/2004 "/>
        <s v="4/29/2004 "/>
        <d v="2004-04-05T00:00:00"/>
        <d v="2004-05-05T00:00:00"/>
        <d v="2004-07-05T00:00:00"/>
        <d v="2004-08-05T00:00:00"/>
        <d v="2004-11-05T00:00:00"/>
        <s v="5/18/2004 "/>
        <s v="5/26/2004 "/>
        <d v="2004-01-06T00:00:00"/>
        <d v="2004-04-06T00:00:00"/>
        <d v="2004-08-06T00:00:00"/>
        <s v="6/14/2004 "/>
        <s v="6/15/2004 "/>
        <s v="6/17/2004 "/>
        <s v="6/24/2004 "/>
        <s v="6/28/2004 "/>
        <s v="6/30/2004 "/>
        <d v="2004-02-07T00:00:00"/>
        <d v="2004-06-07T00:00:00"/>
        <d v="2004-07-07T00:00:00"/>
        <s v="7/16/2004 "/>
        <s v="7/19/2004 "/>
        <s v="7/20/2004 "/>
        <s v="7/21/2004 "/>
        <s v="7/23/2004 "/>
        <d v="2004-02-08T00:00:00"/>
        <d v="2004-04-08T00:00:00"/>
        <d v="2004-06-08T00:00:00"/>
        <d v="2004-09-08T00:00:00"/>
        <s v="8/17/2004 "/>
        <s v="8/19/2004 "/>
        <s v="8/20/2004 "/>
        <s v="8/21/2004 "/>
        <s v="8/27/2004 "/>
        <s v="8/28/2004 "/>
        <s v="8/30/2004 "/>
        <d v="2004-01-09T00:00:00"/>
        <d v="2004-03-09T00:00:00"/>
        <d v="2004-07-09T00:00:00"/>
        <d v="2004-08-09T00:00:00"/>
        <d v="2004-09-09T00:00:00"/>
        <d v="2004-10-09T00:00:00"/>
        <s v="9/15/2004 "/>
        <s v="9/16/2004 "/>
        <s v="9/27/2004 "/>
        <s v="9/30/2004 "/>
        <d v="2003-04-10T00:00:00"/>
        <d v="2003-05-10T00:00:00"/>
        <d v="2004-06-10T00:00:00"/>
        <d v="2004-11-10T00:00:00"/>
        <s v="10/13/2004 "/>
        <s v="10/14/2004 "/>
        <s v="10/15/2004 "/>
        <s v="10/16/2004 "/>
        <s v="10/21/2004 "/>
        <s v="10/22/2004 "/>
        <s v="10/29/2004 "/>
        <d v="2004-01-11T00:00:00"/>
        <d v="2004-02-11T00:00:00"/>
        <d v="2004-03-11T00:00:00"/>
        <d v="2004-04-11T00:00:00"/>
        <d v="2004-05-11T00:00:00"/>
        <d v="2004-09-11T00:00:00"/>
        <d v="2004-10-11T00:00:00"/>
        <d v="2004-12-11T00:00:00"/>
        <s v="11/15/2004 "/>
        <s v="11/16/2004 "/>
        <s v="11/17/2004 "/>
        <s v="11/18/2004 "/>
        <s v="11/19/2004 "/>
        <s v="11/20/2004 "/>
        <s v="11/21/2004 "/>
        <s v="11/22/2004 "/>
        <s v="11/23/2004 "/>
        <s v="11/24/2004 "/>
        <s v="11/25/2004 "/>
        <s v="11/29/2004 "/>
        <d v="2004-01-12T00:00:00"/>
        <d v="2004-02-12T00:00:00"/>
        <d v="2004-03-12T00:00:00"/>
        <d v="2004-04-12T00:00:00"/>
        <d v="2004-07-12T00:00:00"/>
        <d v="2004-09-12T00:00:00"/>
        <d v="2004-10-12T00:00:00"/>
        <s v="12/15/2004 "/>
        <s v="12/17/2004 "/>
        <d v="2005-05-01T00:00:00"/>
        <d v="2005-06-01T00:00:00"/>
        <d v="2005-07-01T00:00:00"/>
        <d v="2005-10-01T00:00:00"/>
        <d v="2005-12-01T00:00:00"/>
        <s v="1/19/2005 "/>
        <s v="1/20/2005 "/>
        <s v="1/23/2005 "/>
        <s v="1/26/2005 "/>
        <s v="1/31/2005 "/>
        <d v="2005-02-02T00:00:00"/>
        <d v="2005-03-02T00:00:00"/>
        <d v="2005-08-02T00:00:00"/>
        <d v="2005-09-02T00:00:00"/>
        <d v="2005-10-02T00:00:00"/>
        <s v="2/16/2005 "/>
        <s v="2/17/2005 "/>
        <s v="2/22/2005 "/>
        <s v="2/23/2005 "/>
        <s v="2/28/2005 "/>
        <d v="2005-01-03T00:00:00"/>
        <d v="2005-02-03T00:00:00"/>
        <d v="2005-03-03T00:00:00"/>
        <d v="2005-04-03T00:00:00"/>
        <d v="2005-09-03T00:00:00"/>
        <d v="2005-10-03T00:00:00"/>
        <s v="3/15/2005 "/>
        <s v="3/17/2005 "/>
        <s v="3/23/2005 "/>
        <s v="3/28/2005 "/>
        <s v="3/30/2005 "/>
        <d v="2005-01-04T00:00:00"/>
        <d v="2005-03-04T00:00:00"/>
        <d v="2005-07-04T00:00:00"/>
        <d v="2005-08-04T00:00:00"/>
        <s v="4/14/2005 "/>
        <s v="4/15/2005 "/>
        <s v="4/22/2005 "/>
        <s v="4/23/2005 "/>
        <d v="2005-01-05T00:00:00"/>
        <d v="2005-03-05T00:00:00"/>
        <d v="2005-05-05T00:00:00"/>
        <d v="2005-06-05T00:00:00"/>
        <d v="2005-09-05T00:00:00"/>
        <d v="2005-10-05T00:00:00"/>
        <s v="5/13/2005 "/>
        <s v="5/17/2005 "/>
        <s v="5/29/2005 "/>
        <s v="5/30/2005 "/>
        <s v="5/31/2005 "/>
      </sharedItems>
    </cacheField>
    <cacheField name="STATUS" numFmtId="0">
      <sharedItems count="6">
        <s v="Shipped"/>
        <s v="Resolved"/>
        <s v="Cancelled"/>
        <s v="On Hold"/>
        <s v="Disputed"/>
        <s v="In Process"/>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Vintage Cars"/>
        <s v="Trucks and Buses"/>
        <s v="Classic Cars"/>
        <s v="Trains"/>
        <s v="Ships"/>
        <s v="Planes"/>
        <s v="Motorcycles"/>
      </sharedItems>
    </cacheField>
    <cacheField name="MSRP" numFmtId="0">
      <sharedItems containsSemiMixedTypes="0" containsString="0" containsNumber="1" containsInteger="1" minValue="33" maxValue="214"/>
    </cacheField>
    <cacheField name="PRODUCTCODE" numFmtId="0">
      <sharedItems count="109">
        <s v="S24_3969"/>
        <s v="S18_4409"/>
        <s v="S18_1749"/>
        <s v="S18_2248"/>
        <s v="S24_1937"/>
        <s v="S24_2022"/>
        <s v="S18_2325"/>
        <s v="S18_2795"/>
        <s v="S18_1367"/>
        <s v="S18_1342"/>
        <s v="S18_2432"/>
        <s v="S18_4668"/>
        <s v="S18_2957"/>
        <s v="S18_2949"/>
        <s v="S18_3136"/>
        <s v="S24_4258"/>
        <s v="S10_1949"/>
        <s v="S12_1666"/>
        <s v="S32_1268"/>
        <s v="S32_3522"/>
        <s v="S18_1097"/>
        <s v="S18_4600"/>
        <s v="S24_2300"/>
        <s v="S10_4962"/>
        <s v="S700_2824"/>
        <s v="S18_3320"/>
        <s v="S32_2509"/>
        <s v="S50_1514"/>
        <s v="S24_2840"/>
        <s v="S24_1444"/>
        <s v="S18_3232"/>
        <s v="S18_2238"/>
        <s v="S24_4048"/>
        <s v="S18_2319"/>
        <s v="S32_3207"/>
        <s v="S50_1392"/>
        <s v="S12_3148"/>
        <s v="S18_4027"/>
        <s v="S12_4473"/>
        <s v="S72_3212"/>
        <s v="S700_1938"/>
        <s v="S700_2610"/>
        <s v="S18_3140"/>
        <s v="S700_3962"/>
        <s v="S700_1138"/>
        <s v="S12_3891"/>
        <s v="S700_3505"/>
        <s v="S24_3151"/>
        <s v="S18_4522"/>
        <s v="S18_3259"/>
        <s v="S24_3816"/>
        <s v="S12_1108"/>
        <s v="S24_2011"/>
        <s v="S10_4757"/>
        <s v="S50_1341"/>
        <s v="S24_3420"/>
        <s v="S24_4278"/>
        <s v="S32_4289"/>
        <s v="S24_1785"/>
        <s v="S72_1253"/>
        <s v="S700_4002"/>
        <s v="S700_2047"/>
        <s v="S18_2581"/>
        <s v="S700_1691"/>
        <s v="S700_2834"/>
        <s v="S24_3949"/>
        <s v="S700_3167"/>
        <s v="S700_2466"/>
        <s v="S18_3029"/>
        <s v="S18_1662"/>
        <s v="S24_2841"/>
        <s v="S18_3856"/>
        <s v="S32_1374"/>
        <s v="S18_2625"/>
        <s v="S12_2823"/>
        <s v="S24_1578"/>
        <s v="S10_4698"/>
        <s v="S10_1678"/>
        <s v="S24_2000"/>
        <s v="S10_2016"/>
        <s v="S32_2206"/>
        <s v="S18_3278"/>
        <s v="S24_3371"/>
        <s v="S24_2360"/>
        <s v="S24_4620"/>
        <s v="S50_4713"/>
        <s v="S18_3482"/>
        <s v="S18_3782"/>
        <s v="S32_4485"/>
        <s v="S18_1889"/>
        <s v="S12_1099"/>
        <s v="S12_3990"/>
        <s v="S12_4675"/>
        <s v="S24_3856"/>
        <s v="S18_4721"/>
        <s v="S12_3380"/>
        <s v="S24_2972"/>
        <s v="S18_1129"/>
        <s v="S18_2870"/>
        <s v="S18_1984"/>
        <s v="S18_3685"/>
        <s v="S24_1628"/>
        <s v="S24_3191"/>
        <s v="S18_4933"/>
        <s v="S24_1046"/>
        <s v="S24_2766"/>
        <s v="S18_1589"/>
        <s v="S24_3432"/>
        <s v="S24_2887"/>
      </sharedItems>
    </cacheField>
    <cacheField name="CUSTOMER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PHONE" numFmtId="0">
      <sharedItems containsMixedTypes="1" containsNumber="1" containsInteger="1" minValue="299368555" maxValue="35318621555"/>
    </cacheField>
    <cacheField name="ADDRESSLINE1" numFmtId="0">
      <sharedItems/>
    </cacheField>
    <cacheField name="CITY" numFmtId="0">
      <sharedItems count="73">
        <s v="Nashua"/>
        <s v="Frankfurt"/>
        <s v="NYC"/>
        <s v="Stavern"/>
        <s v="Madrid"/>
        <s v="Kobenhavn"/>
        <s v="Bergamo"/>
        <s v="Makati City"/>
        <s v="Philadelphia"/>
        <s v="Manchester"/>
        <s v="San Francisco"/>
        <s v="Lule"/>
        <s v="San Rafael"/>
        <s v="Paris"/>
        <s v="Charleroi"/>
        <s v="Singapore"/>
        <s v="Barcelona"/>
        <s v="Salzburg"/>
        <s v="Melbourne"/>
        <s v="Reims"/>
        <s v="Marseille"/>
        <s v="Nantes"/>
        <s v="Las Vegas"/>
        <s v="London"/>
        <s v="Brickhaven"/>
        <s v="Glendale"/>
        <s v="Toulouse"/>
        <s v="Chatswood"/>
        <s v="Burlingame"/>
        <s v="Espoo"/>
        <s v="New Bedford"/>
        <s v="Pasadena"/>
        <s v="North Sydney"/>
        <s v="Brisbane"/>
        <s v="Oulu"/>
        <s v="South Brisbane"/>
        <s v="Helsinki"/>
        <s v="Los Angeles"/>
        <s v="Aaarhus"/>
        <s v="Graz"/>
        <s v="Boras"/>
        <s v="Montreal"/>
        <s v="Bridgewater"/>
        <s v="Reggio Emilia"/>
        <s v="Lille"/>
        <s v="Bergen"/>
        <s v="Sevilla"/>
        <s v="Koln"/>
        <s v="Glen Waverly"/>
        <s v="Lyon"/>
        <s v="White Plains"/>
        <s v="New Haven"/>
        <s v="Burbank"/>
        <s v="Vancouver"/>
        <s v="Boston"/>
        <s v="Osaka"/>
        <s v="Versailles"/>
        <s v="Dublin"/>
        <s v="Bruxelles"/>
        <s v="San Diego"/>
        <s v="Gensve"/>
        <s v="Cambridge"/>
        <s v="Cowes"/>
        <s v="Newark"/>
        <s v="Tsawassen"/>
        <s v="Strasbourg"/>
        <s v="San Jose"/>
        <s v="Liverpool"/>
        <s v="Minato-ku"/>
        <s v="Allentown"/>
        <s v="Torino"/>
        <s v="Oslo"/>
        <s v="Munich"/>
      </sharedItems>
    </cacheField>
    <cacheField name="STATE" numFmtId="0">
      <sharedItems count="65">
        <s v="NH"/>
        <s v="Hesse"/>
        <s v="NY"/>
        <s v="VOT"/>
        <s v="EM"/>
        <s v="CRD"/>
        <s v="Maly"/>
        <s v="Metro Manila"/>
        <s v="PA"/>
        <s v="GM"/>
        <s v="CA"/>
        <s v="Norbetten"/>
        <s v="ile de France"/>
        <s v="Torlballeo"/>
        <s v="Singapore"/>
        <s v="Catalonia"/>
        <s v="Salzburg"/>
        <s v="Victoria"/>
        <s v="Grand Est"/>
        <s v="PDL"/>
        <s v="NV"/>
        <s v="COM"/>
        <s v="London"/>
        <s v="MA"/>
        <s v="CT"/>
        <s v="Occitanie"/>
        <s v="NSW"/>
        <s v="California"/>
        <s v="Uusmiaa"/>
        <s v="NO"/>
        <s v="Queensland"/>
        <s v="CD"/>
        <s v="styria"/>
        <s v="Masansonled"/>
        <s v="MarsnCsonled"/>
        <s v="Masiisonled"/>
        <s v="MarsaCsonled"/>
        <s v="Quebec"/>
        <s v="ER"/>
        <s v="EL"/>
        <s v="VersaCand"/>
        <s v="Andalusia"/>
        <s v="Vestland"/>
        <s v="Vesanand"/>
        <s v="EK"/>
        <s v="Auvergne"/>
        <s v="BC"/>
        <s v="Osaka"/>
        <s v="EP"/>
        <s v="Leinster"/>
        <s v="Bexerett e"/>
        <s v="Gensve"/>
        <s v="Isle of Wight"/>
        <s v="NJ"/>
        <s v="Tokyo"/>
        <s v="New Jersey"/>
        <s v="Pennysylvania"/>
        <s v="Piedmont"/>
        <s v="Oslo Country"/>
        <s v="VersnCand"/>
        <s v="MB"/>
        <s v="MarsnCsond"/>
        <s v="MarsaCsond"/>
        <s v="Bavaria"/>
        <s v="Mastlsond"/>
      </sharedItems>
    </cacheField>
    <cacheField name="COUNTRY" numFmtId="0">
      <sharedItems count="19">
        <s v="USA"/>
        <s v="Germany"/>
        <s v="Norway"/>
        <s v="Spain"/>
        <s v="Denmark"/>
        <s v="Italy"/>
        <s v="Philippines"/>
        <s v="UK"/>
        <s v="Sweden"/>
        <s v="France"/>
        <s v="Belgium"/>
        <s v="Singapore"/>
        <s v="Austria"/>
        <s v="Australia"/>
        <s v="Finland"/>
        <s v="Canada"/>
        <s v="Japan"/>
        <s v="Ireland"/>
        <s v="Switzerland"/>
      </sharedItems>
    </cacheField>
    <cacheField name="POSTALCODE" numFmtId="0">
      <sharedItems containsMixedTypes="1" containsNumber="1" containsInteger="1" minValue="2" maxValue="97823"/>
    </cacheField>
    <cacheField name="TERRITORY" numFmtId="0">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pivotCacheId="7640868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hnah Hussain" refreshedDate="45949.688855092594" backgroundQuery="1" createdVersion="8" refreshedVersion="8" minRefreshableVersion="3" recordCount="0" supportSubquery="1" supportAdvancedDrill="1" xr:uid="{3972075C-7032-4236-ACE8-3677CAF3C6D3}">
  <cacheSource type="external" connectionId="1"/>
  <cacheFields count="6">
    <cacheField name="[Table1].[YEAR_ID].[YEAR_ID]" caption="YEAR_ID" numFmtId="0" hierarchy="11" level="1">
      <sharedItems containsSemiMixedTypes="0" containsString="0" containsNumber="1" containsInteger="1" minValue="2003" maxValue="2003" count="1">
        <n v="2003"/>
      </sharedItems>
      <extLst>
        <ext xmlns:x15="http://schemas.microsoft.com/office/spreadsheetml/2010/11/main" uri="{4F2E5C28-24EA-4eb8-9CBF-B6C8F9C3D259}">
          <x15:cachedUniqueNames>
            <x15:cachedUniqueName index="0" name="[Table1].[YEAR_ID].&amp;[2003]"/>
          </x15:cachedUniqueNames>
        </ext>
      </extLst>
    </cacheField>
    <cacheField name="[Measures].[Sum of SALES]" caption="Sum of SALES" numFmtId="0" hierarchy="30" level="32767"/>
    <cacheField name="[Table1].[PRODUCTCODE].[PRODUCTCODE]" caption="PRODUCTCODE" numFmtId="0" hierarchy="14" level="1">
      <sharedItems count="5">
        <s v="S18_2319"/>
        <s v="S18_3232"/>
        <s v="S18_3685"/>
        <s v="S18_4600"/>
        <s v="S24_3856"/>
      </sharedItems>
    </cacheField>
    <cacheField name="[Table1].[COUNTRY].[COUNTRY]" caption="COUNTRY" numFmtId="0" hierarchy="20" level="1">
      <sharedItems count="1">
        <s v="France"/>
      </sharedItems>
    </cacheField>
    <cacheField name="[Table1].[CITY].[CITY]" caption="CITY" numFmtId="0" hierarchy="18" level="1">
      <sharedItems count="7">
        <s v="Lille"/>
        <s v="Lyon"/>
        <s v="Marseille"/>
        <s v="Nantes"/>
        <s v="Paris"/>
        <s v="Reims"/>
        <s v="Toulouse"/>
      </sharedItems>
    </cacheField>
    <cacheField name="Dummy0" numFmtId="0" hierarchy="31" level="32767">
      <extLst>
        <ext xmlns:x14="http://schemas.microsoft.com/office/spreadsheetml/2009/9/main" uri="{63CAB8AC-B538-458d-9737-405883B0398D}">
          <x14:cacheField ignore="1"/>
        </ext>
      </extLst>
    </cacheField>
  </cacheFields>
  <cacheHierarchies count="32">
    <cacheHierarchy uniqueName="[Range].[COUNTRY]" caption="COUNTRY" attribute="1" defaultMemberUniqueName="[Range].[COUNTRY].[All]" allUniqueName="[Range].[COUNTRY].[All]" dimensionUniqueName="[Range]" displayFolder="" count="0" memberValueDatatype="130" unbalanced="0"/>
    <cacheHierarchy uniqueName="[Range 1].[MONTH_ID]" caption="MONTH_ID" attribute="1" defaultMemberUniqueName="[Range 1].[MONTH_ID].[All]" allUniqueName="[Range 1].[MONTH_ID].[All]" dimensionUniqueName="[Range 1]" displayFolder="" count="0" memberValueDatatype="20" unbalanced="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EACH]" caption="PRICEEACH" attribute="1" defaultMemberUniqueName="[Table1].[PRICEEACH].[All]" allUniqueName="[Table1].[PRICEEACH].[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DATE]" caption="ORDERDATE" attribute="1" defaultMemberUniqueName="[Table1].[ORDERDATE].[All]" allUniqueName="[Table1].[ORDERDATE].[All]" dimensionUniqueName="[Table1]" displayFolder="" count="0" memberValueDatatype="130" unbalanced="0"/>
    <cacheHierarchy uniqueName="[Table1].[STATUS]" caption="STATUS" attribute="1" defaultMemberUniqueName="[Table1].[STATUS].[All]" allUniqueName="[Table1].[STATUS].[All]" dimensionUniqueName="[Table1]" displayFolder="" count="0" memberValueDatatype="130" unbalanced="0"/>
    <cacheHierarchy uniqueName="[Table1].[QTR_ID]" caption="QTR_ID" attribute="1" defaultMemberUniqueName="[Table1].[QTR_ID].[All]" allUniqueName="[Table1].[QTR_ID].[All]" dimensionUniqueName="[Table1]" displayFolder="" count="0" memberValueDatatype="20" unbalanced="0"/>
    <cacheHierarchy uniqueName="[Table1].[MONTH_ID]" caption="MONTH_ID" attribute="1" defaultMemberUniqueName="[Table1].[MONTH_ID].[All]" allUniqueName="[Table1].[MONTH_ID].[All]" dimensionUniqueName="[Table1]" displayFolder="" count="2" memberValueDatatype="20" unbalanced="0"/>
    <cacheHierarchy uniqueName="[Table1].[YEAR_ID]" caption="YEAR_ID" attribute="1" defaultMemberUniqueName="[Table1].[YEAR_ID].[All]" allUniqueName="[Table1].[YEAR_ID].[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2" memberValueDatatype="130" unbalanced="0">
      <fieldsUsage count="2">
        <fieldUsage x="-1"/>
        <fieldUsage x="2"/>
      </fieldsUsage>
    </cacheHierarchy>
    <cacheHierarchy uniqueName="[Table1].[CUSTOMERNAME]" caption="CUSTOMERNAME" attribute="1" defaultMemberUniqueName="[Table1].[CUSTOMERNAME].[All]" allUniqueName="[Table1].[CUSTOMERNAME].[All]" dimensionUniqueName="[Table1]" displayFolder="" count="0" memberValueDatatype="130" unbalanced="0"/>
    <cacheHierarchy uniqueName="[Table1].[PHONE]" caption="PHONE" attribute="1" defaultMemberUniqueName="[Table1].[PHONE].[All]" allUniqueName="[Table1].[PHONE].[All]" dimensionUniqueName="[Table1]" displayFolder="" count="0" memberValueDatatype="130" unbalanced="0"/>
    <cacheHierarchy uniqueName="[Table1].[ADDRESSLINE1]" caption="ADDRESSLINE1" attribute="1" defaultMemberUniqueName="[Table1].[ADDRESSLINE1].[All]" allUniqueName="[Table1].[ADDRESSLINE1].[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POSTALCODE]" caption="POSTALCODE" attribute="1" defaultMemberUniqueName="[Table1].[POSTALCODE].[All]" allUniqueName="[Table1].[POSTALCODE].[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Dummy0" caption="COUNTRY"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0"/>
    <n v="49"/>
    <n v="34.47"/>
    <n v="1"/>
    <x v="0"/>
    <x v="0"/>
    <x v="0"/>
    <n v="1"/>
    <n v="1"/>
    <x v="0"/>
    <x v="0"/>
    <n v="41"/>
    <x v="0"/>
    <x v="0"/>
    <n v="6035558647"/>
    <s v="2304 Long Airport Avenue"/>
    <x v="0"/>
    <x v="0"/>
    <x v="0"/>
    <n v="62005"/>
    <s v="NA"/>
    <s v="Young"/>
    <s v="Valarie"/>
    <s v="Small"/>
  </r>
  <r>
    <n v="10100"/>
    <n v="22"/>
    <n v="86.51"/>
    <n v="4"/>
    <x v="1"/>
    <x v="0"/>
    <x v="0"/>
    <n v="1"/>
    <n v="1"/>
    <x v="0"/>
    <x v="0"/>
    <n v="92"/>
    <x v="1"/>
    <x v="0"/>
    <n v="6035558647"/>
    <s v="2304 Long Airport Avenue"/>
    <x v="0"/>
    <x v="0"/>
    <x v="0"/>
    <n v="62005"/>
    <s v="NA"/>
    <s v="Young"/>
    <s v="Valarie"/>
    <s v="Small"/>
  </r>
  <r>
    <n v="10100"/>
    <n v="30"/>
    <n v="100"/>
    <n v="3"/>
    <x v="2"/>
    <x v="0"/>
    <x v="0"/>
    <n v="1"/>
    <n v="1"/>
    <x v="0"/>
    <x v="0"/>
    <n v="170"/>
    <x v="2"/>
    <x v="0"/>
    <n v="6035558647"/>
    <s v="2304 Long Airport Avenue"/>
    <x v="0"/>
    <x v="0"/>
    <x v="0"/>
    <n v="62005"/>
    <s v="NA"/>
    <s v="Young"/>
    <s v="Valarie"/>
    <s v="Medium"/>
  </r>
  <r>
    <n v="10100"/>
    <n v="50"/>
    <n v="67.8"/>
    <n v="2"/>
    <x v="3"/>
    <x v="0"/>
    <x v="0"/>
    <n v="1"/>
    <n v="1"/>
    <x v="0"/>
    <x v="0"/>
    <n v="60"/>
    <x v="3"/>
    <x v="0"/>
    <n v="6035558647"/>
    <s v="2304 Long Airport Avenue"/>
    <x v="0"/>
    <x v="0"/>
    <x v="0"/>
    <n v="62005"/>
    <s v="NA"/>
    <s v="Young"/>
    <s v="Valarie"/>
    <s v="Medium"/>
  </r>
  <r>
    <n v="10101"/>
    <n v="45"/>
    <n v="31.2"/>
    <n v="3"/>
    <x v="4"/>
    <x v="1"/>
    <x v="0"/>
    <n v="1"/>
    <n v="1"/>
    <x v="0"/>
    <x v="0"/>
    <n v="33"/>
    <x v="4"/>
    <x v="1"/>
    <s v="+49 69 66 90 2555"/>
    <s v="Lyonerstr. 34"/>
    <x v="1"/>
    <x v="1"/>
    <x v="1"/>
    <n v="60528"/>
    <s v="EMEA"/>
    <s v="Keitel"/>
    <s v="Roland"/>
    <s v="Small"/>
  </r>
  <r>
    <n v="10101"/>
    <n v="46"/>
    <n v="53.76"/>
    <n v="2"/>
    <x v="5"/>
    <x v="1"/>
    <x v="0"/>
    <n v="1"/>
    <n v="1"/>
    <x v="0"/>
    <x v="0"/>
    <n v="44"/>
    <x v="5"/>
    <x v="1"/>
    <s v="+49 69 66 90 2555"/>
    <s v="Lyonerstr. 34"/>
    <x v="1"/>
    <x v="1"/>
    <x v="1"/>
    <n v="60528"/>
    <s v="EMEA"/>
    <s v="Keitel"/>
    <s v="Roland"/>
    <s v="Small"/>
  </r>
  <r>
    <n v="10101"/>
    <n v="25"/>
    <n v="100"/>
    <n v="4"/>
    <x v="6"/>
    <x v="1"/>
    <x v="0"/>
    <n v="1"/>
    <n v="1"/>
    <x v="0"/>
    <x v="0"/>
    <n v="127"/>
    <x v="6"/>
    <x v="1"/>
    <s v="+49 69 66 90 2555"/>
    <s v="Lyonerstr. 34"/>
    <x v="1"/>
    <x v="1"/>
    <x v="1"/>
    <n v="60528"/>
    <s v="EMEA"/>
    <s v="Keitel"/>
    <s v="Roland"/>
    <s v="Medium"/>
  </r>
  <r>
    <n v="10101"/>
    <n v="26"/>
    <n v="100"/>
    <n v="1"/>
    <x v="7"/>
    <x v="1"/>
    <x v="0"/>
    <n v="1"/>
    <n v="1"/>
    <x v="0"/>
    <x v="0"/>
    <n v="168"/>
    <x v="7"/>
    <x v="1"/>
    <s v="+49 69 66 90 2555"/>
    <s v="Lyonerstr. 34"/>
    <x v="1"/>
    <x v="1"/>
    <x v="1"/>
    <n v="60528"/>
    <s v="EMEA"/>
    <s v="Keitel"/>
    <s v="Roland"/>
    <s v="Medium"/>
  </r>
  <r>
    <n v="10102"/>
    <n v="41"/>
    <n v="50.14"/>
    <n v="1"/>
    <x v="8"/>
    <x v="2"/>
    <x v="0"/>
    <n v="1"/>
    <n v="1"/>
    <x v="0"/>
    <x v="0"/>
    <n v="53"/>
    <x v="8"/>
    <x v="2"/>
    <n v="2125551500"/>
    <s v="2678 Kingston Rd."/>
    <x v="2"/>
    <x v="2"/>
    <x v="0"/>
    <n v="10022"/>
    <s v="NA"/>
    <s v="Frick"/>
    <s v="Michael"/>
    <s v="Small"/>
  </r>
  <r>
    <n v="10102"/>
    <n v="39"/>
    <n v="100"/>
    <n v="2"/>
    <x v="9"/>
    <x v="2"/>
    <x v="0"/>
    <n v="1"/>
    <n v="1"/>
    <x v="0"/>
    <x v="0"/>
    <n v="102"/>
    <x v="9"/>
    <x v="2"/>
    <n v="2125551500"/>
    <s v="2678 Kingston Rd."/>
    <x v="2"/>
    <x v="2"/>
    <x v="0"/>
    <n v="10022"/>
    <s v="NA"/>
    <s v="Frick"/>
    <s v="Michael"/>
    <s v="Medium"/>
  </r>
  <r>
    <n v="10103"/>
    <n v="22"/>
    <n v="54.09"/>
    <n v="2"/>
    <x v="10"/>
    <x v="3"/>
    <x v="0"/>
    <n v="1"/>
    <n v="1"/>
    <x v="0"/>
    <x v="1"/>
    <n v="60"/>
    <x v="10"/>
    <x v="3"/>
    <s v="07-98 9555"/>
    <s v="Erling Skakkes gate 78"/>
    <x v="3"/>
    <x v="3"/>
    <x v="2"/>
    <n v="4110"/>
    <s v="EMEA"/>
    <s v="Bergulfsen"/>
    <s v="Jonas"/>
    <s v="Small"/>
  </r>
  <r>
    <n v="10103"/>
    <n v="41"/>
    <n v="47.29"/>
    <n v="9"/>
    <x v="11"/>
    <x v="3"/>
    <x v="0"/>
    <n v="1"/>
    <n v="1"/>
    <x v="0"/>
    <x v="0"/>
    <n v="50"/>
    <x v="11"/>
    <x v="3"/>
    <s v="07-98 9555"/>
    <s v="Erling Skakkes gate 78"/>
    <x v="3"/>
    <x v="3"/>
    <x v="2"/>
    <n v="4110"/>
    <s v="EMEA"/>
    <s v="Bergulfsen"/>
    <s v="Jonas"/>
    <s v="Small"/>
  </r>
  <r>
    <n v="10103"/>
    <n v="35"/>
    <n v="57.46"/>
    <n v="14"/>
    <x v="12"/>
    <x v="3"/>
    <x v="0"/>
    <n v="1"/>
    <n v="1"/>
    <x v="0"/>
    <x v="0"/>
    <n v="62"/>
    <x v="12"/>
    <x v="3"/>
    <s v="07-98 9555"/>
    <s v="Erling Skakkes gate 78"/>
    <x v="3"/>
    <x v="3"/>
    <x v="2"/>
    <n v="4110"/>
    <s v="EMEA"/>
    <s v="Bergulfsen"/>
    <s v="Jonas"/>
    <s v="Small"/>
  </r>
  <r>
    <n v="10103"/>
    <n v="27"/>
    <n v="83.07"/>
    <n v="12"/>
    <x v="13"/>
    <x v="3"/>
    <x v="0"/>
    <n v="1"/>
    <n v="1"/>
    <x v="0"/>
    <x v="0"/>
    <n v="101"/>
    <x v="13"/>
    <x v="3"/>
    <s v="07-98 9555"/>
    <s v="Erling Skakkes gate 78"/>
    <x v="3"/>
    <x v="3"/>
    <x v="2"/>
    <n v="4110"/>
    <s v="EMEA"/>
    <s v="Bergulfsen"/>
    <s v="Jonas"/>
    <s v="Small"/>
  </r>
  <r>
    <n v="10103"/>
    <n v="25"/>
    <n v="100"/>
    <n v="13"/>
    <x v="6"/>
    <x v="3"/>
    <x v="0"/>
    <n v="1"/>
    <n v="1"/>
    <x v="0"/>
    <x v="0"/>
    <n v="104"/>
    <x v="14"/>
    <x v="3"/>
    <s v="07-98 9555"/>
    <s v="Erling Skakkes gate 78"/>
    <x v="3"/>
    <x v="3"/>
    <x v="2"/>
    <n v="4110"/>
    <s v="EMEA"/>
    <s v="Bergulfsen"/>
    <s v="Jonas"/>
    <s v="Small"/>
  </r>
  <r>
    <n v="10103"/>
    <n v="25"/>
    <n v="100"/>
    <n v="15"/>
    <x v="6"/>
    <x v="3"/>
    <x v="0"/>
    <n v="1"/>
    <n v="1"/>
    <x v="0"/>
    <x v="0"/>
    <n v="97"/>
    <x v="15"/>
    <x v="3"/>
    <s v="07-98 9555"/>
    <s v="Erling Skakkes gate 78"/>
    <x v="3"/>
    <x v="3"/>
    <x v="2"/>
    <n v="4110"/>
    <s v="EMEA"/>
    <s v="Bergulfsen"/>
    <s v="Jonas"/>
    <s v="Small"/>
  </r>
  <r>
    <n v="10103"/>
    <n v="26"/>
    <n v="100"/>
    <n v="11"/>
    <x v="7"/>
    <x v="3"/>
    <x v="0"/>
    <n v="1"/>
    <n v="1"/>
    <x v="0"/>
    <x v="2"/>
    <n v="214"/>
    <x v="16"/>
    <x v="3"/>
    <s v="07-98 9555"/>
    <s v="Erling Skakkes gate 78"/>
    <x v="3"/>
    <x v="3"/>
    <x v="2"/>
    <n v="4110"/>
    <s v="EMEA"/>
    <s v="Bergulfsen"/>
    <s v="Jonas"/>
    <s v="Medium"/>
  </r>
  <r>
    <n v="10103"/>
    <n v="27"/>
    <n v="100"/>
    <n v="8"/>
    <x v="14"/>
    <x v="3"/>
    <x v="0"/>
    <n v="1"/>
    <n v="1"/>
    <x v="0"/>
    <x v="1"/>
    <n v="136"/>
    <x v="17"/>
    <x v="3"/>
    <s v="07-98 9555"/>
    <s v="Erling Skakkes gate 78"/>
    <x v="3"/>
    <x v="3"/>
    <x v="2"/>
    <n v="4110"/>
    <s v="EMEA"/>
    <s v="Bergulfsen"/>
    <s v="Jonas"/>
    <s v="Medium"/>
  </r>
  <r>
    <n v="10103"/>
    <n v="31"/>
    <n v="100"/>
    <n v="3"/>
    <x v="15"/>
    <x v="3"/>
    <x v="0"/>
    <n v="1"/>
    <n v="1"/>
    <x v="0"/>
    <x v="1"/>
    <n v="96"/>
    <x v="18"/>
    <x v="3"/>
    <s v="07-98 9555"/>
    <s v="Erling Skakkes gate 78"/>
    <x v="3"/>
    <x v="3"/>
    <x v="2"/>
    <n v="4110"/>
    <s v="EMEA"/>
    <s v="Bergulfsen"/>
    <s v="Jonas"/>
    <s v="Medium"/>
  </r>
  <r>
    <n v="10103"/>
    <n v="45"/>
    <n v="75.63"/>
    <n v="7"/>
    <x v="16"/>
    <x v="3"/>
    <x v="0"/>
    <n v="1"/>
    <n v="1"/>
    <x v="0"/>
    <x v="1"/>
    <n v="64"/>
    <x v="19"/>
    <x v="3"/>
    <s v="07-98 9555"/>
    <s v="Erling Skakkes gate 78"/>
    <x v="3"/>
    <x v="3"/>
    <x v="2"/>
    <n v="4110"/>
    <s v="EMEA"/>
    <s v="Bergulfsen"/>
    <s v="Jonas"/>
    <s v="Medium"/>
  </r>
  <r>
    <n v="10103"/>
    <n v="35"/>
    <n v="100"/>
    <n v="10"/>
    <x v="17"/>
    <x v="3"/>
    <x v="0"/>
    <n v="1"/>
    <n v="1"/>
    <x v="0"/>
    <x v="1"/>
    <n v="116"/>
    <x v="20"/>
    <x v="3"/>
    <s v="07-98 9555"/>
    <s v="Erling Skakkes gate 78"/>
    <x v="3"/>
    <x v="3"/>
    <x v="2"/>
    <n v="4110"/>
    <s v="EMEA"/>
    <s v="Bergulfsen"/>
    <s v="Jonas"/>
    <s v="Medium"/>
  </r>
  <r>
    <n v="10103"/>
    <n v="36"/>
    <n v="100"/>
    <n v="5"/>
    <x v="18"/>
    <x v="3"/>
    <x v="0"/>
    <n v="1"/>
    <n v="1"/>
    <x v="0"/>
    <x v="1"/>
    <n v="121"/>
    <x v="21"/>
    <x v="3"/>
    <s v="07-98 9555"/>
    <s v="Erling Skakkes gate 78"/>
    <x v="3"/>
    <x v="3"/>
    <x v="2"/>
    <n v="4110"/>
    <s v="EMEA"/>
    <s v="Bergulfsen"/>
    <s v="Jonas"/>
    <s v="Medium"/>
  </r>
  <r>
    <n v="10103"/>
    <n v="36"/>
    <n v="100"/>
    <n v="1"/>
    <x v="18"/>
    <x v="3"/>
    <x v="0"/>
    <n v="1"/>
    <n v="1"/>
    <x v="0"/>
    <x v="1"/>
    <n v="127"/>
    <x v="22"/>
    <x v="3"/>
    <s v="07-98 9555"/>
    <s v="Erling Skakkes gate 78"/>
    <x v="3"/>
    <x v="3"/>
    <x v="2"/>
    <n v="4110"/>
    <s v="EMEA"/>
    <s v="Bergulfsen"/>
    <s v="Jonas"/>
    <s v="Medium"/>
  </r>
  <r>
    <n v="10103"/>
    <n v="42"/>
    <n v="100"/>
    <n v="4"/>
    <x v="19"/>
    <x v="3"/>
    <x v="0"/>
    <n v="1"/>
    <n v="1"/>
    <x v="0"/>
    <x v="2"/>
    <n v="147"/>
    <x v="23"/>
    <x v="3"/>
    <s v="07-98 9555"/>
    <s v="Erling Skakkes gate 78"/>
    <x v="3"/>
    <x v="3"/>
    <x v="2"/>
    <n v="4110"/>
    <s v="EMEA"/>
    <s v="Bergulfsen"/>
    <s v="Jonas"/>
    <s v="Medium"/>
  </r>
  <r>
    <n v="10103"/>
    <n v="42"/>
    <n v="100"/>
    <n v="6"/>
    <x v="19"/>
    <x v="3"/>
    <x v="0"/>
    <n v="1"/>
    <n v="1"/>
    <x v="0"/>
    <x v="2"/>
    <n v="101"/>
    <x v="24"/>
    <x v="3"/>
    <s v="07-98 9555"/>
    <s v="Erling Skakkes gate 78"/>
    <x v="3"/>
    <x v="3"/>
    <x v="2"/>
    <n v="4110"/>
    <s v="EMEA"/>
    <s v="Bergulfsen"/>
    <s v="Jonas"/>
    <s v="Medium"/>
  </r>
  <r>
    <n v="10103"/>
    <n v="46"/>
    <n v="100"/>
    <n v="16"/>
    <x v="20"/>
    <x v="3"/>
    <x v="0"/>
    <n v="1"/>
    <n v="1"/>
    <x v="0"/>
    <x v="0"/>
    <n v="99"/>
    <x v="25"/>
    <x v="3"/>
    <s v="07-98 9555"/>
    <s v="Erling Skakkes gate 78"/>
    <x v="3"/>
    <x v="3"/>
    <x v="2"/>
    <n v="4110"/>
    <s v="EMEA"/>
    <s v="Bergulfsen"/>
    <s v="Jonas"/>
    <s v="Medium"/>
  </r>
  <r>
    <n v="10104"/>
    <n v="35"/>
    <n v="47.62"/>
    <n v="11"/>
    <x v="21"/>
    <x v="4"/>
    <x v="0"/>
    <n v="1"/>
    <n v="1"/>
    <x v="0"/>
    <x v="1"/>
    <n v="54"/>
    <x v="26"/>
    <x v="4"/>
    <s v="(91) 555 94 44"/>
    <s v="C/ Moralzarzal, 86"/>
    <x v="4"/>
    <x v="4"/>
    <x v="3"/>
    <n v="28034"/>
    <s v="EMEA"/>
    <s v="Freyre"/>
    <s v="Diego"/>
    <s v="Small"/>
  </r>
  <r>
    <n v="10104"/>
    <n v="32"/>
    <n v="53.31"/>
    <n v="2"/>
    <x v="22"/>
    <x v="4"/>
    <x v="0"/>
    <n v="1"/>
    <n v="1"/>
    <x v="0"/>
    <x v="3"/>
    <n v="58"/>
    <x v="27"/>
    <x v="4"/>
    <s v="(91) 555 94 44"/>
    <s v="C/ Moralzarzal, 86"/>
    <x v="4"/>
    <x v="4"/>
    <x v="3"/>
    <n v="28034"/>
    <s v="EMEA"/>
    <s v="Freyre"/>
    <s v="Diego"/>
    <s v="Small"/>
  </r>
  <r>
    <n v="10104"/>
    <n v="44"/>
    <n v="39.6"/>
    <n v="10"/>
    <x v="23"/>
    <x v="4"/>
    <x v="0"/>
    <n v="1"/>
    <n v="1"/>
    <x v="0"/>
    <x v="2"/>
    <n v="35"/>
    <x v="28"/>
    <x v="4"/>
    <s v="(91) 555 94 44"/>
    <s v="C/ Moralzarzal, 86"/>
    <x v="4"/>
    <x v="4"/>
    <x v="3"/>
    <n v="28034"/>
    <s v="EMEA"/>
    <s v="Freyre"/>
    <s v="Diego"/>
    <s v="Small"/>
  </r>
  <r>
    <n v="10104"/>
    <n v="35"/>
    <n v="55.49"/>
    <n v="6"/>
    <x v="24"/>
    <x v="4"/>
    <x v="0"/>
    <n v="1"/>
    <n v="1"/>
    <x v="0"/>
    <x v="2"/>
    <n v="57"/>
    <x v="29"/>
    <x v="4"/>
    <s v="(91) 555 94 44"/>
    <s v="C/ Moralzarzal, 86"/>
    <x v="4"/>
    <x v="4"/>
    <x v="3"/>
    <n v="28034"/>
    <s v="EMEA"/>
    <s v="Freyre"/>
    <s v="Diego"/>
    <s v="Small"/>
  </r>
  <r>
    <n v="10104"/>
    <n v="23"/>
    <n v="100"/>
    <n v="13"/>
    <x v="25"/>
    <x v="4"/>
    <x v="0"/>
    <n v="1"/>
    <n v="1"/>
    <x v="0"/>
    <x v="2"/>
    <n v="169"/>
    <x v="30"/>
    <x v="4"/>
    <s v="(91) 555 94 44"/>
    <s v="C/ Moralzarzal, 86"/>
    <x v="4"/>
    <x v="4"/>
    <x v="3"/>
    <n v="28034"/>
    <s v="EMEA"/>
    <s v="Freyre"/>
    <s v="Diego"/>
    <s v="Medium"/>
  </r>
  <r>
    <n v="10104"/>
    <n v="24"/>
    <n v="100"/>
    <n v="8"/>
    <x v="26"/>
    <x v="4"/>
    <x v="0"/>
    <n v="1"/>
    <n v="1"/>
    <x v="0"/>
    <x v="2"/>
    <n v="163"/>
    <x v="31"/>
    <x v="4"/>
    <s v="(91) 555 94 44"/>
    <s v="C/ Moralzarzal, 86"/>
    <x v="4"/>
    <x v="4"/>
    <x v="3"/>
    <n v="28034"/>
    <s v="EMEA"/>
    <s v="Freyre"/>
    <s v="Diego"/>
    <s v="Medium"/>
  </r>
  <r>
    <n v="10104"/>
    <n v="26"/>
    <n v="100"/>
    <n v="5"/>
    <x v="7"/>
    <x v="4"/>
    <x v="0"/>
    <n v="1"/>
    <n v="1"/>
    <x v="0"/>
    <x v="2"/>
    <n v="118"/>
    <x v="32"/>
    <x v="4"/>
    <s v="(91) 555 94 44"/>
    <s v="C/ Moralzarzal, 86"/>
    <x v="4"/>
    <x v="4"/>
    <x v="3"/>
    <n v="28034"/>
    <s v="EMEA"/>
    <s v="Freyre"/>
    <s v="Diego"/>
    <s v="Small"/>
  </r>
  <r>
    <n v="10104"/>
    <n v="29"/>
    <n v="100"/>
    <n v="12"/>
    <x v="27"/>
    <x v="4"/>
    <x v="0"/>
    <n v="1"/>
    <n v="1"/>
    <x v="0"/>
    <x v="1"/>
    <n v="122"/>
    <x v="33"/>
    <x v="4"/>
    <s v="(91) 555 94 44"/>
    <s v="C/ Moralzarzal, 86"/>
    <x v="4"/>
    <x v="4"/>
    <x v="3"/>
    <n v="28034"/>
    <s v="EMEA"/>
    <s v="Freyre"/>
    <s v="Diego"/>
    <s v="Medium"/>
  </r>
  <r>
    <n v="10104"/>
    <n v="49"/>
    <n v="65.87"/>
    <n v="4"/>
    <x v="28"/>
    <x v="4"/>
    <x v="0"/>
    <n v="1"/>
    <n v="1"/>
    <x v="0"/>
    <x v="3"/>
    <n v="62"/>
    <x v="34"/>
    <x v="4"/>
    <s v="(91) 555 94 44"/>
    <s v="C/ Moralzarzal, 86"/>
    <x v="4"/>
    <x v="4"/>
    <x v="3"/>
    <n v="28034"/>
    <s v="EMEA"/>
    <s v="Freyre"/>
    <s v="Diego"/>
    <s v="Medium"/>
  </r>
  <r>
    <n v="10104"/>
    <n v="33"/>
    <n v="100"/>
    <n v="7"/>
    <x v="29"/>
    <x v="4"/>
    <x v="0"/>
    <n v="1"/>
    <n v="1"/>
    <x v="0"/>
    <x v="1"/>
    <n v="115"/>
    <x v="35"/>
    <x v="4"/>
    <s v="(91) 555 94 44"/>
    <s v="C/ Moralzarzal, 86"/>
    <x v="4"/>
    <x v="4"/>
    <x v="3"/>
    <n v="28034"/>
    <s v="EMEA"/>
    <s v="Freyre"/>
    <s v="Diego"/>
    <s v="Medium"/>
  </r>
  <r>
    <n v="10104"/>
    <n v="34"/>
    <n v="100"/>
    <n v="1"/>
    <x v="30"/>
    <x v="4"/>
    <x v="0"/>
    <n v="1"/>
    <n v="1"/>
    <x v="0"/>
    <x v="2"/>
    <n v="151"/>
    <x v="36"/>
    <x v="4"/>
    <s v="(91) 555 94 44"/>
    <s v="C/ Moralzarzal, 86"/>
    <x v="4"/>
    <x v="4"/>
    <x v="3"/>
    <n v="28034"/>
    <s v="EMEA"/>
    <s v="Freyre"/>
    <s v="Diego"/>
    <s v="Medium"/>
  </r>
  <r>
    <n v="10104"/>
    <n v="38"/>
    <n v="100"/>
    <n v="3"/>
    <x v="31"/>
    <x v="4"/>
    <x v="0"/>
    <n v="1"/>
    <n v="1"/>
    <x v="0"/>
    <x v="2"/>
    <n v="143"/>
    <x v="37"/>
    <x v="4"/>
    <s v="(91) 555 94 44"/>
    <s v="C/ Moralzarzal, 86"/>
    <x v="4"/>
    <x v="4"/>
    <x v="3"/>
    <n v="28034"/>
    <s v="EMEA"/>
    <s v="Freyre"/>
    <s v="Diego"/>
    <s v="Medium"/>
  </r>
  <r>
    <n v="10104"/>
    <n v="41"/>
    <n v="100"/>
    <n v="9"/>
    <x v="32"/>
    <x v="4"/>
    <x v="0"/>
    <n v="1"/>
    <n v="1"/>
    <x v="0"/>
    <x v="1"/>
    <n v="118"/>
    <x v="38"/>
    <x v="4"/>
    <s v="(91) 555 94 44"/>
    <s v="C/ Moralzarzal, 86"/>
    <x v="4"/>
    <x v="4"/>
    <x v="3"/>
    <n v="28034"/>
    <s v="EMEA"/>
    <s v="Freyre"/>
    <s v="Diego"/>
    <s v="Medium"/>
  </r>
  <r>
    <n v="10105"/>
    <n v="25"/>
    <n v="56.78"/>
    <n v="8"/>
    <x v="33"/>
    <x v="5"/>
    <x v="0"/>
    <n v="1"/>
    <n v="2"/>
    <x v="0"/>
    <x v="4"/>
    <n v="54"/>
    <x v="39"/>
    <x v="5"/>
    <s v="31 12 3555"/>
    <s v="Vinb'ltet 34"/>
    <x v="5"/>
    <x v="5"/>
    <x v="4"/>
    <n v="1734"/>
    <s v="EMEA"/>
    <s v="Petersen"/>
    <s v="Jytte"/>
    <s v="Small"/>
  </r>
  <r>
    <n v="10105"/>
    <n v="29"/>
    <n v="70.150000000000006"/>
    <n v="12"/>
    <x v="34"/>
    <x v="5"/>
    <x v="0"/>
    <n v="1"/>
    <n v="2"/>
    <x v="0"/>
    <x v="4"/>
    <n v="86"/>
    <x v="40"/>
    <x v="5"/>
    <s v="31 12 3555"/>
    <s v="Vinb'ltet 34"/>
    <x v="5"/>
    <x v="5"/>
    <x v="4"/>
    <n v="1734"/>
    <s v="EMEA"/>
    <s v="Petersen"/>
    <s v="Jytte"/>
    <s v="Small"/>
  </r>
  <r>
    <n v="10105"/>
    <n v="31"/>
    <n v="65.77"/>
    <n v="3"/>
    <x v="35"/>
    <x v="5"/>
    <x v="0"/>
    <n v="1"/>
    <n v="2"/>
    <x v="0"/>
    <x v="4"/>
    <n v="72"/>
    <x v="41"/>
    <x v="5"/>
    <s v="31 12 3555"/>
    <s v="Vinb'ltet 34"/>
    <x v="5"/>
    <x v="5"/>
    <x v="4"/>
    <n v="1734"/>
    <s v="EMEA"/>
    <s v="Petersen"/>
    <s v="Jytte"/>
    <s v="Small"/>
  </r>
  <r>
    <n v="10105"/>
    <n v="22"/>
    <n v="100"/>
    <n v="11"/>
    <x v="36"/>
    <x v="5"/>
    <x v="0"/>
    <n v="1"/>
    <n v="2"/>
    <x v="0"/>
    <x v="0"/>
    <n v="136"/>
    <x v="42"/>
    <x v="5"/>
    <s v="31 12 3555"/>
    <s v="Vinb'ltet 34"/>
    <x v="5"/>
    <x v="5"/>
    <x v="4"/>
    <n v="1734"/>
    <s v="EMEA"/>
    <s v="Petersen"/>
    <s v="Jytte"/>
    <s v="Medium"/>
  </r>
  <r>
    <n v="10105"/>
    <n v="22"/>
    <n v="100"/>
    <n v="7"/>
    <x v="36"/>
    <x v="5"/>
    <x v="0"/>
    <n v="1"/>
    <n v="2"/>
    <x v="0"/>
    <x v="4"/>
    <n v="99"/>
    <x v="43"/>
    <x v="5"/>
    <s v="31 12 3555"/>
    <s v="Vinb'ltet 34"/>
    <x v="5"/>
    <x v="5"/>
    <x v="4"/>
    <n v="1734"/>
    <s v="EMEA"/>
    <s v="Petersen"/>
    <s v="Jytte"/>
    <s v="Small"/>
  </r>
  <r>
    <n v="10105"/>
    <n v="41"/>
    <n v="70.67"/>
    <n v="5"/>
    <x v="37"/>
    <x v="5"/>
    <x v="0"/>
    <n v="1"/>
    <n v="2"/>
    <x v="0"/>
    <x v="4"/>
    <n v="66"/>
    <x v="44"/>
    <x v="5"/>
    <s v="31 12 3555"/>
    <s v="Vinb'ltet 34"/>
    <x v="5"/>
    <x v="5"/>
    <x v="4"/>
    <n v="1734"/>
    <s v="EMEA"/>
    <s v="Petersen"/>
    <s v="Jytte"/>
    <s v="Small"/>
  </r>
  <r>
    <n v="10105"/>
    <n v="29"/>
    <n v="100"/>
    <n v="14"/>
    <x v="27"/>
    <x v="5"/>
    <x v="0"/>
    <n v="1"/>
    <n v="2"/>
    <x v="0"/>
    <x v="2"/>
    <n v="173"/>
    <x v="45"/>
    <x v="5"/>
    <s v="31 12 3555"/>
    <s v="Vinb'ltet 34"/>
    <x v="5"/>
    <x v="5"/>
    <x v="4"/>
    <n v="1734"/>
    <s v="EMEA"/>
    <s v="Petersen"/>
    <s v="Jytte"/>
    <s v="Medium"/>
  </r>
  <r>
    <n v="10105"/>
    <n v="39"/>
    <n v="81.14"/>
    <n v="6"/>
    <x v="38"/>
    <x v="5"/>
    <x v="0"/>
    <n v="1"/>
    <n v="2"/>
    <x v="0"/>
    <x v="4"/>
    <n v="100"/>
    <x v="46"/>
    <x v="5"/>
    <s v="31 12 3555"/>
    <s v="Vinb'ltet 34"/>
    <x v="5"/>
    <x v="5"/>
    <x v="4"/>
    <n v="1734"/>
    <s v="EMEA"/>
    <s v="Petersen"/>
    <s v="Jytte"/>
    <s v="Medium"/>
  </r>
  <r>
    <n v="10105"/>
    <n v="44"/>
    <n v="72.58"/>
    <n v="4"/>
    <x v="39"/>
    <x v="5"/>
    <x v="0"/>
    <n v="1"/>
    <n v="2"/>
    <x v="0"/>
    <x v="0"/>
    <n v="88"/>
    <x v="47"/>
    <x v="5"/>
    <s v="31 12 3555"/>
    <s v="Vinb'ltet 34"/>
    <x v="5"/>
    <x v="5"/>
    <x v="4"/>
    <n v="1734"/>
    <s v="EMEA"/>
    <s v="Petersen"/>
    <s v="Jytte"/>
    <s v="Medium"/>
  </r>
  <r>
    <n v="10105"/>
    <n v="41"/>
    <n v="82.5"/>
    <n v="10"/>
    <x v="40"/>
    <x v="5"/>
    <x v="0"/>
    <n v="1"/>
    <n v="2"/>
    <x v="0"/>
    <x v="0"/>
    <n v="87"/>
    <x v="48"/>
    <x v="5"/>
    <s v="31 12 3555"/>
    <s v="Vinb'ltet 34"/>
    <x v="5"/>
    <x v="5"/>
    <x v="4"/>
    <n v="1734"/>
    <s v="EMEA"/>
    <s v="Petersen"/>
    <s v="Jytte"/>
    <s v="Medium"/>
  </r>
  <r>
    <n v="10105"/>
    <n v="38"/>
    <n v="100"/>
    <n v="13"/>
    <x v="31"/>
    <x v="5"/>
    <x v="0"/>
    <n v="1"/>
    <n v="2"/>
    <x v="0"/>
    <x v="3"/>
    <n v="100"/>
    <x v="49"/>
    <x v="5"/>
    <s v="31 12 3555"/>
    <s v="Vinb'ltet 34"/>
    <x v="5"/>
    <x v="5"/>
    <x v="4"/>
    <n v="1734"/>
    <s v="EMEA"/>
    <s v="Petersen"/>
    <s v="Jytte"/>
    <s v="Medium"/>
  </r>
  <r>
    <n v="10105"/>
    <n v="50"/>
    <n v="79.67"/>
    <n v="1"/>
    <x v="41"/>
    <x v="5"/>
    <x v="0"/>
    <n v="1"/>
    <n v="2"/>
    <x v="0"/>
    <x v="0"/>
    <n v="83"/>
    <x v="50"/>
    <x v="5"/>
    <s v="31 12 3555"/>
    <s v="Vinb'ltet 34"/>
    <x v="5"/>
    <x v="5"/>
    <x v="4"/>
    <n v="1734"/>
    <s v="EMEA"/>
    <s v="Petersen"/>
    <s v="Jytte"/>
    <s v="Medium"/>
  </r>
  <r>
    <n v="10105"/>
    <n v="41"/>
    <n v="100"/>
    <n v="15"/>
    <x v="32"/>
    <x v="5"/>
    <x v="0"/>
    <n v="1"/>
    <n v="2"/>
    <x v="0"/>
    <x v="2"/>
    <n v="207"/>
    <x v="51"/>
    <x v="5"/>
    <s v="31 12 3555"/>
    <s v="Vinb'ltet 34"/>
    <x v="5"/>
    <x v="5"/>
    <x v="4"/>
    <n v="1734"/>
    <s v="EMEA"/>
    <s v="Petersen"/>
    <s v="Jytte"/>
    <s v="Large"/>
  </r>
  <r>
    <n v="10105"/>
    <n v="43"/>
    <n v="100"/>
    <n v="9"/>
    <x v="42"/>
    <x v="5"/>
    <x v="0"/>
    <n v="1"/>
    <n v="2"/>
    <x v="0"/>
    <x v="4"/>
    <n v="122"/>
    <x v="52"/>
    <x v="5"/>
    <s v="31 12 3555"/>
    <s v="Vinb'ltet 34"/>
    <x v="5"/>
    <x v="5"/>
    <x v="4"/>
    <n v="1734"/>
    <s v="EMEA"/>
    <s v="Petersen"/>
    <s v="Jytte"/>
    <s v="Medium"/>
  </r>
  <r>
    <n v="10105"/>
    <n v="50"/>
    <n v="100"/>
    <n v="2"/>
    <x v="43"/>
    <x v="5"/>
    <x v="0"/>
    <n v="1"/>
    <n v="2"/>
    <x v="0"/>
    <x v="2"/>
    <n v="136"/>
    <x v="53"/>
    <x v="5"/>
    <s v="31 12 3555"/>
    <s v="Vinb'ltet 34"/>
    <x v="5"/>
    <x v="5"/>
    <x v="4"/>
    <n v="1734"/>
    <s v="EMEA"/>
    <s v="Petersen"/>
    <s v="Jytte"/>
    <s v="Large"/>
  </r>
  <r>
    <n v="10106"/>
    <n v="39"/>
    <n v="40.15"/>
    <n v="6"/>
    <x v="44"/>
    <x v="6"/>
    <x v="0"/>
    <n v="1"/>
    <n v="2"/>
    <x v="0"/>
    <x v="0"/>
    <n v="43"/>
    <x v="54"/>
    <x v="6"/>
    <s v="035-640555"/>
    <s v="Via Ludovico il Moro 22"/>
    <x v="6"/>
    <x v="6"/>
    <x v="5"/>
    <n v="24100"/>
    <s v="EMEA"/>
    <s v="Rovelli"/>
    <s v="Giovanni"/>
    <s v="Small"/>
  </r>
  <r>
    <n v="10106"/>
    <n v="31"/>
    <n v="52.6"/>
    <n v="14"/>
    <x v="45"/>
    <x v="6"/>
    <x v="0"/>
    <n v="1"/>
    <n v="2"/>
    <x v="0"/>
    <x v="0"/>
    <n v="65"/>
    <x v="55"/>
    <x v="6"/>
    <s v="035-640555"/>
    <s v="Via Ludovico il Moro 22"/>
    <x v="6"/>
    <x v="6"/>
    <x v="5"/>
    <n v="24100"/>
    <s v="EMEA"/>
    <s v="Rovelli"/>
    <s v="Giovanni"/>
    <s v="Small"/>
  </r>
  <r>
    <n v="10106"/>
    <n v="26"/>
    <n v="63.76"/>
    <n v="3"/>
    <x v="46"/>
    <x v="6"/>
    <x v="0"/>
    <n v="1"/>
    <n v="2"/>
    <x v="0"/>
    <x v="5"/>
    <n v="72"/>
    <x v="56"/>
    <x v="6"/>
    <s v="035-640555"/>
    <s v="Via Ludovico il Moro 22"/>
    <x v="6"/>
    <x v="6"/>
    <x v="5"/>
    <n v="24100"/>
    <s v="EMEA"/>
    <s v="Rovelli"/>
    <s v="Giovanni"/>
    <s v="Small"/>
  </r>
  <r>
    <n v="10106"/>
    <n v="33"/>
    <n v="72.92"/>
    <n v="5"/>
    <x v="47"/>
    <x v="6"/>
    <x v="0"/>
    <n v="1"/>
    <n v="2"/>
    <x v="0"/>
    <x v="0"/>
    <n v="68"/>
    <x v="57"/>
    <x v="6"/>
    <s v="035-640555"/>
    <s v="Via Ludovico il Moro 22"/>
    <x v="6"/>
    <x v="6"/>
    <x v="5"/>
    <n v="24100"/>
    <s v="EMEA"/>
    <s v="Rovelli"/>
    <s v="Giovanni"/>
    <s v="Small"/>
  </r>
  <r>
    <n v="10106"/>
    <n v="28"/>
    <n v="88.63"/>
    <n v="4"/>
    <x v="48"/>
    <x v="6"/>
    <x v="0"/>
    <n v="1"/>
    <n v="2"/>
    <x v="0"/>
    <x v="5"/>
    <n v="109"/>
    <x v="58"/>
    <x v="6"/>
    <s v="035-640555"/>
    <s v="Via Ludovico il Moro 22"/>
    <x v="6"/>
    <x v="6"/>
    <x v="5"/>
    <n v="24100"/>
    <s v="EMEA"/>
    <s v="Rovelli"/>
    <s v="Giovanni"/>
    <s v="Small"/>
  </r>
  <r>
    <n v="10106"/>
    <n v="48"/>
    <n v="52.64"/>
    <n v="15"/>
    <x v="49"/>
    <x v="6"/>
    <x v="0"/>
    <n v="1"/>
    <n v="2"/>
    <x v="0"/>
    <x v="5"/>
    <n v="49"/>
    <x v="59"/>
    <x v="6"/>
    <s v="035-640555"/>
    <s v="Via Ludovico il Moro 22"/>
    <x v="6"/>
    <x v="6"/>
    <x v="5"/>
    <n v="24100"/>
    <s v="EMEA"/>
    <s v="Rovelli"/>
    <s v="Giovanni"/>
    <s v="Small"/>
  </r>
  <r>
    <n v="10106"/>
    <n v="48"/>
    <n v="61.44"/>
    <n v="10"/>
    <x v="50"/>
    <x v="6"/>
    <x v="0"/>
    <n v="1"/>
    <n v="2"/>
    <x v="0"/>
    <x v="5"/>
    <n v="74"/>
    <x v="60"/>
    <x v="6"/>
    <s v="035-640555"/>
    <s v="Via Ludovico il Moro 22"/>
    <x v="6"/>
    <x v="6"/>
    <x v="5"/>
    <n v="24100"/>
    <s v="EMEA"/>
    <s v="Rovelli"/>
    <s v="Giovanni"/>
    <s v="Small"/>
  </r>
  <r>
    <n v="10106"/>
    <n v="30"/>
    <n v="100"/>
    <n v="16"/>
    <x v="2"/>
    <x v="6"/>
    <x v="0"/>
    <n v="1"/>
    <n v="2"/>
    <x v="0"/>
    <x v="4"/>
    <n v="90"/>
    <x v="61"/>
    <x v="6"/>
    <s v="035-640555"/>
    <s v="Via Ludovico il Moro 22"/>
    <x v="6"/>
    <x v="6"/>
    <x v="5"/>
    <n v="24100"/>
    <s v="EMEA"/>
    <s v="Rovelli"/>
    <s v="Giovanni"/>
    <s v="Medium"/>
  </r>
  <r>
    <n v="10106"/>
    <n v="34"/>
    <n v="90.39"/>
    <n v="2"/>
    <x v="51"/>
    <x v="6"/>
    <x v="0"/>
    <n v="1"/>
    <n v="2"/>
    <x v="0"/>
    <x v="5"/>
    <n v="84"/>
    <x v="62"/>
    <x v="6"/>
    <s v="035-640555"/>
    <s v="Via Ludovico il Moro 22"/>
    <x v="6"/>
    <x v="6"/>
    <x v="5"/>
    <n v="24100"/>
    <s v="EMEA"/>
    <s v="Rovelli"/>
    <s v="Giovanni"/>
    <s v="Medium"/>
  </r>
  <r>
    <n v="10106"/>
    <n v="31"/>
    <n v="100"/>
    <n v="7"/>
    <x v="15"/>
    <x v="6"/>
    <x v="0"/>
    <n v="1"/>
    <n v="2"/>
    <x v="0"/>
    <x v="5"/>
    <n v="91"/>
    <x v="63"/>
    <x v="6"/>
    <s v="035-640555"/>
    <s v="Via Ludovico il Moro 22"/>
    <x v="6"/>
    <x v="6"/>
    <x v="5"/>
    <n v="24100"/>
    <s v="EMEA"/>
    <s v="Rovelli"/>
    <s v="Giovanni"/>
    <s v="Medium"/>
  </r>
  <r>
    <n v="10106"/>
    <n v="32"/>
    <n v="100"/>
    <n v="1"/>
    <x v="52"/>
    <x v="6"/>
    <x v="0"/>
    <n v="1"/>
    <n v="2"/>
    <x v="0"/>
    <x v="5"/>
    <n v="118"/>
    <x v="64"/>
    <x v="6"/>
    <s v="035-640555"/>
    <s v="Via Ludovico il Moro 22"/>
    <x v="6"/>
    <x v="6"/>
    <x v="5"/>
    <n v="24100"/>
    <s v="EMEA"/>
    <s v="Rovelli"/>
    <s v="Giovanni"/>
    <s v="Medium"/>
  </r>
  <r>
    <n v="10106"/>
    <n v="50"/>
    <n v="64.83"/>
    <n v="11"/>
    <x v="53"/>
    <x v="6"/>
    <x v="0"/>
    <n v="1"/>
    <n v="2"/>
    <x v="0"/>
    <x v="5"/>
    <n v="68"/>
    <x v="65"/>
    <x v="6"/>
    <s v="035-640555"/>
    <s v="Via Ludovico il Moro 22"/>
    <x v="6"/>
    <x v="6"/>
    <x v="5"/>
    <n v="24100"/>
    <s v="EMEA"/>
    <s v="Rovelli"/>
    <s v="Giovanni"/>
    <s v="Medium"/>
  </r>
  <r>
    <n v="10106"/>
    <n v="44"/>
    <n v="74.400000000000006"/>
    <n v="8"/>
    <x v="54"/>
    <x v="6"/>
    <x v="0"/>
    <n v="1"/>
    <n v="2"/>
    <x v="0"/>
    <x v="5"/>
    <n v="80"/>
    <x v="66"/>
    <x v="6"/>
    <s v="035-640555"/>
    <s v="Via Ludovico il Moro 22"/>
    <x v="6"/>
    <x v="6"/>
    <x v="5"/>
    <n v="24100"/>
    <s v="EMEA"/>
    <s v="Rovelli"/>
    <s v="Giovanni"/>
    <s v="Medium"/>
  </r>
  <r>
    <n v="10106"/>
    <n v="34"/>
    <n v="100"/>
    <n v="9"/>
    <x v="30"/>
    <x v="6"/>
    <x v="0"/>
    <n v="1"/>
    <n v="2"/>
    <x v="0"/>
    <x v="5"/>
    <n v="99"/>
    <x v="67"/>
    <x v="6"/>
    <s v="035-640555"/>
    <s v="Via Ludovico il Moro 22"/>
    <x v="6"/>
    <x v="6"/>
    <x v="5"/>
    <n v="24100"/>
    <s v="EMEA"/>
    <s v="Rovelli"/>
    <s v="Giovanni"/>
    <s v="Medium"/>
  </r>
  <r>
    <n v="10106"/>
    <n v="41"/>
    <n v="83.44"/>
    <n v="18"/>
    <x v="55"/>
    <x v="6"/>
    <x v="0"/>
    <n v="1"/>
    <n v="2"/>
    <x v="0"/>
    <x v="4"/>
    <n v="86"/>
    <x v="68"/>
    <x v="6"/>
    <s v="035-640555"/>
    <s v="Via Ludovico il Moro 22"/>
    <x v="6"/>
    <x v="6"/>
    <x v="5"/>
    <n v="24100"/>
    <s v="EMEA"/>
    <s v="Rovelli"/>
    <s v="Giovanni"/>
    <s v="Medium"/>
  </r>
  <r>
    <n v="10106"/>
    <n v="36"/>
    <n v="100"/>
    <n v="12"/>
    <x v="18"/>
    <x v="6"/>
    <x v="0"/>
    <n v="1"/>
    <n v="2"/>
    <x v="0"/>
    <x v="5"/>
    <n v="157"/>
    <x v="69"/>
    <x v="6"/>
    <s v="035-640555"/>
    <s v="Via Ludovico il Moro 22"/>
    <x v="6"/>
    <x v="6"/>
    <x v="5"/>
    <n v="24100"/>
    <s v="EMEA"/>
    <s v="Rovelli"/>
    <s v="Giovanni"/>
    <s v="Medium"/>
  </r>
  <r>
    <n v="10106"/>
    <n v="49"/>
    <n v="74.680000000000007"/>
    <n v="13"/>
    <x v="56"/>
    <x v="6"/>
    <x v="0"/>
    <n v="1"/>
    <n v="2"/>
    <x v="0"/>
    <x v="5"/>
    <n v="68"/>
    <x v="70"/>
    <x v="6"/>
    <s v="035-640555"/>
    <s v="Via Ludovico il Moro 22"/>
    <x v="6"/>
    <x v="6"/>
    <x v="5"/>
    <n v="24100"/>
    <s v="EMEA"/>
    <s v="Rovelli"/>
    <s v="Giovanni"/>
    <s v="Medium"/>
  </r>
  <r>
    <n v="10106"/>
    <n v="41"/>
    <n v="100"/>
    <n v="17"/>
    <x v="32"/>
    <x v="6"/>
    <x v="0"/>
    <n v="1"/>
    <n v="2"/>
    <x v="0"/>
    <x v="0"/>
    <n v="105"/>
    <x v="71"/>
    <x v="6"/>
    <s v="035-640555"/>
    <s v="Via Ludovico il Moro 22"/>
    <x v="6"/>
    <x v="6"/>
    <x v="5"/>
    <n v="24100"/>
    <s v="EMEA"/>
    <s v="Rovelli"/>
    <s v="Giovanni"/>
    <s v="Medium"/>
  </r>
  <r>
    <n v="10107"/>
    <n v="20"/>
    <n v="92.9"/>
    <n v="8"/>
    <x v="57"/>
    <x v="7"/>
    <x v="0"/>
    <n v="1"/>
    <n v="2"/>
    <x v="0"/>
    <x v="6"/>
    <n v="99"/>
    <x v="72"/>
    <x v="7"/>
    <n v="2125557818"/>
    <s v="897 Long Airport Avenue"/>
    <x v="2"/>
    <x v="2"/>
    <x v="0"/>
    <n v="10022"/>
    <s v="NA"/>
    <s v="Yu"/>
    <s v="Kwai"/>
    <s v="Small"/>
  </r>
  <r>
    <n v="10107"/>
    <n v="29"/>
    <n v="70.87"/>
    <n v="6"/>
    <x v="58"/>
    <x v="7"/>
    <x v="0"/>
    <n v="1"/>
    <n v="2"/>
    <x v="0"/>
    <x v="6"/>
    <n v="60"/>
    <x v="73"/>
    <x v="7"/>
    <n v="2125557818"/>
    <s v="897 Long Airport Avenue"/>
    <x v="2"/>
    <x v="2"/>
    <x v="0"/>
    <n v="10022"/>
    <s v="NA"/>
    <s v="Yu"/>
    <s v="Kwai"/>
    <s v="Small"/>
  </r>
  <r>
    <n v="10107"/>
    <n v="21"/>
    <n v="100"/>
    <n v="1"/>
    <x v="59"/>
    <x v="7"/>
    <x v="0"/>
    <n v="1"/>
    <n v="2"/>
    <x v="0"/>
    <x v="6"/>
    <n v="150"/>
    <x v="74"/>
    <x v="7"/>
    <n v="2125557818"/>
    <s v="897 Long Airport Avenue"/>
    <x v="2"/>
    <x v="2"/>
    <x v="0"/>
    <n v="10022"/>
    <s v="NA"/>
    <s v="Yu"/>
    <s v="Kwai"/>
    <s v="Medium"/>
  </r>
  <r>
    <n v="10107"/>
    <n v="25"/>
    <n v="100"/>
    <n v="3"/>
    <x v="6"/>
    <x v="7"/>
    <x v="0"/>
    <n v="1"/>
    <n v="2"/>
    <x v="0"/>
    <x v="6"/>
    <n v="112"/>
    <x v="75"/>
    <x v="7"/>
    <n v="2125557818"/>
    <s v="897 Long Airport Avenue"/>
    <x v="2"/>
    <x v="2"/>
    <x v="0"/>
    <n v="10022"/>
    <s v="NA"/>
    <s v="Yu"/>
    <s v="Kwai"/>
    <s v="Small"/>
  </r>
  <r>
    <n v="10107"/>
    <n v="27"/>
    <n v="100"/>
    <n v="4"/>
    <x v="14"/>
    <x v="7"/>
    <x v="0"/>
    <n v="1"/>
    <n v="2"/>
    <x v="0"/>
    <x v="6"/>
    <n v="193"/>
    <x v="76"/>
    <x v="7"/>
    <n v="2125557818"/>
    <s v="897 Long Airport Avenue"/>
    <x v="2"/>
    <x v="2"/>
    <x v="0"/>
    <n v="10022"/>
    <s v="NA"/>
    <s v="Yu"/>
    <s v="Kwai"/>
    <s v="Medium"/>
  </r>
  <r>
    <n v="10107"/>
    <n v="30"/>
    <n v="95.7"/>
    <n v="2"/>
    <x v="60"/>
    <x v="7"/>
    <x v="0"/>
    <n v="1"/>
    <n v="2"/>
    <x v="0"/>
    <x v="6"/>
    <n v="95"/>
    <x v="77"/>
    <x v="7"/>
    <n v="2125557818"/>
    <s v="897 Long Airport Avenue"/>
    <x v="2"/>
    <x v="2"/>
    <x v="0"/>
    <n v="10022"/>
    <s v="NA"/>
    <s v="Yu"/>
    <s v="Kwai"/>
    <s v="Small"/>
  </r>
  <r>
    <n v="10107"/>
    <n v="38"/>
    <n v="83.03"/>
    <n v="7"/>
    <x v="61"/>
    <x v="7"/>
    <x v="0"/>
    <n v="1"/>
    <n v="2"/>
    <x v="0"/>
    <x v="6"/>
    <n v="76"/>
    <x v="78"/>
    <x v="7"/>
    <n v="2125557818"/>
    <s v="897 Long Airport Avenue"/>
    <x v="2"/>
    <x v="2"/>
    <x v="0"/>
    <n v="10022"/>
    <s v="NA"/>
    <s v="Yu"/>
    <s v="Kwai"/>
    <s v="Medium"/>
  </r>
  <r>
    <n v="10107"/>
    <n v="39"/>
    <n v="99.91"/>
    <n v="5"/>
    <x v="62"/>
    <x v="7"/>
    <x v="0"/>
    <n v="1"/>
    <n v="2"/>
    <x v="0"/>
    <x v="6"/>
    <n v="118"/>
    <x v="79"/>
    <x v="7"/>
    <n v="2125557818"/>
    <s v="897 Long Airport Avenue"/>
    <x v="2"/>
    <x v="2"/>
    <x v="0"/>
    <n v="10022"/>
    <s v="NA"/>
    <s v="Yu"/>
    <s v="Kwai"/>
    <s v="Medium"/>
  </r>
  <r>
    <n v="10108"/>
    <n v="27"/>
    <n v="43.45"/>
    <n v="13"/>
    <x v="63"/>
    <x v="8"/>
    <x v="0"/>
    <n v="1"/>
    <n v="3"/>
    <x v="0"/>
    <x v="6"/>
    <n v="40"/>
    <x v="80"/>
    <x v="8"/>
    <s v="+63 2 555 3587"/>
    <s v="15 McCallum Street - NatWest Center #13-03"/>
    <x v="7"/>
    <x v="7"/>
    <x v="6"/>
    <s v="1227 MM"/>
    <s v="Japan"/>
    <s v="Cruz"/>
    <s v="Arnold"/>
    <s v="Small"/>
  </r>
  <r>
    <n v="10108"/>
    <n v="26"/>
    <n v="68.349999999999994"/>
    <n v="9"/>
    <x v="64"/>
    <x v="8"/>
    <x v="0"/>
    <n v="1"/>
    <n v="3"/>
    <x v="0"/>
    <x v="2"/>
    <n v="80"/>
    <x v="81"/>
    <x v="8"/>
    <s v="+63 2 555 3587"/>
    <s v="15 McCallum Street - NatWest Center #13-03"/>
    <x v="7"/>
    <x v="7"/>
    <x v="6"/>
    <s v="1227 MM"/>
    <s v="Japan"/>
    <s v="Cruz"/>
    <s v="Arnold"/>
    <s v="Small"/>
  </r>
  <r>
    <n v="10108"/>
    <n v="30"/>
    <n v="63.07"/>
    <n v="5"/>
    <x v="65"/>
    <x v="8"/>
    <x v="0"/>
    <n v="1"/>
    <n v="3"/>
    <x v="0"/>
    <x v="2"/>
    <n v="61"/>
    <x v="82"/>
    <x v="8"/>
    <s v="+63 2 555 3587"/>
    <s v="15 McCallum Street - NatWest Center #13-03"/>
    <x v="7"/>
    <x v="7"/>
    <x v="6"/>
    <s v="1227 MM"/>
    <s v="Japan"/>
    <s v="Cruz"/>
    <s v="Arnold"/>
    <s v="Small"/>
  </r>
  <r>
    <n v="10108"/>
    <n v="35"/>
    <n v="58.87"/>
    <n v="15"/>
    <x v="66"/>
    <x v="8"/>
    <x v="0"/>
    <n v="1"/>
    <n v="3"/>
    <x v="0"/>
    <x v="6"/>
    <n v="69"/>
    <x v="83"/>
    <x v="8"/>
    <s v="+63 2 555 3587"/>
    <s v="15 McCallum Street - NatWest Center #13-03"/>
    <x v="7"/>
    <x v="7"/>
    <x v="6"/>
    <s v="1227 MM"/>
    <s v="Japan"/>
    <s v="Cruz"/>
    <s v="Arnold"/>
    <s v="Small"/>
  </r>
  <r>
    <n v="10108"/>
    <n v="31"/>
    <n v="68.709999999999994"/>
    <n v="10"/>
    <x v="67"/>
    <x v="8"/>
    <x v="0"/>
    <n v="1"/>
    <n v="3"/>
    <x v="0"/>
    <x v="2"/>
    <n v="80"/>
    <x v="84"/>
    <x v="8"/>
    <s v="+63 2 555 3587"/>
    <s v="15 McCallum Street - NatWest Center #13-03"/>
    <x v="7"/>
    <x v="7"/>
    <x v="6"/>
    <s v="1227 MM"/>
    <s v="Japan"/>
    <s v="Cruz"/>
    <s v="Arnold"/>
    <s v="Small"/>
  </r>
  <r>
    <n v="10108"/>
    <n v="34"/>
    <n v="82.99"/>
    <n v="14"/>
    <x v="68"/>
    <x v="8"/>
    <x v="0"/>
    <n v="1"/>
    <n v="3"/>
    <x v="0"/>
    <x v="6"/>
    <n v="81"/>
    <x v="85"/>
    <x v="8"/>
    <s v="+63 2 555 3587"/>
    <s v="15 McCallum Street - NatWest Center #13-03"/>
    <x v="7"/>
    <x v="7"/>
    <x v="6"/>
    <s v="1227 MM"/>
    <s v="Japan"/>
    <s v="Cruz"/>
    <s v="Arnold"/>
    <s v="Small"/>
  </r>
  <r>
    <n v="10108"/>
    <n v="29"/>
    <n v="100"/>
    <n v="8"/>
    <x v="27"/>
    <x v="8"/>
    <x v="0"/>
    <n v="1"/>
    <n v="3"/>
    <x v="0"/>
    <x v="2"/>
    <n v="146"/>
    <x v="86"/>
    <x v="8"/>
    <s v="+63 2 555 3587"/>
    <s v="15 McCallum Street - NatWest Center #13-03"/>
    <x v="7"/>
    <x v="7"/>
    <x v="6"/>
    <s v="1227 MM"/>
    <s v="Japan"/>
    <s v="Cruz"/>
    <s v="Arnold"/>
    <s v="Medium"/>
  </r>
  <r>
    <n v="10108"/>
    <n v="43"/>
    <n v="67.77"/>
    <n v="12"/>
    <x v="69"/>
    <x v="8"/>
    <x v="0"/>
    <n v="1"/>
    <n v="3"/>
    <x v="0"/>
    <x v="6"/>
    <n v="62"/>
    <x v="87"/>
    <x v="8"/>
    <s v="+63 2 555 3587"/>
    <s v="15 McCallum Street - NatWest Center #13-03"/>
    <x v="7"/>
    <x v="7"/>
    <x v="6"/>
    <s v="1227 MM"/>
    <s v="Japan"/>
    <s v="Cruz"/>
    <s v="Arnold"/>
    <s v="Small"/>
  </r>
  <r>
    <n v="10108"/>
    <n v="31"/>
    <n v="100"/>
    <n v="16"/>
    <x v="15"/>
    <x v="8"/>
    <x v="0"/>
    <n v="1"/>
    <n v="3"/>
    <x v="0"/>
    <x v="6"/>
    <n v="102"/>
    <x v="88"/>
    <x v="8"/>
    <s v="+63 2 555 3587"/>
    <s v="15 McCallum Street - NatWest Center #13-03"/>
    <x v="7"/>
    <x v="7"/>
    <x v="6"/>
    <s v="1227 MM"/>
    <s v="Japan"/>
    <s v="Cruz"/>
    <s v="Arnold"/>
    <s v="Medium"/>
  </r>
  <r>
    <n v="10108"/>
    <n v="38"/>
    <n v="82.39"/>
    <n v="2"/>
    <x v="70"/>
    <x v="8"/>
    <x v="0"/>
    <n v="1"/>
    <n v="3"/>
    <x v="0"/>
    <x v="2"/>
    <n v="77"/>
    <x v="89"/>
    <x v="8"/>
    <s v="+63 2 555 3587"/>
    <s v="15 McCallum Street - NatWest Center #13-03"/>
    <x v="7"/>
    <x v="7"/>
    <x v="6"/>
    <s v="1227 MM"/>
    <s v="Japan"/>
    <s v="Cruz"/>
    <s v="Arnold"/>
    <s v="Medium"/>
  </r>
  <r>
    <n v="10108"/>
    <n v="33"/>
    <n v="100"/>
    <n v="6"/>
    <x v="29"/>
    <x v="8"/>
    <x v="0"/>
    <n v="1"/>
    <n v="3"/>
    <x v="0"/>
    <x v="2"/>
    <n v="194"/>
    <x v="90"/>
    <x v="8"/>
    <s v="+63 2 555 3587"/>
    <s v="15 McCallum Street - NatWest Center #13-03"/>
    <x v="7"/>
    <x v="7"/>
    <x v="6"/>
    <s v="1227 MM"/>
    <s v="Japan"/>
    <s v="Cruz"/>
    <s v="Arnold"/>
    <s v="Medium"/>
  </r>
  <r>
    <n v="10108"/>
    <n v="39"/>
    <n v="89.38"/>
    <n v="7"/>
    <x v="71"/>
    <x v="8"/>
    <x v="0"/>
    <n v="1"/>
    <n v="3"/>
    <x v="0"/>
    <x v="2"/>
    <n v="79"/>
    <x v="91"/>
    <x v="8"/>
    <s v="+63 2 555 3587"/>
    <s v="15 McCallum Street - NatWest Center #13-03"/>
    <x v="7"/>
    <x v="7"/>
    <x v="6"/>
    <s v="1227 MM"/>
    <s v="Japan"/>
    <s v="Cruz"/>
    <s v="Arnold"/>
    <s v="Medium"/>
  </r>
  <r>
    <n v="10108"/>
    <n v="36"/>
    <n v="100"/>
    <n v="3"/>
    <x v="18"/>
    <x v="8"/>
    <x v="0"/>
    <n v="1"/>
    <n v="3"/>
    <x v="0"/>
    <x v="2"/>
    <n v="115"/>
    <x v="92"/>
    <x v="8"/>
    <s v="+63 2 555 3587"/>
    <s v="15 McCallum Street - NatWest Center #13-03"/>
    <x v="7"/>
    <x v="7"/>
    <x v="6"/>
    <s v="1227 MM"/>
    <s v="Japan"/>
    <s v="Cruz"/>
    <s v="Arnold"/>
    <s v="Medium"/>
  </r>
  <r>
    <n v="10108"/>
    <n v="40"/>
    <n v="100"/>
    <n v="1"/>
    <x v="72"/>
    <x v="8"/>
    <x v="0"/>
    <n v="1"/>
    <n v="3"/>
    <x v="0"/>
    <x v="2"/>
    <n v="140"/>
    <x v="93"/>
    <x v="8"/>
    <s v="+63 2 555 3587"/>
    <s v="15 McCallum Street - NatWest Center #13-03"/>
    <x v="7"/>
    <x v="7"/>
    <x v="6"/>
    <s v="1227 MM"/>
    <s v="Japan"/>
    <s v="Cruz"/>
    <s v="Arnold"/>
    <s v="Medium"/>
  </r>
  <r>
    <n v="10108"/>
    <n v="44"/>
    <n v="100"/>
    <n v="11"/>
    <x v="73"/>
    <x v="8"/>
    <x v="0"/>
    <n v="1"/>
    <n v="3"/>
    <x v="0"/>
    <x v="2"/>
    <n v="148"/>
    <x v="94"/>
    <x v="8"/>
    <s v="+63 2 555 3587"/>
    <s v="15 McCallum Street - NatWest Center #13-03"/>
    <x v="7"/>
    <x v="7"/>
    <x v="6"/>
    <s v="1227 MM"/>
    <s v="Japan"/>
    <s v="Cruz"/>
    <s v="Arnold"/>
    <s v="Medium"/>
  </r>
  <r>
    <n v="10108"/>
    <n v="45"/>
    <n v="100"/>
    <n v="4"/>
    <x v="74"/>
    <x v="8"/>
    <x v="0"/>
    <n v="1"/>
    <n v="3"/>
    <x v="0"/>
    <x v="2"/>
    <n v="117"/>
    <x v="95"/>
    <x v="8"/>
    <s v="+63 2 555 3587"/>
    <s v="15 McCallum Street - NatWest Center #13-03"/>
    <x v="7"/>
    <x v="7"/>
    <x v="6"/>
    <s v="1227 MM"/>
    <s v="Japan"/>
    <s v="Cruz"/>
    <s v="Arnold"/>
    <s v="Medium"/>
  </r>
  <r>
    <n v="10109"/>
    <n v="29"/>
    <n v="32.1"/>
    <n v="6"/>
    <x v="75"/>
    <x v="9"/>
    <x v="0"/>
    <n v="1"/>
    <n v="3"/>
    <x v="0"/>
    <x v="2"/>
    <n v="37"/>
    <x v="96"/>
    <x v="9"/>
    <n v="2155559857"/>
    <s v="11328 Douglas Av."/>
    <x v="8"/>
    <x v="8"/>
    <x v="0"/>
    <n v="71270"/>
    <s v="NA"/>
    <s v="Hernandez"/>
    <s v="Rosa"/>
    <s v="Small"/>
  </r>
  <r>
    <n v="10109"/>
    <n v="26"/>
    <n v="100"/>
    <n v="4"/>
    <x v="7"/>
    <x v="9"/>
    <x v="0"/>
    <n v="1"/>
    <n v="3"/>
    <x v="0"/>
    <x v="2"/>
    <n v="141"/>
    <x v="97"/>
    <x v="9"/>
    <n v="2155559857"/>
    <s v="11328 Douglas Av."/>
    <x v="8"/>
    <x v="8"/>
    <x v="0"/>
    <n v="71270"/>
    <s v="NA"/>
    <s v="Hernandez"/>
    <s v="Rosa"/>
    <s v="Medium"/>
  </r>
  <r>
    <n v="10109"/>
    <n v="26"/>
    <n v="100"/>
    <n v="1"/>
    <x v="7"/>
    <x v="9"/>
    <x v="0"/>
    <n v="1"/>
    <n v="3"/>
    <x v="0"/>
    <x v="2"/>
    <n v="132"/>
    <x v="98"/>
    <x v="9"/>
    <n v="2155559857"/>
    <s v="11328 Douglas Av."/>
    <x v="8"/>
    <x v="8"/>
    <x v="0"/>
    <n v="71270"/>
    <s v="NA"/>
    <s v="Hernandez"/>
    <s v="Rosa"/>
    <s v="Medium"/>
  </r>
  <r>
    <n v="10109"/>
    <n v="38"/>
    <n v="100"/>
    <n v="3"/>
    <x v="31"/>
    <x v="9"/>
    <x v="0"/>
    <n v="1"/>
    <n v="3"/>
    <x v="0"/>
    <x v="2"/>
    <n v="142"/>
    <x v="99"/>
    <x v="9"/>
    <n v="2155559857"/>
    <s v="11328 Douglas Av."/>
    <x v="8"/>
    <x v="8"/>
    <x v="0"/>
    <n v="71270"/>
    <s v="NA"/>
    <s v="Hernandez"/>
    <s v="Rosa"/>
    <s v="Medium"/>
  </r>
  <r>
    <n v="10109"/>
    <n v="46"/>
    <n v="100"/>
    <n v="5"/>
    <x v="20"/>
    <x v="9"/>
    <x v="0"/>
    <n v="1"/>
    <n v="3"/>
    <x v="0"/>
    <x v="2"/>
    <n v="169"/>
    <x v="30"/>
    <x v="9"/>
    <n v="2155559857"/>
    <s v="11328 Douglas Av."/>
    <x v="8"/>
    <x v="8"/>
    <x v="0"/>
    <n v="71270"/>
    <s v="NA"/>
    <s v="Hernandez"/>
    <s v="Rosa"/>
    <s v="Large"/>
  </r>
  <r>
    <n v="10109"/>
    <n v="47"/>
    <n v="100"/>
    <n v="2"/>
    <x v="76"/>
    <x v="9"/>
    <x v="0"/>
    <n v="1"/>
    <n v="3"/>
    <x v="0"/>
    <x v="2"/>
    <n v="141"/>
    <x v="100"/>
    <x v="9"/>
    <n v="2155559857"/>
    <s v="11328 Douglas Av."/>
    <x v="8"/>
    <x v="8"/>
    <x v="0"/>
    <n v="71270"/>
    <s v="NA"/>
    <s v="Hernandez"/>
    <s v="Rosa"/>
    <s v="Medium"/>
  </r>
  <r>
    <n v="10110"/>
    <n v="20"/>
    <n v="35.51"/>
    <n v="3"/>
    <x v="77"/>
    <x v="10"/>
    <x v="0"/>
    <n v="1"/>
    <n v="3"/>
    <x v="0"/>
    <x v="0"/>
    <n v="33"/>
    <x v="4"/>
    <x v="10"/>
    <s v="(171) 555-1555"/>
    <s v="Fauntleroy Circus"/>
    <x v="9"/>
    <x v="9"/>
    <x v="7"/>
    <s v="EC2 5NT"/>
    <s v="EMEA"/>
    <s v="Ashworth"/>
    <s v="Victoria"/>
    <s v="Small"/>
  </r>
  <r>
    <n v="10110"/>
    <n v="32"/>
    <n v="50.25"/>
    <n v="6"/>
    <x v="78"/>
    <x v="10"/>
    <x v="0"/>
    <n v="1"/>
    <n v="3"/>
    <x v="0"/>
    <x v="0"/>
    <n v="60"/>
    <x v="3"/>
    <x v="10"/>
    <s v="(171) 555-1555"/>
    <s v="Fauntleroy Circus"/>
    <x v="9"/>
    <x v="9"/>
    <x v="7"/>
    <s v="EC2 5NT"/>
    <s v="EMEA"/>
    <s v="Ashworth"/>
    <s v="Victoria"/>
    <s v="Small"/>
  </r>
  <r>
    <n v="10110"/>
    <n v="48"/>
    <n v="34.47"/>
    <n v="5"/>
    <x v="79"/>
    <x v="10"/>
    <x v="0"/>
    <n v="1"/>
    <n v="3"/>
    <x v="0"/>
    <x v="0"/>
    <n v="41"/>
    <x v="0"/>
    <x v="10"/>
    <s v="(171) 555-1555"/>
    <s v="Fauntleroy Circus"/>
    <x v="9"/>
    <x v="9"/>
    <x v="7"/>
    <s v="EC2 5NT"/>
    <s v="EMEA"/>
    <s v="Ashworth"/>
    <s v="Victoria"/>
    <s v="Small"/>
  </r>
  <r>
    <n v="10110"/>
    <n v="29"/>
    <n v="59.37"/>
    <n v="15"/>
    <x v="80"/>
    <x v="10"/>
    <x v="0"/>
    <n v="1"/>
    <n v="3"/>
    <x v="0"/>
    <x v="2"/>
    <n v="50"/>
    <x v="101"/>
    <x v="10"/>
    <s v="(171) 555-1555"/>
    <s v="Fauntleroy Circus"/>
    <x v="9"/>
    <x v="9"/>
    <x v="7"/>
    <s v="EC2 5NT"/>
    <s v="EMEA"/>
    <s v="Ashworth"/>
    <s v="Victoria"/>
    <s v="Small"/>
  </r>
  <r>
    <n v="10110"/>
    <n v="39"/>
    <n v="44.35"/>
    <n v="2"/>
    <x v="81"/>
    <x v="10"/>
    <x v="0"/>
    <n v="1"/>
    <n v="3"/>
    <x v="0"/>
    <x v="0"/>
    <n v="44"/>
    <x v="5"/>
    <x v="10"/>
    <s v="(171) 555-1555"/>
    <s v="Fauntleroy Circus"/>
    <x v="9"/>
    <x v="9"/>
    <x v="7"/>
    <s v="EC2 5NT"/>
    <s v="EMEA"/>
    <s v="Ashworth"/>
    <s v="Victoria"/>
    <s v="Small"/>
  </r>
  <r>
    <n v="10110"/>
    <n v="27"/>
    <n v="73.62"/>
    <n v="12"/>
    <x v="82"/>
    <x v="10"/>
    <x v="0"/>
    <n v="1"/>
    <n v="3"/>
    <x v="0"/>
    <x v="2"/>
    <n v="85"/>
    <x v="102"/>
    <x v="10"/>
    <s v="(171) 555-1555"/>
    <s v="Fauntleroy Circus"/>
    <x v="9"/>
    <x v="9"/>
    <x v="7"/>
    <s v="EC2 5NT"/>
    <s v="EMEA"/>
    <s v="Ashworth"/>
    <s v="Victoria"/>
    <s v="Small"/>
  </r>
  <r>
    <n v="10110"/>
    <n v="28"/>
    <n v="89.27"/>
    <n v="8"/>
    <x v="83"/>
    <x v="10"/>
    <x v="0"/>
    <n v="1"/>
    <n v="3"/>
    <x v="0"/>
    <x v="0"/>
    <n v="92"/>
    <x v="1"/>
    <x v="10"/>
    <s v="(171) 555-1555"/>
    <s v="Fauntleroy Circus"/>
    <x v="9"/>
    <x v="9"/>
    <x v="7"/>
    <s v="EC2 5NT"/>
    <s v="EMEA"/>
    <s v="Ashworth"/>
    <s v="Victoria"/>
    <s v="Small"/>
  </r>
  <r>
    <n v="10110"/>
    <n v="42"/>
    <n v="61.29"/>
    <n v="9"/>
    <x v="84"/>
    <x v="10"/>
    <x v="0"/>
    <n v="1"/>
    <n v="3"/>
    <x v="0"/>
    <x v="2"/>
    <n v="71"/>
    <x v="103"/>
    <x v="10"/>
    <s v="(171) 555-1555"/>
    <s v="Fauntleroy Circus"/>
    <x v="9"/>
    <x v="9"/>
    <x v="7"/>
    <s v="EC2 5NT"/>
    <s v="EMEA"/>
    <s v="Ashworth"/>
    <s v="Victoria"/>
    <s v="Small"/>
  </r>
  <r>
    <n v="10110"/>
    <n v="36"/>
    <n v="85.25"/>
    <n v="13"/>
    <x v="85"/>
    <x v="10"/>
    <x v="0"/>
    <n v="1"/>
    <n v="3"/>
    <x v="0"/>
    <x v="2"/>
    <n v="73"/>
    <x v="104"/>
    <x v="10"/>
    <s v="(171) 555-1555"/>
    <s v="Fauntleroy Circus"/>
    <x v="9"/>
    <x v="9"/>
    <x v="7"/>
    <s v="EC2 5NT"/>
    <s v="EMEA"/>
    <s v="Ashworth"/>
    <s v="Victoria"/>
    <s v="Medium"/>
  </r>
  <r>
    <n v="10110"/>
    <n v="31"/>
    <n v="100"/>
    <n v="1"/>
    <x v="15"/>
    <x v="10"/>
    <x v="0"/>
    <n v="1"/>
    <n v="3"/>
    <x v="0"/>
    <x v="0"/>
    <n v="168"/>
    <x v="7"/>
    <x v="10"/>
    <s v="(171) 555-1555"/>
    <s v="Fauntleroy Circus"/>
    <x v="9"/>
    <x v="9"/>
    <x v="7"/>
    <s v="EC2 5NT"/>
    <s v="EMEA"/>
    <s v="Ashworth"/>
    <s v="Victoria"/>
    <s v="Medium"/>
  </r>
  <r>
    <n v="10110"/>
    <n v="33"/>
    <n v="100"/>
    <n v="4"/>
    <x v="29"/>
    <x v="10"/>
    <x v="0"/>
    <n v="1"/>
    <n v="3"/>
    <x v="0"/>
    <x v="0"/>
    <n v="127"/>
    <x v="6"/>
    <x v="10"/>
    <s v="(171) 555-1555"/>
    <s v="Fauntleroy Circus"/>
    <x v="9"/>
    <x v="9"/>
    <x v="7"/>
    <s v="EC2 5NT"/>
    <s v="EMEA"/>
    <s v="Ashworth"/>
    <s v="Victoria"/>
    <s v="Medium"/>
  </r>
  <r>
    <n v="10110"/>
    <n v="43"/>
    <n v="78.150000000000006"/>
    <n v="11"/>
    <x v="86"/>
    <x v="10"/>
    <x v="0"/>
    <n v="1"/>
    <n v="3"/>
    <x v="0"/>
    <x v="2"/>
    <n v="90"/>
    <x v="105"/>
    <x v="10"/>
    <s v="(171) 555-1555"/>
    <s v="Fauntleroy Circus"/>
    <x v="9"/>
    <x v="9"/>
    <x v="7"/>
    <s v="EC2 5NT"/>
    <s v="EMEA"/>
    <s v="Ashworth"/>
    <s v="Victoria"/>
    <s v="Medium"/>
  </r>
  <r>
    <n v="10110"/>
    <n v="37"/>
    <n v="100"/>
    <n v="16"/>
    <x v="87"/>
    <x v="10"/>
    <x v="0"/>
    <n v="1"/>
    <n v="3"/>
    <x v="0"/>
    <x v="2"/>
    <n v="124"/>
    <x v="106"/>
    <x v="10"/>
    <s v="(171) 555-1555"/>
    <s v="Fauntleroy Circus"/>
    <x v="9"/>
    <x v="9"/>
    <x v="7"/>
    <s v="EC2 5NT"/>
    <s v="EMEA"/>
    <s v="Ashworth"/>
    <s v="Victoria"/>
    <s v="Medium"/>
  </r>
  <r>
    <n v="10110"/>
    <n v="37"/>
    <n v="100"/>
    <n v="14"/>
    <x v="87"/>
    <x v="10"/>
    <x v="0"/>
    <n v="1"/>
    <n v="3"/>
    <x v="0"/>
    <x v="2"/>
    <n v="107"/>
    <x v="107"/>
    <x v="10"/>
    <s v="(171) 555-1555"/>
    <s v="Fauntleroy Circus"/>
    <x v="9"/>
    <x v="9"/>
    <x v="7"/>
    <s v="EC2 5NT"/>
    <s v="EMEA"/>
    <s v="Ashworth"/>
    <s v="Victoria"/>
    <s v="Medium"/>
  </r>
  <r>
    <n v="10110"/>
    <n v="42"/>
    <n v="100"/>
    <n v="7"/>
    <x v="19"/>
    <x v="10"/>
    <x v="0"/>
    <n v="1"/>
    <n v="3"/>
    <x v="0"/>
    <x v="0"/>
    <n v="170"/>
    <x v="2"/>
    <x v="10"/>
    <s v="(171) 555-1555"/>
    <s v="Fauntleroy Circus"/>
    <x v="9"/>
    <x v="9"/>
    <x v="7"/>
    <s v="EC2 5NT"/>
    <s v="EMEA"/>
    <s v="Ashworth"/>
    <s v="Victoria"/>
    <s v="Medium"/>
  </r>
  <r>
    <n v="10110"/>
    <n v="46"/>
    <n v="100"/>
    <n v="10"/>
    <x v="20"/>
    <x v="10"/>
    <x v="0"/>
    <n v="1"/>
    <n v="3"/>
    <x v="0"/>
    <x v="2"/>
    <n v="117"/>
    <x v="108"/>
    <x v="10"/>
    <s v="(171) 555-1555"/>
    <s v="Fauntleroy Circus"/>
    <x v="9"/>
    <x v="9"/>
    <x v="7"/>
    <s v="EC2 5NT"/>
    <s v="EMEA"/>
    <s v="Ashworth"/>
    <s v="Victoria"/>
    <s v="Medium"/>
  </r>
  <r>
    <n v="10111"/>
    <n v="28"/>
    <n v="64.33"/>
    <n v="2"/>
    <x v="88"/>
    <x v="11"/>
    <x v="0"/>
    <n v="1"/>
    <n v="3"/>
    <x v="0"/>
    <x v="0"/>
    <n v="62"/>
    <x v="12"/>
    <x v="11"/>
    <n v="6505555787"/>
    <s v="5557 North Pendale Street"/>
    <x v="10"/>
    <x v="10"/>
    <x v="0"/>
    <n v="94103"/>
    <s v="NA"/>
    <s v="Murphy"/>
    <s v="Julie"/>
    <s v="Small"/>
  </r>
  <r>
    <n v="10111"/>
    <n v="26"/>
    <n v="86.68"/>
    <n v="3"/>
    <x v="89"/>
    <x v="11"/>
    <x v="0"/>
    <n v="1"/>
    <n v="3"/>
    <x v="0"/>
    <x v="0"/>
    <n v="97"/>
    <x v="15"/>
    <x v="11"/>
    <n v="6505555787"/>
    <s v="5557 North Pendale Street"/>
    <x v="10"/>
    <x v="10"/>
    <x v="0"/>
    <n v="94103"/>
    <s v="NA"/>
    <s v="Murphy"/>
    <s v="Julie"/>
    <s v="Small"/>
  </r>
  <r>
    <n v="10111"/>
    <n v="48"/>
    <n v="49.06"/>
    <n v="5"/>
    <x v="90"/>
    <x v="11"/>
    <x v="0"/>
    <n v="1"/>
    <n v="3"/>
    <x v="0"/>
    <x v="0"/>
    <n v="53"/>
    <x v="8"/>
    <x v="11"/>
    <n v="6505555787"/>
    <s v="5557 North Pendale Street"/>
    <x v="10"/>
    <x v="10"/>
    <x v="0"/>
    <n v="94103"/>
    <s v="NA"/>
    <s v="Murphy"/>
    <s v="Julie"/>
    <s v="Small"/>
  </r>
  <r>
    <n v="10111"/>
    <n v="33"/>
    <n v="99.66"/>
    <n v="6"/>
    <x v="91"/>
    <x v="11"/>
    <x v="0"/>
    <n v="1"/>
    <n v="3"/>
    <x v="0"/>
    <x v="0"/>
    <n v="102"/>
    <x v="9"/>
    <x v="11"/>
    <n v="6505555787"/>
    <s v="5557 North Pendale Street"/>
    <x v="10"/>
    <x v="10"/>
    <x v="0"/>
    <n v="94103"/>
    <s v="NA"/>
    <s v="Murphy"/>
    <s v="Julie"/>
    <s v="Medium"/>
  </r>
  <r>
    <n v="10111"/>
    <n v="39"/>
    <n v="100"/>
    <n v="4"/>
    <x v="9"/>
    <x v="11"/>
    <x v="0"/>
    <n v="1"/>
    <n v="3"/>
    <x v="0"/>
    <x v="0"/>
    <n v="99"/>
    <x v="25"/>
    <x v="11"/>
    <n v="6505555787"/>
    <s v="5557 North Pendale Street"/>
    <x v="10"/>
    <x v="10"/>
    <x v="0"/>
    <n v="94103"/>
    <s v="NA"/>
    <s v="Murphy"/>
    <s v="Julie"/>
    <s v="Medium"/>
  </r>
  <r>
    <n v="10111"/>
    <n v="43"/>
    <n v="100"/>
    <n v="1"/>
    <x v="42"/>
    <x v="11"/>
    <x v="0"/>
    <n v="1"/>
    <n v="3"/>
    <x v="0"/>
    <x v="0"/>
    <n v="104"/>
    <x v="14"/>
    <x v="11"/>
    <n v="6505555787"/>
    <s v="5557 North Pendale Street"/>
    <x v="10"/>
    <x v="10"/>
    <x v="0"/>
    <n v="94103"/>
    <s v="NA"/>
    <s v="Murphy"/>
    <s v="Julie"/>
    <s v="Medium"/>
  </r>
  <r>
    <n v="10112"/>
    <n v="23"/>
    <n v="100"/>
    <n v="2"/>
    <x v="25"/>
    <x v="12"/>
    <x v="0"/>
    <n v="1"/>
    <n v="3"/>
    <x v="0"/>
    <x v="0"/>
    <n v="101"/>
    <x v="13"/>
    <x v="12"/>
    <s v="0921-12 3555"/>
    <s v="Berguvsv„gen  8"/>
    <x v="11"/>
    <x v="11"/>
    <x v="8"/>
    <s v="S-958 22"/>
    <s v="EMEA"/>
    <s v="Berglund"/>
    <s v="Christina"/>
    <s v="Small"/>
  </r>
  <r>
    <n v="10112"/>
    <n v="29"/>
    <n v="100"/>
    <n v="1"/>
    <x v="27"/>
    <x v="12"/>
    <x v="0"/>
    <n v="1"/>
    <n v="3"/>
    <x v="0"/>
    <x v="2"/>
    <n v="214"/>
    <x v="16"/>
    <x v="12"/>
    <s v="0921-12 3555"/>
    <s v="Berguvsv„gen  8"/>
    <x v="11"/>
    <x v="11"/>
    <x v="8"/>
    <s v="S-958 22"/>
    <s v="EMEA"/>
    <s v="Berglund"/>
    <s v="Christina"/>
    <s v="Large"/>
  </r>
  <r>
    <n v="10113"/>
    <n v="23"/>
    <n v="68.52"/>
    <n v="1"/>
    <x v="92"/>
    <x v="13"/>
    <x v="0"/>
    <n v="1"/>
    <n v="3"/>
    <x v="0"/>
    <x v="1"/>
    <n v="64"/>
    <x v="19"/>
    <x v="13"/>
    <n v="4155551450"/>
    <s v="5677 Strong St."/>
    <x v="12"/>
    <x v="10"/>
    <x v="0"/>
    <n v="97562"/>
    <s v="NA"/>
    <s v="Nelson"/>
    <s v="Valarie"/>
    <s v="Small"/>
  </r>
  <r>
    <n v="10113"/>
    <n v="21"/>
    <n v="100"/>
    <n v="2"/>
    <x v="59"/>
    <x v="13"/>
    <x v="0"/>
    <n v="1"/>
    <n v="3"/>
    <x v="0"/>
    <x v="1"/>
    <n v="136"/>
    <x v="17"/>
    <x v="13"/>
    <n v="4155551450"/>
    <s v="5677 Strong St."/>
    <x v="12"/>
    <x v="10"/>
    <x v="0"/>
    <n v="97562"/>
    <s v="NA"/>
    <s v="Nelson"/>
    <s v="Valarie"/>
    <s v="Medium"/>
  </r>
  <r>
    <n v="10113"/>
    <n v="50"/>
    <n v="49.81"/>
    <n v="3"/>
    <x v="93"/>
    <x v="13"/>
    <x v="0"/>
    <n v="1"/>
    <n v="3"/>
    <x v="0"/>
    <x v="0"/>
    <n v="50"/>
    <x v="11"/>
    <x v="13"/>
    <n v="4155551450"/>
    <s v="5677 Strong St."/>
    <x v="12"/>
    <x v="10"/>
    <x v="0"/>
    <n v="97562"/>
    <s v="NA"/>
    <s v="Nelson"/>
    <s v="Valarie"/>
    <s v="Small"/>
  </r>
  <r>
    <n v="10113"/>
    <n v="49"/>
    <n v="100"/>
    <n v="4"/>
    <x v="94"/>
    <x v="13"/>
    <x v="0"/>
    <n v="1"/>
    <n v="3"/>
    <x v="0"/>
    <x v="1"/>
    <n v="116"/>
    <x v="20"/>
    <x v="13"/>
    <n v="4155551450"/>
    <s v="5677 Strong St."/>
    <x v="12"/>
    <x v="10"/>
    <x v="0"/>
    <n v="97562"/>
    <s v="NA"/>
    <s v="Nelson"/>
    <s v="Valarie"/>
    <s v="Medium"/>
  </r>
  <r>
    <n v="10114"/>
    <n v="24"/>
    <n v="30.06"/>
    <n v="1"/>
    <x v="95"/>
    <x v="14"/>
    <x v="0"/>
    <n v="2"/>
    <n v="4"/>
    <x v="0"/>
    <x v="2"/>
    <n v="35"/>
    <x v="28"/>
    <x v="14"/>
    <s v="(1) 42.34.2555"/>
    <s v="265, boulevard Charonne"/>
    <x v="13"/>
    <x v="12"/>
    <x v="9"/>
    <n v="75012"/>
    <s v="EMEA"/>
    <s v="Bertrand"/>
    <s v="Marie"/>
    <s v="Small"/>
  </r>
  <r>
    <n v="10114"/>
    <n v="28"/>
    <n v="55.73"/>
    <n v="2"/>
    <x v="96"/>
    <x v="14"/>
    <x v="0"/>
    <n v="2"/>
    <n v="4"/>
    <x v="0"/>
    <x v="1"/>
    <n v="54"/>
    <x v="26"/>
    <x v="14"/>
    <s v="(1) 42.34.2555"/>
    <s v="265, boulevard Charonne"/>
    <x v="13"/>
    <x v="12"/>
    <x v="9"/>
    <n v="75012"/>
    <s v="EMEA"/>
    <s v="Bertrand"/>
    <s v="Marie"/>
    <s v="Small"/>
  </r>
  <r>
    <n v="10114"/>
    <n v="21"/>
    <n v="100"/>
    <n v="5"/>
    <x v="59"/>
    <x v="14"/>
    <x v="0"/>
    <n v="2"/>
    <n v="4"/>
    <x v="0"/>
    <x v="1"/>
    <n v="127"/>
    <x v="22"/>
    <x v="14"/>
    <s v="(1) 42.34.2555"/>
    <s v="265, boulevard Charonne"/>
    <x v="13"/>
    <x v="12"/>
    <x v="9"/>
    <n v="75012"/>
    <s v="EMEA"/>
    <s v="Bertrand"/>
    <s v="Marie"/>
    <s v="Small"/>
  </r>
  <r>
    <n v="10114"/>
    <n v="45"/>
    <n v="68.67"/>
    <n v="6"/>
    <x v="97"/>
    <x v="14"/>
    <x v="0"/>
    <n v="2"/>
    <n v="4"/>
    <x v="0"/>
    <x v="1"/>
    <n v="60"/>
    <x v="10"/>
    <x v="14"/>
    <s v="(1) 42.34.2555"/>
    <s v="265, boulevard Charonne"/>
    <x v="13"/>
    <x v="12"/>
    <x v="9"/>
    <n v="75012"/>
    <s v="EMEA"/>
    <s v="Bertrand"/>
    <s v="Marie"/>
    <s v="Medium"/>
  </r>
  <r>
    <n v="10114"/>
    <n v="31"/>
    <n v="100"/>
    <n v="8"/>
    <x v="15"/>
    <x v="14"/>
    <x v="0"/>
    <n v="2"/>
    <n v="4"/>
    <x v="0"/>
    <x v="2"/>
    <n v="147"/>
    <x v="23"/>
    <x v="14"/>
    <s v="(1) 42.34.2555"/>
    <s v="265, boulevard Charonne"/>
    <x v="13"/>
    <x v="12"/>
    <x v="9"/>
    <n v="75012"/>
    <s v="EMEA"/>
    <s v="Bertrand"/>
    <s v="Marie"/>
    <s v="Medium"/>
  </r>
  <r>
    <n v="10114"/>
    <n v="32"/>
    <n v="100"/>
    <n v="7"/>
    <x v="52"/>
    <x v="14"/>
    <x v="0"/>
    <n v="2"/>
    <n v="4"/>
    <x v="0"/>
    <x v="1"/>
    <n v="96"/>
    <x v="18"/>
    <x v="14"/>
    <s v="(1) 42.34.2555"/>
    <s v="265, boulevard Charonne"/>
    <x v="13"/>
    <x v="12"/>
    <x v="9"/>
    <n v="75012"/>
    <s v="EMEA"/>
    <s v="Bertrand"/>
    <s v="Marie"/>
    <s v="Medium"/>
  </r>
  <r>
    <n v="10114"/>
    <n v="39"/>
    <n v="100"/>
    <n v="3"/>
    <x v="9"/>
    <x v="14"/>
    <x v="0"/>
    <n v="2"/>
    <n v="4"/>
    <x v="0"/>
    <x v="1"/>
    <n v="122"/>
    <x v="33"/>
    <x v="14"/>
    <s v="(1) 42.34.2555"/>
    <s v="265, boulevard Charonne"/>
    <x v="13"/>
    <x v="12"/>
    <x v="9"/>
    <n v="75012"/>
    <s v="EMEA"/>
    <s v="Bertrand"/>
    <s v="Marie"/>
    <s v="Medium"/>
  </r>
  <r>
    <n v="10114"/>
    <n v="41"/>
    <n v="100"/>
    <n v="9"/>
    <x v="32"/>
    <x v="14"/>
    <x v="0"/>
    <n v="2"/>
    <n v="4"/>
    <x v="0"/>
    <x v="1"/>
    <n v="121"/>
    <x v="21"/>
    <x v="14"/>
    <s v="(1) 42.34.2555"/>
    <s v="265, boulevard Charonne"/>
    <x v="13"/>
    <x v="12"/>
    <x v="9"/>
    <n v="75012"/>
    <s v="EMEA"/>
    <s v="Bertrand"/>
    <s v="Marie"/>
    <s v="Medium"/>
  </r>
  <r>
    <n v="10114"/>
    <n v="42"/>
    <n v="100"/>
    <n v="10"/>
    <x v="19"/>
    <x v="14"/>
    <x v="0"/>
    <n v="2"/>
    <n v="4"/>
    <x v="0"/>
    <x v="2"/>
    <n v="101"/>
    <x v="24"/>
    <x v="14"/>
    <s v="(1) 42.34.2555"/>
    <s v="265, boulevard Charonne"/>
    <x v="13"/>
    <x v="12"/>
    <x v="9"/>
    <n v="75012"/>
    <s v="EMEA"/>
    <s v="Bertrand"/>
    <s v="Marie"/>
    <s v="Medium"/>
  </r>
  <r>
    <n v="10114"/>
    <n v="48"/>
    <n v="100"/>
    <n v="4"/>
    <x v="98"/>
    <x v="14"/>
    <x v="0"/>
    <n v="2"/>
    <n v="4"/>
    <x v="0"/>
    <x v="2"/>
    <n v="169"/>
    <x v="30"/>
    <x v="14"/>
    <s v="(1) 42.34.2555"/>
    <s v="265, boulevard Charonne"/>
    <x v="13"/>
    <x v="12"/>
    <x v="9"/>
    <n v="75012"/>
    <s v="EMEA"/>
    <s v="Bertrand"/>
    <s v="Marie"/>
    <s v="Large"/>
  </r>
  <r>
    <n v="10115"/>
    <n v="27"/>
    <n v="100"/>
    <n v="3"/>
    <x v="14"/>
    <x v="15"/>
    <x v="0"/>
    <n v="2"/>
    <n v="4"/>
    <x v="0"/>
    <x v="1"/>
    <n v="115"/>
    <x v="35"/>
    <x v="15"/>
    <n v="2125558493"/>
    <s v="5905 Pompton St."/>
    <x v="2"/>
    <x v="2"/>
    <x v="0"/>
    <n v="10022"/>
    <s v="NA"/>
    <s v="Hernandez"/>
    <s v="Maria"/>
    <s v="Small"/>
  </r>
  <r>
    <n v="10115"/>
    <n v="47"/>
    <n v="69.36"/>
    <n v="2"/>
    <x v="99"/>
    <x v="15"/>
    <x v="0"/>
    <n v="2"/>
    <n v="4"/>
    <x v="0"/>
    <x v="2"/>
    <n v="57"/>
    <x v="29"/>
    <x v="15"/>
    <n v="2125558493"/>
    <s v="5905 Pompton St."/>
    <x v="2"/>
    <x v="2"/>
    <x v="0"/>
    <n v="10022"/>
    <s v="NA"/>
    <s v="Hernandez"/>
    <s v="Maria"/>
    <s v="Medium"/>
  </r>
  <r>
    <n v="10115"/>
    <n v="44"/>
    <n v="100"/>
    <n v="1"/>
    <x v="73"/>
    <x v="15"/>
    <x v="0"/>
    <n v="2"/>
    <n v="4"/>
    <x v="0"/>
    <x v="2"/>
    <n v="118"/>
    <x v="32"/>
    <x v="15"/>
    <n v="2125558493"/>
    <s v="5905 Pompton St."/>
    <x v="2"/>
    <x v="2"/>
    <x v="0"/>
    <n v="10022"/>
    <s v="NA"/>
    <s v="Hernandez"/>
    <s v="Maria"/>
    <s v="Medium"/>
  </r>
  <r>
    <n v="10115"/>
    <n v="46"/>
    <n v="100"/>
    <n v="5"/>
    <x v="20"/>
    <x v="15"/>
    <x v="0"/>
    <n v="2"/>
    <n v="4"/>
    <x v="0"/>
    <x v="1"/>
    <n v="118"/>
    <x v="38"/>
    <x v="15"/>
    <n v="2125558493"/>
    <s v="5905 Pompton St."/>
    <x v="2"/>
    <x v="2"/>
    <x v="0"/>
    <n v="10022"/>
    <s v="NA"/>
    <s v="Hernandez"/>
    <s v="Maria"/>
    <s v="Medium"/>
  </r>
  <r>
    <n v="10115"/>
    <n v="46"/>
    <n v="100"/>
    <n v="4"/>
    <x v="20"/>
    <x v="15"/>
    <x v="0"/>
    <n v="2"/>
    <n v="4"/>
    <x v="0"/>
    <x v="2"/>
    <n v="163"/>
    <x v="31"/>
    <x v="15"/>
    <n v="2125558493"/>
    <s v="5905 Pompton St."/>
    <x v="2"/>
    <x v="2"/>
    <x v="0"/>
    <n v="10022"/>
    <s v="NA"/>
    <s v="Hernandez"/>
    <s v="Maria"/>
    <s v="Large"/>
  </r>
  <r>
    <n v="10116"/>
    <n v="27"/>
    <n v="63.38"/>
    <n v="1"/>
    <x v="100"/>
    <x v="16"/>
    <x v="0"/>
    <n v="2"/>
    <n v="4"/>
    <x v="0"/>
    <x v="3"/>
    <n v="62"/>
    <x v="34"/>
    <x v="16"/>
    <s v="(071) 23 67 2555"/>
    <s v="Boulevard Tirou, 255"/>
    <x v="14"/>
    <x v="13"/>
    <x v="10"/>
    <s v="B-6000"/>
    <s v="EMEA"/>
    <s v="Cartrain"/>
    <s v="Pascale"/>
    <s v="Small"/>
  </r>
  <r>
    <n v="10117"/>
    <n v="21"/>
    <n v="49.21"/>
    <n v="11"/>
    <x v="101"/>
    <x v="17"/>
    <x v="0"/>
    <n v="2"/>
    <n v="4"/>
    <x v="0"/>
    <x v="3"/>
    <n v="58"/>
    <x v="27"/>
    <x v="17"/>
    <n v="652217555"/>
    <s v="Bronz Sok., Bronz Apt. 3/6 Tesvikiye"/>
    <x v="15"/>
    <x v="14"/>
    <x v="11"/>
    <n v="79903"/>
    <s v="Japan"/>
    <s v="Natividad"/>
    <s v="Eric"/>
    <s v="Small"/>
  </r>
  <r>
    <n v="10117"/>
    <n v="21"/>
    <n v="95.8"/>
    <n v="7"/>
    <x v="102"/>
    <x v="17"/>
    <x v="0"/>
    <n v="2"/>
    <n v="4"/>
    <x v="0"/>
    <x v="3"/>
    <n v="100"/>
    <x v="49"/>
    <x v="17"/>
    <n v="652217555"/>
    <s v="Bronz Sok., Bronz Apt. 3/6 Tesvikiye"/>
    <x v="15"/>
    <x v="14"/>
    <x v="11"/>
    <n v="79903"/>
    <s v="Japan"/>
    <s v="Natividad"/>
    <s v="Eric"/>
    <s v="Small"/>
  </r>
  <r>
    <n v="10117"/>
    <n v="50"/>
    <n v="43.68"/>
    <n v="2"/>
    <x v="103"/>
    <x v="17"/>
    <x v="0"/>
    <n v="2"/>
    <n v="4"/>
    <x v="0"/>
    <x v="4"/>
    <n v="54"/>
    <x v="39"/>
    <x v="17"/>
    <n v="652217555"/>
    <s v="Bronz Sok., Bronz Apt. 3/6 Tesvikiye"/>
    <x v="15"/>
    <x v="14"/>
    <x v="11"/>
    <n v="79903"/>
    <s v="Japan"/>
    <s v="Natividad"/>
    <s v="Eric"/>
    <s v="Small"/>
  </r>
  <r>
    <n v="10117"/>
    <n v="22"/>
    <n v="100"/>
    <n v="12"/>
    <x v="36"/>
    <x v="17"/>
    <x v="0"/>
    <n v="2"/>
    <n v="4"/>
    <x v="0"/>
    <x v="2"/>
    <n v="143"/>
    <x v="37"/>
    <x v="17"/>
    <n v="652217555"/>
    <s v="Bronz Sok., Bronz Apt. 3/6 Tesvikiye"/>
    <x v="15"/>
    <x v="14"/>
    <x v="11"/>
    <n v="79903"/>
    <s v="Japan"/>
    <s v="Natividad"/>
    <s v="Eric"/>
    <s v="Small"/>
  </r>
  <r>
    <n v="10117"/>
    <n v="23"/>
    <n v="97.42"/>
    <n v="4"/>
    <x v="104"/>
    <x v="17"/>
    <x v="0"/>
    <n v="2"/>
    <n v="4"/>
    <x v="0"/>
    <x v="0"/>
    <n v="87"/>
    <x v="48"/>
    <x v="17"/>
    <n v="652217555"/>
    <s v="Bronz Sok., Bronz Apt. 3/6 Tesvikiye"/>
    <x v="15"/>
    <x v="14"/>
    <x v="11"/>
    <n v="79903"/>
    <s v="Japan"/>
    <s v="Natividad"/>
    <s v="Eric"/>
    <s v="Small"/>
  </r>
  <r>
    <n v="10117"/>
    <n v="26"/>
    <n v="100"/>
    <n v="5"/>
    <x v="7"/>
    <x v="17"/>
    <x v="0"/>
    <n v="2"/>
    <n v="4"/>
    <x v="0"/>
    <x v="0"/>
    <n v="136"/>
    <x v="42"/>
    <x v="17"/>
    <n v="652217555"/>
    <s v="Bronz Sok., Bronz Apt. 3/6 Tesvikiye"/>
    <x v="15"/>
    <x v="14"/>
    <x v="11"/>
    <n v="79903"/>
    <s v="Japan"/>
    <s v="Natividad"/>
    <s v="Eric"/>
    <s v="Medium"/>
  </r>
  <r>
    <n v="10117"/>
    <n v="38"/>
    <n v="79.680000000000007"/>
    <n v="6"/>
    <x v="105"/>
    <x v="17"/>
    <x v="0"/>
    <n v="2"/>
    <n v="4"/>
    <x v="0"/>
    <x v="4"/>
    <n v="86"/>
    <x v="40"/>
    <x v="17"/>
    <n v="652217555"/>
    <s v="Bronz Sok., Bronz Apt. 3/6 Tesvikiye"/>
    <x v="15"/>
    <x v="14"/>
    <x v="11"/>
    <n v="79903"/>
    <s v="Japan"/>
    <s v="Natividad"/>
    <s v="Eric"/>
    <s v="Medium"/>
  </r>
  <r>
    <n v="10117"/>
    <n v="33"/>
    <n v="100"/>
    <n v="9"/>
    <x v="29"/>
    <x v="17"/>
    <x v="0"/>
    <n v="2"/>
    <n v="4"/>
    <x v="0"/>
    <x v="2"/>
    <n v="207"/>
    <x v="51"/>
    <x v="17"/>
    <n v="652217555"/>
    <s v="Bronz Sok., Bronz Apt. 3/6 Tesvikiye"/>
    <x v="15"/>
    <x v="14"/>
    <x v="11"/>
    <n v="79903"/>
    <s v="Japan"/>
    <s v="Natividad"/>
    <s v="Eric"/>
    <s v="Medium"/>
  </r>
  <r>
    <n v="10117"/>
    <n v="45"/>
    <n v="83.42"/>
    <n v="1"/>
    <x v="106"/>
    <x v="17"/>
    <x v="0"/>
    <n v="2"/>
    <n v="4"/>
    <x v="0"/>
    <x v="4"/>
    <n v="99"/>
    <x v="43"/>
    <x v="17"/>
    <n v="652217555"/>
    <s v="Bronz Sok., Bronz Apt. 3/6 Tesvikiye"/>
    <x v="15"/>
    <x v="14"/>
    <x v="11"/>
    <n v="79903"/>
    <s v="Japan"/>
    <s v="Natividad"/>
    <s v="Eric"/>
    <s v="Medium"/>
  </r>
  <r>
    <n v="10117"/>
    <n v="39"/>
    <n v="100"/>
    <n v="8"/>
    <x v="9"/>
    <x v="17"/>
    <x v="0"/>
    <n v="2"/>
    <n v="4"/>
    <x v="0"/>
    <x v="2"/>
    <n v="173"/>
    <x v="45"/>
    <x v="17"/>
    <n v="652217555"/>
    <s v="Bronz Sok., Bronz Apt. 3/6 Tesvikiye"/>
    <x v="15"/>
    <x v="14"/>
    <x v="11"/>
    <n v="79903"/>
    <s v="Japan"/>
    <s v="Natividad"/>
    <s v="Eric"/>
    <s v="Medium"/>
  </r>
  <r>
    <n v="10117"/>
    <n v="41"/>
    <n v="100"/>
    <n v="3"/>
    <x v="32"/>
    <x v="17"/>
    <x v="0"/>
    <n v="2"/>
    <n v="4"/>
    <x v="0"/>
    <x v="4"/>
    <n v="122"/>
    <x v="52"/>
    <x v="17"/>
    <n v="652217555"/>
    <s v="Bronz Sok., Bronz Apt. 3/6 Tesvikiye"/>
    <x v="15"/>
    <x v="14"/>
    <x v="11"/>
    <n v="79903"/>
    <s v="Japan"/>
    <s v="Natividad"/>
    <s v="Eric"/>
    <s v="Medium"/>
  </r>
  <r>
    <n v="10117"/>
    <n v="43"/>
    <n v="100"/>
    <n v="10"/>
    <x v="42"/>
    <x v="17"/>
    <x v="0"/>
    <n v="2"/>
    <n v="4"/>
    <x v="0"/>
    <x v="2"/>
    <n v="151"/>
    <x v="36"/>
    <x v="17"/>
    <n v="652217555"/>
    <s v="Bronz Sok., Bronz Apt. 3/6 Tesvikiye"/>
    <x v="15"/>
    <x v="14"/>
    <x v="11"/>
    <n v="79903"/>
    <s v="Japan"/>
    <s v="Natividad"/>
    <s v="Eric"/>
    <s v="Medium"/>
  </r>
  <r>
    <n v="10118"/>
    <n v="36"/>
    <n v="100"/>
    <n v="1"/>
    <x v="18"/>
    <x v="18"/>
    <x v="0"/>
    <n v="2"/>
    <n v="4"/>
    <x v="0"/>
    <x v="4"/>
    <n v="100"/>
    <x v="46"/>
    <x v="18"/>
    <s v="(93) 203 4555"/>
    <s v="Rambla de Catalu¤a, 23"/>
    <x v="16"/>
    <x v="15"/>
    <x v="3"/>
    <n v="8022"/>
    <s v="EMEA"/>
    <s v="Saavedra"/>
    <s v="Eduardo"/>
    <s v="Medium"/>
  </r>
  <r>
    <n v="10119"/>
    <n v="28"/>
    <n v="48.17"/>
    <n v="6"/>
    <x v="107"/>
    <x v="19"/>
    <x v="0"/>
    <n v="2"/>
    <n v="4"/>
    <x v="0"/>
    <x v="5"/>
    <n v="49"/>
    <x v="59"/>
    <x v="19"/>
    <s v="6562-9555"/>
    <s v="Geislweg 14"/>
    <x v="17"/>
    <x v="16"/>
    <x v="12"/>
    <n v="5020"/>
    <s v="EMEA"/>
    <s v="Pipps"/>
    <s v="Georg"/>
    <s v="Small"/>
  </r>
  <r>
    <n v="10119"/>
    <n v="20"/>
    <n v="72.98"/>
    <n v="5"/>
    <x v="108"/>
    <x v="19"/>
    <x v="0"/>
    <n v="2"/>
    <n v="4"/>
    <x v="0"/>
    <x v="0"/>
    <n v="65"/>
    <x v="55"/>
    <x v="19"/>
    <s v="6562-9555"/>
    <s v="Geislweg 14"/>
    <x v="17"/>
    <x v="16"/>
    <x v="12"/>
    <n v="5020"/>
    <s v="EMEA"/>
    <s v="Pipps"/>
    <s v="Georg"/>
    <s v="Small"/>
  </r>
  <r>
    <n v="10119"/>
    <n v="26"/>
    <n v="59.22"/>
    <n v="1"/>
    <x v="109"/>
    <x v="19"/>
    <x v="0"/>
    <n v="2"/>
    <n v="4"/>
    <x v="0"/>
    <x v="5"/>
    <n v="74"/>
    <x v="60"/>
    <x v="19"/>
    <s v="6562-9555"/>
    <s v="Geislweg 14"/>
    <x v="17"/>
    <x v="16"/>
    <x v="12"/>
    <n v="5020"/>
    <s v="EMEA"/>
    <s v="Pipps"/>
    <s v="Georg"/>
    <s v="Small"/>
  </r>
  <r>
    <n v="10119"/>
    <n v="21"/>
    <n v="89.46"/>
    <n v="9"/>
    <x v="110"/>
    <x v="19"/>
    <x v="0"/>
    <n v="2"/>
    <n v="4"/>
    <x v="0"/>
    <x v="4"/>
    <n v="86"/>
    <x v="68"/>
    <x v="19"/>
    <s v="6562-9555"/>
    <s v="Geislweg 14"/>
    <x v="17"/>
    <x v="16"/>
    <x v="12"/>
    <n v="5020"/>
    <s v="EMEA"/>
    <s v="Pipps"/>
    <s v="Georg"/>
    <s v="Small"/>
  </r>
  <r>
    <n v="10119"/>
    <n v="25"/>
    <n v="76.67"/>
    <n v="14"/>
    <x v="111"/>
    <x v="19"/>
    <x v="0"/>
    <n v="2"/>
    <n v="4"/>
    <x v="0"/>
    <x v="4"/>
    <n v="66"/>
    <x v="44"/>
    <x v="19"/>
    <s v="6562-9555"/>
    <s v="Geislweg 14"/>
    <x v="17"/>
    <x v="16"/>
    <x v="12"/>
    <n v="5020"/>
    <s v="EMEA"/>
    <s v="Pipps"/>
    <s v="Georg"/>
    <s v="Small"/>
  </r>
  <r>
    <n v="10119"/>
    <n v="28"/>
    <n v="70.290000000000006"/>
    <n v="2"/>
    <x v="112"/>
    <x v="19"/>
    <x v="0"/>
    <n v="2"/>
    <n v="4"/>
    <x v="0"/>
    <x v="5"/>
    <n v="68"/>
    <x v="65"/>
    <x v="19"/>
    <s v="6562-9555"/>
    <s v="Geislweg 14"/>
    <x v="17"/>
    <x v="16"/>
    <x v="12"/>
    <n v="5020"/>
    <s v="EMEA"/>
    <s v="Pipps"/>
    <s v="Georg"/>
    <s v="Small"/>
  </r>
  <r>
    <n v="10119"/>
    <n v="41"/>
    <n v="59.6"/>
    <n v="4"/>
    <x v="113"/>
    <x v="19"/>
    <x v="0"/>
    <n v="2"/>
    <n v="4"/>
    <x v="0"/>
    <x v="5"/>
    <n v="68"/>
    <x v="70"/>
    <x v="19"/>
    <s v="6562-9555"/>
    <s v="Geislweg 14"/>
    <x v="17"/>
    <x v="16"/>
    <x v="12"/>
    <n v="5020"/>
    <s v="EMEA"/>
    <s v="Pipps"/>
    <s v="Georg"/>
    <s v="Small"/>
  </r>
  <r>
    <n v="10119"/>
    <n v="38"/>
    <n v="65.77"/>
    <n v="12"/>
    <x v="114"/>
    <x v="19"/>
    <x v="0"/>
    <n v="2"/>
    <n v="4"/>
    <x v="0"/>
    <x v="4"/>
    <n v="72"/>
    <x v="41"/>
    <x v="19"/>
    <s v="6562-9555"/>
    <s v="Geislweg 14"/>
    <x v="17"/>
    <x v="16"/>
    <x v="12"/>
    <n v="5020"/>
    <s v="EMEA"/>
    <s v="Pipps"/>
    <s v="Georg"/>
    <s v="Small"/>
  </r>
  <r>
    <n v="10119"/>
    <n v="27"/>
    <n v="99.52"/>
    <n v="8"/>
    <x v="115"/>
    <x v="19"/>
    <x v="0"/>
    <n v="2"/>
    <n v="4"/>
    <x v="0"/>
    <x v="0"/>
    <n v="105"/>
    <x v="71"/>
    <x v="19"/>
    <s v="6562-9555"/>
    <s v="Geislweg 14"/>
    <x v="17"/>
    <x v="16"/>
    <x v="12"/>
    <n v="5020"/>
    <s v="EMEA"/>
    <s v="Pipps"/>
    <s v="Georg"/>
    <s v="Small"/>
  </r>
  <r>
    <n v="10119"/>
    <n v="29"/>
    <n v="94.14"/>
    <n v="7"/>
    <x v="116"/>
    <x v="19"/>
    <x v="0"/>
    <n v="2"/>
    <n v="4"/>
    <x v="0"/>
    <x v="4"/>
    <n v="90"/>
    <x v="61"/>
    <x v="19"/>
    <s v="6562-9555"/>
    <s v="Geislweg 14"/>
    <x v="17"/>
    <x v="16"/>
    <x v="12"/>
    <n v="5020"/>
    <s v="EMEA"/>
    <s v="Pipps"/>
    <s v="Georg"/>
    <s v="Small"/>
  </r>
  <r>
    <n v="10119"/>
    <n v="35"/>
    <n v="87.62"/>
    <n v="13"/>
    <x v="117"/>
    <x v="19"/>
    <x v="0"/>
    <n v="2"/>
    <n v="4"/>
    <x v="0"/>
    <x v="0"/>
    <n v="88"/>
    <x v="47"/>
    <x v="19"/>
    <s v="6562-9555"/>
    <s v="Geislweg 14"/>
    <x v="17"/>
    <x v="16"/>
    <x v="12"/>
    <n v="5020"/>
    <s v="EMEA"/>
    <s v="Pipps"/>
    <s v="Georg"/>
    <s v="Medium"/>
  </r>
  <r>
    <n v="10119"/>
    <n v="35"/>
    <n v="90.57"/>
    <n v="10"/>
    <x v="118"/>
    <x v="19"/>
    <x v="0"/>
    <n v="2"/>
    <n v="4"/>
    <x v="0"/>
    <x v="0"/>
    <n v="83"/>
    <x v="50"/>
    <x v="19"/>
    <s v="6562-9555"/>
    <s v="Geislweg 14"/>
    <x v="17"/>
    <x v="16"/>
    <x v="12"/>
    <n v="5020"/>
    <s v="EMEA"/>
    <s v="Pipps"/>
    <s v="Georg"/>
    <s v="Medium"/>
  </r>
  <r>
    <n v="10119"/>
    <n v="43"/>
    <n v="100"/>
    <n v="3"/>
    <x v="42"/>
    <x v="19"/>
    <x v="0"/>
    <n v="2"/>
    <n v="4"/>
    <x v="0"/>
    <x v="5"/>
    <n v="157"/>
    <x v="69"/>
    <x v="19"/>
    <s v="6562-9555"/>
    <s v="Geislweg 14"/>
    <x v="17"/>
    <x v="16"/>
    <x v="12"/>
    <n v="5020"/>
    <s v="EMEA"/>
    <s v="Pipps"/>
    <s v="Georg"/>
    <s v="Medium"/>
  </r>
  <r>
    <n v="10119"/>
    <n v="46"/>
    <n v="100"/>
    <n v="11"/>
    <x v="20"/>
    <x v="19"/>
    <x v="0"/>
    <n v="2"/>
    <n v="4"/>
    <x v="0"/>
    <x v="2"/>
    <n v="136"/>
    <x v="53"/>
    <x v="19"/>
    <s v="6562-9555"/>
    <s v="Geislweg 14"/>
    <x v="17"/>
    <x v="16"/>
    <x v="12"/>
    <n v="5020"/>
    <s v="EMEA"/>
    <s v="Pipps"/>
    <s v="Georg"/>
    <s v="Medium"/>
  </r>
  <r>
    <n v="10120"/>
    <n v="29"/>
    <n v="71.81"/>
    <n v="8"/>
    <x v="119"/>
    <x v="20"/>
    <x v="0"/>
    <n v="2"/>
    <n v="4"/>
    <x v="0"/>
    <x v="5"/>
    <n v="84"/>
    <x v="62"/>
    <x v="20"/>
    <n v="395204555"/>
    <s v="636 St Kilda Road"/>
    <x v="18"/>
    <x v="17"/>
    <x v="13"/>
    <n v="3004"/>
    <s v="APAC"/>
    <s v="Ferguson"/>
    <s v="Peter"/>
    <s v="Small"/>
  </r>
  <r>
    <n v="10120"/>
    <n v="29"/>
    <n v="72.23"/>
    <n v="11"/>
    <x v="120"/>
    <x v="20"/>
    <x v="0"/>
    <n v="2"/>
    <n v="4"/>
    <x v="0"/>
    <x v="0"/>
    <n v="68"/>
    <x v="57"/>
    <x v="20"/>
    <n v="395204555"/>
    <s v="636 St Kilda Road"/>
    <x v="18"/>
    <x v="17"/>
    <x v="13"/>
    <n v="3004"/>
    <s v="APAC"/>
    <s v="Ferguson"/>
    <s v="Peter"/>
    <s v="Small"/>
  </r>
  <r>
    <n v="10120"/>
    <n v="22"/>
    <n v="100"/>
    <n v="6"/>
    <x v="36"/>
    <x v="20"/>
    <x v="0"/>
    <n v="2"/>
    <n v="4"/>
    <x v="0"/>
    <x v="6"/>
    <n v="99"/>
    <x v="72"/>
    <x v="20"/>
    <n v="395204555"/>
    <s v="636 St Kilda Road"/>
    <x v="18"/>
    <x v="17"/>
    <x v="13"/>
    <n v="3004"/>
    <s v="APAC"/>
    <s v="Ferguson"/>
    <s v="Peter"/>
    <s v="Small"/>
  </r>
  <r>
    <n v="10120"/>
    <n v="24"/>
    <n v="100"/>
    <n v="15"/>
    <x v="26"/>
    <x v="20"/>
    <x v="0"/>
    <n v="2"/>
    <n v="4"/>
    <x v="0"/>
    <x v="5"/>
    <n v="99"/>
    <x v="67"/>
    <x v="20"/>
    <n v="395204555"/>
    <s v="636 St Kilda Road"/>
    <x v="18"/>
    <x v="17"/>
    <x v="13"/>
    <n v="3004"/>
    <s v="APAC"/>
    <s v="Ferguson"/>
    <s v="Peter"/>
    <s v="Small"/>
  </r>
  <r>
    <n v="10120"/>
    <n v="24"/>
    <n v="100"/>
    <n v="7"/>
    <x v="26"/>
    <x v="20"/>
    <x v="0"/>
    <n v="2"/>
    <n v="4"/>
    <x v="0"/>
    <x v="5"/>
    <n v="118"/>
    <x v="64"/>
    <x v="20"/>
    <n v="395204555"/>
    <s v="636 St Kilda Road"/>
    <x v="18"/>
    <x v="17"/>
    <x v="13"/>
    <n v="3004"/>
    <s v="APAC"/>
    <s v="Ferguson"/>
    <s v="Peter"/>
    <s v="Medium"/>
  </r>
  <r>
    <n v="10120"/>
    <n v="29"/>
    <n v="85.49"/>
    <n v="9"/>
    <x v="121"/>
    <x v="20"/>
    <x v="0"/>
    <n v="2"/>
    <n v="4"/>
    <x v="0"/>
    <x v="5"/>
    <n v="72"/>
    <x v="56"/>
    <x v="20"/>
    <n v="395204555"/>
    <s v="636 St Kilda Road"/>
    <x v="18"/>
    <x v="17"/>
    <x v="13"/>
    <n v="3004"/>
    <s v="APAC"/>
    <s v="Ferguson"/>
    <s v="Peter"/>
    <s v="Small"/>
  </r>
  <r>
    <n v="10120"/>
    <n v="49"/>
    <n v="50.62"/>
    <n v="12"/>
    <x v="122"/>
    <x v="20"/>
    <x v="0"/>
    <n v="2"/>
    <n v="4"/>
    <x v="0"/>
    <x v="0"/>
    <n v="43"/>
    <x v="54"/>
    <x v="20"/>
    <n v="395204555"/>
    <s v="636 St Kilda Road"/>
    <x v="18"/>
    <x v="17"/>
    <x v="13"/>
    <n v="3004"/>
    <s v="APAC"/>
    <s v="Ferguson"/>
    <s v="Peter"/>
    <s v="Small"/>
  </r>
  <r>
    <n v="10120"/>
    <n v="46"/>
    <n v="58.15"/>
    <n v="4"/>
    <x v="123"/>
    <x v="20"/>
    <x v="0"/>
    <n v="2"/>
    <n v="4"/>
    <x v="0"/>
    <x v="6"/>
    <n v="60"/>
    <x v="73"/>
    <x v="20"/>
    <n v="395204555"/>
    <s v="636 St Kilda Road"/>
    <x v="18"/>
    <x v="17"/>
    <x v="13"/>
    <n v="3004"/>
    <s v="APAC"/>
    <s v="Ferguson"/>
    <s v="Peter"/>
    <s v="Small"/>
  </r>
  <r>
    <n v="10120"/>
    <n v="29"/>
    <n v="96.34"/>
    <n v="3"/>
    <x v="124"/>
    <x v="20"/>
    <x v="0"/>
    <n v="2"/>
    <n v="4"/>
    <x v="0"/>
    <x v="6"/>
    <n v="118"/>
    <x v="79"/>
    <x v="20"/>
    <n v="395204555"/>
    <s v="636 St Kilda Road"/>
    <x v="18"/>
    <x v="17"/>
    <x v="13"/>
    <n v="3004"/>
    <s v="APAC"/>
    <s v="Ferguson"/>
    <s v="Peter"/>
    <s v="Small"/>
  </r>
  <r>
    <n v="10120"/>
    <n v="34"/>
    <n v="83.79"/>
    <n v="5"/>
    <x v="125"/>
    <x v="20"/>
    <x v="0"/>
    <n v="2"/>
    <n v="4"/>
    <x v="0"/>
    <x v="6"/>
    <n v="76"/>
    <x v="78"/>
    <x v="20"/>
    <n v="395204555"/>
    <s v="636 St Kilda Road"/>
    <x v="18"/>
    <x v="17"/>
    <x v="13"/>
    <n v="3004"/>
    <s v="APAC"/>
    <s v="Ferguson"/>
    <s v="Peter"/>
    <s v="Small"/>
  </r>
  <r>
    <n v="10120"/>
    <n v="43"/>
    <n v="76"/>
    <n v="14"/>
    <x v="126"/>
    <x v="20"/>
    <x v="0"/>
    <n v="2"/>
    <n v="4"/>
    <x v="0"/>
    <x v="5"/>
    <n v="80"/>
    <x v="66"/>
    <x v="20"/>
    <n v="395204555"/>
    <s v="636 St Kilda Road"/>
    <x v="18"/>
    <x v="17"/>
    <x v="13"/>
    <n v="3004"/>
    <s v="APAC"/>
    <s v="Ferguson"/>
    <s v="Peter"/>
    <s v="Medium"/>
  </r>
  <r>
    <n v="10120"/>
    <n v="35"/>
    <n v="98.05"/>
    <n v="1"/>
    <x v="127"/>
    <x v="20"/>
    <x v="0"/>
    <n v="2"/>
    <n v="4"/>
    <x v="0"/>
    <x v="6"/>
    <n v="112"/>
    <x v="75"/>
    <x v="20"/>
    <n v="395204555"/>
    <s v="636 St Kilda Road"/>
    <x v="18"/>
    <x v="17"/>
    <x v="13"/>
    <n v="3004"/>
    <s v="APAC"/>
    <s v="Ferguson"/>
    <s v="Peter"/>
    <s v="Medium"/>
  </r>
  <r>
    <n v="10120"/>
    <n v="47"/>
    <n v="82.21"/>
    <n v="13"/>
    <x v="128"/>
    <x v="20"/>
    <x v="0"/>
    <n v="2"/>
    <n v="4"/>
    <x v="0"/>
    <x v="5"/>
    <n v="91"/>
    <x v="63"/>
    <x v="20"/>
    <n v="395204555"/>
    <s v="636 St Kilda Road"/>
    <x v="18"/>
    <x v="17"/>
    <x v="13"/>
    <n v="3004"/>
    <s v="APAC"/>
    <s v="Ferguson"/>
    <s v="Peter"/>
    <s v="Medium"/>
  </r>
  <r>
    <n v="10120"/>
    <n v="39"/>
    <n v="100"/>
    <n v="10"/>
    <x v="9"/>
    <x v="20"/>
    <x v="0"/>
    <n v="2"/>
    <n v="4"/>
    <x v="0"/>
    <x v="5"/>
    <n v="109"/>
    <x v="58"/>
    <x v="20"/>
    <n v="395204555"/>
    <s v="636 St Kilda Road"/>
    <x v="18"/>
    <x v="17"/>
    <x v="13"/>
    <n v="3004"/>
    <s v="APAC"/>
    <s v="Ferguson"/>
    <s v="Peter"/>
    <s v="Medium"/>
  </r>
  <r>
    <n v="10120"/>
    <n v="46"/>
    <n v="100"/>
    <n v="2"/>
    <x v="20"/>
    <x v="20"/>
    <x v="0"/>
    <n v="2"/>
    <n v="4"/>
    <x v="0"/>
    <x v="6"/>
    <n v="193"/>
    <x v="76"/>
    <x v="20"/>
    <n v="395204555"/>
    <s v="636 St Kilda Road"/>
    <x v="18"/>
    <x v="17"/>
    <x v="13"/>
    <n v="3004"/>
    <s v="APAC"/>
    <s v="Ferguson"/>
    <s v="Peter"/>
    <s v="Large"/>
  </r>
  <r>
    <n v="10121"/>
    <n v="25"/>
    <n v="86.74"/>
    <n v="3"/>
    <x v="129"/>
    <x v="21"/>
    <x v="0"/>
    <n v="2"/>
    <n v="5"/>
    <x v="0"/>
    <x v="6"/>
    <n v="102"/>
    <x v="88"/>
    <x v="21"/>
    <s v="26.47.1555"/>
    <s v="59 rue de l'Abbaye"/>
    <x v="19"/>
    <x v="18"/>
    <x v="9"/>
    <n v="51100"/>
    <s v="EMEA"/>
    <s v="Henriot"/>
    <s v="Paul"/>
    <s v="Small"/>
  </r>
  <r>
    <n v="10121"/>
    <n v="32"/>
    <n v="76.88"/>
    <n v="2"/>
    <x v="130"/>
    <x v="21"/>
    <x v="0"/>
    <n v="2"/>
    <n v="5"/>
    <x v="0"/>
    <x v="6"/>
    <n v="69"/>
    <x v="83"/>
    <x v="21"/>
    <s v="26.47.1555"/>
    <s v="59 rue de l'Abbaye"/>
    <x v="19"/>
    <x v="18"/>
    <x v="9"/>
    <n v="51100"/>
    <s v="EMEA"/>
    <s v="Henriot"/>
    <s v="Paul"/>
    <s v="Small"/>
  </r>
  <r>
    <n v="10121"/>
    <n v="34"/>
    <n v="81.349999999999994"/>
    <n v="5"/>
    <x v="131"/>
    <x v="21"/>
    <x v="0"/>
    <n v="2"/>
    <n v="5"/>
    <x v="0"/>
    <x v="6"/>
    <n v="95"/>
    <x v="77"/>
    <x v="21"/>
    <s v="26.47.1555"/>
    <s v="59 rue de l'Abbaye"/>
    <x v="19"/>
    <x v="18"/>
    <x v="9"/>
    <n v="51100"/>
    <s v="EMEA"/>
    <s v="Henriot"/>
    <s v="Paul"/>
    <s v="Small"/>
  </r>
  <r>
    <n v="10121"/>
    <n v="44"/>
    <n v="74.849999999999994"/>
    <n v="1"/>
    <x v="132"/>
    <x v="21"/>
    <x v="0"/>
    <n v="2"/>
    <n v="5"/>
    <x v="0"/>
    <x v="6"/>
    <n v="81"/>
    <x v="85"/>
    <x v="21"/>
    <s v="26.47.1555"/>
    <s v="59 rue de l'Abbaye"/>
    <x v="19"/>
    <x v="18"/>
    <x v="9"/>
    <n v="51100"/>
    <s v="EMEA"/>
    <s v="Henriot"/>
    <s v="Paul"/>
    <s v="Medium"/>
  </r>
  <r>
    <n v="10121"/>
    <n v="50"/>
    <n v="100"/>
    <n v="4"/>
    <x v="43"/>
    <x v="21"/>
    <x v="0"/>
    <n v="2"/>
    <n v="5"/>
    <x v="0"/>
    <x v="6"/>
    <n v="150"/>
    <x v="74"/>
    <x v="21"/>
    <s v="26.47.1555"/>
    <s v="59 rue de l'Abbaye"/>
    <x v="19"/>
    <x v="18"/>
    <x v="9"/>
    <n v="51100"/>
    <s v="EMEA"/>
    <s v="Henriot"/>
    <s v="Paul"/>
    <s v="Large"/>
  </r>
  <r>
    <n v="10122"/>
    <n v="39"/>
    <n v="30.96"/>
    <n v="4"/>
    <x v="133"/>
    <x v="22"/>
    <x v="0"/>
    <n v="2"/>
    <n v="5"/>
    <x v="0"/>
    <x v="2"/>
    <n v="37"/>
    <x v="96"/>
    <x v="22"/>
    <s v="91.24.4555"/>
    <s v="12, rue des Bouchers"/>
    <x v="20"/>
    <x v="4"/>
    <x v="9"/>
    <n v="13008"/>
    <s v="EMEA"/>
    <s v="Lebihan"/>
    <s v="Laurence"/>
    <s v="Small"/>
  </r>
  <r>
    <n v="10122"/>
    <n v="31"/>
    <n v="44.66"/>
    <n v="17"/>
    <x v="134"/>
    <x v="22"/>
    <x v="0"/>
    <n v="2"/>
    <n v="5"/>
    <x v="0"/>
    <x v="6"/>
    <n v="40"/>
    <x v="80"/>
    <x v="22"/>
    <s v="91.24.4555"/>
    <s v="12, rue des Bouchers"/>
    <x v="20"/>
    <x v="4"/>
    <x v="9"/>
    <n v="13008"/>
    <s v="EMEA"/>
    <s v="Lebihan"/>
    <s v="Laurence"/>
    <s v="Small"/>
  </r>
  <r>
    <n v="10122"/>
    <n v="21"/>
    <n v="73.17"/>
    <n v="13"/>
    <x v="135"/>
    <x v="22"/>
    <x v="0"/>
    <n v="2"/>
    <n v="5"/>
    <x v="0"/>
    <x v="2"/>
    <n v="80"/>
    <x v="81"/>
    <x v="22"/>
    <s v="91.24.4555"/>
    <s v="12, rue des Bouchers"/>
    <x v="20"/>
    <x v="4"/>
    <x v="9"/>
    <n v="13008"/>
    <s v="EMEA"/>
    <s v="Lebihan"/>
    <s v="Laurence"/>
    <s v="Small"/>
  </r>
  <r>
    <n v="10122"/>
    <n v="34"/>
    <n v="50.21"/>
    <n v="9"/>
    <x v="136"/>
    <x v="22"/>
    <x v="0"/>
    <n v="2"/>
    <n v="5"/>
    <x v="0"/>
    <x v="2"/>
    <n v="61"/>
    <x v="82"/>
    <x v="22"/>
    <s v="91.24.4555"/>
    <s v="12, rue des Bouchers"/>
    <x v="20"/>
    <x v="4"/>
    <x v="9"/>
    <n v="13008"/>
    <s v="EMEA"/>
    <s v="Lebihan"/>
    <s v="Laurence"/>
    <s v="Small"/>
  </r>
  <r>
    <n v="10122"/>
    <n v="35"/>
    <n v="49.74"/>
    <n v="16"/>
    <x v="137"/>
    <x v="22"/>
    <x v="0"/>
    <n v="2"/>
    <n v="5"/>
    <x v="0"/>
    <x v="6"/>
    <n v="62"/>
    <x v="87"/>
    <x v="22"/>
    <s v="91.24.4555"/>
    <s v="12, rue des Bouchers"/>
    <x v="20"/>
    <x v="4"/>
    <x v="9"/>
    <n v="13008"/>
    <s v="EMEA"/>
    <s v="Lebihan"/>
    <s v="Laurence"/>
    <s v="Small"/>
  </r>
  <r>
    <n v="10122"/>
    <n v="20"/>
    <n v="100"/>
    <n v="7"/>
    <x v="138"/>
    <x v="22"/>
    <x v="0"/>
    <n v="2"/>
    <n v="5"/>
    <x v="0"/>
    <x v="2"/>
    <n v="115"/>
    <x v="92"/>
    <x v="22"/>
    <s v="91.24.4555"/>
    <s v="12, rue des Bouchers"/>
    <x v="20"/>
    <x v="4"/>
    <x v="9"/>
    <n v="13008"/>
    <s v="EMEA"/>
    <s v="Lebihan"/>
    <s v="Laurence"/>
    <s v="Small"/>
  </r>
  <r>
    <n v="10122"/>
    <n v="32"/>
    <n v="63.84"/>
    <n v="11"/>
    <x v="139"/>
    <x v="22"/>
    <x v="0"/>
    <n v="2"/>
    <n v="5"/>
    <x v="0"/>
    <x v="2"/>
    <n v="79"/>
    <x v="91"/>
    <x v="22"/>
    <s v="91.24.4555"/>
    <s v="12, rue des Bouchers"/>
    <x v="20"/>
    <x v="4"/>
    <x v="9"/>
    <n v="13008"/>
    <s v="EMEA"/>
    <s v="Lebihan"/>
    <s v="Laurence"/>
    <s v="Small"/>
  </r>
  <r>
    <n v="10122"/>
    <n v="29"/>
    <n v="71.14"/>
    <n v="14"/>
    <x v="140"/>
    <x v="22"/>
    <x v="0"/>
    <n v="2"/>
    <n v="5"/>
    <x v="0"/>
    <x v="2"/>
    <n v="80"/>
    <x v="84"/>
    <x v="22"/>
    <s v="91.24.4555"/>
    <s v="12, rue des Bouchers"/>
    <x v="20"/>
    <x v="4"/>
    <x v="9"/>
    <n v="13008"/>
    <s v="EMEA"/>
    <s v="Lebihan"/>
    <s v="Laurence"/>
    <s v="Small"/>
  </r>
  <r>
    <n v="10122"/>
    <n v="21"/>
    <n v="100"/>
    <n v="12"/>
    <x v="59"/>
    <x v="22"/>
    <x v="0"/>
    <n v="2"/>
    <n v="5"/>
    <x v="0"/>
    <x v="2"/>
    <n v="146"/>
    <x v="86"/>
    <x v="22"/>
    <s v="91.24.4555"/>
    <s v="12, rue des Bouchers"/>
    <x v="20"/>
    <x v="4"/>
    <x v="9"/>
    <n v="13008"/>
    <s v="EMEA"/>
    <s v="Lebihan"/>
    <s v="Laurence"/>
    <s v="Small"/>
  </r>
  <r>
    <n v="10122"/>
    <n v="25"/>
    <n v="100"/>
    <n v="3"/>
    <x v="6"/>
    <x v="22"/>
    <x v="0"/>
    <n v="2"/>
    <n v="5"/>
    <x v="0"/>
    <x v="2"/>
    <n v="169"/>
    <x v="30"/>
    <x v="22"/>
    <s v="91.24.4555"/>
    <s v="12, rue des Bouchers"/>
    <x v="20"/>
    <x v="4"/>
    <x v="9"/>
    <n v="13008"/>
    <s v="EMEA"/>
    <s v="Lebihan"/>
    <s v="Laurence"/>
    <s v="Medium"/>
  </r>
  <r>
    <n v="10122"/>
    <n v="28"/>
    <n v="100"/>
    <n v="15"/>
    <x v="141"/>
    <x v="22"/>
    <x v="0"/>
    <n v="2"/>
    <n v="5"/>
    <x v="0"/>
    <x v="2"/>
    <n v="148"/>
    <x v="94"/>
    <x v="22"/>
    <s v="91.24.4555"/>
    <s v="12, rue des Bouchers"/>
    <x v="20"/>
    <x v="4"/>
    <x v="9"/>
    <n v="13008"/>
    <s v="EMEA"/>
    <s v="Lebihan"/>
    <s v="Laurence"/>
    <s v="Medium"/>
  </r>
  <r>
    <n v="10122"/>
    <n v="31"/>
    <n v="100"/>
    <n v="1"/>
    <x v="15"/>
    <x v="22"/>
    <x v="0"/>
    <n v="2"/>
    <n v="5"/>
    <x v="0"/>
    <x v="2"/>
    <n v="142"/>
    <x v="99"/>
    <x v="22"/>
    <s v="91.24.4555"/>
    <s v="12, rue des Bouchers"/>
    <x v="20"/>
    <x v="4"/>
    <x v="9"/>
    <n v="13008"/>
    <s v="EMEA"/>
    <s v="Lebihan"/>
    <s v="Laurence"/>
    <s v="Medium"/>
  </r>
  <r>
    <n v="10122"/>
    <n v="43"/>
    <n v="72.38"/>
    <n v="6"/>
    <x v="142"/>
    <x v="22"/>
    <x v="0"/>
    <n v="2"/>
    <n v="5"/>
    <x v="0"/>
    <x v="2"/>
    <n v="77"/>
    <x v="89"/>
    <x v="22"/>
    <s v="91.24.4555"/>
    <s v="12, rue des Bouchers"/>
    <x v="20"/>
    <x v="4"/>
    <x v="9"/>
    <n v="13008"/>
    <s v="EMEA"/>
    <s v="Lebihan"/>
    <s v="Laurence"/>
    <s v="Medium"/>
  </r>
  <r>
    <n v="10122"/>
    <n v="34"/>
    <n v="100"/>
    <n v="2"/>
    <x v="30"/>
    <x v="22"/>
    <x v="0"/>
    <n v="2"/>
    <n v="5"/>
    <x v="0"/>
    <x v="2"/>
    <n v="141"/>
    <x v="97"/>
    <x v="22"/>
    <s v="91.24.4555"/>
    <s v="12, rue des Bouchers"/>
    <x v="20"/>
    <x v="4"/>
    <x v="9"/>
    <n v="13008"/>
    <s v="EMEA"/>
    <s v="Lebihan"/>
    <s v="Laurence"/>
    <s v="Medium"/>
  </r>
  <r>
    <n v="10122"/>
    <n v="37"/>
    <n v="99.82"/>
    <n v="8"/>
    <x v="143"/>
    <x v="22"/>
    <x v="0"/>
    <n v="2"/>
    <n v="5"/>
    <x v="0"/>
    <x v="2"/>
    <n v="117"/>
    <x v="95"/>
    <x v="22"/>
    <s v="91.24.4555"/>
    <s v="12, rue des Bouchers"/>
    <x v="20"/>
    <x v="4"/>
    <x v="9"/>
    <n v="13008"/>
    <s v="EMEA"/>
    <s v="Lebihan"/>
    <s v="Laurence"/>
    <s v="Medium"/>
  </r>
  <r>
    <n v="10122"/>
    <n v="42"/>
    <n v="100"/>
    <n v="10"/>
    <x v="19"/>
    <x v="22"/>
    <x v="0"/>
    <n v="2"/>
    <n v="5"/>
    <x v="0"/>
    <x v="2"/>
    <n v="194"/>
    <x v="90"/>
    <x v="22"/>
    <s v="91.24.4555"/>
    <s v="12, rue des Bouchers"/>
    <x v="20"/>
    <x v="4"/>
    <x v="9"/>
    <n v="13008"/>
    <s v="EMEA"/>
    <s v="Lebihan"/>
    <s v="Laurence"/>
    <s v="Large"/>
  </r>
  <r>
    <n v="10122"/>
    <n v="43"/>
    <n v="100"/>
    <n v="5"/>
    <x v="42"/>
    <x v="22"/>
    <x v="0"/>
    <n v="2"/>
    <n v="5"/>
    <x v="0"/>
    <x v="2"/>
    <n v="140"/>
    <x v="93"/>
    <x v="22"/>
    <s v="91.24.4555"/>
    <s v="12, rue des Bouchers"/>
    <x v="20"/>
    <x v="4"/>
    <x v="9"/>
    <n v="13008"/>
    <s v="EMEA"/>
    <s v="Lebihan"/>
    <s v="Laurence"/>
    <s v="Medium"/>
  </r>
  <r>
    <n v="10123"/>
    <n v="26"/>
    <n v="100"/>
    <n v="2"/>
    <x v="7"/>
    <x v="23"/>
    <x v="0"/>
    <n v="2"/>
    <n v="5"/>
    <x v="0"/>
    <x v="2"/>
    <n v="124"/>
    <x v="106"/>
    <x v="23"/>
    <s v="40.32.2555"/>
    <s v="54, rue Royale"/>
    <x v="21"/>
    <x v="19"/>
    <x v="9"/>
    <n v="44000"/>
    <s v="EMEA"/>
    <s v="Schmitt"/>
    <s v="Carine"/>
    <s v="Medium"/>
  </r>
  <r>
    <n v="10123"/>
    <n v="50"/>
    <n v="59.87"/>
    <n v="1"/>
    <x v="144"/>
    <x v="23"/>
    <x v="0"/>
    <n v="2"/>
    <n v="5"/>
    <x v="0"/>
    <x v="2"/>
    <n v="50"/>
    <x v="101"/>
    <x v="23"/>
    <s v="40.32.2555"/>
    <s v="54, rue Royale"/>
    <x v="21"/>
    <x v="19"/>
    <x v="9"/>
    <n v="44000"/>
    <s v="EMEA"/>
    <s v="Schmitt"/>
    <s v="Carine"/>
    <s v="Small"/>
  </r>
  <r>
    <n v="10123"/>
    <n v="34"/>
    <n v="100"/>
    <n v="4"/>
    <x v="30"/>
    <x v="23"/>
    <x v="0"/>
    <n v="2"/>
    <n v="5"/>
    <x v="0"/>
    <x v="2"/>
    <n v="141"/>
    <x v="100"/>
    <x v="23"/>
    <s v="40.32.2555"/>
    <s v="54, rue Royale"/>
    <x v="21"/>
    <x v="19"/>
    <x v="9"/>
    <n v="44000"/>
    <s v="EMEA"/>
    <s v="Schmitt"/>
    <s v="Carine"/>
    <s v="Medium"/>
  </r>
  <r>
    <n v="10123"/>
    <n v="46"/>
    <n v="100"/>
    <n v="3"/>
    <x v="20"/>
    <x v="23"/>
    <x v="0"/>
    <n v="2"/>
    <n v="5"/>
    <x v="0"/>
    <x v="2"/>
    <n v="132"/>
    <x v="98"/>
    <x v="23"/>
    <s v="40.32.2555"/>
    <s v="54, rue Royale"/>
    <x v="21"/>
    <x v="19"/>
    <x v="9"/>
    <n v="44000"/>
    <s v="EMEA"/>
    <s v="Schmitt"/>
    <s v="Carine"/>
    <s v="Medium"/>
  </r>
  <r>
    <n v="10124"/>
    <n v="22"/>
    <n v="45.25"/>
    <n v="1"/>
    <x v="145"/>
    <x v="24"/>
    <x v="0"/>
    <n v="2"/>
    <n v="5"/>
    <x v="0"/>
    <x v="0"/>
    <n v="44"/>
    <x v="5"/>
    <x v="24"/>
    <n v="7025551838"/>
    <s v="8489 Strong St."/>
    <x v="22"/>
    <x v="20"/>
    <x v="0"/>
    <n v="83030"/>
    <s v="NA"/>
    <s v="King"/>
    <s v="Sue"/>
    <s v="Small"/>
  </r>
  <r>
    <n v="10124"/>
    <n v="23"/>
    <n v="57.73"/>
    <n v="8"/>
    <x v="146"/>
    <x v="24"/>
    <x v="0"/>
    <n v="2"/>
    <n v="5"/>
    <x v="0"/>
    <x v="2"/>
    <n v="71"/>
    <x v="103"/>
    <x v="24"/>
    <n v="7025551838"/>
    <s v="8489 Strong St."/>
    <x v="22"/>
    <x v="20"/>
    <x v="0"/>
    <n v="83030"/>
    <s v="NA"/>
    <s v="King"/>
    <s v="Sue"/>
    <s v="Small"/>
  </r>
  <r>
    <n v="10124"/>
    <n v="46"/>
    <n v="33.229999999999997"/>
    <n v="4"/>
    <x v="147"/>
    <x v="24"/>
    <x v="0"/>
    <n v="2"/>
    <n v="5"/>
    <x v="0"/>
    <x v="0"/>
    <n v="41"/>
    <x v="0"/>
    <x v="24"/>
    <n v="7025551838"/>
    <s v="8489 Strong St."/>
    <x v="22"/>
    <x v="20"/>
    <x v="0"/>
    <n v="83030"/>
    <s v="NA"/>
    <s v="King"/>
    <s v="Sue"/>
    <s v="Small"/>
  </r>
  <r>
    <n v="10124"/>
    <n v="45"/>
    <n v="37.840000000000003"/>
    <n v="2"/>
    <x v="148"/>
    <x v="24"/>
    <x v="0"/>
    <n v="2"/>
    <n v="5"/>
    <x v="0"/>
    <x v="0"/>
    <n v="33"/>
    <x v="4"/>
    <x v="24"/>
    <n v="7025551838"/>
    <s v="8489 Strong St."/>
    <x v="22"/>
    <x v="20"/>
    <x v="0"/>
    <n v="83030"/>
    <s v="NA"/>
    <s v="King"/>
    <s v="Sue"/>
    <s v="Small"/>
  </r>
  <r>
    <n v="10124"/>
    <n v="22"/>
    <n v="77.900000000000006"/>
    <n v="12"/>
    <x v="149"/>
    <x v="24"/>
    <x v="0"/>
    <n v="2"/>
    <n v="5"/>
    <x v="0"/>
    <x v="2"/>
    <n v="73"/>
    <x v="104"/>
    <x v="24"/>
    <n v="7025551838"/>
    <s v="8489 Strong St."/>
    <x v="22"/>
    <x v="20"/>
    <x v="0"/>
    <n v="83030"/>
    <s v="NA"/>
    <s v="King"/>
    <s v="Sue"/>
    <s v="Small"/>
  </r>
  <r>
    <n v="10124"/>
    <n v="21"/>
    <n v="100"/>
    <n v="6"/>
    <x v="59"/>
    <x v="24"/>
    <x v="0"/>
    <n v="2"/>
    <n v="5"/>
    <x v="0"/>
    <x v="0"/>
    <n v="170"/>
    <x v="2"/>
    <x v="24"/>
    <n v="7025551838"/>
    <s v="8489 Strong St."/>
    <x v="22"/>
    <x v="20"/>
    <x v="0"/>
    <n v="83030"/>
    <s v="NA"/>
    <s v="King"/>
    <s v="Sue"/>
    <s v="Small"/>
  </r>
  <r>
    <n v="10124"/>
    <n v="42"/>
    <n v="53.88"/>
    <n v="5"/>
    <x v="150"/>
    <x v="24"/>
    <x v="0"/>
    <n v="2"/>
    <n v="5"/>
    <x v="0"/>
    <x v="0"/>
    <n v="60"/>
    <x v="3"/>
    <x v="24"/>
    <n v="7025551838"/>
    <s v="8489 Strong St."/>
    <x v="22"/>
    <x v="20"/>
    <x v="0"/>
    <n v="83030"/>
    <s v="NA"/>
    <s v="King"/>
    <s v="Sue"/>
    <s v="Small"/>
  </r>
  <r>
    <n v="10124"/>
    <n v="32"/>
    <n v="72.7"/>
    <n v="10"/>
    <x v="151"/>
    <x v="24"/>
    <x v="0"/>
    <n v="2"/>
    <n v="5"/>
    <x v="0"/>
    <x v="2"/>
    <n v="90"/>
    <x v="105"/>
    <x v="24"/>
    <n v="7025551838"/>
    <s v="8489 Strong St."/>
    <x v="22"/>
    <x v="20"/>
    <x v="0"/>
    <n v="83030"/>
    <s v="NA"/>
    <s v="King"/>
    <s v="Sue"/>
    <s v="Small"/>
  </r>
  <r>
    <n v="10124"/>
    <n v="25"/>
    <n v="93.95"/>
    <n v="9"/>
    <x v="152"/>
    <x v="24"/>
    <x v="0"/>
    <n v="2"/>
    <n v="5"/>
    <x v="0"/>
    <x v="2"/>
    <n v="117"/>
    <x v="108"/>
    <x v="24"/>
    <n v="7025551838"/>
    <s v="8489 Strong St."/>
    <x v="22"/>
    <x v="20"/>
    <x v="0"/>
    <n v="83030"/>
    <s v="NA"/>
    <s v="King"/>
    <s v="Sue"/>
    <s v="Small"/>
  </r>
  <r>
    <n v="10124"/>
    <n v="36"/>
    <n v="85.59"/>
    <n v="7"/>
    <x v="153"/>
    <x v="24"/>
    <x v="0"/>
    <n v="2"/>
    <n v="5"/>
    <x v="0"/>
    <x v="0"/>
    <n v="92"/>
    <x v="1"/>
    <x v="24"/>
    <n v="7025551838"/>
    <s v="8489 Strong St."/>
    <x v="22"/>
    <x v="20"/>
    <x v="0"/>
    <n v="83030"/>
    <s v="NA"/>
    <s v="King"/>
    <s v="Sue"/>
    <s v="Medium"/>
  </r>
  <r>
    <n v="10124"/>
    <n v="49"/>
    <n v="83.04"/>
    <n v="11"/>
    <x v="154"/>
    <x v="24"/>
    <x v="0"/>
    <n v="2"/>
    <n v="5"/>
    <x v="0"/>
    <x v="2"/>
    <n v="85"/>
    <x v="102"/>
    <x v="24"/>
    <n v="7025551838"/>
    <s v="8489 Strong St."/>
    <x v="22"/>
    <x v="20"/>
    <x v="0"/>
    <n v="83030"/>
    <s v="NA"/>
    <s v="King"/>
    <s v="Sue"/>
    <s v="Medium"/>
  </r>
  <r>
    <n v="10124"/>
    <n v="42"/>
    <n v="100"/>
    <n v="3"/>
    <x v="19"/>
    <x v="24"/>
    <x v="0"/>
    <n v="2"/>
    <n v="5"/>
    <x v="0"/>
    <x v="0"/>
    <n v="127"/>
    <x v="6"/>
    <x v="24"/>
    <n v="7025551838"/>
    <s v="8489 Strong St."/>
    <x v="22"/>
    <x v="20"/>
    <x v="0"/>
    <n v="83030"/>
    <s v="NA"/>
    <s v="King"/>
    <s v="Sue"/>
    <s v="Medium"/>
  </r>
  <r>
    <n v="10124"/>
    <n v="43"/>
    <n v="100"/>
    <n v="13"/>
    <x v="42"/>
    <x v="24"/>
    <x v="0"/>
    <n v="2"/>
    <n v="5"/>
    <x v="0"/>
    <x v="2"/>
    <n v="107"/>
    <x v="107"/>
    <x v="24"/>
    <n v="7025551838"/>
    <s v="8489 Strong St."/>
    <x v="22"/>
    <x v="20"/>
    <x v="0"/>
    <n v="83030"/>
    <s v="NA"/>
    <s v="King"/>
    <s v="Sue"/>
    <s v="Medium"/>
  </r>
  <r>
    <n v="10125"/>
    <n v="32"/>
    <n v="100"/>
    <n v="1"/>
    <x v="52"/>
    <x v="24"/>
    <x v="0"/>
    <n v="2"/>
    <n v="5"/>
    <x v="0"/>
    <x v="0"/>
    <n v="102"/>
    <x v="9"/>
    <x v="20"/>
    <n v="395204555"/>
    <s v="636 St Kilda Road"/>
    <x v="18"/>
    <x v="17"/>
    <x v="13"/>
    <n v="3004"/>
    <s v="APAC"/>
    <s v="Ferguson"/>
    <s v="Peter"/>
    <s v="Medium"/>
  </r>
  <r>
    <n v="10125"/>
    <n v="34"/>
    <n v="100"/>
    <n v="2"/>
    <x v="30"/>
    <x v="24"/>
    <x v="0"/>
    <n v="2"/>
    <n v="5"/>
    <x v="0"/>
    <x v="0"/>
    <n v="168"/>
    <x v="7"/>
    <x v="20"/>
    <n v="395204555"/>
    <s v="636 St Kilda Road"/>
    <x v="18"/>
    <x v="17"/>
    <x v="13"/>
    <n v="3004"/>
    <s v="APAC"/>
    <s v="Ferguson"/>
    <s v="Peter"/>
    <s v="Medium"/>
  </r>
  <r>
    <n v="10126"/>
    <n v="26"/>
    <n v="62.7"/>
    <n v="7"/>
    <x v="155"/>
    <x v="25"/>
    <x v="0"/>
    <n v="2"/>
    <n v="5"/>
    <x v="0"/>
    <x v="1"/>
    <n v="64"/>
    <x v="19"/>
    <x v="25"/>
    <s v="(91) 555 22 82"/>
    <s v="C/ Araquil, 67"/>
    <x v="4"/>
    <x v="21"/>
    <x v="3"/>
    <n v="28023"/>
    <s v="EMEA"/>
    <s v="Sommer"/>
    <s v="Mart¡n"/>
    <s v="Small"/>
  </r>
  <r>
    <n v="10126"/>
    <n v="21"/>
    <n v="100"/>
    <n v="8"/>
    <x v="59"/>
    <x v="25"/>
    <x v="0"/>
    <n v="2"/>
    <n v="5"/>
    <x v="0"/>
    <x v="1"/>
    <n v="136"/>
    <x v="17"/>
    <x v="25"/>
    <s v="(91) 555 22 82"/>
    <s v="C/ Araquil, 67"/>
    <x v="4"/>
    <x v="21"/>
    <x v="3"/>
    <n v="28023"/>
    <s v="EMEA"/>
    <s v="Sommer"/>
    <s v="Mart¡n"/>
    <s v="Small"/>
  </r>
  <r>
    <n v="10126"/>
    <n v="22"/>
    <n v="100"/>
    <n v="4"/>
    <x v="36"/>
    <x v="25"/>
    <x v="0"/>
    <n v="2"/>
    <n v="5"/>
    <x v="0"/>
    <x v="2"/>
    <n v="147"/>
    <x v="23"/>
    <x v="25"/>
    <s v="(91) 555 22 82"/>
    <s v="C/ Araquil, 67"/>
    <x v="4"/>
    <x v="21"/>
    <x v="3"/>
    <n v="28023"/>
    <s v="EMEA"/>
    <s v="Sommer"/>
    <s v="Mart¡n"/>
    <s v="Medium"/>
  </r>
  <r>
    <n v="10126"/>
    <n v="42"/>
    <n v="54.99"/>
    <n v="17"/>
    <x v="156"/>
    <x v="25"/>
    <x v="0"/>
    <n v="2"/>
    <n v="5"/>
    <x v="0"/>
    <x v="0"/>
    <n v="53"/>
    <x v="8"/>
    <x v="25"/>
    <s v="(91) 555 22 82"/>
    <s v="C/ Araquil, 67"/>
    <x v="4"/>
    <x v="21"/>
    <x v="3"/>
    <n v="28023"/>
    <s v="EMEA"/>
    <s v="Sommer"/>
    <s v="Mart¡n"/>
    <s v="Small"/>
  </r>
  <r>
    <n v="10126"/>
    <n v="43"/>
    <n v="53.83"/>
    <n v="9"/>
    <x v="157"/>
    <x v="25"/>
    <x v="0"/>
    <n v="2"/>
    <n v="5"/>
    <x v="0"/>
    <x v="0"/>
    <n v="50"/>
    <x v="11"/>
    <x v="25"/>
    <s v="(91) 555 22 82"/>
    <s v="C/ Araquil, 67"/>
    <x v="4"/>
    <x v="21"/>
    <x v="3"/>
    <n v="28023"/>
    <s v="EMEA"/>
    <s v="Sommer"/>
    <s v="Mart¡n"/>
    <s v="Small"/>
  </r>
  <r>
    <n v="10126"/>
    <n v="27"/>
    <n v="100"/>
    <n v="1"/>
    <x v="14"/>
    <x v="25"/>
    <x v="0"/>
    <n v="2"/>
    <n v="5"/>
    <x v="0"/>
    <x v="1"/>
    <n v="127"/>
    <x v="22"/>
    <x v="25"/>
    <s v="(91) 555 22 82"/>
    <s v="C/ Araquil, 67"/>
    <x v="4"/>
    <x v="21"/>
    <x v="3"/>
    <n v="28023"/>
    <s v="EMEA"/>
    <s v="Sommer"/>
    <s v="Mart¡n"/>
    <s v="Medium"/>
  </r>
  <r>
    <n v="10126"/>
    <n v="31"/>
    <n v="90.17"/>
    <n v="12"/>
    <x v="158"/>
    <x v="25"/>
    <x v="0"/>
    <n v="2"/>
    <n v="5"/>
    <x v="0"/>
    <x v="0"/>
    <n v="101"/>
    <x v="13"/>
    <x v="25"/>
    <s v="(91) 555 22 82"/>
    <s v="C/ Araquil, 67"/>
    <x v="4"/>
    <x v="21"/>
    <x v="3"/>
    <n v="28023"/>
    <s v="EMEA"/>
    <s v="Sommer"/>
    <s v="Mart¡n"/>
    <s v="Small"/>
  </r>
  <r>
    <n v="10126"/>
    <n v="43"/>
    <n v="65.02"/>
    <n v="2"/>
    <x v="159"/>
    <x v="25"/>
    <x v="0"/>
    <n v="2"/>
    <n v="5"/>
    <x v="0"/>
    <x v="1"/>
    <n v="60"/>
    <x v="10"/>
    <x v="25"/>
    <s v="(91) 555 22 82"/>
    <s v="C/ Araquil, 67"/>
    <x v="4"/>
    <x v="21"/>
    <x v="3"/>
    <n v="28023"/>
    <s v="EMEA"/>
    <s v="Sommer"/>
    <s v="Mart¡n"/>
    <s v="Small"/>
  </r>
  <r>
    <n v="10126"/>
    <n v="30"/>
    <n v="97.39"/>
    <n v="13"/>
    <x v="160"/>
    <x v="25"/>
    <x v="0"/>
    <n v="2"/>
    <n v="5"/>
    <x v="0"/>
    <x v="0"/>
    <n v="104"/>
    <x v="14"/>
    <x v="25"/>
    <s v="(91) 555 22 82"/>
    <s v="C/ Araquil, 67"/>
    <x v="4"/>
    <x v="21"/>
    <x v="3"/>
    <n v="28023"/>
    <s v="EMEA"/>
    <s v="Sommer"/>
    <s v="Mart¡n"/>
    <s v="Small"/>
  </r>
  <r>
    <n v="10126"/>
    <n v="38"/>
    <n v="82.34"/>
    <n v="16"/>
    <x v="161"/>
    <x v="25"/>
    <x v="0"/>
    <n v="2"/>
    <n v="5"/>
    <x v="0"/>
    <x v="0"/>
    <n v="99"/>
    <x v="25"/>
    <x v="25"/>
    <s v="(91) 555 22 82"/>
    <s v="C/ Araquil, 67"/>
    <x v="4"/>
    <x v="21"/>
    <x v="3"/>
    <n v="28023"/>
    <s v="EMEA"/>
    <s v="Sommer"/>
    <s v="Mart¡n"/>
    <s v="Medium"/>
  </r>
  <r>
    <n v="10126"/>
    <n v="46"/>
    <n v="73.7"/>
    <n v="14"/>
    <x v="162"/>
    <x v="25"/>
    <x v="0"/>
    <n v="2"/>
    <n v="5"/>
    <x v="0"/>
    <x v="0"/>
    <n v="62"/>
    <x v="12"/>
    <x v="25"/>
    <s v="(91) 555 22 82"/>
    <s v="C/ Araquil, 67"/>
    <x v="4"/>
    <x v="21"/>
    <x v="3"/>
    <n v="28023"/>
    <s v="EMEA"/>
    <s v="Sommer"/>
    <s v="Mart¡n"/>
    <s v="Medium"/>
  </r>
  <r>
    <n v="10126"/>
    <n v="34"/>
    <n v="100"/>
    <n v="15"/>
    <x v="30"/>
    <x v="25"/>
    <x v="0"/>
    <n v="2"/>
    <n v="5"/>
    <x v="0"/>
    <x v="0"/>
    <n v="97"/>
    <x v="15"/>
    <x v="25"/>
    <s v="(91) 555 22 82"/>
    <s v="C/ Araquil, 67"/>
    <x v="4"/>
    <x v="21"/>
    <x v="3"/>
    <n v="28023"/>
    <s v="EMEA"/>
    <s v="Sommer"/>
    <s v="Mart¡n"/>
    <s v="Medium"/>
  </r>
  <r>
    <n v="10126"/>
    <n v="38"/>
    <n v="100"/>
    <n v="11"/>
    <x v="31"/>
    <x v="25"/>
    <x v="0"/>
    <n v="2"/>
    <n v="5"/>
    <x v="0"/>
    <x v="2"/>
    <n v="214"/>
    <x v="16"/>
    <x v="25"/>
    <s v="(91) 555 22 82"/>
    <s v="C/ Araquil, 67"/>
    <x v="4"/>
    <x v="21"/>
    <x v="3"/>
    <n v="28023"/>
    <s v="EMEA"/>
    <s v="Sommer"/>
    <s v="Mart¡n"/>
    <s v="Large"/>
  </r>
  <r>
    <n v="10126"/>
    <n v="38"/>
    <n v="100"/>
    <n v="10"/>
    <x v="31"/>
    <x v="25"/>
    <x v="0"/>
    <n v="2"/>
    <n v="5"/>
    <x v="0"/>
    <x v="1"/>
    <n v="116"/>
    <x v="20"/>
    <x v="25"/>
    <s v="(91) 555 22 82"/>
    <s v="C/ Araquil, 67"/>
    <x v="4"/>
    <x v="21"/>
    <x v="3"/>
    <n v="28023"/>
    <s v="EMEA"/>
    <s v="Sommer"/>
    <s v="Mart¡n"/>
    <s v="Medium"/>
  </r>
  <r>
    <n v="10126"/>
    <n v="43"/>
    <n v="96.31"/>
    <n v="3"/>
    <x v="163"/>
    <x v="25"/>
    <x v="0"/>
    <n v="2"/>
    <n v="5"/>
    <x v="0"/>
    <x v="1"/>
    <n v="96"/>
    <x v="18"/>
    <x v="25"/>
    <s v="(91) 555 22 82"/>
    <s v="C/ Araquil, 67"/>
    <x v="4"/>
    <x v="21"/>
    <x v="3"/>
    <n v="28023"/>
    <s v="EMEA"/>
    <s v="Sommer"/>
    <s v="Mart¡n"/>
    <s v="Medium"/>
  </r>
  <r>
    <n v="10126"/>
    <n v="45"/>
    <n v="100"/>
    <n v="6"/>
    <x v="74"/>
    <x v="25"/>
    <x v="0"/>
    <n v="2"/>
    <n v="5"/>
    <x v="0"/>
    <x v="2"/>
    <n v="101"/>
    <x v="24"/>
    <x v="25"/>
    <s v="(91) 555 22 82"/>
    <s v="C/ Araquil, 67"/>
    <x v="4"/>
    <x v="21"/>
    <x v="3"/>
    <n v="28023"/>
    <s v="EMEA"/>
    <s v="Sommer"/>
    <s v="Mart¡n"/>
    <s v="Medium"/>
  </r>
  <r>
    <n v="10126"/>
    <n v="50"/>
    <n v="100"/>
    <n v="5"/>
    <x v="43"/>
    <x v="25"/>
    <x v="0"/>
    <n v="2"/>
    <n v="5"/>
    <x v="0"/>
    <x v="1"/>
    <n v="121"/>
    <x v="21"/>
    <x v="25"/>
    <s v="(91) 555 22 82"/>
    <s v="C/ Araquil, 67"/>
    <x v="4"/>
    <x v="21"/>
    <x v="3"/>
    <n v="28023"/>
    <s v="EMEA"/>
    <s v="Sommer"/>
    <s v="Mart¡n"/>
    <s v="Large"/>
  </r>
  <r>
    <n v="10127"/>
    <n v="20"/>
    <n v="60.69"/>
    <n v="8"/>
    <x v="164"/>
    <x v="26"/>
    <x v="0"/>
    <n v="2"/>
    <n v="6"/>
    <x v="0"/>
    <x v="2"/>
    <n v="57"/>
    <x v="29"/>
    <x v="26"/>
    <n v="2125557413"/>
    <s v="4092 Furth Circle"/>
    <x v="2"/>
    <x v="2"/>
    <x v="0"/>
    <n v="10022"/>
    <s v="NA"/>
    <s v="Young"/>
    <s v="Jeff"/>
    <s v="Small"/>
  </r>
  <r>
    <n v="10127"/>
    <n v="39"/>
    <n v="38.19"/>
    <n v="12"/>
    <x v="165"/>
    <x v="26"/>
    <x v="0"/>
    <n v="2"/>
    <n v="6"/>
    <x v="0"/>
    <x v="2"/>
    <n v="35"/>
    <x v="28"/>
    <x v="26"/>
    <n v="2125557413"/>
    <s v="4092 Furth Circle"/>
    <x v="2"/>
    <x v="2"/>
    <x v="0"/>
    <n v="10022"/>
    <s v="NA"/>
    <s v="Young"/>
    <s v="Jeff"/>
    <s v="Small"/>
  </r>
  <r>
    <n v="10127"/>
    <n v="20"/>
    <n v="96.99"/>
    <n v="7"/>
    <x v="166"/>
    <x v="26"/>
    <x v="0"/>
    <n v="2"/>
    <n v="6"/>
    <x v="0"/>
    <x v="2"/>
    <n v="118"/>
    <x v="32"/>
    <x v="26"/>
    <n v="2125557413"/>
    <s v="4092 Furth Circle"/>
    <x v="2"/>
    <x v="2"/>
    <x v="0"/>
    <n v="10022"/>
    <s v="NA"/>
    <s v="Young"/>
    <s v="Jeff"/>
    <s v="Small"/>
  </r>
  <r>
    <n v="10127"/>
    <n v="29"/>
    <n v="70.84"/>
    <n v="6"/>
    <x v="167"/>
    <x v="26"/>
    <x v="0"/>
    <n v="2"/>
    <n v="6"/>
    <x v="0"/>
    <x v="3"/>
    <n v="62"/>
    <x v="34"/>
    <x v="26"/>
    <n v="2125557413"/>
    <s v="4092 Furth Circle"/>
    <x v="2"/>
    <x v="2"/>
    <x v="0"/>
    <n v="10022"/>
    <s v="NA"/>
    <s v="Young"/>
    <s v="Jeff"/>
    <s v="Small"/>
  </r>
  <r>
    <n v="10127"/>
    <n v="22"/>
    <n v="100"/>
    <n v="15"/>
    <x v="36"/>
    <x v="26"/>
    <x v="0"/>
    <n v="2"/>
    <n v="6"/>
    <x v="0"/>
    <x v="2"/>
    <n v="169"/>
    <x v="30"/>
    <x v="26"/>
    <n v="2125557413"/>
    <s v="4092 Furth Circle"/>
    <x v="2"/>
    <x v="2"/>
    <x v="0"/>
    <n v="10022"/>
    <s v="NA"/>
    <s v="Young"/>
    <s v="Jeff"/>
    <s v="Medium"/>
  </r>
  <r>
    <n v="10127"/>
    <n v="45"/>
    <n v="51.95"/>
    <n v="13"/>
    <x v="168"/>
    <x v="26"/>
    <x v="0"/>
    <n v="2"/>
    <n v="6"/>
    <x v="0"/>
    <x v="1"/>
    <n v="54"/>
    <x v="26"/>
    <x v="26"/>
    <n v="2125557413"/>
    <s v="4092 Furth Circle"/>
    <x v="2"/>
    <x v="2"/>
    <x v="0"/>
    <n v="10022"/>
    <s v="NA"/>
    <s v="Young"/>
    <s v="Jeff"/>
    <s v="Small"/>
  </r>
  <r>
    <n v="10127"/>
    <n v="24"/>
    <n v="100"/>
    <n v="11"/>
    <x v="26"/>
    <x v="26"/>
    <x v="0"/>
    <n v="2"/>
    <n v="6"/>
    <x v="0"/>
    <x v="1"/>
    <n v="118"/>
    <x v="38"/>
    <x v="26"/>
    <n v="2125557413"/>
    <s v="4092 Furth Circle"/>
    <x v="2"/>
    <x v="2"/>
    <x v="0"/>
    <n v="10022"/>
    <s v="NA"/>
    <s v="Young"/>
    <s v="Jeff"/>
    <s v="Small"/>
  </r>
  <r>
    <n v="10127"/>
    <n v="25"/>
    <n v="100"/>
    <n v="5"/>
    <x v="6"/>
    <x v="26"/>
    <x v="0"/>
    <n v="2"/>
    <n v="6"/>
    <x v="0"/>
    <x v="2"/>
    <n v="143"/>
    <x v="37"/>
    <x v="26"/>
    <n v="2125557413"/>
    <s v="4092 Furth Circle"/>
    <x v="2"/>
    <x v="2"/>
    <x v="0"/>
    <n v="10022"/>
    <s v="NA"/>
    <s v="Young"/>
    <s v="Jeff"/>
    <s v="Medium"/>
  </r>
  <r>
    <n v="10127"/>
    <n v="46"/>
    <n v="69.12"/>
    <n v="4"/>
    <x v="169"/>
    <x v="26"/>
    <x v="0"/>
    <n v="2"/>
    <n v="6"/>
    <x v="0"/>
    <x v="3"/>
    <n v="58"/>
    <x v="27"/>
    <x v="26"/>
    <n v="2125557413"/>
    <s v="4092 Furth Circle"/>
    <x v="2"/>
    <x v="2"/>
    <x v="0"/>
    <n v="10022"/>
    <s v="NA"/>
    <s v="Young"/>
    <s v="Jeff"/>
    <s v="Medium"/>
  </r>
  <r>
    <n v="10127"/>
    <n v="42"/>
    <n v="100"/>
    <n v="1"/>
    <x v="19"/>
    <x v="26"/>
    <x v="0"/>
    <n v="2"/>
    <n v="6"/>
    <x v="0"/>
    <x v="2"/>
    <n v="173"/>
    <x v="45"/>
    <x v="26"/>
    <n v="2125557413"/>
    <s v="4092 Furth Circle"/>
    <x v="2"/>
    <x v="2"/>
    <x v="0"/>
    <n v="10022"/>
    <s v="NA"/>
    <s v="Young"/>
    <s v="Jeff"/>
    <s v="Large"/>
  </r>
  <r>
    <n v="10127"/>
    <n v="45"/>
    <n v="100"/>
    <n v="10"/>
    <x v="74"/>
    <x v="26"/>
    <x v="0"/>
    <n v="2"/>
    <n v="6"/>
    <x v="0"/>
    <x v="2"/>
    <n v="163"/>
    <x v="31"/>
    <x v="26"/>
    <n v="2125557413"/>
    <s v="4092 Furth Circle"/>
    <x v="2"/>
    <x v="2"/>
    <x v="0"/>
    <n v="10022"/>
    <s v="NA"/>
    <s v="Young"/>
    <s v="Jeff"/>
    <s v="Large"/>
  </r>
  <r>
    <n v="10127"/>
    <n v="45"/>
    <n v="100"/>
    <n v="14"/>
    <x v="74"/>
    <x v="26"/>
    <x v="0"/>
    <n v="2"/>
    <n v="6"/>
    <x v="0"/>
    <x v="1"/>
    <n v="122"/>
    <x v="33"/>
    <x v="26"/>
    <n v="2125557413"/>
    <s v="4092 Furth Circle"/>
    <x v="2"/>
    <x v="2"/>
    <x v="0"/>
    <n v="10022"/>
    <s v="NA"/>
    <s v="Young"/>
    <s v="Jeff"/>
    <s v="Medium"/>
  </r>
  <r>
    <n v="10127"/>
    <n v="46"/>
    <n v="100"/>
    <n v="2"/>
    <x v="20"/>
    <x v="26"/>
    <x v="0"/>
    <n v="2"/>
    <n v="6"/>
    <x v="0"/>
    <x v="2"/>
    <n v="207"/>
    <x v="51"/>
    <x v="26"/>
    <n v="2125557413"/>
    <s v="4092 Furth Circle"/>
    <x v="2"/>
    <x v="2"/>
    <x v="0"/>
    <n v="10022"/>
    <s v="NA"/>
    <s v="Young"/>
    <s v="Jeff"/>
    <s v="Large"/>
  </r>
  <r>
    <n v="10127"/>
    <n v="46"/>
    <n v="100"/>
    <n v="3"/>
    <x v="20"/>
    <x v="26"/>
    <x v="0"/>
    <n v="2"/>
    <n v="6"/>
    <x v="0"/>
    <x v="2"/>
    <n v="151"/>
    <x v="36"/>
    <x v="26"/>
    <n v="2125557413"/>
    <s v="4092 Furth Circle"/>
    <x v="2"/>
    <x v="2"/>
    <x v="0"/>
    <n v="10022"/>
    <s v="NA"/>
    <s v="Young"/>
    <s v="Jeff"/>
    <s v="Large"/>
  </r>
  <r>
    <n v="10127"/>
    <n v="46"/>
    <n v="100"/>
    <n v="9"/>
    <x v="20"/>
    <x v="26"/>
    <x v="0"/>
    <n v="2"/>
    <n v="6"/>
    <x v="0"/>
    <x v="1"/>
    <n v="115"/>
    <x v="35"/>
    <x v="26"/>
    <n v="2125557413"/>
    <s v="4092 Furth Circle"/>
    <x v="2"/>
    <x v="2"/>
    <x v="0"/>
    <n v="10022"/>
    <s v="NA"/>
    <s v="Young"/>
    <s v="Jeff"/>
    <s v="Medium"/>
  </r>
  <r>
    <n v="10128"/>
    <n v="32"/>
    <n v="97"/>
    <n v="3"/>
    <x v="170"/>
    <x v="27"/>
    <x v="0"/>
    <n v="2"/>
    <n v="6"/>
    <x v="0"/>
    <x v="4"/>
    <n v="86"/>
    <x v="40"/>
    <x v="4"/>
    <s v="(91) 555 94 44"/>
    <s v="C/ Moralzarzal, 86"/>
    <x v="4"/>
    <x v="4"/>
    <x v="3"/>
    <n v="28034"/>
    <s v="EMEA"/>
    <s v="Freyre"/>
    <s v="Diego"/>
    <s v="Medium"/>
  </r>
  <r>
    <n v="10128"/>
    <n v="43"/>
    <n v="92.16"/>
    <n v="1"/>
    <x v="171"/>
    <x v="27"/>
    <x v="0"/>
    <n v="2"/>
    <n v="6"/>
    <x v="0"/>
    <x v="0"/>
    <n v="87"/>
    <x v="48"/>
    <x v="4"/>
    <s v="(91) 555 94 44"/>
    <s v="C/ Moralzarzal, 86"/>
    <x v="4"/>
    <x v="4"/>
    <x v="3"/>
    <n v="28034"/>
    <s v="EMEA"/>
    <s v="Freyre"/>
    <s v="Diego"/>
    <s v="Medium"/>
  </r>
  <r>
    <n v="10128"/>
    <n v="41"/>
    <n v="100"/>
    <n v="2"/>
    <x v="32"/>
    <x v="27"/>
    <x v="0"/>
    <n v="2"/>
    <n v="6"/>
    <x v="0"/>
    <x v="0"/>
    <n v="136"/>
    <x v="42"/>
    <x v="4"/>
    <s v="(91) 555 94 44"/>
    <s v="C/ Moralzarzal, 86"/>
    <x v="4"/>
    <x v="4"/>
    <x v="3"/>
    <n v="28034"/>
    <s v="EMEA"/>
    <s v="Freyre"/>
    <s v="Diego"/>
    <s v="Medium"/>
  </r>
  <r>
    <n v="10128"/>
    <n v="41"/>
    <n v="100"/>
    <n v="4"/>
    <x v="32"/>
    <x v="27"/>
    <x v="0"/>
    <n v="2"/>
    <n v="6"/>
    <x v="0"/>
    <x v="3"/>
    <n v="100"/>
    <x v="49"/>
    <x v="4"/>
    <s v="(91) 555 94 44"/>
    <s v="C/ Moralzarzal, 86"/>
    <x v="4"/>
    <x v="4"/>
    <x v="3"/>
    <n v="28034"/>
    <s v="EMEA"/>
    <s v="Freyre"/>
    <s v="Diego"/>
    <s v="Medium"/>
  </r>
  <r>
    <n v="10129"/>
    <n v="31"/>
    <n v="60"/>
    <n v="5"/>
    <x v="172"/>
    <x v="28"/>
    <x v="0"/>
    <n v="2"/>
    <n v="6"/>
    <x v="0"/>
    <x v="4"/>
    <n v="66"/>
    <x v="44"/>
    <x v="27"/>
    <s v="(171) 555-0297"/>
    <s v="35 King George"/>
    <x v="23"/>
    <x v="22"/>
    <x v="7"/>
    <s v="WX3 6FW"/>
    <s v="EMEA"/>
    <s v="Brown"/>
    <s v="Ann"/>
    <s v="Small"/>
  </r>
  <r>
    <n v="10129"/>
    <n v="32"/>
    <n v="64.97"/>
    <n v="8"/>
    <x v="173"/>
    <x v="28"/>
    <x v="0"/>
    <n v="2"/>
    <n v="6"/>
    <x v="0"/>
    <x v="4"/>
    <n v="54"/>
    <x v="39"/>
    <x v="27"/>
    <s v="(171) 555-0297"/>
    <s v="35 King George"/>
    <x v="23"/>
    <x v="22"/>
    <x v="7"/>
    <s v="WX3 6FW"/>
    <s v="EMEA"/>
    <s v="Brown"/>
    <s v="Ann"/>
    <s v="Small"/>
  </r>
  <r>
    <n v="10129"/>
    <n v="30"/>
    <n v="85.41"/>
    <n v="7"/>
    <x v="174"/>
    <x v="28"/>
    <x v="0"/>
    <n v="2"/>
    <n v="6"/>
    <x v="0"/>
    <x v="4"/>
    <n v="99"/>
    <x v="43"/>
    <x v="27"/>
    <s v="(171) 555-0297"/>
    <s v="35 King George"/>
    <x v="23"/>
    <x v="22"/>
    <x v="7"/>
    <s v="WX3 6FW"/>
    <s v="EMEA"/>
    <s v="Brown"/>
    <s v="Ann"/>
    <s v="Small"/>
  </r>
  <r>
    <n v="10129"/>
    <n v="33"/>
    <n v="100"/>
    <n v="2"/>
    <x v="29"/>
    <x v="28"/>
    <x v="0"/>
    <n v="2"/>
    <n v="6"/>
    <x v="0"/>
    <x v="2"/>
    <n v="136"/>
    <x v="53"/>
    <x v="27"/>
    <s v="(171) 555-0297"/>
    <s v="35 King George"/>
    <x v="23"/>
    <x v="22"/>
    <x v="7"/>
    <s v="WX3 6FW"/>
    <s v="EMEA"/>
    <s v="Brown"/>
    <s v="Ann"/>
    <s v="Medium"/>
  </r>
  <r>
    <n v="10129"/>
    <n v="42"/>
    <n v="91.15"/>
    <n v="6"/>
    <x v="175"/>
    <x v="28"/>
    <x v="0"/>
    <n v="2"/>
    <n v="6"/>
    <x v="0"/>
    <x v="4"/>
    <n v="100"/>
    <x v="46"/>
    <x v="27"/>
    <s v="(171) 555-0297"/>
    <s v="35 King George"/>
    <x v="23"/>
    <x v="22"/>
    <x v="7"/>
    <s v="WX3 6FW"/>
    <s v="EMEA"/>
    <s v="Brown"/>
    <s v="Ann"/>
    <s v="Medium"/>
  </r>
  <r>
    <n v="10129"/>
    <n v="45"/>
    <n v="85.29"/>
    <n v="3"/>
    <x v="176"/>
    <x v="28"/>
    <x v="0"/>
    <n v="2"/>
    <n v="6"/>
    <x v="0"/>
    <x v="4"/>
    <n v="72"/>
    <x v="41"/>
    <x v="27"/>
    <s v="(171) 555-0297"/>
    <s v="35 King George"/>
    <x v="23"/>
    <x v="22"/>
    <x v="7"/>
    <s v="WX3 6FW"/>
    <s v="EMEA"/>
    <s v="Brown"/>
    <s v="Ann"/>
    <s v="Medium"/>
  </r>
  <r>
    <n v="10129"/>
    <n v="41"/>
    <n v="94.71"/>
    <n v="4"/>
    <x v="177"/>
    <x v="28"/>
    <x v="0"/>
    <n v="2"/>
    <n v="6"/>
    <x v="0"/>
    <x v="0"/>
    <n v="88"/>
    <x v="47"/>
    <x v="27"/>
    <s v="(171) 555-0297"/>
    <s v="35 King George"/>
    <x v="23"/>
    <x v="22"/>
    <x v="7"/>
    <s v="WX3 6FW"/>
    <s v="EMEA"/>
    <s v="Brown"/>
    <s v="Ann"/>
    <s v="Medium"/>
  </r>
  <r>
    <n v="10129"/>
    <n v="50"/>
    <n v="77.989999999999995"/>
    <n v="1"/>
    <x v="178"/>
    <x v="28"/>
    <x v="0"/>
    <n v="2"/>
    <n v="6"/>
    <x v="0"/>
    <x v="0"/>
    <n v="83"/>
    <x v="50"/>
    <x v="27"/>
    <s v="(171) 555-0297"/>
    <s v="35 King George"/>
    <x v="23"/>
    <x v="22"/>
    <x v="7"/>
    <s v="WX3 6FW"/>
    <s v="EMEA"/>
    <s v="Brown"/>
    <s v="Ann"/>
    <s v="Medium"/>
  </r>
  <r>
    <n v="10129"/>
    <n v="45"/>
    <n v="100"/>
    <n v="9"/>
    <x v="74"/>
    <x v="28"/>
    <x v="0"/>
    <n v="2"/>
    <n v="6"/>
    <x v="0"/>
    <x v="4"/>
    <n v="122"/>
    <x v="52"/>
    <x v="27"/>
    <s v="(171) 555-0297"/>
    <s v="35 King George"/>
    <x v="23"/>
    <x v="22"/>
    <x v="7"/>
    <s v="WX3 6FW"/>
    <s v="EMEA"/>
    <s v="Brown"/>
    <s v="Ann"/>
    <s v="Medium"/>
  </r>
  <r>
    <n v="10130"/>
    <n v="33"/>
    <n v="100"/>
    <n v="1"/>
    <x v="29"/>
    <x v="29"/>
    <x v="0"/>
    <n v="2"/>
    <n v="6"/>
    <x v="0"/>
    <x v="0"/>
    <n v="105"/>
    <x v="71"/>
    <x v="28"/>
    <n v="6175558428"/>
    <s v="16780 Pompton St."/>
    <x v="24"/>
    <x v="23"/>
    <x v="0"/>
    <n v="58339"/>
    <s v="NA"/>
    <s v="Taylor"/>
    <s v="Leslie"/>
    <s v="Medium"/>
  </r>
  <r>
    <n v="10130"/>
    <n v="40"/>
    <n v="96.34"/>
    <n v="2"/>
    <x v="179"/>
    <x v="29"/>
    <x v="0"/>
    <n v="2"/>
    <n v="6"/>
    <x v="0"/>
    <x v="4"/>
    <n v="86"/>
    <x v="68"/>
    <x v="28"/>
    <n v="6175558428"/>
    <s v="16780 Pompton St."/>
    <x v="24"/>
    <x v="23"/>
    <x v="0"/>
    <n v="58339"/>
    <s v="NA"/>
    <s v="Taylor"/>
    <s v="Leslie"/>
    <s v="Medium"/>
  </r>
  <r>
    <n v="10131"/>
    <n v="21"/>
    <n v="41.71"/>
    <n v="7"/>
    <x v="180"/>
    <x v="29"/>
    <x v="0"/>
    <n v="2"/>
    <n v="6"/>
    <x v="0"/>
    <x v="5"/>
    <n v="49"/>
    <x v="59"/>
    <x v="29"/>
    <n v="2035554407"/>
    <s v="2440 Pompton St."/>
    <x v="25"/>
    <x v="24"/>
    <x v="0"/>
    <n v="97561"/>
    <s v="NA"/>
    <s v="Lewis"/>
    <s v="Dan"/>
    <s v="Small"/>
  </r>
  <r>
    <n v="10131"/>
    <n v="29"/>
    <n v="59.18"/>
    <n v="6"/>
    <x v="181"/>
    <x v="29"/>
    <x v="0"/>
    <n v="2"/>
    <n v="6"/>
    <x v="0"/>
    <x v="0"/>
    <n v="65"/>
    <x v="55"/>
    <x v="29"/>
    <n v="2035554407"/>
    <s v="2440 Pompton St."/>
    <x v="25"/>
    <x v="24"/>
    <x v="0"/>
    <n v="97561"/>
    <s v="NA"/>
    <s v="Lewis"/>
    <s v="Dan"/>
    <s v="Small"/>
  </r>
  <r>
    <n v="10131"/>
    <n v="22"/>
    <n v="85.99"/>
    <n v="8"/>
    <x v="182"/>
    <x v="29"/>
    <x v="0"/>
    <n v="2"/>
    <n v="6"/>
    <x v="0"/>
    <x v="4"/>
    <n v="90"/>
    <x v="61"/>
    <x v="29"/>
    <n v="2035554407"/>
    <s v="2440 Pompton St."/>
    <x v="25"/>
    <x v="24"/>
    <x v="0"/>
    <n v="97561"/>
    <s v="NA"/>
    <s v="Lewis"/>
    <s v="Dan"/>
    <s v="Small"/>
  </r>
  <r>
    <n v="10131"/>
    <n v="21"/>
    <n v="100"/>
    <n v="4"/>
    <x v="59"/>
    <x v="29"/>
    <x v="0"/>
    <n v="2"/>
    <n v="6"/>
    <x v="0"/>
    <x v="5"/>
    <n v="157"/>
    <x v="69"/>
    <x v="29"/>
    <n v="2035554407"/>
    <s v="2440 Pompton St."/>
    <x v="25"/>
    <x v="24"/>
    <x v="0"/>
    <n v="97561"/>
    <s v="NA"/>
    <s v="Lewis"/>
    <s v="Dan"/>
    <s v="Small"/>
  </r>
  <r>
    <n v="10131"/>
    <n v="26"/>
    <n v="85.13"/>
    <n v="2"/>
    <x v="183"/>
    <x v="29"/>
    <x v="0"/>
    <n v="2"/>
    <n v="6"/>
    <x v="0"/>
    <x v="5"/>
    <n v="74"/>
    <x v="60"/>
    <x v="29"/>
    <n v="2035554407"/>
    <s v="2440 Pompton St."/>
    <x v="25"/>
    <x v="24"/>
    <x v="0"/>
    <n v="97561"/>
    <s v="NA"/>
    <s v="Lewis"/>
    <s v="Dan"/>
    <s v="Small"/>
  </r>
  <r>
    <n v="10131"/>
    <n v="35"/>
    <n v="67.14"/>
    <n v="5"/>
    <x v="184"/>
    <x v="29"/>
    <x v="0"/>
    <n v="2"/>
    <n v="6"/>
    <x v="0"/>
    <x v="5"/>
    <n v="68"/>
    <x v="70"/>
    <x v="29"/>
    <n v="2035554407"/>
    <s v="2440 Pompton St."/>
    <x v="25"/>
    <x v="24"/>
    <x v="0"/>
    <n v="97561"/>
    <s v="NA"/>
    <s v="Lewis"/>
    <s v="Dan"/>
    <s v="Small"/>
  </r>
  <r>
    <n v="10131"/>
    <n v="40"/>
    <n v="100"/>
    <n v="1"/>
    <x v="72"/>
    <x v="29"/>
    <x v="0"/>
    <n v="2"/>
    <n v="6"/>
    <x v="0"/>
    <x v="5"/>
    <n v="99"/>
    <x v="67"/>
    <x v="29"/>
    <n v="2035554407"/>
    <s v="2440 Pompton St."/>
    <x v="25"/>
    <x v="24"/>
    <x v="0"/>
    <n v="97561"/>
    <s v="NA"/>
    <s v="Lewis"/>
    <s v="Dan"/>
    <s v="Medium"/>
  </r>
  <r>
    <n v="10131"/>
    <n v="50"/>
    <n v="81.89"/>
    <n v="3"/>
    <x v="185"/>
    <x v="29"/>
    <x v="0"/>
    <n v="2"/>
    <n v="6"/>
    <x v="0"/>
    <x v="5"/>
    <n v="68"/>
    <x v="65"/>
    <x v="29"/>
    <n v="2035554407"/>
    <s v="2440 Pompton St."/>
    <x v="25"/>
    <x v="24"/>
    <x v="0"/>
    <n v="97561"/>
    <s v="NA"/>
    <s v="Lewis"/>
    <s v="Dan"/>
    <s v="Medium"/>
  </r>
  <r>
    <n v="10133"/>
    <n v="27"/>
    <n v="50.19"/>
    <n v="7"/>
    <x v="186"/>
    <x v="30"/>
    <x v="0"/>
    <n v="2"/>
    <n v="6"/>
    <x v="0"/>
    <x v="0"/>
    <n v="43"/>
    <x v="54"/>
    <x v="4"/>
    <s v="(91) 555 94 44"/>
    <s v="C/ Moralzarzal, 86"/>
    <x v="4"/>
    <x v="4"/>
    <x v="3"/>
    <n v="28034"/>
    <s v="EMEA"/>
    <s v="Freyre"/>
    <s v="Diego"/>
    <s v="Small"/>
  </r>
  <r>
    <n v="10133"/>
    <n v="24"/>
    <n v="77.64"/>
    <n v="8"/>
    <x v="187"/>
    <x v="30"/>
    <x v="0"/>
    <n v="2"/>
    <n v="6"/>
    <x v="0"/>
    <x v="5"/>
    <n v="91"/>
    <x v="63"/>
    <x v="4"/>
    <s v="(91) 555 94 44"/>
    <s v="C/ Moralzarzal, 86"/>
    <x v="4"/>
    <x v="4"/>
    <x v="3"/>
    <n v="28034"/>
    <s v="EMEA"/>
    <s v="Freyre"/>
    <s v="Diego"/>
    <s v="Small"/>
  </r>
  <r>
    <n v="10133"/>
    <n v="23"/>
    <n v="100"/>
    <n v="1"/>
    <x v="25"/>
    <x v="30"/>
    <x v="0"/>
    <n v="2"/>
    <n v="6"/>
    <x v="0"/>
    <x v="6"/>
    <n v="99"/>
    <x v="72"/>
    <x v="4"/>
    <s v="(91) 555 94 44"/>
    <s v="C/ Moralzarzal, 86"/>
    <x v="4"/>
    <x v="4"/>
    <x v="3"/>
    <n v="28034"/>
    <s v="EMEA"/>
    <s v="Freyre"/>
    <s v="Diego"/>
    <s v="Small"/>
  </r>
  <r>
    <n v="10133"/>
    <n v="27"/>
    <n v="99.67"/>
    <n v="2"/>
    <x v="188"/>
    <x v="30"/>
    <x v="0"/>
    <n v="2"/>
    <n v="6"/>
    <x v="0"/>
    <x v="5"/>
    <n v="118"/>
    <x v="64"/>
    <x v="4"/>
    <s v="(91) 555 94 44"/>
    <s v="C/ Moralzarzal, 86"/>
    <x v="4"/>
    <x v="4"/>
    <x v="3"/>
    <n v="28034"/>
    <s v="EMEA"/>
    <s v="Freyre"/>
    <s v="Diego"/>
    <s v="Small"/>
  </r>
  <r>
    <n v="10133"/>
    <n v="49"/>
    <n v="57.1"/>
    <n v="6"/>
    <x v="189"/>
    <x v="30"/>
    <x v="0"/>
    <n v="2"/>
    <n v="6"/>
    <x v="0"/>
    <x v="0"/>
    <n v="68"/>
    <x v="57"/>
    <x v="4"/>
    <s v="(91) 555 94 44"/>
    <s v="C/ Moralzarzal, 86"/>
    <x v="4"/>
    <x v="4"/>
    <x v="3"/>
    <n v="28034"/>
    <s v="EMEA"/>
    <s v="Freyre"/>
    <s v="Diego"/>
    <s v="Small"/>
  </r>
  <r>
    <n v="10133"/>
    <n v="49"/>
    <n v="69.27"/>
    <n v="3"/>
    <x v="190"/>
    <x v="30"/>
    <x v="0"/>
    <n v="2"/>
    <n v="6"/>
    <x v="0"/>
    <x v="5"/>
    <n v="84"/>
    <x v="62"/>
    <x v="4"/>
    <s v="(91) 555 94 44"/>
    <s v="C/ Moralzarzal, 86"/>
    <x v="4"/>
    <x v="4"/>
    <x v="3"/>
    <n v="28034"/>
    <s v="EMEA"/>
    <s v="Freyre"/>
    <s v="Diego"/>
    <s v="Medium"/>
  </r>
  <r>
    <n v="10133"/>
    <n v="46"/>
    <n v="77.52"/>
    <n v="4"/>
    <x v="191"/>
    <x v="30"/>
    <x v="0"/>
    <n v="2"/>
    <n v="6"/>
    <x v="0"/>
    <x v="5"/>
    <n v="72"/>
    <x v="56"/>
    <x v="4"/>
    <s v="(91) 555 94 44"/>
    <s v="C/ Moralzarzal, 86"/>
    <x v="4"/>
    <x v="4"/>
    <x v="3"/>
    <n v="28034"/>
    <s v="EMEA"/>
    <s v="Freyre"/>
    <s v="Diego"/>
    <s v="Medium"/>
  </r>
  <r>
    <n v="10133"/>
    <n v="41"/>
    <n v="94.1"/>
    <n v="5"/>
    <x v="192"/>
    <x v="30"/>
    <x v="0"/>
    <n v="2"/>
    <n v="6"/>
    <x v="0"/>
    <x v="5"/>
    <n v="109"/>
    <x v="58"/>
    <x v="4"/>
    <s v="(91) 555 94 44"/>
    <s v="C/ Moralzarzal, 86"/>
    <x v="4"/>
    <x v="4"/>
    <x v="3"/>
    <n v="28034"/>
    <s v="EMEA"/>
    <s v="Freyre"/>
    <s v="Diego"/>
    <s v="Medium"/>
  </r>
  <r>
    <n v="10134"/>
    <n v="30"/>
    <n v="61.78"/>
    <n v="6"/>
    <x v="193"/>
    <x v="31"/>
    <x v="0"/>
    <n v="3"/>
    <n v="7"/>
    <x v="0"/>
    <x v="6"/>
    <n v="60"/>
    <x v="73"/>
    <x v="30"/>
    <s v="+33 1 46 62 7555"/>
    <s v="27 rue du Colonel Pierre Avia"/>
    <x v="13"/>
    <x v="12"/>
    <x v="9"/>
    <n v="75508"/>
    <s v="EMEA"/>
    <s v="Da Cunha"/>
    <s v="Daniel"/>
    <s v="Small"/>
  </r>
  <r>
    <n v="10134"/>
    <n v="20"/>
    <n v="100"/>
    <n v="1"/>
    <x v="138"/>
    <x v="31"/>
    <x v="0"/>
    <n v="3"/>
    <n v="7"/>
    <x v="0"/>
    <x v="6"/>
    <n v="150"/>
    <x v="74"/>
    <x v="30"/>
    <s v="+33 1 46 62 7555"/>
    <s v="27 rue du Colonel Pierre Avia"/>
    <x v="13"/>
    <x v="12"/>
    <x v="9"/>
    <n v="75508"/>
    <s v="EMEA"/>
    <s v="Da Cunha"/>
    <s v="Daniel"/>
    <s v="Small"/>
  </r>
  <r>
    <n v="10134"/>
    <n v="27"/>
    <n v="100"/>
    <n v="5"/>
    <x v="14"/>
    <x v="31"/>
    <x v="0"/>
    <n v="3"/>
    <n v="7"/>
    <x v="0"/>
    <x v="6"/>
    <n v="118"/>
    <x v="79"/>
    <x v="30"/>
    <s v="+33 1 46 62 7555"/>
    <s v="27 rue du Colonel Pierre Avia"/>
    <x v="13"/>
    <x v="12"/>
    <x v="9"/>
    <n v="75508"/>
    <s v="EMEA"/>
    <s v="Da Cunha"/>
    <s v="Daniel"/>
    <s v="Medium"/>
  </r>
  <r>
    <n v="10134"/>
    <n v="31"/>
    <n v="100"/>
    <n v="4"/>
    <x v="15"/>
    <x v="31"/>
    <x v="0"/>
    <n v="3"/>
    <n v="7"/>
    <x v="0"/>
    <x v="6"/>
    <n v="193"/>
    <x v="76"/>
    <x v="30"/>
    <s v="+33 1 46 62 7555"/>
    <s v="27 rue du Colonel Pierre Avia"/>
    <x v="13"/>
    <x v="12"/>
    <x v="9"/>
    <n v="75508"/>
    <s v="EMEA"/>
    <s v="Da Cunha"/>
    <s v="Daniel"/>
    <s v="Large"/>
  </r>
  <r>
    <n v="10134"/>
    <n v="35"/>
    <n v="93.54"/>
    <n v="3"/>
    <x v="194"/>
    <x v="31"/>
    <x v="0"/>
    <n v="3"/>
    <n v="7"/>
    <x v="0"/>
    <x v="6"/>
    <n v="112"/>
    <x v="75"/>
    <x v="30"/>
    <s v="+33 1 46 62 7555"/>
    <s v="27 rue du Colonel Pierre Avia"/>
    <x v="13"/>
    <x v="12"/>
    <x v="9"/>
    <n v="75508"/>
    <s v="EMEA"/>
    <s v="Da Cunha"/>
    <s v="Daniel"/>
    <s v="Medium"/>
  </r>
  <r>
    <n v="10134"/>
    <n v="43"/>
    <n v="83.03"/>
    <n v="7"/>
    <x v="195"/>
    <x v="31"/>
    <x v="0"/>
    <n v="3"/>
    <n v="7"/>
    <x v="0"/>
    <x v="6"/>
    <n v="76"/>
    <x v="78"/>
    <x v="30"/>
    <s v="+33 1 46 62 7555"/>
    <s v="27 rue du Colonel Pierre Avia"/>
    <x v="13"/>
    <x v="12"/>
    <x v="9"/>
    <n v="75508"/>
    <s v="EMEA"/>
    <s v="Da Cunha"/>
    <s v="Daniel"/>
    <s v="Medium"/>
  </r>
  <r>
    <n v="10134"/>
    <n v="41"/>
    <n v="94.74"/>
    <n v="2"/>
    <x v="196"/>
    <x v="31"/>
    <x v="0"/>
    <n v="3"/>
    <n v="7"/>
    <x v="0"/>
    <x v="6"/>
    <n v="95"/>
    <x v="77"/>
    <x v="30"/>
    <s v="+33 1 46 62 7555"/>
    <s v="27 rue du Colonel Pierre Avia"/>
    <x v="13"/>
    <x v="12"/>
    <x v="9"/>
    <n v="75508"/>
    <s v="EMEA"/>
    <s v="Da Cunha"/>
    <s v="Daniel"/>
    <s v="Medium"/>
  </r>
  <r>
    <n v="10135"/>
    <n v="20"/>
    <n v="35.869999999999997"/>
    <n v="1"/>
    <x v="197"/>
    <x v="32"/>
    <x v="0"/>
    <n v="3"/>
    <n v="7"/>
    <x v="0"/>
    <x v="2"/>
    <n v="37"/>
    <x v="96"/>
    <x v="13"/>
    <n v="4155551450"/>
    <s v="5677 Strong St."/>
    <x v="12"/>
    <x v="10"/>
    <x v="0"/>
    <n v="97562"/>
    <s v="NA"/>
    <s v="Nelson"/>
    <s v="Valarie"/>
    <s v="Small"/>
  </r>
  <r>
    <n v="10135"/>
    <n v="33"/>
    <n v="40.229999999999997"/>
    <n v="14"/>
    <x v="198"/>
    <x v="32"/>
    <x v="0"/>
    <n v="3"/>
    <n v="7"/>
    <x v="0"/>
    <x v="6"/>
    <n v="40"/>
    <x v="80"/>
    <x v="13"/>
    <n v="4155551450"/>
    <s v="5677 Strong St."/>
    <x v="12"/>
    <x v="10"/>
    <x v="0"/>
    <n v="97562"/>
    <s v="NA"/>
    <s v="Nelson"/>
    <s v="Valarie"/>
    <s v="Small"/>
  </r>
  <r>
    <n v="10135"/>
    <n v="27"/>
    <n v="66.13"/>
    <n v="6"/>
    <x v="199"/>
    <x v="32"/>
    <x v="0"/>
    <n v="3"/>
    <n v="7"/>
    <x v="0"/>
    <x v="2"/>
    <n v="61"/>
    <x v="82"/>
    <x v="13"/>
    <n v="4155551450"/>
    <s v="5677 Strong St."/>
    <x v="12"/>
    <x v="10"/>
    <x v="0"/>
    <n v="97562"/>
    <s v="NA"/>
    <s v="Nelson"/>
    <s v="Valarie"/>
    <s v="Small"/>
  </r>
  <r>
    <n v="10135"/>
    <n v="29"/>
    <n v="61.64"/>
    <n v="16"/>
    <x v="200"/>
    <x v="32"/>
    <x v="0"/>
    <n v="3"/>
    <n v="7"/>
    <x v="0"/>
    <x v="6"/>
    <n v="69"/>
    <x v="83"/>
    <x v="13"/>
    <n v="4155551450"/>
    <s v="5677 Strong St."/>
    <x v="12"/>
    <x v="10"/>
    <x v="0"/>
    <n v="97562"/>
    <s v="NA"/>
    <s v="Nelson"/>
    <s v="Valarie"/>
    <s v="Small"/>
  </r>
  <r>
    <n v="10135"/>
    <n v="24"/>
    <n v="75.010000000000005"/>
    <n v="8"/>
    <x v="201"/>
    <x v="32"/>
    <x v="0"/>
    <n v="3"/>
    <n v="7"/>
    <x v="0"/>
    <x v="2"/>
    <n v="79"/>
    <x v="91"/>
    <x v="13"/>
    <n v="4155551450"/>
    <s v="5677 Strong St."/>
    <x v="12"/>
    <x v="10"/>
    <x v="0"/>
    <n v="97562"/>
    <s v="NA"/>
    <s v="Nelson"/>
    <s v="Valarie"/>
    <s v="Small"/>
  </r>
  <r>
    <n v="10135"/>
    <n v="23"/>
    <n v="87.31"/>
    <n v="11"/>
    <x v="202"/>
    <x v="32"/>
    <x v="0"/>
    <n v="3"/>
    <n v="7"/>
    <x v="0"/>
    <x v="2"/>
    <n v="80"/>
    <x v="84"/>
    <x v="13"/>
    <n v="4155551450"/>
    <s v="5677 Strong St."/>
    <x v="12"/>
    <x v="10"/>
    <x v="0"/>
    <n v="97562"/>
    <s v="NA"/>
    <s v="Nelson"/>
    <s v="Valarie"/>
    <s v="Small"/>
  </r>
  <r>
    <n v="10135"/>
    <n v="45"/>
    <n v="50.36"/>
    <n v="13"/>
    <x v="203"/>
    <x v="32"/>
    <x v="0"/>
    <n v="3"/>
    <n v="7"/>
    <x v="0"/>
    <x v="6"/>
    <n v="62"/>
    <x v="87"/>
    <x v="13"/>
    <n v="4155551450"/>
    <s v="5677 Strong St."/>
    <x v="12"/>
    <x v="10"/>
    <x v="0"/>
    <n v="97562"/>
    <s v="NA"/>
    <s v="Nelson"/>
    <s v="Valarie"/>
    <s v="Small"/>
  </r>
  <r>
    <n v="10135"/>
    <n v="30"/>
    <n v="89.8"/>
    <n v="17"/>
    <x v="204"/>
    <x v="32"/>
    <x v="0"/>
    <n v="3"/>
    <n v="7"/>
    <x v="0"/>
    <x v="6"/>
    <n v="102"/>
    <x v="88"/>
    <x v="13"/>
    <n v="4155551450"/>
    <s v="5677 Strong St."/>
    <x v="12"/>
    <x v="10"/>
    <x v="0"/>
    <n v="97562"/>
    <s v="NA"/>
    <s v="Nelson"/>
    <s v="Valarie"/>
    <s v="Small"/>
  </r>
  <r>
    <n v="10135"/>
    <n v="29"/>
    <n v="97.89"/>
    <n v="4"/>
    <x v="205"/>
    <x v="32"/>
    <x v="0"/>
    <n v="3"/>
    <n v="7"/>
    <x v="0"/>
    <x v="2"/>
    <n v="115"/>
    <x v="92"/>
    <x v="13"/>
    <n v="4155551450"/>
    <s v="5677 Strong St."/>
    <x v="12"/>
    <x v="10"/>
    <x v="0"/>
    <n v="97562"/>
    <s v="NA"/>
    <s v="Nelson"/>
    <s v="Valarie"/>
    <s v="Small"/>
  </r>
  <r>
    <n v="10135"/>
    <n v="31"/>
    <n v="100"/>
    <n v="12"/>
    <x v="15"/>
    <x v="32"/>
    <x v="0"/>
    <n v="3"/>
    <n v="7"/>
    <x v="0"/>
    <x v="2"/>
    <n v="148"/>
    <x v="94"/>
    <x v="13"/>
    <n v="4155551450"/>
    <s v="5677 Strong St."/>
    <x v="12"/>
    <x v="10"/>
    <x v="0"/>
    <n v="97562"/>
    <s v="NA"/>
    <s v="Nelson"/>
    <s v="Valarie"/>
    <s v="Medium"/>
  </r>
  <r>
    <n v="10135"/>
    <n v="45"/>
    <n v="78"/>
    <n v="10"/>
    <x v="206"/>
    <x v="32"/>
    <x v="0"/>
    <n v="3"/>
    <n v="7"/>
    <x v="0"/>
    <x v="2"/>
    <n v="80"/>
    <x v="81"/>
    <x v="13"/>
    <n v="4155551450"/>
    <s v="5677 Strong St."/>
    <x v="12"/>
    <x v="10"/>
    <x v="0"/>
    <n v="97562"/>
    <s v="NA"/>
    <s v="Nelson"/>
    <s v="Valarie"/>
    <s v="Medium"/>
  </r>
  <r>
    <n v="10135"/>
    <n v="48"/>
    <n v="79.31"/>
    <n v="3"/>
    <x v="207"/>
    <x v="32"/>
    <x v="0"/>
    <n v="3"/>
    <n v="7"/>
    <x v="0"/>
    <x v="2"/>
    <n v="77"/>
    <x v="89"/>
    <x v="13"/>
    <n v="4155551450"/>
    <s v="5677 Strong St."/>
    <x v="12"/>
    <x v="10"/>
    <x v="0"/>
    <n v="97562"/>
    <s v="NA"/>
    <s v="Nelson"/>
    <s v="Valarie"/>
    <s v="Medium"/>
  </r>
  <r>
    <n v="10135"/>
    <n v="42"/>
    <n v="100"/>
    <n v="7"/>
    <x v="19"/>
    <x v="32"/>
    <x v="0"/>
    <n v="3"/>
    <n v="7"/>
    <x v="0"/>
    <x v="2"/>
    <n v="194"/>
    <x v="90"/>
    <x v="13"/>
    <n v="4155551450"/>
    <s v="5677 Strong St."/>
    <x v="12"/>
    <x v="10"/>
    <x v="0"/>
    <n v="97562"/>
    <s v="NA"/>
    <s v="Nelson"/>
    <s v="Valarie"/>
    <s v="Large"/>
  </r>
  <r>
    <n v="10135"/>
    <n v="42"/>
    <n v="100"/>
    <n v="9"/>
    <x v="19"/>
    <x v="32"/>
    <x v="0"/>
    <n v="3"/>
    <n v="7"/>
    <x v="0"/>
    <x v="2"/>
    <n v="146"/>
    <x v="86"/>
    <x v="13"/>
    <n v="4155551450"/>
    <s v="5677 Strong St."/>
    <x v="12"/>
    <x v="10"/>
    <x v="0"/>
    <n v="97562"/>
    <s v="NA"/>
    <s v="Nelson"/>
    <s v="Valarie"/>
    <s v="Medium"/>
  </r>
  <r>
    <n v="10135"/>
    <n v="44"/>
    <n v="96"/>
    <n v="15"/>
    <x v="208"/>
    <x v="32"/>
    <x v="0"/>
    <n v="3"/>
    <n v="7"/>
    <x v="0"/>
    <x v="6"/>
    <n v="81"/>
    <x v="85"/>
    <x v="13"/>
    <n v="4155551450"/>
    <s v="5677 Strong St."/>
    <x v="12"/>
    <x v="10"/>
    <x v="0"/>
    <n v="97562"/>
    <s v="NA"/>
    <s v="Nelson"/>
    <s v="Valarie"/>
    <s v="Medium"/>
  </r>
  <r>
    <n v="10135"/>
    <n v="47"/>
    <n v="100"/>
    <n v="2"/>
    <x v="76"/>
    <x v="32"/>
    <x v="0"/>
    <n v="3"/>
    <n v="7"/>
    <x v="0"/>
    <x v="2"/>
    <n v="140"/>
    <x v="93"/>
    <x v="13"/>
    <n v="4155551450"/>
    <s v="5677 Strong St."/>
    <x v="12"/>
    <x v="10"/>
    <x v="0"/>
    <n v="97562"/>
    <s v="NA"/>
    <s v="Nelson"/>
    <s v="Valarie"/>
    <s v="Medium"/>
  </r>
  <r>
    <n v="10135"/>
    <n v="48"/>
    <n v="100"/>
    <n v="5"/>
    <x v="98"/>
    <x v="32"/>
    <x v="0"/>
    <n v="3"/>
    <n v="7"/>
    <x v="0"/>
    <x v="2"/>
    <n v="117"/>
    <x v="95"/>
    <x v="13"/>
    <n v="4155551450"/>
    <s v="5677 Strong St."/>
    <x v="12"/>
    <x v="10"/>
    <x v="0"/>
    <n v="97562"/>
    <s v="NA"/>
    <s v="Nelson"/>
    <s v="Valarie"/>
    <s v="Medium"/>
  </r>
  <r>
    <n v="10136"/>
    <n v="25"/>
    <n v="100"/>
    <n v="2"/>
    <x v="6"/>
    <x v="33"/>
    <x v="0"/>
    <n v="3"/>
    <n v="7"/>
    <x v="0"/>
    <x v="2"/>
    <n v="141"/>
    <x v="97"/>
    <x v="31"/>
    <s v="61.77.6555"/>
    <s v="1 rue Alsace-Lorraine"/>
    <x v="26"/>
    <x v="25"/>
    <x v="9"/>
    <n v="31000"/>
    <s v="EMEA"/>
    <s v="Roulet"/>
    <s v="Annette"/>
    <s v="Medium"/>
  </r>
  <r>
    <n v="10136"/>
    <n v="36"/>
    <n v="100"/>
    <n v="1"/>
    <x v="18"/>
    <x v="33"/>
    <x v="0"/>
    <n v="3"/>
    <n v="7"/>
    <x v="0"/>
    <x v="2"/>
    <n v="142"/>
    <x v="99"/>
    <x v="31"/>
    <s v="61.77.6555"/>
    <s v="1 rue Alsace-Lorraine"/>
    <x v="26"/>
    <x v="25"/>
    <x v="9"/>
    <n v="31000"/>
    <s v="EMEA"/>
    <s v="Roulet"/>
    <s v="Annette"/>
    <s v="Medium"/>
  </r>
  <r>
    <n v="10136"/>
    <n v="41"/>
    <n v="100"/>
    <n v="3"/>
    <x v="32"/>
    <x v="33"/>
    <x v="0"/>
    <n v="3"/>
    <n v="7"/>
    <x v="0"/>
    <x v="2"/>
    <n v="169"/>
    <x v="30"/>
    <x v="31"/>
    <s v="61.77.6555"/>
    <s v="1 rue Alsace-Lorraine"/>
    <x v="26"/>
    <x v="25"/>
    <x v="9"/>
    <n v="31000"/>
    <s v="EMEA"/>
    <s v="Roulet"/>
    <s v="Annette"/>
    <s v="Large"/>
  </r>
  <r>
    <n v="10137"/>
    <n v="26"/>
    <n v="49.81"/>
    <n v="1"/>
    <x v="209"/>
    <x v="34"/>
    <x v="0"/>
    <n v="3"/>
    <n v="7"/>
    <x v="0"/>
    <x v="2"/>
    <n v="50"/>
    <x v="101"/>
    <x v="21"/>
    <s v="26.47.1555"/>
    <s v="59 rue de l'Abbaye"/>
    <x v="19"/>
    <x v="18"/>
    <x v="9"/>
    <n v="51100"/>
    <s v="EMEA"/>
    <s v="Henriot"/>
    <s v="Paul"/>
    <s v="Small"/>
  </r>
  <r>
    <n v="10137"/>
    <n v="31"/>
    <n v="100"/>
    <n v="4"/>
    <x v="15"/>
    <x v="34"/>
    <x v="0"/>
    <n v="3"/>
    <n v="7"/>
    <x v="0"/>
    <x v="2"/>
    <n v="141"/>
    <x v="100"/>
    <x v="21"/>
    <s v="26.47.1555"/>
    <s v="59 rue de l'Abbaye"/>
    <x v="19"/>
    <x v="18"/>
    <x v="9"/>
    <n v="51100"/>
    <s v="EMEA"/>
    <s v="Henriot"/>
    <s v="Paul"/>
    <s v="Medium"/>
  </r>
  <r>
    <n v="10137"/>
    <n v="37"/>
    <n v="100"/>
    <n v="3"/>
    <x v="87"/>
    <x v="34"/>
    <x v="0"/>
    <n v="3"/>
    <n v="7"/>
    <x v="0"/>
    <x v="2"/>
    <n v="132"/>
    <x v="98"/>
    <x v="21"/>
    <s v="26.47.1555"/>
    <s v="59 rue de l'Abbaye"/>
    <x v="19"/>
    <x v="18"/>
    <x v="9"/>
    <n v="51100"/>
    <s v="EMEA"/>
    <s v="Henriot"/>
    <s v="Paul"/>
    <s v="Medium"/>
  </r>
  <r>
    <n v="10137"/>
    <n v="44"/>
    <n v="99.55"/>
    <n v="2"/>
    <x v="210"/>
    <x v="34"/>
    <x v="0"/>
    <n v="3"/>
    <n v="7"/>
    <x v="0"/>
    <x v="2"/>
    <n v="124"/>
    <x v="106"/>
    <x v="21"/>
    <s v="26.47.1555"/>
    <s v="59 rue de l'Abbaye"/>
    <x v="19"/>
    <x v="18"/>
    <x v="9"/>
    <n v="51100"/>
    <s v="EMEA"/>
    <s v="Henriot"/>
    <s v="Paul"/>
    <s v="Medium"/>
  </r>
  <r>
    <n v="10139"/>
    <n v="20"/>
    <n v="71.2"/>
    <n v="3"/>
    <x v="211"/>
    <x v="35"/>
    <x v="0"/>
    <n v="3"/>
    <n v="7"/>
    <x v="0"/>
    <x v="0"/>
    <n v="62"/>
    <x v="12"/>
    <x v="32"/>
    <s v="+61 2 9495 8555"/>
    <s v="Monitor Money Building, 815 Pacific Hwy"/>
    <x v="27"/>
    <x v="26"/>
    <x v="13"/>
    <n v="2067"/>
    <s v="APAC"/>
    <s v="Huxley"/>
    <s v="Adrian"/>
    <s v="Small"/>
  </r>
  <r>
    <n v="10139"/>
    <n v="20"/>
    <n v="90.06"/>
    <n v="2"/>
    <x v="212"/>
    <x v="35"/>
    <x v="0"/>
    <n v="3"/>
    <n v="7"/>
    <x v="0"/>
    <x v="0"/>
    <n v="104"/>
    <x v="14"/>
    <x v="32"/>
    <s v="+61 2 9495 8555"/>
    <s v="Monitor Money Building, 815 Pacific Hwy"/>
    <x v="27"/>
    <x v="26"/>
    <x v="13"/>
    <n v="2067"/>
    <s v="APAC"/>
    <s v="Huxley"/>
    <s v="Adrian"/>
    <s v="Small"/>
  </r>
  <r>
    <n v="10139"/>
    <n v="49"/>
    <n v="43.13"/>
    <n v="6"/>
    <x v="213"/>
    <x v="35"/>
    <x v="0"/>
    <n v="3"/>
    <n v="7"/>
    <x v="0"/>
    <x v="0"/>
    <n v="53"/>
    <x v="8"/>
    <x v="32"/>
    <s v="+61 2 9495 8555"/>
    <s v="Monitor Money Building, 815 Pacific Hwy"/>
    <x v="27"/>
    <x v="26"/>
    <x v="13"/>
    <n v="2067"/>
    <s v="APAC"/>
    <s v="Huxley"/>
    <s v="Adrian"/>
    <s v="Small"/>
  </r>
  <r>
    <n v="10139"/>
    <n v="29"/>
    <n v="100"/>
    <n v="4"/>
    <x v="27"/>
    <x v="35"/>
    <x v="0"/>
    <n v="3"/>
    <n v="7"/>
    <x v="0"/>
    <x v="0"/>
    <n v="97"/>
    <x v="15"/>
    <x v="32"/>
    <s v="+61 2 9495 8555"/>
    <s v="Monitor Money Building, 815 Pacific Hwy"/>
    <x v="27"/>
    <x v="26"/>
    <x v="13"/>
    <n v="2067"/>
    <s v="APAC"/>
    <s v="Huxley"/>
    <s v="Adrian"/>
    <s v="Medium"/>
  </r>
  <r>
    <n v="10139"/>
    <n v="30"/>
    <n v="100"/>
    <n v="5"/>
    <x v="2"/>
    <x v="35"/>
    <x v="0"/>
    <n v="3"/>
    <n v="7"/>
    <x v="0"/>
    <x v="0"/>
    <n v="99"/>
    <x v="25"/>
    <x v="32"/>
    <s v="+61 2 9495 8555"/>
    <s v="Monitor Money Building, 815 Pacific Hwy"/>
    <x v="27"/>
    <x v="26"/>
    <x v="13"/>
    <n v="2067"/>
    <s v="APAC"/>
    <s v="Huxley"/>
    <s v="Adrian"/>
    <s v="Medium"/>
  </r>
  <r>
    <n v="10139"/>
    <n v="31"/>
    <n v="100"/>
    <n v="7"/>
    <x v="15"/>
    <x v="35"/>
    <x v="0"/>
    <n v="3"/>
    <n v="7"/>
    <x v="0"/>
    <x v="0"/>
    <n v="102"/>
    <x v="9"/>
    <x v="32"/>
    <s v="+61 2 9495 8555"/>
    <s v="Monitor Money Building, 815 Pacific Hwy"/>
    <x v="27"/>
    <x v="26"/>
    <x v="13"/>
    <n v="2067"/>
    <s v="APAC"/>
    <s v="Huxley"/>
    <s v="Adrian"/>
    <s v="Medium"/>
  </r>
  <r>
    <n v="10139"/>
    <n v="41"/>
    <n v="100"/>
    <n v="8"/>
    <x v="32"/>
    <x v="35"/>
    <x v="0"/>
    <n v="3"/>
    <n v="7"/>
    <x v="0"/>
    <x v="0"/>
    <n v="168"/>
    <x v="7"/>
    <x v="32"/>
    <s v="+61 2 9495 8555"/>
    <s v="Monitor Money Building, 815 Pacific Hwy"/>
    <x v="27"/>
    <x v="26"/>
    <x v="13"/>
    <n v="2067"/>
    <s v="APAC"/>
    <s v="Huxley"/>
    <s v="Adrian"/>
    <s v="Large"/>
  </r>
  <r>
    <n v="10139"/>
    <n v="46"/>
    <n v="100"/>
    <n v="1"/>
    <x v="20"/>
    <x v="35"/>
    <x v="0"/>
    <n v="3"/>
    <n v="7"/>
    <x v="0"/>
    <x v="0"/>
    <n v="101"/>
    <x v="13"/>
    <x v="32"/>
    <s v="+61 2 9495 8555"/>
    <s v="Monitor Money Building, 815 Pacific Hwy"/>
    <x v="27"/>
    <x v="26"/>
    <x v="13"/>
    <n v="2067"/>
    <s v="APAC"/>
    <s v="Huxley"/>
    <s v="Adrian"/>
    <s v="Medium"/>
  </r>
  <r>
    <n v="10140"/>
    <n v="29"/>
    <n v="43.27"/>
    <n v="9"/>
    <x v="214"/>
    <x v="36"/>
    <x v="0"/>
    <n v="3"/>
    <n v="7"/>
    <x v="0"/>
    <x v="0"/>
    <n v="50"/>
    <x v="11"/>
    <x v="33"/>
    <n v="6505556809"/>
    <s v="9408 Furth Circle"/>
    <x v="28"/>
    <x v="27"/>
    <x v="0"/>
    <n v="94217"/>
    <s v="NA"/>
    <s v="Hirano"/>
    <s v="Juri"/>
    <s v="Small"/>
  </r>
  <r>
    <n v="10140"/>
    <n v="28"/>
    <n v="60.76"/>
    <n v="7"/>
    <x v="215"/>
    <x v="36"/>
    <x v="0"/>
    <n v="3"/>
    <n v="7"/>
    <x v="0"/>
    <x v="1"/>
    <n v="64"/>
    <x v="19"/>
    <x v="33"/>
    <n v="6505556809"/>
    <s v="9408 Furth Circle"/>
    <x v="28"/>
    <x v="27"/>
    <x v="0"/>
    <n v="94217"/>
    <s v="NA"/>
    <s v="Hirano"/>
    <s v="Juri"/>
    <s v="Small"/>
  </r>
  <r>
    <n v="10140"/>
    <n v="26"/>
    <n v="100"/>
    <n v="4"/>
    <x v="7"/>
    <x v="36"/>
    <x v="0"/>
    <n v="3"/>
    <n v="7"/>
    <x v="0"/>
    <x v="2"/>
    <n v="147"/>
    <x v="23"/>
    <x v="33"/>
    <n v="6505556809"/>
    <s v="9408 Furth Circle"/>
    <x v="28"/>
    <x v="27"/>
    <x v="0"/>
    <n v="94217"/>
    <s v="NA"/>
    <s v="Hirano"/>
    <s v="Juri"/>
    <s v="Medium"/>
  </r>
  <r>
    <n v="10140"/>
    <n v="26"/>
    <n v="100"/>
    <n v="3"/>
    <x v="7"/>
    <x v="36"/>
    <x v="0"/>
    <n v="3"/>
    <n v="7"/>
    <x v="0"/>
    <x v="1"/>
    <n v="96"/>
    <x v="18"/>
    <x v="33"/>
    <n v="6505556809"/>
    <s v="9408 Furth Circle"/>
    <x v="28"/>
    <x v="27"/>
    <x v="0"/>
    <n v="94217"/>
    <s v="NA"/>
    <s v="Hirano"/>
    <s v="Juri"/>
    <s v="Small"/>
  </r>
  <r>
    <n v="10140"/>
    <n v="46"/>
    <n v="61.99"/>
    <n v="2"/>
    <x v="216"/>
    <x v="36"/>
    <x v="0"/>
    <n v="3"/>
    <n v="7"/>
    <x v="0"/>
    <x v="1"/>
    <n v="60"/>
    <x v="10"/>
    <x v="33"/>
    <n v="6505556809"/>
    <s v="9408 Furth Circle"/>
    <x v="28"/>
    <x v="27"/>
    <x v="0"/>
    <n v="94217"/>
    <s v="NA"/>
    <s v="Hirano"/>
    <s v="Juri"/>
    <s v="Small"/>
  </r>
  <r>
    <n v="10140"/>
    <n v="32"/>
    <n v="100"/>
    <n v="10"/>
    <x v="52"/>
    <x v="36"/>
    <x v="0"/>
    <n v="3"/>
    <n v="7"/>
    <x v="0"/>
    <x v="1"/>
    <n v="116"/>
    <x v="20"/>
    <x v="33"/>
    <n v="6505556809"/>
    <s v="9408 Furth Circle"/>
    <x v="28"/>
    <x v="27"/>
    <x v="0"/>
    <n v="94217"/>
    <s v="NA"/>
    <s v="Hirano"/>
    <s v="Juri"/>
    <s v="Medium"/>
  </r>
  <r>
    <n v="10140"/>
    <n v="36"/>
    <n v="100"/>
    <n v="6"/>
    <x v="18"/>
    <x v="36"/>
    <x v="0"/>
    <n v="3"/>
    <n v="7"/>
    <x v="0"/>
    <x v="2"/>
    <n v="101"/>
    <x v="24"/>
    <x v="33"/>
    <n v="6505556809"/>
    <s v="9408 Furth Circle"/>
    <x v="28"/>
    <x v="27"/>
    <x v="0"/>
    <n v="94217"/>
    <s v="NA"/>
    <s v="Hirano"/>
    <s v="Juri"/>
    <s v="Medium"/>
  </r>
  <r>
    <n v="10140"/>
    <n v="37"/>
    <n v="100"/>
    <n v="11"/>
    <x v="87"/>
    <x v="36"/>
    <x v="0"/>
    <n v="3"/>
    <n v="7"/>
    <x v="0"/>
    <x v="2"/>
    <n v="214"/>
    <x v="16"/>
    <x v="33"/>
    <n v="6505556809"/>
    <s v="9408 Furth Circle"/>
    <x v="28"/>
    <x v="27"/>
    <x v="0"/>
    <n v="94217"/>
    <s v="NA"/>
    <s v="Hirano"/>
    <s v="Juri"/>
    <s v="Large"/>
  </r>
  <r>
    <n v="10140"/>
    <n v="38"/>
    <n v="100"/>
    <n v="8"/>
    <x v="31"/>
    <x v="36"/>
    <x v="0"/>
    <n v="3"/>
    <n v="7"/>
    <x v="0"/>
    <x v="1"/>
    <n v="136"/>
    <x v="17"/>
    <x v="33"/>
    <n v="6505556809"/>
    <s v="9408 Furth Circle"/>
    <x v="28"/>
    <x v="27"/>
    <x v="0"/>
    <n v="94217"/>
    <s v="NA"/>
    <s v="Hirano"/>
    <s v="Juri"/>
    <s v="Medium"/>
  </r>
  <r>
    <n v="10140"/>
    <n v="40"/>
    <n v="100"/>
    <n v="5"/>
    <x v="72"/>
    <x v="36"/>
    <x v="0"/>
    <n v="3"/>
    <n v="7"/>
    <x v="0"/>
    <x v="1"/>
    <n v="121"/>
    <x v="21"/>
    <x v="33"/>
    <n v="6505556809"/>
    <s v="9408 Furth Circle"/>
    <x v="28"/>
    <x v="27"/>
    <x v="0"/>
    <n v="94217"/>
    <s v="NA"/>
    <s v="Hirano"/>
    <s v="Juri"/>
    <s v="Medium"/>
  </r>
  <r>
    <n v="10140"/>
    <n v="47"/>
    <n v="100"/>
    <n v="1"/>
    <x v="76"/>
    <x v="36"/>
    <x v="0"/>
    <n v="3"/>
    <n v="7"/>
    <x v="0"/>
    <x v="1"/>
    <n v="127"/>
    <x v="22"/>
    <x v="33"/>
    <n v="6505556809"/>
    <s v="9408 Furth Circle"/>
    <x v="28"/>
    <x v="27"/>
    <x v="0"/>
    <n v="94217"/>
    <s v="NA"/>
    <s v="Hirano"/>
    <s v="Juri"/>
    <s v="Medium"/>
  </r>
  <r>
    <n v="10141"/>
    <n v="21"/>
    <n v="42.43"/>
    <n v="6"/>
    <x v="217"/>
    <x v="37"/>
    <x v="0"/>
    <n v="3"/>
    <n v="8"/>
    <x v="0"/>
    <x v="2"/>
    <n v="35"/>
    <x v="28"/>
    <x v="34"/>
    <s v="+358 9 8045 555"/>
    <s v="Software Engineering Center, SEC Oy"/>
    <x v="29"/>
    <x v="28"/>
    <x v="14"/>
    <s v="FIN-02271"/>
    <s v="EMEA"/>
    <s v="Suominen"/>
    <s v="Kalle"/>
    <s v="Small"/>
  </r>
  <r>
    <n v="10141"/>
    <n v="20"/>
    <n v="54.33"/>
    <n v="2"/>
    <x v="218"/>
    <x v="37"/>
    <x v="0"/>
    <n v="3"/>
    <n v="8"/>
    <x v="0"/>
    <x v="2"/>
    <n v="57"/>
    <x v="29"/>
    <x v="34"/>
    <s v="+358 9 8045 555"/>
    <s v="Software Engineering Center, SEC Oy"/>
    <x v="29"/>
    <x v="28"/>
    <x v="14"/>
    <s v="FIN-02271"/>
    <s v="EMEA"/>
    <s v="Suominen"/>
    <s v="Kalle"/>
    <s v="Small"/>
  </r>
  <r>
    <n v="10141"/>
    <n v="24"/>
    <n v="45.99"/>
    <n v="7"/>
    <x v="219"/>
    <x v="37"/>
    <x v="0"/>
    <n v="3"/>
    <n v="8"/>
    <x v="0"/>
    <x v="1"/>
    <n v="54"/>
    <x v="26"/>
    <x v="34"/>
    <s v="+358 9 8045 555"/>
    <s v="Software Engineering Center, SEC Oy"/>
    <x v="29"/>
    <x v="28"/>
    <x v="14"/>
    <s v="FIN-02271"/>
    <s v="EMEA"/>
    <s v="Suominen"/>
    <s v="Kalle"/>
    <s v="Small"/>
  </r>
  <r>
    <n v="10141"/>
    <n v="21"/>
    <n v="100"/>
    <n v="5"/>
    <x v="59"/>
    <x v="37"/>
    <x v="0"/>
    <n v="3"/>
    <n v="8"/>
    <x v="0"/>
    <x v="1"/>
    <n v="118"/>
    <x v="38"/>
    <x v="34"/>
    <s v="+358 9 8045 555"/>
    <s v="Software Engineering Center, SEC Oy"/>
    <x v="29"/>
    <x v="28"/>
    <x v="14"/>
    <s v="FIN-02271"/>
    <s v="EMEA"/>
    <s v="Suominen"/>
    <s v="Kalle"/>
    <s v="Small"/>
  </r>
  <r>
    <n v="10141"/>
    <n v="34"/>
    <n v="100"/>
    <n v="9"/>
    <x v="30"/>
    <x v="37"/>
    <x v="0"/>
    <n v="3"/>
    <n v="8"/>
    <x v="0"/>
    <x v="2"/>
    <n v="169"/>
    <x v="30"/>
    <x v="34"/>
    <s v="+358 9 8045 555"/>
    <s v="Software Engineering Center, SEC Oy"/>
    <x v="29"/>
    <x v="28"/>
    <x v="14"/>
    <s v="FIN-02271"/>
    <s v="EMEA"/>
    <s v="Suominen"/>
    <s v="Kalle"/>
    <s v="Medium"/>
  </r>
  <r>
    <n v="10141"/>
    <n v="40"/>
    <n v="94.62"/>
    <n v="1"/>
    <x v="220"/>
    <x v="37"/>
    <x v="0"/>
    <n v="3"/>
    <n v="8"/>
    <x v="0"/>
    <x v="2"/>
    <n v="118"/>
    <x v="32"/>
    <x v="34"/>
    <s v="+358 9 8045 555"/>
    <s v="Software Engineering Center, SEC Oy"/>
    <x v="29"/>
    <x v="28"/>
    <x v="14"/>
    <s v="FIN-02271"/>
    <s v="EMEA"/>
    <s v="Suominen"/>
    <s v="Kalle"/>
    <s v="Medium"/>
  </r>
  <r>
    <n v="10141"/>
    <n v="39"/>
    <n v="100"/>
    <n v="4"/>
    <x v="9"/>
    <x v="37"/>
    <x v="0"/>
    <n v="3"/>
    <n v="8"/>
    <x v="0"/>
    <x v="2"/>
    <n v="163"/>
    <x v="31"/>
    <x v="34"/>
    <s v="+358 9 8045 555"/>
    <s v="Software Engineering Center, SEC Oy"/>
    <x v="29"/>
    <x v="28"/>
    <x v="14"/>
    <s v="FIN-02271"/>
    <s v="EMEA"/>
    <s v="Suominen"/>
    <s v="Kalle"/>
    <s v="Medium"/>
  </r>
  <r>
    <n v="10141"/>
    <n v="44"/>
    <n v="100"/>
    <n v="3"/>
    <x v="73"/>
    <x v="37"/>
    <x v="0"/>
    <n v="3"/>
    <n v="8"/>
    <x v="0"/>
    <x v="1"/>
    <n v="115"/>
    <x v="35"/>
    <x v="34"/>
    <s v="+358 9 8045 555"/>
    <s v="Software Engineering Center, SEC Oy"/>
    <x v="29"/>
    <x v="28"/>
    <x v="14"/>
    <s v="FIN-02271"/>
    <s v="EMEA"/>
    <s v="Suominen"/>
    <s v="Kalle"/>
    <s v="Medium"/>
  </r>
  <r>
    <n v="10141"/>
    <n v="47"/>
    <n v="100"/>
    <n v="8"/>
    <x v="76"/>
    <x v="37"/>
    <x v="0"/>
    <n v="3"/>
    <n v="8"/>
    <x v="0"/>
    <x v="1"/>
    <n v="122"/>
    <x v="33"/>
    <x v="34"/>
    <s v="+358 9 8045 555"/>
    <s v="Software Engineering Center, SEC Oy"/>
    <x v="29"/>
    <x v="28"/>
    <x v="14"/>
    <s v="FIN-02271"/>
    <s v="EMEA"/>
    <s v="Suominen"/>
    <s v="Kalle"/>
    <s v="Medium"/>
  </r>
  <r>
    <n v="10142"/>
    <n v="24"/>
    <n v="70.22"/>
    <n v="7"/>
    <x v="221"/>
    <x v="38"/>
    <x v="0"/>
    <n v="3"/>
    <n v="8"/>
    <x v="0"/>
    <x v="0"/>
    <n v="87"/>
    <x v="48"/>
    <x v="13"/>
    <n v="4155551450"/>
    <s v="5677 Strong St."/>
    <x v="12"/>
    <x v="10"/>
    <x v="0"/>
    <n v="97562"/>
    <s v="NA"/>
    <s v="Nelson"/>
    <s v="Valarie"/>
    <s v="Small"/>
  </r>
  <r>
    <n v="10142"/>
    <n v="39"/>
    <n v="44.23"/>
    <n v="5"/>
    <x v="222"/>
    <x v="38"/>
    <x v="0"/>
    <n v="3"/>
    <n v="8"/>
    <x v="0"/>
    <x v="4"/>
    <n v="54"/>
    <x v="39"/>
    <x v="13"/>
    <n v="4155551450"/>
    <s v="5677 Strong St."/>
    <x v="12"/>
    <x v="10"/>
    <x v="0"/>
    <n v="97562"/>
    <s v="NA"/>
    <s v="Nelson"/>
    <s v="Valarie"/>
    <s v="Small"/>
  </r>
  <r>
    <n v="10142"/>
    <n v="42"/>
    <n v="49.79"/>
    <n v="14"/>
    <x v="223"/>
    <x v="38"/>
    <x v="0"/>
    <n v="3"/>
    <n v="8"/>
    <x v="0"/>
    <x v="3"/>
    <n v="58"/>
    <x v="27"/>
    <x v="13"/>
    <n v="4155551450"/>
    <s v="5677 Strong St."/>
    <x v="12"/>
    <x v="10"/>
    <x v="0"/>
    <n v="97562"/>
    <s v="NA"/>
    <s v="Nelson"/>
    <s v="Valarie"/>
    <s v="Small"/>
  </r>
  <r>
    <n v="10142"/>
    <n v="21"/>
    <n v="100"/>
    <n v="3"/>
    <x v="59"/>
    <x v="38"/>
    <x v="0"/>
    <n v="3"/>
    <n v="8"/>
    <x v="0"/>
    <x v="4"/>
    <n v="100"/>
    <x v="46"/>
    <x v="13"/>
    <n v="4155551450"/>
    <s v="5677 Strong St."/>
    <x v="12"/>
    <x v="10"/>
    <x v="0"/>
    <n v="97562"/>
    <s v="NA"/>
    <s v="Nelson"/>
    <s v="Valarie"/>
    <s v="Small"/>
  </r>
  <r>
    <n v="10142"/>
    <n v="22"/>
    <n v="97.81"/>
    <n v="10"/>
    <x v="224"/>
    <x v="38"/>
    <x v="0"/>
    <n v="3"/>
    <n v="8"/>
    <x v="0"/>
    <x v="3"/>
    <n v="100"/>
    <x v="49"/>
    <x v="13"/>
    <n v="4155551450"/>
    <s v="5677 Strong St."/>
    <x v="12"/>
    <x v="10"/>
    <x v="0"/>
    <n v="97562"/>
    <s v="NA"/>
    <s v="Nelson"/>
    <s v="Valarie"/>
    <s v="Small"/>
  </r>
  <r>
    <n v="10142"/>
    <n v="24"/>
    <n v="100"/>
    <n v="15"/>
    <x v="26"/>
    <x v="38"/>
    <x v="0"/>
    <n v="3"/>
    <n v="8"/>
    <x v="0"/>
    <x v="2"/>
    <n v="143"/>
    <x v="37"/>
    <x v="13"/>
    <n v="4155551450"/>
    <s v="5677 Strong St."/>
    <x v="12"/>
    <x v="10"/>
    <x v="0"/>
    <n v="97562"/>
    <s v="NA"/>
    <s v="Nelson"/>
    <s v="Valarie"/>
    <s v="Medium"/>
  </r>
  <r>
    <n v="10142"/>
    <n v="41"/>
    <n v="64"/>
    <n v="2"/>
    <x v="225"/>
    <x v="38"/>
    <x v="0"/>
    <n v="3"/>
    <n v="8"/>
    <x v="0"/>
    <x v="4"/>
    <n v="66"/>
    <x v="44"/>
    <x v="13"/>
    <n v="4155551450"/>
    <s v="5677 Strong St."/>
    <x v="12"/>
    <x v="10"/>
    <x v="0"/>
    <n v="97562"/>
    <s v="NA"/>
    <s v="Nelson"/>
    <s v="Valarie"/>
    <s v="Small"/>
  </r>
  <r>
    <n v="10142"/>
    <n v="42"/>
    <n v="74.569999999999993"/>
    <n v="16"/>
    <x v="226"/>
    <x v="38"/>
    <x v="0"/>
    <n v="3"/>
    <n v="8"/>
    <x v="0"/>
    <x v="3"/>
    <n v="62"/>
    <x v="34"/>
    <x v="13"/>
    <n v="4155551450"/>
    <s v="5677 Strong St."/>
    <x v="12"/>
    <x v="10"/>
    <x v="0"/>
    <n v="97562"/>
    <s v="NA"/>
    <s v="Nelson"/>
    <s v="Valarie"/>
    <s v="Medium"/>
  </r>
  <r>
    <n v="10142"/>
    <n v="38"/>
    <n v="85.41"/>
    <n v="4"/>
    <x v="227"/>
    <x v="38"/>
    <x v="0"/>
    <n v="3"/>
    <n v="8"/>
    <x v="0"/>
    <x v="4"/>
    <n v="99"/>
    <x v="43"/>
    <x v="13"/>
    <n v="4155551450"/>
    <s v="5677 Strong St."/>
    <x v="12"/>
    <x v="10"/>
    <x v="0"/>
    <n v="97562"/>
    <s v="NA"/>
    <s v="Nelson"/>
    <s v="Valarie"/>
    <s v="Medium"/>
  </r>
  <r>
    <n v="10142"/>
    <n v="33"/>
    <n v="100"/>
    <n v="12"/>
    <x v="29"/>
    <x v="38"/>
    <x v="0"/>
    <n v="3"/>
    <n v="8"/>
    <x v="0"/>
    <x v="2"/>
    <n v="207"/>
    <x v="51"/>
    <x v="13"/>
    <n v="4155551450"/>
    <s v="5677 Strong St."/>
    <x v="12"/>
    <x v="10"/>
    <x v="0"/>
    <n v="97562"/>
    <s v="NA"/>
    <s v="Nelson"/>
    <s v="Valarie"/>
    <s v="Large"/>
  </r>
  <r>
    <n v="10142"/>
    <n v="33"/>
    <n v="100"/>
    <n v="13"/>
    <x v="29"/>
    <x v="38"/>
    <x v="0"/>
    <n v="3"/>
    <n v="8"/>
    <x v="0"/>
    <x v="2"/>
    <n v="151"/>
    <x v="36"/>
    <x v="13"/>
    <n v="4155551450"/>
    <s v="5677 Strong St."/>
    <x v="12"/>
    <x v="10"/>
    <x v="0"/>
    <n v="97562"/>
    <s v="NA"/>
    <s v="Nelson"/>
    <s v="Valarie"/>
    <s v="Medium"/>
  </r>
  <r>
    <n v="10142"/>
    <n v="33"/>
    <n v="100"/>
    <n v="6"/>
    <x v="29"/>
    <x v="38"/>
    <x v="0"/>
    <n v="3"/>
    <n v="8"/>
    <x v="0"/>
    <x v="4"/>
    <n v="122"/>
    <x v="52"/>
    <x v="13"/>
    <n v="4155551450"/>
    <s v="5677 Strong St."/>
    <x v="12"/>
    <x v="10"/>
    <x v="0"/>
    <n v="97562"/>
    <s v="NA"/>
    <s v="Nelson"/>
    <s v="Valarie"/>
    <s v="Medium"/>
  </r>
  <r>
    <n v="10142"/>
    <n v="43"/>
    <n v="84.01"/>
    <n v="9"/>
    <x v="228"/>
    <x v="38"/>
    <x v="0"/>
    <n v="3"/>
    <n v="8"/>
    <x v="0"/>
    <x v="4"/>
    <n v="86"/>
    <x v="40"/>
    <x v="13"/>
    <n v="4155551450"/>
    <s v="5677 Strong St."/>
    <x v="12"/>
    <x v="10"/>
    <x v="0"/>
    <n v="97562"/>
    <s v="NA"/>
    <s v="Nelson"/>
    <s v="Valarie"/>
    <s v="Medium"/>
  </r>
  <r>
    <n v="10142"/>
    <n v="46"/>
    <n v="100"/>
    <n v="11"/>
    <x v="20"/>
    <x v="38"/>
    <x v="0"/>
    <n v="3"/>
    <n v="8"/>
    <x v="0"/>
    <x v="2"/>
    <n v="173"/>
    <x v="45"/>
    <x v="13"/>
    <n v="4155551450"/>
    <s v="5677 Strong St."/>
    <x v="12"/>
    <x v="10"/>
    <x v="0"/>
    <n v="97562"/>
    <s v="NA"/>
    <s v="Nelson"/>
    <s v="Valarie"/>
    <s v="Large"/>
  </r>
  <r>
    <n v="10142"/>
    <n v="47"/>
    <n v="100"/>
    <n v="8"/>
    <x v="76"/>
    <x v="38"/>
    <x v="0"/>
    <n v="3"/>
    <n v="8"/>
    <x v="0"/>
    <x v="0"/>
    <n v="136"/>
    <x v="42"/>
    <x v="13"/>
    <n v="4155551450"/>
    <s v="5677 Strong St."/>
    <x v="12"/>
    <x v="10"/>
    <x v="0"/>
    <n v="97562"/>
    <s v="NA"/>
    <s v="Nelson"/>
    <s v="Valarie"/>
    <s v="Medium"/>
  </r>
  <r>
    <n v="10142"/>
    <n v="49"/>
    <n v="98.25"/>
    <n v="1"/>
    <x v="229"/>
    <x v="38"/>
    <x v="0"/>
    <n v="3"/>
    <n v="8"/>
    <x v="0"/>
    <x v="0"/>
    <n v="88"/>
    <x v="47"/>
    <x v="13"/>
    <n v="4155551450"/>
    <s v="5677 Strong St."/>
    <x v="12"/>
    <x v="10"/>
    <x v="0"/>
    <n v="97562"/>
    <s v="NA"/>
    <s v="Nelson"/>
    <s v="Valarie"/>
    <s v="Medium"/>
  </r>
  <r>
    <n v="10143"/>
    <n v="34"/>
    <n v="36.659999999999997"/>
    <n v="1"/>
    <x v="230"/>
    <x v="39"/>
    <x v="0"/>
    <n v="3"/>
    <n v="8"/>
    <x v="0"/>
    <x v="0"/>
    <n v="43"/>
    <x v="54"/>
    <x v="35"/>
    <n v="5085559555"/>
    <s v="4575 Hillside Dr."/>
    <x v="30"/>
    <x v="23"/>
    <x v="0"/>
    <n v="50553"/>
    <s v="NA"/>
    <s v="Tam"/>
    <s v="Wing C"/>
    <s v="Small"/>
  </r>
  <r>
    <n v="10143"/>
    <n v="27"/>
    <n v="60.97"/>
    <n v="8"/>
    <x v="231"/>
    <x v="39"/>
    <x v="0"/>
    <n v="3"/>
    <n v="8"/>
    <x v="0"/>
    <x v="5"/>
    <n v="68"/>
    <x v="70"/>
    <x v="35"/>
    <n v="5085559555"/>
    <s v="4575 Hillside Dr."/>
    <x v="30"/>
    <x v="23"/>
    <x v="0"/>
    <n v="50553"/>
    <s v="NA"/>
    <s v="Tam"/>
    <s v="Wing C"/>
    <s v="Small"/>
  </r>
  <r>
    <n v="10143"/>
    <n v="23"/>
    <n v="80.510000000000005"/>
    <n v="14"/>
    <x v="232"/>
    <x v="39"/>
    <x v="0"/>
    <n v="3"/>
    <n v="8"/>
    <x v="0"/>
    <x v="0"/>
    <n v="83"/>
    <x v="50"/>
    <x v="35"/>
    <n v="5085559555"/>
    <s v="4575 Hillside Dr."/>
    <x v="30"/>
    <x v="23"/>
    <x v="0"/>
    <n v="50553"/>
    <s v="NA"/>
    <s v="Tam"/>
    <s v="Wing C"/>
    <s v="Small"/>
  </r>
  <r>
    <n v="10143"/>
    <n v="28"/>
    <n v="66.19"/>
    <n v="6"/>
    <x v="233"/>
    <x v="39"/>
    <x v="0"/>
    <n v="3"/>
    <n v="8"/>
    <x v="0"/>
    <x v="5"/>
    <n v="68"/>
    <x v="65"/>
    <x v="35"/>
    <n v="5085559555"/>
    <s v="4575 Hillside Dr."/>
    <x v="30"/>
    <x v="23"/>
    <x v="0"/>
    <n v="50553"/>
    <s v="NA"/>
    <s v="Tam"/>
    <s v="Wing C"/>
    <s v="Small"/>
  </r>
  <r>
    <n v="10143"/>
    <n v="37"/>
    <n v="50.65"/>
    <n v="10"/>
    <x v="234"/>
    <x v="39"/>
    <x v="0"/>
    <n v="3"/>
    <n v="8"/>
    <x v="0"/>
    <x v="5"/>
    <n v="49"/>
    <x v="59"/>
    <x v="35"/>
    <n v="5085559555"/>
    <s v="4575 Hillside Dr."/>
    <x v="30"/>
    <x v="23"/>
    <x v="0"/>
    <n v="50553"/>
    <s v="NA"/>
    <s v="Tam"/>
    <s v="Wing C"/>
    <s v="Small"/>
  </r>
  <r>
    <n v="10143"/>
    <n v="26"/>
    <n v="82.77"/>
    <n v="4"/>
    <x v="235"/>
    <x v="39"/>
    <x v="0"/>
    <n v="3"/>
    <n v="8"/>
    <x v="0"/>
    <x v="5"/>
    <n v="99"/>
    <x v="67"/>
    <x v="35"/>
    <n v="5085559555"/>
    <s v="4575 Hillside Dr."/>
    <x v="30"/>
    <x v="23"/>
    <x v="0"/>
    <n v="50553"/>
    <s v="NA"/>
    <s v="Tam"/>
    <s v="Wing C"/>
    <s v="Small"/>
  </r>
  <r>
    <n v="10143"/>
    <n v="33"/>
    <n v="77.59"/>
    <n v="9"/>
    <x v="236"/>
    <x v="39"/>
    <x v="0"/>
    <n v="3"/>
    <n v="8"/>
    <x v="0"/>
    <x v="0"/>
    <n v="65"/>
    <x v="55"/>
    <x v="35"/>
    <n v="5085559555"/>
    <s v="4575 Hillside Dr."/>
    <x v="30"/>
    <x v="23"/>
    <x v="0"/>
    <n v="50553"/>
    <s v="NA"/>
    <s v="Tam"/>
    <s v="Wing C"/>
    <s v="Small"/>
  </r>
  <r>
    <n v="10143"/>
    <n v="26"/>
    <n v="100"/>
    <n v="11"/>
    <x v="7"/>
    <x v="39"/>
    <x v="0"/>
    <n v="3"/>
    <n v="8"/>
    <x v="0"/>
    <x v="4"/>
    <n v="90"/>
    <x v="61"/>
    <x v="35"/>
    <n v="5085559555"/>
    <s v="4575 Hillside Dr."/>
    <x v="30"/>
    <x v="23"/>
    <x v="0"/>
    <n v="50553"/>
    <s v="NA"/>
    <s v="Tam"/>
    <s v="Wing C"/>
    <s v="Small"/>
  </r>
  <r>
    <n v="10143"/>
    <n v="31"/>
    <n v="85.29"/>
    <n v="16"/>
    <x v="237"/>
    <x v="39"/>
    <x v="0"/>
    <n v="3"/>
    <n v="8"/>
    <x v="0"/>
    <x v="4"/>
    <n v="72"/>
    <x v="41"/>
    <x v="35"/>
    <n v="5085559555"/>
    <s v="4575 Hillside Dr."/>
    <x v="30"/>
    <x v="23"/>
    <x v="0"/>
    <n v="50553"/>
    <s v="NA"/>
    <s v="Tam"/>
    <s v="Wing C"/>
    <s v="Small"/>
  </r>
  <r>
    <n v="10143"/>
    <n v="28"/>
    <n v="96"/>
    <n v="3"/>
    <x v="238"/>
    <x v="39"/>
    <x v="0"/>
    <n v="3"/>
    <n v="8"/>
    <x v="0"/>
    <x v="5"/>
    <n v="80"/>
    <x v="66"/>
    <x v="35"/>
    <n v="5085559555"/>
    <s v="4575 Hillside Dr."/>
    <x v="30"/>
    <x v="23"/>
    <x v="0"/>
    <n v="50553"/>
    <s v="NA"/>
    <s v="Tam"/>
    <s v="Wing C"/>
    <s v="Small"/>
  </r>
  <r>
    <n v="10143"/>
    <n v="34"/>
    <n v="85.87"/>
    <n v="5"/>
    <x v="239"/>
    <x v="39"/>
    <x v="0"/>
    <n v="3"/>
    <n v="8"/>
    <x v="0"/>
    <x v="5"/>
    <n v="74"/>
    <x v="60"/>
    <x v="35"/>
    <n v="5085559555"/>
    <s v="4575 Hillside Dr."/>
    <x v="30"/>
    <x v="23"/>
    <x v="0"/>
    <n v="50553"/>
    <s v="NA"/>
    <s v="Tam"/>
    <s v="Wing C"/>
    <s v="Small"/>
  </r>
  <r>
    <n v="10143"/>
    <n v="32"/>
    <n v="100"/>
    <n v="7"/>
    <x v="52"/>
    <x v="39"/>
    <x v="0"/>
    <n v="3"/>
    <n v="8"/>
    <x v="0"/>
    <x v="5"/>
    <n v="157"/>
    <x v="69"/>
    <x v="35"/>
    <n v="5085559555"/>
    <s v="4575 Hillside Dr."/>
    <x v="30"/>
    <x v="23"/>
    <x v="0"/>
    <n v="50553"/>
    <s v="NA"/>
    <s v="Tam"/>
    <s v="Wing C"/>
    <s v="Medium"/>
  </r>
  <r>
    <n v="10143"/>
    <n v="34"/>
    <n v="100"/>
    <n v="12"/>
    <x v="30"/>
    <x v="39"/>
    <x v="0"/>
    <n v="3"/>
    <n v="8"/>
    <x v="0"/>
    <x v="0"/>
    <n v="105"/>
    <x v="71"/>
    <x v="35"/>
    <n v="5085559555"/>
    <s v="4575 Hillside Dr."/>
    <x v="30"/>
    <x v="23"/>
    <x v="0"/>
    <n v="50553"/>
    <s v="NA"/>
    <s v="Tam"/>
    <s v="Wing C"/>
    <s v="Medium"/>
  </r>
  <r>
    <n v="10143"/>
    <n v="46"/>
    <n v="74.84"/>
    <n v="13"/>
    <x v="240"/>
    <x v="39"/>
    <x v="0"/>
    <n v="3"/>
    <n v="8"/>
    <x v="0"/>
    <x v="4"/>
    <n v="86"/>
    <x v="68"/>
    <x v="35"/>
    <n v="5085559555"/>
    <s v="4575 Hillside Dr."/>
    <x v="30"/>
    <x v="23"/>
    <x v="0"/>
    <n v="50553"/>
    <s v="NA"/>
    <s v="Tam"/>
    <s v="Wing C"/>
    <s v="Medium"/>
  </r>
  <r>
    <n v="10143"/>
    <n v="36"/>
    <n v="100"/>
    <n v="2"/>
    <x v="18"/>
    <x v="39"/>
    <x v="0"/>
    <n v="3"/>
    <n v="8"/>
    <x v="0"/>
    <x v="5"/>
    <n v="91"/>
    <x v="63"/>
    <x v="35"/>
    <n v="5085559555"/>
    <s v="4575 Hillside Dr."/>
    <x v="30"/>
    <x v="23"/>
    <x v="0"/>
    <n v="50553"/>
    <s v="NA"/>
    <s v="Tam"/>
    <s v="Wing C"/>
    <s v="Medium"/>
  </r>
  <r>
    <n v="10143"/>
    <n v="49"/>
    <n v="100"/>
    <n v="15"/>
    <x v="94"/>
    <x v="39"/>
    <x v="0"/>
    <n v="3"/>
    <n v="8"/>
    <x v="0"/>
    <x v="2"/>
    <n v="136"/>
    <x v="53"/>
    <x v="35"/>
    <n v="5085559555"/>
    <s v="4575 Hillside Dr."/>
    <x v="30"/>
    <x v="23"/>
    <x v="0"/>
    <n v="50553"/>
    <s v="NA"/>
    <s v="Tam"/>
    <s v="Wing C"/>
    <s v="Medium"/>
  </r>
  <r>
    <n v="10144"/>
    <n v="20"/>
    <n v="81.86"/>
    <n v="1"/>
    <x v="241"/>
    <x v="40"/>
    <x v="0"/>
    <n v="3"/>
    <n v="8"/>
    <x v="0"/>
    <x v="0"/>
    <n v="68"/>
    <x v="57"/>
    <x v="16"/>
    <s v="(071) 23 67 2555"/>
    <s v="Boulevard Tirou, 255"/>
    <x v="14"/>
    <x v="13"/>
    <x v="10"/>
    <s v="B-6000"/>
    <s v="EMEA"/>
    <s v="Cartrain"/>
    <s v="Pascale"/>
    <s v="Small"/>
  </r>
  <r>
    <n v="10145"/>
    <n v="31"/>
    <n v="35.799999999999997"/>
    <n v="1"/>
    <x v="242"/>
    <x v="41"/>
    <x v="0"/>
    <n v="3"/>
    <n v="8"/>
    <x v="0"/>
    <x v="6"/>
    <n v="40"/>
    <x v="80"/>
    <x v="36"/>
    <n v="6265557265"/>
    <s v="78934 Hillside Dr."/>
    <x v="31"/>
    <x v="10"/>
    <x v="0"/>
    <n v="90003"/>
    <s v="NA"/>
    <s v="Young"/>
    <s v="Julie"/>
    <s v="Small"/>
  </r>
  <r>
    <n v="10145"/>
    <n v="30"/>
    <n v="49.67"/>
    <n v="10"/>
    <x v="243"/>
    <x v="41"/>
    <x v="0"/>
    <n v="3"/>
    <n v="8"/>
    <x v="0"/>
    <x v="6"/>
    <n v="60"/>
    <x v="73"/>
    <x v="36"/>
    <n v="6265557265"/>
    <s v="78934 Hillside Dr."/>
    <x v="31"/>
    <x v="10"/>
    <x v="0"/>
    <n v="90003"/>
    <s v="NA"/>
    <s v="Young"/>
    <s v="Julie"/>
    <s v="Small"/>
  </r>
  <r>
    <n v="10145"/>
    <n v="27"/>
    <n v="60.95"/>
    <n v="3"/>
    <x v="244"/>
    <x v="41"/>
    <x v="0"/>
    <n v="3"/>
    <n v="8"/>
    <x v="0"/>
    <x v="6"/>
    <n v="69"/>
    <x v="83"/>
    <x v="36"/>
    <n v="6265557265"/>
    <s v="78934 Hillside Dr."/>
    <x v="31"/>
    <x v="10"/>
    <x v="0"/>
    <n v="90003"/>
    <s v="NA"/>
    <s v="Young"/>
    <s v="Julie"/>
    <s v="Small"/>
  </r>
  <r>
    <n v="10145"/>
    <n v="20"/>
    <n v="100"/>
    <n v="13"/>
    <x v="138"/>
    <x v="41"/>
    <x v="0"/>
    <n v="3"/>
    <n v="8"/>
    <x v="0"/>
    <x v="5"/>
    <n v="118"/>
    <x v="64"/>
    <x v="36"/>
    <n v="6265557265"/>
    <s v="78934 Hillside Dr."/>
    <x v="31"/>
    <x v="10"/>
    <x v="0"/>
    <n v="90003"/>
    <s v="NA"/>
    <s v="Young"/>
    <s v="Julie"/>
    <s v="Small"/>
  </r>
  <r>
    <n v="10145"/>
    <n v="30"/>
    <n v="85.32"/>
    <n v="14"/>
    <x v="245"/>
    <x v="41"/>
    <x v="0"/>
    <n v="3"/>
    <n v="8"/>
    <x v="0"/>
    <x v="5"/>
    <n v="84"/>
    <x v="62"/>
    <x v="36"/>
    <n v="6265557265"/>
    <s v="78934 Hillside Dr."/>
    <x v="31"/>
    <x v="10"/>
    <x v="0"/>
    <n v="90003"/>
    <s v="NA"/>
    <s v="Young"/>
    <s v="Julie"/>
    <s v="Small"/>
  </r>
  <r>
    <n v="10145"/>
    <n v="27"/>
    <n v="100"/>
    <n v="4"/>
    <x v="14"/>
    <x v="41"/>
    <x v="0"/>
    <n v="3"/>
    <n v="8"/>
    <x v="0"/>
    <x v="6"/>
    <n v="102"/>
    <x v="88"/>
    <x v="36"/>
    <n v="6265557265"/>
    <s v="78934 Hillside Dr."/>
    <x v="31"/>
    <x v="10"/>
    <x v="0"/>
    <n v="90003"/>
    <s v="NA"/>
    <s v="Young"/>
    <s v="Julie"/>
    <s v="Medium"/>
  </r>
  <r>
    <n v="10145"/>
    <n v="33"/>
    <n v="84.77"/>
    <n v="15"/>
    <x v="246"/>
    <x v="41"/>
    <x v="0"/>
    <n v="3"/>
    <n v="8"/>
    <x v="0"/>
    <x v="5"/>
    <n v="72"/>
    <x v="56"/>
    <x v="36"/>
    <n v="6265557265"/>
    <s v="78934 Hillside Dr."/>
    <x v="31"/>
    <x v="10"/>
    <x v="0"/>
    <n v="90003"/>
    <s v="NA"/>
    <s v="Young"/>
    <s v="Julie"/>
    <s v="Small"/>
  </r>
  <r>
    <n v="10145"/>
    <n v="38"/>
    <n v="81.36"/>
    <n v="2"/>
    <x v="247"/>
    <x v="41"/>
    <x v="0"/>
    <n v="3"/>
    <n v="8"/>
    <x v="0"/>
    <x v="6"/>
    <n v="81"/>
    <x v="85"/>
    <x v="36"/>
    <n v="6265557265"/>
    <s v="78934 Hillside Dr."/>
    <x v="31"/>
    <x v="10"/>
    <x v="0"/>
    <n v="90003"/>
    <s v="NA"/>
    <s v="Young"/>
    <s v="Julie"/>
    <s v="Medium"/>
  </r>
  <r>
    <n v="10145"/>
    <n v="33"/>
    <n v="93.9"/>
    <n v="12"/>
    <x v="248"/>
    <x v="41"/>
    <x v="0"/>
    <n v="3"/>
    <n v="8"/>
    <x v="0"/>
    <x v="6"/>
    <n v="99"/>
    <x v="72"/>
    <x v="36"/>
    <n v="6265557265"/>
    <s v="78934 Hillside Dr."/>
    <x v="31"/>
    <x v="10"/>
    <x v="0"/>
    <n v="90003"/>
    <s v="NA"/>
    <s v="Young"/>
    <s v="Julie"/>
    <s v="Medium"/>
  </r>
  <r>
    <n v="10145"/>
    <n v="33"/>
    <n v="100"/>
    <n v="8"/>
    <x v="29"/>
    <x v="41"/>
    <x v="0"/>
    <n v="3"/>
    <n v="8"/>
    <x v="0"/>
    <x v="6"/>
    <n v="193"/>
    <x v="76"/>
    <x v="36"/>
    <n v="6265557265"/>
    <s v="78934 Hillside Dr."/>
    <x v="31"/>
    <x v="10"/>
    <x v="0"/>
    <n v="90003"/>
    <s v="NA"/>
    <s v="Young"/>
    <s v="Julie"/>
    <s v="Medium"/>
  </r>
  <r>
    <n v="10145"/>
    <n v="40"/>
    <n v="87.54"/>
    <n v="16"/>
    <x v="249"/>
    <x v="41"/>
    <x v="0"/>
    <n v="3"/>
    <n v="8"/>
    <x v="0"/>
    <x v="5"/>
    <n v="109"/>
    <x v="58"/>
    <x v="36"/>
    <n v="6265557265"/>
    <s v="78934 Hillside Dr."/>
    <x v="31"/>
    <x v="10"/>
    <x v="0"/>
    <n v="90003"/>
    <s v="NA"/>
    <s v="Young"/>
    <s v="Julie"/>
    <s v="Medium"/>
  </r>
  <r>
    <n v="10145"/>
    <n v="37"/>
    <n v="100"/>
    <n v="9"/>
    <x v="87"/>
    <x v="41"/>
    <x v="0"/>
    <n v="3"/>
    <n v="8"/>
    <x v="0"/>
    <x v="6"/>
    <n v="118"/>
    <x v="79"/>
    <x v="36"/>
    <n v="6265557265"/>
    <s v="78934 Hillside Dr."/>
    <x v="31"/>
    <x v="10"/>
    <x v="0"/>
    <n v="90003"/>
    <s v="NA"/>
    <s v="Young"/>
    <s v="Julie"/>
    <s v="Medium"/>
  </r>
  <r>
    <n v="10145"/>
    <n v="45"/>
    <n v="83.26"/>
    <n v="6"/>
    <x v="250"/>
    <x v="41"/>
    <x v="0"/>
    <n v="3"/>
    <n v="8"/>
    <x v="0"/>
    <x v="6"/>
    <n v="95"/>
    <x v="77"/>
    <x v="36"/>
    <n v="6265557265"/>
    <s v="78934 Hillside Dr."/>
    <x v="31"/>
    <x v="10"/>
    <x v="0"/>
    <n v="90003"/>
    <s v="NA"/>
    <s v="Young"/>
    <s v="Julie"/>
    <s v="Medium"/>
  </r>
  <r>
    <n v="10145"/>
    <n v="47"/>
    <n v="83.03"/>
    <n v="11"/>
    <x v="251"/>
    <x v="41"/>
    <x v="0"/>
    <n v="3"/>
    <n v="8"/>
    <x v="0"/>
    <x v="6"/>
    <n v="76"/>
    <x v="78"/>
    <x v="36"/>
    <n v="6265557265"/>
    <s v="78934 Hillside Dr."/>
    <x v="31"/>
    <x v="10"/>
    <x v="0"/>
    <n v="90003"/>
    <s v="NA"/>
    <s v="Young"/>
    <s v="Julie"/>
    <s v="Medium"/>
  </r>
  <r>
    <n v="10145"/>
    <n v="43"/>
    <n v="95.8"/>
    <n v="7"/>
    <x v="252"/>
    <x v="41"/>
    <x v="0"/>
    <n v="3"/>
    <n v="8"/>
    <x v="0"/>
    <x v="6"/>
    <n v="112"/>
    <x v="75"/>
    <x v="36"/>
    <n v="6265557265"/>
    <s v="78934 Hillside Dr."/>
    <x v="31"/>
    <x v="10"/>
    <x v="0"/>
    <n v="90003"/>
    <s v="NA"/>
    <s v="Young"/>
    <s v="Julie"/>
    <s v="Medium"/>
  </r>
  <r>
    <n v="10145"/>
    <n v="49"/>
    <n v="100"/>
    <n v="5"/>
    <x v="94"/>
    <x v="41"/>
    <x v="0"/>
    <n v="3"/>
    <n v="8"/>
    <x v="0"/>
    <x v="6"/>
    <n v="150"/>
    <x v="74"/>
    <x v="36"/>
    <n v="6265557265"/>
    <s v="78934 Hillside Dr."/>
    <x v="31"/>
    <x v="10"/>
    <x v="0"/>
    <n v="90003"/>
    <s v="NA"/>
    <s v="Young"/>
    <s v="Julie"/>
    <s v="Large"/>
  </r>
  <r>
    <n v="10146"/>
    <n v="29"/>
    <n v="100"/>
    <n v="1"/>
    <x v="27"/>
    <x v="42"/>
    <x v="0"/>
    <n v="3"/>
    <n v="9"/>
    <x v="0"/>
    <x v="2"/>
    <n v="148"/>
    <x v="94"/>
    <x v="29"/>
    <n v="2035554407"/>
    <s v="2440 Pompton St."/>
    <x v="25"/>
    <x v="24"/>
    <x v="0"/>
    <n v="97561"/>
    <s v="NA"/>
    <s v="Lewis"/>
    <s v="Dan"/>
    <s v="Medium"/>
  </r>
  <r>
    <n v="10146"/>
    <n v="47"/>
    <n v="67.14"/>
    <n v="2"/>
    <x v="253"/>
    <x v="42"/>
    <x v="0"/>
    <n v="3"/>
    <n v="9"/>
    <x v="0"/>
    <x v="6"/>
    <n v="62"/>
    <x v="87"/>
    <x v="29"/>
    <n v="2035554407"/>
    <s v="2440 Pompton St."/>
    <x v="25"/>
    <x v="24"/>
    <x v="0"/>
    <n v="97561"/>
    <s v="NA"/>
    <s v="Lewis"/>
    <s v="Dan"/>
    <s v="Medium"/>
  </r>
  <r>
    <n v="10147"/>
    <n v="25"/>
    <n v="42.67"/>
    <n v="1"/>
    <x v="254"/>
    <x v="43"/>
    <x v="0"/>
    <n v="3"/>
    <n v="9"/>
    <x v="0"/>
    <x v="2"/>
    <n v="37"/>
    <x v="96"/>
    <x v="37"/>
    <n v="6175558555"/>
    <s v="7825 Douglas Av."/>
    <x v="24"/>
    <x v="23"/>
    <x v="0"/>
    <n v="58339"/>
    <s v="NA"/>
    <s v="Nelson"/>
    <s v="Allen"/>
    <s v="Small"/>
  </r>
  <r>
    <n v="10147"/>
    <n v="21"/>
    <n v="63.84"/>
    <n v="8"/>
    <x v="255"/>
    <x v="43"/>
    <x v="0"/>
    <n v="3"/>
    <n v="9"/>
    <x v="0"/>
    <x v="2"/>
    <n v="79"/>
    <x v="91"/>
    <x v="37"/>
    <n v="6175558555"/>
    <s v="7825 Douglas Av."/>
    <x v="24"/>
    <x v="23"/>
    <x v="0"/>
    <n v="58339"/>
    <s v="NA"/>
    <s v="Nelson"/>
    <s v="Allen"/>
    <s v="Small"/>
  </r>
  <r>
    <n v="10147"/>
    <n v="31"/>
    <n v="64.67"/>
    <n v="11"/>
    <x v="256"/>
    <x v="43"/>
    <x v="0"/>
    <n v="3"/>
    <n v="9"/>
    <x v="0"/>
    <x v="2"/>
    <n v="80"/>
    <x v="84"/>
    <x v="37"/>
    <n v="6175558555"/>
    <s v="7825 Douglas Av."/>
    <x v="24"/>
    <x v="23"/>
    <x v="0"/>
    <n v="58339"/>
    <s v="NA"/>
    <s v="Nelson"/>
    <s v="Allen"/>
    <s v="Small"/>
  </r>
  <r>
    <n v="10147"/>
    <n v="30"/>
    <n v="68.58"/>
    <n v="6"/>
    <x v="257"/>
    <x v="43"/>
    <x v="0"/>
    <n v="3"/>
    <n v="9"/>
    <x v="0"/>
    <x v="2"/>
    <n v="61"/>
    <x v="82"/>
    <x v="37"/>
    <n v="6175558555"/>
    <s v="7825 Douglas Av."/>
    <x v="24"/>
    <x v="23"/>
    <x v="0"/>
    <n v="58339"/>
    <s v="NA"/>
    <s v="Nelson"/>
    <s v="Allen"/>
    <s v="Small"/>
  </r>
  <r>
    <n v="10147"/>
    <n v="26"/>
    <n v="82.39"/>
    <n v="3"/>
    <x v="258"/>
    <x v="43"/>
    <x v="0"/>
    <n v="3"/>
    <n v="9"/>
    <x v="0"/>
    <x v="2"/>
    <n v="77"/>
    <x v="89"/>
    <x v="37"/>
    <n v="6175558555"/>
    <s v="7825 Douglas Av."/>
    <x v="24"/>
    <x v="23"/>
    <x v="0"/>
    <n v="58339"/>
    <s v="NA"/>
    <s v="Nelson"/>
    <s v="Allen"/>
    <s v="Small"/>
  </r>
  <r>
    <n v="10147"/>
    <n v="23"/>
    <n v="100"/>
    <n v="2"/>
    <x v="25"/>
    <x v="43"/>
    <x v="0"/>
    <n v="3"/>
    <n v="9"/>
    <x v="0"/>
    <x v="2"/>
    <n v="140"/>
    <x v="93"/>
    <x v="37"/>
    <n v="6175558555"/>
    <s v="7825 Douglas Av."/>
    <x v="24"/>
    <x v="23"/>
    <x v="0"/>
    <n v="58339"/>
    <s v="NA"/>
    <s v="Nelson"/>
    <s v="Allen"/>
    <s v="Small"/>
  </r>
  <r>
    <n v="10147"/>
    <n v="36"/>
    <n v="86.04"/>
    <n v="10"/>
    <x v="259"/>
    <x v="43"/>
    <x v="0"/>
    <n v="3"/>
    <n v="9"/>
    <x v="0"/>
    <x v="2"/>
    <n v="80"/>
    <x v="81"/>
    <x v="37"/>
    <n v="6175558555"/>
    <s v="7825 Douglas Av."/>
    <x v="24"/>
    <x v="23"/>
    <x v="0"/>
    <n v="58339"/>
    <s v="NA"/>
    <s v="Nelson"/>
    <s v="Allen"/>
    <s v="Medium"/>
  </r>
  <r>
    <n v="10147"/>
    <n v="31"/>
    <n v="100"/>
    <n v="5"/>
    <x v="15"/>
    <x v="43"/>
    <x v="0"/>
    <n v="3"/>
    <n v="9"/>
    <x v="0"/>
    <x v="2"/>
    <n v="117"/>
    <x v="95"/>
    <x v="37"/>
    <n v="6175558555"/>
    <s v="7825 Douglas Av."/>
    <x v="24"/>
    <x v="23"/>
    <x v="0"/>
    <n v="58339"/>
    <s v="NA"/>
    <s v="Nelson"/>
    <s v="Allen"/>
    <s v="Medium"/>
  </r>
  <r>
    <n v="10147"/>
    <n v="33"/>
    <n v="97.89"/>
    <n v="4"/>
    <x v="260"/>
    <x v="43"/>
    <x v="0"/>
    <n v="3"/>
    <n v="9"/>
    <x v="0"/>
    <x v="2"/>
    <n v="115"/>
    <x v="92"/>
    <x v="37"/>
    <n v="6175558555"/>
    <s v="7825 Douglas Av."/>
    <x v="24"/>
    <x v="23"/>
    <x v="0"/>
    <n v="58339"/>
    <s v="NA"/>
    <s v="Nelson"/>
    <s v="Allen"/>
    <s v="Medium"/>
  </r>
  <r>
    <n v="10147"/>
    <n v="37"/>
    <n v="100"/>
    <n v="9"/>
    <x v="87"/>
    <x v="43"/>
    <x v="0"/>
    <n v="3"/>
    <n v="9"/>
    <x v="0"/>
    <x v="2"/>
    <n v="146"/>
    <x v="86"/>
    <x v="37"/>
    <n v="6175558555"/>
    <s v="7825 Douglas Av."/>
    <x v="24"/>
    <x v="23"/>
    <x v="0"/>
    <n v="58339"/>
    <s v="NA"/>
    <s v="Nelson"/>
    <s v="Allen"/>
    <s v="Medium"/>
  </r>
  <r>
    <n v="10147"/>
    <n v="48"/>
    <n v="100"/>
    <n v="7"/>
    <x v="98"/>
    <x v="43"/>
    <x v="0"/>
    <n v="3"/>
    <n v="9"/>
    <x v="0"/>
    <x v="2"/>
    <n v="194"/>
    <x v="90"/>
    <x v="37"/>
    <n v="6175558555"/>
    <s v="7825 Douglas Av."/>
    <x v="24"/>
    <x v="23"/>
    <x v="0"/>
    <n v="58339"/>
    <s v="NA"/>
    <s v="Nelson"/>
    <s v="Allen"/>
    <s v="Large"/>
  </r>
  <r>
    <n v="10148"/>
    <n v="25"/>
    <n v="60.26"/>
    <n v="6"/>
    <x v="261"/>
    <x v="44"/>
    <x v="0"/>
    <n v="3"/>
    <n v="9"/>
    <x v="0"/>
    <x v="2"/>
    <n v="73"/>
    <x v="104"/>
    <x v="38"/>
    <n v="299368555"/>
    <s v="201 Miller Street"/>
    <x v="32"/>
    <x v="26"/>
    <x v="13"/>
    <n v="2060"/>
    <s v="APAC"/>
    <s v="O'Hara"/>
    <s v="Anna"/>
    <s v="Small"/>
  </r>
  <r>
    <n v="10148"/>
    <n v="21"/>
    <n v="73.599999999999994"/>
    <n v="4"/>
    <x v="262"/>
    <x v="44"/>
    <x v="0"/>
    <n v="3"/>
    <n v="9"/>
    <x v="0"/>
    <x v="2"/>
    <n v="90"/>
    <x v="105"/>
    <x v="38"/>
    <n v="299368555"/>
    <s v="201 Miller Street"/>
    <x v="32"/>
    <x v="26"/>
    <x v="13"/>
    <n v="2060"/>
    <s v="APAC"/>
    <s v="O'Hara"/>
    <s v="Anna"/>
    <s v="Small"/>
  </r>
  <r>
    <n v="10148"/>
    <n v="31"/>
    <n v="73.62"/>
    <n v="5"/>
    <x v="263"/>
    <x v="44"/>
    <x v="0"/>
    <n v="3"/>
    <n v="9"/>
    <x v="0"/>
    <x v="2"/>
    <n v="85"/>
    <x v="102"/>
    <x v="38"/>
    <n v="299368555"/>
    <s v="201 Miller Street"/>
    <x v="32"/>
    <x v="26"/>
    <x v="13"/>
    <n v="2060"/>
    <s v="APAC"/>
    <s v="O'Hara"/>
    <s v="Anna"/>
    <s v="Small"/>
  </r>
  <r>
    <n v="10148"/>
    <n v="23"/>
    <n v="100"/>
    <n v="13"/>
    <x v="25"/>
    <x v="44"/>
    <x v="0"/>
    <n v="3"/>
    <n v="9"/>
    <x v="0"/>
    <x v="2"/>
    <n v="141"/>
    <x v="97"/>
    <x v="38"/>
    <n v="299368555"/>
    <s v="201 Miller Street"/>
    <x v="32"/>
    <x v="26"/>
    <x v="13"/>
    <n v="2060"/>
    <s v="APAC"/>
    <s v="O'Hara"/>
    <s v="Anna"/>
    <s v="Small"/>
  </r>
  <r>
    <n v="10148"/>
    <n v="29"/>
    <n v="81.25"/>
    <n v="2"/>
    <x v="264"/>
    <x v="44"/>
    <x v="0"/>
    <n v="3"/>
    <n v="9"/>
    <x v="0"/>
    <x v="2"/>
    <n v="71"/>
    <x v="103"/>
    <x v="38"/>
    <n v="299368555"/>
    <s v="201 Miller Street"/>
    <x v="32"/>
    <x v="26"/>
    <x v="13"/>
    <n v="2060"/>
    <s v="APAC"/>
    <s v="O'Hara"/>
    <s v="Anna"/>
    <s v="Small"/>
  </r>
  <r>
    <n v="10148"/>
    <n v="25"/>
    <n v="100"/>
    <n v="12"/>
    <x v="6"/>
    <x v="44"/>
    <x v="0"/>
    <n v="3"/>
    <n v="9"/>
    <x v="0"/>
    <x v="2"/>
    <n v="142"/>
    <x v="99"/>
    <x v="38"/>
    <n v="299368555"/>
    <s v="201 Miller Street"/>
    <x v="32"/>
    <x v="26"/>
    <x v="13"/>
    <n v="2060"/>
    <s v="APAC"/>
    <s v="O'Hara"/>
    <s v="Anna"/>
    <s v="Medium"/>
  </r>
  <r>
    <n v="10148"/>
    <n v="47"/>
    <n v="56.85"/>
    <n v="8"/>
    <x v="265"/>
    <x v="44"/>
    <x v="0"/>
    <n v="3"/>
    <n v="9"/>
    <x v="0"/>
    <x v="2"/>
    <n v="50"/>
    <x v="101"/>
    <x v="38"/>
    <n v="299368555"/>
    <s v="201 Miller Street"/>
    <x v="32"/>
    <x v="26"/>
    <x v="13"/>
    <n v="2060"/>
    <s v="APAC"/>
    <s v="O'Hara"/>
    <s v="Anna"/>
    <s v="Small"/>
  </r>
  <r>
    <n v="10148"/>
    <n v="27"/>
    <n v="100"/>
    <n v="10"/>
    <x v="14"/>
    <x v="44"/>
    <x v="0"/>
    <n v="3"/>
    <n v="9"/>
    <x v="0"/>
    <x v="2"/>
    <n v="132"/>
    <x v="98"/>
    <x v="38"/>
    <n v="299368555"/>
    <s v="201 Miller Street"/>
    <x v="32"/>
    <x v="26"/>
    <x v="13"/>
    <n v="2060"/>
    <s v="APAC"/>
    <s v="O'Hara"/>
    <s v="Anna"/>
    <s v="Medium"/>
  </r>
  <r>
    <n v="10148"/>
    <n v="27"/>
    <n v="100"/>
    <n v="7"/>
    <x v="14"/>
    <x v="44"/>
    <x v="0"/>
    <n v="3"/>
    <n v="9"/>
    <x v="0"/>
    <x v="2"/>
    <n v="107"/>
    <x v="107"/>
    <x v="38"/>
    <n v="299368555"/>
    <s v="201 Miller Street"/>
    <x v="32"/>
    <x v="26"/>
    <x v="13"/>
    <n v="2060"/>
    <s v="APAC"/>
    <s v="O'Hara"/>
    <s v="Anna"/>
    <s v="Medium"/>
  </r>
  <r>
    <n v="10148"/>
    <n v="28"/>
    <n v="100"/>
    <n v="11"/>
    <x v="141"/>
    <x v="44"/>
    <x v="0"/>
    <n v="3"/>
    <n v="9"/>
    <x v="0"/>
    <x v="2"/>
    <n v="141"/>
    <x v="100"/>
    <x v="38"/>
    <n v="299368555"/>
    <s v="201 Miller Street"/>
    <x v="32"/>
    <x v="26"/>
    <x v="13"/>
    <n v="2060"/>
    <s v="APAC"/>
    <s v="O'Hara"/>
    <s v="Anna"/>
    <s v="Medium"/>
  </r>
  <r>
    <n v="10148"/>
    <n v="32"/>
    <n v="100"/>
    <n v="14"/>
    <x v="52"/>
    <x v="44"/>
    <x v="0"/>
    <n v="3"/>
    <n v="9"/>
    <x v="0"/>
    <x v="2"/>
    <n v="169"/>
    <x v="30"/>
    <x v="38"/>
    <n v="299368555"/>
    <s v="201 Miller Street"/>
    <x v="32"/>
    <x v="26"/>
    <x v="13"/>
    <n v="2060"/>
    <s v="APAC"/>
    <s v="O'Hara"/>
    <s v="Anna"/>
    <s v="Medium"/>
  </r>
  <r>
    <n v="10148"/>
    <n v="34"/>
    <n v="100"/>
    <n v="1"/>
    <x v="30"/>
    <x v="44"/>
    <x v="0"/>
    <n v="3"/>
    <n v="9"/>
    <x v="0"/>
    <x v="0"/>
    <n v="92"/>
    <x v="1"/>
    <x v="38"/>
    <n v="299368555"/>
    <s v="201 Miller Street"/>
    <x v="32"/>
    <x v="26"/>
    <x v="13"/>
    <n v="2060"/>
    <s v="APAC"/>
    <s v="O'Hara"/>
    <s v="Anna"/>
    <s v="Medium"/>
  </r>
  <r>
    <n v="10148"/>
    <n v="34"/>
    <n v="100"/>
    <n v="3"/>
    <x v="30"/>
    <x v="44"/>
    <x v="0"/>
    <n v="3"/>
    <n v="9"/>
    <x v="0"/>
    <x v="2"/>
    <n v="117"/>
    <x v="108"/>
    <x v="38"/>
    <n v="299368555"/>
    <s v="201 Miller Street"/>
    <x v="32"/>
    <x v="26"/>
    <x v="13"/>
    <n v="2060"/>
    <s v="APAC"/>
    <s v="O'Hara"/>
    <s v="Anna"/>
    <s v="Medium"/>
  </r>
  <r>
    <n v="10148"/>
    <n v="47"/>
    <n v="100"/>
    <n v="9"/>
    <x v="76"/>
    <x v="44"/>
    <x v="0"/>
    <n v="3"/>
    <n v="9"/>
    <x v="0"/>
    <x v="2"/>
    <n v="124"/>
    <x v="106"/>
    <x v="38"/>
    <n v="299368555"/>
    <s v="201 Miller Street"/>
    <x v="32"/>
    <x v="26"/>
    <x v="13"/>
    <n v="2060"/>
    <s v="APAC"/>
    <s v="O'Hara"/>
    <s v="Anna"/>
    <s v="Medium"/>
  </r>
  <r>
    <n v="10149"/>
    <n v="26"/>
    <n v="38.979999999999997"/>
    <n v="9"/>
    <x v="266"/>
    <x v="45"/>
    <x v="0"/>
    <n v="3"/>
    <n v="9"/>
    <x v="0"/>
    <x v="0"/>
    <n v="41"/>
    <x v="0"/>
    <x v="39"/>
    <n v="4155554312"/>
    <s v="2793 Furth Circle"/>
    <x v="33"/>
    <x v="10"/>
    <x v="0"/>
    <n v="94217"/>
    <s v="NA"/>
    <s v="Taylor"/>
    <s v="Sue"/>
    <s v="Small"/>
  </r>
  <r>
    <n v="10149"/>
    <n v="36"/>
    <n v="33.19"/>
    <n v="7"/>
    <x v="267"/>
    <x v="45"/>
    <x v="0"/>
    <n v="3"/>
    <n v="9"/>
    <x v="0"/>
    <x v="0"/>
    <n v="33"/>
    <x v="4"/>
    <x v="39"/>
    <n v="4155554312"/>
    <s v="2793 Furth Circle"/>
    <x v="33"/>
    <x v="10"/>
    <x v="0"/>
    <n v="94217"/>
    <s v="NA"/>
    <s v="Taylor"/>
    <s v="Sue"/>
    <s v="Small"/>
  </r>
  <r>
    <n v="10149"/>
    <n v="24"/>
    <n v="62.36"/>
    <n v="10"/>
    <x v="268"/>
    <x v="45"/>
    <x v="0"/>
    <n v="3"/>
    <n v="9"/>
    <x v="0"/>
    <x v="0"/>
    <n v="60"/>
    <x v="3"/>
    <x v="39"/>
    <n v="4155554312"/>
    <s v="2793 Furth Circle"/>
    <x v="33"/>
    <x v="10"/>
    <x v="0"/>
    <n v="94217"/>
    <s v="NA"/>
    <s v="Taylor"/>
    <s v="Sue"/>
    <s v="Small"/>
  </r>
  <r>
    <n v="10149"/>
    <n v="30"/>
    <n v="58.22"/>
    <n v="3"/>
    <x v="269"/>
    <x v="45"/>
    <x v="0"/>
    <n v="3"/>
    <n v="9"/>
    <x v="0"/>
    <x v="0"/>
    <n v="53"/>
    <x v="8"/>
    <x v="39"/>
    <n v="4155554312"/>
    <s v="2793 Furth Circle"/>
    <x v="33"/>
    <x v="10"/>
    <x v="0"/>
    <n v="94217"/>
    <s v="NA"/>
    <s v="Taylor"/>
    <s v="Sue"/>
    <s v="Small"/>
  </r>
  <r>
    <n v="10149"/>
    <n v="20"/>
    <n v="90.57"/>
    <n v="1"/>
    <x v="270"/>
    <x v="45"/>
    <x v="0"/>
    <n v="3"/>
    <n v="9"/>
    <x v="0"/>
    <x v="0"/>
    <n v="97"/>
    <x v="15"/>
    <x v="39"/>
    <n v="4155554312"/>
    <s v="2793 Furth Circle"/>
    <x v="33"/>
    <x v="10"/>
    <x v="0"/>
    <n v="94217"/>
    <s v="NA"/>
    <s v="Taylor"/>
    <s v="Sue"/>
    <s v="Small"/>
  </r>
  <r>
    <n v="10149"/>
    <n v="23"/>
    <n v="100"/>
    <n v="5"/>
    <x v="25"/>
    <x v="45"/>
    <x v="0"/>
    <n v="3"/>
    <n v="9"/>
    <x v="0"/>
    <x v="0"/>
    <n v="168"/>
    <x v="7"/>
    <x v="39"/>
    <n v="4155554312"/>
    <s v="2793 Furth Circle"/>
    <x v="33"/>
    <x v="10"/>
    <x v="0"/>
    <n v="94217"/>
    <s v="NA"/>
    <s v="Taylor"/>
    <s v="Sue"/>
    <s v="Medium"/>
  </r>
  <r>
    <n v="10149"/>
    <n v="49"/>
    <n v="49.28"/>
    <n v="6"/>
    <x v="271"/>
    <x v="45"/>
    <x v="0"/>
    <n v="3"/>
    <n v="9"/>
    <x v="0"/>
    <x v="0"/>
    <n v="44"/>
    <x v="5"/>
    <x v="39"/>
    <n v="4155554312"/>
    <s v="2793 Furth Circle"/>
    <x v="33"/>
    <x v="10"/>
    <x v="0"/>
    <n v="94217"/>
    <s v="NA"/>
    <s v="Taylor"/>
    <s v="Sue"/>
    <s v="Small"/>
  </r>
  <r>
    <n v="10149"/>
    <n v="33"/>
    <n v="100"/>
    <n v="8"/>
    <x v="29"/>
    <x v="45"/>
    <x v="0"/>
    <n v="3"/>
    <n v="9"/>
    <x v="0"/>
    <x v="0"/>
    <n v="127"/>
    <x v="6"/>
    <x v="39"/>
    <n v="4155554312"/>
    <s v="2793 Furth Circle"/>
    <x v="33"/>
    <x v="10"/>
    <x v="0"/>
    <n v="94217"/>
    <s v="NA"/>
    <s v="Taylor"/>
    <s v="Sue"/>
    <s v="Medium"/>
  </r>
  <r>
    <n v="10149"/>
    <n v="34"/>
    <n v="100"/>
    <n v="11"/>
    <x v="30"/>
    <x v="45"/>
    <x v="0"/>
    <n v="3"/>
    <n v="9"/>
    <x v="0"/>
    <x v="0"/>
    <n v="170"/>
    <x v="2"/>
    <x v="39"/>
    <n v="4155554312"/>
    <s v="2793 Furth Circle"/>
    <x v="33"/>
    <x v="10"/>
    <x v="0"/>
    <n v="94217"/>
    <s v="NA"/>
    <s v="Taylor"/>
    <s v="Sue"/>
    <s v="Medium"/>
  </r>
  <r>
    <n v="10149"/>
    <n v="42"/>
    <n v="94.25"/>
    <n v="2"/>
    <x v="272"/>
    <x v="45"/>
    <x v="0"/>
    <n v="3"/>
    <n v="9"/>
    <x v="0"/>
    <x v="0"/>
    <n v="99"/>
    <x v="25"/>
    <x v="39"/>
    <n v="4155554312"/>
    <s v="2793 Furth Circle"/>
    <x v="33"/>
    <x v="10"/>
    <x v="0"/>
    <n v="94217"/>
    <s v="NA"/>
    <s v="Taylor"/>
    <s v="Sue"/>
    <s v="Medium"/>
  </r>
  <r>
    <n v="10149"/>
    <n v="50"/>
    <n v="100"/>
    <n v="4"/>
    <x v="43"/>
    <x v="45"/>
    <x v="0"/>
    <n v="3"/>
    <n v="9"/>
    <x v="0"/>
    <x v="0"/>
    <n v="102"/>
    <x v="9"/>
    <x v="39"/>
    <n v="4155554312"/>
    <s v="2793 Furth Circle"/>
    <x v="33"/>
    <x v="10"/>
    <x v="0"/>
    <n v="94217"/>
    <s v="NA"/>
    <s v="Taylor"/>
    <s v="Sue"/>
    <s v="Medium"/>
  </r>
  <r>
    <n v="10150"/>
    <n v="30"/>
    <n v="42.76"/>
    <n v="6"/>
    <x v="273"/>
    <x v="46"/>
    <x v="0"/>
    <n v="3"/>
    <n v="9"/>
    <x v="0"/>
    <x v="0"/>
    <n v="50"/>
    <x v="11"/>
    <x v="17"/>
    <n v="652217555"/>
    <s v="Bronz Sok., Bronz Apt. 3/6 Tesvikiye"/>
    <x v="15"/>
    <x v="14"/>
    <x v="11"/>
    <n v="79903"/>
    <s v="Japan"/>
    <s v="Natividad"/>
    <s v="Eric"/>
    <s v="Small"/>
  </r>
  <r>
    <n v="10150"/>
    <n v="30"/>
    <n v="49.97"/>
    <n v="11"/>
    <x v="274"/>
    <x v="46"/>
    <x v="0"/>
    <n v="3"/>
    <n v="9"/>
    <x v="0"/>
    <x v="0"/>
    <n v="62"/>
    <x v="12"/>
    <x v="17"/>
    <n v="652217555"/>
    <s v="Bronz Sok., Bronz Apt. 3/6 Tesvikiye"/>
    <x v="15"/>
    <x v="14"/>
    <x v="11"/>
    <n v="79903"/>
    <s v="Japan"/>
    <s v="Natividad"/>
    <s v="Eric"/>
    <s v="Small"/>
  </r>
  <r>
    <n v="10150"/>
    <n v="20"/>
    <n v="100"/>
    <n v="1"/>
    <x v="138"/>
    <x v="46"/>
    <x v="0"/>
    <n v="3"/>
    <n v="9"/>
    <x v="0"/>
    <x v="2"/>
    <n v="147"/>
    <x v="23"/>
    <x v="17"/>
    <n v="652217555"/>
    <s v="Bronz Sok., Bronz Apt. 3/6 Tesvikiye"/>
    <x v="15"/>
    <x v="14"/>
    <x v="11"/>
    <n v="79903"/>
    <s v="Japan"/>
    <s v="Natividad"/>
    <s v="Eric"/>
    <s v="Medium"/>
  </r>
  <r>
    <n v="10150"/>
    <n v="20"/>
    <n v="100"/>
    <n v="3"/>
    <x v="138"/>
    <x v="46"/>
    <x v="0"/>
    <n v="3"/>
    <n v="9"/>
    <x v="0"/>
    <x v="2"/>
    <n v="101"/>
    <x v="24"/>
    <x v="17"/>
    <n v="652217555"/>
    <s v="Bronz Sok., Bronz Apt. 3/6 Tesvikiye"/>
    <x v="15"/>
    <x v="14"/>
    <x v="11"/>
    <n v="79903"/>
    <s v="Japan"/>
    <s v="Natividad"/>
    <s v="Eric"/>
    <s v="Small"/>
  </r>
  <r>
    <n v="10150"/>
    <n v="26"/>
    <n v="100"/>
    <n v="10"/>
    <x v="7"/>
    <x v="46"/>
    <x v="0"/>
    <n v="3"/>
    <n v="9"/>
    <x v="0"/>
    <x v="0"/>
    <n v="104"/>
    <x v="14"/>
    <x v="17"/>
    <n v="652217555"/>
    <s v="Bronz Sok., Bronz Apt. 3/6 Tesvikiye"/>
    <x v="15"/>
    <x v="14"/>
    <x v="11"/>
    <n v="79903"/>
    <s v="Japan"/>
    <s v="Natividad"/>
    <s v="Eric"/>
    <s v="Small"/>
  </r>
  <r>
    <n v="10150"/>
    <n v="49"/>
    <n v="58.18"/>
    <n v="4"/>
    <x v="275"/>
    <x v="46"/>
    <x v="0"/>
    <n v="3"/>
    <n v="9"/>
    <x v="0"/>
    <x v="1"/>
    <n v="64"/>
    <x v="19"/>
    <x v="17"/>
    <n v="652217555"/>
    <s v="Bronz Sok., Bronz Apt. 3/6 Tesvikiye"/>
    <x v="15"/>
    <x v="14"/>
    <x v="11"/>
    <n v="79903"/>
    <s v="Japan"/>
    <s v="Natividad"/>
    <s v="Eric"/>
    <s v="Small"/>
  </r>
  <r>
    <n v="10150"/>
    <n v="30"/>
    <n v="100"/>
    <n v="5"/>
    <x v="2"/>
    <x v="46"/>
    <x v="0"/>
    <n v="3"/>
    <n v="9"/>
    <x v="0"/>
    <x v="1"/>
    <n v="136"/>
    <x v="17"/>
    <x v="17"/>
    <n v="652217555"/>
    <s v="Bronz Sok., Bronz Apt. 3/6 Tesvikiye"/>
    <x v="15"/>
    <x v="14"/>
    <x v="11"/>
    <n v="79903"/>
    <s v="Japan"/>
    <s v="Natividad"/>
    <s v="Eric"/>
    <s v="Medium"/>
  </r>
  <r>
    <n v="10150"/>
    <n v="34"/>
    <n v="100"/>
    <n v="7"/>
    <x v="30"/>
    <x v="46"/>
    <x v="0"/>
    <n v="3"/>
    <n v="9"/>
    <x v="0"/>
    <x v="1"/>
    <n v="116"/>
    <x v="20"/>
    <x v="17"/>
    <n v="652217555"/>
    <s v="Bronz Sok., Bronz Apt. 3/6 Tesvikiye"/>
    <x v="15"/>
    <x v="14"/>
    <x v="11"/>
    <n v="79903"/>
    <s v="Japan"/>
    <s v="Natividad"/>
    <s v="Eric"/>
    <s v="Medium"/>
  </r>
  <r>
    <n v="10150"/>
    <n v="47"/>
    <n v="91.18"/>
    <n v="9"/>
    <x v="276"/>
    <x v="46"/>
    <x v="0"/>
    <n v="3"/>
    <n v="9"/>
    <x v="0"/>
    <x v="0"/>
    <n v="101"/>
    <x v="13"/>
    <x v="17"/>
    <n v="652217555"/>
    <s v="Bronz Sok., Bronz Apt. 3/6 Tesvikiye"/>
    <x v="15"/>
    <x v="14"/>
    <x v="11"/>
    <n v="79903"/>
    <s v="Japan"/>
    <s v="Natividad"/>
    <s v="Eric"/>
    <s v="Medium"/>
  </r>
  <r>
    <n v="10150"/>
    <n v="45"/>
    <n v="100"/>
    <n v="8"/>
    <x v="74"/>
    <x v="46"/>
    <x v="0"/>
    <n v="3"/>
    <n v="9"/>
    <x v="0"/>
    <x v="2"/>
    <n v="214"/>
    <x v="16"/>
    <x v="17"/>
    <n v="652217555"/>
    <s v="Bronz Sok., Bronz Apt. 3/6 Tesvikiye"/>
    <x v="15"/>
    <x v="14"/>
    <x v="11"/>
    <n v="79903"/>
    <s v="Japan"/>
    <s v="Natividad"/>
    <s v="Eric"/>
    <s v="Large"/>
  </r>
  <r>
    <n v="10150"/>
    <n v="49"/>
    <n v="100"/>
    <n v="2"/>
    <x v="94"/>
    <x v="46"/>
    <x v="0"/>
    <n v="3"/>
    <n v="9"/>
    <x v="0"/>
    <x v="1"/>
    <n v="121"/>
    <x v="21"/>
    <x v="17"/>
    <n v="652217555"/>
    <s v="Bronz Sok., Bronz Apt. 3/6 Tesvikiye"/>
    <x v="15"/>
    <x v="14"/>
    <x v="11"/>
    <n v="79903"/>
    <s v="Japan"/>
    <s v="Natividad"/>
    <s v="Eric"/>
    <s v="Medium"/>
  </r>
  <r>
    <n v="10151"/>
    <n v="30"/>
    <n v="40.31"/>
    <n v="4"/>
    <x v="277"/>
    <x v="47"/>
    <x v="0"/>
    <n v="3"/>
    <n v="9"/>
    <x v="0"/>
    <x v="2"/>
    <n v="35"/>
    <x v="28"/>
    <x v="40"/>
    <s v="981-443655"/>
    <s v="Torikatu 38"/>
    <x v="34"/>
    <x v="29"/>
    <x v="14"/>
    <n v="90110"/>
    <s v="EMEA"/>
    <s v="Koskitalo"/>
    <s v="Pirkko"/>
    <s v="Small"/>
  </r>
  <r>
    <n v="10151"/>
    <n v="21"/>
    <n v="100"/>
    <n v="7"/>
    <x v="59"/>
    <x v="47"/>
    <x v="0"/>
    <n v="3"/>
    <n v="9"/>
    <x v="0"/>
    <x v="2"/>
    <n v="169"/>
    <x v="30"/>
    <x v="40"/>
    <s v="981-443655"/>
    <s v="Torikatu 38"/>
    <x v="34"/>
    <x v="29"/>
    <x v="14"/>
    <n v="90110"/>
    <s v="EMEA"/>
    <s v="Koskitalo"/>
    <s v="Pirkko"/>
    <s v="Medium"/>
  </r>
  <r>
    <n v="10151"/>
    <n v="24"/>
    <n v="100"/>
    <n v="3"/>
    <x v="26"/>
    <x v="47"/>
    <x v="0"/>
    <n v="3"/>
    <n v="9"/>
    <x v="0"/>
    <x v="1"/>
    <n v="118"/>
    <x v="38"/>
    <x v="40"/>
    <s v="981-443655"/>
    <s v="Torikatu 38"/>
    <x v="34"/>
    <x v="29"/>
    <x v="14"/>
    <n v="90110"/>
    <s v="EMEA"/>
    <s v="Koskitalo"/>
    <s v="Pirkko"/>
    <s v="Medium"/>
  </r>
  <r>
    <n v="10151"/>
    <n v="26"/>
    <n v="100"/>
    <n v="1"/>
    <x v="7"/>
    <x v="47"/>
    <x v="0"/>
    <n v="3"/>
    <n v="9"/>
    <x v="0"/>
    <x v="1"/>
    <n v="115"/>
    <x v="35"/>
    <x v="40"/>
    <s v="981-443655"/>
    <s v="Torikatu 38"/>
    <x v="34"/>
    <x v="29"/>
    <x v="14"/>
    <n v="90110"/>
    <s v="EMEA"/>
    <s v="Koskitalo"/>
    <s v="Pirkko"/>
    <s v="Medium"/>
  </r>
  <r>
    <n v="10151"/>
    <n v="41"/>
    <n v="63.85"/>
    <n v="5"/>
    <x v="278"/>
    <x v="47"/>
    <x v="0"/>
    <n v="3"/>
    <n v="9"/>
    <x v="0"/>
    <x v="1"/>
    <n v="54"/>
    <x v="26"/>
    <x v="40"/>
    <s v="981-443655"/>
    <s v="Torikatu 38"/>
    <x v="34"/>
    <x v="29"/>
    <x v="14"/>
    <n v="90110"/>
    <s v="EMEA"/>
    <s v="Koskitalo"/>
    <s v="Pirkko"/>
    <s v="Small"/>
  </r>
  <r>
    <n v="10151"/>
    <n v="27"/>
    <n v="100"/>
    <n v="10"/>
    <x v="14"/>
    <x v="47"/>
    <x v="0"/>
    <n v="3"/>
    <n v="9"/>
    <x v="0"/>
    <x v="1"/>
    <n v="96"/>
    <x v="18"/>
    <x v="40"/>
    <s v="981-443655"/>
    <s v="Torikatu 38"/>
    <x v="34"/>
    <x v="29"/>
    <x v="14"/>
    <n v="90110"/>
    <s v="EMEA"/>
    <s v="Koskitalo"/>
    <s v="Pirkko"/>
    <s v="Medium"/>
  </r>
  <r>
    <n v="10151"/>
    <n v="39"/>
    <n v="69.28"/>
    <n v="9"/>
    <x v="279"/>
    <x v="47"/>
    <x v="0"/>
    <n v="3"/>
    <n v="9"/>
    <x v="0"/>
    <x v="1"/>
    <n v="60"/>
    <x v="10"/>
    <x v="40"/>
    <s v="981-443655"/>
    <s v="Torikatu 38"/>
    <x v="34"/>
    <x v="29"/>
    <x v="14"/>
    <n v="90110"/>
    <s v="EMEA"/>
    <s v="Koskitalo"/>
    <s v="Pirkko"/>
    <s v="Small"/>
  </r>
  <r>
    <n v="10151"/>
    <n v="42"/>
    <n v="100"/>
    <n v="8"/>
    <x v="19"/>
    <x v="47"/>
    <x v="0"/>
    <n v="3"/>
    <n v="9"/>
    <x v="0"/>
    <x v="1"/>
    <n v="127"/>
    <x v="22"/>
    <x v="40"/>
    <s v="981-443655"/>
    <s v="Torikatu 38"/>
    <x v="34"/>
    <x v="29"/>
    <x v="14"/>
    <n v="90110"/>
    <s v="EMEA"/>
    <s v="Koskitalo"/>
    <s v="Pirkko"/>
    <s v="Medium"/>
  </r>
  <r>
    <n v="10151"/>
    <n v="43"/>
    <n v="100"/>
    <n v="2"/>
    <x v="42"/>
    <x v="47"/>
    <x v="0"/>
    <n v="3"/>
    <n v="9"/>
    <x v="0"/>
    <x v="2"/>
    <n v="163"/>
    <x v="31"/>
    <x v="40"/>
    <s v="981-443655"/>
    <s v="Torikatu 38"/>
    <x v="34"/>
    <x v="29"/>
    <x v="14"/>
    <n v="90110"/>
    <s v="EMEA"/>
    <s v="Koskitalo"/>
    <s v="Pirkko"/>
    <s v="Large"/>
  </r>
  <r>
    <n v="10151"/>
    <n v="49"/>
    <n v="100"/>
    <n v="6"/>
    <x v="94"/>
    <x v="47"/>
    <x v="0"/>
    <n v="3"/>
    <n v="9"/>
    <x v="0"/>
    <x v="1"/>
    <n v="122"/>
    <x v="33"/>
    <x v="40"/>
    <s v="981-443655"/>
    <s v="Torikatu 38"/>
    <x v="34"/>
    <x v="29"/>
    <x v="14"/>
    <n v="90110"/>
    <s v="EMEA"/>
    <s v="Koskitalo"/>
    <s v="Pirkko"/>
    <s v="Medium"/>
  </r>
  <r>
    <n v="10152"/>
    <n v="25"/>
    <n v="65.31"/>
    <n v="4"/>
    <x v="280"/>
    <x v="48"/>
    <x v="0"/>
    <n v="3"/>
    <n v="9"/>
    <x v="0"/>
    <x v="2"/>
    <n v="57"/>
    <x v="29"/>
    <x v="41"/>
    <s v="61-7-3844-6555"/>
    <s v="31 Duncan St. West End"/>
    <x v="35"/>
    <x v="30"/>
    <x v="13"/>
    <n v="4101"/>
    <s v="APAC"/>
    <s v="Calaghan"/>
    <s v="Tony"/>
    <s v="Small"/>
  </r>
  <r>
    <n v="10152"/>
    <n v="33"/>
    <n v="50.95"/>
    <n v="2"/>
    <x v="281"/>
    <x v="48"/>
    <x v="0"/>
    <n v="3"/>
    <n v="9"/>
    <x v="0"/>
    <x v="3"/>
    <n v="62"/>
    <x v="34"/>
    <x v="41"/>
    <s v="61-7-3844-6555"/>
    <s v="31 Duncan St. West End"/>
    <x v="35"/>
    <x v="30"/>
    <x v="13"/>
    <n v="4101"/>
    <s v="APAC"/>
    <s v="Calaghan"/>
    <s v="Tony"/>
    <s v="Small"/>
  </r>
  <r>
    <n v="10152"/>
    <n v="23"/>
    <n v="100"/>
    <n v="3"/>
    <x v="25"/>
    <x v="48"/>
    <x v="0"/>
    <n v="3"/>
    <n v="9"/>
    <x v="0"/>
    <x v="2"/>
    <n v="118"/>
    <x v="32"/>
    <x v="41"/>
    <s v="61-7-3844-6555"/>
    <s v="31 Duncan St. West End"/>
    <x v="35"/>
    <x v="30"/>
    <x v="13"/>
    <n v="4101"/>
    <s v="APAC"/>
    <s v="Calaghan"/>
    <s v="Tony"/>
    <s v="Small"/>
  </r>
  <r>
    <n v="10152"/>
    <n v="35"/>
    <n v="100"/>
    <n v="1"/>
    <x v="17"/>
    <x v="48"/>
    <x v="0"/>
    <n v="3"/>
    <n v="9"/>
    <x v="0"/>
    <x v="2"/>
    <n v="143"/>
    <x v="37"/>
    <x v="41"/>
    <s v="61-7-3844-6555"/>
    <s v="31 Duncan St. West End"/>
    <x v="35"/>
    <x v="30"/>
    <x v="13"/>
    <n v="4101"/>
    <s v="APAC"/>
    <s v="Calaghan"/>
    <s v="Tony"/>
    <s v="Medium"/>
  </r>
  <r>
    <n v="10153"/>
    <n v="31"/>
    <n v="57.41"/>
    <n v="13"/>
    <x v="282"/>
    <x v="49"/>
    <x v="0"/>
    <n v="3"/>
    <n v="9"/>
    <x v="0"/>
    <x v="3"/>
    <n v="58"/>
    <x v="27"/>
    <x v="4"/>
    <s v="(91) 555 94 44"/>
    <s v="C/ Moralzarzal, 86"/>
    <x v="4"/>
    <x v="4"/>
    <x v="3"/>
    <n v="28034"/>
    <s v="EMEA"/>
    <s v="Freyre"/>
    <s v="Diego"/>
    <s v="Small"/>
  </r>
  <r>
    <n v="10153"/>
    <n v="22"/>
    <n v="83.38"/>
    <n v="6"/>
    <x v="283"/>
    <x v="49"/>
    <x v="0"/>
    <n v="3"/>
    <n v="9"/>
    <x v="0"/>
    <x v="0"/>
    <n v="87"/>
    <x v="48"/>
    <x v="4"/>
    <s v="(91) 555 94 44"/>
    <s v="C/ Moralzarzal, 86"/>
    <x v="4"/>
    <x v="4"/>
    <x v="3"/>
    <n v="28034"/>
    <s v="EMEA"/>
    <s v="Freyre"/>
    <s v="Diego"/>
    <s v="Small"/>
  </r>
  <r>
    <n v="10153"/>
    <n v="20"/>
    <n v="100"/>
    <n v="11"/>
    <x v="138"/>
    <x v="49"/>
    <x v="0"/>
    <n v="3"/>
    <n v="9"/>
    <x v="0"/>
    <x v="2"/>
    <n v="207"/>
    <x v="51"/>
    <x v="4"/>
    <s v="(91) 555 94 44"/>
    <s v="C/ Moralzarzal, 86"/>
    <x v="4"/>
    <x v="4"/>
    <x v="3"/>
    <n v="28034"/>
    <s v="EMEA"/>
    <s v="Freyre"/>
    <s v="Diego"/>
    <s v="Medium"/>
  </r>
  <r>
    <n v="10153"/>
    <n v="20"/>
    <n v="100"/>
    <n v="3"/>
    <x v="138"/>
    <x v="49"/>
    <x v="0"/>
    <n v="3"/>
    <n v="9"/>
    <x v="0"/>
    <x v="4"/>
    <n v="99"/>
    <x v="43"/>
    <x v="4"/>
    <s v="(91) 555 94 44"/>
    <s v="C/ Moralzarzal, 86"/>
    <x v="4"/>
    <x v="4"/>
    <x v="3"/>
    <n v="28034"/>
    <s v="EMEA"/>
    <s v="Freyre"/>
    <s v="Diego"/>
    <s v="Small"/>
  </r>
  <r>
    <n v="10153"/>
    <n v="29"/>
    <n v="88.74"/>
    <n v="9"/>
    <x v="284"/>
    <x v="49"/>
    <x v="0"/>
    <n v="3"/>
    <n v="9"/>
    <x v="0"/>
    <x v="3"/>
    <n v="100"/>
    <x v="49"/>
    <x v="4"/>
    <s v="(91) 555 94 44"/>
    <s v="C/ Moralzarzal, 86"/>
    <x v="4"/>
    <x v="4"/>
    <x v="3"/>
    <n v="28034"/>
    <s v="EMEA"/>
    <s v="Freyre"/>
    <s v="Diego"/>
    <s v="Small"/>
  </r>
  <r>
    <n v="10153"/>
    <n v="31"/>
    <n v="87.48"/>
    <n v="8"/>
    <x v="285"/>
    <x v="49"/>
    <x v="0"/>
    <n v="3"/>
    <n v="9"/>
    <x v="0"/>
    <x v="4"/>
    <n v="86"/>
    <x v="40"/>
    <x v="4"/>
    <s v="(91) 555 94 44"/>
    <s v="C/ Moralzarzal, 86"/>
    <x v="4"/>
    <x v="4"/>
    <x v="3"/>
    <n v="28034"/>
    <s v="EMEA"/>
    <s v="Freyre"/>
    <s v="Diego"/>
    <s v="Small"/>
  </r>
  <r>
    <n v="10153"/>
    <n v="43"/>
    <n v="64.67"/>
    <n v="1"/>
    <x v="286"/>
    <x v="49"/>
    <x v="0"/>
    <n v="3"/>
    <n v="9"/>
    <x v="0"/>
    <x v="4"/>
    <n v="66"/>
    <x v="44"/>
    <x v="4"/>
    <s v="(91) 555 94 44"/>
    <s v="C/ Moralzarzal, 86"/>
    <x v="4"/>
    <x v="4"/>
    <x v="3"/>
    <n v="28034"/>
    <s v="EMEA"/>
    <s v="Freyre"/>
    <s v="Diego"/>
    <s v="Small"/>
  </r>
  <r>
    <n v="10153"/>
    <n v="50"/>
    <n v="60.06"/>
    <n v="4"/>
    <x v="287"/>
    <x v="49"/>
    <x v="0"/>
    <n v="3"/>
    <n v="9"/>
    <x v="0"/>
    <x v="4"/>
    <n v="54"/>
    <x v="39"/>
    <x v="4"/>
    <s v="(91) 555 94 44"/>
    <s v="C/ Moralzarzal, 86"/>
    <x v="4"/>
    <x v="4"/>
    <x v="3"/>
    <n v="28034"/>
    <s v="EMEA"/>
    <s v="Freyre"/>
    <s v="Diego"/>
    <s v="Medium"/>
  </r>
  <r>
    <n v="10153"/>
    <n v="31"/>
    <n v="100"/>
    <n v="7"/>
    <x v="15"/>
    <x v="49"/>
    <x v="0"/>
    <n v="3"/>
    <n v="9"/>
    <x v="0"/>
    <x v="0"/>
    <n v="136"/>
    <x v="42"/>
    <x v="4"/>
    <s v="(91) 555 94 44"/>
    <s v="C/ Moralzarzal, 86"/>
    <x v="4"/>
    <x v="4"/>
    <x v="3"/>
    <n v="28034"/>
    <s v="EMEA"/>
    <s v="Freyre"/>
    <s v="Diego"/>
    <s v="Medium"/>
  </r>
  <r>
    <n v="10153"/>
    <n v="40"/>
    <n v="100"/>
    <n v="5"/>
    <x v="72"/>
    <x v="49"/>
    <x v="0"/>
    <n v="3"/>
    <n v="9"/>
    <x v="0"/>
    <x v="4"/>
    <n v="122"/>
    <x v="52"/>
    <x v="4"/>
    <s v="(91) 555 94 44"/>
    <s v="C/ Moralzarzal, 86"/>
    <x v="4"/>
    <x v="4"/>
    <x v="3"/>
    <n v="28034"/>
    <s v="EMEA"/>
    <s v="Freyre"/>
    <s v="Diego"/>
    <s v="Medium"/>
  </r>
  <r>
    <n v="10153"/>
    <n v="42"/>
    <n v="100"/>
    <n v="12"/>
    <x v="19"/>
    <x v="49"/>
    <x v="0"/>
    <n v="3"/>
    <n v="9"/>
    <x v="0"/>
    <x v="2"/>
    <n v="151"/>
    <x v="36"/>
    <x v="4"/>
    <s v="(91) 555 94 44"/>
    <s v="C/ Moralzarzal, 86"/>
    <x v="4"/>
    <x v="4"/>
    <x v="3"/>
    <n v="28034"/>
    <s v="EMEA"/>
    <s v="Freyre"/>
    <s v="Diego"/>
    <s v="Medium"/>
  </r>
  <r>
    <n v="10153"/>
    <n v="50"/>
    <n v="88.15"/>
    <n v="2"/>
    <x v="288"/>
    <x v="49"/>
    <x v="0"/>
    <n v="3"/>
    <n v="9"/>
    <x v="0"/>
    <x v="4"/>
    <n v="100"/>
    <x v="46"/>
    <x v="4"/>
    <s v="(91) 555 94 44"/>
    <s v="C/ Moralzarzal, 86"/>
    <x v="4"/>
    <x v="4"/>
    <x v="3"/>
    <n v="28034"/>
    <s v="EMEA"/>
    <s v="Freyre"/>
    <s v="Diego"/>
    <s v="Medium"/>
  </r>
  <r>
    <n v="10153"/>
    <n v="49"/>
    <n v="100"/>
    <n v="10"/>
    <x v="94"/>
    <x v="49"/>
    <x v="0"/>
    <n v="3"/>
    <n v="9"/>
    <x v="0"/>
    <x v="2"/>
    <n v="173"/>
    <x v="45"/>
    <x v="4"/>
    <s v="(91) 555 94 44"/>
    <s v="C/ Moralzarzal, 86"/>
    <x v="4"/>
    <x v="4"/>
    <x v="3"/>
    <n v="28034"/>
    <s v="EMEA"/>
    <s v="Freyre"/>
    <s v="Diego"/>
    <s v="Large"/>
  </r>
  <r>
    <n v="10154"/>
    <n v="36"/>
    <n v="64.33"/>
    <n v="1"/>
    <x v="289"/>
    <x v="50"/>
    <x v="0"/>
    <n v="4"/>
    <n v="10"/>
    <x v="0"/>
    <x v="4"/>
    <n v="72"/>
    <x v="41"/>
    <x v="42"/>
    <n v="3105552373"/>
    <s v="4097 Douglas Av."/>
    <x v="25"/>
    <x v="10"/>
    <x v="0"/>
    <n v="92561"/>
    <s v="NA"/>
    <s v="Young"/>
    <s v="Leslie"/>
    <s v="Small"/>
  </r>
  <r>
    <n v="10154"/>
    <n v="31"/>
    <n v="91.17"/>
    <n v="2"/>
    <x v="290"/>
    <x v="50"/>
    <x v="0"/>
    <n v="4"/>
    <n v="10"/>
    <x v="0"/>
    <x v="0"/>
    <n v="88"/>
    <x v="47"/>
    <x v="42"/>
    <n v="3105552373"/>
    <s v="4097 Douglas Av."/>
    <x v="25"/>
    <x v="10"/>
    <x v="0"/>
    <n v="92561"/>
    <s v="NA"/>
    <s v="Young"/>
    <s v="Leslie"/>
    <s v="Small"/>
  </r>
  <r>
    <n v="10155"/>
    <n v="23"/>
    <n v="72.62"/>
    <n v="6"/>
    <x v="291"/>
    <x v="51"/>
    <x v="0"/>
    <n v="4"/>
    <n v="10"/>
    <x v="0"/>
    <x v="5"/>
    <n v="68"/>
    <x v="70"/>
    <x v="43"/>
    <s v="90-224 8555"/>
    <s v="Keskuskatu 45"/>
    <x v="36"/>
    <x v="28"/>
    <x v="14"/>
    <n v="21240"/>
    <s v="EMEA"/>
    <s v="Karttunen"/>
    <s v="Matti"/>
    <s v="Small"/>
  </r>
  <r>
    <n v="10155"/>
    <n v="34"/>
    <n v="49.16"/>
    <n v="8"/>
    <x v="292"/>
    <x v="51"/>
    <x v="0"/>
    <n v="4"/>
    <n v="10"/>
    <x v="0"/>
    <x v="5"/>
    <n v="49"/>
    <x v="59"/>
    <x v="43"/>
    <s v="90-224 8555"/>
    <s v="Keskuskatu 45"/>
    <x v="36"/>
    <x v="28"/>
    <x v="14"/>
    <n v="21240"/>
    <s v="EMEA"/>
    <s v="Karttunen"/>
    <s v="Matti"/>
    <s v="Small"/>
  </r>
  <r>
    <n v="10155"/>
    <n v="34"/>
    <n v="55.89"/>
    <n v="7"/>
    <x v="293"/>
    <x v="51"/>
    <x v="0"/>
    <n v="4"/>
    <n v="10"/>
    <x v="0"/>
    <x v="0"/>
    <n v="65"/>
    <x v="55"/>
    <x v="43"/>
    <s v="90-224 8555"/>
    <s v="Keskuskatu 45"/>
    <x v="36"/>
    <x v="28"/>
    <x v="14"/>
    <n v="21240"/>
    <s v="EMEA"/>
    <s v="Karttunen"/>
    <s v="Matti"/>
    <s v="Small"/>
  </r>
  <r>
    <n v="10155"/>
    <n v="20"/>
    <n v="100"/>
    <n v="2"/>
    <x v="138"/>
    <x v="51"/>
    <x v="0"/>
    <n v="4"/>
    <n v="10"/>
    <x v="0"/>
    <x v="5"/>
    <n v="99"/>
    <x v="67"/>
    <x v="43"/>
    <s v="90-224 8555"/>
    <s v="Keskuskatu 45"/>
    <x v="36"/>
    <x v="28"/>
    <x v="14"/>
    <n v="21240"/>
    <s v="EMEA"/>
    <s v="Karttunen"/>
    <s v="Matti"/>
    <s v="Small"/>
  </r>
  <r>
    <n v="10155"/>
    <n v="37"/>
    <n v="67.930000000000007"/>
    <n v="12"/>
    <x v="294"/>
    <x v="51"/>
    <x v="0"/>
    <n v="4"/>
    <n v="10"/>
    <x v="0"/>
    <x v="0"/>
    <n v="83"/>
    <x v="50"/>
    <x v="43"/>
    <s v="90-224 8555"/>
    <s v="Keskuskatu 45"/>
    <x v="36"/>
    <x v="28"/>
    <x v="14"/>
    <n v="21240"/>
    <s v="EMEA"/>
    <s v="Karttunen"/>
    <s v="Matti"/>
    <s v="Small"/>
  </r>
  <r>
    <n v="10155"/>
    <n v="29"/>
    <n v="100"/>
    <n v="10"/>
    <x v="27"/>
    <x v="51"/>
    <x v="0"/>
    <n v="4"/>
    <n v="10"/>
    <x v="0"/>
    <x v="0"/>
    <n v="105"/>
    <x v="71"/>
    <x v="43"/>
    <s v="90-224 8555"/>
    <s v="Keskuskatu 45"/>
    <x v="36"/>
    <x v="28"/>
    <x v="14"/>
    <n v="21240"/>
    <s v="EMEA"/>
    <s v="Karttunen"/>
    <s v="Matti"/>
    <s v="Medium"/>
  </r>
  <r>
    <n v="10155"/>
    <n v="32"/>
    <n v="91.43"/>
    <n v="9"/>
    <x v="295"/>
    <x v="51"/>
    <x v="0"/>
    <n v="4"/>
    <n v="10"/>
    <x v="0"/>
    <x v="4"/>
    <n v="90"/>
    <x v="61"/>
    <x v="43"/>
    <s v="90-224 8555"/>
    <s v="Keskuskatu 45"/>
    <x v="36"/>
    <x v="28"/>
    <x v="14"/>
    <n v="21240"/>
    <s v="EMEA"/>
    <s v="Karttunen"/>
    <s v="Matti"/>
    <s v="Small"/>
  </r>
  <r>
    <n v="10155"/>
    <n v="32"/>
    <n v="100"/>
    <n v="13"/>
    <x v="52"/>
    <x v="51"/>
    <x v="0"/>
    <n v="4"/>
    <n v="10"/>
    <x v="0"/>
    <x v="2"/>
    <n v="136"/>
    <x v="53"/>
    <x v="43"/>
    <s v="90-224 8555"/>
    <s v="Keskuskatu 45"/>
    <x v="36"/>
    <x v="28"/>
    <x v="14"/>
    <n v="21240"/>
    <s v="EMEA"/>
    <s v="Karttunen"/>
    <s v="Matti"/>
    <s v="Medium"/>
  </r>
  <r>
    <n v="10155"/>
    <n v="44"/>
    <n v="77.11"/>
    <n v="4"/>
    <x v="296"/>
    <x v="51"/>
    <x v="0"/>
    <n v="4"/>
    <n v="10"/>
    <x v="0"/>
    <x v="5"/>
    <n v="68"/>
    <x v="65"/>
    <x v="43"/>
    <s v="90-224 8555"/>
    <s v="Keskuskatu 45"/>
    <x v="36"/>
    <x v="28"/>
    <x v="14"/>
    <n v="21240"/>
    <s v="EMEA"/>
    <s v="Karttunen"/>
    <s v="Matti"/>
    <s v="Medium"/>
  </r>
  <r>
    <n v="10155"/>
    <n v="44"/>
    <n v="79.14"/>
    <n v="11"/>
    <x v="297"/>
    <x v="51"/>
    <x v="0"/>
    <n v="4"/>
    <n v="10"/>
    <x v="0"/>
    <x v="4"/>
    <n v="86"/>
    <x v="68"/>
    <x v="43"/>
    <s v="90-224 8555"/>
    <s v="Keskuskatu 45"/>
    <x v="36"/>
    <x v="28"/>
    <x v="14"/>
    <n v="21240"/>
    <s v="EMEA"/>
    <s v="Karttunen"/>
    <s v="Matti"/>
    <s v="Medium"/>
  </r>
  <r>
    <n v="10155"/>
    <n v="43"/>
    <n v="86.4"/>
    <n v="1"/>
    <x v="298"/>
    <x v="51"/>
    <x v="0"/>
    <n v="4"/>
    <n v="10"/>
    <x v="0"/>
    <x v="5"/>
    <n v="80"/>
    <x v="66"/>
    <x v="43"/>
    <s v="90-224 8555"/>
    <s v="Keskuskatu 45"/>
    <x v="36"/>
    <x v="28"/>
    <x v="14"/>
    <n v="21240"/>
    <s v="EMEA"/>
    <s v="Karttunen"/>
    <s v="Matti"/>
    <s v="Medium"/>
  </r>
  <r>
    <n v="10155"/>
    <n v="44"/>
    <n v="85.87"/>
    <n v="3"/>
    <x v="299"/>
    <x v="51"/>
    <x v="0"/>
    <n v="4"/>
    <n v="10"/>
    <x v="0"/>
    <x v="5"/>
    <n v="74"/>
    <x v="60"/>
    <x v="43"/>
    <s v="90-224 8555"/>
    <s v="Keskuskatu 45"/>
    <x v="36"/>
    <x v="28"/>
    <x v="14"/>
    <n v="21240"/>
    <s v="EMEA"/>
    <s v="Karttunen"/>
    <s v="Matti"/>
    <s v="Medium"/>
  </r>
  <r>
    <n v="10155"/>
    <n v="38"/>
    <n v="100"/>
    <n v="5"/>
    <x v="31"/>
    <x v="51"/>
    <x v="0"/>
    <n v="4"/>
    <n v="10"/>
    <x v="0"/>
    <x v="5"/>
    <n v="157"/>
    <x v="69"/>
    <x v="43"/>
    <s v="90-224 8555"/>
    <s v="Keskuskatu 45"/>
    <x v="36"/>
    <x v="28"/>
    <x v="14"/>
    <n v="21240"/>
    <s v="EMEA"/>
    <s v="Karttunen"/>
    <s v="Matti"/>
    <s v="Medium"/>
  </r>
  <r>
    <n v="10156"/>
    <n v="20"/>
    <n v="41.02"/>
    <n v="1"/>
    <x v="300"/>
    <x v="52"/>
    <x v="0"/>
    <n v="4"/>
    <n v="10"/>
    <x v="0"/>
    <x v="0"/>
    <n v="43"/>
    <x v="54"/>
    <x v="4"/>
    <s v="(91) 555 94 44"/>
    <s v="C/ Moralzarzal, 86"/>
    <x v="4"/>
    <x v="4"/>
    <x v="3"/>
    <n v="28034"/>
    <s v="EMEA"/>
    <s v="Freyre"/>
    <s v="Diego"/>
    <s v="Small"/>
  </r>
  <r>
    <n v="10156"/>
    <n v="48"/>
    <n v="100"/>
    <n v="2"/>
    <x v="98"/>
    <x v="52"/>
    <x v="0"/>
    <n v="4"/>
    <n v="10"/>
    <x v="0"/>
    <x v="5"/>
    <n v="91"/>
    <x v="63"/>
    <x v="4"/>
    <s v="(91) 555 94 44"/>
    <s v="C/ Moralzarzal, 86"/>
    <x v="4"/>
    <x v="4"/>
    <x v="3"/>
    <n v="28034"/>
    <s v="EMEA"/>
    <s v="Freyre"/>
    <s v="Diego"/>
    <s v="Medium"/>
  </r>
  <r>
    <n v="10158"/>
    <n v="22"/>
    <n v="67.03"/>
    <n v="1"/>
    <x v="301"/>
    <x v="53"/>
    <x v="0"/>
    <n v="4"/>
    <n v="10"/>
    <x v="0"/>
    <x v="6"/>
    <n v="76"/>
    <x v="78"/>
    <x v="3"/>
    <s v="07-98 9555"/>
    <s v="Erling Skakkes gate 78"/>
    <x v="3"/>
    <x v="3"/>
    <x v="2"/>
    <n v="4110"/>
    <s v="EMEA"/>
    <s v="Bergulfsen"/>
    <s v="Jonas"/>
    <s v="Small"/>
  </r>
  <r>
    <n v="10159"/>
    <n v="35"/>
    <n v="35.4"/>
    <n v="9"/>
    <x v="302"/>
    <x v="53"/>
    <x v="0"/>
    <n v="4"/>
    <n v="10"/>
    <x v="0"/>
    <x v="6"/>
    <n v="40"/>
    <x v="80"/>
    <x v="44"/>
    <n v="6505551386"/>
    <s v="7734 Strong St."/>
    <x v="10"/>
    <x v="10"/>
    <x v="0"/>
    <n v="94103"/>
    <s v="NA"/>
    <s v="Brown"/>
    <s v="Julie"/>
    <s v="Small"/>
  </r>
  <r>
    <n v="10159"/>
    <n v="21"/>
    <n v="64.66"/>
    <n v="8"/>
    <x v="303"/>
    <x v="53"/>
    <x v="0"/>
    <n v="4"/>
    <n v="10"/>
    <x v="0"/>
    <x v="6"/>
    <n v="62"/>
    <x v="87"/>
    <x v="44"/>
    <n v="6505551386"/>
    <s v="7734 Strong St."/>
    <x v="10"/>
    <x v="10"/>
    <x v="0"/>
    <n v="94103"/>
    <s v="NA"/>
    <s v="Brown"/>
    <s v="Julie"/>
    <s v="Small"/>
  </r>
  <r>
    <n v="10159"/>
    <n v="23"/>
    <n v="67.099999999999994"/>
    <n v="6"/>
    <x v="304"/>
    <x v="53"/>
    <x v="0"/>
    <n v="4"/>
    <n v="10"/>
    <x v="0"/>
    <x v="2"/>
    <n v="80"/>
    <x v="84"/>
    <x v="44"/>
    <n v="6505551386"/>
    <s v="7734 Strong St."/>
    <x v="10"/>
    <x v="10"/>
    <x v="0"/>
    <n v="94103"/>
    <s v="NA"/>
    <s v="Brown"/>
    <s v="Julie"/>
    <s v="Small"/>
  </r>
  <r>
    <n v="10159"/>
    <n v="21"/>
    <n v="81.209999999999994"/>
    <n v="5"/>
    <x v="305"/>
    <x v="53"/>
    <x v="0"/>
    <n v="4"/>
    <n v="10"/>
    <x v="0"/>
    <x v="2"/>
    <n v="80"/>
    <x v="81"/>
    <x v="44"/>
    <n v="6505551386"/>
    <s v="7734 Strong St."/>
    <x v="10"/>
    <x v="10"/>
    <x v="0"/>
    <n v="94103"/>
    <s v="NA"/>
    <s v="Brown"/>
    <s v="Julie"/>
    <s v="Small"/>
  </r>
  <r>
    <n v="10159"/>
    <n v="24"/>
    <n v="73.42"/>
    <n v="3"/>
    <x v="306"/>
    <x v="53"/>
    <x v="0"/>
    <n v="4"/>
    <n v="10"/>
    <x v="0"/>
    <x v="2"/>
    <n v="79"/>
    <x v="91"/>
    <x v="44"/>
    <n v="6505551386"/>
    <s v="7734 Strong St."/>
    <x v="10"/>
    <x v="10"/>
    <x v="0"/>
    <n v="94103"/>
    <s v="NA"/>
    <s v="Brown"/>
    <s v="Julie"/>
    <s v="Small"/>
  </r>
  <r>
    <n v="10159"/>
    <n v="42"/>
    <n v="51.48"/>
    <n v="18"/>
    <x v="307"/>
    <x v="53"/>
    <x v="0"/>
    <n v="4"/>
    <n v="10"/>
    <x v="0"/>
    <x v="6"/>
    <n v="60"/>
    <x v="73"/>
    <x v="44"/>
    <n v="6505551386"/>
    <s v="7734 Strong St."/>
    <x v="10"/>
    <x v="10"/>
    <x v="0"/>
    <n v="94103"/>
    <s v="NA"/>
    <s v="Brown"/>
    <s v="Julie"/>
    <s v="Small"/>
  </r>
  <r>
    <n v="10159"/>
    <n v="27"/>
    <n v="80.34"/>
    <n v="11"/>
    <x v="308"/>
    <x v="53"/>
    <x v="0"/>
    <n v="4"/>
    <n v="10"/>
    <x v="0"/>
    <x v="6"/>
    <n v="69"/>
    <x v="83"/>
    <x v="44"/>
    <n v="6505551386"/>
    <s v="7734 Strong St."/>
    <x v="10"/>
    <x v="10"/>
    <x v="0"/>
    <n v="94103"/>
    <s v="NA"/>
    <s v="Brown"/>
    <s v="Julie"/>
    <s v="Small"/>
  </r>
  <r>
    <n v="10159"/>
    <n v="22"/>
    <n v="100"/>
    <n v="16"/>
    <x v="36"/>
    <x v="53"/>
    <x v="0"/>
    <n v="4"/>
    <n v="10"/>
    <x v="0"/>
    <x v="6"/>
    <n v="193"/>
    <x v="76"/>
    <x v="44"/>
    <n v="6505551386"/>
    <s v="7734 Strong St."/>
    <x v="10"/>
    <x v="10"/>
    <x v="0"/>
    <n v="94103"/>
    <s v="NA"/>
    <s v="Brown"/>
    <s v="Julie"/>
    <s v="Medium"/>
  </r>
  <r>
    <n v="10159"/>
    <n v="31"/>
    <n v="71.599999999999994"/>
    <n v="10"/>
    <x v="309"/>
    <x v="53"/>
    <x v="0"/>
    <n v="4"/>
    <n v="10"/>
    <x v="0"/>
    <x v="6"/>
    <n v="81"/>
    <x v="85"/>
    <x v="44"/>
    <n v="6505551386"/>
    <s v="7734 Strong St."/>
    <x v="10"/>
    <x v="10"/>
    <x v="0"/>
    <n v="94103"/>
    <s v="NA"/>
    <s v="Brown"/>
    <s v="Julie"/>
    <s v="Small"/>
  </r>
  <r>
    <n v="10159"/>
    <n v="23"/>
    <n v="100"/>
    <n v="12"/>
    <x v="25"/>
    <x v="53"/>
    <x v="0"/>
    <n v="4"/>
    <n v="10"/>
    <x v="0"/>
    <x v="6"/>
    <n v="102"/>
    <x v="88"/>
    <x v="44"/>
    <n v="6505551386"/>
    <s v="7734 Strong St."/>
    <x v="10"/>
    <x v="10"/>
    <x v="0"/>
    <n v="94103"/>
    <s v="NA"/>
    <s v="Brown"/>
    <s v="Julie"/>
    <s v="Small"/>
  </r>
  <r>
    <n v="10159"/>
    <n v="25"/>
    <n v="100"/>
    <n v="4"/>
    <x v="6"/>
    <x v="53"/>
    <x v="0"/>
    <n v="4"/>
    <n v="10"/>
    <x v="0"/>
    <x v="2"/>
    <n v="146"/>
    <x v="86"/>
    <x v="44"/>
    <n v="6505551386"/>
    <s v="7734 Strong St."/>
    <x v="10"/>
    <x v="10"/>
    <x v="0"/>
    <n v="94103"/>
    <s v="NA"/>
    <s v="Brown"/>
    <s v="Julie"/>
    <s v="Medium"/>
  </r>
  <r>
    <n v="10159"/>
    <n v="32"/>
    <n v="100"/>
    <n v="7"/>
    <x v="52"/>
    <x v="53"/>
    <x v="0"/>
    <n v="4"/>
    <n v="10"/>
    <x v="0"/>
    <x v="2"/>
    <n v="148"/>
    <x v="94"/>
    <x v="44"/>
    <n v="6505551386"/>
    <s v="7734 Strong St."/>
    <x v="10"/>
    <x v="10"/>
    <x v="0"/>
    <n v="94103"/>
    <s v="NA"/>
    <s v="Brown"/>
    <s v="Julie"/>
    <s v="Medium"/>
  </r>
  <r>
    <n v="10159"/>
    <n v="50"/>
    <n v="69.8"/>
    <n v="1"/>
    <x v="310"/>
    <x v="53"/>
    <x v="0"/>
    <n v="4"/>
    <n v="10"/>
    <x v="0"/>
    <x v="2"/>
    <n v="61"/>
    <x v="82"/>
    <x v="44"/>
    <n v="6505551386"/>
    <s v="7734 Strong St."/>
    <x v="10"/>
    <x v="10"/>
    <x v="0"/>
    <n v="94103"/>
    <s v="NA"/>
    <s v="Brown"/>
    <s v="Julie"/>
    <s v="Medium"/>
  </r>
  <r>
    <n v="10159"/>
    <n v="37"/>
    <n v="100"/>
    <n v="17"/>
    <x v="87"/>
    <x v="53"/>
    <x v="0"/>
    <n v="4"/>
    <n v="10"/>
    <x v="0"/>
    <x v="6"/>
    <n v="118"/>
    <x v="79"/>
    <x v="44"/>
    <n v="6505551386"/>
    <s v="7734 Strong St."/>
    <x v="10"/>
    <x v="10"/>
    <x v="0"/>
    <n v="94103"/>
    <s v="NA"/>
    <s v="Brown"/>
    <s v="Julie"/>
    <s v="Medium"/>
  </r>
  <r>
    <n v="10159"/>
    <n v="38"/>
    <n v="100"/>
    <n v="13"/>
    <x v="31"/>
    <x v="53"/>
    <x v="0"/>
    <n v="4"/>
    <n v="10"/>
    <x v="0"/>
    <x v="6"/>
    <n v="150"/>
    <x v="74"/>
    <x v="44"/>
    <n v="6505551386"/>
    <s v="7734 Strong St."/>
    <x v="10"/>
    <x v="10"/>
    <x v="0"/>
    <n v="94103"/>
    <s v="NA"/>
    <s v="Brown"/>
    <s v="Julie"/>
    <s v="Medium"/>
  </r>
  <r>
    <n v="10159"/>
    <n v="41"/>
    <n v="100"/>
    <n v="2"/>
    <x v="32"/>
    <x v="53"/>
    <x v="0"/>
    <n v="4"/>
    <n v="10"/>
    <x v="0"/>
    <x v="2"/>
    <n v="194"/>
    <x v="90"/>
    <x v="44"/>
    <n v="6505551386"/>
    <s v="7734 Strong St."/>
    <x v="10"/>
    <x v="10"/>
    <x v="0"/>
    <n v="94103"/>
    <s v="NA"/>
    <s v="Brown"/>
    <s v="Julie"/>
    <s v="Large"/>
  </r>
  <r>
    <n v="10159"/>
    <n v="44"/>
    <n v="100"/>
    <n v="15"/>
    <x v="73"/>
    <x v="53"/>
    <x v="0"/>
    <n v="4"/>
    <n v="10"/>
    <x v="0"/>
    <x v="6"/>
    <n v="112"/>
    <x v="75"/>
    <x v="44"/>
    <n v="6505551386"/>
    <s v="7734 Strong St."/>
    <x v="10"/>
    <x v="10"/>
    <x v="0"/>
    <n v="94103"/>
    <s v="NA"/>
    <s v="Brown"/>
    <s v="Julie"/>
    <s v="Medium"/>
  </r>
  <r>
    <n v="10159"/>
    <n v="49"/>
    <n v="100"/>
    <n v="14"/>
    <x v="94"/>
    <x v="53"/>
    <x v="0"/>
    <n v="4"/>
    <n v="10"/>
    <x v="0"/>
    <x v="6"/>
    <n v="95"/>
    <x v="77"/>
    <x v="44"/>
    <n v="6505551386"/>
    <s v="7734 Strong St."/>
    <x v="10"/>
    <x v="10"/>
    <x v="0"/>
    <n v="94103"/>
    <s v="NA"/>
    <s v="Brown"/>
    <s v="Julie"/>
    <s v="Medium"/>
  </r>
  <r>
    <n v="10160"/>
    <n v="42"/>
    <n v="37"/>
    <n v="2"/>
    <x v="311"/>
    <x v="54"/>
    <x v="0"/>
    <n v="4"/>
    <n v="10"/>
    <x v="0"/>
    <x v="2"/>
    <n v="37"/>
    <x v="96"/>
    <x v="45"/>
    <n v="2155554369"/>
    <s v="6047 Douglas Av."/>
    <x v="37"/>
    <x v="10"/>
    <x v="0"/>
    <n v="90001"/>
    <s v="NA"/>
    <s v="Chandler"/>
    <s v="Michael"/>
    <s v="Small"/>
  </r>
  <r>
    <n v="10160"/>
    <n v="20"/>
    <n v="100"/>
    <n v="1"/>
    <x v="138"/>
    <x v="54"/>
    <x v="0"/>
    <n v="4"/>
    <n v="10"/>
    <x v="0"/>
    <x v="2"/>
    <n v="169"/>
    <x v="30"/>
    <x v="45"/>
    <n v="2155554369"/>
    <s v="6047 Douglas Av."/>
    <x v="37"/>
    <x v="10"/>
    <x v="0"/>
    <n v="90001"/>
    <s v="NA"/>
    <s v="Chandler"/>
    <s v="Michael"/>
    <s v="Medium"/>
  </r>
  <r>
    <n v="10160"/>
    <n v="38"/>
    <n v="88.55"/>
    <n v="4"/>
    <x v="312"/>
    <x v="54"/>
    <x v="0"/>
    <n v="4"/>
    <n v="10"/>
    <x v="0"/>
    <x v="2"/>
    <n v="77"/>
    <x v="89"/>
    <x v="45"/>
    <n v="2155554369"/>
    <s v="6047 Douglas Av."/>
    <x v="37"/>
    <x v="10"/>
    <x v="0"/>
    <n v="90001"/>
    <s v="NA"/>
    <s v="Chandler"/>
    <s v="Michael"/>
    <s v="Medium"/>
  </r>
  <r>
    <n v="10160"/>
    <n v="35"/>
    <n v="100"/>
    <n v="3"/>
    <x v="17"/>
    <x v="54"/>
    <x v="0"/>
    <n v="4"/>
    <n v="10"/>
    <x v="0"/>
    <x v="2"/>
    <n v="140"/>
    <x v="93"/>
    <x v="45"/>
    <n v="2155554369"/>
    <s v="6047 Douglas Av."/>
    <x v="37"/>
    <x v="10"/>
    <x v="0"/>
    <n v="90001"/>
    <s v="NA"/>
    <s v="Chandler"/>
    <s v="Michael"/>
    <s v="Medium"/>
  </r>
  <r>
    <n v="10160"/>
    <n v="46"/>
    <n v="100"/>
    <n v="6"/>
    <x v="20"/>
    <x v="54"/>
    <x v="0"/>
    <n v="4"/>
    <n v="10"/>
    <x v="0"/>
    <x v="2"/>
    <n v="117"/>
    <x v="95"/>
    <x v="45"/>
    <n v="2155554369"/>
    <s v="6047 Douglas Av."/>
    <x v="37"/>
    <x v="10"/>
    <x v="0"/>
    <n v="90001"/>
    <s v="NA"/>
    <s v="Chandler"/>
    <s v="Michael"/>
    <s v="Medium"/>
  </r>
  <r>
    <n v="10160"/>
    <n v="50"/>
    <n v="100"/>
    <n v="5"/>
    <x v="43"/>
    <x v="54"/>
    <x v="0"/>
    <n v="4"/>
    <n v="10"/>
    <x v="0"/>
    <x v="2"/>
    <n v="115"/>
    <x v="92"/>
    <x v="45"/>
    <n v="2155554369"/>
    <s v="6047 Douglas Av."/>
    <x v="37"/>
    <x v="10"/>
    <x v="0"/>
    <n v="90001"/>
    <s v="NA"/>
    <s v="Chandler"/>
    <s v="Michael"/>
    <s v="Medium"/>
  </r>
  <r>
    <n v="10161"/>
    <n v="23"/>
    <n v="53.33"/>
    <n v="7"/>
    <x v="313"/>
    <x v="55"/>
    <x v="0"/>
    <n v="4"/>
    <n v="10"/>
    <x v="0"/>
    <x v="2"/>
    <n v="50"/>
    <x v="101"/>
    <x v="46"/>
    <s v="86 21 3555"/>
    <s v="Smagsloget 45"/>
    <x v="38"/>
    <x v="31"/>
    <x v="4"/>
    <n v="8200"/>
    <s v="EMEA"/>
    <s v="Ibsen"/>
    <s v="Palle"/>
    <s v="Small"/>
  </r>
  <r>
    <n v="10161"/>
    <n v="20"/>
    <n v="77.05"/>
    <n v="4"/>
    <x v="314"/>
    <x v="55"/>
    <x v="0"/>
    <n v="4"/>
    <n v="10"/>
    <x v="0"/>
    <x v="2"/>
    <n v="85"/>
    <x v="102"/>
    <x v="46"/>
    <s v="86 21 3555"/>
    <s v="Smagsloget 45"/>
    <x v="38"/>
    <x v="31"/>
    <x v="4"/>
    <n v="8200"/>
    <s v="EMEA"/>
    <s v="Ibsen"/>
    <s v="Palle"/>
    <s v="Small"/>
  </r>
  <r>
    <n v="10161"/>
    <n v="20"/>
    <n v="100"/>
    <n v="3"/>
    <x v="138"/>
    <x v="55"/>
    <x v="0"/>
    <n v="4"/>
    <n v="10"/>
    <x v="0"/>
    <x v="2"/>
    <n v="90"/>
    <x v="105"/>
    <x v="46"/>
    <s v="86 21 3555"/>
    <s v="Smagsloget 45"/>
    <x v="38"/>
    <x v="31"/>
    <x v="4"/>
    <n v="8200"/>
    <s v="EMEA"/>
    <s v="Ibsen"/>
    <s v="Palle"/>
    <s v="Small"/>
  </r>
  <r>
    <n v="10161"/>
    <n v="25"/>
    <n v="80.540000000000006"/>
    <n v="1"/>
    <x v="315"/>
    <x v="55"/>
    <x v="0"/>
    <n v="4"/>
    <n v="10"/>
    <x v="0"/>
    <x v="2"/>
    <n v="71"/>
    <x v="103"/>
    <x v="46"/>
    <s v="86 21 3555"/>
    <s v="Smagsloget 45"/>
    <x v="38"/>
    <x v="31"/>
    <x v="4"/>
    <n v="8200"/>
    <s v="EMEA"/>
    <s v="Ibsen"/>
    <s v="Palle"/>
    <s v="Small"/>
  </r>
  <r>
    <n v="10161"/>
    <n v="23"/>
    <n v="100"/>
    <n v="9"/>
    <x v="25"/>
    <x v="55"/>
    <x v="0"/>
    <n v="4"/>
    <n v="10"/>
    <x v="0"/>
    <x v="2"/>
    <n v="132"/>
    <x v="98"/>
    <x v="46"/>
    <s v="86 21 3555"/>
    <s v="Smagsloget 45"/>
    <x v="38"/>
    <x v="31"/>
    <x v="4"/>
    <n v="8200"/>
    <s v="EMEA"/>
    <s v="Ibsen"/>
    <s v="Palle"/>
    <s v="Medium"/>
  </r>
  <r>
    <n v="10161"/>
    <n v="25"/>
    <n v="100"/>
    <n v="2"/>
    <x v="6"/>
    <x v="55"/>
    <x v="0"/>
    <n v="4"/>
    <n v="10"/>
    <x v="0"/>
    <x v="2"/>
    <n v="117"/>
    <x v="108"/>
    <x v="46"/>
    <s v="86 21 3555"/>
    <s v="Smagsloget 45"/>
    <x v="38"/>
    <x v="31"/>
    <x v="4"/>
    <n v="8200"/>
    <s v="EMEA"/>
    <s v="Ibsen"/>
    <s v="Palle"/>
    <s v="Small"/>
  </r>
  <r>
    <n v="10161"/>
    <n v="37"/>
    <n v="72.760000000000005"/>
    <n v="5"/>
    <x v="316"/>
    <x v="55"/>
    <x v="0"/>
    <n v="4"/>
    <n v="10"/>
    <x v="0"/>
    <x v="2"/>
    <n v="73"/>
    <x v="104"/>
    <x v="46"/>
    <s v="86 21 3555"/>
    <s v="Smagsloget 45"/>
    <x v="38"/>
    <x v="31"/>
    <x v="4"/>
    <n v="8200"/>
    <s v="EMEA"/>
    <s v="Ibsen"/>
    <s v="Palle"/>
    <s v="Small"/>
  </r>
  <r>
    <n v="10161"/>
    <n v="28"/>
    <n v="100"/>
    <n v="12"/>
    <x v="141"/>
    <x v="55"/>
    <x v="0"/>
    <n v="4"/>
    <n v="10"/>
    <x v="0"/>
    <x v="2"/>
    <n v="141"/>
    <x v="97"/>
    <x v="46"/>
    <s v="86 21 3555"/>
    <s v="Smagsloget 45"/>
    <x v="38"/>
    <x v="31"/>
    <x v="4"/>
    <n v="8200"/>
    <s v="EMEA"/>
    <s v="Ibsen"/>
    <s v="Palle"/>
    <s v="Medium"/>
  </r>
  <r>
    <n v="10161"/>
    <n v="30"/>
    <n v="100"/>
    <n v="6"/>
    <x v="2"/>
    <x v="55"/>
    <x v="0"/>
    <n v="4"/>
    <n v="10"/>
    <x v="0"/>
    <x v="2"/>
    <n v="107"/>
    <x v="107"/>
    <x v="46"/>
    <s v="86 21 3555"/>
    <s v="Smagsloget 45"/>
    <x v="38"/>
    <x v="31"/>
    <x v="4"/>
    <n v="8200"/>
    <s v="EMEA"/>
    <s v="Ibsen"/>
    <s v="Palle"/>
    <s v="Medium"/>
  </r>
  <r>
    <n v="10161"/>
    <n v="36"/>
    <n v="100"/>
    <n v="10"/>
    <x v="18"/>
    <x v="55"/>
    <x v="0"/>
    <n v="4"/>
    <n v="10"/>
    <x v="0"/>
    <x v="2"/>
    <n v="141"/>
    <x v="100"/>
    <x v="46"/>
    <s v="86 21 3555"/>
    <s v="Smagsloget 45"/>
    <x v="38"/>
    <x v="31"/>
    <x v="4"/>
    <n v="8200"/>
    <s v="EMEA"/>
    <s v="Ibsen"/>
    <s v="Palle"/>
    <s v="Medium"/>
  </r>
  <r>
    <n v="10161"/>
    <n v="43"/>
    <n v="100"/>
    <n v="8"/>
    <x v="42"/>
    <x v="55"/>
    <x v="0"/>
    <n v="4"/>
    <n v="10"/>
    <x v="0"/>
    <x v="2"/>
    <n v="124"/>
    <x v="106"/>
    <x v="46"/>
    <s v="86 21 3555"/>
    <s v="Smagsloget 45"/>
    <x v="38"/>
    <x v="31"/>
    <x v="4"/>
    <n v="8200"/>
    <s v="EMEA"/>
    <s v="Ibsen"/>
    <s v="Palle"/>
    <s v="Medium"/>
  </r>
  <r>
    <n v="10161"/>
    <n v="48"/>
    <n v="100"/>
    <n v="11"/>
    <x v="98"/>
    <x v="55"/>
    <x v="0"/>
    <n v="4"/>
    <n v="10"/>
    <x v="0"/>
    <x v="2"/>
    <n v="142"/>
    <x v="99"/>
    <x v="46"/>
    <s v="86 21 3555"/>
    <s v="Smagsloget 45"/>
    <x v="38"/>
    <x v="31"/>
    <x v="4"/>
    <n v="8200"/>
    <s v="EMEA"/>
    <s v="Ibsen"/>
    <s v="Palle"/>
    <s v="Medium"/>
  </r>
  <r>
    <n v="10162"/>
    <n v="37"/>
    <n v="27.22"/>
    <n v="5"/>
    <x v="317"/>
    <x v="56"/>
    <x v="0"/>
    <n v="4"/>
    <n v="10"/>
    <x v="0"/>
    <x v="0"/>
    <n v="33"/>
    <x v="4"/>
    <x v="44"/>
    <n v="6505551386"/>
    <s v="7734 Strong St."/>
    <x v="10"/>
    <x v="10"/>
    <x v="0"/>
    <n v="94103"/>
    <s v="NA"/>
    <s v="Brown"/>
    <s v="Julie"/>
    <s v="Small"/>
  </r>
  <r>
    <n v="10162"/>
    <n v="37"/>
    <n v="38.979999999999997"/>
    <n v="7"/>
    <x v="318"/>
    <x v="56"/>
    <x v="0"/>
    <n v="4"/>
    <n v="10"/>
    <x v="0"/>
    <x v="0"/>
    <n v="41"/>
    <x v="0"/>
    <x v="44"/>
    <n v="6505551386"/>
    <s v="7734 Strong St."/>
    <x v="10"/>
    <x v="10"/>
    <x v="0"/>
    <n v="94103"/>
    <s v="NA"/>
    <s v="Brown"/>
    <s v="Julie"/>
    <s v="Small"/>
  </r>
  <r>
    <n v="10162"/>
    <n v="43"/>
    <n v="36.29"/>
    <n v="4"/>
    <x v="319"/>
    <x v="56"/>
    <x v="0"/>
    <n v="4"/>
    <n v="10"/>
    <x v="0"/>
    <x v="0"/>
    <n v="44"/>
    <x v="5"/>
    <x v="44"/>
    <n v="6505551386"/>
    <s v="7734 Strong St."/>
    <x v="10"/>
    <x v="10"/>
    <x v="0"/>
    <n v="94103"/>
    <s v="NA"/>
    <s v="Brown"/>
    <s v="Julie"/>
    <s v="Small"/>
  </r>
  <r>
    <n v="10162"/>
    <n v="27"/>
    <n v="69.62"/>
    <n v="8"/>
    <x v="320"/>
    <x v="56"/>
    <x v="0"/>
    <n v="4"/>
    <n v="10"/>
    <x v="0"/>
    <x v="0"/>
    <n v="60"/>
    <x v="3"/>
    <x v="44"/>
    <n v="6505551386"/>
    <s v="7734 Strong St."/>
    <x v="10"/>
    <x v="10"/>
    <x v="0"/>
    <n v="94103"/>
    <s v="NA"/>
    <s v="Brown"/>
    <s v="Julie"/>
    <s v="Small"/>
  </r>
  <r>
    <n v="10162"/>
    <n v="45"/>
    <n v="51.21"/>
    <n v="1"/>
    <x v="321"/>
    <x v="56"/>
    <x v="0"/>
    <n v="4"/>
    <n v="10"/>
    <x v="0"/>
    <x v="0"/>
    <n v="53"/>
    <x v="8"/>
    <x v="44"/>
    <n v="6505551386"/>
    <s v="7734 Strong St."/>
    <x v="10"/>
    <x v="10"/>
    <x v="0"/>
    <n v="94103"/>
    <s v="NA"/>
    <s v="Brown"/>
    <s v="Julie"/>
    <s v="Small"/>
  </r>
  <r>
    <n v="10162"/>
    <n v="29"/>
    <n v="100"/>
    <n v="9"/>
    <x v="27"/>
    <x v="56"/>
    <x v="0"/>
    <n v="4"/>
    <n v="10"/>
    <x v="0"/>
    <x v="0"/>
    <n v="170"/>
    <x v="2"/>
    <x v="44"/>
    <n v="6505551386"/>
    <s v="7734 Strong St."/>
    <x v="10"/>
    <x v="10"/>
    <x v="0"/>
    <n v="94103"/>
    <s v="NA"/>
    <s v="Brown"/>
    <s v="Julie"/>
    <s v="Medium"/>
  </r>
  <r>
    <n v="10162"/>
    <n v="38"/>
    <n v="100"/>
    <n v="6"/>
    <x v="31"/>
    <x v="56"/>
    <x v="0"/>
    <n v="4"/>
    <n v="10"/>
    <x v="0"/>
    <x v="0"/>
    <n v="127"/>
    <x v="6"/>
    <x v="44"/>
    <n v="6505551386"/>
    <s v="7734 Strong St."/>
    <x v="10"/>
    <x v="10"/>
    <x v="0"/>
    <n v="94103"/>
    <s v="NA"/>
    <s v="Brown"/>
    <s v="Julie"/>
    <s v="Medium"/>
  </r>
  <r>
    <n v="10162"/>
    <n v="39"/>
    <n v="100"/>
    <n v="10"/>
    <x v="9"/>
    <x v="56"/>
    <x v="0"/>
    <n v="4"/>
    <n v="10"/>
    <x v="0"/>
    <x v="0"/>
    <n v="92"/>
    <x v="1"/>
    <x v="44"/>
    <n v="6505551386"/>
    <s v="7734 Strong St."/>
    <x v="10"/>
    <x v="10"/>
    <x v="0"/>
    <n v="94103"/>
    <s v="NA"/>
    <s v="Brown"/>
    <s v="Julie"/>
    <s v="Medium"/>
  </r>
  <r>
    <n v="10162"/>
    <n v="48"/>
    <n v="91.44"/>
    <n v="2"/>
    <x v="322"/>
    <x v="56"/>
    <x v="0"/>
    <n v="4"/>
    <n v="10"/>
    <x v="0"/>
    <x v="0"/>
    <n v="102"/>
    <x v="9"/>
    <x v="44"/>
    <n v="6505551386"/>
    <s v="7734 Strong St."/>
    <x v="10"/>
    <x v="10"/>
    <x v="0"/>
    <n v="94103"/>
    <s v="NA"/>
    <s v="Brown"/>
    <s v="Julie"/>
    <s v="Medium"/>
  </r>
  <r>
    <n v="10162"/>
    <n v="48"/>
    <n v="100"/>
    <n v="3"/>
    <x v="98"/>
    <x v="56"/>
    <x v="0"/>
    <n v="4"/>
    <n v="10"/>
    <x v="0"/>
    <x v="0"/>
    <n v="168"/>
    <x v="7"/>
    <x v="44"/>
    <n v="6505551386"/>
    <s v="7734 Strong St."/>
    <x v="10"/>
    <x v="10"/>
    <x v="0"/>
    <n v="94103"/>
    <s v="NA"/>
    <s v="Brown"/>
    <s v="Julie"/>
    <s v="Large"/>
  </r>
  <r>
    <n v="10163"/>
    <n v="21"/>
    <n v="100"/>
    <n v="1"/>
    <x v="59"/>
    <x v="57"/>
    <x v="0"/>
    <n v="4"/>
    <n v="10"/>
    <x v="0"/>
    <x v="2"/>
    <n v="214"/>
    <x v="16"/>
    <x v="15"/>
    <n v="2125558493"/>
    <s v="5905 Pompton St."/>
    <x v="2"/>
    <x v="2"/>
    <x v="0"/>
    <n v="10022"/>
    <s v="NA"/>
    <s v="Hernandez"/>
    <s v="Maria"/>
    <s v="Medium"/>
  </r>
  <r>
    <n v="10163"/>
    <n v="31"/>
    <n v="100"/>
    <n v="2"/>
    <x v="15"/>
    <x v="57"/>
    <x v="0"/>
    <n v="4"/>
    <n v="10"/>
    <x v="0"/>
    <x v="0"/>
    <n v="101"/>
    <x v="13"/>
    <x v="15"/>
    <n v="2125558493"/>
    <s v="5905 Pompton St."/>
    <x v="2"/>
    <x v="2"/>
    <x v="0"/>
    <n v="10022"/>
    <s v="NA"/>
    <s v="Hernandez"/>
    <s v="Maria"/>
    <s v="Medium"/>
  </r>
  <r>
    <n v="10163"/>
    <n v="48"/>
    <n v="69.959999999999994"/>
    <n v="4"/>
    <x v="323"/>
    <x v="57"/>
    <x v="0"/>
    <n v="4"/>
    <n v="10"/>
    <x v="0"/>
    <x v="0"/>
    <n v="62"/>
    <x v="12"/>
    <x v="15"/>
    <n v="2125558493"/>
    <s v="5905 Pompton St."/>
    <x v="2"/>
    <x v="2"/>
    <x v="0"/>
    <n v="10022"/>
    <s v="NA"/>
    <s v="Hernandez"/>
    <s v="Maria"/>
    <s v="Medium"/>
  </r>
  <r>
    <n v="10163"/>
    <n v="42"/>
    <n v="91.55"/>
    <n v="5"/>
    <x v="324"/>
    <x v="57"/>
    <x v="0"/>
    <n v="4"/>
    <n v="10"/>
    <x v="0"/>
    <x v="0"/>
    <n v="97"/>
    <x v="15"/>
    <x v="15"/>
    <n v="2125558493"/>
    <s v="5905 Pompton St."/>
    <x v="2"/>
    <x v="2"/>
    <x v="0"/>
    <n v="10022"/>
    <s v="NA"/>
    <s v="Hernandez"/>
    <s v="Maria"/>
    <s v="Medium"/>
  </r>
  <r>
    <n v="10163"/>
    <n v="40"/>
    <n v="100"/>
    <n v="3"/>
    <x v="72"/>
    <x v="57"/>
    <x v="0"/>
    <n v="4"/>
    <n v="10"/>
    <x v="0"/>
    <x v="0"/>
    <n v="104"/>
    <x v="14"/>
    <x v="15"/>
    <n v="2125558493"/>
    <s v="5905 Pompton St."/>
    <x v="2"/>
    <x v="2"/>
    <x v="0"/>
    <n v="10022"/>
    <s v="NA"/>
    <s v="Hernandez"/>
    <s v="Maria"/>
    <s v="Medium"/>
  </r>
  <r>
    <n v="10163"/>
    <n v="43"/>
    <n v="100"/>
    <n v="6"/>
    <x v="42"/>
    <x v="57"/>
    <x v="0"/>
    <n v="4"/>
    <n v="10"/>
    <x v="0"/>
    <x v="0"/>
    <n v="99"/>
    <x v="25"/>
    <x v="15"/>
    <n v="2125558493"/>
    <s v="5905 Pompton St."/>
    <x v="2"/>
    <x v="2"/>
    <x v="0"/>
    <n v="10022"/>
    <s v="NA"/>
    <s v="Hernandez"/>
    <s v="Maria"/>
    <s v="Medium"/>
  </r>
  <r>
    <n v="10164"/>
    <n v="25"/>
    <n v="53.83"/>
    <n v="7"/>
    <x v="325"/>
    <x v="58"/>
    <x v="1"/>
    <n v="4"/>
    <n v="10"/>
    <x v="0"/>
    <x v="0"/>
    <n v="50"/>
    <x v="11"/>
    <x v="47"/>
    <s v="7675-3555"/>
    <s v="Kirchgasse 6"/>
    <x v="39"/>
    <x v="32"/>
    <x v="12"/>
    <n v="8010"/>
    <s v="EMEA"/>
    <s v="Mendel"/>
    <s v="Roland"/>
    <s v="Small"/>
  </r>
  <r>
    <n v="10164"/>
    <n v="21"/>
    <n v="100"/>
    <n v="2"/>
    <x v="59"/>
    <x v="58"/>
    <x v="1"/>
    <n v="4"/>
    <n v="10"/>
    <x v="0"/>
    <x v="2"/>
    <n v="147"/>
    <x v="23"/>
    <x v="47"/>
    <s v="7675-3555"/>
    <s v="Kirchgasse 6"/>
    <x v="39"/>
    <x v="32"/>
    <x v="12"/>
    <n v="8010"/>
    <s v="EMEA"/>
    <s v="Mendel"/>
    <s v="Roland"/>
    <s v="Medium"/>
  </r>
  <r>
    <n v="10164"/>
    <n v="24"/>
    <n v="100"/>
    <n v="1"/>
    <x v="26"/>
    <x v="58"/>
    <x v="1"/>
    <n v="4"/>
    <n v="10"/>
    <x v="0"/>
    <x v="1"/>
    <n v="96"/>
    <x v="18"/>
    <x v="47"/>
    <s v="7675-3555"/>
    <s v="Kirchgasse 6"/>
    <x v="39"/>
    <x v="32"/>
    <x v="12"/>
    <n v="8010"/>
    <s v="EMEA"/>
    <s v="Mendel"/>
    <s v="Roland"/>
    <s v="Small"/>
  </r>
  <r>
    <n v="10164"/>
    <n v="49"/>
    <n v="54.94"/>
    <n v="5"/>
    <x v="326"/>
    <x v="58"/>
    <x v="1"/>
    <n v="4"/>
    <n v="10"/>
    <x v="0"/>
    <x v="1"/>
    <n v="64"/>
    <x v="19"/>
    <x v="47"/>
    <s v="7675-3555"/>
    <s v="Kirchgasse 6"/>
    <x v="39"/>
    <x v="32"/>
    <x v="12"/>
    <n v="8010"/>
    <s v="EMEA"/>
    <s v="Mendel"/>
    <s v="Roland"/>
    <s v="Small"/>
  </r>
  <r>
    <n v="10164"/>
    <n v="39"/>
    <n v="81.93"/>
    <n v="4"/>
    <x v="327"/>
    <x v="58"/>
    <x v="1"/>
    <n v="4"/>
    <n v="10"/>
    <x v="0"/>
    <x v="2"/>
    <n v="101"/>
    <x v="24"/>
    <x v="47"/>
    <s v="7675-3555"/>
    <s v="Kirchgasse 6"/>
    <x v="39"/>
    <x v="32"/>
    <x v="12"/>
    <n v="8010"/>
    <s v="EMEA"/>
    <s v="Mendel"/>
    <s v="Roland"/>
    <s v="Medium"/>
  </r>
  <r>
    <n v="10164"/>
    <n v="36"/>
    <n v="99.17"/>
    <n v="8"/>
    <x v="328"/>
    <x v="58"/>
    <x v="1"/>
    <n v="4"/>
    <n v="10"/>
    <x v="0"/>
    <x v="1"/>
    <n v="116"/>
    <x v="20"/>
    <x v="47"/>
    <s v="7675-3555"/>
    <s v="Kirchgasse 6"/>
    <x v="39"/>
    <x v="32"/>
    <x v="12"/>
    <n v="8010"/>
    <s v="EMEA"/>
    <s v="Mendel"/>
    <s v="Roland"/>
    <s v="Medium"/>
  </r>
  <r>
    <n v="10164"/>
    <n v="45"/>
    <n v="100"/>
    <n v="3"/>
    <x v="74"/>
    <x v="58"/>
    <x v="1"/>
    <n v="4"/>
    <n v="10"/>
    <x v="0"/>
    <x v="1"/>
    <n v="121"/>
    <x v="21"/>
    <x v="47"/>
    <s v="7675-3555"/>
    <s v="Kirchgasse 6"/>
    <x v="39"/>
    <x v="32"/>
    <x v="12"/>
    <n v="8010"/>
    <s v="EMEA"/>
    <s v="Mendel"/>
    <s v="Roland"/>
    <s v="Medium"/>
  </r>
  <r>
    <n v="10164"/>
    <n v="49"/>
    <n v="100"/>
    <n v="6"/>
    <x v="94"/>
    <x v="58"/>
    <x v="1"/>
    <n v="4"/>
    <n v="10"/>
    <x v="0"/>
    <x v="1"/>
    <n v="136"/>
    <x v="17"/>
    <x v="47"/>
    <s v="7675-3555"/>
    <s v="Kirchgasse 6"/>
    <x v="39"/>
    <x v="32"/>
    <x v="12"/>
    <n v="8010"/>
    <s v="EMEA"/>
    <s v="Mendel"/>
    <s v="Roland"/>
    <s v="Medium"/>
  </r>
  <r>
    <n v="10165"/>
    <n v="27"/>
    <n v="31.82"/>
    <n v="13"/>
    <x v="329"/>
    <x v="59"/>
    <x v="0"/>
    <n v="4"/>
    <n v="10"/>
    <x v="0"/>
    <x v="2"/>
    <n v="35"/>
    <x v="28"/>
    <x v="17"/>
    <n v="652217555"/>
    <s v="Bronz Sok., Bronz Apt. 3/6 Tesvikiye"/>
    <x v="15"/>
    <x v="14"/>
    <x v="11"/>
    <n v="79903"/>
    <s v="Japan"/>
    <s v="Natividad"/>
    <s v="Eric"/>
    <s v="Small"/>
  </r>
  <r>
    <n v="10165"/>
    <n v="25"/>
    <n v="69.36"/>
    <n v="9"/>
    <x v="330"/>
    <x v="59"/>
    <x v="0"/>
    <n v="4"/>
    <n v="10"/>
    <x v="0"/>
    <x v="2"/>
    <n v="57"/>
    <x v="29"/>
    <x v="17"/>
    <n v="652217555"/>
    <s v="Bronz Sok., Bronz Apt. 3/6 Tesvikiye"/>
    <x v="15"/>
    <x v="14"/>
    <x v="11"/>
    <n v="79903"/>
    <s v="Japan"/>
    <s v="Natividad"/>
    <s v="Eric"/>
    <s v="Small"/>
  </r>
  <r>
    <n v="10165"/>
    <n v="31"/>
    <n v="71.099999999999994"/>
    <n v="18"/>
    <x v="331"/>
    <x v="59"/>
    <x v="0"/>
    <n v="4"/>
    <n v="10"/>
    <x v="0"/>
    <x v="1"/>
    <n v="60"/>
    <x v="10"/>
    <x v="17"/>
    <n v="652217555"/>
    <s v="Bronz Sok., Bronz Apt. 3/6 Tesvikiye"/>
    <x v="15"/>
    <x v="14"/>
    <x v="11"/>
    <n v="79903"/>
    <s v="Japan"/>
    <s v="Natividad"/>
    <s v="Eric"/>
    <s v="Small"/>
  </r>
  <r>
    <n v="10165"/>
    <n v="48"/>
    <n v="45.99"/>
    <n v="14"/>
    <x v="332"/>
    <x v="59"/>
    <x v="0"/>
    <n v="4"/>
    <n v="10"/>
    <x v="0"/>
    <x v="1"/>
    <n v="54"/>
    <x v="26"/>
    <x v="17"/>
    <n v="652217555"/>
    <s v="Bronz Sok., Bronz Apt. 3/6 Tesvikiye"/>
    <x v="15"/>
    <x v="14"/>
    <x v="11"/>
    <n v="79903"/>
    <s v="Japan"/>
    <s v="Natividad"/>
    <s v="Eric"/>
    <s v="Small"/>
  </r>
  <r>
    <n v="10165"/>
    <n v="44"/>
    <n v="53.44"/>
    <n v="7"/>
    <x v="333"/>
    <x v="59"/>
    <x v="0"/>
    <n v="4"/>
    <n v="10"/>
    <x v="0"/>
    <x v="3"/>
    <n v="62"/>
    <x v="34"/>
    <x v="17"/>
    <n v="652217555"/>
    <s v="Bronz Sok., Bronz Apt. 3/6 Tesvikiye"/>
    <x v="15"/>
    <x v="14"/>
    <x v="11"/>
    <n v="79903"/>
    <s v="Japan"/>
    <s v="Natividad"/>
    <s v="Eric"/>
    <s v="Small"/>
  </r>
  <r>
    <n v="10165"/>
    <n v="24"/>
    <n v="99.36"/>
    <n v="8"/>
    <x v="334"/>
    <x v="59"/>
    <x v="0"/>
    <n v="4"/>
    <n v="10"/>
    <x v="0"/>
    <x v="2"/>
    <n v="118"/>
    <x v="32"/>
    <x v="17"/>
    <n v="652217555"/>
    <s v="Bronz Sok., Bronz Apt. 3/6 Tesvikiye"/>
    <x v="15"/>
    <x v="14"/>
    <x v="11"/>
    <n v="79903"/>
    <s v="Japan"/>
    <s v="Natividad"/>
    <s v="Eric"/>
    <s v="Small"/>
  </r>
  <r>
    <n v="10165"/>
    <n v="38"/>
    <n v="66.78"/>
    <n v="5"/>
    <x v="335"/>
    <x v="59"/>
    <x v="0"/>
    <n v="4"/>
    <n v="10"/>
    <x v="0"/>
    <x v="3"/>
    <n v="58"/>
    <x v="27"/>
    <x v="17"/>
    <n v="652217555"/>
    <s v="Bronz Sok., Bronz Apt. 3/6 Tesvikiye"/>
    <x v="15"/>
    <x v="14"/>
    <x v="11"/>
    <n v="79903"/>
    <s v="Japan"/>
    <s v="Natividad"/>
    <s v="Eric"/>
    <s v="Small"/>
  </r>
  <r>
    <n v="10165"/>
    <n v="27"/>
    <n v="100"/>
    <n v="2"/>
    <x v="14"/>
    <x v="59"/>
    <x v="0"/>
    <n v="4"/>
    <n v="10"/>
    <x v="0"/>
    <x v="2"/>
    <n v="173"/>
    <x v="45"/>
    <x v="17"/>
    <n v="652217555"/>
    <s v="Bronz Sok., Bronz Apt. 3/6 Tesvikiye"/>
    <x v="15"/>
    <x v="14"/>
    <x v="11"/>
    <n v="79903"/>
    <s v="Japan"/>
    <s v="Natividad"/>
    <s v="Eric"/>
    <s v="Medium"/>
  </r>
  <r>
    <n v="10165"/>
    <n v="28"/>
    <n v="100"/>
    <n v="6"/>
    <x v="141"/>
    <x v="59"/>
    <x v="0"/>
    <n v="4"/>
    <n v="10"/>
    <x v="0"/>
    <x v="2"/>
    <n v="143"/>
    <x v="37"/>
    <x v="17"/>
    <n v="652217555"/>
    <s v="Bronz Sok., Bronz Apt. 3/6 Tesvikiye"/>
    <x v="15"/>
    <x v="14"/>
    <x v="11"/>
    <n v="79903"/>
    <s v="Japan"/>
    <s v="Natividad"/>
    <s v="Eric"/>
    <s v="Medium"/>
  </r>
  <r>
    <n v="10165"/>
    <n v="29"/>
    <n v="100"/>
    <n v="11"/>
    <x v="27"/>
    <x v="59"/>
    <x v="0"/>
    <n v="4"/>
    <n v="10"/>
    <x v="0"/>
    <x v="2"/>
    <n v="163"/>
    <x v="31"/>
    <x v="17"/>
    <n v="652217555"/>
    <s v="Bronz Sok., Bronz Apt. 3/6 Tesvikiye"/>
    <x v="15"/>
    <x v="14"/>
    <x v="11"/>
    <n v="79903"/>
    <s v="Japan"/>
    <s v="Natividad"/>
    <s v="Eric"/>
    <s v="Medium"/>
  </r>
  <r>
    <n v="10165"/>
    <n v="32"/>
    <n v="100"/>
    <n v="17"/>
    <x v="52"/>
    <x v="59"/>
    <x v="0"/>
    <n v="4"/>
    <n v="10"/>
    <x v="0"/>
    <x v="1"/>
    <n v="127"/>
    <x v="22"/>
    <x v="17"/>
    <n v="652217555"/>
    <s v="Bronz Sok., Bronz Apt. 3/6 Tesvikiye"/>
    <x v="15"/>
    <x v="14"/>
    <x v="11"/>
    <n v="79903"/>
    <s v="Japan"/>
    <s v="Natividad"/>
    <s v="Eric"/>
    <s v="Medium"/>
  </r>
  <r>
    <n v="10165"/>
    <n v="34"/>
    <n v="100"/>
    <n v="4"/>
    <x v="30"/>
    <x v="59"/>
    <x v="0"/>
    <n v="4"/>
    <n v="10"/>
    <x v="0"/>
    <x v="2"/>
    <n v="151"/>
    <x v="36"/>
    <x v="17"/>
    <n v="652217555"/>
    <s v="Bronz Sok., Bronz Apt. 3/6 Tesvikiye"/>
    <x v="15"/>
    <x v="14"/>
    <x v="11"/>
    <n v="79903"/>
    <s v="Japan"/>
    <s v="Natividad"/>
    <s v="Eric"/>
    <s v="Medium"/>
  </r>
  <r>
    <n v="10165"/>
    <n v="44"/>
    <n v="100"/>
    <n v="3"/>
    <x v="73"/>
    <x v="59"/>
    <x v="0"/>
    <n v="4"/>
    <n v="10"/>
    <x v="0"/>
    <x v="2"/>
    <n v="207"/>
    <x v="51"/>
    <x v="17"/>
    <n v="652217555"/>
    <s v="Bronz Sok., Bronz Apt. 3/6 Tesvikiye"/>
    <x v="15"/>
    <x v="14"/>
    <x v="11"/>
    <n v="79903"/>
    <s v="Japan"/>
    <s v="Natividad"/>
    <s v="Eric"/>
    <s v="Large"/>
  </r>
  <r>
    <n v="10165"/>
    <n v="48"/>
    <n v="94.92"/>
    <n v="10"/>
    <x v="336"/>
    <x v="59"/>
    <x v="0"/>
    <n v="4"/>
    <n v="10"/>
    <x v="0"/>
    <x v="1"/>
    <n v="115"/>
    <x v="35"/>
    <x v="17"/>
    <n v="652217555"/>
    <s v="Bronz Sok., Bronz Apt. 3/6 Tesvikiye"/>
    <x v="15"/>
    <x v="14"/>
    <x v="11"/>
    <n v="79903"/>
    <s v="Japan"/>
    <s v="Natividad"/>
    <s v="Eric"/>
    <s v="Medium"/>
  </r>
  <r>
    <n v="10165"/>
    <n v="46"/>
    <n v="100"/>
    <n v="15"/>
    <x v="20"/>
    <x v="59"/>
    <x v="0"/>
    <n v="4"/>
    <n v="10"/>
    <x v="0"/>
    <x v="1"/>
    <n v="122"/>
    <x v="33"/>
    <x v="17"/>
    <n v="652217555"/>
    <s v="Bronz Sok., Bronz Apt. 3/6 Tesvikiye"/>
    <x v="15"/>
    <x v="14"/>
    <x v="11"/>
    <n v="79903"/>
    <s v="Japan"/>
    <s v="Natividad"/>
    <s v="Eric"/>
    <s v="Medium"/>
  </r>
  <r>
    <n v="10165"/>
    <n v="47"/>
    <n v="100"/>
    <n v="16"/>
    <x v="76"/>
    <x v="59"/>
    <x v="0"/>
    <n v="4"/>
    <n v="10"/>
    <x v="0"/>
    <x v="2"/>
    <n v="169"/>
    <x v="30"/>
    <x v="17"/>
    <n v="652217555"/>
    <s v="Bronz Sok., Bronz Apt. 3/6 Tesvikiye"/>
    <x v="15"/>
    <x v="14"/>
    <x v="11"/>
    <n v="79903"/>
    <s v="Japan"/>
    <s v="Natividad"/>
    <s v="Eric"/>
    <s v="Large"/>
  </r>
  <r>
    <n v="10165"/>
    <n v="48"/>
    <n v="100"/>
    <n v="12"/>
    <x v="98"/>
    <x v="59"/>
    <x v="0"/>
    <n v="4"/>
    <n v="10"/>
    <x v="0"/>
    <x v="1"/>
    <n v="118"/>
    <x v="38"/>
    <x v="17"/>
    <n v="652217555"/>
    <s v="Bronz Sok., Bronz Apt. 3/6 Tesvikiye"/>
    <x v="15"/>
    <x v="14"/>
    <x v="11"/>
    <n v="79903"/>
    <s v="Japan"/>
    <s v="Natividad"/>
    <s v="Eric"/>
    <s v="Medium"/>
  </r>
  <r>
    <n v="10165"/>
    <n v="50"/>
    <n v="100"/>
    <n v="1"/>
    <x v="43"/>
    <x v="59"/>
    <x v="0"/>
    <n v="4"/>
    <n v="10"/>
    <x v="0"/>
    <x v="3"/>
    <n v="100"/>
    <x v="49"/>
    <x v="17"/>
    <n v="652217555"/>
    <s v="Bronz Sok., Bronz Apt. 3/6 Tesvikiye"/>
    <x v="15"/>
    <x v="14"/>
    <x v="11"/>
    <n v="79903"/>
    <s v="Japan"/>
    <s v="Natividad"/>
    <s v="Eric"/>
    <s v="Medium"/>
  </r>
  <r>
    <n v="10166"/>
    <n v="26"/>
    <n v="73.73"/>
    <n v="1"/>
    <x v="337"/>
    <x v="58"/>
    <x v="0"/>
    <n v="4"/>
    <n v="10"/>
    <x v="0"/>
    <x v="0"/>
    <n v="87"/>
    <x v="48"/>
    <x v="48"/>
    <n v="5085552555"/>
    <s v="1785 First Street"/>
    <x v="30"/>
    <x v="23"/>
    <x v="0"/>
    <n v="50553"/>
    <s v="NA"/>
    <s v="Benitez"/>
    <s v="Violeta"/>
    <s v="Small"/>
  </r>
  <r>
    <n v="10166"/>
    <n v="29"/>
    <n v="100"/>
    <n v="3"/>
    <x v="27"/>
    <x v="58"/>
    <x v="0"/>
    <n v="4"/>
    <n v="10"/>
    <x v="0"/>
    <x v="4"/>
    <n v="86"/>
    <x v="40"/>
    <x v="48"/>
    <n v="5085552555"/>
    <s v="1785 First Street"/>
    <x v="30"/>
    <x v="23"/>
    <x v="0"/>
    <n v="50553"/>
    <s v="NA"/>
    <s v="Benitez"/>
    <s v="Violeta"/>
    <s v="Medium"/>
  </r>
  <r>
    <n v="10166"/>
    <n v="43"/>
    <n v="100"/>
    <n v="2"/>
    <x v="42"/>
    <x v="58"/>
    <x v="0"/>
    <n v="4"/>
    <n v="10"/>
    <x v="0"/>
    <x v="0"/>
    <n v="136"/>
    <x v="42"/>
    <x v="48"/>
    <n v="5085552555"/>
    <s v="1785 First Street"/>
    <x v="30"/>
    <x v="23"/>
    <x v="0"/>
    <n v="50553"/>
    <s v="NA"/>
    <s v="Benitez"/>
    <s v="Violeta"/>
    <s v="Medium"/>
  </r>
  <r>
    <n v="10167"/>
    <n v="21"/>
    <n v="69.88"/>
    <n v="2"/>
    <x v="338"/>
    <x v="60"/>
    <x v="2"/>
    <n v="4"/>
    <n v="10"/>
    <x v="0"/>
    <x v="5"/>
    <n v="68"/>
    <x v="70"/>
    <x v="49"/>
    <s v="0695-34 6555"/>
    <s v="?kergatan 24"/>
    <x v="40"/>
    <x v="33"/>
    <x v="8"/>
    <s v="S-844 67"/>
    <s v="EMEA"/>
    <s v="Larsson"/>
    <s v="Maria"/>
    <s v="Small"/>
  </r>
  <r>
    <n v="10167"/>
    <n v="20"/>
    <n v="79.66"/>
    <n v="11"/>
    <x v="339"/>
    <x v="60"/>
    <x v="2"/>
    <n v="4"/>
    <n v="10"/>
    <x v="0"/>
    <x v="0"/>
    <n v="88"/>
    <x v="47"/>
    <x v="49"/>
    <s v="0695-34 6555"/>
    <s v="?kergatan 24"/>
    <x v="40"/>
    <x v="34"/>
    <x v="8"/>
    <s v="S-844 67"/>
    <s v="EMEA"/>
    <s v="Larsson"/>
    <s v="Maria"/>
    <s v="Small"/>
  </r>
  <r>
    <n v="10167"/>
    <n v="40"/>
    <n v="41.71"/>
    <n v="4"/>
    <x v="340"/>
    <x v="60"/>
    <x v="2"/>
    <n v="4"/>
    <n v="10"/>
    <x v="0"/>
    <x v="5"/>
    <n v="49"/>
    <x v="59"/>
    <x v="49"/>
    <s v="0695-34 6555"/>
    <s v="?kergatan 24"/>
    <x v="40"/>
    <x v="33"/>
    <x v="8"/>
    <s v="S-844 67"/>
    <s v="EMEA"/>
    <s v="Larsson"/>
    <s v="Maria"/>
    <s v="Small"/>
  </r>
  <r>
    <n v="10167"/>
    <n v="38"/>
    <n v="48.59"/>
    <n v="15"/>
    <x v="341"/>
    <x v="60"/>
    <x v="2"/>
    <n v="4"/>
    <n v="10"/>
    <x v="0"/>
    <x v="4"/>
    <n v="54"/>
    <x v="39"/>
    <x v="49"/>
    <s v="0695-34 6555"/>
    <s v="?kergatan 24"/>
    <x v="40"/>
    <x v="35"/>
    <x v="8"/>
    <s v="S-844 67"/>
    <s v="EMEA"/>
    <s v="Larsson"/>
    <s v="Maria"/>
    <s v="Small"/>
  </r>
  <r>
    <n v="10167"/>
    <n v="32"/>
    <n v="63.12"/>
    <n v="3"/>
    <x v="342"/>
    <x v="60"/>
    <x v="2"/>
    <n v="4"/>
    <n v="10"/>
    <x v="0"/>
    <x v="0"/>
    <n v="65"/>
    <x v="55"/>
    <x v="49"/>
    <s v="0695-34 6555"/>
    <s v="?kergatan 24"/>
    <x v="40"/>
    <x v="34"/>
    <x v="8"/>
    <s v="S-844 67"/>
    <s v="EMEA"/>
    <s v="Larsson"/>
    <s v="Maria"/>
    <s v="Small"/>
  </r>
  <r>
    <n v="10167"/>
    <n v="24"/>
    <n v="100"/>
    <n v="13"/>
    <x v="26"/>
    <x v="60"/>
    <x v="2"/>
    <n v="4"/>
    <n v="10"/>
    <x v="0"/>
    <x v="4"/>
    <n v="100"/>
    <x v="46"/>
    <x v="49"/>
    <s v="0695-34 6555"/>
    <s v="?kergatan 24"/>
    <x v="40"/>
    <x v="35"/>
    <x v="8"/>
    <s v="S-844 67"/>
    <s v="EMEA"/>
    <s v="Larsson"/>
    <s v="Maria"/>
    <s v="Small"/>
  </r>
  <r>
    <n v="10167"/>
    <n v="29"/>
    <n v="83.86"/>
    <n v="8"/>
    <x v="343"/>
    <x v="60"/>
    <x v="2"/>
    <n v="4"/>
    <n v="10"/>
    <x v="0"/>
    <x v="0"/>
    <n v="83"/>
    <x v="50"/>
    <x v="49"/>
    <s v="0695-34 6555"/>
    <s v="?kergatan 24"/>
    <x v="40"/>
    <x v="34"/>
    <x v="8"/>
    <s v="S-844 67"/>
    <s v="EMEA"/>
    <s v="Larsson"/>
    <s v="Maria"/>
    <s v="Small"/>
  </r>
  <r>
    <n v="10167"/>
    <n v="28"/>
    <n v="100"/>
    <n v="14"/>
    <x v="141"/>
    <x v="60"/>
    <x v="2"/>
    <n v="4"/>
    <n v="10"/>
    <x v="0"/>
    <x v="4"/>
    <n v="99"/>
    <x v="43"/>
    <x v="49"/>
    <s v="0695-34 6555"/>
    <s v="?kergatan 24"/>
    <x v="40"/>
    <x v="35"/>
    <x v="8"/>
    <s v="S-844 67"/>
    <s v="EMEA"/>
    <s v="Larsson"/>
    <s v="Maria"/>
    <s v="Medium"/>
  </r>
  <r>
    <n v="10167"/>
    <n v="29"/>
    <n v="100"/>
    <n v="5"/>
    <x v="27"/>
    <x v="60"/>
    <x v="2"/>
    <n v="4"/>
    <n v="10"/>
    <x v="0"/>
    <x v="4"/>
    <n v="90"/>
    <x v="61"/>
    <x v="49"/>
    <s v="0695-34 6555"/>
    <s v="?kergatan 24"/>
    <x v="40"/>
    <x v="35"/>
    <x v="8"/>
    <s v="S-844 67"/>
    <s v="EMEA"/>
    <s v="Larsson"/>
    <s v="Maria"/>
    <s v="Small"/>
  </r>
  <r>
    <n v="10167"/>
    <n v="46"/>
    <n v="70.11"/>
    <n v="10"/>
    <x v="344"/>
    <x v="60"/>
    <x v="2"/>
    <n v="4"/>
    <n v="10"/>
    <x v="0"/>
    <x v="4"/>
    <n v="72"/>
    <x v="41"/>
    <x v="49"/>
    <s v="0695-34 6555"/>
    <s v="?kergatan 24"/>
    <x v="40"/>
    <x v="35"/>
    <x v="8"/>
    <s v="S-844 67"/>
    <s v="EMEA"/>
    <s v="Larsson"/>
    <s v="Maria"/>
    <s v="Medium"/>
  </r>
  <r>
    <n v="10167"/>
    <n v="43"/>
    <n v="75.34"/>
    <n v="12"/>
    <x v="345"/>
    <x v="60"/>
    <x v="2"/>
    <n v="4"/>
    <n v="10"/>
    <x v="0"/>
    <x v="4"/>
    <n v="66"/>
    <x v="44"/>
    <x v="49"/>
    <s v="0695-34 6555"/>
    <s v="?kergatan 24"/>
    <x v="40"/>
    <x v="35"/>
    <x v="8"/>
    <s v="S-844 67"/>
    <s v="EMEA"/>
    <s v="Larsson"/>
    <s v="Maria"/>
    <s v="Medium"/>
  </r>
  <r>
    <n v="10167"/>
    <n v="33"/>
    <n v="100"/>
    <n v="16"/>
    <x v="29"/>
    <x v="60"/>
    <x v="2"/>
    <n v="4"/>
    <n v="10"/>
    <x v="0"/>
    <x v="4"/>
    <n v="122"/>
    <x v="52"/>
    <x v="49"/>
    <s v="0695-34 6555"/>
    <s v="?kergatan 24"/>
    <x v="40"/>
    <x v="35"/>
    <x v="8"/>
    <s v="S-844 67"/>
    <s v="EMEA"/>
    <s v="Larsson"/>
    <s v="Maria"/>
    <s v="Medium"/>
  </r>
  <r>
    <n v="10167"/>
    <n v="46"/>
    <n v="73.12"/>
    <n v="7"/>
    <x v="346"/>
    <x v="60"/>
    <x v="2"/>
    <n v="4"/>
    <n v="10"/>
    <x v="0"/>
    <x v="4"/>
    <n v="86"/>
    <x v="68"/>
    <x v="49"/>
    <s v="0695-34 6555"/>
    <s v="?kergatan 24"/>
    <x v="40"/>
    <x v="35"/>
    <x v="8"/>
    <s v="S-844 67"/>
    <s v="EMEA"/>
    <s v="Larsson"/>
    <s v="Maria"/>
    <s v="Medium"/>
  </r>
  <r>
    <n v="10167"/>
    <n v="34"/>
    <n v="100"/>
    <n v="6"/>
    <x v="30"/>
    <x v="60"/>
    <x v="2"/>
    <n v="4"/>
    <n v="10"/>
    <x v="0"/>
    <x v="0"/>
    <n v="105"/>
    <x v="71"/>
    <x v="49"/>
    <s v="0695-34 6555"/>
    <s v="?kergatan 24"/>
    <x v="40"/>
    <x v="34"/>
    <x v="8"/>
    <s v="S-844 67"/>
    <s v="EMEA"/>
    <s v="Larsson"/>
    <s v="Maria"/>
    <s v="Medium"/>
  </r>
  <r>
    <n v="10167"/>
    <n v="43"/>
    <n v="100"/>
    <n v="1"/>
    <x v="42"/>
    <x v="60"/>
    <x v="2"/>
    <n v="4"/>
    <n v="10"/>
    <x v="0"/>
    <x v="5"/>
    <n v="157"/>
    <x v="69"/>
    <x v="49"/>
    <s v="0695-34 6555"/>
    <s v="?kergatan 24"/>
    <x v="40"/>
    <x v="33"/>
    <x v="8"/>
    <s v="S-844 67"/>
    <s v="EMEA"/>
    <s v="Larsson"/>
    <s v="Maria"/>
    <s v="Medium"/>
  </r>
  <r>
    <n v="10167"/>
    <n v="44"/>
    <n v="100"/>
    <n v="9"/>
    <x v="73"/>
    <x v="60"/>
    <x v="2"/>
    <n v="4"/>
    <n v="10"/>
    <x v="0"/>
    <x v="2"/>
    <n v="136"/>
    <x v="53"/>
    <x v="49"/>
    <s v="0695-34 6555"/>
    <s v="?kergatan 24"/>
    <x v="40"/>
    <x v="36"/>
    <x v="8"/>
    <s v="S-844 67"/>
    <s v="EMEA"/>
    <s v="Larsson"/>
    <s v="Maria"/>
    <s v="Medium"/>
  </r>
  <r>
    <n v="10168"/>
    <n v="21"/>
    <n v="70.959999999999994"/>
    <n v="9"/>
    <x v="347"/>
    <x v="61"/>
    <x v="0"/>
    <n v="4"/>
    <n v="10"/>
    <x v="0"/>
    <x v="5"/>
    <n v="84"/>
    <x v="62"/>
    <x v="33"/>
    <n v="6505556809"/>
    <s v="9408 Furth Circle"/>
    <x v="28"/>
    <x v="27"/>
    <x v="0"/>
    <n v="94217"/>
    <s v="NA"/>
    <s v="Hirano"/>
    <s v="Juri"/>
    <s v="Small"/>
  </r>
  <r>
    <n v="10168"/>
    <n v="27"/>
    <n v="73.02"/>
    <n v="18"/>
    <x v="348"/>
    <x v="61"/>
    <x v="0"/>
    <n v="4"/>
    <n v="10"/>
    <x v="0"/>
    <x v="5"/>
    <n v="68"/>
    <x v="65"/>
    <x v="33"/>
    <n v="6505556809"/>
    <s v="9408 Furth Circle"/>
    <x v="28"/>
    <x v="27"/>
    <x v="0"/>
    <n v="94217"/>
    <s v="NA"/>
    <s v="Hirano"/>
    <s v="Juri"/>
    <s v="Small"/>
  </r>
  <r>
    <n v="10168"/>
    <n v="20"/>
    <n v="100"/>
    <n v="3"/>
    <x v="138"/>
    <x v="61"/>
    <x v="0"/>
    <n v="4"/>
    <n v="10"/>
    <x v="0"/>
    <x v="6"/>
    <n v="193"/>
    <x v="76"/>
    <x v="33"/>
    <n v="6505556809"/>
    <s v="9408 Furth Circle"/>
    <x v="28"/>
    <x v="27"/>
    <x v="0"/>
    <n v="94217"/>
    <s v="NA"/>
    <s v="Hirano"/>
    <s v="Juri"/>
    <s v="Medium"/>
  </r>
  <r>
    <n v="10168"/>
    <n v="29"/>
    <n v="75.41"/>
    <n v="6"/>
    <x v="349"/>
    <x v="61"/>
    <x v="0"/>
    <n v="4"/>
    <n v="10"/>
    <x v="0"/>
    <x v="6"/>
    <n v="76"/>
    <x v="78"/>
    <x v="33"/>
    <n v="6505556809"/>
    <s v="9408 Furth Circle"/>
    <x v="28"/>
    <x v="27"/>
    <x v="0"/>
    <n v="94217"/>
    <s v="NA"/>
    <s v="Hirano"/>
    <s v="Juri"/>
    <s v="Small"/>
  </r>
  <r>
    <n v="10168"/>
    <n v="31"/>
    <n v="73.61"/>
    <n v="12"/>
    <x v="350"/>
    <x v="61"/>
    <x v="0"/>
    <n v="4"/>
    <n v="10"/>
    <x v="0"/>
    <x v="0"/>
    <n v="68"/>
    <x v="57"/>
    <x v="33"/>
    <n v="6505556809"/>
    <s v="9408 Furth Circle"/>
    <x v="28"/>
    <x v="27"/>
    <x v="0"/>
    <n v="94217"/>
    <s v="NA"/>
    <s v="Hirano"/>
    <s v="Juri"/>
    <s v="Small"/>
  </r>
  <r>
    <n v="10168"/>
    <n v="48"/>
    <n v="51.93"/>
    <n v="13"/>
    <x v="351"/>
    <x v="61"/>
    <x v="0"/>
    <n v="4"/>
    <n v="10"/>
    <x v="0"/>
    <x v="0"/>
    <n v="43"/>
    <x v="54"/>
    <x v="33"/>
    <n v="6505556809"/>
    <s v="9408 Furth Circle"/>
    <x v="28"/>
    <x v="27"/>
    <x v="0"/>
    <n v="94217"/>
    <s v="NA"/>
    <s v="Hirano"/>
    <s v="Juri"/>
    <s v="Small"/>
  </r>
  <r>
    <n v="10168"/>
    <n v="27"/>
    <n v="100"/>
    <n v="4"/>
    <x v="14"/>
    <x v="61"/>
    <x v="0"/>
    <n v="4"/>
    <n v="10"/>
    <x v="0"/>
    <x v="6"/>
    <n v="118"/>
    <x v="79"/>
    <x v="33"/>
    <n v="6505556809"/>
    <s v="9408 Furth Circle"/>
    <x v="28"/>
    <x v="27"/>
    <x v="0"/>
    <n v="94217"/>
    <s v="NA"/>
    <s v="Hirano"/>
    <s v="Juri"/>
    <s v="Medium"/>
  </r>
  <r>
    <n v="10168"/>
    <n v="28"/>
    <n v="98.65"/>
    <n v="14"/>
    <x v="352"/>
    <x v="61"/>
    <x v="0"/>
    <n v="4"/>
    <n v="10"/>
    <x v="0"/>
    <x v="5"/>
    <n v="91"/>
    <x v="63"/>
    <x v="33"/>
    <n v="6505556809"/>
    <s v="9408 Furth Circle"/>
    <x v="28"/>
    <x v="27"/>
    <x v="0"/>
    <n v="94217"/>
    <s v="NA"/>
    <s v="Hirano"/>
    <s v="Juri"/>
    <s v="Small"/>
  </r>
  <r>
    <n v="10168"/>
    <n v="28"/>
    <n v="100"/>
    <n v="7"/>
    <x v="141"/>
    <x v="61"/>
    <x v="0"/>
    <n v="4"/>
    <n v="10"/>
    <x v="0"/>
    <x v="6"/>
    <n v="99"/>
    <x v="72"/>
    <x v="33"/>
    <n v="6505556809"/>
    <s v="9408 Furth Circle"/>
    <x v="28"/>
    <x v="27"/>
    <x v="0"/>
    <n v="94217"/>
    <s v="NA"/>
    <s v="Hirano"/>
    <s v="Juri"/>
    <s v="Medium"/>
  </r>
  <r>
    <n v="10168"/>
    <n v="46"/>
    <n v="61.18"/>
    <n v="5"/>
    <x v="353"/>
    <x v="61"/>
    <x v="0"/>
    <n v="4"/>
    <n v="10"/>
    <x v="0"/>
    <x v="6"/>
    <n v="60"/>
    <x v="73"/>
    <x v="33"/>
    <n v="6505556809"/>
    <s v="9408 Furth Circle"/>
    <x v="28"/>
    <x v="27"/>
    <x v="0"/>
    <n v="94217"/>
    <s v="NA"/>
    <s v="Hirano"/>
    <s v="Juri"/>
    <s v="Small"/>
  </r>
  <r>
    <n v="10168"/>
    <n v="31"/>
    <n v="100"/>
    <n v="16"/>
    <x v="15"/>
    <x v="61"/>
    <x v="0"/>
    <n v="4"/>
    <n v="10"/>
    <x v="0"/>
    <x v="5"/>
    <n v="99"/>
    <x v="67"/>
    <x v="33"/>
    <n v="6505556809"/>
    <s v="9408 Furth Circle"/>
    <x v="28"/>
    <x v="27"/>
    <x v="0"/>
    <n v="94217"/>
    <s v="NA"/>
    <s v="Hirano"/>
    <s v="Juri"/>
    <s v="Medium"/>
  </r>
  <r>
    <n v="10168"/>
    <n v="39"/>
    <n v="82.91"/>
    <n v="17"/>
    <x v="354"/>
    <x v="61"/>
    <x v="0"/>
    <n v="4"/>
    <n v="10"/>
    <x v="0"/>
    <x v="5"/>
    <n v="74"/>
    <x v="60"/>
    <x v="33"/>
    <n v="6505556809"/>
    <s v="9408 Furth Circle"/>
    <x v="28"/>
    <x v="27"/>
    <x v="0"/>
    <n v="94217"/>
    <s v="NA"/>
    <s v="Hirano"/>
    <s v="Juri"/>
    <s v="Medium"/>
  </r>
  <r>
    <n v="10168"/>
    <n v="36"/>
    <n v="96.66"/>
    <n v="1"/>
    <x v="355"/>
    <x v="61"/>
    <x v="0"/>
    <n v="4"/>
    <n v="10"/>
    <x v="0"/>
    <x v="6"/>
    <n v="95"/>
    <x v="77"/>
    <x v="33"/>
    <n v="6505556809"/>
    <s v="9408 Furth Circle"/>
    <x v="28"/>
    <x v="27"/>
    <x v="0"/>
    <n v="94217"/>
    <s v="NA"/>
    <s v="Hirano"/>
    <s v="Juri"/>
    <s v="Medium"/>
  </r>
  <r>
    <n v="10168"/>
    <n v="36"/>
    <n v="100"/>
    <n v="8"/>
    <x v="18"/>
    <x v="61"/>
    <x v="0"/>
    <n v="4"/>
    <n v="10"/>
    <x v="0"/>
    <x v="5"/>
    <n v="118"/>
    <x v="64"/>
    <x v="33"/>
    <n v="6505556809"/>
    <s v="9408 Furth Circle"/>
    <x v="28"/>
    <x v="27"/>
    <x v="0"/>
    <n v="94217"/>
    <s v="NA"/>
    <s v="Hirano"/>
    <s v="Juri"/>
    <s v="Medium"/>
  </r>
  <r>
    <n v="10168"/>
    <n v="48"/>
    <n v="78.25"/>
    <n v="10"/>
    <x v="356"/>
    <x v="61"/>
    <x v="0"/>
    <n v="4"/>
    <n v="10"/>
    <x v="0"/>
    <x v="5"/>
    <n v="72"/>
    <x v="56"/>
    <x v="33"/>
    <n v="6505556809"/>
    <s v="9408 Furth Circle"/>
    <x v="28"/>
    <x v="27"/>
    <x v="0"/>
    <n v="94217"/>
    <s v="NA"/>
    <s v="Hirano"/>
    <s v="Juri"/>
    <s v="Medium"/>
  </r>
  <r>
    <n v="10168"/>
    <n v="48"/>
    <n v="96"/>
    <n v="15"/>
    <x v="357"/>
    <x v="61"/>
    <x v="0"/>
    <n v="4"/>
    <n v="10"/>
    <x v="0"/>
    <x v="5"/>
    <n v="80"/>
    <x v="66"/>
    <x v="33"/>
    <n v="6505556809"/>
    <s v="9408 Furth Circle"/>
    <x v="28"/>
    <x v="27"/>
    <x v="0"/>
    <n v="94217"/>
    <s v="NA"/>
    <s v="Hirano"/>
    <s v="Juri"/>
    <s v="Medium"/>
  </r>
  <r>
    <n v="10168"/>
    <n v="49"/>
    <n v="100"/>
    <n v="11"/>
    <x v="94"/>
    <x v="61"/>
    <x v="0"/>
    <n v="4"/>
    <n v="10"/>
    <x v="0"/>
    <x v="5"/>
    <n v="109"/>
    <x v="58"/>
    <x v="33"/>
    <n v="6505556809"/>
    <s v="9408 Furth Circle"/>
    <x v="28"/>
    <x v="27"/>
    <x v="0"/>
    <n v="94217"/>
    <s v="NA"/>
    <s v="Hirano"/>
    <s v="Juri"/>
    <s v="Medium"/>
  </r>
  <r>
    <n v="10168"/>
    <n v="50"/>
    <n v="100"/>
    <n v="2"/>
    <x v="43"/>
    <x v="61"/>
    <x v="0"/>
    <n v="4"/>
    <n v="10"/>
    <x v="0"/>
    <x v="6"/>
    <n v="112"/>
    <x v="75"/>
    <x v="33"/>
    <n v="6505556809"/>
    <s v="9408 Furth Circle"/>
    <x v="28"/>
    <x v="27"/>
    <x v="0"/>
    <n v="94217"/>
    <s v="NA"/>
    <s v="Hirano"/>
    <s v="Juri"/>
    <s v="Medium"/>
  </r>
  <r>
    <n v="10169"/>
    <n v="26"/>
    <n v="39.83"/>
    <n v="9"/>
    <x v="358"/>
    <x v="62"/>
    <x v="0"/>
    <n v="4"/>
    <n v="11"/>
    <x v="0"/>
    <x v="6"/>
    <n v="40"/>
    <x v="80"/>
    <x v="38"/>
    <n v="299368555"/>
    <s v="201 Miller Street"/>
    <x v="32"/>
    <x v="26"/>
    <x v="13"/>
    <n v="2060"/>
    <s v="APAC"/>
    <s v="O'Hara"/>
    <s v="Anna"/>
    <s v="Small"/>
  </r>
  <r>
    <n v="10169"/>
    <n v="34"/>
    <n v="50.21"/>
    <n v="1"/>
    <x v="136"/>
    <x v="62"/>
    <x v="0"/>
    <n v="4"/>
    <n v="11"/>
    <x v="0"/>
    <x v="2"/>
    <n v="61"/>
    <x v="82"/>
    <x v="38"/>
    <n v="299368555"/>
    <s v="201 Miller Street"/>
    <x v="32"/>
    <x v="26"/>
    <x v="13"/>
    <n v="2060"/>
    <s v="APAC"/>
    <s v="O'Hara"/>
    <s v="Anna"/>
    <s v="Small"/>
  </r>
  <r>
    <n v="10169"/>
    <n v="32"/>
    <n v="70.760000000000005"/>
    <n v="5"/>
    <x v="359"/>
    <x v="62"/>
    <x v="0"/>
    <n v="4"/>
    <n v="11"/>
    <x v="0"/>
    <x v="2"/>
    <n v="80"/>
    <x v="81"/>
    <x v="38"/>
    <n v="299368555"/>
    <s v="201 Miller Street"/>
    <x v="32"/>
    <x v="26"/>
    <x v="13"/>
    <n v="2060"/>
    <s v="APAC"/>
    <s v="O'Hara"/>
    <s v="Anna"/>
    <s v="Small"/>
  </r>
  <r>
    <n v="10169"/>
    <n v="24"/>
    <n v="94.58"/>
    <n v="6"/>
    <x v="360"/>
    <x v="62"/>
    <x v="0"/>
    <n v="4"/>
    <n v="11"/>
    <x v="0"/>
    <x v="2"/>
    <n v="80"/>
    <x v="84"/>
    <x v="38"/>
    <n v="299368555"/>
    <s v="201 Miller Street"/>
    <x v="32"/>
    <x v="26"/>
    <x v="13"/>
    <n v="2060"/>
    <s v="APAC"/>
    <s v="O'Hara"/>
    <s v="Anna"/>
    <s v="Small"/>
  </r>
  <r>
    <n v="10169"/>
    <n v="36"/>
    <n v="63.84"/>
    <n v="3"/>
    <x v="361"/>
    <x v="62"/>
    <x v="0"/>
    <n v="4"/>
    <n v="11"/>
    <x v="0"/>
    <x v="2"/>
    <n v="79"/>
    <x v="91"/>
    <x v="38"/>
    <n v="299368555"/>
    <s v="201 Miller Street"/>
    <x v="32"/>
    <x v="26"/>
    <x v="13"/>
    <n v="2060"/>
    <s v="APAC"/>
    <s v="O'Hara"/>
    <s v="Anna"/>
    <s v="Small"/>
  </r>
  <r>
    <n v="10169"/>
    <n v="38"/>
    <n v="68.39"/>
    <n v="8"/>
    <x v="362"/>
    <x v="62"/>
    <x v="0"/>
    <n v="4"/>
    <n v="11"/>
    <x v="0"/>
    <x v="6"/>
    <n v="62"/>
    <x v="87"/>
    <x v="38"/>
    <n v="299368555"/>
    <s v="201 Miller Street"/>
    <x v="32"/>
    <x v="26"/>
    <x v="13"/>
    <n v="2060"/>
    <s v="APAC"/>
    <s v="O'Hara"/>
    <s v="Anna"/>
    <s v="Small"/>
  </r>
  <r>
    <n v="10169"/>
    <n v="38"/>
    <n v="74.11"/>
    <n v="11"/>
    <x v="363"/>
    <x v="62"/>
    <x v="0"/>
    <n v="4"/>
    <n v="11"/>
    <x v="0"/>
    <x v="6"/>
    <n v="69"/>
    <x v="83"/>
    <x v="38"/>
    <n v="299368555"/>
    <s v="201 Miller Street"/>
    <x v="32"/>
    <x v="26"/>
    <x v="13"/>
    <n v="2060"/>
    <s v="APAC"/>
    <s v="O'Hara"/>
    <s v="Anna"/>
    <s v="Small"/>
  </r>
  <r>
    <n v="10169"/>
    <n v="30"/>
    <n v="100"/>
    <n v="2"/>
    <x v="2"/>
    <x v="62"/>
    <x v="0"/>
    <n v="4"/>
    <n v="11"/>
    <x v="0"/>
    <x v="2"/>
    <n v="194"/>
    <x v="90"/>
    <x v="38"/>
    <n v="299368555"/>
    <s v="201 Miller Street"/>
    <x v="32"/>
    <x v="26"/>
    <x v="13"/>
    <n v="2060"/>
    <s v="APAC"/>
    <s v="O'Hara"/>
    <s v="Anna"/>
    <s v="Medium"/>
  </r>
  <r>
    <n v="10169"/>
    <n v="33"/>
    <n v="100"/>
    <n v="7"/>
    <x v="29"/>
    <x v="62"/>
    <x v="0"/>
    <n v="4"/>
    <n v="11"/>
    <x v="0"/>
    <x v="2"/>
    <n v="148"/>
    <x v="94"/>
    <x v="38"/>
    <n v="299368555"/>
    <s v="201 Miller Street"/>
    <x v="32"/>
    <x v="26"/>
    <x v="13"/>
    <n v="2060"/>
    <s v="APAC"/>
    <s v="O'Hara"/>
    <s v="Anna"/>
    <s v="Medium"/>
  </r>
  <r>
    <n v="10169"/>
    <n v="34"/>
    <n v="100"/>
    <n v="12"/>
    <x v="30"/>
    <x v="62"/>
    <x v="0"/>
    <n v="4"/>
    <n v="11"/>
    <x v="0"/>
    <x v="6"/>
    <n v="102"/>
    <x v="88"/>
    <x v="38"/>
    <n v="299368555"/>
    <s v="201 Miller Street"/>
    <x v="32"/>
    <x v="26"/>
    <x v="13"/>
    <n v="2060"/>
    <s v="APAC"/>
    <s v="O'Hara"/>
    <s v="Anna"/>
    <s v="Medium"/>
  </r>
  <r>
    <n v="10169"/>
    <n v="35"/>
    <n v="100"/>
    <n v="13"/>
    <x v="17"/>
    <x v="62"/>
    <x v="0"/>
    <n v="4"/>
    <n v="11"/>
    <x v="0"/>
    <x v="6"/>
    <n v="150"/>
    <x v="74"/>
    <x v="38"/>
    <n v="299368555"/>
    <s v="201 Miller Street"/>
    <x v="32"/>
    <x v="26"/>
    <x v="13"/>
    <n v="2060"/>
    <s v="APAC"/>
    <s v="O'Hara"/>
    <s v="Anna"/>
    <s v="Medium"/>
  </r>
  <r>
    <n v="10169"/>
    <n v="36"/>
    <n v="100"/>
    <n v="4"/>
    <x v="18"/>
    <x v="62"/>
    <x v="0"/>
    <n v="4"/>
    <n v="11"/>
    <x v="0"/>
    <x v="2"/>
    <n v="146"/>
    <x v="86"/>
    <x v="38"/>
    <n v="299368555"/>
    <s v="201 Miller Street"/>
    <x v="32"/>
    <x v="26"/>
    <x v="13"/>
    <n v="2060"/>
    <s v="APAC"/>
    <s v="O'Hara"/>
    <s v="Anna"/>
    <s v="Medium"/>
  </r>
  <r>
    <n v="10169"/>
    <n v="48"/>
    <n v="80.55"/>
    <n v="10"/>
    <x v="364"/>
    <x v="62"/>
    <x v="0"/>
    <n v="4"/>
    <n v="11"/>
    <x v="0"/>
    <x v="6"/>
    <n v="81"/>
    <x v="85"/>
    <x v="38"/>
    <n v="299368555"/>
    <s v="201 Miller Street"/>
    <x v="32"/>
    <x v="26"/>
    <x v="13"/>
    <n v="2060"/>
    <s v="APAC"/>
    <s v="O'Hara"/>
    <s v="Anna"/>
    <s v="Medium"/>
  </r>
  <r>
    <n v="10170"/>
    <n v="20"/>
    <n v="63.14"/>
    <n v="2"/>
    <x v="365"/>
    <x v="62"/>
    <x v="0"/>
    <n v="4"/>
    <n v="11"/>
    <x v="0"/>
    <x v="2"/>
    <n v="77"/>
    <x v="89"/>
    <x v="47"/>
    <s v="7675-3555"/>
    <s v="Kirchgasse 6"/>
    <x v="39"/>
    <x v="32"/>
    <x v="12"/>
    <n v="8010"/>
    <s v="EMEA"/>
    <s v="Mendel"/>
    <s v="Roland"/>
    <s v="Small"/>
  </r>
  <r>
    <n v="10170"/>
    <n v="34"/>
    <n v="100"/>
    <n v="1"/>
    <x v="30"/>
    <x v="62"/>
    <x v="0"/>
    <n v="4"/>
    <n v="11"/>
    <x v="0"/>
    <x v="2"/>
    <n v="140"/>
    <x v="93"/>
    <x v="47"/>
    <s v="7675-3555"/>
    <s v="Kirchgasse 6"/>
    <x v="39"/>
    <x v="32"/>
    <x v="12"/>
    <n v="8010"/>
    <s v="EMEA"/>
    <s v="Mendel"/>
    <s v="Roland"/>
    <s v="Medium"/>
  </r>
  <r>
    <n v="10170"/>
    <n v="41"/>
    <n v="100"/>
    <n v="3"/>
    <x v="32"/>
    <x v="62"/>
    <x v="0"/>
    <n v="4"/>
    <n v="11"/>
    <x v="0"/>
    <x v="2"/>
    <n v="115"/>
    <x v="92"/>
    <x v="47"/>
    <s v="7675-3555"/>
    <s v="Kirchgasse 6"/>
    <x v="39"/>
    <x v="32"/>
    <x v="12"/>
    <n v="8010"/>
    <s v="EMEA"/>
    <s v="Mendel"/>
    <s v="Roland"/>
    <s v="Medium"/>
  </r>
  <r>
    <n v="10170"/>
    <n v="47"/>
    <n v="100"/>
    <n v="4"/>
    <x v="76"/>
    <x v="62"/>
    <x v="0"/>
    <n v="4"/>
    <n v="11"/>
    <x v="0"/>
    <x v="2"/>
    <n v="117"/>
    <x v="95"/>
    <x v="47"/>
    <s v="7675-3555"/>
    <s v="Kirchgasse 6"/>
    <x v="39"/>
    <x v="32"/>
    <x v="12"/>
    <n v="8010"/>
    <s v="EMEA"/>
    <s v="Mendel"/>
    <s v="Roland"/>
    <s v="Medium"/>
  </r>
  <r>
    <n v="10171"/>
    <n v="36"/>
    <n v="35.49"/>
    <n v="4"/>
    <x v="366"/>
    <x v="63"/>
    <x v="0"/>
    <n v="4"/>
    <n v="11"/>
    <x v="0"/>
    <x v="2"/>
    <n v="37"/>
    <x v="96"/>
    <x v="50"/>
    <s v="(514) 555-8054"/>
    <s v="43 rue St. Laurent"/>
    <x v="41"/>
    <x v="37"/>
    <x v="15"/>
    <s v="H1J 1C3"/>
    <s v="NA"/>
    <s v="Fresnisre"/>
    <s v="Jean"/>
    <s v="Small"/>
  </r>
  <r>
    <n v="10171"/>
    <n v="35"/>
    <n v="100"/>
    <n v="2"/>
    <x v="17"/>
    <x v="63"/>
    <x v="0"/>
    <n v="4"/>
    <n v="11"/>
    <x v="0"/>
    <x v="2"/>
    <n v="141"/>
    <x v="97"/>
    <x v="50"/>
    <s v="(514) 555-8054"/>
    <s v="43 rue St. Laurent"/>
    <x v="41"/>
    <x v="37"/>
    <x v="15"/>
    <s v="H1J 1C3"/>
    <s v="NA"/>
    <s v="Fresnisre"/>
    <s v="Jean"/>
    <s v="Medium"/>
  </r>
  <r>
    <n v="10171"/>
    <n v="35"/>
    <n v="100"/>
    <n v="1"/>
    <x v="17"/>
    <x v="63"/>
    <x v="0"/>
    <n v="4"/>
    <n v="11"/>
    <x v="0"/>
    <x v="2"/>
    <n v="142"/>
    <x v="99"/>
    <x v="50"/>
    <s v="(514) 555-8054"/>
    <s v="43 rue St. Laurent"/>
    <x v="41"/>
    <x v="37"/>
    <x v="15"/>
    <s v="H1J 1C3"/>
    <s v="NA"/>
    <s v="Fresnisre"/>
    <s v="Jean"/>
    <s v="Medium"/>
  </r>
  <r>
    <n v="10171"/>
    <n v="39"/>
    <n v="100"/>
    <n v="3"/>
    <x v="9"/>
    <x v="63"/>
    <x v="0"/>
    <n v="4"/>
    <n v="11"/>
    <x v="0"/>
    <x v="2"/>
    <n v="169"/>
    <x v="30"/>
    <x v="50"/>
    <s v="(514) 555-8054"/>
    <s v="43 rue St. Laurent"/>
    <x v="41"/>
    <x v="37"/>
    <x v="15"/>
    <s v="H1J 1C3"/>
    <s v="NA"/>
    <s v="Fresnisre"/>
    <s v="Jean"/>
    <s v="Medium"/>
  </r>
  <r>
    <n v="10172"/>
    <n v="34"/>
    <n v="42.76"/>
    <n v="5"/>
    <x v="367"/>
    <x v="63"/>
    <x v="0"/>
    <n v="4"/>
    <n v="11"/>
    <x v="0"/>
    <x v="2"/>
    <n v="50"/>
    <x v="101"/>
    <x v="51"/>
    <n v="2035552570"/>
    <s v="25593 South Bay Ln."/>
    <x v="42"/>
    <x v="24"/>
    <x v="0"/>
    <n v="97562"/>
    <s v="NA"/>
    <s v="King"/>
    <s v="Julie"/>
    <s v="Small"/>
  </r>
  <r>
    <n v="10172"/>
    <n v="22"/>
    <n v="74.510000000000005"/>
    <n v="1"/>
    <x v="368"/>
    <x v="63"/>
    <x v="0"/>
    <n v="4"/>
    <n v="11"/>
    <x v="0"/>
    <x v="2"/>
    <n v="90"/>
    <x v="105"/>
    <x v="51"/>
    <n v="2035552570"/>
    <s v="25593 South Bay Ln."/>
    <x v="42"/>
    <x v="24"/>
    <x v="0"/>
    <n v="97562"/>
    <s v="NA"/>
    <s v="King"/>
    <s v="Julie"/>
    <s v="Small"/>
  </r>
  <r>
    <n v="10172"/>
    <n v="24"/>
    <n v="81.33"/>
    <n v="2"/>
    <x v="369"/>
    <x v="63"/>
    <x v="0"/>
    <n v="4"/>
    <n v="11"/>
    <x v="0"/>
    <x v="2"/>
    <n v="85"/>
    <x v="102"/>
    <x v="51"/>
    <n v="2035552570"/>
    <s v="25593 South Bay Ln."/>
    <x v="42"/>
    <x v="24"/>
    <x v="0"/>
    <n v="97562"/>
    <s v="NA"/>
    <s v="King"/>
    <s v="Julie"/>
    <s v="Small"/>
  </r>
  <r>
    <n v="10172"/>
    <n v="22"/>
    <n v="98.51"/>
    <n v="4"/>
    <x v="370"/>
    <x v="63"/>
    <x v="0"/>
    <n v="4"/>
    <n v="11"/>
    <x v="0"/>
    <x v="2"/>
    <n v="107"/>
    <x v="107"/>
    <x v="51"/>
    <n v="2035552570"/>
    <s v="25593 South Bay Ln."/>
    <x v="42"/>
    <x v="24"/>
    <x v="0"/>
    <n v="97562"/>
    <s v="NA"/>
    <s v="King"/>
    <s v="Julie"/>
    <s v="Small"/>
  </r>
  <r>
    <n v="10172"/>
    <n v="32"/>
    <n v="75.69"/>
    <n v="3"/>
    <x v="371"/>
    <x v="63"/>
    <x v="0"/>
    <n v="4"/>
    <n v="11"/>
    <x v="0"/>
    <x v="2"/>
    <n v="73"/>
    <x v="104"/>
    <x v="51"/>
    <n v="2035552570"/>
    <s v="25593 South Bay Ln."/>
    <x v="42"/>
    <x v="24"/>
    <x v="0"/>
    <n v="97562"/>
    <s v="NA"/>
    <s v="King"/>
    <s v="Julie"/>
    <s v="Small"/>
  </r>
  <r>
    <n v="10172"/>
    <n v="39"/>
    <n v="100"/>
    <n v="7"/>
    <x v="9"/>
    <x v="63"/>
    <x v="0"/>
    <n v="4"/>
    <n v="11"/>
    <x v="0"/>
    <x v="2"/>
    <n v="132"/>
    <x v="98"/>
    <x v="51"/>
    <n v="2035552570"/>
    <s v="25593 South Bay Ln."/>
    <x v="42"/>
    <x v="24"/>
    <x v="0"/>
    <n v="97562"/>
    <s v="NA"/>
    <s v="King"/>
    <s v="Julie"/>
    <s v="Medium"/>
  </r>
  <r>
    <n v="10172"/>
    <n v="42"/>
    <n v="100"/>
    <n v="6"/>
    <x v="19"/>
    <x v="63"/>
    <x v="0"/>
    <n v="4"/>
    <n v="11"/>
    <x v="0"/>
    <x v="2"/>
    <n v="124"/>
    <x v="106"/>
    <x v="51"/>
    <n v="2035552570"/>
    <s v="25593 South Bay Ln."/>
    <x v="42"/>
    <x v="24"/>
    <x v="0"/>
    <n v="97562"/>
    <s v="NA"/>
    <s v="King"/>
    <s v="Julie"/>
    <s v="Medium"/>
  </r>
  <r>
    <n v="10172"/>
    <n v="48"/>
    <n v="100"/>
    <n v="8"/>
    <x v="98"/>
    <x v="63"/>
    <x v="0"/>
    <n v="4"/>
    <n v="11"/>
    <x v="0"/>
    <x v="2"/>
    <n v="141"/>
    <x v="100"/>
    <x v="51"/>
    <n v="2035552570"/>
    <s v="25593 South Bay Ln."/>
    <x v="42"/>
    <x v="24"/>
    <x v="0"/>
    <n v="97562"/>
    <s v="NA"/>
    <s v="King"/>
    <s v="Julie"/>
    <s v="Medium"/>
  </r>
  <r>
    <n v="10173"/>
    <n v="31"/>
    <n v="31.53"/>
    <n v="9"/>
    <x v="372"/>
    <x v="63"/>
    <x v="0"/>
    <n v="4"/>
    <n v="11"/>
    <x v="0"/>
    <x v="0"/>
    <n v="33"/>
    <x v="4"/>
    <x v="6"/>
    <s v="035-640555"/>
    <s v="Via Ludovico il Moro 22"/>
    <x v="6"/>
    <x v="6"/>
    <x v="5"/>
    <n v="24100"/>
    <s v="EMEA"/>
    <s v="Rovelli"/>
    <s v="Giovanni"/>
    <s v="Small"/>
  </r>
  <r>
    <n v="10173"/>
    <n v="27"/>
    <n v="41.22"/>
    <n v="8"/>
    <x v="373"/>
    <x v="63"/>
    <x v="0"/>
    <n v="4"/>
    <n v="11"/>
    <x v="0"/>
    <x v="0"/>
    <n v="44"/>
    <x v="5"/>
    <x v="6"/>
    <s v="035-640555"/>
    <s v="Via Ludovico il Moro 22"/>
    <x v="6"/>
    <x v="6"/>
    <x v="5"/>
    <n v="24100"/>
    <s v="EMEA"/>
    <s v="Rovelli"/>
    <s v="Giovanni"/>
    <s v="Small"/>
  </r>
  <r>
    <n v="10173"/>
    <n v="35"/>
    <n v="33.229999999999997"/>
    <n v="11"/>
    <x v="374"/>
    <x v="63"/>
    <x v="0"/>
    <n v="4"/>
    <n v="11"/>
    <x v="0"/>
    <x v="0"/>
    <n v="41"/>
    <x v="0"/>
    <x v="6"/>
    <s v="035-640555"/>
    <s v="Via Ludovico il Moro 22"/>
    <x v="6"/>
    <x v="6"/>
    <x v="5"/>
    <n v="24100"/>
    <s v="EMEA"/>
    <s v="Rovelli"/>
    <s v="Giovanni"/>
    <s v="Small"/>
  </r>
  <r>
    <n v="10173"/>
    <n v="26"/>
    <n v="57.51"/>
    <n v="12"/>
    <x v="375"/>
    <x v="63"/>
    <x v="0"/>
    <n v="4"/>
    <n v="11"/>
    <x v="0"/>
    <x v="0"/>
    <n v="60"/>
    <x v="3"/>
    <x v="6"/>
    <s v="035-640555"/>
    <s v="Via Ludovico il Moro 22"/>
    <x v="6"/>
    <x v="6"/>
    <x v="5"/>
    <n v="24100"/>
    <s v="EMEA"/>
    <s v="Rovelli"/>
    <s v="Giovanni"/>
    <s v="Small"/>
  </r>
  <r>
    <n v="10173"/>
    <n v="28"/>
    <n v="53.72"/>
    <n v="2"/>
    <x v="376"/>
    <x v="63"/>
    <x v="0"/>
    <n v="4"/>
    <n v="11"/>
    <x v="0"/>
    <x v="0"/>
    <n v="62"/>
    <x v="12"/>
    <x v="6"/>
    <s v="035-640555"/>
    <s v="Via Ludovico il Moro 22"/>
    <x v="6"/>
    <x v="6"/>
    <x v="5"/>
    <n v="24100"/>
    <s v="EMEA"/>
    <s v="Rovelli"/>
    <s v="Giovanni"/>
    <s v="Small"/>
  </r>
  <r>
    <n v="10173"/>
    <n v="21"/>
    <n v="75.459999999999994"/>
    <n v="14"/>
    <x v="377"/>
    <x v="63"/>
    <x v="0"/>
    <n v="4"/>
    <n v="11"/>
    <x v="0"/>
    <x v="0"/>
    <n v="92"/>
    <x v="1"/>
    <x v="6"/>
    <s v="035-640555"/>
    <s v="Via Ludovico il Moro 22"/>
    <x v="6"/>
    <x v="6"/>
    <x v="5"/>
    <n v="24100"/>
    <s v="EMEA"/>
    <s v="Rovelli"/>
    <s v="Giovanni"/>
    <s v="Small"/>
  </r>
  <r>
    <n v="10173"/>
    <n v="48"/>
    <n v="44.21"/>
    <n v="5"/>
    <x v="378"/>
    <x v="63"/>
    <x v="0"/>
    <n v="4"/>
    <n v="11"/>
    <x v="0"/>
    <x v="0"/>
    <n v="53"/>
    <x v="8"/>
    <x v="6"/>
    <s v="035-640555"/>
    <s v="Via Ludovico il Moro 22"/>
    <x v="6"/>
    <x v="6"/>
    <x v="5"/>
    <n v="24100"/>
    <s v="EMEA"/>
    <s v="Rovelli"/>
    <s v="Giovanni"/>
    <s v="Small"/>
  </r>
  <r>
    <n v="10173"/>
    <n v="22"/>
    <n v="100"/>
    <n v="7"/>
    <x v="36"/>
    <x v="63"/>
    <x v="0"/>
    <n v="4"/>
    <n v="11"/>
    <x v="0"/>
    <x v="0"/>
    <n v="168"/>
    <x v="7"/>
    <x v="6"/>
    <s v="035-640555"/>
    <s v="Via Ludovico il Moro 22"/>
    <x v="6"/>
    <x v="6"/>
    <x v="5"/>
    <n v="24100"/>
    <s v="EMEA"/>
    <s v="Rovelli"/>
    <s v="Giovanni"/>
    <s v="Medium"/>
  </r>
  <r>
    <n v="10173"/>
    <n v="22"/>
    <n v="100"/>
    <n v="3"/>
    <x v="36"/>
    <x v="63"/>
    <x v="0"/>
    <n v="4"/>
    <n v="11"/>
    <x v="0"/>
    <x v="0"/>
    <n v="97"/>
    <x v="15"/>
    <x v="6"/>
    <s v="035-640555"/>
    <s v="Via Ludovico il Moro 22"/>
    <x v="6"/>
    <x v="6"/>
    <x v="5"/>
    <n v="24100"/>
    <s v="EMEA"/>
    <s v="Rovelli"/>
    <s v="Giovanni"/>
    <s v="Small"/>
  </r>
  <r>
    <n v="10173"/>
    <n v="23"/>
    <n v="100"/>
    <n v="16"/>
    <x v="25"/>
    <x v="63"/>
    <x v="0"/>
    <n v="4"/>
    <n v="11"/>
    <x v="0"/>
    <x v="2"/>
    <n v="117"/>
    <x v="108"/>
    <x v="6"/>
    <s v="035-640555"/>
    <s v="Via Ludovico il Moro 22"/>
    <x v="6"/>
    <x v="6"/>
    <x v="5"/>
    <n v="24100"/>
    <s v="EMEA"/>
    <s v="Rovelli"/>
    <s v="Giovanni"/>
    <s v="Small"/>
  </r>
  <r>
    <n v="10173"/>
    <n v="24"/>
    <n v="100"/>
    <n v="13"/>
    <x v="26"/>
    <x v="63"/>
    <x v="0"/>
    <n v="4"/>
    <n v="11"/>
    <x v="0"/>
    <x v="0"/>
    <n v="170"/>
    <x v="2"/>
    <x v="6"/>
    <s v="035-640555"/>
    <s v="Via Ludovico il Moro 22"/>
    <x v="6"/>
    <x v="6"/>
    <x v="5"/>
    <n v="24100"/>
    <s v="EMEA"/>
    <s v="Rovelli"/>
    <s v="Giovanni"/>
    <s v="Medium"/>
  </r>
  <r>
    <n v="10173"/>
    <n v="31"/>
    <n v="89.01"/>
    <n v="1"/>
    <x v="379"/>
    <x v="63"/>
    <x v="0"/>
    <n v="4"/>
    <n v="11"/>
    <x v="0"/>
    <x v="0"/>
    <n v="104"/>
    <x v="14"/>
    <x v="6"/>
    <s v="035-640555"/>
    <s v="Via Ludovico il Moro 22"/>
    <x v="6"/>
    <x v="6"/>
    <x v="5"/>
    <n v="24100"/>
    <s v="EMEA"/>
    <s v="Rovelli"/>
    <s v="Giovanni"/>
    <s v="Small"/>
  </r>
  <r>
    <n v="10173"/>
    <n v="29"/>
    <n v="95.24"/>
    <n v="4"/>
    <x v="380"/>
    <x v="63"/>
    <x v="0"/>
    <n v="4"/>
    <n v="11"/>
    <x v="0"/>
    <x v="0"/>
    <n v="99"/>
    <x v="25"/>
    <x v="6"/>
    <s v="035-640555"/>
    <s v="Via Ludovico il Moro 22"/>
    <x v="6"/>
    <x v="6"/>
    <x v="5"/>
    <n v="24100"/>
    <s v="EMEA"/>
    <s v="Rovelli"/>
    <s v="Giovanni"/>
    <s v="Small"/>
  </r>
  <r>
    <n v="10173"/>
    <n v="39"/>
    <n v="71.98"/>
    <n v="15"/>
    <x v="381"/>
    <x v="63"/>
    <x v="0"/>
    <n v="4"/>
    <n v="11"/>
    <x v="0"/>
    <x v="2"/>
    <n v="71"/>
    <x v="103"/>
    <x v="6"/>
    <s v="035-640555"/>
    <s v="Via Ludovico il Moro 22"/>
    <x v="6"/>
    <x v="6"/>
    <x v="5"/>
    <n v="24100"/>
    <s v="EMEA"/>
    <s v="Rovelli"/>
    <s v="Giovanni"/>
    <s v="Small"/>
  </r>
  <r>
    <n v="10173"/>
    <n v="31"/>
    <n v="100"/>
    <n v="10"/>
    <x v="15"/>
    <x v="63"/>
    <x v="0"/>
    <n v="4"/>
    <n v="11"/>
    <x v="0"/>
    <x v="0"/>
    <n v="127"/>
    <x v="6"/>
    <x v="6"/>
    <s v="035-640555"/>
    <s v="Via Ludovico il Moro 22"/>
    <x v="6"/>
    <x v="6"/>
    <x v="5"/>
    <n v="24100"/>
    <s v="EMEA"/>
    <s v="Rovelli"/>
    <s v="Giovanni"/>
    <s v="Medium"/>
  </r>
  <r>
    <n v="10173"/>
    <n v="43"/>
    <n v="100"/>
    <n v="6"/>
    <x v="42"/>
    <x v="63"/>
    <x v="0"/>
    <n v="4"/>
    <n v="11"/>
    <x v="0"/>
    <x v="0"/>
    <n v="102"/>
    <x v="9"/>
    <x v="6"/>
    <s v="035-640555"/>
    <s v="Via Ludovico il Moro 22"/>
    <x v="6"/>
    <x v="6"/>
    <x v="5"/>
    <n v="24100"/>
    <s v="EMEA"/>
    <s v="Rovelli"/>
    <s v="Giovanni"/>
    <s v="Medium"/>
  </r>
  <r>
    <n v="10174"/>
    <n v="49"/>
    <n v="44.78"/>
    <n v="2"/>
    <x v="382"/>
    <x v="64"/>
    <x v="0"/>
    <n v="4"/>
    <n v="11"/>
    <x v="0"/>
    <x v="0"/>
    <n v="50"/>
    <x v="11"/>
    <x v="41"/>
    <s v="61-7-3844-6555"/>
    <s v="31 Duncan St. West End"/>
    <x v="35"/>
    <x v="30"/>
    <x v="13"/>
    <n v="4101"/>
    <s v="APAC"/>
    <s v="Calaghan"/>
    <s v="Tony"/>
    <s v="Small"/>
  </r>
  <r>
    <n v="10174"/>
    <n v="34"/>
    <n v="100"/>
    <n v="4"/>
    <x v="30"/>
    <x v="64"/>
    <x v="0"/>
    <n v="4"/>
    <n v="11"/>
    <x v="0"/>
    <x v="2"/>
    <n v="214"/>
    <x v="16"/>
    <x v="41"/>
    <s v="61-7-3844-6555"/>
    <s v="31 Duncan St. West End"/>
    <x v="35"/>
    <x v="30"/>
    <x v="13"/>
    <n v="4101"/>
    <s v="APAC"/>
    <s v="Calaghan"/>
    <s v="Tony"/>
    <s v="Large"/>
  </r>
  <r>
    <n v="10174"/>
    <n v="43"/>
    <n v="100"/>
    <n v="1"/>
    <x v="42"/>
    <x v="64"/>
    <x v="0"/>
    <n v="4"/>
    <n v="11"/>
    <x v="0"/>
    <x v="1"/>
    <n v="136"/>
    <x v="17"/>
    <x v="41"/>
    <s v="61-7-3844-6555"/>
    <s v="31 Duncan St. West End"/>
    <x v="35"/>
    <x v="30"/>
    <x v="13"/>
    <n v="4101"/>
    <s v="APAC"/>
    <s v="Calaghan"/>
    <s v="Tony"/>
    <s v="Medium"/>
  </r>
  <r>
    <n v="10174"/>
    <n v="48"/>
    <n v="93.34"/>
    <n v="3"/>
    <x v="383"/>
    <x v="64"/>
    <x v="0"/>
    <n v="4"/>
    <n v="11"/>
    <x v="0"/>
    <x v="1"/>
    <n v="116"/>
    <x v="20"/>
    <x v="41"/>
    <s v="61-7-3844-6555"/>
    <s v="31 Duncan St. West End"/>
    <x v="35"/>
    <x v="30"/>
    <x v="13"/>
    <n v="4101"/>
    <s v="APAC"/>
    <s v="Calaghan"/>
    <s v="Tony"/>
    <s v="Medium"/>
  </r>
  <r>
    <n v="10174"/>
    <n v="46"/>
    <n v="100"/>
    <n v="5"/>
    <x v="20"/>
    <x v="64"/>
    <x v="0"/>
    <n v="4"/>
    <n v="11"/>
    <x v="0"/>
    <x v="0"/>
    <n v="101"/>
    <x v="13"/>
    <x v="41"/>
    <s v="61-7-3844-6555"/>
    <s v="31 Duncan St. West End"/>
    <x v="35"/>
    <x v="30"/>
    <x v="13"/>
    <n v="4101"/>
    <s v="APAC"/>
    <s v="Calaghan"/>
    <s v="Tony"/>
    <s v="Medium"/>
  </r>
  <r>
    <n v="10175"/>
    <n v="37"/>
    <n v="31.12"/>
    <n v="2"/>
    <x v="384"/>
    <x v="64"/>
    <x v="0"/>
    <n v="4"/>
    <n v="11"/>
    <x v="0"/>
    <x v="2"/>
    <n v="35"/>
    <x v="28"/>
    <x v="27"/>
    <s v="(171) 555-0297"/>
    <s v="35 King George"/>
    <x v="23"/>
    <x v="22"/>
    <x v="7"/>
    <s v="WX3 6FW"/>
    <s v="EMEA"/>
    <s v="Brown"/>
    <s v="Ann"/>
    <s v="Small"/>
  </r>
  <r>
    <n v="10175"/>
    <n v="29"/>
    <n v="74.98"/>
    <n v="12"/>
    <x v="385"/>
    <x v="64"/>
    <x v="0"/>
    <n v="4"/>
    <n v="11"/>
    <x v="0"/>
    <x v="1"/>
    <n v="64"/>
    <x v="19"/>
    <x v="27"/>
    <s v="(171) 555-0297"/>
    <s v="35 King George"/>
    <x v="23"/>
    <x v="22"/>
    <x v="7"/>
    <s v="WX3 6FW"/>
    <s v="EMEA"/>
    <s v="Brown"/>
    <s v="Ann"/>
    <s v="Small"/>
  </r>
  <r>
    <n v="10175"/>
    <n v="22"/>
    <n v="100"/>
    <n v="8"/>
    <x v="36"/>
    <x v="64"/>
    <x v="0"/>
    <n v="4"/>
    <n v="11"/>
    <x v="0"/>
    <x v="1"/>
    <n v="96"/>
    <x v="18"/>
    <x v="27"/>
    <s v="(171) 555-0297"/>
    <s v="35 King George"/>
    <x v="23"/>
    <x v="22"/>
    <x v="7"/>
    <s v="WX3 6FW"/>
    <s v="EMEA"/>
    <s v="Brown"/>
    <s v="Ann"/>
    <s v="Small"/>
  </r>
  <r>
    <n v="10175"/>
    <n v="26"/>
    <n v="100"/>
    <n v="1"/>
    <x v="7"/>
    <x v="64"/>
    <x v="0"/>
    <n v="4"/>
    <n v="11"/>
    <x v="0"/>
    <x v="1"/>
    <n v="118"/>
    <x v="38"/>
    <x v="27"/>
    <s v="(171) 555-0297"/>
    <s v="35 King George"/>
    <x v="23"/>
    <x v="22"/>
    <x v="7"/>
    <s v="WX3 6FW"/>
    <s v="EMEA"/>
    <s v="Brown"/>
    <s v="Ann"/>
    <s v="Medium"/>
  </r>
  <r>
    <n v="10175"/>
    <n v="28"/>
    <n v="100"/>
    <n v="6"/>
    <x v="141"/>
    <x v="64"/>
    <x v="0"/>
    <n v="4"/>
    <n v="11"/>
    <x v="0"/>
    <x v="1"/>
    <n v="127"/>
    <x v="22"/>
    <x v="27"/>
    <s v="(171) 555-0297"/>
    <s v="35 King George"/>
    <x v="23"/>
    <x v="22"/>
    <x v="7"/>
    <s v="WX3 6FW"/>
    <s v="EMEA"/>
    <s v="Brown"/>
    <s v="Ann"/>
    <s v="Small"/>
  </r>
  <r>
    <n v="10175"/>
    <n v="41"/>
    <n v="69.28"/>
    <n v="7"/>
    <x v="386"/>
    <x v="64"/>
    <x v="0"/>
    <n v="4"/>
    <n v="11"/>
    <x v="0"/>
    <x v="1"/>
    <n v="60"/>
    <x v="10"/>
    <x v="27"/>
    <s v="(171) 555-0297"/>
    <s v="35 King George"/>
    <x v="23"/>
    <x v="22"/>
    <x v="7"/>
    <s v="WX3 6FW"/>
    <s v="EMEA"/>
    <s v="Brown"/>
    <s v="Ann"/>
    <s v="Small"/>
  </r>
  <r>
    <n v="10175"/>
    <n v="29"/>
    <n v="100"/>
    <n v="5"/>
    <x v="27"/>
    <x v="64"/>
    <x v="0"/>
    <n v="4"/>
    <n v="11"/>
    <x v="0"/>
    <x v="2"/>
    <n v="169"/>
    <x v="30"/>
    <x v="27"/>
    <s v="(171) 555-0297"/>
    <s v="35 King George"/>
    <x v="23"/>
    <x v="22"/>
    <x v="7"/>
    <s v="WX3 6FW"/>
    <s v="EMEA"/>
    <s v="Brown"/>
    <s v="Ann"/>
    <s v="Medium"/>
  </r>
  <r>
    <n v="10175"/>
    <n v="50"/>
    <n v="63.31"/>
    <n v="3"/>
    <x v="387"/>
    <x v="64"/>
    <x v="0"/>
    <n v="4"/>
    <n v="11"/>
    <x v="0"/>
    <x v="1"/>
    <n v="54"/>
    <x v="26"/>
    <x v="27"/>
    <s v="(171) 555-0297"/>
    <s v="35 King George"/>
    <x v="23"/>
    <x v="22"/>
    <x v="7"/>
    <s v="WX3 6FW"/>
    <s v="EMEA"/>
    <s v="Brown"/>
    <s v="Ann"/>
    <s v="Medium"/>
  </r>
  <r>
    <n v="10175"/>
    <n v="33"/>
    <n v="100"/>
    <n v="9"/>
    <x v="29"/>
    <x v="64"/>
    <x v="0"/>
    <n v="4"/>
    <n v="11"/>
    <x v="0"/>
    <x v="2"/>
    <n v="147"/>
    <x v="23"/>
    <x v="27"/>
    <s v="(171) 555-0297"/>
    <s v="35 King George"/>
    <x v="23"/>
    <x v="22"/>
    <x v="7"/>
    <s v="WX3 6FW"/>
    <s v="EMEA"/>
    <s v="Brown"/>
    <s v="Ann"/>
    <s v="Medium"/>
  </r>
  <r>
    <n v="10175"/>
    <n v="42"/>
    <n v="85.98"/>
    <n v="11"/>
    <x v="388"/>
    <x v="64"/>
    <x v="0"/>
    <n v="4"/>
    <n v="11"/>
    <x v="0"/>
    <x v="2"/>
    <n v="101"/>
    <x v="24"/>
    <x v="27"/>
    <s v="(171) 555-0297"/>
    <s v="35 King George"/>
    <x v="23"/>
    <x v="22"/>
    <x v="7"/>
    <s v="WX3 6FW"/>
    <s v="EMEA"/>
    <s v="Brown"/>
    <s v="Ann"/>
    <s v="Medium"/>
  </r>
  <r>
    <n v="10175"/>
    <n v="47"/>
    <n v="100"/>
    <n v="10"/>
    <x v="76"/>
    <x v="64"/>
    <x v="0"/>
    <n v="4"/>
    <n v="11"/>
    <x v="0"/>
    <x v="1"/>
    <n v="121"/>
    <x v="21"/>
    <x v="27"/>
    <s v="(171) 555-0297"/>
    <s v="35 King George"/>
    <x v="23"/>
    <x v="22"/>
    <x v="7"/>
    <s v="WX3 6FW"/>
    <s v="EMEA"/>
    <s v="Brown"/>
    <s v="Ann"/>
    <s v="Medium"/>
  </r>
  <r>
    <n v="10175"/>
    <n v="48"/>
    <n v="100"/>
    <n v="4"/>
    <x v="98"/>
    <x v="64"/>
    <x v="0"/>
    <n v="4"/>
    <n v="11"/>
    <x v="0"/>
    <x v="1"/>
    <n v="122"/>
    <x v="33"/>
    <x v="27"/>
    <s v="(171) 555-0297"/>
    <s v="35 King George"/>
    <x v="23"/>
    <x v="22"/>
    <x v="7"/>
    <s v="WX3 6FW"/>
    <s v="EMEA"/>
    <s v="Brown"/>
    <s v="Ann"/>
    <s v="Medium"/>
  </r>
  <r>
    <n v="10176"/>
    <n v="22"/>
    <n v="64"/>
    <n v="6"/>
    <x v="389"/>
    <x v="64"/>
    <x v="0"/>
    <n v="4"/>
    <n v="11"/>
    <x v="0"/>
    <x v="3"/>
    <n v="62"/>
    <x v="34"/>
    <x v="52"/>
    <s v="0522-556555"/>
    <s v="Strada Provinciale 124"/>
    <x v="43"/>
    <x v="38"/>
    <x v="5"/>
    <n v="42100"/>
    <s v="EMEA"/>
    <s v="Moroni"/>
    <s v="Maurizio"/>
    <s v="Small"/>
  </r>
  <r>
    <n v="10176"/>
    <n v="27"/>
    <n v="68.78"/>
    <n v="8"/>
    <x v="390"/>
    <x v="64"/>
    <x v="0"/>
    <n v="4"/>
    <n v="11"/>
    <x v="0"/>
    <x v="2"/>
    <n v="57"/>
    <x v="29"/>
    <x v="52"/>
    <s v="0522-556555"/>
    <s v="Strada Provinciale 124"/>
    <x v="43"/>
    <x v="38"/>
    <x v="5"/>
    <n v="42100"/>
    <s v="EMEA"/>
    <s v="Moroni"/>
    <s v="Maurizio"/>
    <s v="Small"/>
  </r>
  <r>
    <n v="10176"/>
    <n v="20"/>
    <n v="100"/>
    <n v="10"/>
    <x v="138"/>
    <x v="64"/>
    <x v="0"/>
    <n v="4"/>
    <n v="11"/>
    <x v="0"/>
    <x v="2"/>
    <n v="163"/>
    <x v="31"/>
    <x v="52"/>
    <s v="0522-556555"/>
    <s v="Strada Provinciale 124"/>
    <x v="43"/>
    <x v="38"/>
    <x v="5"/>
    <n v="42100"/>
    <s v="EMEA"/>
    <s v="Moroni"/>
    <s v="Maurizio"/>
    <s v="Medium"/>
  </r>
  <r>
    <n v="10176"/>
    <n v="23"/>
    <n v="100"/>
    <n v="9"/>
    <x v="25"/>
    <x v="64"/>
    <x v="0"/>
    <n v="4"/>
    <n v="11"/>
    <x v="0"/>
    <x v="1"/>
    <n v="115"/>
    <x v="35"/>
    <x v="52"/>
    <s v="0522-556555"/>
    <s v="Strada Provinciale 124"/>
    <x v="43"/>
    <x v="38"/>
    <x v="5"/>
    <n v="42100"/>
    <s v="EMEA"/>
    <s v="Moroni"/>
    <s v="Maurizio"/>
    <s v="Medium"/>
  </r>
  <r>
    <n v="10176"/>
    <n v="38"/>
    <n v="64.44"/>
    <n v="4"/>
    <x v="391"/>
    <x v="64"/>
    <x v="0"/>
    <n v="4"/>
    <n v="11"/>
    <x v="0"/>
    <x v="3"/>
    <n v="58"/>
    <x v="27"/>
    <x v="52"/>
    <s v="0522-556555"/>
    <s v="Strada Provinciale 124"/>
    <x v="43"/>
    <x v="38"/>
    <x v="5"/>
    <n v="42100"/>
    <s v="EMEA"/>
    <s v="Moroni"/>
    <s v="Maurizio"/>
    <s v="Small"/>
  </r>
  <r>
    <n v="10176"/>
    <n v="29"/>
    <n v="100"/>
    <n v="7"/>
    <x v="27"/>
    <x v="64"/>
    <x v="0"/>
    <n v="4"/>
    <n v="11"/>
    <x v="0"/>
    <x v="2"/>
    <n v="118"/>
    <x v="32"/>
    <x v="52"/>
    <s v="0522-556555"/>
    <s v="Strada Provinciale 124"/>
    <x v="43"/>
    <x v="38"/>
    <x v="5"/>
    <n v="42100"/>
    <s v="EMEA"/>
    <s v="Moroni"/>
    <s v="Maurizio"/>
    <s v="Small"/>
  </r>
  <r>
    <n v="10176"/>
    <n v="33"/>
    <n v="100"/>
    <n v="2"/>
    <x v="29"/>
    <x v="64"/>
    <x v="0"/>
    <n v="4"/>
    <n v="11"/>
    <x v="0"/>
    <x v="2"/>
    <n v="207"/>
    <x v="51"/>
    <x v="52"/>
    <s v="0522-556555"/>
    <s v="Strada Provinciale 124"/>
    <x v="43"/>
    <x v="38"/>
    <x v="5"/>
    <n v="42100"/>
    <s v="EMEA"/>
    <s v="Moroni"/>
    <s v="Maurizio"/>
    <s v="Large"/>
  </r>
  <r>
    <n v="10176"/>
    <n v="36"/>
    <n v="100"/>
    <n v="5"/>
    <x v="18"/>
    <x v="64"/>
    <x v="0"/>
    <n v="4"/>
    <n v="11"/>
    <x v="0"/>
    <x v="2"/>
    <n v="143"/>
    <x v="37"/>
    <x v="52"/>
    <s v="0522-556555"/>
    <s v="Strada Provinciale 124"/>
    <x v="43"/>
    <x v="38"/>
    <x v="5"/>
    <n v="42100"/>
    <s v="EMEA"/>
    <s v="Moroni"/>
    <s v="Maurizio"/>
    <s v="Medium"/>
  </r>
  <r>
    <n v="10176"/>
    <n v="47"/>
    <n v="100"/>
    <n v="3"/>
    <x v="76"/>
    <x v="64"/>
    <x v="0"/>
    <n v="4"/>
    <n v="11"/>
    <x v="0"/>
    <x v="2"/>
    <n v="151"/>
    <x v="36"/>
    <x v="52"/>
    <s v="0522-556555"/>
    <s v="Strada Provinciale 124"/>
    <x v="43"/>
    <x v="38"/>
    <x v="5"/>
    <n v="42100"/>
    <s v="EMEA"/>
    <s v="Moroni"/>
    <s v="Maurizio"/>
    <s v="Large"/>
  </r>
  <r>
    <n v="10176"/>
    <n v="50"/>
    <n v="100"/>
    <n v="1"/>
    <x v="43"/>
    <x v="64"/>
    <x v="0"/>
    <n v="4"/>
    <n v="11"/>
    <x v="0"/>
    <x v="2"/>
    <n v="173"/>
    <x v="45"/>
    <x v="52"/>
    <s v="0522-556555"/>
    <s v="Strada Provinciale 124"/>
    <x v="43"/>
    <x v="38"/>
    <x v="5"/>
    <n v="42100"/>
    <s v="EMEA"/>
    <s v="Moroni"/>
    <s v="Maurizio"/>
    <s v="Large"/>
  </r>
  <r>
    <n v="10177"/>
    <n v="24"/>
    <n v="76"/>
    <n v="3"/>
    <x v="392"/>
    <x v="65"/>
    <x v="0"/>
    <n v="4"/>
    <n v="11"/>
    <x v="0"/>
    <x v="4"/>
    <n v="66"/>
    <x v="44"/>
    <x v="53"/>
    <n v="34913728555"/>
    <s v="Merchants House, 27-30 Merchant's Quay"/>
    <x v="4"/>
    <x v="21"/>
    <x v="3"/>
    <n v="28023"/>
    <s v="EMEA"/>
    <s v="Fernandez"/>
    <s v="Jesus"/>
    <s v="Small"/>
  </r>
  <r>
    <n v="10177"/>
    <n v="40"/>
    <n v="50.23"/>
    <n v="6"/>
    <x v="393"/>
    <x v="65"/>
    <x v="0"/>
    <n v="4"/>
    <n v="11"/>
    <x v="0"/>
    <x v="4"/>
    <n v="54"/>
    <x v="39"/>
    <x v="53"/>
    <n v="34913728555"/>
    <s v="Merchants House, 27-30 Merchant's Quay"/>
    <x v="4"/>
    <x v="21"/>
    <x v="3"/>
    <n v="28023"/>
    <s v="EMEA"/>
    <s v="Fernandez"/>
    <s v="Jesus"/>
    <s v="Small"/>
  </r>
  <r>
    <n v="10177"/>
    <n v="23"/>
    <n v="100"/>
    <n v="9"/>
    <x v="25"/>
    <x v="65"/>
    <x v="0"/>
    <n v="4"/>
    <n v="11"/>
    <x v="0"/>
    <x v="0"/>
    <n v="136"/>
    <x v="42"/>
    <x v="53"/>
    <n v="34913728555"/>
    <s v="Merchants House, 27-30 Merchant's Quay"/>
    <x v="4"/>
    <x v="21"/>
    <x v="3"/>
    <n v="28023"/>
    <s v="EMEA"/>
    <s v="Fernandez"/>
    <s v="Jesus"/>
    <s v="Medium"/>
  </r>
  <r>
    <n v="10177"/>
    <n v="24"/>
    <n v="100"/>
    <n v="5"/>
    <x v="26"/>
    <x v="65"/>
    <x v="0"/>
    <n v="4"/>
    <n v="11"/>
    <x v="0"/>
    <x v="4"/>
    <n v="99"/>
    <x v="43"/>
    <x v="53"/>
    <n v="34913728555"/>
    <s v="Merchants House, 27-30 Merchant's Quay"/>
    <x v="4"/>
    <x v="21"/>
    <x v="3"/>
    <n v="28023"/>
    <s v="EMEA"/>
    <s v="Fernandez"/>
    <s v="Jesus"/>
    <s v="Small"/>
  </r>
  <r>
    <n v="10177"/>
    <n v="32"/>
    <n v="76.62"/>
    <n v="1"/>
    <x v="394"/>
    <x v="65"/>
    <x v="0"/>
    <n v="4"/>
    <n v="11"/>
    <x v="0"/>
    <x v="4"/>
    <n v="72"/>
    <x v="41"/>
    <x v="53"/>
    <n v="34913728555"/>
    <s v="Merchants House, 27-30 Merchant's Quay"/>
    <x v="4"/>
    <x v="21"/>
    <x v="3"/>
    <n v="28023"/>
    <s v="EMEA"/>
    <s v="Fernandez"/>
    <s v="Jesus"/>
    <s v="Small"/>
  </r>
  <r>
    <n v="10177"/>
    <n v="35"/>
    <n v="74.599999999999994"/>
    <n v="8"/>
    <x v="395"/>
    <x v="65"/>
    <x v="0"/>
    <n v="4"/>
    <n v="11"/>
    <x v="0"/>
    <x v="0"/>
    <n v="87"/>
    <x v="48"/>
    <x v="53"/>
    <n v="34913728555"/>
    <s v="Merchants House, 27-30 Merchant's Quay"/>
    <x v="4"/>
    <x v="21"/>
    <x v="3"/>
    <n v="28023"/>
    <s v="EMEA"/>
    <s v="Fernandez"/>
    <s v="Jesus"/>
    <s v="Small"/>
  </r>
  <r>
    <n v="10177"/>
    <n v="31"/>
    <n v="88.34"/>
    <n v="10"/>
    <x v="396"/>
    <x v="65"/>
    <x v="0"/>
    <n v="4"/>
    <n v="11"/>
    <x v="0"/>
    <x v="4"/>
    <n v="86"/>
    <x v="40"/>
    <x v="53"/>
    <n v="34913728555"/>
    <s v="Merchants House, 27-30 Merchant's Quay"/>
    <x v="4"/>
    <x v="21"/>
    <x v="3"/>
    <n v="28023"/>
    <s v="EMEA"/>
    <s v="Fernandez"/>
    <s v="Jesus"/>
    <s v="Small"/>
  </r>
  <r>
    <n v="10177"/>
    <n v="29"/>
    <n v="100"/>
    <n v="11"/>
    <x v="27"/>
    <x v="65"/>
    <x v="0"/>
    <n v="4"/>
    <n v="11"/>
    <x v="0"/>
    <x v="3"/>
    <n v="100"/>
    <x v="49"/>
    <x v="53"/>
    <n v="34913728555"/>
    <s v="Merchants House, 27-30 Merchant's Quay"/>
    <x v="4"/>
    <x v="21"/>
    <x v="3"/>
    <n v="28023"/>
    <s v="EMEA"/>
    <s v="Fernandez"/>
    <s v="Jesus"/>
    <s v="Medium"/>
  </r>
  <r>
    <n v="10177"/>
    <n v="45"/>
    <n v="72.58"/>
    <n v="2"/>
    <x v="397"/>
    <x v="65"/>
    <x v="0"/>
    <n v="4"/>
    <n v="11"/>
    <x v="0"/>
    <x v="0"/>
    <n v="88"/>
    <x v="47"/>
    <x v="53"/>
    <n v="34913728555"/>
    <s v="Merchants House, 27-30 Merchant's Quay"/>
    <x v="4"/>
    <x v="21"/>
    <x v="3"/>
    <n v="28023"/>
    <s v="EMEA"/>
    <s v="Fernandez"/>
    <s v="Jesus"/>
    <s v="Medium"/>
  </r>
  <r>
    <n v="10177"/>
    <n v="44"/>
    <n v="92.16"/>
    <n v="4"/>
    <x v="398"/>
    <x v="65"/>
    <x v="0"/>
    <n v="4"/>
    <n v="11"/>
    <x v="0"/>
    <x v="4"/>
    <n v="100"/>
    <x v="46"/>
    <x v="53"/>
    <n v="34913728555"/>
    <s v="Merchants House, 27-30 Merchant's Quay"/>
    <x v="4"/>
    <x v="21"/>
    <x v="3"/>
    <n v="28023"/>
    <s v="EMEA"/>
    <s v="Fernandez"/>
    <s v="Jesus"/>
    <s v="Medium"/>
  </r>
  <r>
    <n v="10177"/>
    <n v="50"/>
    <n v="100"/>
    <n v="7"/>
    <x v="43"/>
    <x v="65"/>
    <x v="0"/>
    <n v="4"/>
    <n v="11"/>
    <x v="0"/>
    <x v="4"/>
    <n v="122"/>
    <x v="52"/>
    <x v="53"/>
    <n v="34913728555"/>
    <s v="Merchants House, 27-30 Merchant's Quay"/>
    <x v="4"/>
    <x v="21"/>
    <x v="3"/>
    <n v="28023"/>
    <s v="EMEA"/>
    <s v="Fernandez"/>
    <s v="Jesus"/>
    <s v="Medium"/>
  </r>
  <r>
    <n v="10178"/>
    <n v="21"/>
    <n v="72.12"/>
    <n v="11"/>
    <x v="399"/>
    <x v="66"/>
    <x v="0"/>
    <n v="4"/>
    <n v="11"/>
    <x v="0"/>
    <x v="0"/>
    <n v="83"/>
    <x v="50"/>
    <x v="31"/>
    <s v="61.77.6555"/>
    <s v="1 rue Alsace-Lorraine"/>
    <x v="26"/>
    <x v="25"/>
    <x v="9"/>
    <n v="31000"/>
    <s v="EMEA"/>
    <s v="Roulet"/>
    <s v="Annette"/>
    <s v="Small"/>
  </r>
  <r>
    <n v="10178"/>
    <n v="22"/>
    <n v="87.75"/>
    <n v="1"/>
    <x v="400"/>
    <x v="66"/>
    <x v="0"/>
    <n v="4"/>
    <n v="11"/>
    <x v="0"/>
    <x v="5"/>
    <n v="99"/>
    <x v="67"/>
    <x v="31"/>
    <s v="61.77.6555"/>
    <s v="1 rue Alsace-Lorraine"/>
    <x v="26"/>
    <x v="25"/>
    <x v="9"/>
    <n v="31000"/>
    <s v="EMEA"/>
    <s v="Roulet"/>
    <s v="Annette"/>
    <s v="Small"/>
  </r>
  <r>
    <n v="10178"/>
    <n v="27"/>
    <n v="73.64"/>
    <n v="6"/>
    <x v="401"/>
    <x v="66"/>
    <x v="0"/>
    <n v="4"/>
    <n v="11"/>
    <x v="0"/>
    <x v="0"/>
    <n v="65"/>
    <x v="55"/>
    <x v="31"/>
    <s v="61.77.6555"/>
    <s v="1 rue Alsace-Lorraine"/>
    <x v="26"/>
    <x v="25"/>
    <x v="9"/>
    <n v="31000"/>
    <s v="EMEA"/>
    <s v="Roulet"/>
    <s v="Annette"/>
    <s v="Small"/>
  </r>
  <r>
    <n v="10178"/>
    <n v="30"/>
    <n v="72.33"/>
    <n v="3"/>
    <x v="402"/>
    <x v="66"/>
    <x v="0"/>
    <n v="4"/>
    <n v="11"/>
    <x v="0"/>
    <x v="5"/>
    <n v="68"/>
    <x v="65"/>
    <x v="31"/>
    <s v="61.77.6555"/>
    <s v="1 rue Alsace-Lorraine"/>
    <x v="26"/>
    <x v="25"/>
    <x v="9"/>
    <n v="31000"/>
    <s v="EMEA"/>
    <s v="Roulet"/>
    <s v="Annette"/>
    <s v="Small"/>
  </r>
  <r>
    <n v="10178"/>
    <n v="45"/>
    <n v="51.15"/>
    <n v="7"/>
    <x v="403"/>
    <x v="66"/>
    <x v="0"/>
    <n v="4"/>
    <n v="11"/>
    <x v="0"/>
    <x v="5"/>
    <n v="49"/>
    <x v="59"/>
    <x v="31"/>
    <s v="61.77.6555"/>
    <s v="1 rue Alsace-Lorraine"/>
    <x v="26"/>
    <x v="25"/>
    <x v="9"/>
    <n v="31000"/>
    <s v="EMEA"/>
    <s v="Roulet"/>
    <s v="Annette"/>
    <s v="Small"/>
  </r>
  <r>
    <n v="10178"/>
    <n v="24"/>
    <n v="100"/>
    <n v="12"/>
    <x v="26"/>
    <x v="66"/>
    <x v="0"/>
    <n v="4"/>
    <n v="11"/>
    <x v="0"/>
    <x v="2"/>
    <n v="136"/>
    <x v="53"/>
    <x v="31"/>
    <s v="61.77.6555"/>
    <s v="1 rue Alsace-Lorraine"/>
    <x v="26"/>
    <x v="25"/>
    <x v="9"/>
    <n v="31000"/>
    <s v="EMEA"/>
    <s v="Roulet"/>
    <s v="Annette"/>
    <s v="Medium"/>
  </r>
  <r>
    <n v="10178"/>
    <n v="34"/>
    <n v="80.84"/>
    <n v="5"/>
    <x v="404"/>
    <x v="66"/>
    <x v="0"/>
    <n v="4"/>
    <n v="11"/>
    <x v="0"/>
    <x v="5"/>
    <n v="68"/>
    <x v="70"/>
    <x v="31"/>
    <s v="61.77.6555"/>
    <s v="1 rue Alsace-Lorraine"/>
    <x v="26"/>
    <x v="25"/>
    <x v="9"/>
    <n v="31000"/>
    <s v="EMEA"/>
    <s v="Roulet"/>
    <s v="Annette"/>
    <s v="Small"/>
  </r>
  <r>
    <n v="10178"/>
    <n v="34"/>
    <n v="96.86"/>
    <n v="8"/>
    <x v="405"/>
    <x v="66"/>
    <x v="0"/>
    <n v="4"/>
    <n v="11"/>
    <x v="0"/>
    <x v="4"/>
    <n v="90"/>
    <x v="61"/>
    <x v="31"/>
    <s v="61.77.6555"/>
    <s v="1 rue Alsace-Lorraine"/>
    <x v="26"/>
    <x v="25"/>
    <x v="9"/>
    <n v="31000"/>
    <s v="EMEA"/>
    <s v="Roulet"/>
    <s v="Annette"/>
    <s v="Medium"/>
  </r>
  <r>
    <n v="10178"/>
    <n v="41"/>
    <n v="81.72"/>
    <n v="10"/>
    <x v="406"/>
    <x v="66"/>
    <x v="0"/>
    <n v="4"/>
    <n v="11"/>
    <x v="0"/>
    <x v="4"/>
    <n v="86"/>
    <x v="68"/>
    <x v="31"/>
    <s v="61.77.6555"/>
    <s v="1 rue Alsace-Lorraine"/>
    <x v="26"/>
    <x v="25"/>
    <x v="9"/>
    <n v="31000"/>
    <s v="EMEA"/>
    <s v="Roulet"/>
    <s v="Annette"/>
    <s v="Medium"/>
  </r>
  <r>
    <n v="10178"/>
    <n v="45"/>
    <n v="76.25"/>
    <n v="2"/>
    <x v="407"/>
    <x v="66"/>
    <x v="0"/>
    <n v="4"/>
    <n v="11"/>
    <x v="0"/>
    <x v="5"/>
    <n v="74"/>
    <x v="60"/>
    <x v="31"/>
    <s v="61.77.6555"/>
    <s v="1 rue Alsace-Lorraine"/>
    <x v="26"/>
    <x v="25"/>
    <x v="9"/>
    <n v="31000"/>
    <s v="EMEA"/>
    <s v="Roulet"/>
    <s v="Annette"/>
    <s v="Medium"/>
  </r>
  <r>
    <n v="10178"/>
    <n v="42"/>
    <n v="100"/>
    <n v="4"/>
    <x v="19"/>
    <x v="66"/>
    <x v="0"/>
    <n v="4"/>
    <n v="11"/>
    <x v="0"/>
    <x v="5"/>
    <n v="157"/>
    <x v="69"/>
    <x v="31"/>
    <s v="61.77.6555"/>
    <s v="1 rue Alsace-Lorraine"/>
    <x v="26"/>
    <x v="25"/>
    <x v="9"/>
    <n v="31000"/>
    <s v="EMEA"/>
    <s v="Roulet"/>
    <s v="Annette"/>
    <s v="Medium"/>
  </r>
  <r>
    <n v="10178"/>
    <n v="48"/>
    <n v="100"/>
    <n v="9"/>
    <x v="98"/>
    <x v="66"/>
    <x v="0"/>
    <n v="4"/>
    <n v="11"/>
    <x v="0"/>
    <x v="0"/>
    <n v="105"/>
    <x v="71"/>
    <x v="31"/>
    <s v="61.77.6555"/>
    <s v="1 rue Alsace-Lorraine"/>
    <x v="26"/>
    <x v="25"/>
    <x v="9"/>
    <n v="31000"/>
    <s v="EMEA"/>
    <s v="Roulet"/>
    <s v="Annette"/>
    <s v="Medium"/>
  </r>
  <r>
    <n v="10180"/>
    <n v="21"/>
    <n v="50.36"/>
    <n v="3"/>
    <x v="408"/>
    <x v="67"/>
    <x v="0"/>
    <n v="4"/>
    <n v="11"/>
    <x v="0"/>
    <x v="6"/>
    <n v="62"/>
    <x v="87"/>
    <x v="54"/>
    <s v="20.16.1555"/>
    <s v="184, chausse de Tournai"/>
    <x v="44"/>
    <x v="39"/>
    <x v="9"/>
    <n v="59000"/>
    <s v="EMEA"/>
    <s v="Rance"/>
    <s v="Martine"/>
    <s v="Small"/>
  </r>
  <r>
    <n v="10180"/>
    <n v="34"/>
    <n v="45.46"/>
    <n v="4"/>
    <x v="409"/>
    <x v="67"/>
    <x v="0"/>
    <n v="4"/>
    <n v="11"/>
    <x v="0"/>
    <x v="6"/>
    <n v="40"/>
    <x v="80"/>
    <x v="54"/>
    <s v="20.16.1555"/>
    <s v="184, chausse de Tournai"/>
    <x v="44"/>
    <x v="39"/>
    <x v="9"/>
    <n v="59000"/>
    <s v="EMEA"/>
    <s v="Rance"/>
    <s v="Martine"/>
    <s v="Small"/>
  </r>
  <r>
    <n v="10180"/>
    <n v="25"/>
    <n v="64.2"/>
    <n v="13"/>
    <x v="410"/>
    <x v="67"/>
    <x v="0"/>
    <n v="4"/>
    <n v="11"/>
    <x v="0"/>
    <x v="6"/>
    <n v="60"/>
    <x v="73"/>
    <x v="54"/>
    <s v="20.16.1555"/>
    <s v="184, chausse de Tournai"/>
    <x v="44"/>
    <x v="39"/>
    <x v="9"/>
    <n v="59000"/>
    <s v="EMEA"/>
    <s v="Rance"/>
    <s v="Martine"/>
    <s v="Small"/>
  </r>
  <r>
    <n v="10180"/>
    <n v="28"/>
    <n v="68.55"/>
    <n v="14"/>
    <x v="411"/>
    <x v="67"/>
    <x v="0"/>
    <n v="4"/>
    <n v="11"/>
    <x v="0"/>
    <x v="6"/>
    <n v="76"/>
    <x v="78"/>
    <x v="54"/>
    <s v="20.16.1555"/>
    <s v="184, chausse de Tournai"/>
    <x v="44"/>
    <x v="39"/>
    <x v="9"/>
    <n v="59000"/>
    <s v="EMEA"/>
    <s v="Rance"/>
    <s v="Martine"/>
    <s v="Small"/>
  </r>
  <r>
    <n v="10180"/>
    <n v="21"/>
    <n v="93.56"/>
    <n v="5"/>
    <x v="412"/>
    <x v="67"/>
    <x v="0"/>
    <n v="4"/>
    <n v="11"/>
    <x v="0"/>
    <x v="6"/>
    <n v="81"/>
    <x v="85"/>
    <x v="54"/>
    <s v="20.16.1555"/>
    <s v="184, chausse de Tournai"/>
    <x v="44"/>
    <x v="39"/>
    <x v="9"/>
    <n v="59000"/>
    <s v="EMEA"/>
    <s v="Rance"/>
    <s v="Martine"/>
    <s v="Small"/>
  </r>
  <r>
    <n v="10180"/>
    <n v="28"/>
    <n v="71.14"/>
    <n v="1"/>
    <x v="413"/>
    <x v="67"/>
    <x v="0"/>
    <n v="4"/>
    <n v="11"/>
    <x v="0"/>
    <x v="2"/>
    <n v="80"/>
    <x v="84"/>
    <x v="54"/>
    <s v="20.16.1555"/>
    <s v="184, chausse de Tournai"/>
    <x v="44"/>
    <x v="39"/>
    <x v="9"/>
    <n v="59000"/>
    <s v="EMEA"/>
    <s v="Rance"/>
    <s v="Martine"/>
    <s v="Small"/>
  </r>
  <r>
    <n v="10180"/>
    <n v="22"/>
    <n v="100"/>
    <n v="7"/>
    <x v="36"/>
    <x v="67"/>
    <x v="0"/>
    <n v="4"/>
    <n v="11"/>
    <x v="0"/>
    <x v="6"/>
    <n v="102"/>
    <x v="88"/>
    <x v="54"/>
    <s v="20.16.1555"/>
    <s v="184, chausse de Tournai"/>
    <x v="44"/>
    <x v="39"/>
    <x v="9"/>
    <n v="59000"/>
    <s v="EMEA"/>
    <s v="Rance"/>
    <s v="Martine"/>
    <s v="Small"/>
  </r>
  <r>
    <n v="10180"/>
    <n v="29"/>
    <n v="86.13"/>
    <n v="9"/>
    <x v="414"/>
    <x v="67"/>
    <x v="0"/>
    <n v="4"/>
    <n v="11"/>
    <x v="0"/>
    <x v="6"/>
    <n v="95"/>
    <x v="77"/>
    <x v="54"/>
    <s v="20.16.1555"/>
    <s v="184, chausse de Tournai"/>
    <x v="44"/>
    <x v="39"/>
    <x v="9"/>
    <n v="59000"/>
    <s v="EMEA"/>
    <s v="Rance"/>
    <s v="Martine"/>
    <s v="Small"/>
  </r>
  <r>
    <n v="10180"/>
    <n v="35"/>
    <n v="72.03"/>
    <n v="6"/>
    <x v="415"/>
    <x v="67"/>
    <x v="0"/>
    <n v="4"/>
    <n v="11"/>
    <x v="0"/>
    <x v="6"/>
    <n v="69"/>
    <x v="83"/>
    <x v="54"/>
    <s v="20.16.1555"/>
    <s v="184, chausse de Tournai"/>
    <x v="44"/>
    <x v="39"/>
    <x v="9"/>
    <n v="59000"/>
    <s v="EMEA"/>
    <s v="Rance"/>
    <s v="Martine"/>
    <s v="Small"/>
  </r>
  <r>
    <n v="10180"/>
    <n v="40"/>
    <n v="100"/>
    <n v="8"/>
    <x v="72"/>
    <x v="67"/>
    <x v="0"/>
    <n v="4"/>
    <n v="11"/>
    <x v="0"/>
    <x v="6"/>
    <n v="150"/>
    <x v="74"/>
    <x v="54"/>
    <s v="20.16.1555"/>
    <s v="184, chausse de Tournai"/>
    <x v="44"/>
    <x v="39"/>
    <x v="9"/>
    <n v="59000"/>
    <s v="EMEA"/>
    <s v="Rance"/>
    <s v="Martine"/>
    <s v="Medium"/>
  </r>
  <r>
    <n v="10180"/>
    <n v="41"/>
    <n v="100"/>
    <n v="11"/>
    <x v="32"/>
    <x v="67"/>
    <x v="0"/>
    <n v="4"/>
    <n v="11"/>
    <x v="0"/>
    <x v="6"/>
    <n v="193"/>
    <x v="76"/>
    <x v="54"/>
    <s v="20.16.1555"/>
    <s v="184, chausse de Tournai"/>
    <x v="44"/>
    <x v="39"/>
    <x v="9"/>
    <n v="59000"/>
    <s v="EMEA"/>
    <s v="Rance"/>
    <s v="Martine"/>
    <s v="Large"/>
  </r>
  <r>
    <n v="10180"/>
    <n v="42"/>
    <n v="100"/>
    <n v="12"/>
    <x v="19"/>
    <x v="67"/>
    <x v="0"/>
    <n v="4"/>
    <n v="11"/>
    <x v="0"/>
    <x v="6"/>
    <n v="118"/>
    <x v="79"/>
    <x v="54"/>
    <s v="20.16.1555"/>
    <s v="184, chausse de Tournai"/>
    <x v="44"/>
    <x v="39"/>
    <x v="9"/>
    <n v="59000"/>
    <s v="EMEA"/>
    <s v="Rance"/>
    <s v="Martine"/>
    <s v="Medium"/>
  </r>
  <r>
    <n v="10180"/>
    <n v="44"/>
    <n v="100"/>
    <n v="2"/>
    <x v="73"/>
    <x v="67"/>
    <x v="0"/>
    <n v="4"/>
    <n v="11"/>
    <x v="0"/>
    <x v="2"/>
    <n v="148"/>
    <x v="94"/>
    <x v="54"/>
    <s v="20.16.1555"/>
    <s v="184, chausse de Tournai"/>
    <x v="44"/>
    <x v="39"/>
    <x v="9"/>
    <n v="59000"/>
    <s v="EMEA"/>
    <s v="Rance"/>
    <s v="Martine"/>
    <s v="Medium"/>
  </r>
  <r>
    <n v="10180"/>
    <n v="48"/>
    <n v="100"/>
    <n v="10"/>
    <x v="98"/>
    <x v="67"/>
    <x v="0"/>
    <n v="4"/>
    <n v="11"/>
    <x v="0"/>
    <x v="6"/>
    <n v="112"/>
    <x v="75"/>
    <x v="54"/>
    <s v="20.16.1555"/>
    <s v="184, chausse de Tournai"/>
    <x v="44"/>
    <x v="39"/>
    <x v="9"/>
    <n v="59000"/>
    <s v="EMEA"/>
    <s v="Rance"/>
    <s v="Martine"/>
    <s v="Medium"/>
  </r>
  <r>
    <n v="10181"/>
    <n v="23"/>
    <n v="65.52"/>
    <n v="13"/>
    <x v="416"/>
    <x v="68"/>
    <x v="0"/>
    <n v="4"/>
    <n v="11"/>
    <x v="0"/>
    <x v="2"/>
    <n v="61"/>
    <x v="82"/>
    <x v="55"/>
    <n v="4722673215"/>
    <s v="Drammen 121, PR 744 Sentrum"/>
    <x v="45"/>
    <x v="40"/>
    <x v="2"/>
    <s v="N 5804"/>
    <s v="EMEA"/>
    <s v="Oeztan"/>
    <s v="Veysel"/>
    <s v="Small"/>
  </r>
  <r>
    <n v="10181"/>
    <n v="37"/>
    <n v="42.67"/>
    <n v="8"/>
    <x v="417"/>
    <x v="68"/>
    <x v="0"/>
    <n v="4"/>
    <n v="11"/>
    <x v="0"/>
    <x v="2"/>
    <n v="37"/>
    <x v="96"/>
    <x v="55"/>
    <n v="4722673215"/>
    <s v="Drammen 121, PR 744 Sentrum"/>
    <x v="45"/>
    <x v="40"/>
    <x v="2"/>
    <s v="N 5804"/>
    <s v="EMEA"/>
    <s v="Oeztan"/>
    <s v="Veysel"/>
    <s v="Small"/>
  </r>
  <r>
    <n v="10181"/>
    <n v="22"/>
    <n v="73.92"/>
    <n v="10"/>
    <x v="418"/>
    <x v="68"/>
    <x v="0"/>
    <n v="4"/>
    <n v="11"/>
    <x v="0"/>
    <x v="2"/>
    <n v="77"/>
    <x v="89"/>
    <x v="55"/>
    <n v="4722673215"/>
    <s v="Drammen 121, PR 744 Sentrum"/>
    <x v="45"/>
    <x v="40"/>
    <x v="2"/>
    <s v="N 5804"/>
    <s v="EMEA"/>
    <s v="Oeztan"/>
    <s v="Veysel"/>
    <s v="Small"/>
  </r>
  <r>
    <n v="10181"/>
    <n v="20"/>
    <n v="81.400000000000006"/>
    <n v="15"/>
    <x v="419"/>
    <x v="68"/>
    <x v="0"/>
    <n v="4"/>
    <n v="11"/>
    <x v="0"/>
    <x v="2"/>
    <n v="79"/>
    <x v="91"/>
    <x v="55"/>
    <n v="4722673215"/>
    <s v="Drammen 121, PR 744 Sentrum"/>
    <x v="45"/>
    <x v="40"/>
    <x v="2"/>
    <s v="N 5804"/>
    <s v="EMEA"/>
    <s v="Oeztan"/>
    <s v="Veysel"/>
    <s v="Small"/>
  </r>
  <r>
    <n v="10181"/>
    <n v="34"/>
    <n v="53.83"/>
    <n v="1"/>
    <x v="420"/>
    <x v="68"/>
    <x v="0"/>
    <n v="4"/>
    <n v="11"/>
    <x v="0"/>
    <x v="2"/>
    <n v="50"/>
    <x v="101"/>
    <x v="55"/>
    <n v="4722673215"/>
    <s v="Drammen 121, PR 744 Sentrum"/>
    <x v="45"/>
    <x v="40"/>
    <x v="2"/>
    <s v="N 5804"/>
    <s v="EMEA"/>
    <s v="Oeztan"/>
    <s v="Veysel"/>
    <s v="Small"/>
  </r>
  <r>
    <n v="10181"/>
    <n v="21"/>
    <n v="100"/>
    <n v="5"/>
    <x v="59"/>
    <x v="68"/>
    <x v="0"/>
    <n v="4"/>
    <n v="11"/>
    <x v="0"/>
    <x v="2"/>
    <n v="142"/>
    <x v="99"/>
    <x v="55"/>
    <n v="4722673215"/>
    <s v="Drammen 121, PR 744 Sentrum"/>
    <x v="45"/>
    <x v="40"/>
    <x v="2"/>
    <s v="N 5804"/>
    <s v="EMEA"/>
    <s v="Oeztan"/>
    <s v="Veysel"/>
    <s v="Medium"/>
  </r>
  <r>
    <n v="10181"/>
    <n v="22"/>
    <n v="100"/>
    <n v="16"/>
    <x v="36"/>
    <x v="68"/>
    <x v="0"/>
    <n v="4"/>
    <n v="11"/>
    <x v="0"/>
    <x v="2"/>
    <n v="146"/>
    <x v="86"/>
    <x v="55"/>
    <n v="4722673215"/>
    <s v="Drammen 121, PR 744 Sentrum"/>
    <x v="45"/>
    <x v="40"/>
    <x v="2"/>
    <s v="N 5804"/>
    <s v="EMEA"/>
    <s v="Oeztan"/>
    <s v="Veysel"/>
    <s v="Medium"/>
  </r>
  <r>
    <n v="10181"/>
    <n v="30"/>
    <n v="82.82"/>
    <n v="17"/>
    <x v="421"/>
    <x v="68"/>
    <x v="0"/>
    <n v="4"/>
    <n v="11"/>
    <x v="0"/>
    <x v="2"/>
    <n v="80"/>
    <x v="81"/>
    <x v="55"/>
    <n v="4722673215"/>
    <s v="Drammen 121, PR 744 Sentrum"/>
    <x v="45"/>
    <x v="40"/>
    <x v="2"/>
    <s v="N 5804"/>
    <s v="EMEA"/>
    <s v="Oeztan"/>
    <s v="Veysel"/>
    <s v="Small"/>
  </r>
  <r>
    <n v="10181"/>
    <n v="25"/>
    <n v="100"/>
    <n v="9"/>
    <x v="6"/>
    <x v="68"/>
    <x v="0"/>
    <n v="4"/>
    <n v="11"/>
    <x v="0"/>
    <x v="2"/>
    <n v="140"/>
    <x v="93"/>
    <x v="55"/>
    <n v="4722673215"/>
    <s v="Drammen 121, PR 744 Sentrum"/>
    <x v="45"/>
    <x v="40"/>
    <x v="2"/>
    <s v="N 5804"/>
    <s v="EMEA"/>
    <s v="Oeztan"/>
    <s v="Veysel"/>
    <s v="Medium"/>
  </r>
  <r>
    <n v="10181"/>
    <n v="27"/>
    <n v="100"/>
    <n v="14"/>
    <x v="14"/>
    <x v="68"/>
    <x v="0"/>
    <n v="4"/>
    <n v="11"/>
    <x v="0"/>
    <x v="2"/>
    <n v="194"/>
    <x v="90"/>
    <x v="55"/>
    <n v="4722673215"/>
    <s v="Drammen 121, PR 744 Sentrum"/>
    <x v="45"/>
    <x v="40"/>
    <x v="2"/>
    <s v="N 5804"/>
    <s v="EMEA"/>
    <s v="Oeztan"/>
    <s v="Veysel"/>
    <s v="Medium"/>
  </r>
  <r>
    <n v="10181"/>
    <n v="27"/>
    <n v="100"/>
    <n v="3"/>
    <x v="14"/>
    <x v="68"/>
    <x v="0"/>
    <n v="4"/>
    <n v="11"/>
    <x v="0"/>
    <x v="2"/>
    <n v="132"/>
    <x v="98"/>
    <x v="55"/>
    <n v="4722673215"/>
    <s v="Drammen 121, PR 744 Sentrum"/>
    <x v="45"/>
    <x v="40"/>
    <x v="2"/>
    <s v="N 5804"/>
    <s v="EMEA"/>
    <s v="Oeztan"/>
    <s v="Veysel"/>
    <s v="Medium"/>
  </r>
  <r>
    <n v="10181"/>
    <n v="28"/>
    <n v="100"/>
    <n v="12"/>
    <x v="141"/>
    <x v="68"/>
    <x v="0"/>
    <n v="4"/>
    <n v="11"/>
    <x v="0"/>
    <x v="2"/>
    <n v="117"/>
    <x v="95"/>
    <x v="55"/>
    <n v="4722673215"/>
    <s v="Drammen 121, PR 744 Sentrum"/>
    <x v="45"/>
    <x v="40"/>
    <x v="2"/>
    <s v="N 5804"/>
    <s v="EMEA"/>
    <s v="Oeztan"/>
    <s v="Veysel"/>
    <s v="Small"/>
  </r>
  <r>
    <n v="10181"/>
    <n v="36"/>
    <n v="100"/>
    <n v="11"/>
    <x v="18"/>
    <x v="68"/>
    <x v="0"/>
    <n v="4"/>
    <n v="11"/>
    <x v="0"/>
    <x v="2"/>
    <n v="115"/>
    <x v="92"/>
    <x v="55"/>
    <n v="4722673215"/>
    <s v="Drammen 121, PR 744 Sentrum"/>
    <x v="45"/>
    <x v="40"/>
    <x v="2"/>
    <s v="N 5804"/>
    <s v="EMEA"/>
    <s v="Oeztan"/>
    <s v="Veysel"/>
    <s v="Medium"/>
  </r>
  <r>
    <n v="10181"/>
    <n v="39"/>
    <n v="100"/>
    <n v="4"/>
    <x v="9"/>
    <x v="68"/>
    <x v="0"/>
    <n v="4"/>
    <n v="11"/>
    <x v="0"/>
    <x v="2"/>
    <n v="141"/>
    <x v="100"/>
    <x v="55"/>
    <n v="4722673215"/>
    <s v="Drammen 121, PR 744 Sentrum"/>
    <x v="45"/>
    <x v="40"/>
    <x v="2"/>
    <s v="N 5804"/>
    <s v="EMEA"/>
    <s v="Oeztan"/>
    <s v="Veysel"/>
    <s v="Medium"/>
  </r>
  <r>
    <n v="10181"/>
    <n v="42"/>
    <n v="100"/>
    <n v="2"/>
    <x v="19"/>
    <x v="68"/>
    <x v="0"/>
    <n v="4"/>
    <n v="11"/>
    <x v="0"/>
    <x v="2"/>
    <n v="124"/>
    <x v="106"/>
    <x v="55"/>
    <n v="4722673215"/>
    <s v="Drammen 121, PR 744 Sentrum"/>
    <x v="45"/>
    <x v="40"/>
    <x v="2"/>
    <s v="N 5804"/>
    <s v="EMEA"/>
    <s v="Oeztan"/>
    <s v="Veysel"/>
    <s v="Medium"/>
  </r>
  <r>
    <n v="10181"/>
    <n v="44"/>
    <n v="100"/>
    <n v="6"/>
    <x v="73"/>
    <x v="68"/>
    <x v="0"/>
    <n v="4"/>
    <n v="11"/>
    <x v="0"/>
    <x v="2"/>
    <n v="141"/>
    <x v="97"/>
    <x v="55"/>
    <n v="4722673215"/>
    <s v="Drammen 121, PR 744 Sentrum"/>
    <x v="45"/>
    <x v="40"/>
    <x v="2"/>
    <s v="N 5804"/>
    <s v="EMEA"/>
    <s v="Oeztan"/>
    <s v="Veysel"/>
    <s v="Medium"/>
  </r>
  <r>
    <n v="10181"/>
    <n v="45"/>
    <n v="100"/>
    <n v="7"/>
    <x v="74"/>
    <x v="68"/>
    <x v="0"/>
    <n v="4"/>
    <n v="11"/>
    <x v="0"/>
    <x v="2"/>
    <n v="169"/>
    <x v="30"/>
    <x v="55"/>
    <n v="4722673215"/>
    <s v="Drammen 121, PR 744 Sentrum"/>
    <x v="45"/>
    <x v="40"/>
    <x v="2"/>
    <s v="N 5804"/>
    <s v="EMEA"/>
    <s v="Oeztan"/>
    <s v="Veysel"/>
    <s v="Medium"/>
  </r>
  <r>
    <n v="10182"/>
    <n v="23"/>
    <n v="42.26"/>
    <n v="8"/>
    <x v="422"/>
    <x v="68"/>
    <x v="0"/>
    <n v="4"/>
    <n v="11"/>
    <x v="0"/>
    <x v="0"/>
    <n v="41"/>
    <x v="0"/>
    <x v="13"/>
    <n v="4155551450"/>
    <s v="5677 Strong St."/>
    <x v="12"/>
    <x v="10"/>
    <x v="0"/>
    <n v="97562"/>
    <s v="NA"/>
    <s v="Nelson"/>
    <s v="Valarie"/>
    <s v="Small"/>
  </r>
  <r>
    <n v="10182"/>
    <n v="31"/>
    <n v="36.74"/>
    <n v="5"/>
    <x v="423"/>
    <x v="68"/>
    <x v="0"/>
    <n v="4"/>
    <n v="11"/>
    <x v="0"/>
    <x v="0"/>
    <n v="44"/>
    <x v="5"/>
    <x v="13"/>
    <n v="4155551450"/>
    <s v="5677 Strong St."/>
    <x v="12"/>
    <x v="10"/>
    <x v="0"/>
    <n v="97562"/>
    <s v="NA"/>
    <s v="Nelson"/>
    <s v="Valarie"/>
    <s v="Small"/>
  </r>
  <r>
    <n v="10182"/>
    <n v="39"/>
    <n v="36.840000000000003"/>
    <n v="6"/>
    <x v="424"/>
    <x v="68"/>
    <x v="0"/>
    <n v="4"/>
    <n v="11"/>
    <x v="0"/>
    <x v="0"/>
    <n v="33"/>
    <x v="4"/>
    <x v="13"/>
    <n v="4155551450"/>
    <s v="5677 Strong St."/>
    <x v="12"/>
    <x v="10"/>
    <x v="0"/>
    <n v="97562"/>
    <s v="NA"/>
    <s v="Nelson"/>
    <s v="Valarie"/>
    <s v="Small"/>
  </r>
  <r>
    <n v="10182"/>
    <n v="32"/>
    <n v="54.45"/>
    <n v="2"/>
    <x v="23"/>
    <x v="68"/>
    <x v="0"/>
    <n v="4"/>
    <n v="11"/>
    <x v="0"/>
    <x v="0"/>
    <n v="53"/>
    <x v="8"/>
    <x v="13"/>
    <n v="4155551450"/>
    <s v="5677 Strong St."/>
    <x v="12"/>
    <x v="10"/>
    <x v="0"/>
    <n v="97562"/>
    <s v="NA"/>
    <s v="Nelson"/>
    <s v="Valarie"/>
    <s v="Small"/>
  </r>
  <r>
    <n v="10182"/>
    <n v="20"/>
    <n v="100"/>
    <n v="7"/>
    <x v="138"/>
    <x v="68"/>
    <x v="0"/>
    <n v="4"/>
    <n v="11"/>
    <x v="0"/>
    <x v="0"/>
    <n v="127"/>
    <x v="6"/>
    <x v="13"/>
    <n v="4155551450"/>
    <s v="5677 Strong St."/>
    <x v="12"/>
    <x v="10"/>
    <x v="0"/>
    <n v="97562"/>
    <s v="NA"/>
    <s v="Nelson"/>
    <s v="Valarie"/>
    <s v="Small"/>
  </r>
  <r>
    <n v="10182"/>
    <n v="20"/>
    <n v="100"/>
    <n v="13"/>
    <x v="138"/>
    <x v="68"/>
    <x v="0"/>
    <n v="4"/>
    <n v="11"/>
    <x v="0"/>
    <x v="2"/>
    <n v="117"/>
    <x v="108"/>
    <x v="13"/>
    <n v="4155551450"/>
    <s v="5677 Strong St."/>
    <x v="12"/>
    <x v="10"/>
    <x v="0"/>
    <n v="97562"/>
    <s v="NA"/>
    <s v="Nelson"/>
    <s v="Valarie"/>
    <s v="Small"/>
  </r>
  <r>
    <n v="10182"/>
    <n v="21"/>
    <n v="100"/>
    <n v="4"/>
    <x v="59"/>
    <x v="68"/>
    <x v="0"/>
    <n v="4"/>
    <n v="11"/>
    <x v="0"/>
    <x v="0"/>
    <n v="168"/>
    <x v="7"/>
    <x v="13"/>
    <n v="4155551450"/>
    <s v="5677 Strong St."/>
    <x v="12"/>
    <x v="10"/>
    <x v="0"/>
    <n v="97562"/>
    <s v="NA"/>
    <s v="Nelson"/>
    <s v="Valarie"/>
    <s v="Medium"/>
  </r>
  <r>
    <n v="10182"/>
    <n v="25"/>
    <n v="87.33"/>
    <n v="3"/>
    <x v="425"/>
    <x v="68"/>
    <x v="0"/>
    <n v="4"/>
    <n v="11"/>
    <x v="0"/>
    <x v="0"/>
    <n v="102"/>
    <x v="9"/>
    <x v="13"/>
    <n v="4155551450"/>
    <s v="5677 Strong St."/>
    <x v="12"/>
    <x v="10"/>
    <x v="0"/>
    <n v="97562"/>
    <s v="NA"/>
    <s v="Nelson"/>
    <s v="Valarie"/>
    <s v="Small"/>
  </r>
  <r>
    <n v="10182"/>
    <n v="38"/>
    <n v="61.15"/>
    <n v="9"/>
    <x v="426"/>
    <x v="68"/>
    <x v="0"/>
    <n v="4"/>
    <n v="11"/>
    <x v="0"/>
    <x v="0"/>
    <n v="60"/>
    <x v="3"/>
    <x v="13"/>
    <n v="4155551450"/>
    <s v="5677 Strong St."/>
    <x v="12"/>
    <x v="10"/>
    <x v="0"/>
    <n v="97562"/>
    <s v="NA"/>
    <s v="Nelson"/>
    <s v="Valarie"/>
    <s v="Small"/>
  </r>
  <r>
    <n v="10182"/>
    <n v="36"/>
    <n v="73.599999999999994"/>
    <n v="14"/>
    <x v="427"/>
    <x v="68"/>
    <x v="0"/>
    <n v="4"/>
    <n v="11"/>
    <x v="0"/>
    <x v="2"/>
    <n v="90"/>
    <x v="105"/>
    <x v="13"/>
    <n v="4155551450"/>
    <s v="5677 Strong St."/>
    <x v="12"/>
    <x v="10"/>
    <x v="0"/>
    <n v="97562"/>
    <s v="NA"/>
    <s v="Nelson"/>
    <s v="Valarie"/>
    <s v="Small"/>
  </r>
  <r>
    <n v="10182"/>
    <n v="33"/>
    <n v="86.31"/>
    <n v="1"/>
    <x v="428"/>
    <x v="68"/>
    <x v="0"/>
    <n v="4"/>
    <n v="11"/>
    <x v="0"/>
    <x v="0"/>
    <n v="99"/>
    <x v="25"/>
    <x v="13"/>
    <n v="4155551450"/>
    <s v="5677 Strong St."/>
    <x v="12"/>
    <x v="10"/>
    <x v="0"/>
    <n v="97562"/>
    <s v="NA"/>
    <s v="Nelson"/>
    <s v="Valarie"/>
    <s v="Small"/>
  </r>
  <r>
    <n v="10182"/>
    <n v="44"/>
    <n v="69.84"/>
    <n v="12"/>
    <x v="429"/>
    <x v="68"/>
    <x v="0"/>
    <n v="4"/>
    <n v="11"/>
    <x v="0"/>
    <x v="2"/>
    <n v="71"/>
    <x v="103"/>
    <x v="13"/>
    <n v="4155551450"/>
    <s v="5677 Strong St."/>
    <x v="12"/>
    <x v="10"/>
    <x v="0"/>
    <n v="97562"/>
    <s v="NA"/>
    <s v="Nelson"/>
    <s v="Valarie"/>
    <s v="Medium"/>
  </r>
  <r>
    <n v="10182"/>
    <n v="33"/>
    <n v="94.17"/>
    <n v="15"/>
    <x v="430"/>
    <x v="68"/>
    <x v="0"/>
    <n v="4"/>
    <n v="11"/>
    <x v="0"/>
    <x v="2"/>
    <n v="85"/>
    <x v="102"/>
    <x v="13"/>
    <n v="4155551450"/>
    <s v="5677 Strong St."/>
    <x v="12"/>
    <x v="10"/>
    <x v="0"/>
    <n v="97562"/>
    <s v="NA"/>
    <s v="Nelson"/>
    <s v="Valarie"/>
    <s v="Medium"/>
  </r>
  <r>
    <n v="10182"/>
    <n v="47"/>
    <n v="74.22"/>
    <n v="16"/>
    <x v="431"/>
    <x v="68"/>
    <x v="0"/>
    <n v="4"/>
    <n v="11"/>
    <x v="0"/>
    <x v="2"/>
    <n v="73"/>
    <x v="104"/>
    <x v="13"/>
    <n v="4155551450"/>
    <s v="5677 Strong St."/>
    <x v="12"/>
    <x v="10"/>
    <x v="0"/>
    <n v="97562"/>
    <s v="NA"/>
    <s v="Nelson"/>
    <s v="Valarie"/>
    <s v="Medium"/>
  </r>
  <r>
    <n v="10182"/>
    <n v="36"/>
    <n v="100"/>
    <n v="11"/>
    <x v="18"/>
    <x v="68"/>
    <x v="0"/>
    <n v="4"/>
    <n v="11"/>
    <x v="0"/>
    <x v="0"/>
    <n v="92"/>
    <x v="1"/>
    <x v="13"/>
    <n v="4155551450"/>
    <s v="5677 Strong St."/>
    <x v="12"/>
    <x v="10"/>
    <x v="0"/>
    <n v="97562"/>
    <s v="NA"/>
    <s v="Nelson"/>
    <s v="Valarie"/>
    <s v="Medium"/>
  </r>
  <r>
    <n v="10182"/>
    <n v="44"/>
    <n v="100"/>
    <n v="10"/>
    <x v="73"/>
    <x v="68"/>
    <x v="0"/>
    <n v="4"/>
    <n v="11"/>
    <x v="0"/>
    <x v="0"/>
    <n v="170"/>
    <x v="2"/>
    <x v="13"/>
    <n v="4155551450"/>
    <s v="5677 Strong St."/>
    <x v="12"/>
    <x v="10"/>
    <x v="0"/>
    <n v="97562"/>
    <s v="NA"/>
    <s v="Nelson"/>
    <s v="Valarie"/>
    <s v="Large"/>
  </r>
  <r>
    <n v="10182"/>
    <n v="49"/>
    <n v="100"/>
    <n v="17"/>
    <x v="94"/>
    <x v="68"/>
    <x v="0"/>
    <n v="4"/>
    <n v="11"/>
    <x v="0"/>
    <x v="2"/>
    <n v="107"/>
    <x v="107"/>
    <x v="13"/>
    <n v="4155551450"/>
    <s v="5677 Strong St."/>
    <x v="12"/>
    <x v="10"/>
    <x v="0"/>
    <n v="97562"/>
    <s v="NA"/>
    <s v="Nelson"/>
    <s v="Valarie"/>
    <s v="Medium"/>
  </r>
  <r>
    <n v="10183"/>
    <n v="40"/>
    <n v="49.3"/>
    <n v="6"/>
    <x v="432"/>
    <x v="69"/>
    <x v="0"/>
    <n v="4"/>
    <n v="11"/>
    <x v="0"/>
    <x v="0"/>
    <n v="50"/>
    <x v="11"/>
    <x v="56"/>
    <n v="2155554695"/>
    <s v="782 First Street"/>
    <x v="8"/>
    <x v="8"/>
    <x v="0"/>
    <n v="71270"/>
    <s v="NA"/>
    <s v="Cervantes"/>
    <s v="Francisca"/>
    <s v="Small"/>
  </r>
  <r>
    <n v="10183"/>
    <n v="23"/>
    <n v="86.99"/>
    <n v="3"/>
    <x v="433"/>
    <x v="69"/>
    <x v="0"/>
    <n v="4"/>
    <n v="11"/>
    <x v="0"/>
    <x v="2"/>
    <n v="101"/>
    <x v="24"/>
    <x v="56"/>
    <n v="2155554695"/>
    <s v="782 First Street"/>
    <x v="8"/>
    <x v="8"/>
    <x v="0"/>
    <n v="71270"/>
    <s v="NA"/>
    <s v="Cervantes"/>
    <s v="Francisca"/>
    <s v="Small"/>
  </r>
  <r>
    <n v="10183"/>
    <n v="21"/>
    <n v="96.84"/>
    <n v="7"/>
    <x v="434"/>
    <x v="69"/>
    <x v="0"/>
    <n v="4"/>
    <n v="11"/>
    <x v="0"/>
    <x v="1"/>
    <n v="116"/>
    <x v="20"/>
    <x v="56"/>
    <n v="2155554695"/>
    <s v="782 First Street"/>
    <x v="8"/>
    <x v="8"/>
    <x v="0"/>
    <n v="71270"/>
    <s v="NA"/>
    <s v="Cervantes"/>
    <s v="Francisca"/>
    <s v="Small"/>
  </r>
  <r>
    <n v="10183"/>
    <n v="21"/>
    <n v="100"/>
    <n v="2"/>
    <x v="59"/>
    <x v="69"/>
    <x v="0"/>
    <n v="4"/>
    <n v="11"/>
    <x v="0"/>
    <x v="1"/>
    <n v="121"/>
    <x v="21"/>
    <x v="56"/>
    <n v="2155554695"/>
    <s v="782 First Street"/>
    <x v="8"/>
    <x v="8"/>
    <x v="0"/>
    <n v="71270"/>
    <s v="NA"/>
    <s v="Cervantes"/>
    <s v="Francisca"/>
    <s v="Small"/>
  </r>
  <r>
    <n v="10183"/>
    <n v="22"/>
    <n v="100"/>
    <n v="10"/>
    <x v="36"/>
    <x v="69"/>
    <x v="0"/>
    <n v="4"/>
    <n v="11"/>
    <x v="0"/>
    <x v="0"/>
    <n v="104"/>
    <x v="14"/>
    <x v="56"/>
    <n v="2155554695"/>
    <s v="782 First Street"/>
    <x v="8"/>
    <x v="8"/>
    <x v="0"/>
    <n v="71270"/>
    <s v="NA"/>
    <s v="Cervantes"/>
    <s v="Francisca"/>
    <s v="Small"/>
  </r>
  <r>
    <n v="10183"/>
    <n v="23"/>
    <n v="100"/>
    <n v="8"/>
    <x v="25"/>
    <x v="69"/>
    <x v="0"/>
    <n v="4"/>
    <n v="11"/>
    <x v="0"/>
    <x v="2"/>
    <n v="214"/>
    <x v="16"/>
    <x v="56"/>
    <n v="2155554695"/>
    <s v="782 First Street"/>
    <x v="8"/>
    <x v="8"/>
    <x v="0"/>
    <n v="71270"/>
    <s v="NA"/>
    <s v="Cervantes"/>
    <s v="Francisca"/>
    <s v="Medium"/>
  </r>
  <r>
    <n v="10183"/>
    <n v="39"/>
    <n v="68.08"/>
    <n v="11"/>
    <x v="435"/>
    <x v="69"/>
    <x v="0"/>
    <n v="4"/>
    <n v="11"/>
    <x v="0"/>
    <x v="0"/>
    <n v="62"/>
    <x v="12"/>
    <x v="56"/>
    <n v="2155554695"/>
    <s v="782 First Street"/>
    <x v="8"/>
    <x v="8"/>
    <x v="0"/>
    <n v="71270"/>
    <s v="NA"/>
    <s v="Cervantes"/>
    <s v="Francisca"/>
    <s v="Small"/>
  </r>
  <r>
    <n v="10183"/>
    <n v="28"/>
    <n v="100"/>
    <n v="1"/>
    <x v="141"/>
    <x v="69"/>
    <x v="0"/>
    <n v="4"/>
    <n v="11"/>
    <x v="0"/>
    <x v="2"/>
    <n v="147"/>
    <x v="23"/>
    <x v="56"/>
    <n v="2155554695"/>
    <s v="782 First Street"/>
    <x v="8"/>
    <x v="8"/>
    <x v="0"/>
    <n v="71270"/>
    <s v="NA"/>
    <s v="Cervantes"/>
    <s v="Francisca"/>
    <s v="Medium"/>
  </r>
  <r>
    <n v="10183"/>
    <n v="49"/>
    <n v="64.64"/>
    <n v="4"/>
    <x v="436"/>
    <x v="69"/>
    <x v="0"/>
    <n v="4"/>
    <n v="11"/>
    <x v="0"/>
    <x v="1"/>
    <n v="64"/>
    <x v="19"/>
    <x v="56"/>
    <n v="2155554695"/>
    <s v="782 First Street"/>
    <x v="8"/>
    <x v="8"/>
    <x v="0"/>
    <n v="71270"/>
    <s v="NA"/>
    <s v="Cervantes"/>
    <s v="Francisca"/>
    <s v="Medium"/>
  </r>
  <r>
    <n v="10183"/>
    <n v="37"/>
    <n v="89.15"/>
    <n v="9"/>
    <x v="437"/>
    <x v="69"/>
    <x v="0"/>
    <n v="4"/>
    <n v="11"/>
    <x v="0"/>
    <x v="0"/>
    <n v="101"/>
    <x v="13"/>
    <x v="56"/>
    <n v="2155554695"/>
    <s v="782 First Street"/>
    <x v="8"/>
    <x v="8"/>
    <x v="0"/>
    <n v="71270"/>
    <s v="NA"/>
    <s v="Cervantes"/>
    <s v="Francisca"/>
    <s v="Medium"/>
  </r>
  <r>
    <n v="10183"/>
    <n v="41"/>
    <n v="100"/>
    <n v="5"/>
    <x v="32"/>
    <x v="69"/>
    <x v="0"/>
    <n v="4"/>
    <n v="11"/>
    <x v="0"/>
    <x v="1"/>
    <n v="136"/>
    <x v="17"/>
    <x v="56"/>
    <n v="2155554695"/>
    <s v="782 First Street"/>
    <x v="8"/>
    <x v="8"/>
    <x v="0"/>
    <n v="71270"/>
    <s v="NA"/>
    <s v="Cervantes"/>
    <s v="Francisca"/>
    <s v="Medium"/>
  </r>
  <r>
    <n v="10183"/>
    <n v="47"/>
    <n v="100"/>
    <n v="12"/>
    <x v="76"/>
    <x v="69"/>
    <x v="0"/>
    <n v="4"/>
    <n v="11"/>
    <x v="0"/>
    <x v="0"/>
    <n v="97"/>
    <x v="15"/>
    <x v="56"/>
    <n v="2155554695"/>
    <s v="782 First Street"/>
    <x v="8"/>
    <x v="8"/>
    <x v="0"/>
    <n v="71270"/>
    <s v="NA"/>
    <s v="Cervantes"/>
    <s v="Francisca"/>
    <s v="Medium"/>
  </r>
  <r>
    <n v="10184"/>
    <n v="42"/>
    <n v="31.82"/>
    <n v="7"/>
    <x v="438"/>
    <x v="70"/>
    <x v="0"/>
    <n v="4"/>
    <n v="11"/>
    <x v="0"/>
    <x v="2"/>
    <n v="35"/>
    <x v="28"/>
    <x v="57"/>
    <s v="(95) 555 82 82"/>
    <s v="C/ Romero, 33"/>
    <x v="46"/>
    <x v="41"/>
    <x v="3"/>
    <n v="41101"/>
    <s v="EMEA"/>
    <s v="Roel"/>
    <s v="Jose Pedro"/>
    <s v="Small"/>
  </r>
  <r>
    <n v="10184"/>
    <n v="31"/>
    <n v="60.11"/>
    <n v="3"/>
    <x v="439"/>
    <x v="70"/>
    <x v="0"/>
    <n v="4"/>
    <n v="11"/>
    <x v="0"/>
    <x v="2"/>
    <n v="57"/>
    <x v="29"/>
    <x v="57"/>
    <s v="(95) 555 82 82"/>
    <s v="C/ Romero, 33"/>
    <x v="46"/>
    <x v="41"/>
    <x v="3"/>
    <n v="41101"/>
    <s v="EMEA"/>
    <s v="Roel"/>
    <s v="Jose Pedro"/>
    <s v="Small"/>
  </r>
  <r>
    <n v="10184"/>
    <n v="33"/>
    <n v="62.77"/>
    <n v="8"/>
    <x v="440"/>
    <x v="70"/>
    <x v="0"/>
    <n v="4"/>
    <n v="11"/>
    <x v="0"/>
    <x v="1"/>
    <n v="54"/>
    <x v="26"/>
    <x v="57"/>
    <s v="(95) 555 82 82"/>
    <s v="C/ Romero, 33"/>
    <x v="46"/>
    <x v="41"/>
    <x v="3"/>
    <n v="41101"/>
    <s v="EMEA"/>
    <s v="Roel"/>
    <s v="Jose Pedro"/>
    <s v="Small"/>
  </r>
  <r>
    <n v="10184"/>
    <n v="24"/>
    <n v="100"/>
    <n v="11"/>
    <x v="26"/>
    <x v="70"/>
    <x v="0"/>
    <n v="4"/>
    <n v="11"/>
    <x v="0"/>
    <x v="1"/>
    <n v="127"/>
    <x v="22"/>
    <x v="57"/>
    <s v="(95) 555 82 82"/>
    <s v="C/ Romero, 33"/>
    <x v="46"/>
    <x v="41"/>
    <x v="3"/>
    <n v="41101"/>
    <s v="EMEA"/>
    <s v="Roel"/>
    <s v="Jose Pedro"/>
    <s v="Medium"/>
  </r>
  <r>
    <n v="10184"/>
    <n v="48"/>
    <n v="50.95"/>
    <n v="1"/>
    <x v="441"/>
    <x v="70"/>
    <x v="0"/>
    <n v="4"/>
    <n v="11"/>
    <x v="0"/>
    <x v="3"/>
    <n v="62"/>
    <x v="34"/>
    <x v="57"/>
    <s v="(95) 555 82 82"/>
    <s v="C/ Romero, 33"/>
    <x v="46"/>
    <x v="41"/>
    <x v="3"/>
    <n v="41101"/>
    <s v="EMEA"/>
    <s v="Roel"/>
    <s v="Jose Pedro"/>
    <s v="Small"/>
  </r>
  <r>
    <n v="10184"/>
    <n v="44"/>
    <n v="60.16"/>
    <n v="12"/>
    <x v="442"/>
    <x v="70"/>
    <x v="0"/>
    <n v="4"/>
    <n v="11"/>
    <x v="0"/>
    <x v="1"/>
    <n v="60"/>
    <x v="10"/>
    <x v="57"/>
    <s v="(95) 555 82 82"/>
    <s v="C/ Romero, 33"/>
    <x v="46"/>
    <x v="41"/>
    <x v="3"/>
    <n v="41101"/>
    <s v="EMEA"/>
    <s v="Roel"/>
    <s v="Jose Pedro"/>
    <s v="Small"/>
  </r>
  <r>
    <n v="10184"/>
    <n v="28"/>
    <n v="100"/>
    <n v="10"/>
    <x v="141"/>
    <x v="70"/>
    <x v="0"/>
    <n v="4"/>
    <n v="11"/>
    <x v="0"/>
    <x v="2"/>
    <n v="169"/>
    <x v="30"/>
    <x v="57"/>
    <s v="(95) 555 82 82"/>
    <s v="C/ Romero, 33"/>
    <x v="46"/>
    <x v="41"/>
    <x v="3"/>
    <n v="41101"/>
    <s v="EMEA"/>
    <s v="Roel"/>
    <s v="Jose Pedro"/>
    <s v="Medium"/>
  </r>
  <r>
    <n v="10184"/>
    <n v="37"/>
    <n v="100"/>
    <n v="6"/>
    <x v="87"/>
    <x v="70"/>
    <x v="0"/>
    <n v="4"/>
    <n v="11"/>
    <x v="0"/>
    <x v="1"/>
    <n v="118"/>
    <x v="38"/>
    <x v="57"/>
    <s v="(95) 555 82 82"/>
    <s v="C/ Romero, 33"/>
    <x v="46"/>
    <x v="41"/>
    <x v="3"/>
    <n v="41101"/>
    <s v="EMEA"/>
    <s v="Roel"/>
    <s v="Jose Pedro"/>
    <s v="Medium"/>
  </r>
  <r>
    <n v="10184"/>
    <n v="45"/>
    <n v="100"/>
    <n v="4"/>
    <x v="74"/>
    <x v="70"/>
    <x v="0"/>
    <n v="4"/>
    <n v="11"/>
    <x v="0"/>
    <x v="1"/>
    <n v="115"/>
    <x v="35"/>
    <x v="57"/>
    <s v="(95) 555 82 82"/>
    <s v="C/ Romero, 33"/>
    <x v="46"/>
    <x v="41"/>
    <x v="3"/>
    <n v="41101"/>
    <s v="EMEA"/>
    <s v="Roel"/>
    <s v="Jose Pedro"/>
    <s v="Medium"/>
  </r>
  <r>
    <n v="10184"/>
    <n v="46"/>
    <n v="100"/>
    <n v="5"/>
    <x v="20"/>
    <x v="70"/>
    <x v="0"/>
    <n v="4"/>
    <n v="11"/>
    <x v="0"/>
    <x v="2"/>
    <n v="163"/>
    <x v="31"/>
    <x v="57"/>
    <s v="(95) 555 82 82"/>
    <s v="C/ Romero, 33"/>
    <x v="46"/>
    <x v="41"/>
    <x v="3"/>
    <n v="41101"/>
    <s v="EMEA"/>
    <s v="Roel"/>
    <s v="Jose Pedro"/>
    <s v="Large"/>
  </r>
  <r>
    <n v="10184"/>
    <n v="46"/>
    <n v="100"/>
    <n v="9"/>
    <x v="20"/>
    <x v="70"/>
    <x v="0"/>
    <n v="4"/>
    <n v="11"/>
    <x v="0"/>
    <x v="1"/>
    <n v="122"/>
    <x v="33"/>
    <x v="57"/>
    <s v="(95) 555 82 82"/>
    <s v="C/ Romero, 33"/>
    <x v="46"/>
    <x v="41"/>
    <x v="3"/>
    <n v="41101"/>
    <s v="EMEA"/>
    <s v="Roel"/>
    <s v="Jose Pedro"/>
    <s v="Medium"/>
  </r>
  <r>
    <n v="10184"/>
    <n v="46"/>
    <n v="100"/>
    <n v="13"/>
    <x v="20"/>
    <x v="70"/>
    <x v="0"/>
    <n v="4"/>
    <n v="11"/>
    <x v="0"/>
    <x v="1"/>
    <n v="96"/>
    <x v="18"/>
    <x v="57"/>
    <s v="(95) 555 82 82"/>
    <s v="C/ Romero, 33"/>
    <x v="46"/>
    <x v="41"/>
    <x v="3"/>
    <n v="41101"/>
    <s v="EMEA"/>
    <s v="Roel"/>
    <s v="Jose Pedro"/>
    <s v="Medium"/>
  </r>
  <r>
    <n v="10184"/>
    <n v="49"/>
    <n v="100"/>
    <n v="2"/>
    <x v="94"/>
    <x v="70"/>
    <x v="0"/>
    <n v="4"/>
    <n v="11"/>
    <x v="0"/>
    <x v="2"/>
    <n v="118"/>
    <x v="32"/>
    <x v="57"/>
    <s v="(95) 555 82 82"/>
    <s v="C/ Romero, 33"/>
    <x v="46"/>
    <x v="41"/>
    <x v="3"/>
    <n v="41101"/>
    <s v="EMEA"/>
    <s v="Roel"/>
    <s v="Jose Pedro"/>
    <s v="Medium"/>
  </r>
  <r>
    <n v="10185"/>
    <n v="20"/>
    <n v="48.62"/>
    <n v="15"/>
    <x v="443"/>
    <x v="70"/>
    <x v="0"/>
    <n v="4"/>
    <n v="11"/>
    <x v="0"/>
    <x v="3"/>
    <n v="58"/>
    <x v="27"/>
    <x v="35"/>
    <n v="5085559555"/>
    <s v="4575 Hillside Dr."/>
    <x v="30"/>
    <x v="23"/>
    <x v="0"/>
    <n v="50553"/>
    <s v="NA"/>
    <s v="Tam"/>
    <s v="Wing C"/>
    <s v="Small"/>
  </r>
  <r>
    <n v="10185"/>
    <n v="21"/>
    <n v="54"/>
    <n v="3"/>
    <x v="444"/>
    <x v="70"/>
    <x v="0"/>
    <n v="4"/>
    <n v="11"/>
    <x v="0"/>
    <x v="4"/>
    <n v="66"/>
    <x v="44"/>
    <x v="35"/>
    <n v="5085559555"/>
    <s v="4575 Hillside Dr."/>
    <x v="30"/>
    <x v="23"/>
    <x v="0"/>
    <n v="50553"/>
    <s v="NA"/>
    <s v="Tam"/>
    <s v="Wing C"/>
    <s v="Small"/>
  </r>
  <r>
    <n v="10185"/>
    <n v="22"/>
    <n v="79.45"/>
    <n v="5"/>
    <x v="445"/>
    <x v="70"/>
    <x v="0"/>
    <n v="4"/>
    <n v="11"/>
    <x v="0"/>
    <x v="4"/>
    <n v="99"/>
    <x v="43"/>
    <x v="35"/>
    <n v="5085559555"/>
    <s v="4575 Hillside Dr."/>
    <x v="30"/>
    <x v="23"/>
    <x v="0"/>
    <n v="50553"/>
    <s v="NA"/>
    <s v="Tam"/>
    <s v="Wing C"/>
    <s v="Small"/>
  </r>
  <r>
    <n v="10185"/>
    <n v="28"/>
    <n v="64.430000000000007"/>
    <n v="6"/>
    <x v="446"/>
    <x v="70"/>
    <x v="0"/>
    <n v="4"/>
    <n v="11"/>
    <x v="0"/>
    <x v="4"/>
    <n v="54"/>
    <x v="39"/>
    <x v="35"/>
    <n v="5085559555"/>
    <s v="4575 Hillside Dr."/>
    <x v="30"/>
    <x v="23"/>
    <x v="0"/>
    <n v="50553"/>
    <s v="NA"/>
    <s v="Tam"/>
    <s v="Wing C"/>
    <s v="Small"/>
  </r>
  <r>
    <n v="10185"/>
    <n v="21"/>
    <n v="100"/>
    <n v="13"/>
    <x v="59"/>
    <x v="70"/>
    <x v="0"/>
    <n v="4"/>
    <n v="11"/>
    <x v="0"/>
    <x v="2"/>
    <n v="207"/>
    <x v="51"/>
    <x v="35"/>
    <n v="5085559555"/>
    <s v="4575 Hillside Dr."/>
    <x v="30"/>
    <x v="23"/>
    <x v="0"/>
    <n v="50553"/>
    <s v="NA"/>
    <s v="Tam"/>
    <s v="Wing C"/>
    <s v="Medium"/>
  </r>
  <r>
    <n v="10185"/>
    <n v="39"/>
    <n v="57.82"/>
    <n v="1"/>
    <x v="447"/>
    <x v="70"/>
    <x v="0"/>
    <n v="4"/>
    <n v="11"/>
    <x v="0"/>
    <x v="4"/>
    <n v="72"/>
    <x v="41"/>
    <x v="35"/>
    <n v="5085559555"/>
    <s v="4575 Hillside Dr."/>
    <x v="30"/>
    <x v="23"/>
    <x v="0"/>
    <n v="50553"/>
    <s v="NA"/>
    <s v="Tam"/>
    <s v="Wing C"/>
    <s v="Small"/>
  </r>
  <r>
    <n v="10185"/>
    <n v="33"/>
    <n v="74.349999999999994"/>
    <n v="2"/>
    <x v="448"/>
    <x v="70"/>
    <x v="0"/>
    <n v="4"/>
    <n v="11"/>
    <x v="0"/>
    <x v="0"/>
    <n v="88"/>
    <x v="47"/>
    <x v="35"/>
    <n v="5085559555"/>
    <s v="4575 Hillside Dr."/>
    <x v="30"/>
    <x v="23"/>
    <x v="0"/>
    <n v="50553"/>
    <s v="NA"/>
    <s v="Tam"/>
    <s v="Wing C"/>
    <s v="Small"/>
  </r>
  <r>
    <n v="10185"/>
    <n v="28"/>
    <n v="100"/>
    <n v="9"/>
    <x v="141"/>
    <x v="70"/>
    <x v="0"/>
    <n v="4"/>
    <n v="11"/>
    <x v="0"/>
    <x v="0"/>
    <n v="136"/>
    <x v="42"/>
    <x v="35"/>
    <n v="5085559555"/>
    <s v="4575 Hillside Dr."/>
    <x v="30"/>
    <x v="23"/>
    <x v="0"/>
    <n v="50553"/>
    <s v="NA"/>
    <s v="Tam"/>
    <s v="Wing C"/>
    <s v="Medium"/>
  </r>
  <r>
    <n v="10185"/>
    <n v="30"/>
    <n v="94.4"/>
    <n v="10"/>
    <x v="449"/>
    <x v="70"/>
    <x v="0"/>
    <n v="4"/>
    <n v="11"/>
    <x v="0"/>
    <x v="4"/>
    <n v="86"/>
    <x v="40"/>
    <x v="35"/>
    <n v="5085559555"/>
    <s v="4575 Hillside Dr."/>
    <x v="30"/>
    <x v="23"/>
    <x v="0"/>
    <n v="50553"/>
    <s v="NA"/>
    <s v="Tam"/>
    <s v="Wing C"/>
    <s v="Small"/>
  </r>
  <r>
    <n v="10185"/>
    <n v="30"/>
    <n v="100"/>
    <n v="7"/>
    <x v="2"/>
    <x v="70"/>
    <x v="0"/>
    <n v="4"/>
    <n v="11"/>
    <x v="0"/>
    <x v="4"/>
    <n v="122"/>
    <x v="52"/>
    <x v="35"/>
    <n v="5085559555"/>
    <s v="4575 Hillside Dr."/>
    <x v="30"/>
    <x v="23"/>
    <x v="0"/>
    <n v="50553"/>
    <s v="NA"/>
    <s v="Tam"/>
    <s v="Wing C"/>
    <s v="Medium"/>
  </r>
  <r>
    <n v="10185"/>
    <n v="33"/>
    <n v="100"/>
    <n v="14"/>
    <x v="29"/>
    <x v="70"/>
    <x v="0"/>
    <n v="4"/>
    <n v="11"/>
    <x v="0"/>
    <x v="2"/>
    <n v="151"/>
    <x v="36"/>
    <x v="35"/>
    <n v="5085559555"/>
    <s v="4575 Hillside Dr."/>
    <x v="30"/>
    <x v="23"/>
    <x v="0"/>
    <n v="50553"/>
    <s v="NA"/>
    <s v="Tam"/>
    <s v="Wing C"/>
    <s v="Medium"/>
  </r>
  <r>
    <n v="10185"/>
    <n v="47"/>
    <n v="77.239999999999995"/>
    <n v="8"/>
    <x v="450"/>
    <x v="70"/>
    <x v="0"/>
    <n v="4"/>
    <n v="11"/>
    <x v="0"/>
    <x v="0"/>
    <n v="87"/>
    <x v="48"/>
    <x v="35"/>
    <n v="5085559555"/>
    <s v="4575 Hillside Dr."/>
    <x v="30"/>
    <x v="23"/>
    <x v="0"/>
    <n v="50553"/>
    <s v="NA"/>
    <s v="Tam"/>
    <s v="Wing C"/>
    <s v="Medium"/>
  </r>
  <r>
    <n v="10185"/>
    <n v="37"/>
    <n v="100"/>
    <n v="4"/>
    <x v="87"/>
    <x v="70"/>
    <x v="0"/>
    <n v="4"/>
    <n v="11"/>
    <x v="0"/>
    <x v="4"/>
    <n v="100"/>
    <x v="46"/>
    <x v="35"/>
    <n v="5085559555"/>
    <s v="4575 Hillside Dr."/>
    <x v="30"/>
    <x v="23"/>
    <x v="0"/>
    <n v="50553"/>
    <s v="NA"/>
    <s v="Tam"/>
    <s v="Wing C"/>
    <s v="Medium"/>
  </r>
  <r>
    <n v="10185"/>
    <n v="39"/>
    <n v="100"/>
    <n v="16"/>
    <x v="9"/>
    <x v="70"/>
    <x v="0"/>
    <n v="4"/>
    <n v="11"/>
    <x v="0"/>
    <x v="2"/>
    <n v="143"/>
    <x v="37"/>
    <x v="35"/>
    <n v="5085559555"/>
    <s v="4575 Hillside Dr."/>
    <x v="30"/>
    <x v="23"/>
    <x v="0"/>
    <n v="50553"/>
    <s v="NA"/>
    <s v="Tam"/>
    <s v="Wing C"/>
    <s v="Medium"/>
  </r>
  <r>
    <n v="10185"/>
    <n v="49"/>
    <n v="80.67"/>
    <n v="11"/>
    <x v="451"/>
    <x v="70"/>
    <x v="0"/>
    <n v="4"/>
    <n v="11"/>
    <x v="0"/>
    <x v="3"/>
    <n v="100"/>
    <x v="49"/>
    <x v="35"/>
    <n v="5085559555"/>
    <s v="4575 Hillside Dr."/>
    <x v="30"/>
    <x v="23"/>
    <x v="0"/>
    <n v="50553"/>
    <s v="NA"/>
    <s v="Tam"/>
    <s v="Wing C"/>
    <s v="Medium"/>
  </r>
  <r>
    <n v="10185"/>
    <n v="43"/>
    <n v="100"/>
    <n v="12"/>
    <x v="42"/>
    <x v="70"/>
    <x v="0"/>
    <n v="4"/>
    <n v="11"/>
    <x v="0"/>
    <x v="2"/>
    <n v="173"/>
    <x v="45"/>
    <x v="35"/>
    <n v="5085559555"/>
    <s v="4575 Hillside Dr."/>
    <x v="30"/>
    <x v="23"/>
    <x v="0"/>
    <n v="50553"/>
    <s v="NA"/>
    <s v="Tam"/>
    <s v="Wing C"/>
    <s v="Large"/>
  </r>
  <r>
    <n v="10186"/>
    <n v="21"/>
    <n v="69.040000000000006"/>
    <n v="3"/>
    <x v="452"/>
    <x v="70"/>
    <x v="0"/>
    <n v="4"/>
    <n v="11"/>
    <x v="0"/>
    <x v="0"/>
    <n v="65"/>
    <x v="55"/>
    <x v="58"/>
    <s v="(171) 555-7555"/>
    <s v="120 Hanover Sq."/>
    <x v="23"/>
    <x v="22"/>
    <x v="7"/>
    <s v="WA1 1DP"/>
    <s v="EMEA"/>
    <s v="Hardy"/>
    <s v="Thomas"/>
    <s v="Small"/>
  </r>
  <r>
    <n v="10186"/>
    <n v="28"/>
    <n v="52.14"/>
    <n v="4"/>
    <x v="453"/>
    <x v="70"/>
    <x v="0"/>
    <n v="4"/>
    <n v="11"/>
    <x v="0"/>
    <x v="5"/>
    <n v="49"/>
    <x v="59"/>
    <x v="58"/>
    <s v="(171) 555-7555"/>
    <s v="120 Hanover Sq."/>
    <x v="23"/>
    <x v="22"/>
    <x v="7"/>
    <s v="WA1 1DP"/>
    <s v="EMEA"/>
    <s v="Hardy"/>
    <s v="Thomas"/>
    <s v="Small"/>
  </r>
  <r>
    <n v="10186"/>
    <n v="22"/>
    <n v="69.2"/>
    <n v="2"/>
    <x v="454"/>
    <x v="70"/>
    <x v="0"/>
    <n v="4"/>
    <n v="11"/>
    <x v="0"/>
    <x v="5"/>
    <n v="68"/>
    <x v="70"/>
    <x v="58"/>
    <s v="(171) 555-7555"/>
    <s v="120 Hanover Sq."/>
    <x v="23"/>
    <x v="22"/>
    <x v="7"/>
    <s v="WA1 1DP"/>
    <s v="EMEA"/>
    <s v="Hardy"/>
    <s v="Thomas"/>
    <s v="Small"/>
  </r>
  <r>
    <n v="10186"/>
    <n v="24"/>
    <n v="99.57"/>
    <n v="5"/>
    <x v="455"/>
    <x v="70"/>
    <x v="0"/>
    <n v="4"/>
    <n v="11"/>
    <x v="0"/>
    <x v="4"/>
    <n v="90"/>
    <x v="61"/>
    <x v="58"/>
    <s v="(171) 555-7555"/>
    <s v="120 Hanover Sq."/>
    <x v="23"/>
    <x v="22"/>
    <x v="7"/>
    <s v="WA1 1DP"/>
    <s v="EMEA"/>
    <s v="Hardy"/>
    <s v="Thomas"/>
    <s v="Small"/>
  </r>
  <r>
    <n v="10186"/>
    <n v="26"/>
    <n v="100"/>
    <n v="9"/>
    <x v="7"/>
    <x v="70"/>
    <x v="0"/>
    <n v="4"/>
    <n v="11"/>
    <x v="0"/>
    <x v="2"/>
    <n v="136"/>
    <x v="53"/>
    <x v="58"/>
    <s v="(171) 555-7555"/>
    <s v="120 Hanover Sq."/>
    <x v="23"/>
    <x v="22"/>
    <x v="7"/>
    <s v="WA1 1DP"/>
    <s v="EMEA"/>
    <s v="Hardy"/>
    <s v="Thomas"/>
    <s v="Medium"/>
  </r>
  <r>
    <n v="10186"/>
    <n v="32"/>
    <n v="89.46"/>
    <n v="7"/>
    <x v="456"/>
    <x v="70"/>
    <x v="0"/>
    <n v="4"/>
    <n v="11"/>
    <x v="0"/>
    <x v="4"/>
    <n v="86"/>
    <x v="68"/>
    <x v="58"/>
    <s v="(171) 555-7555"/>
    <s v="120 Hanover Sq."/>
    <x v="23"/>
    <x v="22"/>
    <x v="7"/>
    <s v="WA1 1DP"/>
    <s v="EMEA"/>
    <s v="Hardy"/>
    <s v="Thomas"/>
    <s v="Small"/>
  </r>
  <r>
    <n v="10186"/>
    <n v="36"/>
    <n v="85.54"/>
    <n v="8"/>
    <x v="457"/>
    <x v="70"/>
    <x v="0"/>
    <n v="4"/>
    <n v="11"/>
    <x v="0"/>
    <x v="0"/>
    <n v="83"/>
    <x v="50"/>
    <x v="58"/>
    <s v="(171) 555-7555"/>
    <s v="120 Hanover Sq."/>
    <x v="23"/>
    <x v="22"/>
    <x v="7"/>
    <s v="WA1 1DP"/>
    <s v="EMEA"/>
    <s v="Hardy"/>
    <s v="Thomas"/>
    <s v="Medium"/>
  </r>
  <r>
    <n v="10186"/>
    <n v="32"/>
    <n v="100"/>
    <n v="1"/>
    <x v="52"/>
    <x v="70"/>
    <x v="0"/>
    <n v="4"/>
    <n v="11"/>
    <x v="0"/>
    <x v="5"/>
    <n v="157"/>
    <x v="69"/>
    <x v="58"/>
    <s v="(171) 555-7555"/>
    <s v="120 Hanover Sq."/>
    <x v="23"/>
    <x v="22"/>
    <x v="7"/>
    <s v="WA1 1DP"/>
    <s v="EMEA"/>
    <s v="Hardy"/>
    <s v="Thomas"/>
    <s v="Medium"/>
  </r>
  <r>
    <n v="10186"/>
    <n v="46"/>
    <n v="100"/>
    <n v="6"/>
    <x v="20"/>
    <x v="70"/>
    <x v="0"/>
    <n v="4"/>
    <n v="11"/>
    <x v="0"/>
    <x v="0"/>
    <n v="105"/>
    <x v="71"/>
    <x v="58"/>
    <s v="(171) 555-7555"/>
    <s v="120 Hanover Sq."/>
    <x v="23"/>
    <x v="22"/>
    <x v="7"/>
    <s v="WA1 1DP"/>
    <s v="EMEA"/>
    <s v="Hardy"/>
    <s v="Thomas"/>
    <s v="Medium"/>
  </r>
  <r>
    <n v="10188"/>
    <n v="32"/>
    <n v="65.42"/>
    <n v="5"/>
    <x v="458"/>
    <x v="71"/>
    <x v="0"/>
    <n v="4"/>
    <n v="11"/>
    <x v="0"/>
    <x v="6"/>
    <n v="60"/>
    <x v="73"/>
    <x v="55"/>
    <n v="4722673215"/>
    <s v="Drammen 121, PR 744 Sentrum"/>
    <x v="45"/>
    <x v="42"/>
    <x v="2"/>
    <s v="N 5804"/>
    <s v="EMEA"/>
    <s v="Oeztan"/>
    <s v="Veysel"/>
    <s v="Small"/>
  </r>
  <r>
    <n v="10188"/>
    <n v="25"/>
    <n v="100"/>
    <n v="2"/>
    <x v="6"/>
    <x v="71"/>
    <x v="0"/>
    <n v="4"/>
    <n v="11"/>
    <x v="0"/>
    <x v="6"/>
    <n v="112"/>
    <x v="75"/>
    <x v="55"/>
    <n v="4722673215"/>
    <s v="Drammen 121, PR 744 Sentrum"/>
    <x v="45"/>
    <x v="42"/>
    <x v="2"/>
    <s v="N 5804"/>
    <s v="EMEA"/>
    <s v="Oeztan"/>
    <s v="Veysel"/>
    <s v="Small"/>
  </r>
  <r>
    <n v="10188"/>
    <n v="29"/>
    <n v="100"/>
    <n v="8"/>
    <x v="27"/>
    <x v="71"/>
    <x v="0"/>
    <n v="4"/>
    <n v="11"/>
    <x v="0"/>
    <x v="5"/>
    <n v="118"/>
    <x v="64"/>
    <x v="55"/>
    <n v="4722673215"/>
    <s v="Drammen 121, PR 744 Sentrum"/>
    <x v="45"/>
    <x v="43"/>
    <x v="2"/>
    <s v="N 5804"/>
    <s v="EMEA"/>
    <s v="Oeztan"/>
    <s v="Veysel"/>
    <s v="Medium"/>
  </r>
  <r>
    <n v="10188"/>
    <n v="40"/>
    <n v="91.4"/>
    <n v="6"/>
    <x v="459"/>
    <x v="71"/>
    <x v="0"/>
    <n v="4"/>
    <n v="11"/>
    <x v="0"/>
    <x v="6"/>
    <n v="76"/>
    <x v="78"/>
    <x v="55"/>
    <n v="4722673215"/>
    <s v="Drammen 121, PR 744 Sentrum"/>
    <x v="45"/>
    <x v="42"/>
    <x v="2"/>
    <s v="N 5804"/>
    <s v="EMEA"/>
    <s v="Oeztan"/>
    <s v="Veysel"/>
    <s v="Medium"/>
  </r>
  <r>
    <n v="10188"/>
    <n v="38"/>
    <n v="96.34"/>
    <n v="4"/>
    <x v="460"/>
    <x v="71"/>
    <x v="0"/>
    <n v="4"/>
    <n v="11"/>
    <x v="0"/>
    <x v="6"/>
    <n v="118"/>
    <x v="79"/>
    <x v="55"/>
    <n v="4722673215"/>
    <s v="Drammen 121, PR 744 Sentrum"/>
    <x v="45"/>
    <x v="42"/>
    <x v="2"/>
    <s v="N 5804"/>
    <s v="EMEA"/>
    <s v="Oeztan"/>
    <s v="Veysel"/>
    <s v="Medium"/>
  </r>
  <r>
    <n v="10188"/>
    <n v="44"/>
    <n v="98.89"/>
    <n v="7"/>
    <x v="461"/>
    <x v="71"/>
    <x v="0"/>
    <n v="4"/>
    <n v="11"/>
    <x v="0"/>
    <x v="6"/>
    <n v="99"/>
    <x v="72"/>
    <x v="55"/>
    <n v="4722673215"/>
    <s v="Drammen 121, PR 744 Sentrum"/>
    <x v="45"/>
    <x v="42"/>
    <x v="2"/>
    <s v="N 5804"/>
    <s v="EMEA"/>
    <s v="Oeztan"/>
    <s v="Veysel"/>
    <s v="Medium"/>
  </r>
  <r>
    <n v="10188"/>
    <n v="45"/>
    <n v="100"/>
    <n v="3"/>
    <x v="74"/>
    <x v="71"/>
    <x v="0"/>
    <n v="4"/>
    <n v="11"/>
    <x v="0"/>
    <x v="6"/>
    <n v="193"/>
    <x v="76"/>
    <x v="55"/>
    <n v="4722673215"/>
    <s v="Drammen 121, PR 744 Sentrum"/>
    <x v="45"/>
    <x v="42"/>
    <x v="2"/>
    <s v="N 5804"/>
    <s v="EMEA"/>
    <s v="Oeztan"/>
    <s v="Veysel"/>
    <s v="Large"/>
  </r>
  <r>
    <n v="10188"/>
    <n v="48"/>
    <n v="100"/>
    <n v="1"/>
    <x v="98"/>
    <x v="71"/>
    <x v="0"/>
    <n v="4"/>
    <n v="11"/>
    <x v="0"/>
    <x v="6"/>
    <n v="95"/>
    <x v="77"/>
    <x v="55"/>
    <n v="4722673215"/>
    <s v="Drammen 121, PR 744 Sentrum"/>
    <x v="45"/>
    <x v="42"/>
    <x v="2"/>
    <s v="N 5804"/>
    <s v="EMEA"/>
    <s v="Oeztan"/>
    <s v="Veysel"/>
    <s v="Medium"/>
  </r>
  <r>
    <n v="10189"/>
    <n v="28"/>
    <n v="100"/>
    <n v="1"/>
    <x v="141"/>
    <x v="71"/>
    <x v="0"/>
    <n v="4"/>
    <n v="11"/>
    <x v="0"/>
    <x v="6"/>
    <n v="150"/>
    <x v="74"/>
    <x v="36"/>
    <n v="6265557265"/>
    <s v="78934 Hillside Dr."/>
    <x v="31"/>
    <x v="10"/>
    <x v="0"/>
    <n v="90003"/>
    <s v="NA"/>
    <s v="Young"/>
    <s v="Julie"/>
    <s v="Medium"/>
  </r>
  <r>
    <n v="10190"/>
    <n v="46"/>
    <n v="32.99"/>
    <n v="1"/>
    <x v="462"/>
    <x v="72"/>
    <x v="0"/>
    <n v="4"/>
    <n v="11"/>
    <x v="0"/>
    <x v="6"/>
    <n v="40"/>
    <x v="80"/>
    <x v="4"/>
    <s v="(91) 555 94 44"/>
    <s v="C/ Moralzarzal, 86"/>
    <x v="4"/>
    <x v="4"/>
    <x v="3"/>
    <n v="28034"/>
    <s v="EMEA"/>
    <s v="Freyre"/>
    <s v="Diego"/>
    <s v="Small"/>
  </r>
  <r>
    <n v="10190"/>
    <n v="40"/>
    <n v="66.72"/>
    <n v="2"/>
    <x v="463"/>
    <x v="72"/>
    <x v="0"/>
    <n v="4"/>
    <n v="11"/>
    <x v="0"/>
    <x v="6"/>
    <n v="81"/>
    <x v="85"/>
    <x v="4"/>
    <s v="(91) 555 94 44"/>
    <s v="C/ Moralzarzal, 86"/>
    <x v="4"/>
    <x v="4"/>
    <x v="3"/>
    <n v="28034"/>
    <s v="EMEA"/>
    <s v="Freyre"/>
    <s v="Diego"/>
    <s v="Small"/>
  </r>
  <r>
    <n v="10190"/>
    <n v="42"/>
    <n v="76.19"/>
    <n v="3"/>
    <x v="464"/>
    <x v="72"/>
    <x v="0"/>
    <n v="4"/>
    <n v="11"/>
    <x v="0"/>
    <x v="6"/>
    <n v="69"/>
    <x v="83"/>
    <x v="4"/>
    <s v="(91) 555 94 44"/>
    <s v="C/ Moralzarzal, 86"/>
    <x v="4"/>
    <x v="4"/>
    <x v="3"/>
    <n v="28034"/>
    <s v="EMEA"/>
    <s v="Freyre"/>
    <s v="Diego"/>
    <s v="Medium"/>
  </r>
  <r>
    <n v="10190"/>
    <n v="42"/>
    <n v="85.72"/>
    <n v="4"/>
    <x v="465"/>
    <x v="72"/>
    <x v="0"/>
    <n v="4"/>
    <n v="11"/>
    <x v="0"/>
    <x v="6"/>
    <n v="102"/>
    <x v="88"/>
    <x v="4"/>
    <s v="(91) 555 94 44"/>
    <s v="C/ Moralzarzal, 86"/>
    <x v="4"/>
    <x v="4"/>
    <x v="3"/>
    <n v="28034"/>
    <s v="EMEA"/>
    <s v="Freyre"/>
    <s v="Diego"/>
    <s v="Medium"/>
  </r>
  <r>
    <n v="10191"/>
    <n v="30"/>
    <n v="64.64"/>
    <n v="4"/>
    <x v="466"/>
    <x v="73"/>
    <x v="0"/>
    <n v="4"/>
    <n v="11"/>
    <x v="0"/>
    <x v="2"/>
    <n v="79"/>
    <x v="91"/>
    <x v="59"/>
    <s v="0221-5554327"/>
    <s v="Mehrheimerstr. 369"/>
    <x v="47"/>
    <x v="44"/>
    <x v="1"/>
    <n v="50739"/>
    <s v="EMEA"/>
    <s v="Pfalzheim"/>
    <s v="Henriette"/>
    <s v="Small"/>
  </r>
  <r>
    <n v="10191"/>
    <n v="21"/>
    <n v="100"/>
    <n v="3"/>
    <x v="59"/>
    <x v="73"/>
    <x v="0"/>
    <n v="4"/>
    <n v="11"/>
    <x v="0"/>
    <x v="2"/>
    <n v="194"/>
    <x v="90"/>
    <x v="59"/>
    <s v="0221-5554327"/>
    <s v="Mehrheimerstr. 369"/>
    <x v="47"/>
    <x v="44"/>
    <x v="1"/>
    <n v="50739"/>
    <s v="EMEA"/>
    <s v="Pfalzheim"/>
    <s v="Henriette"/>
    <s v="Medium"/>
  </r>
  <r>
    <n v="10191"/>
    <n v="23"/>
    <n v="100"/>
    <n v="5"/>
    <x v="25"/>
    <x v="73"/>
    <x v="0"/>
    <n v="4"/>
    <n v="11"/>
    <x v="0"/>
    <x v="2"/>
    <n v="146"/>
    <x v="86"/>
    <x v="59"/>
    <s v="0221-5554327"/>
    <s v="Mehrheimerstr. 369"/>
    <x v="47"/>
    <x v="44"/>
    <x v="1"/>
    <n v="50739"/>
    <s v="EMEA"/>
    <s v="Pfalzheim"/>
    <s v="Henriette"/>
    <s v="Medium"/>
  </r>
  <r>
    <n v="10191"/>
    <n v="48"/>
    <n v="60.01"/>
    <n v="2"/>
    <x v="467"/>
    <x v="73"/>
    <x v="0"/>
    <n v="4"/>
    <n v="11"/>
    <x v="0"/>
    <x v="2"/>
    <n v="61"/>
    <x v="82"/>
    <x v="59"/>
    <s v="0221-5554327"/>
    <s v="Mehrheimerstr. 369"/>
    <x v="47"/>
    <x v="44"/>
    <x v="1"/>
    <n v="50739"/>
    <s v="EMEA"/>
    <s v="Pfalzheim"/>
    <s v="Henriette"/>
    <s v="Small"/>
  </r>
  <r>
    <n v="10191"/>
    <n v="44"/>
    <n v="66.290000000000006"/>
    <n v="7"/>
    <x v="468"/>
    <x v="73"/>
    <x v="0"/>
    <n v="4"/>
    <n v="11"/>
    <x v="0"/>
    <x v="2"/>
    <n v="80"/>
    <x v="84"/>
    <x v="59"/>
    <s v="0221-5554327"/>
    <s v="Mehrheimerstr. 369"/>
    <x v="47"/>
    <x v="44"/>
    <x v="1"/>
    <n v="50739"/>
    <s v="EMEA"/>
    <s v="Pfalzheim"/>
    <s v="Henriette"/>
    <s v="Small"/>
  </r>
  <r>
    <n v="10191"/>
    <n v="43"/>
    <n v="72.739999999999995"/>
    <n v="9"/>
    <x v="469"/>
    <x v="73"/>
    <x v="0"/>
    <n v="4"/>
    <n v="11"/>
    <x v="0"/>
    <x v="6"/>
    <n v="62"/>
    <x v="87"/>
    <x v="59"/>
    <s v="0221-5554327"/>
    <s v="Mehrheimerstr. 369"/>
    <x v="47"/>
    <x v="44"/>
    <x v="1"/>
    <n v="50739"/>
    <s v="EMEA"/>
    <s v="Pfalzheim"/>
    <s v="Henriette"/>
    <s v="Medium"/>
  </r>
  <r>
    <n v="10191"/>
    <n v="32"/>
    <n v="100"/>
    <n v="8"/>
    <x v="52"/>
    <x v="73"/>
    <x v="0"/>
    <n v="4"/>
    <n v="11"/>
    <x v="0"/>
    <x v="2"/>
    <n v="148"/>
    <x v="94"/>
    <x v="59"/>
    <s v="0221-5554327"/>
    <s v="Mehrheimerstr. 369"/>
    <x v="47"/>
    <x v="44"/>
    <x v="1"/>
    <n v="50739"/>
    <s v="EMEA"/>
    <s v="Pfalzheim"/>
    <s v="Henriette"/>
    <s v="Medium"/>
  </r>
  <r>
    <n v="10191"/>
    <n v="36"/>
    <n v="94.88"/>
    <n v="6"/>
    <x v="470"/>
    <x v="73"/>
    <x v="0"/>
    <n v="4"/>
    <n v="11"/>
    <x v="0"/>
    <x v="2"/>
    <n v="80"/>
    <x v="81"/>
    <x v="59"/>
    <s v="0221-5554327"/>
    <s v="Mehrheimerstr. 369"/>
    <x v="47"/>
    <x v="44"/>
    <x v="1"/>
    <n v="50739"/>
    <s v="EMEA"/>
    <s v="Pfalzheim"/>
    <s v="Henriette"/>
    <s v="Medium"/>
  </r>
  <r>
    <n v="10191"/>
    <n v="40"/>
    <n v="100"/>
    <n v="1"/>
    <x v="72"/>
    <x v="73"/>
    <x v="0"/>
    <n v="4"/>
    <n v="11"/>
    <x v="0"/>
    <x v="2"/>
    <n v="117"/>
    <x v="95"/>
    <x v="59"/>
    <s v="0221-5554327"/>
    <s v="Mehrheimerstr. 369"/>
    <x v="47"/>
    <x v="44"/>
    <x v="1"/>
    <n v="50739"/>
    <s v="EMEA"/>
    <s v="Pfalzheim"/>
    <s v="Henriette"/>
    <s v="Medium"/>
  </r>
  <r>
    <n v="10192"/>
    <n v="30"/>
    <n v="30.59"/>
    <n v="13"/>
    <x v="471"/>
    <x v="73"/>
    <x v="0"/>
    <n v="4"/>
    <n v="11"/>
    <x v="0"/>
    <x v="2"/>
    <n v="37"/>
    <x v="96"/>
    <x v="0"/>
    <n v="6035558647"/>
    <s v="2304 Long Airport Avenue"/>
    <x v="0"/>
    <x v="0"/>
    <x v="0"/>
    <n v="62005"/>
    <s v="NA"/>
    <s v="Young"/>
    <s v="Valarie"/>
    <s v="Small"/>
  </r>
  <r>
    <n v="10192"/>
    <n v="22"/>
    <n v="100"/>
    <n v="11"/>
    <x v="36"/>
    <x v="73"/>
    <x v="0"/>
    <n v="4"/>
    <n v="11"/>
    <x v="0"/>
    <x v="2"/>
    <n v="141"/>
    <x v="97"/>
    <x v="0"/>
    <n v="6035558647"/>
    <s v="2304 Long Airport Avenue"/>
    <x v="0"/>
    <x v="0"/>
    <x v="0"/>
    <n v="62005"/>
    <s v="NA"/>
    <s v="Young"/>
    <s v="Valarie"/>
    <s v="Medium"/>
  </r>
  <r>
    <n v="10192"/>
    <n v="23"/>
    <n v="100"/>
    <n v="1"/>
    <x v="25"/>
    <x v="73"/>
    <x v="0"/>
    <n v="4"/>
    <n v="11"/>
    <x v="0"/>
    <x v="2"/>
    <n v="117"/>
    <x v="108"/>
    <x v="0"/>
    <n v="6035558647"/>
    <s v="2304 Long Airport Avenue"/>
    <x v="0"/>
    <x v="0"/>
    <x v="0"/>
    <n v="62005"/>
    <s v="NA"/>
    <s v="Young"/>
    <s v="Valarie"/>
    <s v="Medium"/>
  </r>
  <r>
    <n v="10192"/>
    <n v="32"/>
    <n v="72.77"/>
    <n v="3"/>
    <x v="472"/>
    <x v="73"/>
    <x v="0"/>
    <n v="4"/>
    <n v="11"/>
    <x v="0"/>
    <x v="2"/>
    <n v="85"/>
    <x v="102"/>
    <x v="0"/>
    <n v="6035558647"/>
    <s v="2304 Long Airport Avenue"/>
    <x v="0"/>
    <x v="0"/>
    <x v="0"/>
    <n v="62005"/>
    <s v="NA"/>
    <s v="Young"/>
    <s v="Valarie"/>
    <s v="Small"/>
  </r>
  <r>
    <n v="10192"/>
    <n v="47"/>
    <n v="53.83"/>
    <n v="6"/>
    <x v="473"/>
    <x v="73"/>
    <x v="0"/>
    <n v="4"/>
    <n v="11"/>
    <x v="0"/>
    <x v="2"/>
    <n v="50"/>
    <x v="101"/>
    <x v="0"/>
    <n v="6035558647"/>
    <s v="2304 Long Airport Avenue"/>
    <x v="0"/>
    <x v="0"/>
    <x v="0"/>
    <n v="62005"/>
    <s v="NA"/>
    <s v="Young"/>
    <s v="Valarie"/>
    <s v="Small"/>
  </r>
  <r>
    <n v="10192"/>
    <n v="37"/>
    <n v="69.819999999999993"/>
    <n v="4"/>
    <x v="474"/>
    <x v="73"/>
    <x v="0"/>
    <n v="4"/>
    <n v="11"/>
    <x v="0"/>
    <x v="2"/>
    <n v="73"/>
    <x v="104"/>
    <x v="0"/>
    <n v="6035558647"/>
    <s v="2304 Long Airport Avenue"/>
    <x v="0"/>
    <x v="0"/>
    <x v="0"/>
    <n v="62005"/>
    <s v="NA"/>
    <s v="Young"/>
    <s v="Valarie"/>
    <s v="Small"/>
  </r>
  <r>
    <n v="10192"/>
    <n v="26"/>
    <n v="100"/>
    <n v="12"/>
    <x v="7"/>
    <x v="73"/>
    <x v="0"/>
    <n v="4"/>
    <n v="11"/>
    <x v="0"/>
    <x v="2"/>
    <n v="169"/>
    <x v="30"/>
    <x v="0"/>
    <n v="6035558647"/>
    <s v="2304 Long Airport Avenue"/>
    <x v="0"/>
    <x v="0"/>
    <x v="0"/>
    <n v="62005"/>
    <s v="NA"/>
    <s v="Young"/>
    <s v="Valarie"/>
    <s v="Medium"/>
  </r>
  <r>
    <n v="10192"/>
    <n v="27"/>
    <n v="100"/>
    <n v="16"/>
    <x v="14"/>
    <x v="73"/>
    <x v="0"/>
    <n v="4"/>
    <n v="11"/>
    <x v="0"/>
    <x v="2"/>
    <n v="115"/>
    <x v="92"/>
    <x v="0"/>
    <n v="6035558647"/>
    <s v="2304 Long Airport Avenue"/>
    <x v="0"/>
    <x v="0"/>
    <x v="0"/>
    <n v="62005"/>
    <s v="NA"/>
    <s v="Young"/>
    <s v="Valarie"/>
    <s v="Medium"/>
  </r>
  <r>
    <n v="10192"/>
    <n v="29"/>
    <n v="100"/>
    <n v="7"/>
    <x v="27"/>
    <x v="73"/>
    <x v="0"/>
    <n v="4"/>
    <n v="11"/>
    <x v="0"/>
    <x v="2"/>
    <n v="124"/>
    <x v="106"/>
    <x v="0"/>
    <n v="6035558647"/>
    <s v="2304 Long Airport Avenue"/>
    <x v="0"/>
    <x v="0"/>
    <x v="0"/>
    <n v="62005"/>
    <s v="NA"/>
    <s v="Young"/>
    <s v="Valarie"/>
    <s v="Medium"/>
  </r>
  <r>
    <n v="10192"/>
    <n v="38"/>
    <n v="100"/>
    <n v="8"/>
    <x v="31"/>
    <x v="73"/>
    <x v="0"/>
    <n v="4"/>
    <n v="11"/>
    <x v="0"/>
    <x v="2"/>
    <n v="132"/>
    <x v="98"/>
    <x v="0"/>
    <n v="6035558647"/>
    <s v="2304 Long Airport Avenue"/>
    <x v="0"/>
    <x v="0"/>
    <x v="0"/>
    <n v="62005"/>
    <s v="NA"/>
    <s v="Young"/>
    <s v="Valarie"/>
    <s v="Medium"/>
  </r>
  <r>
    <n v="10192"/>
    <n v="46"/>
    <n v="83.6"/>
    <n v="2"/>
    <x v="475"/>
    <x v="73"/>
    <x v="0"/>
    <n v="4"/>
    <n v="11"/>
    <x v="0"/>
    <x v="2"/>
    <n v="90"/>
    <x v="105"/>
    <x v="0"/>
    <n v="6035558647"/>
    <s v="2304 Long Airport Avenue"/>
    <x v="0"/>
    <x v="0"/>
    <x v="0"/>
    <n v="62005"/>
    <s v="NA"/>
    <s v="Young"/>
    <s v="Valarie"/>
    <s v="Medium"/>
  </r>
  <r>
    <n v="10192"/>
    <n v="45"/>
    <n v="90.86"/>
    <n v="15"/>
    <x v="476"/>
    <x v="73"/>
    <x v="0"/>
    <n v="4"/>
    <n v="11"/>
    <x v="0"/>
    <x v="2"/>
    <n v="77"/>
    <x v="89"/>
    <x v="0"/>
    <n v="6035558647"/>
    <s v="2304 Long Airport Avenue"/>
    <x v="0"/>
    <x v="0"/>
    <x v="0"/>
    <n v="62005"/>
    <s v="NA"/>
    <s v="Young"/>
    <s v="Valarie"/>
    <s v="Medium"/>
  </r>
  <r>
    <n v="10192"/>
    <n v="45"/>
    <n v="100"/>
    <n v="9"/>
    <x v="74"/>
    <x v="73"/>
    <x v="0"/>
    <n v="4"/>
    <n v="11"/>
    <x v="0"/>
    <x v="2"/>
    <n v="141"/>
    <x v="100"/>
    <x v="0"/>
    <n v="6035558647"/>
    <s v="2304 Long Airport Avenue"/>
    <x v="0"/>
    <x v="0"/>
    <x v="0"/>
    <n v="62005"/>
    <s v="NA"/>
    <s v="Young"/>
    <s v="Valarie"/>
    <s v="Medium"/>
  </r>
  <r>
    <n v="10192"/>
    <n v="45"/>
    <n v="100"/>
    <n v="14"/>
    <x v="74"/>
    <x v="73"/>
    <x v="0"/>
    <n v="4"/>
    <n v="11"/>
    <x v="0"/>
    <x v="2"/>
    <n v="140"/>
    <x v="93"/>
    <x v="0"/>
    <n v="6035558647"/>
    <s v="2304 Long Airport Avenue"/>
    <x v="0"/>
    <x v="0"/>
    <x v="0"/>
    <n v="62005"/>
    <s v="NA"/>
    <s v="Young"/>
    <s v="Valarie"/>
    <s v="Medium"/>
  </r>
  <r>
    <n v="10192"/>
    <n v="46"/>
    <n v="100"/>
    <n v="5"/>
    <x v="20"/>
    <x v="73"/>
    <x v="0"/>
    <n v="4"/>
    <n v="11"/>
    <x v="0"/>
    <x v="2"/>
    <n v="107"/>
    <x v="107"/>
    <x v="0"/>
    <n v="6035558647"/>
    <s v="2304 Long Airport Avenue"/>
    <x v="0"/>
    <x v="0"/>
    <x v="0"/>
    <n v="62005"/>
    <s v="NA"/>
    <s v="Young"/>
    <s v="Valarie"/>
    <s v="Medium"/>
  </r>
  <r>
    <n v="10192"/>
    <n v="47"/>
    <n v="100"/>
    <n v="10"/>
    <x v="76"/>
    <x v="73"/>
    <x v="0"/>
    <n v="4"/>
    <n v="11"/>
    <x v="0"/>
    <x v="2"/>
    <n v="142"/>
    <x v="99"/>
    <x v="0"/>
    <n v="6035558647"/>
    <s v="2304 Long Airport Avenue"/>
    <x v="0"/>
    <x v="0"/>
    <x v="0"/>
    <n v="62005"/>
    <s v="NA"/>
    <s v="Young"/>
    <s v="Valarie"/>
    <s v="Large"/>
  </r>
  <r>
    <n v="10193"/>
    <n v="26"/>
    <n v="29.21"/>
    <n v="10"/>
    <x v="477"/>
    <x v="74"/>
    <x v="0"/>
    <n v="4"/>
    <n v="11"/>
    <x v="0"/>
    <x v="0"/>
    <n v="33"/>
    <x v="4"/>
    <x v="60"/>
    <s v="61-9-3844-6555"/>
    <s v="7 Allen Street"/>
    <x v="48"/>
    <x v="17"/>
    <x v="13"/>
    <n v="3150"/>
    <s v="APAC"/>
    <s v="Connery"/>
    <s v="Sean"/>
    <s v="Small"/>
  </r>
  <r>
    <n v="10193"/>
    <n v="22"/>
    <n v="41.03"/>
    <n v="12"/>
    <x v="478"/>
    <x v="74"/>
    <x v="0"/>
    <n v="4"/>
    <n v="11"/>
    <x v="0"/>
    <x v="0"/>
    <n v="41"/>
    <x v="0"/>
    <x v="60"/>
    <s v="61-9-3844-6555"/>
    <s v="7 Allen Street"/>
    <x v="48"/>
    <x v="17"/>
    <x v="13"/>
    <n v="3150"/>
    <s v="APAC"/>
    <s v="Connery"/>
    <s v="Sean"/>
    <s v="Small"/>
  </r>
  <r>
    <n v="10193"/>
    <n v="20"/>
    <n v="50.62"/>
    <n v="9"/>
    <x v="479"/>
    <x v="74"/>
    <x v="0"/>
    <n v="4"/>
    <n v="11"/>
    <x v="0"/>
    <x v="0"/>
    <n v="44"/>
    <x v="5"/>
    <x v="60"/>
    <s v="61-9-3844-6555"/>
    <s v="7 Allen Street"/>
    <x v="48"/>
    <x v="17"/>
    <x v="13"/>
    <n v="3150"/>
    <s v="APAC"/>
    <s v="Connery"/>
    <s v="Sean"/>
    <s v="Small"/>
  </r>
  <r>
    <n v="10193"/>
    <n v="24"/>
    <n v="51.84"/>
    <n v="3"/>
    <x v="480"/>
    <x v="74"/>
    <x v="0"/>
    <n v="4"/>
    <n v="11"/>
    <x v="0"/>
    <x v="0"/>
    <n v="62"/>
    <x v="12"/>
    <x v="60"/>
    <s v="61-9-3844-6555"/>
    <s v="7 Allen Street"/>
    <x v="48"/>
    <x v="17"/>
    <x v="13"/>
    <n v="3150"/>
    <s v="APAC"/>
    <s v="Connery"/>
    <s v="Sean"/>
    <s v="Small"/>
  </r>
  <r>
    <n v="10193"/>
    <n v="25"/>
    <n v="76.260000000000005"/>
    <n v="16"/>
    <x v="481"/>
    <x v="74"/>
    <x v="0"/>
    <n v="4"/>
    <n v="11"/>
    <x v="0"/>
    <x v="2"/>
    <n v="71"/>
    <x v="103"/>
    <x v="60"/>
    <s v="61-9-3844-6555"/>
    <s v="7 Allen Street"/>
    <x v="48"/>
    <x v="17"/>
    <x v="13"/>
    <n v="3150"/>
    <s v="APAC"/>
    <s v="Connery"/>
    <s v="Sean"/>
    <s v="Small"/>
  </r>
  <r>
    <n v="10193"/>
    <n v="20"/>
    <n v="100"/>
    <n v="4"/>
    <x v="138"/>
    <x v="74"/>
    <x v="0"/>
    <n v="4"/>
    <n v="11"/>
    <x v="0"/>
    <x v="0"/>
    <n v="97"/>
    <x v="15"/>
    <x v="60"/>
    <s v="61-9-3844-6555"/>
    <s v="7 Allen Street"/>
    <x v="48"/>
    <x v="17"/>
    <x v="13"/>
    <n v="3150"/>
    <s v="APAC"/>
    <s v="Connery"/>
    <s v="Sean"/>
    <s v="Small"/>
  </r>
  <r>
    <n v="10193"/>
    <n v="21"/>
    <n v="100"/>
    <n v="14"/>
    <x v="59"/>
    <x v="74"/>
    <x v="0"/>
    <n v="4"/>
    <n v="11"/>
    <x v="0"/>
    <x v="0"/>
    <n v="170"/>
    <x v="2"/>
    <x v="60"/>
    <s v="61-9-3844-6555"/>
    <s v="7 Allen Street"/>
    <x v="48"/>
    <x v="17"/>
    <x v="13"/>
    <n v="3150"/>
    <s v="APAC"/>
    <s v="Connery"/>
    <s v="Sean"/>
    <s v="Medium"/>
  </r>
  <r>
    <n v="10193"/>
    <n v="22"/>
    <n v="100"/>
    <n v="8"/>
    <x v="36"/>
    <x v="74"/>
    <x v="0"/>
    <n v="4"/>
    <n v="11"/>
    <x v="0"/>
    <x v="0"/>
    <n v="168"/>
    <x v="7"/>
    <x v="60"/>
    <s v="61-9-3844-6555"/>
    <s v="7 Allen Street"/>
    <x v="48"/>
    <x v="17"/>
    <x v="13"/>
    <n v="3150"/>
    <s v="APAC"/>
    <s v="Connery"/>
    <s v="Sean"/>
    <s v="Medium"/>
  </r>
  <r>
    <n v="10193"/>
    <n v="23"/>
    <n v="100"/>
    <n v="2"/>
    <x v="25"/>
    <x v="74"/>
    <x v="0"/>
    <n v="4"/>
    <n v="11"/>
    <x v="0"/>
    <x v="0"/>
    <n v="104"/>
    <x v="14"/>
    <x v="60"/>
    <s v="61-9-3844-6555"/>
    <s v="7 Allen Street"/>
    <x v="48"/>
    <x v="17"/>
    <x v="13"/>
    <n v="3150"/>
    <s v="APAC"/>
    <s v="Connery"/>
    <s v="Sean"/>
    <s v="Small"/>
  </r>
  <r>
    <n v="10193"/>
    <n v="24"/>
    <n v="97.55"/>
    <n v="15"/>
    <x v="482"/>
    <x v="74"/>
    <x v="0"/>
    <n v="4"/>
    <n v="11"/>
    <x v="0"/>
    <x v="0"/>
    <n v="92"/>
    <x v="1"/>
    <x v="60"/>
    <s v="61-9-3844-6555"/>
    <s v="7 Allen Street"/>
    <x v="48"/>
    <x v="17"/>
    <x v="13"/>
    <n v="3150"/>
    <s v="APAC"/>
    <s v="Connery"/>
    <s v="Sean"/>
    <s v="Small"/>
  </r>
  <r>
    <n v="10193"/>
    <n v="46"/>
    <n v="53.37"/>
    <n v="6"/>
    <x v="483"/>
    <x v="74"/>
    <x v="0"/>
    <n v="4"/>
    <n v="11"/>
    <x v="0"/>
    <x v="0"/>
    <n v="53"/>
    <x v="8"/>
    <x v="60"/>
    <s v="61-9-3844-6555"/>
    <s v="7 Allen Street"/>
    <x v="48"/>
    <x v="17"/>
    <x v="13"/>
    <n v="3150"/>
    <s v="APAC"/>
    <s v="Connery"/>
    <s v="Sean"/>
    <s v="Small"/>
  </r>
  <r>
    <n v="10193"/>
    <n v="42"/>
    <n v="59.33"/>
    <n v="13"/>
    <x v="484"/>
    <x v="74"/>
    <x v="0"/>
    <n v="4"/>
    <n v="11"/>
    <x v="0"/>
    <x v="0"/>
    <n v="60"/>
    <x v="3"/>
    <x v="60"/>
    <s v="61-9-3844-6555"/>
    <s v="7 Allen Street"/>
    <x v="48"/>
    <x v="17"/>
    <x v="13"/>
    <n v="3150"/>
    <s v="APAC"/>
    <s v="Connery"/>
    <s v="Sean"/>
    <s v="Small"/>
  </r>
  <r>
    <n v="10193"/>
    <n v="32"/>
    <n v="79.37"/>
    <n v="5"/>
    <x v="485"/>
    <x v="74"/>
    <x v="0"/>
    <n v="4"/>
    <n v="11"/>
    <x v="0"/>
    <x v="0"/>
    <n v="99"/>
    <x v="25"/>
    <x v="60"/>
    <s v="61-9-3844-6555"/>
    <s v="7 Allen Street"/>
    <x v="48"/>
    <x v="17"/>
    <x v="13"/>
    <n v="3150"/>
    <s v="APAC"/>
    <s v="Connery"/>
    <s v="Sean"/>
    <s v="Small"/>
  </r>
  <r>
    <n v="10193"/>
    <n v="28"/>
    <n v="93.21"/>
    <n v="1"/>
    <x v="486"/>
    <x v="74"/>
    <x v="0"/>
    <n v="4"/>
    <n v="11"/>
    <x v="0"/>
    <x v="0"/>
    <n v="101"/>
    <x v="13"/>
    <x v="60"/>
    <s v="61-9-3844-6555"/>
    <s v="7 Allen Street"/>
    <x v="48"/>
    <x v="17"/>
    <x v="13"/>
    <n v="3150"/>
    <s v="APAC"/>
    <s v="Connery"/>
    <s v="Sean"/>
    <s v="Small"/>
  </r>
  <r>
    <n v="10193"/>
    <n v="28"/>
    <n v="100"/>
    <n v="7"/>
    <x v="141"/>
    <x v="74"/>
    <x v="0"/>
    <n v="4"/>
    <n v="11"/>
    <x v="0"/>
    <x v="0"/>
    <n v="102"/>
    <x v="9"/>
    <x v="60"/>
    <s v="61-9-3844-6555"/>
    <s v="7 Allen Street"/>
    <x v="48"/>
    <x v="17"/>
    <x v="13"/>
    <n v="3150"/>
    <s v="APAC"/>
    <s v="Connery"/>
    <s v="Sean"/>
    <s v="Medium"/>
  </r>
  <r>
    <n v="10193"/>
    <n v="44"/>
    <n v="100"/>
    <n v="11"/>
    <x v="73"/>
    <x v="74"/>
    <x v="0"/>
    <n v="4"/>
    <n v="11"/>
    <x v="0"/>
    <x v="0"/>
    <n v="127"/>
    <x v="6"/>
    <x v="60"/>
    <s v="61-9-3844-6555"/>
    <s v="7 Allen Street"/>
    <x v="48"/>
    <x v="17"/>
    <x v="13"/>
    <n v="3150"/>
    <s v="APAC"/>
    <s v="Connery"/>
    <s v="Sean"/>
    <s v="Medium"/>
  </r>
  <r>
    <n v="10194"/>
    <n v="41"/>
    <n v="44.78"/>
    <n v="9"/>
    <x v="487"/>
    <x v="75"/>
    <x v="0"/>
    <n v="4"/>
    <n v="11"/>
    <x v="0"/>
    <x v="0"/>
    <n v="50"/>
    <x v="11"/>
    <x v="61"/>
    <s v="78.32.5555"/>
    <s v="2, rue du Commerce"/>
    <x v="49"/>
    <x v="45"/>
    <x v="9"/>
    <n v="69004"/>
    <s v="EMEA"/>
    <s v="Saveley"/>
    <s v="Mary"/>
    <s v="Small"/>
  </r>
  <r>
    <n v="10194"/>
    <n v="21"/>
    <n v="93.34"/>
    <n v="10"/>
    <x v="488"/>
    <x v="75"/>
    <x v="0"/>
    <n v="4"/>
    <n v="11"/>
    <x v="0"/>
    <x v="1"/>
    <n v="116"/>
    <x v="20"/>
    <x v="61"/>
    <s v="78.32.5555"/>
    <s v="2, rue du Commerce"/>
    <x v="49"/>
    <x v="45"/>
    <x v="9"/>
    <n v="69004"/>
    <s v="EMEA"/>
    <s v="Saveley"/>
    <s v="Mary"/>
    <s v="Small"/>
  </r>
  <r>
    <n v="10194"/>
    <n v="39"/>
    <n v="54.94"/>
    <n v="7"/>
    <x v="489"/>
    <x v="75"/>
    <x v="0"/>
    <n v="4"/>
    <n v="11"/>
    <x v="0"/>
    <x v="1"/>
    <n v="64"/>
    <x v="19"/>
    <x v="61"/>
    <s v="78.32.5555"/>
    <s v="2, rue du Commerce"/>
    <x v="49"/>
    <x v="45"/>
    <x v="9"/>
    <n v="69004"/>
    <s v="EMEA"/>
    <s v="Saveley"/>
    <s v="Mary"/>
    <s v="Small"/>
  </r>
  <r>
    <n v="10194"/>
    <n v="26"/>
    <n v="89.01"/>
    <n v="6"/>
    <x v="490"/>
    <x v="75"/>
    <x v="0"/>
    <n v="4"/>
    <n v="11"/>
    <x v="0"/>
    <x v="2"/>
    <n v="101"/>
    <x v="24"/>
    <x v="61"/>
    <s v="78.32.5555"/>
    <s v="2, rue du Commerce"/>
    <x v="49"/>
    <x v="45"/>
    <x v="9"/>
    <n v="69004"/>
    <s v="EMEA"/>
    <s v="Saveley"/>
    <s v="Mary"/>
    <s v="Small"/>
  </r>
  <r>
    <n v="10194"/>
    <n v="26"/>
    <n v="100"/>
    <n v="4"/>
    <x v="7"/>
    <x v="75"/>
    <x v="0"/>
    <n v="4"/>
    <n v="11"/>
    <x v="0"/>
    <x v="2"/>
    <n v="147"/>
    <x v="23"/>
    <x v="61"/>
    <s v="78.32.5555"/>
    <s v="2, rue du Commerce"/>
    <x v="49"/>
    <x v="45"/>
    <x v="9"/>
    <n v="69004"/>
    <s v="EMEA"/>
    <s v="Saveley"/>
    <s v="Mary"/>
    <s v="Medium"/>
  </r>
  <r>
    <n v="10194"/>
    <n v="45"/>
    <n v="70.489999999999995"/>
    <n v="2"/>
    <x v="491"/>
    <x v="75"/>
    <x v="0"/>
    <n v="4"/>
    <n v="11"/>
    <x v="0"/>
    <x v="1"/>
    <n v="60"/>
    <x v="10"/>
    <x v="61"/>
    <s v="78.32.5555"/>
    <s v="2, rue du Commerce"/>
    <x v="49"/>
    <x v="45"/>
    <x v="9"/>
    <n v="69004"/>
    <s v="EMEA"/>
    <s v="Saveley"/>
    <s v="Mary"/>
    <s v="Medium"/>
  </r>
  <r>
    <n v="10194"/>
    <n v="32"/>
    <n v="100"/>
    <n v="5"/>
    <x v="52"/>
    <x v="75"/>
    <x v="0"/>
    <n v="4"/>
    <n v="11"/>
    <x v="0"/>
    <x v="1"/>
    <n v="121"/>
    <x v="21"/>
    <x v="61"/>
    <s v="78.32.5555"/>
    <s v="2, rue du Commerce"/>
    <x v="49"/>
    <x v="45"/>
    <x v="9"/>
    <n v="69004"/>
    <s v="EMEA"/>
    <s v="Saveley"/>
    <s v="Mary"/>
    <s v="Medium"/>
  </r>
  <r>
    <n v="10194"/>
    <n v="37"/>
    <n v="97.27"/>
    <n v="3"/>
    <x v="492"/>
    <x v="75"/>
    <x v="0"/>
    <n v="4"/>
    <n v="11"/>
    <x v="0"/>
    <x v="1"/>
    <n v="96"/>
    <x v="18"/>
    <x v="61"/>
    <s v="78.32.5555"/>
    <s v="2, rue du Commerce"/>
    <x v="49"/>
    <x v="45"/>
    <x v="9"/>
    <n v="69004"/>
    <s v="EMEA"/>
    <s v="Saveley"/>
    <s v="Mary"/>
    <s v="Medium"/>
  </r>
  <r>
    <n v="10194"/>
    <n v="38"/>
    <n v="100"/>
    <n v="8"/>
    <x v="31"/>
    <x v="75"/>
    <x v="0"/>
    <n v="4"/>
    <n v="11"/>
    <x v="0"/>
    <x v="1"/>
    <n v="136"/>
    <x v="17"/>
    <x v="61"/>
    <s v="78.32.5555"/>
    <s v="2, rue du Commerce"/>
    <x v="49"/>
    <x v="45"/>
    <x v="9"/>
    <n v="69004"/>
    <s v="EMEA"/>
    <s v="Saveley"/>
    <s v="Mary"/>
    <s v="Medium"/>
  </r>
  <r>
    <n v="10194"/>
    <n v="42"/>
    <n v="100"/>
    <n v="11"/>
    <x v="19"/>
    <x v="75"/>
    <x v="0"/>
    <n v="4"/>
    <n v="11"/>
    <x v="0"/>
    <x v="2"/>
    <n v="214"/>
    <x v="16"/>
    <x v="61"/>
    <s v="78.32.5555"/>
    <s v="2, rue du Commerce"/>
    <x v="49"/>
    <x v="45"/>
    <x v="9"/>
    <n v="69004"/>
    <s v="EMEA"/>
    <s v="Saveley"/>
    <s v="Mary"/>
    <s v="Large"/>
  </r>
  <r>
    <n v="10194"/>
    <n v="49"/>
    <n v="100"/>
    <n v="1"/>
    <x v="94"/>
    <x v="75"/>
    <x v="0"/>
    <n v="4"/>
    <n v="11"/>
    <x v="0"/>
    <x v="1"/>
    <n v="127"/>
    <x v="22"/>
    <x v="61"/>
    <s v="78.32.5555"/>
    <s v="2, rue du Commerce"/>
    <x v="49"/>
    <x v="45"/>
    <x v="9"/>
    <n v="69004"/>
    <s v="EMEA"/>
    <s v="Saveley"/>
    <s v="Mary"/>
    <s v="Medium"/>
  </r>
  <r>
    <n v="10195"/>
    <n v="32"/>
    <n v="28.29"/>
    <n v="7"/>
    <x v="493"/>
    <x v="75"/>
    <x v="0"/>
    <n v="4"/>
    <n v="11"/>
    <x v="0"/>
    <x v="2"/>
    <n v="35"/>
    <x v="28"/>
    <x v="62"/>
    <n v="9145554562"/>
    <s v="3758 North Pendale Street"/>
    <x v="50"/>
    <x v="2"/>
    <x v="0"/>
    <n v="24067"/>
    <s v="NA"/>
    <s v="Frick"/>
    <s v="Steve"/>
    <s v="Small"/>
  </r>
  <r>
    <n v="10195"/>
    <n v="32"/>
    <n v="43.29"/>
    <n v="8"/>
    <x v="494"/>
    <x v="75"/>
    <x v="0"/>
    <n v="4"/>
    <n v="11"/>
    <x v="0"/>
    <x v="1"/>
    <n v="54"/>
    <x v="26"/>
    <x v="62"/>
    <n v="9145554562"/>
    <s v="3758 North Pendale Street"/>
    <x v="50"/>
    <x v="2"/>
    <x v="0"/>
    <n v="24067"/>
    <s v="NA"/>
    <s v="Frick"/>
    <s v="Steve"/>
    <s v="Small"/>
  </r>
  <r>
    <n v="10195"/>
    <n v="33"/>
    <n v="54.68"/>
    <n v="1"/>
    <x v="495"/>
    <x v="75"/>
    <x v="0"/>
    <n v="4"/>
    <n v="11"/>
    <x v="0"/>
    <x v="3"/>
    <n v="62"/>
    <x v="34"/>
    <x v="62"/>
    <n v="9145554562"/>
    <s v="3758 North Pendale Street"/>
    <x v="50"/>
    <x v="2"/>
    <x v="0"/>
    <n v="24067"/>
    <s v="NA"/>
    <s v="Frick"/>
    <s v="Steve"/>
    <s v="Small"/>
  </r>
  <r>
    <n v="10195"/>
    <n v="27"/>
    <n v="100"/>
    <n v="5"/>
    <x v="14"/>
    <x v="75"/>
    <x v="0"/>
    <n v="4"/>
    <n v="11"/>
    <x v="0"/>
    <x v="2"/>
    <n v="163"/>
    <x v="31"/>
    <x v="62"/>
    <n v="9145554562"/>
    <s v="3758 North Pendale Street"/>
    <x v="50"/>
    <x v="2"/>
    <x v="0"/>
    <n v="24067"/>
    <s v="NA"/>
    <s v="Frick"/>
    <s v="Steve"/>
    <s v="Medium"/>
  </r>
  <r>
    <n v="10195"/>
    <n v="44"/>
    <n v="66.47"/>
    <n v="3"/>
    <x v="496"/>
    <x v="75"/>
    <x v="0"/>
    <n v="4"/>
    <n v="11"/>
    <x v="0"/>
    <x v="2"/>
    <n v="57"/>
    <x v="29"/>
    <x v="62"/>
    <n v="9145554562"/>
    <s v="3758 North Pendale Street"/>
    <x v="50"/>
    <x v="2"/>
    <x v="0"/>
    <n v="24067"/>
    <s v="NA"/>
    <s v="Frick"/>
    <s v="Steve"/>
    <s v="Small"/>
  </r>
  <r>
    <n v="10195"/>
    <n v="34"/>
    <n v="100"/>
    <n v="2"/>
    <x v="30"/>
    <x v="75"/>
    <x v="0"/>
    <n v="4"/>
    <n v="11"/>
    <x v="0"/>
    <x v="2"/>
    <n v="118"/>
    <x v="32"/>
    <x v="62"/>
    <n v="9145554562"/>
    <s v="3758 North Pendale Street"/>
    <x v="50"/>
    <x v="2"/>
    <x v="0"/>
    <n v="24067"/>
    <s v="NA"/>
    <s v="Frick"/>
    <s v="Steve"/>
    <s v="Medium"/>
  </r>
  <r>
    <n v="10195"/>
    <n v="35"/>
    <n v="100"/>
    <n v="9"/>
    <x v="17"/>
    <x v="75"/>
    <x v="0"/>
    <n v="4"/>
    <n v="11"/>
    <x v="0"/>
    <x v="1"/>
    <n v="122"/>
    <x v="33"/>
    <x v="62"/>
    <n v="9145554562"/>
    <s v="3758 North Pendale Street"/>
    <x v="50"/>
    <x v="2"/>
    <x v="0"/>
    <n v="24067"/>
    <s v="NA"/>
    <s v="Frick"/>
    <s v="Steve"/>
    <s v="Medium"/>
  </r>
  <r>
    <n v="10195"/>
    <n v="49"/>
    <n v="100"/>
    <n v="6"/>
    <x v="94"/>
    <x v="75"/>
    <x v="0"/>
    <n v="4"/>
    <n v="11"/>
    <x v="0"/>
    <x v="1"/>
    <n v="118"/>
    <x v="38"/>
    <x v="62"/>
    <n v="9145554562"/>
    <s v="3758 North Pendale Street"/>
    <x v="50"/>
    <x v="2"/>
    <x v="0"/>
    <n v="24067"/>
    <s v="NA"/>
    <s v="Frick"/>
    <s v="Steve"/>
    <s v="Medium"/>
  </r>
  <r>
    <n v="10195"/>
    <n v="49"/>
    <n v="100"/>
    <n v="4"/>
    <x v="94"/>
    <x v="75"/>
    <x v="0"/>
    <n v="4"/>
    <n v="11"/>
    <x v="0"/>
    <x v="1"/>
    <n v="115"/>
    <x v="35"/>
    <x v="62"/>
    <n v="9145554562"/>
    <s v="3758 North Pendale Street"/>
    <x v="50"/>
    <x v="2"/>
    <x v="0"/>
    <n v="24067"/>
    <s v="NA"/>
    <s v="Frick"/>
    <s v="Steve"/>
    <s v="Medium"/>
  </r>
  <r>
    <n v="10195"/>
    <n v="50"/>
    <n v="100"/>
    <n v="10"/>
    <x v="43"/>
    <x v="75"/>
    <x v="0"/>
    <n v="4"/>
    <n v="11"/>
    <x v="0"/>
    <x v="2"/>
    <n v="169"/>
    <x v="30"/>
    <x v="62"/>
    <n v="9145554562"/>
    <s v="3758 North Pendale Street"/>
    <x v="50"/>
    <x v="2"/>
    <x v="0"/>
    <n v="24067"/>
    <s v="NA"/>
    <s v="Frick"/>
    <s v="Steve"/>
    <s v="Large"/>
  </r>
  <r>
    <n v="10196"/>
    <n v="24"/>
    <n v="100"/>
    <n v="6"/>
    <x v="26"/>
    <x v="76"/>
    <x v="0"/>
    <n v="4"/>
    <n v="11"/>
    <x v="0"/>
    <x v="2"/>
    <n v="151"/>
    <x v="36"/>
    <x v="63"/>
    <n v="2035559545"/>
    <s v="567 North Pendale Street"/>
    <x v="51"/>
    <x v="24"/>
    <x v="0"/>
    <n v="97823"/>
    <s v="NA"/>
    <s v="Murphy"/>
    <s v="Leslie"/>
    <s v="Medium"/>
  </r>
  <r>
    <n v="10196"/>
    <n v="27"/>
    <n v="100"/>
    <n v="8"/>
    <x v="14"/>
    <x v="76"/>
    <x v="0"/>
    <n v="4"/>
    <n v="11"/>
    <x v="0"/>
    <x v="2"/>
    <n v="143"/>
    <x v="37"/>
    <x v="63"/>
    <n v="2035559545"/>
    <s v="567 North Pendale Street"/>
    <x v="51"/>
    <x v="24"/>
    <x v="0"/>
    <n v="97823"/>
    <s v="NA"/>
    <s v="Murphy"/>
    <s v="Leslie"/>
    <s v="Medium"/>
  </r>
  <r>
    <n v="10196"/>
    <n v="46"/>
    <n v="62.09"/>
    <n v="7"/>
    <x v="497"/>
    <x v="76"/>
    <x v="0"/>
    <n v="4"/>
    <n v="11"/>
    <x v="0"/>
    <x v="3"/>
    <n v="58"/>
    <x v="27"/>
    <x v="63"/>
    <n v="2035559545"/>
    <s v="567 North Pendale Street"/>
    <x v="51"/>
    <x v="24"/>
    <x v="0"/>
    <n v="97823"/>
    <s v="NA"/>
    <s v="Murphy"/>
    <s v="Leslie"/>
    <s v="Small"/>
  </r>
  <r>
    <n v="10196"/>
    <n v="35"/>
    <n v="100"/>
    <n v="3"/>
    <x v="17"/>
    <x v="76"/>
    <x v="0"/>
    <n v="4"/>
    <n v="11"/>
    <x v="0"/>
    <x v="3"/>
    <n v="100"/>
    <x v="49"/>
    <x v="63"/>
    <n v="2035559545"/>
    <s v="567 North Pendale Street"/>
    <x v="51"/>
    <x v="24"/>
    <x v="0"/>
    <n v="97823"/>
    <s v="NA"/>
    <s v="Murphy"/>
    <s v="Leslie"/>
    <s v="Medium"/>
  </r>
  <r>
    <n v="10196"/>
    <n v="38"/>
    <n v="100"/>
    <n v="4"/>
    <x v="31"/>
    <x v="76"/>
    <x v="0"/>
    <n v="4"/>
    <n v="11"/>
    <x v="0"/>
    <x v="2"/>
    <n v="173"/>
    <x v="45"/>
    <x v="63"/>
    <n v="2035559545"/>
    <s v="567 North Pendale Street"/>
    <x v="51"/>
    <x v="24"/>
    <x v="0"/>
    <n v="97823"/>
    <s v="NA"/>
    <s v="Murphy"/>
    <s v="Leslie"/>
    <s v="Large"/>
  </r>
  <r>
    <n v="10196"/>
    <n v="47"/>
    <n v="100"/>
    <n v="5"/>
    <x v="76"/>
    <x v="76"/>
    <x v="0"/>
    <n v="4"/>
    <n v="11"/>
    <x v="0"/>
    <x v="2"/>
    <n v="207"/>
    <x v="51"/>
    <x v="63"/>
    <n v="2035559545"/>
    <s v="567 North Pendale Street"/>
    <x v="51"/>
    <x v="24"/>
    <x v="0"/>
    <n v="97823"/>
    <s v="NA"/>
    <s v="Murphy"/>
    <s v="Leslie"/>
    <s v="Large"/>
  </r>
  <r>
    <n v="10196"/>
    <n v="50"/>
    <n v="94.4"/>
    <n v="2"/>
    <x v="498"/>
    <x v="76"/>
    <x v="0"/>
    <n v="4"/>
    <n v="11"/>
    <x v="0"/>
    <x v="4"/>
    <n v="86"/>
    <x v="40"/>
    <x v="63"/>
    <n v="2035559545"/>
    <s v="567 North Pendale Street"/>
    <x v="51"/>
    <x v="24"/>
    <x v="0"/>
    <n v="97823"/>
    <s v="NA"/>
    <s v="Murphy"/>
    <s v="Leslie"/>
    <s v="Medium"/>
  </r>
  <r>
    <n v="10196"/>
    <n v="49"/>
    <n v="100"/>
    <n v="1"/>
    <x v="94"/>
    <x v="76"/>
    <x v="0"/>
    <n v="4"/>
    <n v="11"/>
    <x v="0"/>
    <x v="0"/>
    <n v="136"/>
    <x v="42"/>
    <x v="63"/>
    <n v="2035559545"/>
    <s v="567 North Pendale Street"/>
    <x v="51"/>
    <x v="24"/>
    <x v="0"/>
    <n v="97823"/>
    <s v="NA"/>
    <s v="Murphy"/>
    <s v="Leslie"/>
    <s v="Medium"/>
  </r>
  <r>
    <n v="10197"/>
    <n v="29"/>
    <n v="41.71"/>
    <n v="1"/>
    <x v="499"/>
    <x v="76"/>
    <x v="0"/>
    <n v="4"/>
    <n v="11"/>
    <x v="0"/>
    <x v="5"/>
    <n v="49"/>
    <x v="59"/>
    <x v="18"/>
    <s v="(93) 203 4555"/>
    <s v="Rambla de Catalu¤a, 23"/>
    <x v="16"/>
    <x v="15"/>
    <x v="3"/>
    <n v="8022"/>
    <s v="EMEA"/>
    <s v="Saavedra"/>
    <s v="Eduardo"/>
    <s v="Small"/>
  </r>
  <r>
    <n v="10197"/>
    <n v="23"/>
    <n v="64.67"/>
    <n v="9"/>
    <x v="500"/>
    <x v="76"/>
    <x v="0"/>
    <n v="4"/>
    <n v="11"/>
    <x v="0"/>
    <x v="4"/>
    <n v="66"/>
    <x v="44"/>
    <x v="18"/>
    <s v="(93) 203 4555"/>
    <s v="Rambla de Catalu¤a, 23"/>
    <x v="16"/>
    <x v="15"/>
    <x v="3"/>
    <n v="8022"/>
    <s v="EMEA"/>
    <s v="Saavedra"/>
    <s v="Eduardo"/>
    <s v="Small"/>
  </r>
  <r>
    <n v="10197"/>
    <n v="22"/>
    <n v="86.38"/>
    <n v="5"/>
    <x v="501"/>
    <x v="76"/>
    <x v="0"/>
    <n v="4"/>
    <n v="11"/>
    <x v="0"/>
    <x v="0"/>
    <n v="83"/>
    <x v="50"/>
    <x v="18"/>
    <s v="(93) 203 4555"/>
    <s v="Rambla de Catalu¤a, 23"/>
    <x v="16"/>
    <x v="15"/>
    <x v="3"/>
    <n v="8022"/>
    <s v="EMEA"/>
    <s v="Saavedra"/>
    <s v="Eduardo"/>
    <s v="Small"/>
  </r>
  <r>
    <n v="10197"/>
    <n v="42"/>
    <n v="50.23"/>
    <n v="12"/>
    <x v="502"/>
    <x v="76"/>
    <x v="0"/>
    <n v="4"/>
    <n v="11"/>
    <x v="0"/>
    <x v="4"/>
    <n v="54"/>
    <x v="39"/>
    <x v="18"/>
    <s v="(93) 203 4555"/>
    <s v="Rambla de Catalu¤a, 23"/>
    <x v="16"/>
    <x v="15"/>
    <x v="3"/>
    <n v="8022"/>
    <s v="EMEA"/>
    <s v="Saavedra"/>
    <s v="Eduardo"/>
    <s v="Small"/>
  </r>
  <r>
    <n v="10197"/>
    <n v="24"/>
    <n v="90.52"/>
    <n v="2"/>
    <x v="503"/>
    <x v="76"/>
    <x v="0"/>
    <n v="4"/>
    <n v="11"/>
    <x v="0"/>
    <x v="4"/>
    <n v="90"/>
    <x v="61"/>
    <x v="18"/>
    <s v="(93) 203 4555"/>
    <s v="Rambla de Catalu¤a, 23"/>
    <x v="16"/>
    <x v="15"/>
    <x v="3"/>
    <n v="8022"/>
    <s v="EMEA"/>
    <s v="Saavedra"/>
    <s v="Eduardo"/>
    <s v="Small"/>
  </r>
  <r>
    <n v="10197"/>
    <n v="22"/>
    <n v="100"/>
    <n v="3"/>
    <x v="36"/>
    <x v="76"/>
    <x v="0"/>
    <n v="4"/>
    <n v="11"/>
    <x v="0"/>
    <x v="0"/>
    <n v="105"/>
    <x v="71"/>
    <x v="18"/>
    <s v="(93) 203 4555"/>
    <s v="Rambla de Catalu¤a, 23"/>
    <x v="16"/>
    <x v="15"/>
    <x v="3"/>
    <n v="8022"/>
    <s v="EMEA"/>
    <s v="Saavedra"/>
    <s v="Eduardo"/>
    <s v="Small"/>
  </r>
  <r>
    <n v="10197"/>
    <n v="27"/>
    <n v="92.16"/>
    <n v="10"/>
    <x v="504"/>
    <x v="76"/>
    <x v="0"/>
    <n v="4"/>
    <n v="11"/>
    <x v="0"/>
    <x v="4"/>
    <n v="100"/>
    <x v="46"/>
    <x v="18"/>
    <s v="(93) 203 4555"/>
    <s v="Rambla de Catalu¤a, 23"/>
    <x v="16"/>
    <x v="15"/>
    <x v="3"/>
    <n v="8022"/>
    <s v="EMEA"/>
    <s v="Saavedra"/>
    <s v="Eduardo"/>
    <s v="Small"/>
  </r>
  <r>
    <n v="10197"/>
    <n v="35"/>
    <n v="93.35"/>
    <n v="11"/>
    <x v="505"/>
    <x v="76"/>
    <x v="0"/>
    <n v="4"/>
    <n v="11"/>
    <x v="0"/>
    <x v="4"/>
    <n v="99"/>
    <x v="43"/>
    <x v="18"/>
    <s v="(93) 203 4555"/>
    <s v="Rambla de Catalu¤a, 23"/>
    <x v="16"/>
    <x v="15"/>
    <x v="3"/>
    <n v="8022"/>
    <s v="EMEA"/>
    <s v="Saavedra"/>
    <s v="Eduardo"/>
    <s v="Medium"/>
  </r>
  <r>
    <n v="10197"/>
    <n v="47"/>
    <n v="83.2"/>
    <n v="8"/>
    <x v="506"/>
    <x v="76"/>
    <x v="0"/>
    <n v="4"/>
    <n v="11"/>
    <x v="0"/>
    <x v="0"/>
    <n v="88"/>
    <x v="47"/>
    <x v="18"/>
    <s v="(93) 203 4555"/>
    <s v="Rambla de Catalu¤a, 23"/>
    <x v="16"/>
    <x v="15"/>
    <x v="3"/>
    <n v="8022"/>
    <s v="EMEA"/>
    <s v="Saavedra"/>
    <s v="Eduardo"/>
    <s v="Medium"/>
  </r>
  <r>
    <n v="10197"/>
    <n v="50"/>
    <n v="78.790000000000006"/>
    <n v="7"/>
    <x v="507"/>
    <x v="76"/>
    <x v="0"/>
    <n v="4"/>
    <n v="11"/>
    <x v="0"/>
    <x v="4"/>
    <n v="72"/>
    <x v="41"/>
    <x v="18"/>
    <s v="(93) 203 4555"/>
    <s v="Rambla de Catalu¤a, 23"/>
    <x v="16"/>
    <x v="15"/>
    <x v="3"/>
    <n v="8022"/>
    <s v="EMEA"/>
    <s v="Saavedra"/>
    <s v="Eduardo"/>
    <s v="Medium"/>
  </r>
  <r>
    <n v="10197"/>
    <n v="46"/>
    <n v="87.74"/>
    <n v="4"/>
    <x v="508"/>
    <x v="76"/>
    <x v="0"/>
    <n v="4"/>
    <n v="11"/>
    <x v="0"/>
    <x v="4"/>
    <n v="86"/>
    <x v="68"/>
    <x v="18"/>
    <s v="(93) 203 4555"/>
    <s v="Rambla de Catalu¤a, 23"/>
    <x v="16"/>
    <x v="15"/>
    <x v="3"/>
    <n v="8022"/>
    <s v="EMEA"/>
    <s v="Saavedra"/>
    <s v="Eduardo"/>
    <s v="Medium"/>
  </r>
  <r>
    <n v="10197"/>
    <n v="41"/>
    <n v="100"/>
    <n v="13"/>
    <x v="32"/>
    <x v="76"/>
    <x v="0"/>
    <n v="4"/>
    <n v="11"/>
    <x v="0"/>
    <x v="4"/>
    <n v="122"/>
    <x v="52"/>
    <x v="18"/>
    <s v="(93) 203 4555"/>
    <s v="Rambla de Catalu¤a, 23"/>
    <x v="16"/>
    <x v="15"/>
    <x v="3"/>
    <n v="8022"/>
    <s v="EMEA"/>
    <s v="Saavedra"/>
    <s v="Eduardo"/>
    <s v="Medium"/>
  </r>
  <r>
    <n v="10197"/>
    <n v="45"/>
    <n v="100"/>
    <n v="6"/>
    <x v="74"/>
    <x v="76"/>
    <x v="0"/>
    <n v="4"/>
    <n v="11"/>
    <x v="0"/>
    <x v="2"/>
    <n v="136"/>
    <x v="53"/>
    <x v="18"/>
    <s v="(93) 203 4555"/>
    <s v="Rambla de Catalu¤a, 23"/>
    <x v="16"/>
    <x v="15"/>
    <x v="3"/>
    <n v="8022"/>
    <s v="EMEA"/>
    <s v="Saavedra"/>
    <s v="Eduardo"/>
    <s v="Medium"/>
  </r>
  <r>
    <n v="10197"/>
    <n v="50"/>
    <n v="100"/>
    <n v="14"/>
    <x v="43"/>
    <x v="76"/>
    <x v="0"/>
    <n v="4"/>
    <n v="11"/>
    <x v="0"/>
    <x v="0"/>
    <n v="87"/>
    <x v="48"/>
    <x v="18"/>
    <s v="(93) 203 4555"/>
    <s v="Rambla de Catalu¤a, 23"/>
    <x v="16"/>
    <x v="15"/>
    <x v="3"/>
    <n v="8022"/>
    <s v="EMEA"/>
    <s v="Saavedra"/>
    <s v="Eduardo"/>
    <s v="Medium"/>
  </r>
  <r>
    <n v="10198"/>
    <n v="27"/>
    <n v="71.67"/>
    <n v="6"/>
    <x v="509"/>
    <x v="77"/>
    <x v="0"/>
    <n v="4"/>
    <n v="11"/>
    <x v="0"/>
    <x v="0"/>
    <n v="65"/>
    <x v="55"/>
    <x v="8"/>
    <s v="+63 2 555 3587"/>
    <s v="15 McCallum Street - NatWest Center #13-03"/>
    <x v="7"/>
    <x v="7"/>
    <x v="6"/>
    <s v="1227 MM"/>
    <s v="Japan"/>
    <s v="Cruz"/>
    <s v="Arnold"/>
    <s v="Small"/>
  </r>
  <r>
    <n v="10198"/>
    <n v="40"/>
    <n v="63.67"/>
    <n v="2"/>
    <x v="510"/>
    <x v="77"/>
    <x v="0"/>
    <n v="4"/>
    <n v="11"/>
    <x v="0"/>
    <x v="5"/>
    <n v="74"/>
    <x v="60"/>
    <x v="8"/>
    <s v="+63 2 555 3587"/>
    <s v="15 McCallum Street - NatWest Center #13-03"/>
    <x v="7"/>
    <x v="7"/>
    <x v="6"/>
    <s v="1227 MM"/>
    <s v="Japan"/>
    <s v="Cruz"/>
    <s v="Arnold"/>
    <s v="Small"/>
  </r>
  <r>
    <n v="10198"/>
    <n v="43"/>
    <n v="66.19"/>
    <n v="3"/>
    <x v="511"/>
    <x v="77"/>
    <x v="0"/>
    <n v="4"/>
    <n v="11"/>
    <x v="0"/>
    <x v="5"/>
    <n v="68"/>
    <x v="65"/>
    <x v="8"/>
    <s v="+63 2 555 3587"/>
    <s v="15 McCallum Street - NatWest Center #13-03"/>
    <x v="7"/>
    <x v="7"/>
    <x v="6"/>
    <s v="1227 MM"/>
    <s v="Japan"/>
    <s v="Cruz"/>
    <s v="Arnold"/>
    <s v="Small"/>
  </r>
  <r>
    <n v="10198"/>
    <n v="48"/>
    <n v="67.819999999999993"/>
    <n v="5"/>
    <x v="512"/>
    <x v="77"/>
    <x v="0"/>
    <n v="4"/>
    <n v="11"/>
    <x v="0"/>
    <x v="5"/>
    <n v="68"/>
    <x v="70"/>
    <x v="8"/>
    <s v="+63 2 555 3587"/>
    <s v="15 McCallum Street - NatWest Center #13-03"/>
    <x v="7"/>
    <x v="7"/>
    <x v="6"/>
    <s v="1227 MM"/>
    <s v="Japan"/>
    <s v="Cruz"/>
    <s v="Arnold"/>
    <s v="Medium"/>
  </r>
  <r>
    <n v="10198"/>
    <n v="42"/>
    <n v="100"/>
    <n v="4"/>
    <x v="19"/>
    <x v="77"/>
    <x v="0"/>
    <n v="4"/>
    <n v="11"/>
    <x v="0"/>
    <x v="5"/>
    <n v="157"/>
    <x v="69"/>
    <x v="8"/>
    <s v="+63 2 555 3587"/>
    <s v="15 McCallum Street - NatWest Center #13-03"/>
    <x v="7"/>
    <x v="7"/>
    <x v="6"/>
    <s v="1227 MM"/>
    <s v="Japan"/>
    <s v="Cruz"/>
    <s v="Arnold"/>
    <s v="Large"/>
  </r>
  <r>
    <n v="10198"/>
    <n v="42"/>
    <n v="100"/>
    <n v="1"/>
    <x v="19"/>
    <x v="77"/>
    <x v="0"/>
    <n v="4"/>
    <n v="11"/>
    <x v="0"/>
    <x v="5"/>
    <n v="99"/>
    <x v="67"/>
    <x v="8"/>
    <s v="+63 2 555 3587"/>
    <s v="15 McCallum Street - NatWest Center #13-03"/>
    <x v="7"/>
    <x v="7"/>
    <x v="6"/>
    <s v="1227 MM"/>
    <s v="Japan"/>
    <s v="Cruz"/>
    <s v="Arnold"/>
    <s v="Medium"/>
  </r>
  <r>
    <n v="10199"/>
    <n v="29"/>
    <n v="38.4"/>
    <n v="1"/>
    <x v="513"/>
    <x v="78"/>
    <x v="0"/>
    <n v="4"/>
    <n v="12"/>
    <x v="0"/>
    <x v="0"/>
    <n v="43"/>
    <x v="54"/>
    <x v="64"/>
    <n v="3105553722"/>
    <s v="3675 Furth Circle"/>
    <x v="52"/>
    <x v="10"/>
    <x v="0"/>
    <n v="94019"/>
    <s v="NA"/>
    <s v="Thompson"/>
    <s v="Steve"/>
    <s v="Small"/>
  </r>
  <r>
    <n v="10199"/>
    <n v="38"/>
    <n v="82.4"/>
    <n v="3"/>
    <x v="514"/>
    <x v="78"/>
    <x v="0"/>
    <n v="4"/>
    <n v="12"/>
    <x v="0"/>
    <x v="5"/>
    <n v="80"/>
    <x v="66"/>
    <x v="64"/>
    <n v="3105553722"/>
    <s v="3675 Furth Circle"/>
    <x v="52"/>
    <x v="10"/>
    <x v="0"/>
    <n v="94019"/>
    <s v="NA"/>
    <s v="Thompson"/>
    <s v="Steve"/>
    <s v="Medium"/>
  </r>
  <r>
    <n v="10199"/>
    <n v="48"/>
    <n v="83.12"/>
    <n v="2"/>
    <x v="515"/>
    <x v="78"/>
    <x v="0"/>
    <n v="4"/>
    <n v="12"/>
    <x v="0"/>
    <x v="5"/>
    <n v="91"/>
    <x v="63"/>
    <x v="64"/>
    <n v="3105553722"/>
    <s v="3675 Furth Circle"/>
    <x v="52"/>
    <x v="10"/>
    <x v="0"/>
    <n v="94019"/>
    <s v="NA"/>
    <s v="Thompson"/>
    <s v="Steve"/>
    <s v="Medium"/>
  </r>
  <r>
    <n v="10201"/>
    <n v="25"/>
    <n v="73.88"/>
    <n v="7"/>
    <x v="516"/>
    <x v="78"/>
    <x v="0"/>
    <n v="4"/>
    <n v="12"/>
    <x v="0"/>
    <x v="6"/>
    <n v="76"/>
    <x v="78"/>
    <x v="11"/>
    <n v="6505555787"/>
    <s v="5557 North Pendale Street"/>
    <x v="10"/>
    <x v="10"/>
    <x v="0"/>
    <n v="94103"/>
    <s v="NA"/>
    <s v="Murphy"/>
    <s v="Julie"/>
    <s v="Small"/>
  </r>
  <r>
    <n v="10201"/>
    <n v="30"/>
    <n v="64.81"/>
    <n v="6"/>
    <x v="517"/>
    <x v="78"/>
    <x v="0"/>
    <n v="4"/>
    <n v="12"/>
    <x v="0"/>
    <x v="6"/>
    <n v="60"/>
    <x v="73"/>
    <x v="11"/>
    <n v="6505555787"/>
    <s v="5557 North Pendale Street"/>
    <x v="10"/>
    <x v="10"/>
    <x v="0"/>
    <n v="94103"/>
    <s v="NA"/>
    <s v="Murphy"/>
    <s v="Julie"/>
    <s v="Small"/>
  </r>
  <r>
    <n v="10201"/>
    <n v="22"/>
    <n v="98.57"/>
    <n v="2"/>
    <x v="518"/>
    <x v="78"/>
    <x v="0"/>
    <n v="4"/>
    <n v="12"/>
    <x v="0"/>
    <x v="6"/>
    <n v="95"/>
    <x v="77"/>
    <x v="11"/>
    <n v="6505555787"/>
    <s v="5557 North Pendale Street"/>
    <x v="10"/>
    <x v="10"/>
    <x v="0"/>
    <n v="94103"/>
    <s v="NA"/>
    <s v="Murphy"/>
    <s v="Julie"/>
    <s v="Small"/>
  </r>
  <r>
    <n v="10201"/>
    <n v="24"/>
    <n v="100"/>
    <n v="5"/>
    <x v="26"/>
    <x v="78"/>
    <x v="0"/>
    <n v="4"/>
    <n v="12"/>
    <x v="0"/>
    <x v="6"/>
    <n v="118"/>
    <x v="79"/>
    <x v="11"/>
    <n v="6505555787"/>
    <s v="5557 North Pendale Street"/>
    <x v="10"/>
    <x v="10"/>
    <x v="0"/>
    <n v="94103"/>
    <s v="NA"/>
    <s v="Murphy"/>
    <s v="Julie"/>
    <s v="Medium"/>
  </r>
  <r>
    <n v="10201"/>
    <n v="25"/>
    <n v="100"/>
    <n v="1"/>
    <x v="6"/>
    <x v="78"/>
    <x v="0"/>
    <n v="4"/>
    <n v="12"/>
    <x v="0"/>
    <x v="6"/>
    <n v="150"/>
    <x v="74"/>
    <x v="11"/>
    <n v="6505555787"/>
    <s v="5557 North Pendale Street"/>
    <x v="10"/>
    <x v="10"/>
    <x v="0"/>
    <n v="94103"/>
    <s v="NA"/>
    <s v="Murphy"/>
    <s v="Julie"/>
    <s v="Medium"/>
  </r>
  <r>
    <n v="10201"/>
    <n v="39"/>
    <n v="100"/>
    <n v="3"/>
    <x v="9"/>
    <x v="78"/>
    <x v="0"/>
    <n v="4"/>
    <n v="12"/>
    <x v="0"/>
    <x v="6"/>
    <n v="112"/>
    <x v="75"/>
    <x v="11"/>
    <n v="6505555787"/>
    <s v="5557 North Pendale Street"/>
    <x v="10"/>
    <x v="10"/>
    <x v="0"/>
    <n v="94103"/>
    <s v="NA"/>
    <s v="Murphy"/>
    <s v="Julie"/>
    <s v="Medium"/>
  </r>
  <r>
    <n v="10201"/>
    <n v="49"/>
    <n v="100"/>
    <n v="4"/>
    <x v="94"/>
    <x v="78"/>
    <x v="0"/>
    <n v="4"/>
    <n v="12"/>
    <x v="0"/>
    <x v="6"/>
    <n v="193"/>
    <x v="76"/>
    <x v="11"/>
    <n v="6505555787"/>
    <s v="5557 North Pendale Street"/>
    <x v="10"/>
    <x v="10"/>
    <x v="0"/>
    <n v="94103"/>
    <s v="NA"/>
    <s v="Murphy"/>
    <s v="Julie"/>
    <s v="Large"/>
  </r>
  <r>
    <n v="10203"/>
    <n v="21"/>
    <n v="37"/>
    <n v="2"/>
    <x v="519"/>
    <x v="79"/>
    <x v="0"/>
    <n v="4"/>
    <n v="12"/>
    <x v="0"/>
    <x v="2"/>
    <n v="37"/>
    <x v="96"/>
    <x v="4"/>
    <s v="(91) 555 94 44"/>
    <s v="C/ Moralzarzal, 86"/>
    <x v="4"/>
    <x v="4"/>
    <x v="3"/>
    <n v="28034"/>
    <s v="EMEA"/>
    <s v="Freyre"/>
    <s v="Diego"/>
    <s v="Small"/>
  </r>
  <r>
    <n v="10203"/>
    <n v="20"/>
    <n v="100"/>
    <n v="8"/>
    <x v="138"/>
    <x v="79"/>
    <x v="0"/>
    <n v="4"/>
    <n v="12"/>
    <x v="0"/>
    <x v="2"/>
    <n v="194"/>
    <x v="90"/>
    <x v="4"/>
    <s v="(91) 555 94 44"/>
    <s v="C/ Moralzarzal, 86"/>
    <x v="4"/>
    <x v="4"/>
    <x v="3"/>
    <n v="28034"/>
    <s v="EMEA"/>
    <s v="Freyre"/>
    <s v="Diego"/>
    <s v="Medium"/>
  </r>
  <r>
    <n v="10203"/>
    <n v="20"/>
    <n v="100"/>
    <n v="6"/>
    <x v="138"/>
    <x v="79"/>
    <x v="0"/>
    <n v="4"/>
    <n v="12"/>
    <x v="0"/>
    <x v="2"/>
    <n v="117"/>
    <x v="95"/>
    <x v="4"/>
    <s v="(91) 555 94 44"/>
    <s v="C/ Moralzarzal, 86"/>
    <x v="4"/>
    <x v="4"/>
    <x v="3"/>
    <n v="28034"/>
    <s v="EMEA"/>
    <s v="Freyre"/>
    <s v="Diego"/>
    <s v="Small"/>
  </r>
  <r>
    <n v="10203"/>
    <n v="34"/>
    <n v="64.900000000000006"/>
    <n v="7"/>
    <x v="520"/>
    <x v="79"/>
    <x v="0"/>
    <n v="4"/>
    <n v="12"/>
    <x v="0"/>
    <x v="2"/>
    <n v="61"/>
    <x v="82"/>
    <x v="4"/>
    <s v="(91) 555 94 44"/>
    <s v="C/ Moralzarzal, 86"/>
    <x v="4"/>
    <x v="4"/>
    <x v="3"/>
    <n v="28034"/>
    <s v="EMEA"/>
    <s v="Freyre"/>
    <s v="Diego"/>
    <s v="Small"/>
  </r>
  <r>
    <n v="10203"/>
    <n v="33"/>
    <n v="86.04"/>
    <n v="11"/>
    <x v="521"/>
    <x v="79"/>
    <x v="0"/>
    <n v="4"/>
    <n v="12"/>
    <x v="0"/>
    <x v="2"/>
    <n v="80"/>
    <x v="81"/>
    <x v="4"/>
    <s v="(91) 555 94 44"/>
    <s v="C/ Moralzarzal, 86"/>
    <x v="4"/>
    <x v="4"/>
    <x v="3"/>
    <n v="28034"/>
    <s v="EMEA"/>
    <s v="Freyre"/>
    <s v="Diego"/>
    <s v="Small"/>
  </r>
  <r>
    <n v="10203"/>
    <n v="32"/>
    <n v="100"/>
    <n v="10"/>
    <x v="52"/>
    <x v="79"/>
    <x v="0"/>
    <n v="4"/>
    <n v="12"/>
    <x v="0"/>
    <x v="2"/>
    <n v="146"/>
    <x v="86"/>
    <x v="4"/>
    <s v="(91) 555 94 44"/>
    <s v="C/ Moralzarzal, 86"/>
    <x v="4"/>
    <x v="4"/>
    <x v="3"/>
    <n v="28034"/>
    <s v="EMEA"/>
    <s v="Freyre"/>
    <s v="Diego"/>
    <s v="Medium"/>
  </r>
  <r>
    <n v="10203"/>
    <n v="44"/>
    <n v="82.99"/>
    <n v="9"/>
    <x v="522"/>
    <x v="79"/>
    <x v="0"/>
    <n v="4"/>
    <n v="12"/>
    <x v="0"/>
    <x v="2"/>
    <n v="79"/>
    <x v="91"/>
    <x v="4"/>
    <s v="(91) 555 94 44"/>
    <s v="C/ Moralzarzal, 86"/>
    <x v="4"/>
    <x v="4"/>
    <x v="3"/>
    <n v="28034"/>
    <s v="EMEA"/>
    <s v="Freyre"/>
    <s v="Diego"/>
    <s v="Medium"/>
  </r>
  <r>
    <n v="10203"/>
    <n v="45"/>
    <n v="85.47"/>
    <n v="4"/>
    <x v="523"/>
    <x v="79"/>
    <x v="0"/>
    <n v="4"/>
    <n v="12"/>
    <x v="0"/>
    <x v="2"/>
    <n v="77"/>
    <x v="89"/>
    <x v="4"/>
    <s v="(91) 555 94 44"/>
    <s v="C/ Moralzarzal, 86"/>
    <x v="4"/>
    <x v="4"/>
    <x v="3"/>
    <n v="28034"/>
    <s v="EMEA"/>
    <s v="Freyre"/>
    <s v="Diego"/>
    <s v="Medium"/>
  </r>
  <r>
    <n v="10203"/>
    <n v="47"/>
    <n v="100"/>
    <n v="5"/>
    <x v="76"/>
    <x v="79"/>
    <x v="0"/>
    <n v="4"/>
    <n v="12"/>
    <x v="0"/>
    <x v="2"/>
    <n v="115"/>
    <x v="92"/>
    <x v="4"/>
    <s v="(91) 555 94 44"/>
    <s v="C/ Moralzarzal, 86"/>
    <x v="4"/>
    <x v="4"/>
    <x v="3"/>
    <n v="28034"/>
    <s v="EMEA"/>
    <s v="Freyre"/>
    <s v="Diego"/>
    <s v="Medium"/>
  </r>
  <r>
    <n v="10203"/>
    <n v="47"/>
    <n v="100"/>
    <n v="3"/>
    <x v="76"/>
    <x v="79"/>
    <x v="0"/>
    <n v="4"/>
    <n v="12"/>
    <x v="0"/>
    <x v="2"/>
    <n v="140"/>
    <x v="93"/>
    <x v="4"/>
    <s v="(91) 555 94 44"/>
    <s v="C/ Moralzarzal, 86"/>
    <x v="4"/>
    <x v="4"/>
    <x v="3"/>
    <n v="28034"/>
    <s v="EMEA"/>
    <s v="Freyre"/>
    <s v="Diego"/>
    <s v="Medium"/>
  </r>
  <r>
    <n v="10203"/>
    <n v="48"/>
    <n v="100"/>
    <n v="1"/>
    <x v="98"/>
    <x v="79"/>
    <x v="0"/>
    <n v="4"/>
    <n v="12"/>
    <x v="0"/>
    <x v="2"/>
    <n v="169"/>
    <x v="30"/>
    <x v="4"/>
    <s v="(91) 555 94 44"/>
    <s v="C/ Moralzarzal, 86"/>
    <x v="4"/>
    <x v="4"/>
    <x v="3"/>
    <n v="28034"/>
    <s v="EMEA"/>
    <s v="Freyre"/>
    <s v="Diego"/>
    <s v="Large"/>
  </r>
  <r>
    <n v="10204"/>
    <n v="20"/>
    <n v="62.47"/>
    <n v="10"/>
    <x v="524"/>
    <x v="79"/>
    <x v="0"/>
    <n v="4"/>
    <n v="12"/>
    <x v="0"/>
    <x v="2"/>
    <n v="73"/>
    <x v="104"/>
    <x v="26"/>
    <n v="2125557413"/>
    <s v="4092 Furth Circle"/>
    <x v="2"/>
    <x v="2"/>
    <x v="0"/>
    <n v="10022"/>
    <s v="NA"/>
    <s v="Young"/>
    <s v="Jeff"/>
    <s v="Small"/>
  </r>
  <r>
    <n v="10204"/>
    <n v="39"/>
    <n v="33.229999999999997"/>
    <n v="2"/>
    <x v="525"/>
    <x v="79"/>
    <x v="0"/>
    <n v="4"/>
    <n v="12"/>
    <x v="0"/>
    <x v="0"/>
    <n v="41"/>
    <x v="0"/>
    <x v="26"/>
    <n v="2125557413"/>
    <s v="4092 Furth Circle"/>
    <x v="2"/>
    <x v="2"/>
    <x v="0"/>
    <n v="10022"/>
    <s v="NA"/>
    <s v="Young"/>
    <s v="Jeff"/>
    <s v="Small"/>
  </r>
  <r>
    <n v="10204"/>
    <n v="23"/>
    <n v="71.44"/>
    <n v="3"/>
    <x v="526"/>
    <x v="79"/>
    <x v="0"/>
    <n v="4"/>
    <n v="12"/>
    <x v="0"/>
    <x v="0"/>
    <n v="60"/>
    <x v="3"/>
    <x v="26"/>
    <n v="2125557413"/>
    <s v="4092 Furth Circle"/>
    <x v="2"/>
    <x v="2"/>
    <x v="0"/>
    <n v="10022"/>
    <s v="NA"/>
    <s v="Young"/>
    <s v="Jeff"/>
    <s v="Small"/>
  </r>
  <r>
    <n v="10204"/>
    <n v="45"/>
    <n v="49.81"/>
    <n v="12"/>
    <x v="527"/>
    <x v="79"/>
    <x v="0"/>
    <n v="4"/>
    <n v="12"/>
    <x v="0"/>
    <x v="2"/>
    <n v="50"/>
    <x v="101"/>
    <x v="26"/>
    <n v="2125557413"/>
    <s v="4092 Furth Circle"/>
    <x v="2"/>
    <x v="2"/>
    <x v="0"/>
    <n v="10022"/>
    <s v="NA"/>
    <s v="Young"/>
    <s v="Jeff"/>
    <s v="Small"/>
  </r>
  <r>
    <n v="10204"/>
    <n v="29"/>
    <n v="85.59"/>
    <n v="5"/>
    <x v="528"/>
    <x v="79"/>
    <x v="0"/>
    <n v="4"/>
    <n v="12"/>
    <x v="0"/>
    <x v="0"/>
    <n v="92"/>
    <x v="1"/>
    <x v="26"/>
    <n v="2125557413"/>
    <s v="4092 Furth Circle"/>
    <x v="2"/>
    <x v="2"/>
    <x v="0"/>
    <n v="10022"/>
    <s v="NA"/>
    <s v="Young"/>
    <s v="Jeff"/>
    <s v="Small"/>
  </r>
  <r>
    <n v="10204"/>
    <n v="26"/>
    <n v="100"/>
    <n v="1"/>
    <x v="7"/>
    <x v="79"/>
    <x v="0"/>
    <n v="4"/>
    <n v="12"/>
    <x v="0"/>
    <x v="0"/>
    <n v="127"/>
    <x v="6"/>
    <x v="26"/>
    <n v="2125557413"/>
    <s v="4092 Furth Circle"/>
    <x v="2"/>
    <x v="2"/>
    <x v="0"/>
    <n v="10022"/>
    <s v="NA"/>
    <s v="Young"/>
    <s v="Jeff"/>
    <s v="Medium"/>
  </r>
  <r>
    <n v="10204"/>
    <n v="27"/>
    <n v="100"/>
    <n v="14"/>
    <x v="14"/>
    <x v="79"/>
    <x v="0"/>
    <n v="4"/>
    <n v="12"/>
    <x v="0"/>
    <x v="2"/>
    <n v="132"/>
    <x v="98"/>
    <x v="26"/>
    <n v="2125557413"/>
    <s v="4092 Furth Circle"/>
    <x v="2"/>
    <x v="2"/>
    <x v="0"/>
    <n v="10022"/>
    <s v="NA"/>
    <s v="Young"/>
    <s v="Jeff"/>
    <s v="Medium"/>
  </r>
  <r>
    <n v="10204"/>
    <n v="40"/>
    <n v="79.62"/>
    <n v="9"/>
    <x v="529"/>
    <x v="79"/>
    <x v="0"/>
    <n v="4"/>
    <n v="12"/>
    <x v="0"/>
    <x v="2"/>
    <n v="85"/>
    <x v="102"/>
    <x v="26"/>
    <n v="2125557413"/>
    <s v="4092 Furth Circle"/>
    <x v="2"/>
    <x v="2"/>
    <x v="0"/>
    <n v="10022"/>
    <s v="NA"/>
    <s v="Young"/>
    <s v="Jeff"/>
    <s v="Medium"/>
  </r>
  <r>
    <n v="10204"/>
    <n v="33"/>
    <n v="100"/>
    <n v="4"/>
    <x v="29"/>
    <x v="79"/>
    <x v="0"/>
    <n v="4"/>
    <n v="12"/>
    <x v="0"/>
    <x v="0"/>
    <n v="170"/>
    <x v="2"/>
    <x v="26"/>
    <n v="2125557413"/>
    <s v="4092 Furth Circle"/>
    <x v="2"/>
    <x v="2"/>
    <x v="0"/>
    <n v="10022"/>
    <s v="NA"/>
    <s v="Young"/>
    <s v="Jeff"/>
    <s v="Medium"/>
  </r>
  <r>
    <n v="10204"/>
    <n v="45"/>
    <n v="76.260000000000005"/>
    <n v="6"/>
    <x v="530"/>
    <x v="79"/>
    <x v="0"/>
    <n v="4"/>
    <n v="12"/>
    <x v="0"/>
    <x v="2"/>
    <n v="71"/>
    <x v="103"/>
    <x v="26"/>
    <n v="2125557413"/>
    <s v="4092 Furth Circle"/>
    <x v="2"/>
    <x v="2"/>
    <x v="0"/>
    <n v="10022"/>
    <s v="NA"/>
    <s v="Young"/>
    <s v="Jeff"/>
    <s v="Medium"/>
  </r>
  <r>
    <n v="10204"/>
    <n v="35"/>
    <n v="100"/>
    <n v="15"/>
    <x v="17"/>
    <x v="79"/>
    <x v="0"/>
    <n v="4"/>
    <n v="12"/>
    <x v="0"/>
    <x v="2"/>
    <n v="141"/>
    <x v="100"/>
    <x v="26"/>
    <n v="2125557413"/>
    <s v="4092 Furth Circle"/>
    <x v="2"/>
    <x v="2"/>
    <x v="0"/>
    <n v="10022"/>
    <s v="NA"/>
    <s v="Young"/>
    <s v="Jeff"/>
    <s v="Medium"/>
  </r>
  <r>
    <n v="10204"/>
    <n v="38"/>
    <n v="100"/>
    <n v="16"/>
    <x v="31"/>
    <x v="79"/>
    <x v="0"/>
    <n v="4"/>
    <n v="12"/>
    <x v="0"/>
    <x v="2"/>
    <n v="142"/>
    <x v="99"/>
    <x v="26"/>
    <n v="2125557413"/>
    <s v="4092 Furth Circle"/>
    <x v="2"/>
    <x v="2"/>
    <x v="0"/>
    <n v="10022"/>
    <s v="NA"/>
    <s v="Young"/>
    <s v="Jeff"/>
    <s v="Medium"/>
  </r>
  <r>
    <n v="10204"/>
    <n v="40"/>
    <n v="100"/>
    <n v="13"/>
    <x v="72"/>
    <x v="79"/>
    <x v="0"/>
    <n v="4"/>
    <n v="12"/>
    <x v="0"/>
    <x v="2"/>
    <n v="124"/>
    <x v="106"/>
    <x v="26"/>
    <n v="2125557413"/>
    <s v="4092 Furth Circle"/>
    <x v="2"/>
    <x v="2"/>
    <x v="0"/>
    <n v="10022"/>
    <s v="NA"/>
    <s v="Young"/>
    <s v="Jeff"/>
    <s v="Medium"/>
  </r>
  <r>
    <n v="10204"/>
    <n v="42"/>
    <n v="100"/>
    <n v="17"/>
    <x v="19"/>
    <x v="79"/>
    <x v="0"/>
    <n v="4"/>
    <n v="12"/>
    <x v="0"/>
    <x v="2"/>
    <n v="141"/>
    <x v="97"/>
    <x v="26"/>
    <n v="2125557413"/>
    <s v="4092 Furth Circle"/>
    <x v="2"/>
    <x v="2"/>
    <x v="0"/>
    <n v="10022"/>
    <s v="NA"/>
    <s v="Young"/>
    <s v="Jeff"/>
    <s v="Medium"/>
  </r>
  <r>
    <n v="10204"/>
    <n v="42"/>
    <n v="100"/>
    <n v="7"/>
    <x v="19"/>
    <x v="79"/>
    <x v="0"/>
    <n v="4"/>
    <n v="12"/>
    <x v="0"/>
    <x v="2"/>
    <n v="117"/>
    <x v="108"/>
    <x v="26"/>
    <n v="2125557413"/>
    <s v="4092 Furth Circle"/>
    <x v="2"/>
    <x v="2"/>
    <x v="0"/>
    <n v="10022"/>
    <s v="NA"/>
    <s v="Young"/>
    <s v="Jeff"/>
    <s v="Medium"/>
  </r>
  <r>
    <n v="10204"/>
    <n v="48"/>
    <n v="91.02"/>
    <n v="11"/>
    <x v="531"/>
    <x v="79"/>
    <x v="0"/>
    <n v="4"/>
    <n v="12"/>
    <x v="0"/>
    <x v="2"/>
    <n v="107"/>
    <x v="107"/>
    <x v="26"/>
    <n v="2125557413"/>
    <s v="4092 Furth Circle"/>
    <x v="2"/>
    <x v="2"/>
    <x v="0"/>
    <n v="10022"/>
    <s v="NA"/>
    <s v="Young"/>
    <s v="Jeff"/>
    <s v="Medium"/>
  </r>
  <r>
    <n v="10204"/>
    <n v="47"/>
    <n v="96.32"/>
    <n v="8"/>
    <x v="532"/>
    <x v="79"/>
    <x v="0"/>
    <n v="4"/>
    <n v="12"/>
    <x v="0"/>
    <x v="2"/>
    <n v="90"/>
    <x v="105"/>
    <x v="26"/>
    <n v="2125557413"/>
    <s v="4092 Furth Circle"/>
    <x v="2"/>
    <x v="2"/>
    <x v="0"/>
    <n v="10022"/>
    <s v="NA"/>
    <s v="Young"/>
    <s v="Jeff"/>
    <s v="Medium"/>
  </r>
  <r>
    <n v="10205"/>
    <n v="24"/>
    <n v="38.08"/>
    <n v="4"/>
    <x v="533"/>
    <x v="80"/>
    <x v="0"/>
    <n v="4"/>
    <n v="12"/>
    <x v="0"/>
    <x v="0"/>
    <n v="44"/>
    <x v="5"/>
    <x v="4"/>
    <s v="(91) 555 94 44"/>
    <s v="C/ Moralzarzal, 86"/>
    <x v="4"/>
    <x v="4"/>
    <x v="3"/>
    <n v="28034"/>
    <s v="EMEA"/>
    <s v="Freyre"/>
    <s v="Diego"/>
    <s v="Small"/>
  </r>
  <r>
    <n v="10205"/>
    <n v="32"/>
    <n v="37.17"/>
    <n v="5"/>
    <x v="534"/>
    <x v="80"/>
    <x v="0"/>
    <n v="4"/>
    <n v="12"/>
    <x v="0"/>
    <x v="0"/>
    <n v="33"/>
    <x v="4"/>
    <x v="4"/>
    <s v="(91) 555 94 44"/>
    <s v="C/ Moralzarzal, 86"/>
    <x v="4"/>
    <x v="4"/>
    <x v="3"/>
    <n v="28034"/>
    <s v="EMEA"/>
    <s v="Freyre"/>
    <s v="Diego"/>
    <s v="Small"/>
  </r>
  <r>
    <n v="10205"/>
    <n v="48"/>
    <n v="63.61"/>
    <n v="1"/>
    <x v="535"/>
    <x v="80"/>
    <x v="0"/>
    <n v="4"/>
    <n v="12"/>
    <x v="0"/>
    <x v="0"/>
    <n v="53"/>
    <x v="8"/>
    <x v="4"/>
    <s v="(91) 555 94 44"/>
    <s v="C/ Moralzarzal, 86"/>
    <x v="4"/>
    <x v="4"/>
    <x v="3"/>
    <n v="28034"/>
    <s v="EMEA"/>
    <s v="Freyre"/>
    <s v="Diego"/>
    <s v="Medium"/>
  </r>
  <r>
    <n v="10205"/>
    <n v="36"/>
    <n v="100"/>
    <n v="2"/>
    <x v="18"/>
    <x v="80"/>
    <x v="0"/>
    <n v="4"/>
    <n v="12"/>
    <x v="0"/>
    <x v="0"/>
    <n v="102"/>
    <x v="9"/>
    <x v="4"/>
    <s v="(91) 555 94 44"/>
    <s v="C/ Moralzarzal, 86"/>
    <x v="4"/>
    <x v="4"/>
    <x v="3"/>
    <n v="28034"/>
    <s v="EMEA"/>
    <s v="Freyre"/>
    <s v="Diego"/>
    <s v="Medium"/>
  </r>
  <r>
    <n v="10205"/>
    <n v="40"/>
    <n v="100"/>
    <n v="3"/>
    <x v="72"/>
    <x v="80"/>
    <x v="0"/>
    <n v="4"/>
    <n v="12"/>
    <x v="0"/>
    <x v="0"/>
    <n v="168"/>
    <x v="7"/>
    <x v="4"/>
    <s v="(91) 555 94 44"/>
    <s v="C/ Moralzarzal, 86"/>
    <x v="4"/>
    <x v="4"/>
    <x v="3"/>
    <n v="28034"/>
    <s v="EMEA"/>
    <s v="Freyre"/>
    <s v="Diego"/>
    <s v="Large"/>
  </r>
  <r>
    <n v="10206"/>
    <n v="21"/>
    <n v="53.33"/>
    <n v="4"/>
    <x v="536"/>
    <x v="81"/>
    <x v="0"/>
    <n v="4"/>
    <n v="12"/>
    <x v="0"/>
    <x v="0"/>
    <n v="50"/>
    <x v="11"/>
    <x v="65"/>
    <s v="(604) 555-3392"/>
    <s v="1900 Oak St."/>
    <x v="53"/>
    <x v="46"/>
    <x v="15"/>
    <s v="V3F 2K1"/>
    <s v="NA"/>
    <s v="Tannamuri"/>
    <s v="Yoshi"/>
    <s v="Small"/>
  </r>
  <r>
    <n v="10206"/>
    <n v="28"/>
    <n v="67.459999999999994"/>
    <n v="9"/>
    <x v="537"/>
    <x v="81"/>
    <x v="0"/>
    <n v="4"/>
    <n v="12"/>
    <x v="0"/>
    <x v="0"/>
    <n v="62"/>
    <x v="12"/>
    <x v="65"/>
    <s v="(604) 555-3392"/>
    <s v="1900 Oak St."/>
    <x v="53"/>
    <x v="46"/>
    <x v="15"/>
    <s v="V3F 2K1"/>
    <s v="NA"/>
    <s v="Tannamuri"/>
    <s v="Yoshi"/>
    <s v="Small"/>
  </r>
  <r>
    <n v="10206"/>
    <n v="36"/>
    <n v="58.82"/>
    <n v="2"/>
    <x v="538"/>
    <x v="81"/>
    <x v="0"/>
    <n v="4"/>
    <n v="12"/>
    <x v="0"/>
    <x v="1"/>
    <n v="64"/>
    <x v="19"/>
    <x v="65"/>
    <s v="(604) 555-3392"/>
    <s v="1900 Oak St."/>
    <x v="53"/>
    <x v="46"/>
    <x v="15"/>
    <s v="V3F 2K1"/>
    <s v="NA"/>
    <s v="Tannamuri"/>
    <s v="Yoshi"/>
    <s v="Small"/>
  </r>
  <r>
    <n v="10206"/>
    <n v="28"/>
    <n v="87.3"/>
    <n v="11"/>
    <x v="539"/>
    <x v="81"/>
    <x v="0"/>
    <n v="4"/>
    <n v="12"/>
    <x v="0"/>
    <x v="0"/>
    <n v="99"/>
    <x v="25"/>
    <x v="65"/>
    <s v="(604) 555-3392"/>
    <s v="1900 Oak St."/>
    <x v="53"/>
    <x v="46"/>
    <x v="15"/>
    <s v="V3F 2K1"/>
    <s v="NA"/>
    <s v="Tannamuri"/>
    <s v="Yoshi"/>
    <s v="Small"/>
  </r>
  <r>
    <n v="10206"/>
    <n v="28"/>
    <n v="100"/>
    <n v="3"/>
    <x v="141"/>
    <x v="81"/>
    <x v="0"/>
    <n v="4"/>
    <n v="12"/>
    <x v="0"/>
    <x v="1"/>
    <n v="136"/>
    <x v="17"/>
    <x v="65"/>
    <s v="(604) 555-3392"/>
    <s v="1900 Oak St."/>
    <x v="53"/>
    <x v="46"/>
    <x v="15"/>
    <s v="V3F 2K1"/>
    <s v="NA"/>
    <s v="Tannamuri"/>
    <s v="Yoshi"/>
    <s v="Medium"/>
  </r>
  <r>
    <n v="10206"/>
    <n v="30"/>
    <n v="100"/>
    <n v="8"/>
    <x v="2"/>
    <x v="81"/>
    <x v="0"/>
    <n v="4"/>
    <n v="12"/>
    <x v="0"/>
    <x v="0"/>
    <n v="104"/>
    <x v="14"/>
    <x v="65"/>
    <s v="(604) 555-3392"/>
    <s v="1900 Oak St."/>
    <x v="53"/>
    <x v="46"/>
    <x v="15"/>
    <s v="V3F 2K1"/>
    <s v="NA"/>
    <s v="Tannamuri"/>
    <s v="Yoshi"/>
    <s v="Medium"/>
  </r>
  <r>
    <n v="10206"/>
    <n v="33"/>
    <n v="97.39"/>
    <n v="10"/>
    <x v="540"/>
    <x v="81"/>
    <x v="0"/>
    <n v="4"/>
    <n v="12"/>
    <x v="0"/>
    <x v="0"/>
    <n v="97"/>
    <x v="15"/>
    <x v="65"/>
    <s v="(604) 555-3392"/>
    <s v="1900 Oak St."/>
    <x v="53"/>
    <x v="46"/>
    <x v="15"/>
    <s v="V3F 2K1"/>
    <s v="NA"/>
    <s v="Tannamuri"/>
    <s v="Yoshi"/>
    <s v="Medium"/>
  </r>
  <r>
    <n v="10206"/>
    <n v="33"/>
    <n v="100"/>
    <n v="1"/>
    <x v="29"/>
    <x v="81"/>
    <x v="0"/>
    <n v="4"/>
    <n v="12"/>
    <x v="0"/>
    <x v="2"/>
    <n v="101"/>
    <x v="24"/>
    <x v="65"/>
    <s v="(604) 555-3392"/>
    <s v="1900 Oak St."/>
    <x v="53"/>
    <x v="46"/>
    <x v="15"/>
    <s v="V3F 2K1"/>
    <s v="NA"/>
    <s v="Tannamuri"/>
    <s v="Yoshi"/>
    <s v="Medium"/>
  </r>
  <r>
    <n v="10206"/>
    <n v="37"/>
    <n v="90.17"/>
    <n v="7"/>
    <x v="541"/>
    <x v="81"/>
    <x v="0"/>
    <n v="4"/>
    <n v="12"/>
    <x v="0"/>
    <x v="0"/>
    <n v="101"/>
    <x v="13"/>
    <x v="65"/>
    <s v="(604) 555-3392"/>
    <s v="1900 Oak St."/>
    <x v="53"/>
    <x v="46"/>
    <x v="15"/>
    <s v="V3F 2K1"/>
    <s v="NA"/>
    <s v="Tannamuri"/>
    <s v="Yoshi"/>
    <s v="Medium"/>
  </r>
  <r>
    <n v="10206"/>
    <n v="34"/>
    <n v="100"/>
    <n v="5"/>
    <x v="30"/>
    <x v="81"/>
    <x v="0"/>
    <n v="4"/>
    <n v="12"/>
    <x v="0"/>
    <x v="1"/>
    <n v="116"/>
    <x v="20"/>
    <x v="65"/>
    <s v="(604) 555-3392"/>
    <s v="1900 Oak St."/>
    <x v="53"/>
    <x v="46"/>
    <x v="15"/>
    <s v="V3F 2K1"/>
    <s v="NA"/>
    <s v="Tannamuri"/>
    <s v="Yoshi"/>
    <s v="Medium"/>
  </r>
  <r>
    <n v="10206"/>
    <n v="47"/>
    <n v="100"/>
    <n v="6"/>
    <x v="76"/>
    <x v="81"/>
    <x v="0"/>
    <n v="4"/>
    <n v="12"/>
    <x v="0"/>
    <x v="2"/>
    <n v="214"/>
    <x v="16"/>
    <x v="65"/>
    <s v="(604) 555-3392"/>
    <s v="1900 Oak St."/>
    <x v="53"/>
    <x v="46"/>
    <x v="15"/>
    <s v="V3F 2K1"/>
    <s v="NA"/>
    <s v="Tannamuri"/>
    <s v="Yoshi"/>
    <s v="Large"/>
  </r>
  <r>
    <n v="10207"/>
    <n v="42"/>
    <n v="29.7"/>
    <n v="8"/>
    <x v="542"/>
    <x v="82"/>
    <x v="0"/>
    <n v="4"/>
    <n v="12"/>
    <x v="0"/>
    <x v="2"/>
    <n v="35"/>
    <x v="28"/>
    <x v="66"/>
    <n v="6175552555"/>
    <s v="6251 Ingle Ln."/>
    <x v="54"/>
    <x v="23"/>
    <x v="0"/>
    <n v="51003"/>
    <s v="NA"/>
    <s v="Franco"/>
    <s v="Valarie"/>
    <s v="Small"/>
  </r>
  <r>
    <n v="10207"/>
    <n v="27"/>
    <n v="60.06"/>
    <n v="9"/>
    <x v="543"/>
    <x v="82"/>
    <x v="0"/>
    <n v="4"/>
    <n v="12"/>
    <x v="0"/>
    <x v="1"/>
    <n v="54"/>
    <x v="26"/>
    <x v="66"/>
    <n v="6175552555"/>
    <s v="6251 Ingle Ln."/>
    <x v="54"/>
    <x v="23"/>
    <x v="0"/>
    <n v="51003"/>
    <s v="NA"/>
    <s v="Franco"/>
    <s v="Valarie"/>
    <s v="Small"/>
  </r>
  <r>
    <n v="10207"/>
    <n v="49"/>
    <n v="46.82"/>
    <n v="4"/>
    <x v="544"/>
    <x v="82"/>
    <x v="0"/>
    <n v="4"/>
    <n v="12"/>
    <x v="0"/>
    <x v="2"/>
    <n v="57"/>
    <x v="29"/>
    <x v="66"/>
    <n v="6175552555"/>
    <s v="6251 Ingle Ln."/>
    <x v="54"/>
    <x v="23"/>
    <x v="0"/>
    <n v="51003"/>
    <s v="NA"/>
    <s v="Franco"/>
    <s v="Valarie"/>
    <s v="Small"/>
  </r>
  <r>
    <n v="10207"/>
    <n v="25"/>
    <n v="100"/>
    <n v="11"/>
    <x v="6"/>
    <x v="82"/>
    <x v="0"/>
    <n v="4"/>
    <n v="12"/>
    <x v="0"/>
    <x v="2"/>
    <n v="169"/>
    <x v="30"/>
    <x v="66"/>
    <n v="6175552555"/>
    <s v="6251 Ingle Ln."/>
    <x v="54"/>
    <x v="23"/>
    <x v="0"/>
    <n v="51003"/>
    <s v="NA"/>
    <s v="Franco"/>
    <s v="Valarie"/>
    <s v="Medium"/>
  </r>
  <r>
    <n v="10207"/>
    <n v="45"/>
    <n v="56.55"/>
    <n v="2"/>
    <x v="545"/>
    <x v="82"/>
    <x v="0"/>
    <n v="4"/>
    <n v="12"/>
    <x v="0"/>
    <x v="3"/>
    <n v="62"/>
    <x v="34"/>
    <x v="66"/>
    <n v="6175552555"/>
    <s v="6251 Ingle Ln."/>
    <x v="54"/>
    <x v="23"/>
    <x v="0"/>
    <n v="51003"/>
    <s v="NA"/>
    <s v="Franco"/>
    <s v="Valarie"/>
    <s v="Small"/>
  </r>
  <r>
    <n v="10207"/>
    <n v="37"/>
    <n v="69.89"/>
    <n v="13"/>
    <x v="546"/>
    <x v="82"/>
    <x v="0"/>
    <n v="4"/>
    <n v="12"/>
    <x v="0"/>
    <x v="1"/>
    <n v="60"/>
    <x v="10"/>
    <x v="66"/>
    <n v="6175552555"/>
    <s v="6251 Ingle Ln."/>
    <x v="54"/>
    <x v="23"/>
    <x v="0"/>
    <n v="51003"/>
    <s v="NA"/>
    <s v="Franco"/>
    <s v="Valarie"/>
    <s v="Small"/>
  </r>
  <r>
    <n v="10207"/>
    <n v="28"/>
    <n v="94.92"/>
    <n v="5"/>
    <x v="547"/>
    <x v="82"/>
    <x v="0"/>
    <n v="4"/>
    <n v="12"/>
    <x v="0"/>
    <x v="1"/>
    <n v="115"/>
    <x v="35"/>
    <x v="66"/>
    <n v="6175552555"/>
    <s v="6251 Ingle Ln."/>
    <x v="54"/>
    <x v="23"/>
    <x v="0"/>
    <n v="51003"/>
    <s v="NA"/>
    <s v="Franco"/>
    <s v="Valarie"/>
    <s v="Small"/>
  </r>
  <r>
    <n v="10207"/>
    <n v="28"/>
    <n v="100"/>
    <n v="3"/>
    <x v="141"/>
    <x v="82"/>
    <x v="0"/>
    <n v="4"/>
    <n v="12"/>
    <x v="0"/>
    <x v="2"/>
    <n v="118"/>
    <x v="32"/>
    <x v="66"/>
    <n v="6175552555"/>
    <s v="6251 Ingle Ln."/>
    <x v="54"/>
    <x v="23"/>
    <x v="0"/>
    <n v="51003"/>
    <s v="NA"/>
    <s v="Franco"/>
    <s v="Valarie"/>
    <s v="Small"/>
  </r>
  <r>
    <n v="10207"/>
    <n v="31"/>
    <n v="100"/>
    <n v="15"/>
    <x v="15"/>
    <x v="82"/>
    <x v="0"/>
    <n v="4"/>
    <n v="12"/>
    <x v="0"/>
    <x v="2"/>
    <n v="147"/>
    <x v="23"/>
    <x v="66"/>
    <n v="6175552555"/>
    <s v="6251 Ingle Ln."/>
    <x v="54"/>
    <x v="23"/>
    <x v="0"/>
    <n v="51003"/>
    <s v="NA"/>
    <s v="Franco"/>
    <s v="Valarie"/>
    <s v="Medium"/>
  </r>
  <r>
    <n v="10207"/>
    <n v="34"/>
    <n v="99.54"/>
    <n v="7"/>
    <x v="548"/>
    <x v="82"/>
    <x v="0"/>
    <n v="4"/>
    <n v="12"/>
    <x v="0"/>
    <x v="1"/>
    <n v="118"/>
    <x v="38"/>
    <x v="66"/>
    <n v="6175552555"/>
    <s v="6251 Ingle Ln."/>
    <x v="54"/>
    <x v="23"/>
    <x v="0"/>
    <n v="51003"/>
    <s v="NA"/>
    <s v="Franco"/>
    <s v="Valarie"/>
    <s v="Medium"/>
  </r>
  <r>
    <n v="10207"/>
    <n v="49"/>
    <n v="80.900000000000006"/>
    <n v="14"/>
    <x v="549"/>
    <x v="82"/>
    <x v="0"/>
    <n v="4"/>
    <n v="12"/>
    <x v="0"/>
    <x v="1"/>
    <n v="96"/>
    <x v="18"/>
    <x v="66"/>
    <n v="6175552555"/>
    <s v="6251 Ingle Ln."/>
    <x v="54"/>
    <x v="23"/>
    <x v="0"/>
    <n v="51003"/>
    <s v="NA"/>
    <s v="Franco"/>
    <s v="Valarie"/>
    <s v="Medium"/>
  </r>
  <r>
    <n v="10207"/>
    <n v="40"/>
    <n v="100"/>
    <n v="1"/>
    <x v="72"/>
    <x v="82"/>
    <x v="0"/>
    <n v="4"/>
    <n v="12"/>
    <x v="0"/>
    <x v="2"/>
    <n v="143"/>
    <x v="37"/>
    <x v="66"/>
    <n v="6175552555"/>
    <s v="6251 Ingle Ln."/>
    <x v="54"/>
    <x v="23"/>
    <x v="0"/>
    <n v="51003"/>
    <s v="NA"/>
    <s v="Franco"/>
    <s v="Valarie"/>
    <s v="Medium"/>
  </r>
  <r>
    <n v="10207"/>
    <n v="43"/>
    <n v="100"/>
    <n v="10"/>
    <x v="42"/>
    <x v="82"/>
    <x v="0"/>
    <n v="4"/>
    <n v="12"/>
    <x v="0"/>
    <x v="1"/>
    <n v="122"/>
    <x v="33"/>
    <x v="66"/>
    <n v="6175552555"/>
    <s v="6251 Ingle Ln."/>
    <x v="54"/>
    <x v="23"/>
    <x v="0"/>
    <n v="51003"/>
    <s v="NA"/>
    <s v="Franco"/>
    <s v="Valarie"/>
    <s v="Medium"/>
  </r>
  <r>
    <n v="10207"/>
    <n v="44"/>
    <n v="100"/>
    <n v="6"/>
    <x v="73"/>
    <x v="82"/>
    <x v="0"/>
    <n v="4"/>
    <n v="12"/>
    <x v="0"/>
    <x v="2"/>
    <n v="163"/>
    <x v="31"/>
    <x v="66"/>
    <n v="6175552555"/>
    <s v="6251 Ingle Ln."/>
    <x v="54"/>
    <x v="23"/>
    <x v="0"/>
    <n v="51003"/>
    <s v="NA"/>
    <s v="Franco"/>
    <s v="Valarie"/>
    <s v="Large"/>
  </r>
  <r>
    <n v="10207"/>
    <n v="46"/>
    <n v="100"/>
    <n v="12"/>
    <x v="20"/>
    <x v="82"/>
    <x v="0"/>
    <n v="4"/>
    <n v="12"/>
    <x v="0"/>
    <x v="1"/>
    <n v="127"/>
    <x v="22"/>
    <x v="66"/>
    <n v="6175552555"/>
    <s v="6251 Ingle Ln."/>
    <x v="54"/>
    <x v="23"/>
    <x v="0"/>
    <n v="51003"/>
    <s v="NA"/>
    <s v="Franco"/>
    <s v="Valarie"/>
    <s v="Medium"/>
  </r>
  <r>
    <n v="10207"/>
    <n v="47"/>
    <n v="100"/>
    <n v="16"/>
    <x v="76"/>
    <x v="82"/>
    <x v="0"/>
    <n v="4"/>
    <n v="12"/>
    <x v="0"/>
    <x v="1"/>
    <n v="121"/>
    <x v="21"/>
    <x v="66"/>
    <n v="6175552555"/>
    <s v="6251 Ingle Ln."/>
    <x v="54"/>
    <x v="23"/>
    <x v="0"/>
    <n v="51003"/>
    <s v="NA"/>
    <s v="Franco"/>
    <s v="Valarie"/>
    <s v="Medium"/>
  </r>
  <r>
    <n v="10208"/>
    <n v="20"/>
    <n v="89.4"/>
    <n v="2"/>
    <x v="550"/>
    <x v="83"/>
    <x v="0"/>
    <n v="1"/>
    <n v="1"/>
    <x v="1"/>
    <x v="0"/>
    <n v="88"/>
    <x v="47"/>
    <x v="61"/>
    <s v="78.32.5555"/>
    <s v="2, rue du Commerce"/>
    <x v="49"/>
    <x v="45"/>
    <x v="9"/>
    <n v="69004"/>
    <s v="EMEA"/>
    <s v="Saveley"/>
    <s v="Mary"/>
    <s v="Small"/>
  </r>
  <r>
    <n v="10208"/>
    <n v="30"/>
    <n v="65.61"/>
    <n v="15"/>
    <x v="551"/>
    <x v="83"/>
    <x v="0"/>
    <n v="1"/>
    <n v="1"/>
    <x v="1"/>
    <x v="3"/>
    <n v="58"/>
    <x v="27"/>
    <x v="61"/>
    <s v="78.32.5555"/>
    <s v="2, rue du Commerce"/>
    <x v="49"/>
    <x v="45"/>
    <x v="9"/>
    <n v="69004"/>
    <s v="EMEA"/>
    <s v="Saveley"/>
    <s v="Mary"/>
    <s v="Small"/>
  </r>
  <r>
    <n v="10208"/>
    <n v="20"/>
    <n v="100"/>
    <n v="12"/>
    <x v="138"/>
    <x v="83"/>
    <x v="0"/>
    <n v="1"/>
    <n v="1"/>
    <x v="1"/>
    <x v="2"/>
    <n v="173"/>
    <x v="45"/>
    <x v="61"/>
    <s v="78.32.5555"/>
    <s v="2, rue du Commerce"/>
    <x v="49"/>
    <x v="45"/>
    <x v="9"/>
    <n v="69004"/>
    <s v="EMEA"/>
    <s v="Saveley"/>
    <s v="Mary"/>
    <s v="Medium"/>
  </r>
  <r>
    <n v="10208"/>
    <n v="24"/>
    <n v="100"/>
    <n v="9"/>
    <x v="26"/>
    <x v="83"/>
    <x v="0"/>
    <n v="1"/>
    <n v="1"/>
    <x v="1"/>
    <x v="0"/>
    <n v="136"/>
    <x v="42"/>
    <x v="61"/>
    <s v="78.32.5555"/>
    <s v="2, rue du Commerce"/>
    <x v="49"/>
    <x v="45"/>
    <x v="9"/>
    <n v="69004"/>
    <s v="EMEA"/>
    <s v="Saveley"/>
    <s v="Mary"/>
    <s v="Small"/>
  </r>
  <r>
    <n v="10208"/>
    <n v="26"/>
    <n v="100"/>
    <n v="14"/>
    <x v="7"/>
    <x v="83"/>
    <x v="0"/>
    <n v="1"/>
    <n v="1"/>
    <x v="1"/>
    <x v="2"/>
    <n v="151"/>
    <x v="36"/>
    <x v="61"/>
    <s v="78.32.5555"/>
    <s v="2, rue du Commerce"/>
    <x v="49"/>
    <x v="45"/>
    <x v="9"/>
    <n v="69004"/>
    <s v="EMEA"/>
    <s v="Saveley"/>
    <s v="Mary"/>
    <s v="Medium"/>
  </r>
  <r>
    <n v="10208"/>
    <n v="42"/>
    <n v="63.88"/>
    <n v="6"/>
    <x v="552"/>
    <x v="83"/>
    <x v="0"/>
    <n v="1"/>
    <n v="1"/>
    <x v="1"/>
    <x v="4"/>
    <n v="54"/>
    <x v="39"/>
    <x v="61"/>
    <s v="78.32.5555"/>
    <s v="2, rue du Commerce"/>
    <x v="49"/>
    <x v="45"/>
    <x v="9"/>
    <n v="69004"/>
    <s v="EMEA"/>
    <s v="Saveley"/>
    <s v="Mary"/>
    <s v="Small"/>
  </r>
  <r>
    <n v="10208"/>
    <n v="33"/>
    <n v="85.41"/>
    <n v="5"/>
    <x v="553"/>
    <x v="83"/>
    <x v="0"/>
    <n v="1"/>
    <n v="1"/>
    <x v="1"/>
    <x v="4"/>
    <n v="99"/>
    <x v="43"/>
    <x v="61"/>
    <s v="78.32.5555"/>
    <s v="2, rue du Commerce"/>
    <x v="49"/>
    <x v="45"/>
    <x v="9"/>
    <n v="69004"/>
    <s v="EMEA"/>
    <s v="Saveley"/>
    <s v="Mary"/>
    <s v="Small"/>
  </r>
  <r>
    <n v="10208"/>
    <n v="38"/>
    <n v="74.67"/>
    <n v="3"/>
    <x v="554"/>
    <x v="83"/>
    <x v="0"/>
    <n v="1"/>
    <n v="1"/>
    <x v="1"/>
    <x v="4"/>
    <n v="66"/>
    <x v="44"/>
    <x v="61"/>
    <s v="78.32.5555"/>
    <s v="2, rue du Commerce"/>
    <x v="49"/>
    <x v="45"/>
    <x v="9"/>
    <n v="69004"/>
    <s v="EMEA"/>
    <s v="Saveley"/>
    <s v="Mary"/>
    <s v="Small"/>
  </r>
  <r>
    <n v="10208"/>
    <n v="40"/>
    <n v="80.55"/>
    <n v="10"/>
    <x v="555"/>
    <x v="83"/>
    <x v="0"/>
    <n v="1"/>
    <n v="1"/>
    <x v="1"/>
    <x v="4"/>
    <n v="86"/>
    <x v="40"/>
    <x v="61"/>
    <s v="78.32.5555"/>
    <s v="2, rue du Commerce"/>
    <x v="49"/>
    <x v="45"/>
    <x v="9"/>
    <n v="69004"/>
    <s v="EMEA"/>
    <s v="Saveley"/>
    <s v="Mary"/>
    <s v="Medium"/>
  </r>
  <r>
    <n v="10208"/>
    <n v="46"/>
    <n v="74.45"/>
    <n v="1"/>
    <x v="556"/>
    <x v="83"/>
    <x v="0"/>
    <n v="1"/>
    <n v="1"/>
    <x v="1"/>
    <x v="4"/>
    <n v="72"/>
    <x v="41"/>
    <x v="61"/>
    <s v="78.32.5555"/>
    <s v="2, rue du Commerce"/>
    <x v="49"/>
    <x v="45"/>
    <x v="9"/>
    <n v="69004"/>
    <s v="EMEA"/>
    <s v="Saveley"/>
    <s v="Mary"/>
    <s v="Medium"/>
  </r>
  <r>
    <n v="10208"/>
    <n v="35"/>
    <n v="100"/>
    <n v="7"/>
    <x v="17"/>
    <x v="83"/>
    <x v="0"/>
    <n v="1"/>
    <n v="1"/>
    <x v="1"/>
    <x v="4"/>
    <n v="122"/>
    <x v="52"/>
    <x v="61"/>
    <s v="78.32.5555"/>
    <s v="2, rue du Commerce"/>
    <x v="49"/>
    <x v="45"/>
    <x v="9"/>
    <n v="69004"/>
    <s v="EMEA"/>
    <s v="Saveley"/>
    <s v="Mary"/>
    <s v="Medium"/>
  </r>
  <r>
    <n v="10208"/>
    <n v="37"/>
    <n v="100"/>
    <n v="4"/>
    <x v="87"/>
    <x v="83"/>
    <x v="0"/>
    <n v="1"/>
    <n v="1"/>
    <x v="1"/>
    <x v="4"/>
    <n v="100"/>
    <x v="46"/>
    <x v="61"/>
    <s v="78.32.5555"/>
    <s v="2, rue du Commerce"/>
    <x v="49"/>
    <x v="45"/>
    <x v="9"/>
    <n v="69004"/>
    <s v="EMEA"/>
    <s v="Saveley"/>
    <s v="Mary"/>
    <s v="Medium"/>
  </r>
  <r>
    <n v="10208"/>
    <n v="45"/>
    <n v="87.77"/>
    <n v="8"/>
    <x v="557"/>
    <x v="83"/>
    <x v="0"/>
    <n v="1"/>
    <n v="1"/>
    <x v="1"/>
    <x v="0"/>
    <n v="87"/>
    <x v="48"/>
    <x v="61"/>
    <s v="78.32.5555"/>
    <s v="2, rue du Commerce"/>
    <x v="49"/>
    <x v="45"/>
    <x v="9"/>
    <n v="69004"/>
    <s v="EMEA"/>
    <s v="Saveley"/>
    <s v="Mary"/>
    <s v="Medium"/>
  </r>
  <r>
    <n v="10208"/>
    <n v="46"/>
    <n v="100"/>
    <n v="13"/>
    <x v="20"/>
    <x v="83"/>
    <x v="0"/>
    <n v="1"/>
    <n v="1"/>
    <x v="1"/>
    <x v="2"/>
    <n v="207"/>
    <x v="51"/>
    <x v="61"/>
    <s v="78.32.5555"/>
    <s v="2, rue du Commerce"/>
    <x v="49"/>
    <x v="45"/>
    <x v="9"/>
    <n v="69004"/>
    <s v="EMEA"/>
    <s v="Saveley"/>
    <s v="Mary"/>
    <s v="Large"/>
  </r>
  <r>
    <n v="10208"/>
    <n v="48"/>
    <n v="100"/>
    <n v="11"/>
    <x v="98"/>
    <x v="83"/>
    <x v="0"/>
    <n v="1"/>
    <n v="1"/>
    <x v="1"/>
    <x v="3"/>
    <n v="100"/>
    <x v="49"/>
    <x v="61"/>
    <s v="78.32.5555"/>
    <s v="2, rue du Commerce"/>
    <x v="49"/>
    <x v="45"/>
    <x v="9"/>
    <n v="69004"/>
    <s v="EMEA"/>
    <s v="Saveley"/>
    <s v="Mary"/>
    <s v="Medium"/>
  </r>
  <r>
    <n v="10209"/>
    <n v="22"/>
    <n v="89.73"/>
    <n v="7"/>
    <x v="558"/>
    <x v="84"/>
    <x v="0"/>
    <n v="1"/>
    <n v="1"/>
    <x v="1"/>
    <x v="0"/>
    <n v="83"/>
    <x v="50"/>
    <x v="45"/>
    <n v="2155554369"/>
    <s v="6047 Douglas Av."/>
    <x v="37"/>
    <x v="10"/>
    <x v="0"/>
    <n v="90001"/>
    <s v="NA"/>
    <s v="Chandler"/>
    <s v="Michael"/>
    <s v="Small"/>
  </r>
  <r>
    <n v="10209"/>
    <n v="20"/>
    <n v="100"/>
    <n v="5"/>
    <x v="138"/>
    <x v="84"/>
    <x v="0"/>
    <n v="1"/>
    <n v="1"/>
    <x v="1"/>
    <x v="0"/>
    <n v="105"/>
    <x v="71"/>
    <x v="45"/>
    <n v="2155554369"/>
    <s v="6047 Douglas Av."/>
    <x v="37"/>
    <x v="10"/>
    <x v="0"/>
    <n v="90001"/>
    <s v="NA"/>
    <s v="Chandler"/>
    <s v="Michael"/>
    <s v="Small"/>
  </r>
  <r>
    <n v="10209"/>
    <n v="48"/>
    <n v="44.69"/>
    <n v="3"/>
    <x v="559"/>
    <x v="84"/>
    <x v="0"/>
    <n v="1"/>
    <n v="1"/>
    <x v="1"/>
    <x v="5"/>
    <n v="49"/>
    <x v="59"/>
    <x v="45"/>
    <n v="2155554369"/>
    <s v="6047 Douglas Av."/>
    <x v="37"/>
    <x v="10"/>
    <x v="0"/>
    <n v="90001"/>
    <s v="NA"/>
    <s v="Chandler"/>
    <s v="Michael"/>
    <s v="Small"/>
  </r>
  <r>
    <n v="10209"/>
    <n v="36"/>
    <n v="77.59"/>
    <n v="2"/>
    <x v="560"/>
    <x v="84"/>
    <x v="0"/>
    <n v="1"/>
    <n v="1"/>
    <x v="1"/>
    <x v="0"/>
    <n v="65"/>
    <x v="55"/>
    <x v="45"/>
    <n v="2155554369"/>
    <s v="6047 Douglas Av."/>
    <x v="37"/>
    <x v="10"/>
    <x v="0"/>
    <n v="90001"/>
    <s v="NA"/>
    <s v="Chandler"/>
    <s v="Michael"/>
    <s v="Small"/>
  </r>
  <r>
    <n v="10209"/>
    <n v="28"/>
    <n v="100"/>
    <n v="6"/>
    <x v="141"/>
    <x v="84"/>
    <x v="0"/>
    <n v="1"/>
    <n v="1"/>
    <x v="1"/>
    <x v="4"/>
    <n v="86"/>
    <x v="68"/>
    <x v="45"/>
    <n v="2155554369"/>
    <s v="6047 Douglas Av."/>
    <x v="37"/>
    <x v="10"/>
    <x v="0"/>
    <n v="90001"/>
    <s v="NA"/>
    <s v="Chandler"/>
    <s v="Michael"/>
    <s v="Small"/>
  </r>
  <r>
    <n v="10209"/>
    <n v="33"/>
    <n v="88.71"/>
    <n v="4"/>
    <x v="561"/>
    <x v="84"/>
    <x v="0"/>
    <n v="1"/>
    <n v="1"/>
    <x v="1"/>
    <x v="4"/>
    <n v="90"/>
    <x v="61"/>
    <x v="45"/>
    <n v="2155554369"/>
    <s v="6047 Douglas Av."/>
    <x v="37"/>
    <x v="10"/>
    <x v="0"/>
    <n v="90001"/>
    <s v="NA"/>
    <s v="Chandler"/>
    <s v="Michael"/>
    <s v="Small"/>
  </r>
  <r>
    <n v="10209"/>
    <n v="43"/>
    <n v="82.21"/>
    <n v="1"/>
    <x v="562"/>
    <x v="84"/>
    <x v="0"/>
    <n v="1"/>
    <n v="1"/>
    <x v="1"/>
    <x v="5"/>
    <n v="68"/>
    <x v="70"/>
    <x v="45"/>
    <n v="2155554369"/>
    <s v="6047 Douglas Av."/>
    <x v="37"/>
    <x v="10"/>
    <x v="0"/>
    <n v="90001"/>
    <s v="NA"/>
    <s v="Chandler"/>
    <s v="Michael"/>
    <s v="Medium"/>
  </r>
  <r>
    <n v="10209"/>
    <n v="39"/>
    <n v="100"/>
    <n v="8"/>
    <x v="9"/>
    <x v="84"/>
    <x v="0"/>
    <n v="1"/>
    <n v="1"/>
    <x v="1"/>
    <x v="2"/>
    <n v="136"/>
    <x v="53"/>
    <x v="45"/>
    <n v="2155554369"/>
    <s v="6047 Douglas Av."/>
    <x v="37"/>
    <x v="10"/>
    <x v="0"/>
    <n v="90001"/>
    <s v="NA"/>
    <s v="Chandler"/>
    <s v="Michael"/>
    <s v="Medium"/>
  </r>
  <r>
    <n v="10210"/>
    <n v="21"/>
    <n v="78.55"/>
    <n v="12"/>
    <x v="563"/>
    <x v="85"/>
    <x v="0"/>
    <n v="1"/>
    <n v="1"/>
    <x v="1"/>
    <x v="5"/>
    <n v="91"/>
    <x v="63"/>
    <x v="67"/>
    <s v="+81 06 6342 5555"/>
    <s v="Dojima Avanza 4F, 1-6-20 Dojima, Kita-ku"/>
    <x v="55"/>
    <x v="47"/>
    <x v="16"/>
    <s v="530-0003"/>
    <s v="Japan"/>
    <s v="Kentary"/>
    <s v="Mory"/>
    <s v="Small"/>
  </r>
  <r>
    <n v="10210"/>
    <n v="43"/>
    <n v="41.02"/>
    <n v="11"/>
    <x v="564"/>
    <x v="85"/>
    <x v="0"/>
    <n v="1"/>
    <n v="1"/>
    <x v="1"/>
    <x v="0"/>
    <n v="43"/>
    <x v="54"/>
    <x v="67"/>
    <s v="+81 06 6342 5555"/>
    <s v="Dojima Avanza 4F, 1-6-20 Dojima, Kita-ku"/>
    <x v="55"/>
    <x v="47"/>
    <x v="16"/>
    <s v="530-0003"/>
    <s v="Japan"/>
    <s v="Kentary"/>
    <s v="Mory"/>
    <s v="Small"/>
  </r>
  <r>
    <n v="10210"/>
    <n v="30"/>
    <n v="61.7"/>
    <n v="4"/>
    <x v="565"/>
    <x v="85"/>
    <x v="0"/>
    <n v="1"/>
    <n v="1"/>
    <x v="1"/>
    <x v="6"/>
    <n v="76"/>
    <x v="78"/>
    <x v="67"/>
    <s v="+81 06 6342 5555"/>
    <s v="Dojima Avanza 4F, 1-6-20 Dojima, Kita-ku"/>
    <x v="55"/>
    <x v="47"/>
    <x v="16"/>
    <s v="530-0003"/>
    <s v="Japan"/>
    <s v="Kentary"/>
    <s v="Mory"/>
    <s v="Small"/>
  </r>
  <r>
    <n v="10210"/>
    <n v="40"/>
    <n v="49.67"/>
    <n v="3"/>
    <x v="566"/>
    <x v="85"/>
    <x v="0"/>
    <n v="1"/>
    <n v="1"/>
    <x v="1"/>
    <x v="6"/>
    <n v="60"/>
    <x v="73"/>
    <x v="67"/>
    <s v="+81 06 6342 5555"/>
    <s v="Dojima Avanza 4F, 1-6-20 Dojima, Kita-ku"/>
    <x v="55"/>
    <x v="47"/>
    <x v="16"/>
    <s v="530-0003"/>
    <s v="Japan"/>
    <s v="Kentary"/>
    <s v="Mory"/>
    <s v="Small"/>
  </r>
  <r>
    <n v="10210"/>
    <n v="29"/>
    <n v="69.599999999999994"/>
    <n v="16"/>
    <x v="567"/>
    <x v="85"/>
    <x v="0"/>
    <n v="1"/>
    <n v="1"/>
    <x v="1"/>
    <x v="5"/>
    <n v="68"/>
    <x v="65"/>
    <x v="67"/>
    <s v="+81 06 6342 5555"/>
    <s v="Dojima Avanza 4F, 1-6-20 Dojima, Kita-ku"/>
    <x v="55"/>
    <x v="47"/>
    <x v="16"/>
    <s v="530-0003"/>
    <s v="Japan"/>
    <s v="Kentary"/>
    <s v="Mory"/>
    <s v="Small"/>
  </r>
  <r>
    <n v="10210"/>
    <n v="23"/>
    <n v="100"/>
    <n v="2"/>
    <x v="25"/>
    <x v="85"/>
    <x v="0"/>
    <n v="1"/>
    <n v="1"/>
    <x v="1"/>
    <x v="6"/>
    <n v="118"/>
    <x v="79"/>
    <x v="67"/>
    <s v="+81 06 6342 5555"/>
    <s v="Dojima Avanza 4F, 1-6-20 Dojima, Kita-ku"/>
    <x v="55"/>
    <x v="47"/>
    <x v="16"/>
    <s v="530-0003"/>
    <s v="Japan"/>
    <s v="Kentary"/>
    <s v="Mory"/>
    <s v="Medium"/>
  </r>
  <r>
    <n v="10210"/>
    <n v="39"/>
    <n v="59.16"/>
    <n v="10"/>
    <x v="568"/>
    <x v="85"/>
    <x v="0"/>
    <n v="1"/>
    <n v="1"/>
    <x v="1"/>
    <x v="0"/>
    <n v="68"/>
    <x v="57"/>
    <x v="67"/>
    <s v="+81 06 6342 5555"/>
    <s v="Dojima Avanza 4F, 1-6-20 Dojima, Kita-ku"/>
    <x v="55"/>
    <x v="47"/>
    <x v="16"/>
    <s v="530-0003"/>
    <s v="Japan"/>
    <s v="Kentary"/>
    <s v="Mory"/>
    <s v="Small"/>
  </r>
  <r>
    <n v="10210"/>
    <n v="25"/>
    <n v="100"/>
    <n v="6"/>
    <x v="6"/>
    <x v="85"/>
    <x v="0"/>
    <n v="1"/>
    <n v="1"/>
    <x v="1"/>
    <x v="5"/>
    <n v="118"/>
    <x v="64"/>
    <x v="67"/>
    <s v="+81 06 6342 5555"/>
    <s v="Dojima Avanza 4F, 1-6-20 Dojima, Kita-ku"/>
    <x v="55"/>
    <x v="47"/>
    <x v="16"/>
    <s v="530-0003"/>
    <s v="Japan"/>
    <s v="Kentary"/>
    <s v="Mory"/>
    <s v="Small"/>
  </r>
  <r>
    <n v="10210"/>
    <n v="26"/>
    <n v="99.72"/>
    <n v="14"/>
    <x v="569"/>
    <x v="85"/>
    <x v="0"/>
    <n v="1"/>
    <n v="1"/>
    <x v="1"/>
    <x v="5"/>
    <n v="99"/>
    <x v="67"/>
    <x v="67"/>
    <s v="+81 06 6342 5555"/>
    <s v="Dojima Avanza 4F, 1-6-20 Dojima, Kita-ku"/>
    <x v="55"/>
    <x v="47"/>
    <x v="16"/>
    <s v="530-0003"/>
    <s v="Japan"/>
    <s v="Kentary"/>
    <s v="Mory"/>
    <s v="Small"/>
  </r>
  <r>
    <n v="10210"/>
    <n v="27"/>
    <n v="98.48"/>
    <n v="9"/>
    <x v="570"/>
    <x v="85"/>
    <x v="0"/>
    <n v="1"/>
    <n v="1"/>
    <x v="1"/>
    <x v="5"/>
    <n v="109"/>
    <x v="58"/>
    <x v="67"/>
    <s v="+81 06 6342 5555"/>
    <s v="Dojima Avanza 4F, 1-6-20 Dojima, Kita-ku"/>
    <x v="55"/>
    <x v="47"/>
    <x v="16"/>
    <s v="530-0003"/>
    <s v="Japan"/>
    <s v="Kentary"/>
    <s v="Mory"/>
    <s v="Small"/>
  </r>
  <r>
    <n v="10210"/>
    <n v="31"/>
    <n v="86.4"/>
    <n v="13"/>
    <x v="571"/>
    <x v="85"/>
    <x v="0"/>
    <n v="1"/>
    <n v="1"/>
    <x v="1"/>
    <x v="5"/>
    <n v="80"/>
    <x v="66"/>
    <x v="67"/>
    <s v="+81 06 6342 5555"/>
    <s v="Dojima Avanza 4F, 1-6-20 Dojima, Kita-ku"/>
    <x v="55"/>
    <x v="47"/>
    <x v="16"/>
    <s v="530-0003"/>
    <s v="Japan"/>
    <s v="Kentary"/>
    <s v="Mory"/>
    <s v="Small"/>
  </r>
  <r>
    <n v="10210"/>
    <n v="40"/>
    <n v="71"/>
    <n v="8"/>
    <x v="572"/>
    <x v="85"/>
    <x v="0"/>
    <n v="1"/>
    <n v="1"/>
    <x v="1"/>
    <x v="5"/>
    <n v="72"/>
    <x v="56"/>
    <x v="67"/>
    <s v="+81 06 6342 5555"/>
    <s v="Dojima Avanza 4F, 1-6-20 Dojima, Kita-ku"/>
    <x v="55"/>
    <x v="47"/>
    <x v="16"/>
    <s v="530-0003"/>
    <s v="Japan"/>
    <s v="Kentary"/>
    <s v="Mory"/>
    <s v="Small"/>
  </r>
  <r>
    <n v="10210"/>
    <n v="42"/>
    <n v="70.33"/>
    <n v="15"/>
    <x v="573"/>
    <x v="85"/>
    <x v="0"/>
    <n v="1"/>
    <n v="1"/>
    <x v="1"/>
    <x v="5"/>
    <n v="74"/>
    <x v="60"/>
    <x v="67"/>
    <s v="+81 06 6342 5555"/>
    <s v="Dojima Avanza 4F, 1-6-20 Dojima, Kita-ku"/>
    <x v="55"/>
    <x v="47"/>
    <x v="16"/>
    <s v="530-0003"/>
    <s v="Japan"/>
    <s v="Kentary"/>
    <s v="Mory"/>
    <s v="Small"/>
  </r>
  <r>
    <n v="10210"/>
    <n v="31"/>
    <n v="100"/>
    <n v="17"/>
    <x v="15"/>
    <x v="85"/>
    <x v="0"/>
    <n v="1"/>
    <n v="1"/>
    <x v="1"/>
    <x v="5"/>
    <n v="157"/>
    <x v="69"/>
    <x v="67"/>
    <s v="+81 06 6342 5555"/>
    <s v="Dojima Avanza 4F, 1-6-20 Dojima, Kita-ku"/>
    <x v="55"/>
    <x v="47"/>
    <x v="16"/>
    <s v="530-0003"/>
    <s v="Japan"/>
    <s v="Kentary"/>
    <s v="Mory"/>
    <s v="Medium"/>
  </r>
  <r>
    <n v="10210"/>
    <n v="34"/>
    <n v="100"/>
    <n v="1"/>
    <x v="30"/>
    <x v="85"/>
    <x v="0"/>
    <n v="1"/>
    <n v="1"/>
    <x v="1"/>
    <x v="6"/>
    <n v="193"/>
    <x v="76"/>
    <x v="67"/>
    <s v="+81 06 6342 5555"/>
    <s v="Dojima Avanza 4F, 1-6-20 Dojima, Kita-ku"/>
    <x v="55"/>
    <x v="47"/>
    <x v="16"/>
    <s v="530-0003"/>
    <s v="Japan"/>
    <s v="Kentary"/>
    <s v="Mory"/>
    <s v="Medium"/>
  </r>
  <r>
    <n v="10210"/>
    <n v="46"/>
    <n v="79.91"/>
    <n v="5"/>
    <x v="574"/>
    <x v="85"/>
    <x v="0"/>
    <n v="1"/>
    <n v="1"/>
    <x v="1"/>
    <x v="6"/>
    <n v="99"/>
    <x v="72"/>
    <x v="67"/>
    <s v="+81 06 6342 5555"/>
    <s v="Dojima Avanza 4F, 1-6-20 Dojima, Kita-ku"/>
    <x v="55"/>
    <x v="47"/>
    <x v="16"/>
    <s v="530-0003"/>
    <s v="Japan"/>
    <s v="Kentary"/>
    <s v="Mory"/>
    <s v="Medium"/>
  </r>
  <r>
    <n v="10210"/>
    <n v="50"/>
    <n v="76.88"/>
    <n v="7"/>
    <x v="575"/>
    <x v="85"/>
    <x v="0"/>
    <n v="1"/>
    <n v="1"/>
    <x v="1"/>
    <x v="5"/>
    <n v="84"/>
    <x v="62"/>
    <x v="67"/>
    <s v="+81 06 6342 5555"/>
    <s v="Dojima Avanza 4F, 1-6-20 Dojima, Kita-ku"/>
    <x v="55"/>
    <x v="47"/>
    <x v="16"/>
    <s v="530-0003"/>
    <s v="Japan"/>
    <s v="Kentary"/>
    <s v="Mory"/>
    <s v="Medium"/>
  </r>
  <r>
    <n v="10211"/>
    <n v="21"/>
    <n v="63.72"/>
    <n v="11"/>
    <x v="576"/>
    <x v="86"/>
    <x v="0"/>
    <n v="1"/>
    <n v="1"/>
    <x v="1"/>
    <x v="6"/>
    <n v="69"/>
    <x v="83"/>
    <x v="68"/>
    <s v="(1) 47.55.6555"/>
    <s v="25, rue Lauriston"/>
    <x v="13"/>
    <x v="48"/>
    <x v="9"/>
    <n v="75016"/>
    <s v="EMEA"/>
    <s v="Perrier"/>
    <s v="Dominique"/>
    <s v="Small"/>
  </r>
  <r>
    <n v="10211"/>
    <n v="41"/>
    <n v="42.24"/>
    <n v="9"/>
    <x v="577"/>
    <x v="86"/>
    <x v="0"/>
    <n v="1"/>
    <n v="1"/>
    <x v="1"/>
    <x v="6"/>
    <n v="40"/>
    <x v="80"/>
    <x v="68"/>
    <s v="(1) 47.55.6555"/>
    <s v="25, rue Lauriston"/>
    <x v="13"/>
    <x v="48"/>
    <x v="9"/>
    <n v="75016"/>
    <s v="EMEA"/>
    <s v="Perrier"/>
    <s v="Dominique"/>
    <s v="Small"/>
  </r>
  <r>
    <n v="10211"/>
    <n v="22"/>
    <n v="92.16"/>
    <n v="6"/>
    <x v="578"/>
    <x v="86"/>
    <x v="0"/>
    <n v="1"/>
    <n v="1"/>
    <x v="1"/>
    <x v="2"/>
    <n v="80"/>
    <x v="84"/>
    <x v="68"/>
    <s v="(1) 47.55.6555"/>
    <s v="25, rue Lauriston"/>
    <x v="13"/>
    <x v="48"/>
    <x v="9"/>
    <n v="75016"/>
    <s v="EMEA"/>
    <s v="Perrier"/>
    <s v="Dominique"/>
    <s v="Small"/>
  </r>
  <r>
    <n v="10211"/>
    <n v="25"/>
    <n v="90.16"/>
    <n v="15"/>
    <x v="579"/>
    <x v="86"/>
    <x v="0"/>
    <n v="1"/>
    <n v="1"/>
    <x v="1"/>
    <x v="6"/>
    <n v="112"/>
    <x v="75"/>
    <x v="68"/>
    <s v="(1) 47.55.6555"/>
    <s v="25, rue Lauriston"/>
    <x v="13"/>
    <x v="48"/>
    <x v="9"/>
    <n v="75016"/>
    <s v="EMEA"/>
    <s v="Perrier"/>
    <s v="Dominique"/>
    <s v="Small"/>
  </r>
  <r>
    <n v="10211"/>
    <n v="48"/>
    <n v="48.98"/>
    <n v="1"/>
    <x v="580"/>
    <x v="86"/>
    <x v="0"/>
    <n v="1"/>
    <n v="1"/>
    <x v="1"/>
    <x v="2"/>
    <n v="61"/>
    <x v="82"/>
    <x v="68"/>
    <s v="(1) 47.55.6555"/>
    <s v="25, rue Lauriston"/>
    <x v="13"/>
    <x v="48"/>
    <x v="9"/>
    <n v="75016"/>
    <s v="EMEA"/>
    <s v="Perrier"/>
    <s v="Dominique"/>
    <s v="Small"/>
  </r>
  <r>
    <n v="10211"/>
    <n v="46"/>
    <n v="54.09"/>
    <n v="8"/>
    <x v="581"/>
    <x v="86"/>
    <x v="0"/>
    <n v="1"/>
    <n v="1"/>
    <x v="1"/>
    <x v="6"/>
    <n v="62"/>
    <x v="87"/>
    <x v="68"/>
    <s v="(1) 47.55.6555"/>
    <s v="25, rue Lauriston"/>
    <x v="13"/>
    <x v="48"/>
    <x v="9"/>
    <n v="75016"/>
    <s v="EMEA"/>
    <s v="Perrier"/>
    <s v="Dominique"/>
    <s v="Small"/>
  </r>
  <r>
    <n v="10211"/>
    <n v="28"/>
    <n v="92.57"/>
    <n v="3"/>
    <x v="582"/>
    <x v="86"/>
    <x v="0"/>
    <n v="1"/>
    <n v="1"/>
    <x v="1"/>
    <x v="2"/>
    <n v="79"/>
    <x v="91"/>
    <x v="68"/>
    <s v="(1) 47.55.6555"/>
    <s v="25, rue Lauriston"/>
    <x v="13"/>
    <x v="48"/>
    <x v="9"/>
    <n v="75016"/>
    <s v="EMEA"/>
    <s v="Perrier"/>
    <s v="Dominique"/>
    <s v="Small"/>
  </r>
  <r>
    <n v="10211"/>
    <n v="35"/>
    <n v="78"/>
    <n v="5"/>
    <x v="583"/>
    <x v="86"/>
    <x v="0"/>
    <n v="1"/>
    <n v="1"/>
    <x v="1"/>
    <x v="2"/>
    <n v="80"/>
    <x v="81"/>
    <x v="68"/>
    <s v="(1) 47.55.6555"/>
    <s v="25, rue Lauriston"/>
    <x v="13"/>
    <x v="48"/>
    <x v="9"/>
    <n v="75016"/>
    <s v="EMEA"/>
    <s v="Perrier"/>
    <s v="Dominique"/>
    <s v="Small"/>
  </r>
  <r>
    <n v="10211"/>
    <n v="28"/>
    <n v="100"/>
    <n v="4"/>
    <x v="141"/>
    <x v="86"/>
    <x v="0"/>
    <n v="1"/>
    <n v="1"/>
    <x v="1"/>
    <x v="2"/>
    <n v="146"/>
    <x v="86"/>
    <x v="68"/>
    <s v="(1) 47.55.6555"/>
    <s v="25, rue Lauriston"/>
    <x v="13"/>
    <x v="48"/>
    <x v="9"/>
    <n v="75016"/>
    <s v="EMEA"/>
    <s v="Perrier"/>
    <s v="Dominique"/>
    <s v="Medium"/>
  </r>
  <r>
    <n v="10211"/>
    <n v="40"/>
    <n v="80.55"/>
    <n v="10"/>
    <x v="555"/>
    <x v="86"/>
    <x v="0"/>
    <n v="1"/>
    <n v="1"/>
    <x v="1"/>
    <x v="6"/>
    <n v="81"/>
    <x v="85"/>
    <x v="68"/>
    <s v="(1) 47.55.6555"/>
    <s v="25, rue Lauriston"/>
    <x v="13"/>
    <x v="48"/>
    <x v="9"/>
    <n v="75016"/>
    <s v="EMEA"/>
    <s v="Perrier"/>
    <s v="Dominique"/>
    <s v="Medium"/>
  </r>
  <r>
    <n v="10211"/>
    <n v="36"/>
    <n v="100"/>
    <n v="13"/>
    <x v="18"/>
    <x v="86"/>
    <x v="0"/>
    <n v="1"/>
    <n v="1"/>
    <x v="1"/>
    <x v="6"/>
    <n v="150"/>
    <x v="74"/>
    <x v="68"/>
    <s v="(1) 47.55.6555"/>
    <s v="25, rue Lauriston"/>
    <x v="13"/>
    <x v="48"/>
    <x v="9"/>
    <n v="75016"/>
    <s v="EMEA"/>
    <s v="Perrier"/>
    <s v="Dominique"/>
    <s v="Medium"/>
  </r>
  <r>
    <n v="10211"/>
    <n v="37"/>
    <n v="100"/>
    <n v="12"/>
    <x v="87"/>
    <x v="86"/>
    <x v="0"/>
    <n v="1"/>
    <n v="1"/>
    <x v="1"/>
    <x v="6"/>
    <n v="102"/>
    <x v="88"/>
    <x v="68"/>
    <s v="(1) 47.55.6555"/>
    <s v="25, rue Lauriston"/>
    <x v="13"/>
    <x v="48"/>
    <x v="9"/>
    <n v="75016"/>
    <s v="EMEA"/>
    <s v="Perrier"/>
    <s v="Dominique"/>
    <s v="Medium"/>
  </r>
  <r>
    <n v="10211"/>
    <n v="41"/>
    <n v="100"/>
    <n v="14"/>
    <x v="32"/>
    <x v="86"/>
    <x v="0"/>
    <n v="1"/>
    <n v="1"/>
    <x v="1"/>
    <x v="6"/>
    <n v="95"/>
    <x v="77"/>
    <x v="68"/>
    <s v="(1) 47.55.6555"/>
    <s v="25, rue Lauriston"/>
    <x v="13"/>
    <x v="48"/>
    <x v="9"/>
    <n v="75016"/>
    <s v="EMEA"/>
    <s v="Perrier"/>
    <s v="Dominique"/>
    <s v="Medium"/>
  </r>
  <r>
    <n v="10211"/>
    <n v="41"/>
    <n v="100"/>
    <n v="2"/>
    <x v="32"/>
    <x v="86"/>
    <x v="0"/>
    <n v="1"/>
    <n v="1"/>
    <x v="1"/>
    <x v="2"/>
    <n v="194"/>
    <x v="90"/>
    <x v="68"/>
    <s v="(1) 47.55.6555"/>
    <s v="25, rue Lauriston"/>
    <x v="13"/>
    <x v="48"/>
    <x v="9"/>
    <n v="75016"/>
    <s v="EMEA"/>
    <s v="Perrier"/>
    <s v="Dominique"/>
    <s v="Large"/>
  </r>
  <r>
    <n v="10211"/>
    <n v="41"/>
    <n v="100"/>
    <n v="7"/>
    <x v="32"/>
    <x v="86"/>
    <x v="0"/>
    <n v="1"/>
    <n v="1"/>
    <x v="1"/>
    <x v="2"/>
    <n v="148"/>
    <x v="94"/>
    <x v="68"/>
    <s v="(1) 47.55.6555"/>
    <s v="25, rue Lauriston"/>
    <x v="13"/>
    <x v="48"/>
    <x v="9"/>
    <n v="75016"/>
    <s v="EMEA"/>
    <s v="Perrier"/>
    <s v="Dominique"/>
    <s v="Medium"/>
  </r>
  <r>
    <n v="10212"/>
    <n v="20"/>
    <n v="66.989999999999995"/>
    <n v="14"/>
    <x v="584"/>
    <x v="87"/>
    <x v="0"/>
    <n v="1"/>
    <n v="1"/>
    <x v="1"/>
    <x v="2"/>
    <n v="77"/>
    <x v="89"/>
    <x v="4"/>
    <s v="(91) 555 94 44"/>
    <s v="C/ Moralzarzal, 86"/>
    <x v="4"/>
    <x v="4"/>
    <x v="3"/>
    <n v="28034"/>
    <s v="EMEA"/>
    <s v="Freyre"/>
    <s v="Diego"/>
    <s v="Small"/>
  </r>
  <r>
    <n v="10212"/>
    <n v="34"/>
    <n v="43.42"/>
    <n v="12"/>
    <x v="585"/>
    <x v="87"/>
    <x v="0"/>
    <n v="1"/>
    <n v="1"/>
    <x v="1"/>
    <x v="2"/>
    <n v="37"/>
    <x v="96"/>
    <x v="4"/>
    <s v="(91) 555 94 44"/>
    <s v="C/ Moralzarzal, 86"/>
    <x v="4"/>
    <x v="4"/>
    <x v="3"/>
    <n v="28034"/>
    <s v="EMEA"/>
    <s v="Freyre"/>
    <s v="Diego"/>
    <s v="Small"/>
  </r>
  <r>
    <n v="10212"/>
    <n v="27"/>
    <n v="79.62"/>
    <n v="2"/>
    <x v="586"/>
    <x v="87"/>
    <x v="0"/>
    <n v="1"/>
    <n v="1"/>
    <x v="1"/>
    <x v="2"/>
    <n v="85"/>
    <x v="102"/>
    <x v="4"/>
    <s v="(91) 555 94 44"/>
    <s v="C/ Moralzarzal, 86"/>
    <x v="4"/>
    <x v="4"/>
    <x v="3"/>
    <n v="28034"/>
    <s v="EMEA"/>
    <s v="Freyre"/>
    <s v="Diego"/>
    <s v="Small"/>
  </r>
  <r>
    <n v="10212"/>
    <n v="45"/>
    <n v="53.33"/>
    <n v="5"/>
    <x v="587"/>
    <x v="87"/>
    <x v="0"/>
    <n v="1"/>
    <n v="1"/>
    <x v="1"/>
    <x v="2"/>
    <n v="50"/>
    <x v="101"/>
    <x v="4"/>
    <s v="(91) 555 94 44"/>
    <s v="C/ Moralzarzal, 86"/>
    <x v="4"/>
    <x v="4"/>
    <x v="3"/>
    <n v="28034"/>
    <s v="EMEA"/>
    <s v="Freyre"/>
    <s v="Diego"/>
    <s v="Small"/>
  </r>
  <r>
    <n v="10212"/>
    <n v="29"/>
    <n v="100"/>
    <n v="10"/>
    <x v="27"/>
    <x v="87"/>
    <x v="0"/>
    <n v="1"/>
    <n v="1"/>
    <x v="1"/>
    <x v="2"/>
    <n v="141"/>
    <x v="97"/>
    <x v="4"/>
    <s v="(91) 555 94 44"/>
    <s v="C/ Moralzarzal, 86"/>
    <x v="4"/>
    <x v="4"/>
    <x v="3"/>
    <n v="28034"/>
    <s v="EMEA"/>
    <s v="Freyre"/>
    <s v="Diego"/>
    <s v="Medium"/>
  </r>
  <r>
    <n v="10212"/>
    <n v="33"/>
    <n v="100"/>
    <n v="15"/>
    <x v="29"/>
    <x v="87"/>
    <x v="0"/>
    <n v="1"/>
    <n v="1"/>
    <x v="1"/>
    <x v="2"/>
    <n v="115"/>
    <x v="92"/>
    <x v="4"/>
    <s v="(91) 555 94 44"/>
    <s v="C/ Moralzarzal, 86"/>
    <x v="4"/>
    <x v="4"/>
    <x v="3"/>
    <n v="28034"/>
    <s v="EMEA"/>
    <s v="Freyre"/>
    <s v="Diego"/>
    <s v="Medium"/>
  </r>
  <r>
    <n v="10212"/>
    <n v="41"/>
    <n v="82.31"/>
    <n v="3"/>
    <x v="588"/>
    <x v="87"/>
    <x v="0"/>
    <n v="1"/>
    <n v="1"/>
    <x v="1"/>
    <x v="2"/>
    <n v="73"/>
    <x v="104"/>
    <x v="4"/>
    <s v="(91) 555 94 44"/>
    <s v="C/ Moralzarzal, 86"/>
    <x v="4"/>
    <x v="4"/>
    <x v="3"/>
    <n v="28034"/>
    <s v="EMEA"/>
    <s v="Freyre"/>
    <s v="Diego"/>
    <s v="Medium"/>
  </r>
  <r>
    <n v="10212"/>
    <n v="38"/>
    <n v="100"/>
    <n v="6"/>
    <x v="31"/>
    <x v="87"/>
    <x v="0"/>
    <n v="1"/>
    <n v="1"/>
    <x v="1"/>
    <x v="2"/>
    <n v="124"/>
    <x v="106"/>
    <x v="4"/>
    <s v="(91) 555 94 44"/>
    <s v="C/ Moralzarzal, 86"/>
    <x v="4"/>
    <x v="4"/>
    <x v="3"/>
    <n v="28034"/>
    <s v="EMEA"/>
    <s v="Freyre"/>
    <s v="Diego"/>
    <s v="Medium"/>
  </r>
  <r>
    <n v="10212"/>
    <n v="39"/>
    <n v="100"/>
    <n v="16"/>
    <x v="9"/>
    <x v="87"/>
    <x v="0"/>
    <n v="1"/>
    <n v="1"/>
    <x v="1"/>
    <x v="2"/>
    <n v="117"/>
    <x v="95"/>
    <x v="4"/>
    <s v="(91) 555 94 44"/>
    <s v="C/ Moralzarzal, 86"/>
    <x v="4"/>
    <x v="4"/>
    <x v="3"/>
    <n v="28034"/>
    <s v="EMEA"/>
    <s v="Freyre"/>
    <s v="Diego"/>
    <s v="Medium"/>
  </r>
  <r>
    <n v="10212"/>
    <n v="45"/>
    <n v="88.14"/>
    <n v="1"/>
    <x v="589"/>
    <x v="87"/>
    <x v="0"/>
    <n v="1"/>
    <n v="1"/>
    <x v="1"/>
    <x v="2"/>
    <n v="90"/>
    <x v="105"/>
    <x v="4"/>
    <s v="(91) 555 94 44"/>
    <s v="C/ Moralzarzal, 86"/>
    <x v="4"/>
    <x v="4"/>
    <x v="3"/>
    <n v="28034"/>
    <s v="EMEA"/>
    <s v="Freyre"/>
    <s v="Diego"/>
    <s v="Medium"/>
  </r>
  <r>
    <n v="10212"/>
    <n v="40"/>
    <n v="100"/>
    <n v="7"/>
    <x v="72"/>
    <x v="87"/>
    <x v="0"/>
    <n v="1"/>
    <n v="1"/>
    <x v="1"/>
    <x v="2"/>
    <n v="132"/>
    <x v="98"/>
    <x v="4"/>
    <s v="(91) 555 94 44"/>
    <s v="C/ Moralzarzal, 86"/>
    <x v="4"/>
    <x v="4"/>
    <x v="3"/>
    <n v="28034"/>
    <s v="EMEA"/>
    <s v="Freyre"/>
    <s v="Diego"/>
    <s v="Medium"/>
  </r>
  <r>
    <n v="10212"/>
    <n v="40"/>
    <n v="100"/>
    <n v="11"/>
    <x v="72"/>
    <x v="87"/>
    <x v="0"/>
    <n v="1"/>
    <n v="1"/>
    <x v="1"/>
    <x v="2"/>
    <n v="169"/>
    <x v="30"/>
    <x v="4"/>
    <s v="(91) 555 94 44"/>
    <s v="C/ Moralzarzal, 86"/>
    <x v="4"/>
    <x v="4"/>
    <x v="3"/>
    <n v="28034"/>
    <s v="EMEA"/>
    <s v="Freyre"/>
    <s v="Diego"/>
    <s v="Medium"/>
  </r>
  <r>
    <n v="10212"/>
    <n v="46"/>
    <n v="87.81"/>
    <n v="4"/>
    <x v="590"/>
    <x v="87"/>
    <x v="0"/>
    <n v="1"/>
    <n v="1"/>
    <x v="1"/>
    <x v="2"/>
    <n v="107"/>
    <x v="107"/>
    <x v="4"/>
    <s v="(91) 555 94 44"/>
    <s v="C/ Moralzarzal, 86"/>
    <x v="4"/>
    <x v="4"/>
    <x v="3"/>
    <n v="28034"/>
    <s v="EMEA"/>
    <s v="Freyre"/>
    <s v="Diego"/>
    <s v="Medium"/>
  </r>
  <r>
    <n v="10212"/>
    <n v="41"/>
    <n v="100"/>
    <n v="9"/>
    <x v="32"/>
    <x v="87"/>
    <x v="0"/>
    <n v="1"/>
    <n v="1"/>
    <x v="1"/>
    <x v="2"/>
    <n v="142"/>
    <x v="99"/>
    <x v="4"/>
    <s v="(91) 555 94 44"/>
    <s v="C/ Moralzarzal, 86"/>
    <x v="4"/>
    <x v="4"/>
    <x v="3"/>
    <n v="28034"/>
    <s v="EMEA"/>
    <s v="Freyre"/>
    <s v="Diego"/>
    <s v="Medium"/>
  </r>
  <r>
    <n v="10212"/>
    <n v="45"/>
    <n v="100"/>
    <n v="8"/>
    <x v="74"/>
    <x v="87"/>
    <x v="0"/>
    <n v="1"/>
    <n v="1"/>
    <x v="1"/>
    <x v="2"/>
    <n v="141"/>
    <x v="100"/>
    <x v="4"/>
    <s v="(91) 555 94 44"/>
    <s v="C/ Moralzarzal, 86"/>
    <x v="4"/>
    <x v="4"/>
    <x v="3"/>
    <n v="28034"/>
    <s v="EMEA"/>
    <s v="Freyre"/>
    <s v="Diego"/>
    <s v="Medium"/>
  </r>
  <r>
    <n v="10212"/>
    <n v="49"/>
    <n v="100"/>
    <n v="13"/>
    <x v="94"/>
    <x v="87"/>
    <x v="0"/>
    <n v="1"/>
    <n v="1"/>
    <x v="1"/>
    <x v="2"/>
    <n v="140"/>
    <x v="93"/>
    <x v="4"/>
    <s v="(91) 555 94 44"/>
    <s v="C/ Moralzarzal, 86"/>
    <x v="4"/>
    <x v="4"/>
    <x v="3"/>
    <n v="28034"/>
    <s v="EMEA"/>
    <s v="Freyre"/>
    <s v="Diego"/>
    <s v="Medium"/>
  </r>
  <r>
    <n v="10213"/>
    <n v="25"/>
    <n v="83.39"/>
    <n v="2"/>
    <x v="591"/>
    <x v="88"/>
    <x v="0"/>
    <n v="1"/>
    <n v="1"/>
    <x v="1"/>
    <x v="2"/>
    <n v="71"/>
    <x v="103"/>
    <x v="58"/>
    <s v="(171) 555-7555"/>
    <s v="120 Hanover Sq."/>
    <x v="23"/>
    <x v="22"/>
    <x v="7"/>
    <s v="WA1 1DP"/>
    <s v="EMEA"/>
    <s v="Hardy"/>
    <s v="Thomas"/>
    <s v="Small"/>
  </r>
  <r>
    <n v="10213"/>
    <n v="27"/>
    <n v="100"/>
    <n v="3"/>
    <x v="14"/>
    <x v="88"/>
    <x v="0"/>
    <n v="1"/>
    <n v="1"/>
    <x v="1"/>
    <x v="2"/>
    <n v="117"/>
    <x v="108"/>
    <x v="58"/>
    <s v="(171) 555-7555"/>
    <s v="120 Hanover Sq."/>
    <x v="23"/>
    <x v="22"/>
    <x v="7"/>
    <s v="WA1 1DP"/>
    <s v="EMEA"/>
    <s v="Hardy"/>
    <s v="Thomas"/>
    <s v="Small"/>
  </r>
  <r>
    <n v="10213"/>
    <n v="38"/>
    <n v="94.79"/>
    <n v="1"/>
    <x v="592"/>
    <x v="88"/>
    <x v="0"/>
    <n v="1"/>
    <n v="1"/>
    <x v="1"/>
    <x v="0"/>
    <n v="92"/>
    <x v="1"/>
    <x v="58"/>
    <s v="(171) 555-7555"/>
    <s v="120 Hanover Sq."/>
    <x v="23"/>
    <x v="22"/>
    <x v="7"/>
    <s v="WA1 1DP"/>
    <s v="EMEA"/>
    <s v="Hardy"/>
    <s v="Thomas"/>
    <s v="Medium"/>
  </r>
  <r>
    <n v="10214"/>
    <n v="20"/>
    <n v="34.19"/>
    <n v="3"/>
    <x v="593"/>
    <x v="89"/>
    <x v="0"/>
    <n v="1"/>
    <n v="1"/>
    <x v="1"/>
    <x v="0"/>
    <n v="33"/>
    <x v="4"/>
    <x v="25"/>
    <s v="(91) 555 22 82"/>
    <s v="C/ Araquil, 67"/>
    <x v="4"/>
    <x v="21"/>
    <x v="3"/>
    <n v="28023"/>
    <s v="EMEA"/>
    <s v="Sommer"/>
    <s v="Mart¡n"/>
    <s v="Small"/>
  </r>
  <r>
    <n v="10214"/>
    <n v="21"/>
    <n v="62.96"/>
    <n v="6"/>
    <x v="594"/>
    <x v="89"/>
    <x v="0"/>
    <n v="1"/>
    <n v="1"/>
    <x v="1"/>
    <x v="0"/>
    <n v="60"/>
    <x v="3"/>
    <x v="25"/>
    <s v="(91) 555 22 82"/>
    <s v="C/ Araquil, 67"/>
    <x v="4"/>
    <x v="21"/>
    <x v="3"/>
    <n v="28023"/>
    <s v="EMEA"/>
    <s v="Sommer"/>
    <s v="Mart¡n"/>
    <s v="Small"/>
  </r>
  <r>
    <n v="10214"/>
    <n v="44"/>
    <n v="34.880000000000003"/>
    <n v="5"/>
    <x v="595"/>
    <x v="89"/>
    <x v="0"/>
    <n v="1"/>
    <n v="1"/>
    <x v="1"/>
    <x v="0"/>
    <n v="41"/>
    <x v="0"/>
    <x v="25"/>
    <s v="(91) 555 22 82"/>
    <s v="C/ Araquil, 67"/>
    <x v="4"/>
    <x v="21"/>
    <x v="3"/>
    <n v="28023"/>
    <s v="EMEA"/>
    <s v="Sommer"/>
    <s v="Mart¡n"/>
    <s v="Small"/>
  </r>
  <r>
    <n v="10214"/>
    <n v="49"/>
    <n v="47.94"/>
    <n v="2"/>
    <x v="596"/>
    <x v="89"/>
    <x v="0"/>
    <n v="1"/>
    <n v="1"/>
    <x v="1"/>
    <x v="0"/>
    <n v="44"/>
    <x v="5"/>
    <x v="25"/>
    <s v="(91) 555 22 82"/>
    <s v="C/ Araquil, 67"/>
    <x v="4"/>
    <x v="21"/>
    <x v="3"/>
    <n v="28023"/>
    <s v="EMEA"/>
    <s v="Sommer"/>
    <s v="Mart¡n"/>
    <s v="Small"/>
  </r>
  <r>
    <n v="10214"/>
    <n v="27"/>
    <n v="100"/>
    <n v="4"/>
    <x v="14"/>
    <x v="89"/>
    <x v="0"/>
    <n v="1"/>
    <n v="1"/>
    <x v="1"/>
    <x v="0"/>
    <n v="127"/>
    <x v="6"/>
    <x v="25"/>
    <s v="(91) 555 22 82"/>
    <s v="C/ Araquil, 67"/>
    <x v="4"/>
    <x v="21"/>
    <x v="3"/>
    <n v="28023"/>
    <s v="EMEA"/>
    <s v="Sommer"/>
    <s v="Mart¡n"/>
    <s v="Medium"/>
  </r>
  <r>
    <n v="10214"/>
    <n v="30"/>
    <n v="100"/>
    <n v="7"/>
    <x v="2"/>
    <x v="89"/>
    <x v="0"/>
    <n v="1"/>
    <n v="1"/>
    <x v="1"/>
    <x v="0"/>
    <n v="170"/>
    <x v="2"/>
    <x v="25"/>
    <s v="(91) 555 22 82"/>
    <s v="C/ Araquil, 67"/>
    <x v="4"/>
    <x v="21"/>
    <x v="3"/>
    <n v="28023"/>
    <s v="EMEA"/>
    <s v="Sommer"/>
    <s v="Mart¡n"/>
    <s v="Medium"/>
  </r>
  <r>
    <n v="10214"/>
    <n v="50"/>
    <n v="100"/>
    <n v="1"/>
    <x v="43"/>
    <x v="89"/>
    <x v="0"/>
    <n v="1"/>
    <n v="1"/>
    <x v="1"/>
    <x v="0"/>
    <n v="168"/>
    <x v="7"/>
    <x v="25"/>
    <s v="(91) 555 22 82"/>
    <s v="C/ Araquil, 67"/>
    <x v="4"/>
    <x v="21"/>
    <x v="3"/>
    <n v="28023"/>
    <s v="EMEA"/>
    <s v="Sommer"/>
    <s v="Mart¡n"/>
    <s v="Large"/>
  </r>
  <r>
    <n v="10215"/>
    <n v="33"/>
    <n v="43.13"/>
    <n v="9"/>
    <x v="597"/>
    <x v="90"/>
    <x v="0"/>
    <n v="1"/>
    <n v="1"/>
    <x v="1"/>
    <x v="0"/>
    <n v="53"/>
    <x v="8"/>
    <x v="64"/>
    <n v="3105553722"/>
    <s v="3675 Furth Circle"/>
    <x v="52"/>
    <x v="10"/>
    <x v="0"/>
    <n v="94019"/>
    <s v="NA"/>
    <s v="Thompson"/>
    <s v="Steve"/>
    <s v="Small"/>
  </r>
  <r>
    <n v="10215"/>
    <n v="31"/>
    <n v="58.71"/>
    <n v="6"/>
    <x v="598"/>
    <x v="90"/>
    <x v="0"/>
    <n v="1"/>
    <n v="1"/>
    <x v="1"/>
    <x v="0"/>
    <n v="62"/>
    <x v="12"/>
    <x v="64"/>
    <n v="3105553722"/>
    <s v="3675 Furth Circle"/>
    <x v="52"/>
    <x v="10"/>
    <x v="0"/>
    <n v="94019"/>
    <s v="NA"/>
    <s v="Thompson"/>
    <s v="Steve"/>
    <s v="Small"/>
  </r>
  <r>
    <n v="10215"/>
    <n v="46"/>
    <n v="45.28"/>
    <n v="1"/>
    <x v="599"/>
    <x v="90"/>
    <x v="0"/>
    <n v="1"/>
    <n v="1"/>
    <x v="1"/>
    <x v="0"/>
    <n v="50"/>
    <x v="11"/>
    <x v="64"/>
    <n v="3105553722"/>
    <s v="3675 Furth Circle"/>
    <x v="52"/>
    <x v="10"/>
    <x v="0"/>
    <n v="94019"/>
    <s v="NA"/>
    <s v="Thompson"/>
    <s v="Steve"/>
    <s v="Small"/>
  </r>
  <r>
    <n v="10215"/>
    <n v="27"/>
    <n v="89.38"/>
    <n v="10"/>
    <x v="600"/>
    <x v="90"/>
    <x v="0"/>
    <n v="1"/>
    <n v="1"/>
    <x v="1"/>
    <x v="0"/>
    <n v="102"/>
    <x v="9"/>
    <x v="64"/>
    <n v="3105553722"/>
    <s v="3675 Furth Circle"/>
    <x v="52"/>
    <x v="10"/>
    <x v="0"/>
    <n v="94019"/>
    <s v="NA"/>
    <s v="Thompson"/>
    <s v="Steve"/>
    <s v="Small"/>
  </r>
  <r>
    <n v="10215"/>
    <n v="35"/>
    <n v="100"/>
    <n v="3"/>
    <x v="17"/>
    <x v="90"/>
    <x v="0"/>
    <n v="1"/>
    <n v="1"/>
    <x v="1"/>
    <x v="2"/>
    <n v="214"/>
    <x v="16"/>
    <x v="64"/>
    <n v="3105553722"/>
    <s v="3675 Furth Circle"/>
    <x v="52"/>
    <x v="10"/>
    <x v="0"/>
    <n v="94019"/>
    <s v="NA"/>
    <s v="Thompson"/>
    <s v="Steve"/>
    <s v="Medium"/>
  </r>
  <r>
    <n v="10215"/>
    <n v="39"/>
    <n v="90.57"/>
    <n v="7"/>
    <x v="601"/>
    <x v="90"/>
    <x v="0"/>
    <n v="1"/>
    <n v="1"/>
    <x v="1"/>
    <x v="0"/>
    <n v="97"/>
    <x v="15"/>
    <x v="64"/>
    <n v="3105553722"/>
    <s v="3675 Furth Circle"/>
    <x v="52"/>
    <x v="10"/>
    <x v="0"/>
    <n v="94019"/>
    <s v="NA"/>
    <s v="Thompson"/>
    <s v="Steve"/>
    <s v="Medium"/>
  </r>
  <r>
    <n v="10215"/>
    <n v="41"/>
    <n v="100"/>
    <n v="8"/>
    <x v="32"/>
    <x v="90"/>
    <x v="0"/>
    <n v="1"/>
    <n v="1"/>
    <x v="1"/>
    <x v="0"/>
    <n v="99"/>
    <x v="25"/>
    <x v="64"/>
    <n v="3105553722"/>
    <s v="3675 Furth Circle"/>
    <x v="52"/>
    <x v="10"/>
    <x v="0"/>
    <n v="94019"/>
    <s v="NA"/>
    <s v="Thompson"/>
    <s v="Steve"/>
    <s v="Medium"/>
  </r>
  <r>
    <n v="10215"/>
    <n v="46"/>
    <n v="100"/>
    <n v="2"/>
    <x v="20"/>
    <x v="90"/>
    <x v="0"/>
    <n v="1"/>
    <n v="1"/>
    <x v="1"/>
    <x v="1"/>
    <n v="116"/>
    <x v="20"/>
    <x v="64"/>
    <n v="3105553722"/>
    <s v="3675 Furth Circle"/>
    <x v="52"/>
    <x v="10"/>
    <x v="0"/>
    <n v="94019"/>
    <s v="NA"/>
    <s v="Thompson"/>
    <s v="Steve"/>
    <s v="Medium"/>
  </r>
  <r>
    <n v="10215"/>
    <n v="49"/>
    <n v="100"/>
    <n v="4"/>
    <x v="94"/>
    <x v="90"/>
    <x v="0"/>
    <n v="1"/>
    <n v="1"/>
    <x v="1"/>
    <x v="0"/>
    <n v="101"/>
    <x v="13"/>
    <x v="64"/>
    <n v="3105553722"/>
    <s v="3675 Furth Circle"/>
    <x v="52"/>
    <x v="10"/>
    <x v="0"/>
    <n v="94019"/>
    <s v="NA"/>
    <s v="Thompson"/>
    <s v="Steve"/>
    <s v="Medium"/>
  </r>
  <r>
    <n v="10215"/>
    <n v="49"/>
    <n v="100"/>
    <n v="5"/>
    <x v="94"/>
    <x v="90"/>
    <x v="0"/>
    <n v="1"/>
    <n v="1"/>
    <x v="1"/>
    <x v="0"/>
    <n v="104"/>
    <x v="14"/>
    <x v="64"/>
    <n v="3105553722"/>
    <s v="3675 Furth Circle"/>
    <x v="52"/>
    <x v="10"/>
    <x v="0"/>
    <n v="94019"/>
    <s v="NA"/>
    <s v="Thompson"/>
    <s v="Steve"/>
    <s v="Medium"/>
  </r>
  <r>
    <n v="10216"/>
    <n v="43"/>
    <n v="100"/>
    <n v="1"/>
    <x v="42"/>
    <x v="91"/>
    <x v="0"/>
    <n v="1"/>
    <n v="2"/>
    <x v="1"/>
    <x v="1"/>
    <n v="136"/>
    <x v="17"/>
    <x v="69"/>
    <s v="30.59.8555"/>
    <s v="67, avenue de l'Europe"/>
    <x v="56"/>
    <x v="12"/>
    <x v="9"/>
    <n v="78000"/>
    <s v="EMEA"/>
    <s v="Tonini"/>
    <s v="Daniel"/>
    <s v="Medium"/>
  </r>
  <r>
    <n v="10217"/>
    <n v="21"/>
    <n v="100"/>
    <n v="3"/>
    <x v="59"/>
    <x v="92"/>
    <x v="0"/>
    <n v="1"/>
    <n v="2"/>
    <x v="1"/>
    <x v="1"/>
    <n v="96"/>
    <x v="18"/>
    <x v="70"/>
    <n v="652241555"/>
    <s v="Village Close - 106 Linden Road Sandown"/>
    <x v="15"/>
    <x v="14"/>
    <x v="11"/>
    <n v="69045"/>
    <s v="APAC"/>
    <s v="Victorino"/>
    <s v="Wendy"/>
    <s v="Small"/>
  </r>
  <r>
    <n v="10217"/>
    <n v="35"/>
    <n v="61.38"/>
    <n v="2"/>
    <x v="602"/>
    <x v="92"/>
    <x v="0"/>
    <n v="1"/>
    <n v="2"/>
    <x v="1"/>
    <x v="1"/>
    <n v="60"/>
    <x v="10"/>
    <x v="70"/>
    <n v="652241555"/>
    <s v="Village Close - 106 Linden Road Sandown"/>
    <x v="15"/>
    <x v="14"/>
    <x v="11"/>
    <n v="69045"/>
    <s v="APAC"/>
    <s v="Victorino"/>
    <s v="Wendy"/>
    <s v="Small"/>
  </r>
  <r>
    <n v="10217"/>
    <n v="39"/>
    <n v="62.05"/>
    <n v="7"/>
    <x v="603"/>
    <x v="92"/>
    <x v="0"/>
    <n v="1"/>
    <n v="2"/>
    <x v="1"/>
    <x v="1"/>
    <n v="64"/>
    <x v="19"/>
    <x v="70"/>
    <n v="652241555"/>
    <s v="Village Close - 106 Linden Road Sandown"/>
    <x v="15"/>
    <x v="14"/>
    <x v="11"/>
    <n v="69045"/>
    <s v="APAC"/>
    <s v="Victorino"/>
    <s v="Wendy"/>
    <s v="Small"/>
  </r>
  <r>
    <n v="10217"/>
    <n v="31"/>
    <n v="88"/>
    <n v="6"/>
    <x v="604"/>
    <x v="92"/>
    <x v="0"/>
    <n v="1"/>
    <n v="2"/>
    <x v="1"/>
    <x v="2"/>
    <n v="101"/>
    <x v="24"/>
    <x v="70"/>
    <n v="652241555"/>
    <s v="Village Close - 106 Linden Road Sandown"/>
    <x v="15"/>
    <x v="14"/>
    <x v="11"/>
    <n v="69045"/>
    <s v="APAC"/>
    <s v="Victorino"/>
    <s v="Wendy"/>
    <s v="Small"/>
  </r>
  <r>
    <n v="10217"/>
    <n v="28"/>
    <n v="100"/>
    <n v="1"/>
    <x v="141"/>
    <x v="92"/>
    <x v="0"/>
    <n v="1"/>
    <n v="2"/>
    <x v="1"/>
    <x v="1"/>
    <n v="127"/>
    <x v="22"/>
    <x v="70"/>
    <n v="652241555"/>
    <s v="Village Close - 106 Linden Road Sandown"/>
    <x v="15"/>
    <x v="14"/>
    <x v="11"/>
    <n v="69045"/>
    <s v="APAC"/>
    <s v="Victorino"/>
    <s v="Wendy"/>
    <s v="Medium"/>
  </r>
  <r>
    <n v="10217"/>
    <n v="38"/>
    <n v="100"/>
    <n v="5"/>
    <x v="31"/>
    <x v="92"/>
    <x v="0"/>
    <n v="1"/>
    <n v="2"/>
    <x v="1"/>
    <x v="1"/>
    <n v="121"/>
    <x v="21"/>
    <x v="70"/>
    <n v="652241555"/>
    <s v="Village Close - 106 Linden Road Sandown"/>
    <x v="15"/>
    <x v="14"/>
    <x v="11"/>
    <n v="69045"/>
    <s v="APAC"/>
    <s v="Victorino"/>
    <s v="Wendy"/>
    <s v="Medium"/>
  </r>
  <r>
    <n v="10217"/>
    <n v="48"/>
    <n v="100"/>
    <n v="4"/>
    <x v="98"/>
    <x v="92"/>
    <x v="0"/>
    <n v="1"/>
    <n v="2"/>
    <x v="1"/>
    <x v="2"/>
    <n v="147"/>
    <x v="23"/>
    <x v="70"/>
    <n v="652241555"/>
    <s v="Village Close - 106 Linden Road Sandown"/>
    <x v="15"/>
    <x v="14"/>
    <x v="11"/>
    <n v="69045"/>
    <s v="APAC"/>
    <s v="Victorino"/>
    <s v="Wendy"/>
    <s v="Large"/>
  </r>
  <r>
    <n v="10219"/>
    <n v="21"/>
    <n v="40.31"/>
    <n v="3"/>
    <x v="605"/>
    <x v="93"/>
    <x v="0"/>
    <n v="1"/>
    <n v="2"/>
    <x v="1"/>
    <x v="2"/>
    <n v="35"/>
    <x v="28"/>
    <x v="39"/>
    <n v="4155554312"/>
    <s v="2793 Furth Circle"/>
    <x v="33"/>
    <x v="10"/>
    <x v="0"/>
    <n v="94217"/>
    <s v="NA"/>
    <s v="Taylor"/>
    <s v="Sue"/>
    <s v="Small"/>
  </r>
  <r>
    <n v="10219"/>
    <n v="35"/>
    <n v="55.19"/>
    <n v="4"/>
    <x v="606"/>
    <x v="93"/>
    <x v="0"/>
    <n v="1"/>
    <n v="2"/>
    <x v="1"/>
    <x v="1"/>
    <n v="54"/>
    <x v="26"/>
    <x v="39"/>
    <n v="4155554312"/>
    <s v="2793 Furth Circle"/>
    <x v="33"/>
    <x v="10"/>
    <x v="0"/>
    <n v="94217"/>
    <s v="NA"/>
    <s v="Taylor"/>
    <s v="Sue"/>
    <s v="Small"/>
  </r>
  <r>
    <n v="10219"/>
    <n v="43"/>
    <n v="100"/>
    <n v="1"/>
    <x v="42"/>
    <x v="93"/>
    <x v="0"/>
    <n v="1"/>
    <n v="2"/>
    <x v="1"/>
    <x v="2"/>
    <n v="163"/>
    <x v="31"/>
    <x v="39"/>
    <n v="4155554312"/>
    <s v="2793 Furth Circle"/>
    <x v="33"/>
    <x v="10"/>
    <x v="0"/>
    <n v="94217"/>
    <s v="NA"/>
    <s v="Taylor"/>
    <s v="Sue"/>
    <s v="Large"/>
  </r>
  <r>
    <n v="10219"/>
    <n v="48"/>
    <n v="100"/>
    <n v="2"/>
    <x v="98"/>
    <x v="93"/>
    <x v="0"/>
    <n v="1"/>
    <n v="2"/>
    <x v="1"/>
    <x v="1"/>
    <n v="118"/>
    <x v="38"/>
    <x v="39"/>
    <n v="4155554312"/>
    <s v="2793 Furth Circle"/>
    <x v="33"/>
    <x v="10"/>
    <x v="0"/>
    <n v="94217"/>
    <s v="NA"/>
    <s v="Taylor"/>
    <s v="Sue"/>
    <s v="Medium"/>
  </r>
  <r>
    <n v="10220"/>
    <n v="20"/>
    <n v="52.82"/>
    <n v="6"/>
    <x v="607"/>
    <x v="94"/>
    <x v="0"/>
    <n v="1"/>
    <n v="2"/>
    <x v="1"/>
    <x v="3"/>
    <n v="62"/>
    <x v="34"/>
    <x v="71"/>
    <n v="35318621555"/>
    <s v="25 Maiden Lane"/>
    <x v="57"/>
    <x v="49"/>
    <x v="17"/>
    <n v="2"/>
    <s v="EMEA"/>
    <s v="Cassidy"/>
    <s v="Dean"/>
    <s v="Small"/>
  </r>
  <r>
    <n v="10220"/>
    <n v="26"/>
    <n v="56.07"/>
    <n v="8"/>
    <x v="608"/>
    <x v="94"/>
    <x v="0"/>
    <n v="1"/>
    <n v="2"/>
    <x v="1"/>
    <x v="2"/>
    <n v="57"/>
    <x v="29"/>
    <x v="71"/>
    <n v="35318621555"/>
    <s v="25 Maiden Lane"/>
    <x v="57"/>
    <x v="49"/>
    <x v="17"/>
    <n v="2"/>
    <s v="EMEA"/>
    <s v="Cassidy"/>
    <s v="Dean"/>
    <s v="Small"/>
  </r>
  <r>
    <n v="10220"/>
    <n v="30"/>
    <n v="68.540000000000006"/>
    <n v="4"/>
    <x v="609"/>
    <x v="94"/>
    <x v="0"/>
    <n v="1"/>
    <n v="2"/>
    <x v="1"/>
    <x v="3"/>
    <n v="58"/>
    <x v="27"/>
    <x v="71"/>
    <n v="35318621555"/>
    <s v="25 Maiden Lane"/>
    <x v="57"/>
    <x v="49"/>
    <x v="17"/>
    <n v="2"/>
    <s v="EMEA"/>
    <s v="Cassidy"/>
    <s v="Dean"/>
    <s v="Small"/>
  </r>
  <r>
    <n v="10220"/>
    <n v="27"/>
    <n v="100"/>
    <n v="1"/>
    <x v="14"/>
    <x v="94"/>
    <x v="0"/>
    <n v="1"/>
    <n v="2"/>
    <x v="1"/>
    <x v="2"/>
    <n v="173"/>
    <x v="45"/>
    <x v="71"/>
    <n v="35318621555"/>
    <s v="25 Maiden Lane"/>
    <x v="57"/>
    <x v="49"/>
    <x v="17"/>
    <n v="2"/>
    <s v="EMEA"/>
    <s v="Cassidy"/>
    <s v="Dean"/>
    <s v="Medium"/>
  </r>
  <r>
    <n v="10220"/>
    <n v="30"/>
    <n v="100"/>
    <n v="3"/>
    <x v="2"/>
    <x v="94"/>
    <x v="0"/>
    <n v="1"/>
    <n v="2"/>
    <x v="1"/>
    <x v="2"/>
    <n v="151"/>
    <x v="36"/>
    <x v="71"/>
    <n v="35318621555"/>
    <s v="25 Maiden Lane"/>
    <x v="57"/>
    <x v="49"/>
    <x v="17"/>
    <n v="2"/>
    <s v="EMEA"/>
    <s v="Cassidy"/>
    <s v="Dean"/>
    <s v="Medium"/>
  </r>
  <r>
    <n v="10220"/>
    <n v="32"/>
    <n v="100"/>
    <n v="2"/>
    <x v="52"/>
    <x v="94"/>
    <x v="0"/>
    <n v="1"/>
    <n v="2"/>
    <x v="1"/>
    <x v="2"/>
    <n v="207"/>
    <x v="51"/>
    <x v="71"/>
    <n v="35318621555"/>
    <s v="25 Maiden Lane"/>
    <x v="57"/>
    <x v="49"/>
    <x v="17"/>
    <n v="2"/>
    <s v="EMEA"/>
    <s v="Cassidy"/>
    <s v="Dean"/>
    <s v="Large"/>
  </r>
  <r>
    <n v="10220"/>
    <n v="37"/>
    <n v="100"/>
    <n v="7"/>
    <x v="87"/>
    <x v="94"/>
    <x v="0"/>
    <n v="1"/>
    <n v="2"/>
    <x v="1"/>
    <x v="2"/>
    <n v="118"/>
    <x v="32"/>
    <x v="71"/>
    <n v="35318621555"/>
    <s v="25 Maiden Lane"/>
    <x v="57"/>
    <x v="49"/>
    <x v="17"/>
    <n v="2"/>
    <s v="EMEA"/>
    <s v="Cassidy"/>
    <s v="Dean"/>
    <s v="Medium"/>
  </r>
  <r>
    <n v="10220"/>
    <n v="37"/>
    <n v="100"/>
    <n v="9"/>
    <x v="87"/>
    <x v="94"/>
    <x v="0"/>
    <n v="1"/>
    <n v="2"/>
    <x v="1"/>
    <x v="1"/>
    <n v="115"/>
    <x v="35"/>
    <x v="71"/>
    <n v="35318621555"/>
    <s v="25 Maiden Lane"/>
    <x v="57"/>
    <x v="49"/>
    <x v="17"/>
    <n v="2"/>
    <s v="EMEA"/>
    <s v="Cassidy"/>
    <s v="Dean"/>
    <s v="Medium"/>
  </r>
  <r>
    <n v="10220"/>
    <n v="50"/>
    <n v="100"/>
    <n v="5"/>
    <x v="43"/>
    <x v="94"/>
    <x v="0"/>
    <n v="1"/>
    <n v="2"/>
    <x v="1"/>
    <x v="2"/>
    <n v="143"/>
    <x v="37"/>
    <x v="71"/>
    <n v="35318621555"/>
    <s v="25 Maiden Lane"/>
    <x v="57"/>
    <x v="49"/>
    <x v="17"/>
    <n v="2"/>
    <s v="EMEA"/>
    <s v="Cassidy"/>
    <s v="Dean"/>
    <s v="Large"/>
  </r>
  <r>
    <n v="10221"/>
    <n v="23"/>
    <n v="80.67"/>
    <n v="5"/>
    <x v="610"/>
    <x v="95"/>
    <x v="0"/>
    <n v="1"/>
    <n v="2"/>
    <x v="1"/>
    <x v="3"/>
    <n v="100"/>
    <x v="49"/>
    <x v="72"/>
    <s v="(02) 5554 67"/>
    <s v="Rue Joseph-Bens 532"/>
    <x v="58"/>
    <x v="50"/>
    <x v="10"/>
    <s v="B-1180"/>
    <s v="EMEA"/>
    <s v="Dewey"/>
    <s v="Catherine"/>
    <s v="Small"/>
  </r>
  <r>
    <n v="10221"/>
    <n v="23"/>
    <n v="97"/>
    <n v="4"/>
    <x v="611"/>
    <x v="95"/>
    <x v="0"/>
    <n v="1"/>
    <n v="2"/>
    <x v="1"/>
    <x v="4"/>
    <n v="86"/>
    <x v="40"/>
    <x v="72"/>
    <s v="(02) 5554 67"/>
    <s v="Rue Joseph-Bens 532"/>
    <x v="58"/>
    <x v="50"/>
    <x v="10"/>
    <s v="B-1180"/>
    <s v="EMEA"/>
    <s v="Dewey"/>
    <s v="Catherine"/>
    <s v="Small"/>
  </r>
  <r>
    <n v="10221"/>
    <n v="33"/>
    <n v="100"/>
    <n v="3"/>
    <x v="29"/>
    <x v="95"/>
    <x v="0"/>
    <n v="1"/>
    <n v="2"/>
    <x v="1"/>
    <x v="0"/>
    <n v="136"/>
    <x v="42"/>
    <x v="72"/>
    <s v="(02) 5554 67"/>
    <s v="Rue Joseph-Bens 532"/>
    <x v="58"/>
    <x v="50"/>
    <x v="10"/>
    <s v="B-1180"/>
    <s v="EMEA"/>
    <s v="Dewey"/>
    <s v="Catherine"/>
    <s v="Medium"/>
  </r>
  <r>
    <n v="10221"/>
    <n v="39"/>
    <n v="89.53"/>
    <n v="2"/>
    <x v="612"/>
    <x v="95"/>
    <x v="0"/>
    <n v="1"/>
    <n v="2"/>
    <x v="1"/>
    <x v="0"/>
    <n v="87"/>
    <x v="48"/>
    <x v="72"/>
    <s v="(02) 5554 67"/>
    <s v="Rue Joseph-Bens 532"/>
    <x v="58"/>
    <x v="50"/>
    <x v="10"/>
    <s v="B-1180"/>
    <s v="EMEA"/>
    <s v="Dewey"/>
    <s v="Catherine"/>
    <s v="Medium"/>
  </r>
  <r>
    <n v="10221"/>
    <n v="49"/>
    <n v="100"/>
    <n v="1"/>
    <x v="94"/>
    <x v="95"/>
    <x v="0"/>
    <n v="1"/>
    <n v="2"/>
    <x v="1"/>
    <x v="4"/>
    <n v="122"/>
    <x v="52"/>
    <x v="72"/>
    <s v="(02) 5554 67"/>
    <s v="Rue Joseph-Bens 532"/>
    <x v="58"/>
    <x v="50"/>
    <x v="10"/>
    <s v="B-1180"/>
    <s v="EMEA"/>
    <s v="Dewey"/>
    <s v="Catherine"/>
    <s v="Medium"/>
  </r>
  <r>
    <n v="10222"/>
    <n v="31"/>
    <n v="45.69"/>
    <n v="7"/>
    <x v="613"/>
    <x v="96"/>
    <x v="0"/>
    <n v="1"/>
    <n v="2"/>
    <x v="1"/>
    <x v="5"/>
    <n v="49"/>
    <x v="59"/>
    <x v="73"/>
    <n v="7605558146"/>
    <s v="361 Furth Circle"/>
    <x v="59"/>
    <x v="10"/>
    <x v="0"/>
    <n v="91217"/>
    <s v="NA"/>
    <s v="Thompson"/>
    <s v="Valarie"/>
    <s v="Small"/>
  </r>
  <r>
    <n v="10222"/>
    <n v="31"/>
    <n v="62.67"/>
    <n v="15"/>
    <x v="614"/>
    <x v="96"/>
    <x v="0"/>
    <n v="1"/>
    <n v="2"/>
    <x v="1"/>
    <x v="4"/>
    <n v="66"/>
    <x v="44"/>
    <x v="73"/>
    <n v="7605558146"/>
    <s v="361 Furth Circle"/>
    <x v="59"/>
    <x v="10"/>
    <x v="0"/>
    <n v="91217"/>
    <s v="NA"/>
    <s v="Thompson"/>
    <s v="Valarie"/>
    <s v="Small"/>
  </r>
  <r>
    <n v="10222"/>
    <n v="36"/>
    <n v="63.34"/>
    <n v="18"/>
    <x v="615"/>
    <x v="96"/>
    <x v="0"/>
    <n v="1"/>
    <n v="2"/>
    <x v="1"/>
    <x v="4"/>
    <n v="54"/>
    <x v="39"/>
    <x v="73"/>
    <n v="7605558146"/>
    <s v="361 Furth Circle"/>
    <x v="59"/>
    <x v="10"/>
    <x v="0"/>
    <n v="91217"/>
    <s v="NA"/>
    <s v="Thompson"/>
    <s v="Valarie"/>
    <s v="Small"/>
  </r>
  <r>
    <n v="10222"/>
    <n v="26"/>
    <n v="100"/>
    <n v="8"/>
    <x v="7"/>
    <x v="96"/>
    <x v="0"/>
    <n v="1"/>
    <n v="2"/>
    <x v="1"/>
    <x v="4"/>
    <n v="90"/>
    <x v="61"/>
    <x v="73"/>
    <n v="7605558146"/>
    <s v="361 Furth Circle"/>
    <x v="59"/>
    <x v="10"/>
    <x v="0"/>
    <n v="91217"/>
    <s v="NA"/>
    <s v="Thompson"/>
    <s v="Valarie"/>
    <s v="Small"/>
  </r>
  <r>
    <n v="10222"/>
    <n v="32"/>
    <n v="81.53"/>
    <n v="5"/>
    <x v="616"/>
    <x v="96"/>
    <x v="0"/>
    <n v="1"/>
    <n v="2"/>
    <x v="1"/>
    <x v="5"/>
    <n v="68"/>
    <x v="70"/>
    <x v="73"/>
    <n v="7605558146"/>
    <s v="361 Furth Circle"/>
    <x v="59"/>
    <x v="10"/>
    <x v="0"/>
    <n v="91217"/>
    <s v="NA"/>
    <s v="Thompson"/>
    <s v="Valarie"/>
    <s v="Small"/>
  </r>
  <r>
    <n v="10222"/>
    <n v="48"/>
    <n v="56.64"/>
    <n v="3"/>
    <x v="617"/>
    <x v="96"/>
    <x v="0"/>
    <n v="1"/>
    <n v="2"/>
    <x v="1"/>
    <x v="5"/>
    <n v="68"/>
    <x v="65"/>
    <x v="73"/>
    <n v="7605558146"/>
    <s v="361 Furth Circle"/>
    <x v="59"/>
    <x v="10"/>
    <x v="0"/>
    <n v="91217"/>
    <s v="NA"/>
    <s v="Thompson"/>
    <s v="Valarie"/>
    <s v="Small"/>
  </r>
  <r>
    <n v="10222"/>
    <n v="36"/>
    <n v="80.95"/>
    <n v="13"/>
    <x v="618"/>
    <x v="96"/>
    <x v="0"/>
    <n v="1"/>
    <n v="2"/>
    <x v="1"/>
    <x v="4"/>
    <n v="72"/>
    <x v="41"/>
    <x v="73"/>
    <n v="7605558146"/>
    <s v="361 Furth Circle"/>
    <x v="59"/>
    <x v="10"/>
    <x v="0"/>
    <n v="91217"/>
    <s v="NA"/>
    <s v="Thompson"/>
    <s v="Valarie"/>
    <s v="Small"/>
  </r>
  <r>
    <n v="10222"/>
    <n v="31"/>
    <n v="95.34"/>
    <n v="17"/>
    <x v="619"/>
    <x v="96"/>
    <x v="0"/>
    <n v="1"/>
    <n v="2"/>
    <x v="1"/>
    <x v="4"/>
    <n v="99"/>
    <x v="43"/>
    <x v="73"/>
    <n v="7605558146"/>
    <s v="361 Furth Circle"/>
    <x v="59"/>
    <x v="10"/>
    <x v="0"/>
    <n v="91217"/>
    <s v="NA"/>
    <s v="Thompson"/>
    <s v="Valarie"/>
    <s v="Small"/>
  </r>
  <r>
    <n v="10222"/>
    <n v="43"/>
    <n v="70.349999999999994"/>
    <n v="6"/>
    <x v="620"/>
    <x v="96"/>
    <x v="0"/>
    <n v="1"/>
    <n v="2"/>
    <x v="1"/>
    <x v="0"/>
    <n v="65"/>
    <x v="55"/>
    <x v="73"/>
    <n v="7605558146"/>
    <s v="361 Furth Circle"/>
    <x v="59"/>
    <x v="10"/>
    <x v="0"/>
    <n v="91217"/>
    <s v="NA"/>
    <s v="Thompson"/>
    <s v="Valarie"/>
    <s v="Medium"/>
  </r>
  <r>
    <n v="10222"/>
    <n v="43"/>
    <n v="74.03"/>
    <n v="2"/>
    <x v="621"/>
    <x v="96"/>
    <x v="0"/>
    <n v="1"/>
    <n v="2"/>
    <x v="1"/>
    <x v="5"/>
    <n v="74"/>
    <x v="60"/>
    <x v="73"/>
    <n v="7605558146"/>
    <s v="361 Furth Circle"/>
    <x v="59"/>
    <x v="10"/>
    <x v="0"/>
    <n v="91217"/>
    <s v="NA"/>
    <s v="Thompson"/>
    <s v="Valarie"/>
    <s v="Medium"/>
  </r>
  <r>
    <n v="10222"/>
    <n v="37"/>
    <n v="87.75"/>
    <n v="1"/>
    <x v="622"/>
    <x v="96"/>
    <x v="0"/>
    <n v="1"/>
    <n v="2"/>
    <x v="1"/>
    <x v="5"/>
    <n v="99"/>
    <x v="67"/>
    <x v="73"/>
    <n v="7605558146"/>
    <s v="361 Furth Circle"/>
    <x v="59"/>
    <x v="10"/>
    <x v="0"/>
    <n v="91217"/>
    <s v="NA"/>
    <s v="Thompson"/>
    <s v="Valarie"/>
    <s v="Medium"/>
  </r>
  <r>
    <n v="10222"/>
    <n v="47"/>
    <n v="70.81"/>
    <n v="14"/>
    <x v="623"/>
    <x v="96"/>
    <x v="0"/>
    <n v="1"/>
    <n v="2"/>
    <x v="1"/>
    <x v="0"/>
    <n v="88"/>
    <x v="47"/>
    <x v="73"/>
    <n v="7605558146"/>
    <s v="361 Furth Circle"/>
    <x v="59"/>
    <x v="10"/>
    <x v="0"/>
    <n v="91217"/>
    <s v="NA"/>
    <s v="Thompson"/>
    <s v="Valarie"/>
    <s v="Medium"/>
  </r>
  <r>
    <n v="10222"/>
    <n v="46"/>
    <n v="80.510000000000005"/>
    <n v="11"/>
    <x v="624"/>
    <x v="96"/>
    <x v="0"/>
    <n v="1"/>
    <n v="2"/>
    <x v="1"/>
    <x v="0"/>
    <n v="83"/>
    <x v="50"/>
    <x v="73"/>
    <n v="7605558146"/>
    <s v="361 Furth Circle"/>
    <x v="59"/>
    <x v="10"/>
    <x v="0"/>
    <n v="91217"/>
    <s v="NA"/>
    <s v="Thompson"/>
    <s v="Valarie"/>
    <s v="Medium"/>
  </r>
  <r>
    <n v="10222"/>
    <n v="38"/>
    <n v="100"/>
    <n v="16"/>
    <x v="31"/>
    <x v="96"/>
    <x v="0"/>
    <n v="1"/>
    <n v="2"/>
    <x v="1"/>
    <x v="4"/>
    <n v="100"/>
    <x v="46"/>
    <x v="73"/>
    <n v="7605558146"/>
    <s v="361 Furth Circle"/>
    <x v="59"/>
    <x v="10"/>
    <x v="0"/>
    <n v="91217"/>
    <s v="NA"/>
    <s v="Thompson"/>
    <s v="Valarie"/>
    <s v="Medium"/>
  </r>
  <r>
    <n v="10222"/>
    <n v="45"/>
    <n v="85.75"/>
    <n v="9"/>
    <x v="625"/>
    <x v="96"/>
    <x v="0"/>
    <n v="1"/>
    <n v="2"/>
    <x v="1"/>
    <x v="0"/>
    <n v="105"/>
    <x v="71"/>
    <x v="73"/>
    <n v="7605558146"/>
    <s v="361 Furth Circle"/>
    <x v="59"/>
    <x v="10"/>
    <x v="0"/>
    <n v="91217"/>
    <s v="NA"/>
    <s v="Thompson"/>
    <s v="Valarie"/>
    <s v="Medium"/>
  </r>
  <r>
    <n v="10222"/>
    <n v="49"/>
    <n v="94.62"/>
    <n v="10"/>
    <x v="626"/>
    <x v="96"/>
    <x v="0"/>
    <n v="1"/>
    <n v="2"/>
    <x v="1"/>
    <x v="4"/>
    <n v="86"/>
    <x v="68"/>
    <x v="73"/>
    <n v="7605558146"/>
    <s v="361 Furth Circle"/>
    <x v="59"/>
    <x v="10"/>
    <x v="0"/>
    <n v="91217"/>
    <s v="NA"/>
    <s v="Thompson"/>
    <s v="Valarie"/>
    <s v="Medium"/>
  </r>
  <r>
    <n v="10222"/>
    <n v="49"/>
    <n v="100"/>
    <n v="12"/>
    <x v="94"/>
    <x v="96"/>
    <x v="0"/>
    <n v="1"/>
    <n v="2"/>
    <x v="1"/>
    <x v="2"/>
    <n v="136"/>
    <x v="53"/>
    <x v="73"/>
    <n v="7605558146"/>
    <s v="361 Furth Circle"/>
    <x v="59"/>
    <x v="10"/>
    <x v="0"/>
    <n v="91217"/>
    <s v="NA"/>
    <s v="Thompson"/>
    <s v="Valarie"/>
    <s v="Medium"/>
  </r>
  <r>
    <n v="10222"/>
    <n v="49"/>
    <n v="100"/>
    <n v="4"/>
    <x v="94"/>
    <x v="96"/>
    <x v="0"/>
    <n v="1"/>
    <n v="2"/>
    <x v="1"/>
    <x v="5"/>
    <n v="157"/>
    <x v="69"/>
    <x v="73"/>
    <n v="7605558146"/>
    <s v="361 Furth Circle"/>
    <x v="59"/>
    <x v="10"/>
    <x v="0"/>
    <n v="91217"/>
    <s v="NA"/>
    <s v="Thompson"/>
    <s v="Valarie"/>
    <s v="Medium"/>
  </r>
  <r>
    <n v="10223"/>
    <n v="20"/>
    <n v="66.040000000000006"/>
    <n v="12"/>
    <x v="627"/>
    <x v="97"/>
    <x v="0"/>
    <n v="1"/>
    <n v="2"/>
    <x v="1"/>
    <x v="0"/>
    <n v="68"/>
    <x v="57"/>
    <x v="20"/>
    <n v="395204555"/>
    <s v="636 St Kilda Road"/>
    <x v="18"/>
    <x v="17"/>
    <x v="13"/>
    <n v="3004"/>
    <s v="APAC"/>
    <s v="Ferguson"/>
    <s v="Peter"/>
    <s v="Small"/>
  </r>
  <r>
    <n v="10223"/>
    <n v="28"/>
    <n v="60.57"/>
    <n v="5"/>
    <x v="628"/>
    <x v="97"/>
    <x v="0"/>
    <n v="1"/>
    <n v="2"/>
    <x v="1"/>
    <x v="6"/>
    <n v="60"/>
    <x v="73"/>
    <x v="20"/>
    <n v="395204555"/>
    <s v="636 St Kilda Road"/>
    <x v="18"/>
    <x v="17"/>
    <x v="13"/>
    <n v="3004"/>
    <s v="APAC"/>
    <s v="Ferguson"/>
    <s v="Peter"/>
    <s v="Small"/>
  </r>
  <r>
    <n v="10223"/>
    <n v="23"/>
    <n v="74.62"/>
    <n v="10"/>
    <x v="629"/>
    <x v="97"/>
    <x v="0"/>
    <n v="1"/>
    <n v="2"/>
    <x v="1"/>
    <x v="5"/>
    <n v="72"/>
    <x v="56"/>
    <x v="20"/>
    <n v="395204555"/>
    <s v="636 St Kilda Road"/>
    <x v="18"/>
    <x v="17"/>
    <x v="13"/>
    <n v="3004"/>
    <s v="APAC"/>
    <s v="Ferguson"/>
    <s v="Peter"/>
    <s v="Small"/>
  </r>
  <r>
    <n v="10223"/>
    <n v="26"/>
    <n v="67.2"/>
    <n v="15"/>
    <x v="630"/>
    <x v="97"/>
    <x v="0"/>
    <n v="1"/>
    <n v="2"/>
    <x v="1"/>
    <x v="5"/>
    <n v="80"/>
    <x v="66"/>
    <x v="20"/>
    <n v="395204555"/>
    <s v="636 St Kilda Road"/>
    <x v="18"/>
    <x v="17"/>
    <x v="13"/>
    <n v="3004"/>
    <s v="APAC"/>
    <s v="Ferguson"/>
    <s v="Peter"/>
    <s v="Small"/>
  </r>
  <r>
    <n v="10223"/>
    <n v="41"/>
    <n v="46.26"/>
    <n v="13"/>
    <x v="631"/>
    <x v="97"/>
    <x v="0"/>
    <n v="1"/>
    <n v="2"/>
    <x v="1"/>
    <x v="0"/>
    <n v="43"/>
    <x v="54"/>
    <x v="20"/>
    <n v="395204555"/>
    <s v="636 St Kilda Road"/>
    <x v="18"/>
    <x v="17"/>
    <x v="13"/>
    <n v="3004"/>
    <s v="APAC"/>
    <s v="Ferguson"/>
    <s v="Peter"/>
    <s v="Small"/>
  </r>
  <r>
    <n v="10223"/>
    <n v="21"/>
    <n v="100"/>
    <n v="7"/>
    <x v="59"/>
    <x v="97"/>
    <x v="0"/>
    <n v="1"/>
    <n v="2"/>
    <x v="1"/>
    <x v="6"/>
    <n v="99"/>
    <x v="72"/>
    <x v="20"/>
    <n v="395204555"/>
    <s v="636 St Kilda Road"/>
    <x v="18"/>
    <x v="17"/>
    <x v="13"/>
    <n v="3004"/>
    <s v="APAC"/>
    <s v="Ferguson"/>
    <s v="Peter"/>
    <s v="Small"/>
  </r>
  <r>
    <n v="10223"/>
    <n v="25"/>
    <n v="100"/>
    <n v="14"/>
    <x v="6"/>
    <x v="97"/>
    <x v="0"/>
    <n v="1"/>
    <n v="2"/>
    <x v="1"/>
    <x v="5"/>
    <n v="91"/>
    <x v="63"/>
    <x v="20"/>
    <n v="395204555"/>
    <s v="636 St Kilda Road"/>
    <x v="18"/>
    <x v="17"/>
    <x v="13"/>
    <n v="3004"/>
    <s v="APAC"/>
    <s v="Ferguson"/>
    <s v="Peter"/>
    <s v="Small"/>
  </r>
  <r>
    <n v="10223"/>
    <n v="38"/>
    <n v="69.31"/>
    <n v="6"/>
    <x v="632"/>
    <x v="97"/>
    <x v="0"/>
    <n v="1"/>
    <n v="2"/>
    <x v="1"/>
    <x v="6"/>
    <n v="76"/>
    <x v="78"/>
    <x v="20"/>
    <n v="395204555"/>
    <s v="636 St Kilda Road"/>
    <x v="18"/>
    <x v="17"/>
    <x v="13"/>
    <n v="3004"/>
    <s v="APAC"/>
    <s v="Ferguson"/>
    <s v="Peter"/>
    <s v="Small"/>
  </r>
  <r>
    <n v="10223"/>
    <n v="29"/>
    <n v="100"/>
    <n v="8"/>
    <x v="27"/>
    <x v="97"/>
    <x v="0"/>
    <n v="1"/>
    <n v="2"/>
    <x v="1"/>
    <x v="5"/>
    <n v="118"/>
    <x v="64"/>
    <x v="20"/>
    <n v="395204555"/>
    <s v="636 St Kilda Road"/>
    <x v="18"/>
    <x v="17"/>
    <x v="13"/>
    <n v="3004"/>
    <s v="APAC"/>
    <s v="Ferguson"/>
    <s v="Peter"/>
    <s v="Medium"/>
  </r>
  <r>
    <n v="10223"/>
    <n v="32"/>
    <n v="91.29"/>
    <n v="2"/>
    <x v="633"/>
    <x v="97"/>
    <x v="0"/>
    <n v="1"/>
    <n v="2"/>
    <x v="1"/>
    <x v="6"/>
    <n v="112"/>
    <x v="75"/>
    <x v="20"/>
    <n v="395204555"/>
    <s v="636 St Kilda Road"/>
    <x v="18"/>
    <x v="17"/>
    <x v="13"/>
    <n v="3004"/>
    <s v="APAC"/>
    <s v="Ferguson"/>
    <s v="Peter"/>
    <s v="Small"/>
  </r>
  <r>
    <n v="10223"/>
    <n v="34"/>
    <n v="100"/>
    <n v="11"/>
    <x v="30"/>
    <x v="97"/>
    <x v="0"/>
    <n v="1"/>
    <n v="2"/>
    <x v="1"/>
    <x v="5"/>
    <n v="109"/>
    <x v="58"/>
    <x v="20"/>
    <n v="395204555"/>
    <s v="636 St Kilda Road"/>
    <x v="18"/>
    <x v="17"/>
    <x v="13"/>
    <n v="3004"/>
    <s v="APAC"/>
    <s v="Ferguson"/>
    <s v="Peter"/>
    <s v="Medium"/>
  </r>
  <r>
    <n v="10223"/>
    <n v="37"/>
    <n v="100"/>
    <n v="1"/>
    <x v="87"/>
    <x v="97"/>
    <x v="0"/>
    <n v="1"/>
    <n v="2"/>
    <x v="1"/>
    <x v="6"/>
    <n v="95"/>
    <x v="77"/>
    <x v="20"/>
    <n v="395204555"/>
    <s v="636 St Kilda Road"/>
    <x v="18"/>
    <x v="17"/>
    <x v="13"/>
    <n v="3004"/>
    <s v="APAC"/>
    <s v="Ferguson"/>
    <s v="Peter"/>
    <s v="Medium"/>
  </r>
  <r>
    <n v="10223"/>
    <n v="47"/>
    <n v="100"/>
    <n v="4"/>
    <x v="76"/>
    <x v="97"/>
    <x v="0"/>
    <n v="1"/>
    <n v="2"/>
    <x v="1"/>
    <x v="6"/>
    <n v="118"/>
    <x v="79"/>
    <x v="20"/>
    <n v="395204555"/>
    <s v="636 St Kilda Road"/>
    <x v="18"/>
    <x v="17"/>
    <x v="13"/>
    <n v="3004"/>
    <s v="APAC"/>
    <s v="Ferguson"/>
    <s v="Peter"/>
    <s v="Medium"/>
  </r>
  <r>
    <n v="10223"/>
    <n v="47"/>
    <n v="100"/>
    <n v="9"/>
    <x v="76"/>
    <x v="97"/>
    <x v="0"/>
    <n v="1"/>
    <n v="2"/>
    <x v="1"/>
    <x v="5"/>
    <n v="84"/>
    <x v="62"/>
    <x v="20"/>
    <n v="395204555"/>
    <s v="636 St Kilda Road"/>
    <x v="18"/>
    <x v="17"/>
    <x v="13"/>
    <n v="3004"/>
    <s v="APAC"/>
    <s v="Ferguson"/>
    <s v="Peter"/>
    <s v="Medium"/>
  </r>
  <r>
    <n v="10223"/>
    <n v="49"/>
    <n v="100"/>
    <n v="3"/>
    <x v="94"/>
    <x v="97"/>
    <x v="0"/>
    <n v="1"/>
    <n v="2"/>
    <x v="1"/>
    <x v="6"/>
    <n v="193"/>
    <x v="76"/>
    <x v="20"/>
    <n v="395204555"/>
    <s v="636 St Kilda Road"/>
    <x v="18"/>
    <x v="17"/>
    <x v="13"/>
    <n v="3004"/>
    <s v="APAC"/>
    <s v="Ferguson"/>
    <s v="Peter"/>
    <s v="Large"/>
  </r>
  <r>
    <n v="10224"/>
    <n v="43"/>
    <n v="39.43"/>
    <n v="2"/>
    <x v="634"/>
    <x v="98"/>
    <x v="0"/>
    <n v="1"/>
    <n v="2"/>
    <x v="1"/>
    <x v="6"/>
    <n v="40"/>
    <x v="80"/>
    <x v="54"/>
    <s v="20.16.1555"/>
    <s v="184, chausse de Tournai"/>
    <x v="44"/>
    <x v="39"/>
    <x v="9"/>
    <n v="59000"/>
    <s v="EMEA"/>
    <s v="Rance"/>
    <s v="Martine"/>
    <s v="Small"/>
  </r>
  <r>
    <n v="10224"/>
    <n v="38"/>
    <n v="58.44"/>
    <n v="1"/>
    <x v="635"/>
    <x v="98"/>
    <x v="0"/>
    <n v="1"/>
    <n v="2"/>
    <x v="1"/>
    <x v="6"/>
    <n v="62"/>
    <x v="87"/>
    <x v="54"/>
    <s v="20.16.1555"/>
    <s v="184, chausse de Tournai"/>
    <x v="44"/>
    <x v="39"/>
    <x v="9"/>
    <n v="59000"/>
    <s v="EMEA"/>
    <s v="Rance"/>
    <s v="Martine"/>
    <s v="Small"/>
  </r>
  <r>
    <n v="10224"/>
    <n v="37"/>
    <n v="80.34"/>
    <n v="4"/>
    <x v="636"/>
    <x v="98"/>
    <x v="0"/>
    <n v="1"/>
    <n v="2"/>
    <x v="1"/>
    <x v="6"/>
    <n v="69"/>
    <x v="83"/>
    <x v="54"/>
    <s v="20.16.1555"/>
    <s v="184, chausse de Tournai"/>
    <x v="44"/>
    <x v="39"/>
    <x v="9"/>
    <n v="59000"/>
    <s v="EMEA"/>
    <s v="Rance"/>
    <s v="Martine"/>
    <s v="Small"/>
  </r>
  <r>
    <n v="10224"/>
    <n v="30"/>
    <n v="100"/>
    <n v="5"/>
    <x v="2"/>
    <x v="98"/>
    <x v="0"/>
    <n v="1"/>
    <n v="2"/>
    <x v="1"/>
    <x v="6"/>
    <n v="102"/>
    <x v="88"/>
    <x v="54"/>
    <s v="20.16.1555"/>
    <s v="184, chausse de Tournai"/>
    <x v="44"/>
    <x v="39"/>
    <x v="9"/>
    <n v="59000"/>
    <s v="EMEA"/>
    <s v="Rance"/>
    <s v="Martine"/>
    <s v="Medium"/>
  </r>
  <r>
    <n v="10224"/>
    <n v="50"/>
    <n v="77.290000000000006"/>
    <n v="3"/>
    <x v="637"/>
    <x v="98"/>
    <x v="0"/>
    <n v="1"/>
    <n v="2"/>
    <x v="1"/>
    <x v="6"/>
    <n v="81"/>
    <x v="85"/>
    <x v="54"/>
    <s v="20.16.1555"/>
    <s v="184, chausse de Tournai"/>
    <x v="44"/>
    <x v="39"/>
    <x v="9"/>
    <n v="59000"/>
    <s v="EMEA"/>
    <s v="Rance"/>
    <s v="Martine"/>
    <s v="Medium"/>
  </r>
  <r>
    <n v="10224"/>
    <n v="43"/>
    <n v="100"/>
    <n v="6"/>
    <x v="42"/>
    <x v="98"/>
    <x v="0"/>
    <n v="1"/>
    <n v="2"/>
    <x v="1"/>
    <x v="6"/>
    <n v="150"/>
    <x v="74"/>
    <x v="54"/>
    <s v="20.16.1555"/>
    <s v="184, chausse de Tournai"/>
    <x v="44"/>
    <x v="39"/>
    <x v="9"/>
    <n v="59000"/>
    <s v="EMEA"/>
    <s v="Rance"/>
    <s v="Martine"/>
    <s v="Medium"/>
  </r>
  <r>
    <n v="10225"/>
    <n v="24"/>
    <n v="50.21"/>
    <n v="8"/>
    <x v="638"/>
    <x v="99"/>
    <x v="0"/>
    <n v="1"/>
    <n v="2"/>
    <x v="1"/>
    <x v="2"/>
    <n v="61"/>
    <x v="82"/>
    <x v="74"/>
    <s v="0897-034555"/>
    <s v="Grenzacherweg 237"/>
    <x v="60"/>
    <x v="51"/>
    <x v="18"/>
    <n v="1203"/>
    <s v="EMEA"/>
    <s v="Holz"/>
    <s v="Michael"/>
    <s v="Small"/>
  </r>
  <r>
    <n v="10225"/>
    <n v="42"/>
    <n v="36.630000000000003"/>
    <n v="3"/>
    <x v="639"/>
    <x v="99"/>
    <x v="0"/>
    <n v="1"/>
    <n v="2"/>
    <x v="1"/>
    <x v="2"/>
    <n v="37"/>
    <x v="96"/>
    <x v="74"/>
    <s v="0897-034555"/>
    <s v="Grenzacherweg 237"/>
    <x v="60"/>
    <x v="51"/>
    <x v="18"/>
    <n v="1203"/>
    <s v="EMEA"/>
    <s v="Holz"/>
    <s v="Michael"/>
    <s v="Small"/>
  </r>
  <r>
    <n v="10225"/>
    <n v="21"/>
    <n v="100"/>
    <n v="6"/>
    <x v="59"/>
    <x v="99"/>
    <x v="0"/>
    <n v="1"/>
    <n v="2"/>
    <x v="1"/>
    <x v="2"/>
    <n v="115"/>
    <x v="92"/>
    <x v="74"/>
    <s v="0897-034555"/>
    <s v="Grenzacherweg 237"/>
    <x v="60"/>
    <x v="51"/>
    <x v="18"/>
    <n v="1203"/>
    <s v="EMEA"/>
    <s v="Holz"/>
    <s v="Michael"/>
    <s v="Small"/>
  </r>
  <r>
    <n v="10225"/>
    <n v="25"/>
    <n v="99.82"/>
    <n v="7"/>
    <x v="640"/>
    <x v="99"/>
    <x v="0"/>
    <n v="1"/>
    <n v="2"/>
    <x v="1"/>
    <x v="2"/>
    <n v="117"/>
    <x v="95"/>
    <x v="74"/>
    <s v="0897-034555"/>
    <s v="Grenzacherweg 237"/>
    <x v="60"/>
    <x v="51"/>
    <x v="18"/>
    <n v="1203"/>
    <s v="EMEA"/>
    <s v="Holz"/>
    <s v="Michael"/>
    <s v="Small"/>
  </r>
  <r>
    <n v="10225"/>
    <n v="27"/>
    <n v="100"/>
    <n v="9"/>
    <x v="14"/>
    <x v="99"/>
    <x v="0"/>
    <n v="1"/>
    <n v="2"/>
    <x v="1"/>
    <x v="2"/>
    <n v="194"/>
    <x v="90"/>
    <x v="74"/>
    <s v="0897-034555"/>
    <s v="Grenzacherweg 237"/>
    <x v="60"/>
    <x v="51"/>
    <x v="18"/>
    <n v="1203"/>
    <s v="EMEA"/>
    <s v="Holz"/>
    <s v="Michael"/>
    <s v="Medium"/>
  </r>
  <r>
    <n v="10225"/>
    <n v="27"/>
    <n v="100"/>
    <n v="11"/>
    <x v="14"/>
    <x v="99"/>
    <x v="0"/>
    <n v="1"/>
    <n v="2"/>
    <x v="1"/>
    <x v="2"/>
    <n v="146"/>
    <x v="86"/>
    <x v="74"/>
    <s v="0897-034555"/>
    <s v="Grenzacherweg 237"/>
    <x v="60"/>
    <x v="51"/>
    <x v="18"/>
    <n v="1203"/>
    <s v="EMEA"/>
    <s v="Holz"/>
    <s v="Michael"/>
    <s v="Medium"/>
  </r>
  <r>
    <n v="10225"/>
    <n v="37"/>
    <n v="77.41"/>
    <n v="10"/>
    <x v="641"/>
    <x v="99"/>
    <x v="0"/>
    <n v="1"/>
    <n v="2"/>
    <x v="1"/>
    <x v="2"/>
    <n v="79"/>
    <x v="91"/>
    <x v="74"/>
    <s v="0897-034555"/>
    <s v="Grenzacherweg 237"/>
    <x v="60"/>
    <x v="51"/>
    <x v="18"/>
    <n v="1203"/>
    <s v="EMEA"/>
    <s v="Holz"/>
    <s v="Michael"/>
    <s v="Small"/>
  </r>
  <r>
    <n v="10225"/>
    <n v="47"/>
    <n v="64.680000000000007"/>
    <n v="5"/>
    <x v="642"/>
    <x v="99"/>
    <x v="0"/>
    <n v="1"/>
    <n v="2"/>
    <x v="1"/>
    <x v="2"/>
    <n v="77"/>
    <x v="89"/>
    <x v="74"/>
    <s v="0897-034555"/>
    <s v="Grenzacherweg 237"/>
    <x v="60"/>
    <x v="51"/>
    <x v="18"/>
    <n v="1203"/>
    <s v="EMEA"/>
    <s v="Holz"/>
    <s v="Michael"/>
    <s v="Medium"/>
  </r>
  <r>
    <n v="10225"/>
    <n v="32"/>
    <n v="100"/>
    <n v="1"/>
    <x v="52"/>
    <x v="99"/>
    <x v="0"/>
    <n v="1"/>
    <n v="2"/>
    <x v="1"/>
    <x v="2"/>
    <n v="141"/>
    <x v="97"/>
    <x v="74"/>
    <s v="0897-034555"/>
    <s v="Grenzacherweg 237"/>
    <x v="60"/>
    <x v="51"/>
    <x v="18"/>
    <n v="1203"/>
    <s v="EMEA"/>
    <s v="Holz"/>
    <s v="Michael"/>
    <s v="Medium"/>
  </r>
  <r>
    <n v="10225"/>
    <n v="46"/>
    <n v="70.33"/>
    <n v="13"/>
    <x v="643"/>
    <x v="99"/>
    <x v="0"/>
    <n v="1"/>
    <n v="2"/>
    <x v="1"/>
    <x v="2"/>
    <n v="80"/>
    <x v="84"/>
    <x v="74"/>
    <s v="0897-034555"/>
    <s v="Grenzacherweg 237"/>
    <x v="60"/>
    <x v="51"/>
    <x v="18"/>
    <n v="1203"/>
    <s v="EMEA"/>
    <s v="Holz"/>
    <s v="Michael"/>
    <s v="Medium"/>
  </r>
  <r>
    <n v="10225"/>
    <n v="35"/>
    <n v="100"/>
    <n v="14"/>
    <x v="17"/>
    <x v="99"/>
    <x v="0"/>
    <n v="1"/>
    <n v="2"/>
    <x v="1"/>
    <x v="2"/>
    <n v="148"/>
    <x v="94"/>
    <x v="74"/>
    <s v="0897-034555"/>
    <s v="Grenzacherweg 237"/>
    <x v="60"/>
    <x v="51"/>
    <x v="18"/>
    <n v="1203"/>
    <s v="EMEA"/>
    <s v="Holz"/>
    <s v="Michael"/>
    <s v="Medium"/>
  </r>
  <r>
    <n v="10225"/>
    <n v="37"/>
    <n v="95.69"/>
    <n v="12"/>
    <x v="644"/>
    <x v="99"/>
    <x v="0"/>
    <n v="1"/>
    <n v="2"/>
    <x v="1"/>
    <x v="2"/>
    <n v="80"/>
    <x v="81"/>
    <x v="74"/>
    <s v="0897-034555"/>
    <s v="Grenzacherweg 237"/>
    <x v="60"/>
    <x v="51"/>
    <x v="18"/>
    <n v="1203"/>
    <s v="EMEA"/>
    <s v="Holz"/>
    <s v="Michael"/>
    <s v="Medium"/>
  </r>
  <r>
    <n v="10225"/>
    <n v="40"/>
    <n v="100"/>
    <n v="4"/>
    <x v="72"/>
    <x v="99"/>
    <x v="0"/>
    <n v="1"/>
    <n v="2"/>
    <x v="1"/>
    <x v="2"/>
    <n v="140"/>
    <x v="93"/>
    <x v="74"/>
    <s v="0897-034555"/>
    <s v="Grenzacherweg 237"/>
    <x v="60"/>
    <x v="51"/>
    <x v="18"/>
    <n v="1203"/>
    <s v="EMEA"/>
    <s v="Holz"/>
    <s v="Michael"/>
    <s v="Medium"/>
  </r>
  <r>
    <n v="10225"/>
    <n v="43"/>
    <n v="100"/>
    <n v="2"/>
    <x v="42"/>
    <x v="99"/>
    <x v="0"/>
    <n v="1"/>
    <n v="2"/>
    <x v="1"/>
    <x v="2"/>
    <n v="169"/>
    <x v="30"/>
    <x v="74"/>
    <s v="0897-034555"/>
    <s v="Grenzacherweg 237"/>
    <x v="60"/>
    <x v="51"/>
    <x v="18"/>
    <n v="1203"/>
    <s v="EMEA"/>
    <s v="Holz"/>
    <s v="Michael"/>
    <s v="Medium"/>
  </r>
  <r>
    <n v="10226"/>
    <n v="21"/>
    <n v="60.26"/>
    <n v="1"/>
    <x v="645"/>
    <x v="100"/>
    <x v="0"/>
    <n v="1"/>
    <n v="2"/>
    <x v="1"/>
    <x v="2"/>
    <n v="73"/>
    <x v="104"/>
    <x v="73"/>
    <n v="7605558146"/>
    <s v="361 Furth Circle"/>
    <x v="59"/>
    <x v="10"/>
    <x v="0"/>
    <n v="91217"/>
    <s v="NA"/>
    <s v="Thompson"/>
    <s v="Valarie"/>
    <s v="Small"/>
  </r>
  <r>
    <n v="10226"/>
    <n v="36"/>
    <n v="43.27"/>
    <n v="3"/>
    <x v="646"/>
    <x v="100"/>
    <x v="0"/>
    <n v="1"/>
    <n v="2"/>
    <x v="1"/>
    <x v="2"/>
    <n v="50"/>
    <x v="101"/>
    <x v="73"/>
    <n v="7605558146"/>
    <s v="361 Furth Circle"/>
    <x v="59"/>
    <x v="10"/>
    <x v="0"/>
    <n v="91217"/>
    <s v="NA"/>
    <s v="Thompson"/>
    <s v="Valarie"/>
    <s v="Small"/>
  </r>
  <r>
    <n v="10226"/>
    <n v="24"/>
    <n v="100"/>
    <n v="7"/>
    <x v="26"/>
    <x v="100"/>
    <x v="0"/>
    <n v="1"/>
    <n v="2"/>
    <x v="1"/>
    <x v="2"/>
    <n v="142"/>
    <x v="99"/>
    <x v="73"/>
    <n v="7605558146"/>
    <s v="361 Furth Circle"/>
    <x v="59"/>
    <x v="10"/>
    <x v="0"/>
    <n v="91217"/>
    <s v="NA"/>
    <s v="Thompson"/>
    <s v="Valarie"/>
    <s v="Medium"/>
  </r>
  <r>
    <n v="10226"/>
    <n v="24"/>
    <n v="100"/>
    <n v="5"/>
    <x v="26"/>
    <x v="100"/>
    <x v="0"/>
    <n v="1"/>
    <n v="2"/>
    <x v="1"/>
    <x v="2"/>
    <n v="132"/>
    <x v="98"/>
    <x v="73"/>
    <n v="7605558146"/>
    <s v="361 Furth Circle"/>
    <x v="59"/>
    <x v="10"/>
    <x v="0"/>
    <n v="91217"/>
    <s v="NA"/>
    <s v="Thompson"/>
    <s v="Valarie"/>
    <s v="Medium"/>
  </r>
  <r>
    <n v="10226"/>
    <n v="38"/>
    <n v="100"/>
    <n v="4"/>
    <x v="31"/>
    <x v="100"/>
    <x v="0"/>
    <n v="1"/>
    <n v="2"/>
    <x v="1"/>
    <x v="2"/>
    <n v="124"/>
    <x v="106"/>
    <x v="73"/>
    <n v="7605558146"/>
    <s v="361 Furth Circle"/>
    <x v="59"/>
    <x v="10"/>
    <x v="0"/>
    <n v="91217"/>
    <s v="NA"/>
    <s v="Thompson"/>
    <s v="Valarie"/>
    <s v="Medium"/>
  </r>
  <r>
    <n v="10226"/>
    <n v="48"/>
    <n v="92.09"/>
    <n v="2"/>
    <x v="647"/>
    <x v="100"/>
    <x v="0"/>
    <n v="1"/>
    <n v="2"/>
    <x v="1"/>
    <x v="2"/>
    <n v="107"/>
    <x v="107"/>
    <x v="73"/>
    <n v="7605558146"/>
    <s v="361 Furth Circle"/>
    <x v="59"/>
    <x v="10"/>
    <x v="0"/>
    <n v="91217"/>
    <s v="NA"/>
    <s v="Thompson"/>
    <s v="Valarie"/>
    <s v="Medium"/>
  </r>
  <r>
    <n v="10226"/>
    <n v="46"/>
    <n v="100"/>
    <n v="6"/>
    <x v="20"/>
    <x v="100"/>
    <x v="0"/>
    <n v="1"/>
    <n v="2"/>
    <x v="1"/>
    <x v="2"/>
    <n v="141"/>
    <x v="100"/>
    <x v="73"/>
    <n v="7605558146"/>
    <s v="361 Furth Circle"/>
    <x v="59"/>
    <x v="10"/>
    <x v="0"/>
    <n v="91217"/>
    <s v="NA"/>
    <s v="Thompson"/>
    <s v="Valarie"/>
    <s v="Large"/>
  </r>
  <r>
    <n v="10227"/>
    <n v="24"/>
    <n v="48.38"/>
    <n v="5"/>
    <x v="648"/>
    <x v="101"/>
    <x v="0"/>
    <n v="1"/>
    <n v="3"/>
    <x v="1"/>
    <x v="0"/>
    <n v="44"/>
    <x v="5"/>
    <x v="61"/>
    <s v="78.32.5555"/>
    <s v="2, rue du Commerce"/>
    <x v="49"/>
    <x v="45"/>
    <x v="9"/>
    <n v="69004"/>
    <s v="EMEA"/>
    <s v="Saveley"/>
    <s v="Mary"/>
    <s v="Small"/>
  </r>
  <r>
    <n v="10227"/>
    <n v="27"/>
    <n v="43.9"/>
    <n v="8"/>
    <x v="649"/>
    <x v="101"/>
    <x v="0"/>
    <n v="1"/>
    <n v="3"/>
    <x v="1"/>
    <x v="0"/>
    <n v="41"/>
    <x v="0"/>
    <x v="61"/>
    <s v="78.32.5555"/>
    <s v="2, rue du Commerce"/>
    <x v="49"/>
    <x v="45"/>
    <x v="9"/>
    <n v="69004"/>
    <s v="EMEA"/>
    <s v="Saveley"/>
    <s v="Mary"/>
    <s v="Small"/>
  </r>
  <r>
    <n v="10227"/>
    <n v="42"/>
    <n v="29.21"/>
    <n v="6"/>
    <x v="650"/>
    <x v="101"/>
    <x v="0"/>
    <n v="1"/>
    <n v="3"/>
    <x v="1"/>
    <x v="0"/>
    <n v="33"/>
    <x v="4"/>
    <x v="61"/>
    <s v="78.32.5555"/>
    <s v="2, rue du Commerce"/>
    <x v="49"/>
    <x v="45"/>
    <x v="9"/>
    <n v="69004"/>
    <s v="EMEA"/>
    <s v="Saveley"/>
    <s v="Mary"/>
    <s v="Small"/>
  </r>
  <r>
    <n v="10227"/>
    <n v="28"/>
    <n v="50.85"/>
    <n v="9"/>
    <x v="651"/>
    <x v="101"/>
    <x v="0"/>
    <n v="1"/>
    <n v="3"/>
    <x v="1"/>
    <x v="0"/>
    <n v="60"/>
    <x v="3"/>
    <x v="61"/>
    <s v="78.32.5555"/>
    <s v="2, rue du Commerce"/>
    <x v="49"/>
    <x v="45"/>
    <x v="9"/>
    <n v="69004"/>
    <s v="EMEA"/>
    <s v="Saveley"/>
    <s v="Mary"/>
    <s v="Small"/>
  </r>
  <r>
    <n v="10227"/>
    <n v="31"/>
    <n v="48.52"/>
    <n v="2"/>
    <x v="652"/>
    <x v="101"/>
    <x v="0"/>
    <n v="1"/>
    <n v="3"/>
    <x v="1"/>
    <x v="0"/>
    <n v="53"/>
    <x v="8"/>
    <x v="61"/>
    <s v="78.32.5555"/>
    <s v="2, rue du Commerce"/>
    <x v="49"/>
    <x v="45"/>
    <x v="9"/>
    <n v="69004"/>
    <s v="EMEA"/>
    <s v="Saveley"/>
    <s v="Mary"/>
    <s v="Small"/>
  </r>
  <r>
    <n v="10227"/>
    <n v="37"/>
    <n v="57.73"/>
    <n v="12"/>
    <x v="653"/>
    <x v="101"/>
    <x v="0"/>
    <n v="1"/>
    <n v="3"/>
    <x v="1"/>
    <x v="2"/>
    <n v="71"/>
    <x v="103"/>
    <x v="61"/>
    <s v="78.32.5555"/>
    <s v="2, rue du Commerce"/>
    <x v="49"/>
    <x v="45"/>
    <x v="9"/>
    <n v="69004"/>
    <s v="EMEA"/>
    <s v="Saveley"/>
    <s v="Mary"/>
    <s v="Small"/>
  </r>
  <r>
    <n v="10227"/>
    <n v="25"/>
    <n v="100"/>
    <n v="3"/>
    <x v="6"/>
    <x v="101"/>
    <x v="0"/>
    <n v="1"/>
    <n v="3"/>
    <x v="1"/>
    <x v="0"/>
    <n v="102"/>
    <x v="9"/>
    <x v="61"/>
    <s v="78.32.5555"/>
    <s v="2, rue du Commerce"/>
    <x v="49"/>
    <x v="45"/>
    <x v="9"/>
    <n v="69004"/>
    <s v="EMEA"/>
    <s v="Saveley"/>
    <s v="Mary"/>
    <s v="Small"/>
  </r>
  <r>
    <n v="10227"/>
    <n v="26"/>
    <n v="100"/>
    <n v="10"/>
    <x v="7"/>
    <x v="101"/>
    <x v="0"/>
    <n v="1"/>
    <n v="3"/>
    <x v="1"/>
    <x v="0"/>
    <n v="170"/>
    <x v="2"/>
    <x v="61"/>
    <s v="78.32.5555"/>
    <s v="2, rue du Commerce"/>
    <x v="49"/>
    <x v="45"/>
    <x v="9"/>
    <n v="69004"/>
    <s v="EMEA"/>
    <s v="Saveley"/>
    <s v="Mary"/>
    <s v="Medium"/>
  </r>
  <r>
    <n v="10227"/>
    <n v="29"/>
    <n v="100"/>
    <n v="4"/>
    <x v="27"/>
    <x v="101"/>
    <x v="0"/>
    <n v="1"/>
    <n v="3"/>
    <x v="1"/>
    <x v="0"/>
    <n v="168"/>
    <x v="7"/>
    <x v="61"/>
    <s v="78.32.5555"/>
    <s v="2, rue du Commerce"/>
    <x v="49"/>
    <x v="45"/>
    <x v="9"/>
    <n v="69004"/>
    <s v="EMEA"/>
    <s v="Saveley"/>
    <s v="Mary"/>
    <s v="Medium"/>
  </r>
  <r>
    <n v="10227"/>
    <n v="40"/>
    <n v="79.62"/>
    <n v="15"/>
    <x v="529"/>
    <x v="101"/>
    <x v="0"/>
    <n v="1"/>
    <n v="3"/>
    <x v="1"/>
    <x v="2"/>
    <n v="85"/>
    <x v="102"/>
    <x v="61"/>
    <s v="78.32.5555"/>
    <s v="2, rue du Commerce"/>
    <x v="49"/>
    <x v="45"/>
    <x v="9"/>
    <n v="69004"/>
    <s v="EMEA"/>
    <s v="Saveley"/>
    <s v="Mary"/>
    <s v="Medium"/>
  </r>
  <r>
    <n v="10227"/>
    <n v="33"/>
    <n v="100"/>
    <n v="1"/>
    <x v="29"/>
    <x v="101"/>
    <x v="0"/>
    <n v="1"/>
    <n v="3"/>
    <x v="1"/>
    <x v="0"/>
    <n v="99"/>
    <x v="25"/>
    <x v="61"/>
    <s v="78.32.5555"/>
    <s v="2, rue du Commerce"/>
    <x v="49"/>
    <x v="45"/>
    <x v="9"/>
    <n v="69004"/>
    <s v="EMEA"/>
    <s v="Saveley"/>
    <s v="Mary"/>
    <s v="Medium"/>
  </r>
  <r>
    <n v="10227"/>
    <n v="33"/>
    <n v="100"/>
    <n v="13"/>
    <x v="29"/>
    <x v="101"/>
    <x v="0"/>
    <n v="1"/>
    <n v="3"/>
    <x v="1"/>
    <x v="2"/>
    <n v="117"/>
    <x v="108"/>
    <x v="61"/>
    <s v="78.32.5555"/>
    <s v="2, rue du Commerce"/>
    <x v="49"/>
    <x v="45"/>
    <x v="9"/>
    <n v="69004"/>
    <s v="EMEA"/>
    <s v="Saveley"/>
    <s v="Mary"/>
    <s v="Medium"/>
  </r>
  <r>
    <n v="10227"/>
    <n v="34"/>
    <n v="100"/>
    <n v="11"/>
    <x v="30"/>
    <x v="101"/>
    <x v="0"/>
    <n v="1"/>
    <n v="3"/>
    <x v="1"/>
    <x v="0"/>
    <n v="92"/>
    <x v="1"/>
    <x v="61"/>
    <s v="78.32.5555"/>
    <s v="2, rue du Commerce"/>
    <x v="49"/>
    <x v="45"/>
    <x v="9"/>
    <n v="69004"/>
    <s v="EMEA"/>
    <s v="Saveley"/>
    <s v="Mary"/>
    <s v="Medium"/>
  </r>
  <r>
    <n v="10227"/>
    <n v="47"/>
    <n v="88.14"/>
    <n v="14"/>
    <x v="654"/>
    <x v="101"/>
    <x v="0"/>
    <n v="1"/>
    <n v="3"/>
    <x v="1"/>
    <x v="2"/>
    <n v="90"/>
    <x v="105"/>
    <x v="61"/>
    <s v="78.32.5555"/>
    <s v="2, rue du Commerce"/>
    <x v="49"/>
    <x v="45"/>
    <x v="9"/>
    <n v="69004"/>
    <s v="EMEA"/>
    <s v="Saveley"/>
    <s v="Mary"/>
    <s v="Medium"/>
  </r>
  <r>
    <n v="10227"/>
    <n v="46"/>
    <n v="100"/>
    <n v="7"/>
    <x v="20"/>
    <x v="101"/>
    <x v="0"/>
    <n v="1"/>
    <n v="3"/>
    <x v="1"/>
    <x v="0"/>
    <n v="127"/>
    <x v="6"/>
    <x v="61"/>
    <s v="78.32.5555"/>
    <s v="2, rue du Commerce"/>
    <x v="49"/>
    <x v="45"/>
    <x v="9"/>
    <n v="69004"/>
    <s v="EMEA"/>
    <s v="Saveley"/>
    <s v="Mary"/>
    <s v="Large"/>
  </r>
  <r>
    <n v="10228"/>
    <n v="24"/>
    <n v="100"/>
    <n v="3"/>
    <x v="26"/>
    <x v="102"/>
    <x v="0"/>
    <n v="1"/>
    <n v="3"/>
    <x v="1"/>
    <x v="0"/>
    <n v="101"/>
    <x v="13"/>
    <x v="75"/>
    <n v="6175555555"/>
    <s v="4658 Baden Av."/>
    <x v="61"/>
    <x v="23"/>
    <x v="0"/>
    <n v="51247"/>
    <s v="NA"/>
    <s v="Tseng"/>
    <s v="Kyung"/>
    <s v="Small"/>
  </r>
  <r>
    <n v="10228"/>
    <n v="45"/>
    <n v="63.71"/>
    <n v="5"/>
    <x v="655"/>
    <x v="102"/>
    <x v="0"/>
    <n v="1"/>
    <n v="3"/>
    <x v="1"/>
    <x v="0"/>
    <n v="62"/>
    <x v="12"/>
    <x v="75"/>
    <n v="6175555555"/>
    <s v="4658 Baden Av."/>
    <x v="61"/>
    <x v="23"/>
    <x v="0"/>
    <n v="51247"/>
    <s v="NA"/>
    <s v="Tseng"/>
    <s v="Kyung"/>
    <s v="Small"/>
  </r>
  <r>
    <n v="10228"/>
    <n v="29"/>
    <n v="100"/>
    <n v="2"/>
    <x v="27"/>
    <x v="102"/>
    <x v="0"/>
    <n v="1"/>
    <n v="3"/>
    <x v="1"/>
    <x v="2"/>
    <n v="214"/>
    <x v="16"/>
    <x v="75"/>
    <n v="6175555555"/>
    <s v="4658 Baden Av."/>
    <x v="61"/>
    <x v="23"/>
    <x v="0"/>
    <n v="51247"/>
    <s v="NA"/>
    <s v="Tseng"/>
    <s v="Kyung"/>
    <s v="Medium"/>
  </r>
  <r>
    <n v="10228"/>
    <n v="31"/>
    <n v="100"/>
    <n v="4"/>
    <x v="15"/>
    <x v="102"/>
    <x v="0"/>
    <n v="1"/>
    <n v="3"/>
    <x v="1"/>
    <x v="0"/>
    <n v="104"/>
    <x v="14"/>
    <x v="75"/>
    <n v="6175555555"/>
    <s v="4658 Baden Av."/>
    <x v="61"/>
    <x v="23"/>
    <x v="0"/>
    <n v="51247"/>
    <s v="NA"/>
    <s v="Tseng"/>
    <s v="Kyung"/>
    <s v="Medium"/>
  </r>
  <r>
    <n v="10228"/>
    <n v="32"/>
    <n v="100"/>
    <n v="1"/>
    <x v="52"/>
    <x v="102"/>
    <x v="0"/>
    <n v="1"/>
    <n v="3"/>
    <x v="1"/>
    <x v="1"/>
    <n v="116"/>
    <x v="20"/>
    <x v="75"/>
    <n v="6175555555"/>
    <s v="4658 Baden Av."/>
    <x v="61"/>
    <x v="23"/>
    <x v="0"/>
    <n v="51247"/>
    <s v="NA"/>
    <s v="Tseng"/>
    <s v="Kyung"/>
    <s v="Medium"/>
  </r>
  <r>
    <n v="10228"/>
    <n v="33"/>
    <n v="100"/>
    <n v="6"/>
    <x v="29"/>
    <x v="102"/>
    <x v="0"/>
    <n v="1"/>
    <n v="3"/>
    <x v="1"/>
    <x v="0"/>
    <n v="97"/>
    <x v="15"/>
    <x v="75"/>
    <n v="6175555555"/>
    <s v="4658 Baden Av."/>
    <x v="61"/>
    <x v="23"/>
    <x v="0"/>
    <n v="51247"/>
    <s v="NA"/>
    <s v="Tseng"/>
    <s v="Kyung"/>
    <s v="Medium"/>
  </r>
  <r>
    <n v="10229"/>
    <n v="33"/>
    <n v="32.880000000000003"/>
    <n v="2"/>
    <x v="656"/>
    <x v="103"/>
    <x v="0"/>
    <n v="1"/>
    <n v="3"/>
    <x v="1"/>
    <x v="2"/>
    <n v="35"/>
    <x v="28"/>
    <x v="13"/>
    <n v="4155551450"/>
    <s v="5677 Strong St."/>
    <x v="12"/>
    <x v="10"/>
    <x v="0"/>
    <n v="97562"/>
    <s v="NA"/>
    <s v="Nelson"/>
    <s v="Valarie"/>
    <s v="Small"/>
  </r>
  <r>
    <n v="10229"/>
    <n v="23"/>
    <n v="54.11"/>
    <n v="3"/>
    <x v="657"/>
    <x v="103"/>
    <x v="0"/>
    <n v="1"/>
    <n v="3"/>
    <x v="1"/>
    <x v="1"/>
    <n v="54"/>
    <x v="26"/>
    <x v="13"/>
    <n v="4155551450"/>
    <s v="5677 Strong St."/>
    <x v="12"/>
    <x v="10"/>
    <x v="0"/>
    <n v="97562"/>
    <s v="NA"/>
    <s v="Nelson"/>
    <s v="Valarie"/>
    <s v="Small"/>
  </r>
  <r>
    <n v="10229"/>
    <n v="39"/>
    <n v="40.25"/>
    <n v="14"/>
    <x v="658"/>
    <x v="103"/>
    <x v="0"/>
    <n v="1"/>
    <n v="3"/>
    <x v="1"/>
    <x v="0"/>
    <n v="50"/>
    <x v="11"/>
    <x v="13"/>
    <n v="4155551450"/>
    <s v="5677 Strong St."/>
    <x v="12"/>
    <x v="10"/>
    <x v="0"/>
    <n v="97562"/>
    <s v="NA"/>
    <s v="Nelson"/>
    <s v="Valarie"/>
    <s v="Small"/>
  </r>
  <r>
    <n v="10229"/>
    <n v="28"/>
    <n v="59.55"/>
    <n v="7"/>
    <x v="659"/>
    <x v="103"/>
    <x v="0"/>
    <n v="1"/>
    <n v="3"/>
    <x v="1"/>
    <x v="1"/>
    <n v="60"/>
    <x v="10"/>
    <x v="13"/>
    <n v="4155551450"/>
    <s v="5677 Strong St."/>
    <x v="12"/>
    <x v="10"/>
    <x v="0"/>
    <n v="97562"/>
    <s v="NA"/>
    <s v="Nelson"/>
    <s v="Valarie"/>
    <s v="Small"/>
  </r>
  <r>
    <n v="10229"/>
    <n v="30"/>
    <n v="73.040000000000006"/>
    <n v="12"/>
    <x v="660"/>
    <x v="103"/>
    <x v="0"/>
    <n v="1"/>
    <n v="3"/>
    <x v="1"/>
    <x v="1"/>
    <n v="64"/>
    <x v="19"/>
    <x v="13"/>
    <n v="4155551450"/>
    <s v="5677 Strong St."/>
    <x v="12"/>
    <x v="10"/>
    <x v="0"/>
    <n v="97562"/>
    <s v="NA"/>
    <s v="Nelson"/>
    <s v="Valarie"/>
    <s v="Small"/>
  </r>
  <r>
    <n v="10229"/>
    <n v="22"/>
    <n v="100"/>
    <n v="5"/>
    <x v="36"/>
    <x v="103"/>
    <x v="0"/>
    <n v="1"/>
    <n v="3"/>
    <x v="1"/>
    <x v="2"/>
    <n v="169"/>
    <x v="30"/>
    <x v="13"/>
    <n v="4155551450"/>
    <s v="5677 Strong St."/>
    <x v="12"/>
    <x v="10"/>
    <x v="0"/>
    <n v="97562"/>
    <s v="NA"/>
    <s v="Nelson"/>
    <s v="Valarie"/>
    <s v="Medium"/>
  </r>
  <r>
    <n v="10229"/>
    <n v="25"/>
    <n v="100"/>
    <n v="13"/>
    <x v="6"/>
    <x v="103"/>
    <x v="0"/>
    <n v="1"/>
    <n v="3"/>
    <x v="1"/>
    <x v="1"/>
    <n v="136"/>
    <x v="17"/>
    <x v="13"/>
    <n v="4155551450"/>
    <s v="5677 Strong St."/>
    <x v="12"/>
    <x v="10"/>
    <x v="0"/>
    <n v="97562"/>
    <s v="NA"/>
    <s v="Nelson"/>
    <s v="Valarie"/>
    <s v="Medium"/>
  </r>
  <r>
    <n v="10229"/>
    <n v="25"/>
    <n v="100"/>
    <n v="8"/>
    <x v="6"/>
    <x v="103"/>
    <x v="0"/>
    <n v="1"/>
    <n v="3"/>
    <x v="1"/>
    <x v="1"/>
    <n v="96"/>
    <x v="18"/>
    <x v="13"/>
    <n v="4155551450"/>
    <s v="5677 Strong St."/>
    <x v="12"/>
    <x v="10"/>
    <x v="0"/>
    <n v="97562"/>
    <s v="NA"/>
    <s v="Nelson"/>
    <s v="Valarie"/>
    <s v="Small"/>
  </r>
  <r>
    <n v="10229"/>
    <n v="26"/>
    <n v="100"/>
    <n v="4"/>
    <x v="7"/>
    <x v="103"/>
    <x v="0"/>
    <n v="1"/>
    <n v="3"/>
    <x v="1"/>
    <x v="1"/>
    <n v="122"/>
    <x v="33"/>
    <x v="13"/>
    <n v="4155551450"/>
    <s v="5677 Strong St."/>
    <x v="12"/>
    <x v="10"/>
    <x v="0"/>
    <n v="97562"/>
    <s v="NA"/>
    <s v="Nelson"/>
    <s v="Valarie"/>
    <s v="Medium"/>
  </r>
  <r>
    <n v="10229"/>
    <n v="36"/>
    <n v="100"/>
    <n v="1"/>
    <x v="18"/>
    <x v="103"/>
    <x v="0"/>
    <n v="1"/>
    <n v="3"/>
    <x v="1"/>
    <x v="1"/>
    <n v="118"/>
    <x v="38"/>
    <x v="13"/>
    <n v="4155551450"/>
    <s v="5677 Strong St."/>
    <x v="12"/>
    <x v="10"/>
    <x v="0"/>
    <n v="97562"/>
    <s v="NA"/>
    <s v="Nelson"/>
    <s v="Valarie"/>
    <s v="Medium"/>
  </r>
  <r>
    <n v="10229"/>
    <n v="41"/>
    <n v="100"/>
    <n v="10"/>
    <x v="32"/>
    <x v="103"/>
    <x v="0"/>
    <n v="1"/>
    <n v="3"/>
    <x v="1"/>
    <x v="1"/>
    <n v="121"/>
    <x v="21"/>
    <x v="13"/>
    <n v="4155551450"/>
    <s v="5677 Strong St."/>
    <x v="12"/>
    <x v="10"/>
    <x v="0"/>
    <n v="97562"/>
    <s v="NA"/>
    <s v="Nelson"/>
    <s v="Valarie"/>
    <s v="Medium"/>
  </r>
  <r>
    <n v="10229"/>
    <n v="48"/>
    <n v="100"/>
    <n v="6"/>
    <x v="98"/>
    <x v="103"/>
    <x v="0"/>
    <n v="1"/>
    <n v="3"/>
    <x v="1"/>
    <x v="1"/>
    <n v="127"/>
    <x v="22"/>
    <x v="13"/>
    <n v="4155551450"/>
    <s v="5677 Strong St."/>
    <x v="12"/>
    <x v="10"/>
    <x v="0"/>
    <n v="97562"/>
    <s v="NA"/>
    <s v="Nelson"/>
    <s v="Valarie"/>
    <s v="Medium"/>
  </r>
  <r>
    <n v="10229"/>
    <n v="50"/>
    <n v="100"/>
    <n v="9"/>
    <x v="43"/>
    <x v="103"/>
    <x v="0"/>
    <n v="1"/>
    <n v="3"/>
    <x v="1"/>
    <x v="2"/>
    <n v="147"/>
    <x v="23"/>
    <x v="13"/>
    <n v="4155551450"/>
    <s v="5677 Strong St."/>
    <x v="12"/>
    <x v="10"/>
    <x v="0"/>
    <n v="97562"/>
    <s v="NA"/>
    <s v="Nelson"/>
    <s v="Valarie"/>
    <s v="Medium"/>
  </r>
  <r>
    <n v="10229"/>
    <n v="50"/>
    <n v="100"/>
    <n v="11"/>
    <x v="43"/>
    <x v="103"/>
    <x v="0"/>
    <n v="1"/>
    <n v="3"/>
    <x v="1"/>
    <x v="2"/>
    <n v="101"/>
    <x v="24"/>
    <x v="13"/>
    <n v="4155551450"/>
    <s v="5677 Strong St."/>
    <x v="12"/>
    <x v="10"/>
    <x v="0"/>
    <n v="97562"/>
    <s v="NA"/>
    <s v="Nelson"/>
    <s v="Valarie"/>
    <s v="Medium"/>
  </r>
  <r>
    <n v="10230"/>
    <n v="36"/>
    <n v="54.33"/>
    <n v="6"/>
    <x v="661"/>
    <x v="104"/>
    <x v="0"/>
    <n v="1"/>
    <n v="3"/>
    <x v="1"/>
    <x v="2"/>
    <n v="57"/>
    <x v="29"/>
    <x v="1"/>
    <s v="+49 69 66 90 2555"/>
    <s v="Lyonerstr. 34"/>
    <x v="1"/>
    <x v="1"/>
    <x v="1"/>
    <n v="60528"/>
    <s v="EMEA"/>
    <s v="Keitel"/>
    <s v="Roland"/>
    <s v="Small"/>
  </r>
  <r>
    <n v="10230"/>
    <n v="43"/>
    <n v="52.14"/>
    <n v="2"/>
    <x v="662"/>
    <x v="104"/>
    <x v="0"/>
    <n v="1"/>
    <n v="3"/>
    <x v="1"/>
    <x v="3"/>
    <n v="58"/>
    <x v="27"/>
    <x v="1"/>
    <s v="+49 69 66 90 2555"/>
    <s v="Lyonerstr. 34"/>
    <x v="1"/>
    <x v="1"/>
    <x v="1"/>
    <n v="60528"/>
    <s v="EMEA"/>
    <s v="Keitel"/>
    <s v="Roland"/>
    <s v="Small"/>
  </r>
  <r>
    <n v="10230"/>
    <n v="46"/>
    <n v="60.9"/>
    <n v="4"/>
    <x v="663"/>
    <x v="104"/>
    <x v="0"/>
    <n v="1"/>
    <n v="3"/>
    <x v="1"/>
    <x v="3"/>
    <n v="62"/>
    <x v="34"/>
    <x v="1"/>
    <s v="+49 69 66 90 2555"/>
    <s v="Lyonerstr. 34"/>
    <x v="1"/>
    <x v="1"/>
    <x v="1"/>
    <n v="60528"/>
    <s v="EMEA"/>
    <s v="Keitel"/>
    <s v="Roland"/>
    <s v="Small"/>
  </r>
  <r>
    <n v="10230"/>
    <n v="34"/>
    <n v="100"/>
    <n v="7"/>
    <x v="30"/>
    <x v="104"/>
    <x v="0"/>
    <n v="1"/>
    <n v="3"/>
    <x v="1"/>
    <x v="1"/>
    <n v="115"/>
    <x v="35"/>
    <x v="1"/>
    <s v="+49 69 66 90 2555"/>
    <s v="Lyonerstr. 34"/>
    <x v="1"/>
    <x v="1"/>
    <x v="1"/>
    <n v="60528"/>
    <s v="EMEA"/>
    <s v="Keitel"/>
    <s v="Roland"/>
    <s v="Medium"/>
  </r>
  <r>
    <n v="10230"/>
    <n v="42"/>
    <n v="100"/>
    <n v="3"/>
    <x v="19"/>
    <x v="104"/>
    <x v="0"/>
    <n v="1"/>
    <n v="3"/>
    <x v="1"/>
    <x v="2"/>
    <n v="143"/>
    <x v="37"/>
    <x v="1"/>
    <s v="+49 69 66 90 2555"/>
    <s v="Lyonerstr. 34"/>
    <x v="1"/>
    <x v="1"/>
    <x v="1"/>
    <n v="60528"/>
    <s v="EMEA"/>
    <s v="Keitel"/>
    <s v="Roland"/>
    <s v="Large"/>
  </r>
  <r>
    <n v="10230"/>
    <n v="43"/>
    <n v="100"/>
    <n v="1"/>
    <x v="42"/>
    <x v="104"/>
    <x v="0"/>
    <n v="1"/>
    <n v="3"/>
    <x v="1"/>
    <x v="2"/>
    <n v="151"/>
    <x v="36"/>
    <x v="1"/>
    <s v="+49 69 66 90 2555"/>
    <s v="Lyonerstr. 34"/>
    <x v="1"/>
    <x v="1"/>
    <x v="1"/>
    <n v="60528"/>
    <s v="EMEA"/>
    <s v="Keitel"/>
    <s v="Roland"/>
    <s v="Large"/>
  </r>
  <r>
    <n v="10230"/>
    <n v="45"/>
    <n v="100"/>
    <n v="5"/>
    <x v="74"/>
    <x v="104"/>
    <x v="0"/>
    <n v="1"/>
    <n v="3"/>
    <x v="1"/>
    <x v="2"/>
    <n v="118"/>
    <x v="32"/>
    <x v="1"/>
    <s v="+49 69 66 90 2555"/>
    <s v="Lyonerstr. 34"/>
    <x v="1"/>
    <x v="1"/>
    <x v="1"/>
    <n v="60528"/>
    <s v="EMEA"/>
    <s v="Keitel"/>
    <s v="Roland"/>
    <s v="Medium"/>
  </r>
  <r>
    <n v="10230"/>
    <n v="49"/>
    <n v="100"/>
    <n v="8"/>
    <x v="94"/>
    <x v="104"/>
    <x v="0"/>
    <n v="1"/>
    <n v="3"/>
    <x v="1"/>
    <x v="2"/>
    <n v="163"/>
    <x v="31"/>
    <x v="1"/>
    <s v="+49 69 66 90 2555"/>
    <s v="Lyonerstr. 34"/>
    <x v="1"/>
    <x v="1"/>
    <x v="1"/>
    <n v="60528"/>
    <s v="EMEA"/>
    <s v="Keitel"/>
    <s v="Roland"/>
    <s v="Large"/>
  </r>
  <r>
    <n v="10231"/>
    <n v="42"/>
    <n v="100"/>
    <n v="2"/>
    <x v="19"/>
    <x v="105"/>
    <x v="0"/>
    <n v="1"/>
    <n v="3"/>
    <x v="1"/>
    <x v="2"/>
    <n v="207"/>
    <x v="51"/>
    <x v="53"/>
    <n v="34913728555"/>
    <s v="Merchants House, 27-30 Merchant's Quay"/>
    <x v="4"/>
    <x v="21"/>
    <x v="3"/>
    <n v="28023"/>
    <s v="EMEA"/>
    <s v="Fernandez"/>
    <s v="Jesus"/>
    <s v="Large"/>
  </r>
  <r>
    <n v="10231"/>
    <n v="49"/>
    <n v="100"/>
    <n v="1"/>
    <x v="94"/>
    <x v="105"/>
    <x v="0"/>
    <n v="1"/>
    <n v="3"/>
    <x v="1"/>
    <x v="2"/>
    <n v="173"/>
    <x v="45"/>
    <x v="53"/>
    <n v="34913728555"/>
    <s v="Merchants House, 27-30 Merchant's Quay"/>
    <x v="4"/>
    <x v="21"/>
    <x v="3"/>
    <n v="28023"/>
    <s v="EMEA"/>
    <s v="Fernandez"/>
    <s v="Jesus"/>
    <s v="Medium"/>
  </r>
  <r>
    <n v="10232"/>
    <n v="24"/>
    <n v="49.69"/>
    <n v="3"/>
    <x v="664"/>
    <x v="106"/>
    <x v="0"/>
    <n v="1"/>
    <n v="3"/>
    <x v="1"/>
    <x v="4"/>
    <n v="54"/>
    <x v="39"/>
    <x v="76"/>
    <s v="(198) 555-8888"/>
    <s v="Garden House Crowther Way"/>
    <x v="62"/>
    <x v="52"/>
    <x v="7"/>
    <s v="PO31 7PJ"/>
    <s v="EMEA"/>
    <s v="Bennett"/>
    <s v="Helen"/>
    <s v="Small"/>
  </r>
  <r>
    <n v="10232"/>
    <n v="23"/>
    <n v="89.53"/>
    <n v="5"/>
    <x v="665"/>
    <x v="106"/>
    <x v="0"/>
    <n v="1"/>
    <n v="3"/>
    <x v="1"/>
    <x v="0"/>
    <n v="87"/>
    <x v="48"/>
    <x v="76"/>
    <s v="(198) 555-8888"/>
    <s v="Garden House Crowther Way"/>
    <x v="62"/>
    <x v="52"/>
    <x v="7"/>
    <s v="PO31 7PJ"/>
    <s v="EMEA"/>
    <s v="Bennett"/>
    <s v="Helen"/>
    <s v="Small"/>
  </r>
  <r>
    <n v="10232"/>
    <n v="22"/>
    <n v="100"/>
    <n v="6"/>
    <x v="36"/>
    <x v="106"/>
    <x v="0"/>
    <n v="1"/>
    <n v="3"/>
    <x v="1"/>
    <x v="0"/>
    <n v="136"/>
    <x v="42"/>
    <x v="76"/>
    <s v="(198) 555-8888"/>
    <s v="Garden House Crowther Way"/>
    <x v="62"/>
    <x v="52"/>
    <x v="7"/>
    <s v="PO31 7PJ"/>
    <s v="EMEA"/>
    <s v="Bennett"/>
    <s v="Helen"/>
    <s v="Medium"/>
  </r>
  <r>
    <n v="10232"/>
    <n v="26"/>
    <n v="88.34"/>
    <n v="7"/>
    <x v="666"/>
    <x v="106"/>
    <x v="0"/>
    <n v="1"/>
    <n v="3"/>
    <x v="1"/>
    <x v="4"/>
    <n v="86"/>
    <x v="40"/>
    <x v="76"/>
    <s v="(198) 555-8888"/>
    <s v="Garden House Crowther Way"/>
    <x v="62"/>
    <x v="52"/>
    <x v="7"/>
    <s v="PO31 7PJ"/>
    <s v="EMEA"/>
    <s v="Bennett"/>
    <s v="Helen"/>
    <s v="Small"/>
  </r>
  <r>
    <n v="10232"/>
    <n v="35"/>
    <n v="82.43"/>
    <n v="2"/>
    <x v="667"/>
    <x v="106"/>
    <x v="0"/>
    <n v="1"/>
    <n v="3"/>
    <x v="1"/>
    <x v="4"/>
    <n v="99"/>
    <x v="43"/>
    <x v="76"/>
    <s v="(198) 555-8888"/>
    <s v="Garden House Crowther Way"/>
    <x v="62"/>
    <x v="52"/>
    <x v="7"/>
    <s v="PO31 7PJ"/>
    <s v="EMEA"/>
    <s v="Bennett"/>
    <s v="Helen"/>
    <s v="Small"/>
  </r>
  <r>
    <n v="10232"/>
    <n v="48"/>
    <n v="95.8"/>
    <n v="8"/>
    <x v="668"/>
    <x v="106"/>
    <x v="0"/>
    <n v="1"/>
    <n v="3"/>
    <x v="1"/>
    <x v="3"/>
    <n v="100"/>
    <x v="49"/>
    <x v="76"/>
    <s v="(198) 555-8888"/>
    <s v="Garden House Crowther Way"/>
    <x v="62"/>
    <x v="52"/>
    <x v="7"/>
    <s v="PO31 7PJ"/>
    <s v="EMEA"/>
    <s v="Bennett"/>
    <s v="Helen"/>
    <s v="Medium"/>
  </r>
  <r>
    <n v="10232"/>
    <n v="46"/>
    <n v="100"/>
    <n v="4"/>
    <x v="20"/>
    <x v="106"/>
    <x v="0"/>
    <n v="1"/>
    <n v="3"/>
    <x v="1"/>
    <x v="4"/>
    <n v="122"/>
    <x v="52"/>
    <x v="76"/>
    <s v="(198) 555-8888"/>
    <s v="Garden House Crowther Way"/>
    <x v="62"/>
    <x v="52"/>
    <x v="7"/>
    <s v="PO31 7PJ"/>
    <s v="EMEA"/>
    <s v="Bennett"/>
    <s v="Helen"/>
    <s v="Medium"/>
  </r>
  <r>
    <n v="10232"/>
    <n v="48"/>
    <n v="96.16"/>
    <n v="1"/>
    <x v="669"/>
    <x v="106"/>
    <x v="0"/>
    <n v="1"/>
    <n v="3"/>
    <x v="1"/>
    <x v="4"/>
    <n v="100"/>
    <x v="46"/>
    <x v="76"/>
    <s v="(198) 555-8888"/>
    <s v="Garden House Crowther Way"/>
    <x v="62"/>
    <x v="52"/>
    <x v="7"/>
    <s v="PO31 7PJ"/>
    <s v="EMEA"/>
    <s v="Bennett"/>
    <s v="Helen"/>
    <s v="Medium"/>
  </r>
  <r>
    <n v="10233"/>
    <n v="29"/>
    <n v="82.4"/>
    <n v="1"/>
    <x v="670"/>
    <x v="107"/>
    <x v="0"/>
    <n v="1"/>
    <n v="3"/>
    <x v="1"/>
    <x v="4"/>
    <n v="72"/>
    <x v="41"/>
    <x v="77"/>
    <n v="2015559350"/>
    <s v="7476 Moss Rd."/>
    <x v="63"/>
    <x v="53"/>
    <x v="0"/>
    <n v="94019"/>
    <s v="NA"/>
    <s v="Brown"/>
    <s v="William"/>
    <s v="Small"/>
  </r>
  <r>
    <n v="10233"/>
    <n v="36"/>
    <n v="70.67"/>
    <n v="3"/>
    <x v="671"/>
    <x v="107"/>
    <x v="0"/>
    <n v="1"/>
    <n v="3"/>
    <x v="1"/>
    <x v="4"/>
    <n v="66"/>
    <x v="44"/>
    <x v="77"/>
    <n v="2015559350"/>
    <s v="7476 Moss Rd."/>
    <x v="63"/>
    <x v="53"/>
    <x v="0"/>
    <n v="94019"/>
    <s v="NA"/>
    <s v="Brown"/>
    <s v="William"/>
    <s v="Small"/>
  </r>
  <r>
    <n v="10233"/>
    <n v="40"/>
    <n v="94.71"/>
    <n v="2"/>
    <x v="672"/>
    <x v="107"/>
    <x v="0"/>
    <n v="1"/>
    <n v="3"/>
    <x v="1"/>
    <x v="0"/>
    <n v="88"/>
    <x v="47"/>
    <x v="77"/>
    <n v="2015559350"/>
    <s v="7476 Moss Rd."/>
    <x v="63"/>
    <x v="53"/>
    <x v="0"/>
    <n v="94019"/>
    <s v="NA"/>
    <s v="Brown"/>
    <s v="William"/>
    <s v="Medium"/>
  </r>
  <r>
    <n v="10235"/>
    <n v="41"/>
    <n v="35.35"/>
    <n v="7"/>
    <x v="673"/>
    <x v="108"/>
    <x v="0"/>
    <n v="2"/>
    <n v="4"/>
    <x v="1"/>
    <x v="0"/>
    <n v="43"/>
    <x v="54"/>
    <x v="78"/>
    <s v="(604) 555-4555"/>
    <s v="23 Tsawassen Blvd."/>
    <x v="64"/>
    <x v="46"/>
    <x v="15"/>
    <s v="T2F 8M4"/>
    <s v="NA"/>
    <s v="Lincoln"/>
    <s v="Elizabeth"/>
    <s v="Small"/>
  </r>
  <r>
    <n v="10235"/>
    <n v="24"/>
    <n v="76.03"/>
    <n v="3"/>
    <x v="674"/>
    <x v="108"/>
    <x v="0"/>
    <n v="2"/>
    <n v="4"/>
    <x v="1"/>
    <x v="5"/>
    <n v="84"/>
    <x v="62"/>
    <x v="78"/>
    <s v="(604) 555-4555"/>
    <s v="23 Tsawassen Blvd."/>
    <x v="64"/>
    <x v="46"/>
    <x v="15"/>
    <s v="T2F 8M4"/>
    <s v="NA"/>
    <s v="Lincoln"/>
    <s v="Elizabeth"/>
    <s v="Small"/>
  </r>
  <r>
    <n v="10235"/>
    <n v="33"/>
    <n v="60.05"/>
    <n v="12"/>
    <x v="675"/>
    <x v="108"/>
    <x v="0"/>
    <n v="2"/>
    <n v="4"/>
    <x v="1"/>
    <x v="5"/>
    <n v="68"/>
    <x v="65"/>
    <x v="78"/>
    <s v="(604) 555-4555"/>
    <s v="23 Tsawassen Blvd."/>
    <x v="64"/>
    <x v="46"/>
    <x v="15"/>
    <s v="T2F 8M4"/>
    <s v="NA"/>
    <s v="Lincoln"/>
    <s v="Elizabeth"/>
    <s v="Small"/>
  </r>
  <r>
    <n v="10235"/>
    <n v="23"/>
    <n v="96.29"/>
    <n v="5"/>
    <x v="676"/>
    <x v="108"/>
    <x v="0"/>
    <n v="2"/>
    <n v="4"/>
    <x v="1"/>
    <x v="5"/>
    <n v="109"/>
    <x v="58"/>
    <x v="78"/>
    <s v="(604) 555-4555"/>
    <s v="23 Tsawassen Blvd."/>
    <x v="64"/>
    <x v="46"/>
    <x v="15"/>
    <s v="T2F 8M4"/>
    <s v="NA"/>
    <s v="Lincoln"/>
    <s v="Elizabeth"/>
    <s v="Small"/>
  </r>
  <r>
    <n v="10235"/>
    <n v="25"/>
    <n v="96.11"/>
    <n v="2"/>
    <x v="677"/>
    <x v="108"/>
    <x v="0"/>
    <n v="2"/>
    <n v="4"/>
    <x v="1"/>
    <x v="5"/>
    <n v="118"/>
    <x v="64"/>
    <x v="78"/>
    <s v="(604) 555-4555"/>
    <s v="23 Tsawassen Blvd."/>
    <x v="64"/>
    <x v="46"/>
    <x v="15"/>
    <s v="T2F 8M4"/>
    <s v="NA"/>
    <s v="Lincoln"/>
    <s v="Elizabeth"/>
    <s v="Small"/>
  </r>
  <r>
    <n v="10235"/>
    <n v="34"/>
    <n v="72.55"/>
    <n v="11"/>
    <x v="678"/>
    <x v="108"/>
    <x v="0"/>
    <n v="2"/>
    <n v="4"/>
    <x v="1"/>
    <x v="5"/>
    <n v="74"/>
    <x v="60"/>
    <x v="78"/>
    <s v="(604) 555-4555"/>
    <s v="23 Tsawassen Blvd."/>
    <x v="64"/>
    <x v="46"/>
    <x v="15"/>
    <s v="T2F 8M4"/>
    <s v="NA"/>
    <s v="Lincoln"/>
    <s v="Elizabeth"/>
    <s v="Small"/>
  </r>
  <r>
    <n v="10235"/>
    <n v="25"/>
    <n v="100"/>
    <n v="8"/>
    <x v="6"/>
    <x v="108"/>
    <x v="0"/>
    <n v="2"/>
    <n v="4"/>
    <x v="1"/>
    <x v="5"/>
    <n v="91"/>
    <x v="63"/>
    <x v="78"/>
    <s v="(604) 555-4555"/>
    <s v="23 Tsawassen Blvd."/>
    <x v="64"/>
    <x v="46"/>
    <x v="15"/>
    <s v="T2F 8M4"/>
    <s v="NA"/>
    <s v="Lincoln"/>
    <s v="Elizabeth"/>
    <s v="Small"/>
  </r>
  <r>
    <n v="10235"/>
    <n v="34"/>
    <n v="77.73"/>
    <n v="6"/>
    <x v="679"/>
    <x v="108"/>
    <x v="0"/>
    <n v="2"/>
    <n v="4"/>
    <x v="1"/>
    <x v="0"/>
    <n v="68"/>
    <x v="57"/>
    <x v="78"/>
    <s v="(604) 555-4555"/>
    <s v="23 Tsawassen Blvd."/>
    <x v="64"/>
    <x v="46"/>
    <x v="15"/>
    <s v="T2F 8M4"/>
    <s v="NA"/>
    <s v="Lincoln"/>
    <s v="Elizabeth"/>
    <s v="Small"/>
  </r>
  <r>
    <n v="10235"/>
    <n v="32"/>
    <n v="92"/>
    <n v="9"/>
    <x v="680"/>
    <x v="108"/>
    <x v="0"/>
    <n v="2"/>
    <n v="4"/>
    <x v="1"/>
    <x v="5"/>
    <n v="80"/>
    <x v="66"/>
    <x v="78"/>
    <s v="(604) 555-4555"/>
    <s v="23 Tsawassen Blvd."/>
    <x v="64"/>
    <x v="46"/>
    <x v="15"/>
    <s v="T2F 8M4"/>
    <s v="NA"/>
    <s v="Lincoln"/>
    <s v="Elizabeth"/>
    <s v="Small"/>
  </r>
  <r>
    <n v="10235"/>
    <n v="40"/>
    <n v="81.14"/>
    <n v="4"/>
    <x v="681"/>
    <x v="108"/>
    <x v="0"/>
    <n v="2"/>
    <n v="4"/>
    <x v="1"/>
    <x v="5"/>
    <n v="72"/>
    <x v="56"/>
    <x v="78"/>
    <s v="(604) 555-4555"/>
    <s v="23 Tsawassen Blvd."/>
    <x v="64"/>
    <x v="46"/>
    <x v="15"/>
    <s v="T2F 8M4"/>
    <s v="NA"/>
    <s v="Lincoln"/>
    <s v="Elizabeth"/>
    <s v="Medium"/>
  </r>
  <r>
    <n v="10235"/>
    <n v="38"/>
    <n v="88.75"/>
    <n v="10"/>
    <x v="682"/>
    <x v="108"/>
    <x v="0"/>
    <n v="2"/>
    <n v="4"/>
    <x v="1"/>
    <x v="5"/>
    <n v="99"/>
    <x v="67"/>
    <x v="78"/>
    <s v="(604) 555-4555"/>
    <s v="23 Tsawassen Blvd."/>
    <x v="64"/>
    <x v="46"/>
    <x v="15"/>
    <s v="T2F 8M4"/>
    <s v="NA"/>
    <s v="Lincoln"/>
    <s v="Elizabeth"/>
    <s v="Medium"/>
  </r>
  <r>
    <n v="10235"/>
    <n v="41"/>
    <n v="100"/>
    <n v="1"/>
    <x v="32"/>
    <x v="108"/>
    <x v="0"/>
    <n v="2"/>
    <n v="4"/>
    <x v="1"/>
    <x v="6"/>
    <n v="99"/>
    <x v="72"/>
    <x v="78"/>
    <s v="(604) 555-4555"/>
    <s v="23 Tsawassen Blvd."/>
    <x v="64"/>
    <x v="46"/>
    <x v="15"/>
    <s v="T2F 8M4"/>
    <s v="NA"/>
    <s v="Lincoln"/>
    <s v="Elizabeth"/>
    <s v="Medium"/>
  </r>
  <r>
    <n v="10236"/>
    <n v="23"/>
    <n v="55.72"/>
    <n v="2"/>
    <x v="683"/>
    <x v="109"/>
    <x v="0"/>
    <n v="2"/>
    <n v="4"/>
    <x v="1"/>
    <x v="6"/>
    <n v="60"/>
    <x v="73"/>
    <x v="9"/>
    <n v="2155559857"/>
    <s v="11328 Douglas Av."/>
    <x v="8"/>
    <x v="8"/>
    <x v="0"/>
    <n v="71270"/>
    <s v="NA"/>
    <s v="Hernandez"/>
    <s v="Rosa"/>
    <s v="Small"/>
  </r>
  <r>
    <n v="10236"/>
    <n v="22"/>
    <n v="100"/>
    <n v="1"/>
    <x v="36"/>
    <x v="109"/>
    <x v="0"/>
    <n v="2"/>
    <n v="4"/>
    <x v="1"/>
    <x v="6"/>
    <n v="118"/>
    <x v="79"/>
    <x v="9"/>
    <n v="2155559857"/>
    <s v="11328 Douglas Av."/>
    <x v="8"/>
    <x v="8"/>
    <x v="0"/>
    <n v="71270"/>
    <s v="NA"/>
    <s v="Hernandez"/>
    <s v="Rosa"/>
    <s v="Small"/>
  </r>
  <r>
    <n v="10236"/>
    <n v="36"/>
    <n v="87.6"/>
    <n v="3"/>
    <x v="684"/>
    <x v="109"/>
    <x v="0"/>
    <n v="2"/>
    <n v="4"/>
    <x v="1"/>
    <x v="6"/>
    <n v="76"/>
    <x v="78"/>
    <x v="9"/>
    <n v="2155559857"/>
    <s v="11328 Douglas Av."/>
    <x v="8"/>
    <x v="8"/>
    <x v="0"/>
    <n v="71270"/>
    <s v="NA"/>
    <s v="Hernandez"/>
    <s v="Rosa"/>
    <s v="Medium"/>
  </r>
  <r>
    <n v="10237"/>
    <n v="26"/>
    <n v="40.229999999999997"/>
    <n v="2"/>
    <x v="685"/>
    <x v="110"/>
    <x v="0"/>
    <n v="2"/>
    <n v="4"/>
    <x v="1"/>
    <x v="6"/>
    <n v="40"/>
    <x v="80"/>
    <x v="2"/>
    <n v="2125551500"/>
    <s v="2678 Kingston Rd."/>
    <x v="2"/>
    <x v="2"/>
    <x v="0"/>
    <n v="10022"/>
    <s v="NA"/>
    <s v="Frick"/>
    <s v="Michael"/>
    <s v="Small"/>
  </r>
  <r>
    <n v="10237"/>
    <n v="26"/>
    <n v="52.22"/>
    <n v="1"/>
    <x v="686"/>
    <x v="110"/>
    <x v="0"/>
    <n v="2"/>
    <n v="4"/>
    <x v="1"/>
    <x v="6"/>
    <n v="62"/>
    <x v="87"/>
    <x v="2"/>
    <n v="2125551500"/>
    <s v="2678 Kingston Rd."/>
    <x v="2"/>
    <x v="2"/>
    <x v="0"/>
    <n v="10022"/>
    <s v="NA"/>
    <s v="Frick"/>
    <s v="Michael"/>
    <s v="Small"/>
  </r>
  <r>
    <n v="10237"/>
    <n v="20"/>
    <n v="68.34"/>
    <n v="3"/>
    <x v="687"/>
    <x v="110"/>
    <x v="0"/>
    <n v="2"/>
    <n v="4"/>
    <x v="1"/>
    <x v="6"/>
    <n v="81"/>
    <x v="85"/>
    <x v="2"/>
    <n v="2125551500"/>
    <s v="2678 Kingston Rd."/>
    <x v="2"/>
    <x v="2"/>
    <x v="0"/>
    <n v="10022"/>
    <s v="NA"/>
    <s v="Frick"/>
    <s v="Michael"/>
    <s v="Small"/>
  </r>
  <r>
    <n v="10237"/>
    <n v="20"/>
    <n v="100"/>
    <n v="8"/>
    <x v="138"/>
    <x v="110"/>
    <x v="0"/>
    <n v="2"/>
    <n v="4"/>
    <x v="1"/>
    <x v="6"/>
    <n v="112"/>
    <x v="75"/>
    <x v="2"/>
    <n v="2125551500"/>
    <s v="2678 Kingston Rd."/>
    <x v="2"/>
    <x v="2"/>
    <x v="0"/>
    <n v="10022"/>
    <s v="NA"/>
    <s v="Frick"/>
    <s v="Michael"/>
    <s v="Small"/>
  </r>
  <r>
    <n v="10237"/>
    <n v="26"/>
    <n v="79.650000000000006"/>
    <n v="4"/>
    <x v="688"/>
    <x v="110"/>
    <x v="0"/>
    <n v="2"/>
    <n v="4"/>
    <x v="1"/>
    <x v="6"/>
    <n v="69"/>
    <x v="83"/>
    <x v="2"/>
    <n v="2125551500"/>
    <s v="2678 Kingston Rd."/>
    <x v="2"/>
    <x v="2"/>
    <x v="0"/>
    <n v="10022"/>
    <s v="NA"/>
    <s v="Frick"/>
    <s v="Michael"/>
    <s v="Small"/>
  </r>
  <r>
    <n v="10237"/>
    <n v="23"/>
    <n v="100"/>
    <n v="7"/>
    <x v="25"/>
    <x v="110"/>
    <x v="0"/>
    <n v="2"/>
    <n v="4"/>
    <x v="1"/>
    <x v="6"/>
    <n v="95"/>
    <x v="77"/>
    <x v="2"/>
    <n v="2125551500"/>
    <s v="2678 Kingston Rd."/>
    <x v="2"/>
    <x v="2"/>
    <x v="0"/>
    <n v="10022"/>
    <s v="NA"/>
    <s v="Frick"/>
    <s v="Michael"/>
    <s v="Small"/>
  </r>
  <r>
    <n v="10237"/>
    <n v="27"/>
    <n v="100"/>
    <n v="5"/>
    <x v="14"/>
    <x v="110"/>
    <x v="0"/>
    <n v="2"/>
    <n v="4"/>
    <x v="1"/>
    <x v="6"/>
    <n v="102"/>
    <x v="88"/>
    <x v="2"/>
    <n v="2125551500"/>
    <s v="2678 Kingston Rd."/>
    <x v="2"/>
    <x v="2"/>
    <x v="0"/>
    <n v="10022"/>
    <s v="NA"/>
    <s v="Frick"/>
    <s v="Michael"/>
    <s v="Medium"/>
  </r>
  <r>
    <n v="10237"/>
    <n v="32"/>
    <n v="100"/>
    <n v="6"/>
    <x v="52"/>
    <x v="110"/>
    <x v="0"/>
    <n v="2"/>
    <n v="4"/>
    <x v="1"/>
    <x v="6"/>
    <n v="150"/>
    <x v="74"/>
    <x v="2"/>
    <n v="2125551500"/>
    <s v="2678 Kingston Rd."/>
    <x v="2"/>
    <x v="2"/>
    <x v="0"/>
    <n v="10022"/>
    <s v="NA"/>
    <s v="Frick"/>
    <s v="Michael"/>
    <s v="Medium"/>
  </r>
  <r>
    <n v="10237"/>
    <n v="39"/>
    <n v="100"/>
    <n v="9"/>
    <x v="9"/>
    <x v="110"/>
    <x v="0"/>
    <n v="2"/>
    <n v="4"/>
    <x v="1"/>
    <x v="6"/>
    <n v="193"/>
    <x v="76"/>
    <x v="2"/>
    <n v="2125551500"/>
    <s v="2678 Kingston Rd."/>
    <x v="2"/>
    <x v="2"/>
    <x v="0"/>
    <n v="10022"/>
    <s v="NA"/>
    <s v="Frick"/>
    <s v="Michael"/>
    <s v="Large"/>
  </r>
  <r>
    <n v="10238"/>
    <n v="20"/>
    <n v="74.209999999999994"/>
    <n v="4"/>
    <x v="689"/>
    <x v="111"/>
    <x v="0"/>
    <n v="2"/>
    <n v="4"/>
    <x v="1"/>
    <x v="2"/>
    <n v="79"/>
    <x v="91"/>
    <x v="5"/>
    <s v="31 12 3555"/>
    <s v="Vinb'ltet 34"/>
    <x v="5"/>
    <x v="5"/>
    <x v="4"/>
    <n v="1734"/>
    <s v="EMEA"/>
    <s v="Petersen"/>
    <s v="Jytte"/>
    <s v="Small"/>
  </r>
  <r>
    <n v="10238"/>
    <n v="22"/>
    <n v="93.77"/>
    <n v="7"/>
    <x v="690"/>
    <x v="111"/>
    <x v="0"/>
    <n v="2"/>
    <n v="4"/>
    <x v="1"/>
    <x v="2"/>
    <n v="80"/>
    <x v="84"/>
    <x v="5"/>
    <s v="31 12 3555"/>
    <s v="Vinb'ltet 34"/>
    <x v="5"/>
    <x v="5"/>
    <x v="4"/>
    <n v="1734"/>
    <s v="EMEA"/>
    <s v="Petersen"/>
    <s v="Jytte"/>
    <s v="Small"/>
  </r>
  <r>
    <n v="10238"/>
    <n v="28"/>
    <n v="100"/>
    <n v="3"/>
    <x v="141"/>
    <x v="111"/>
    <x v="0"/>
    <n v="2"/>
    <n v="4"/>
    <x v="1"/>
    <x v="2"/>
    <n v="194"/>
    <x v="90"/>
    <x v="5"/>
    <s v="31 12 3555"/>
    <s v="Vinb'ltet 34"/>
    <x v="5"/>
    <x v="5"/>
    <x v="4"/>
    <n v="1734"/>
    <s v="EMEA"/>
    <s v="Petersen"/>
    <s v="Jytte"/>
    <s v="Medium"/>
  </r>
  <r>
    <n v="10238"/>
    <n v="29"/>
    <n v="100"/>
    <n v="1"/>
    <x v="27"/>
    <x v="111"/>
    <x v="0"/>
    <n v="2"/>
    <n v="4"/>
    <x v="1"/>
    <x v="2"/>
    <n v="117"/>
    <x v="95"/>
    <x v="5"/>
    <s v="31 12 3555"/>
    <s v="Vinb'ltet 34"/>
    <x v="5"/>
    <x v="5"/>
    <x v="4"/>
    <n v="1734"/>
    <s v="EMEA"/>
    <s v="Petersen"/>
    <s v="Jytte"/>
    <s v="Medium"/>
  </r>
  <r>
    <n v="10238"/>
    <n v="47"/>
    <n v="62.45"/>
    <n v="2"/>
    <x v="691"/>
    <x v="111"/>
    <x v="0"/>
    <n v="2"/>
    <n v="4"/>
    <x v="1"/>
    <x v="2"/>
    <n v="61"/>
    <x v="82"/>
    <x v="5"/>
    <s v="31 12 3555"/>
    <s v="Vinb'ltet 34"/>
    <x v="5"/>
    <x v="5"/>
    <x v="4"/>
    <n v="1734"/>
    <s v="EMEA"/>
    <s v="Petersen"/>
    <s v="Jytte"/>
    <s v="Small"/>
  </r>
  <r>
    <n v="10238"/>
    <n v="41"/>
    <n v="73.17"/>
    <n v="6"/>
    <x v="692"/>
    <x v="111"/>
    <x v="0"/>
    <n v="2"/>
    <n v="4"/>
    <x v="1"/>
    <x v="2"/>
    <n v="80"/>
    <x v="81"/>
    <x v="5"/>
    <s v="31 12 3555"/>
    <s v="Vinb'ltet 34"/>
    <x v="5"/>
    <x v="5"/>
    <x v="4"/>
    <n v="1734"/>
    <s v="EMEA"/>
    <s v="Petersen"/>
    <s v="Jytte"/>
    <s v="Small"/>
  </r>
  <r>
    <n v="10238"/>
    <n v="44"/>
    <n v="100"/>
    <n v="8"/>
    <x v="73"/>
    <x v="111"/>
    <x v="0"/>
    <n v="2"/>
    <n v="4"/>
    <x v="1"/>
    <x v="2"/>
    <n v="148"/>
    <x v="94"/>
    <x v="5"/>
    <s v="31 12 3555"/>
    <s v="Vinb'ltet 34"/>
    <x v="5"/>
    <x v="5"/>
    <x v="4"/>
    <n v="1734"/>
    <s v="EMEA"/>
    <s v="Petersen"/>
    <s v="Jytte"/>
    <s v="Medium"/>
  </r>
  <r>
    <n v="10238"/>
    <n v="49"/>
    <n v="100"/>
    <n v="5"/>
    <x v="94"/>
    <x v="111"/>
    <x v="0"/>
    <n v="2"/>
    <n v="4"/>
    <x v="1"/>
    <x v="2"/>
    <n v="146"/>
    <x v="86"/>
    <x v="5"/>
    <s v="31 12 3555"/>
    <s v="Vinb'ltet 34"/>
    <x v="5"/>
    <x v="5"/>
    <x v="4"/>
    <n v="1734"/>
    <s v="EMEA"/>
    <s v="Petersen"/>
    <s v="Jytte"/>
    <s v="Medium"/>
  </r>
  <r>
    <n v="10239"/>
    <n v="20"/>
    <n v="44.56"/>
    <n v="2"/>
    <x v="693"/>
    <x v="112"/>
    <x v="0"/>
    <n v="2"/>
    <n v="4"/>
    <x v="1"/>
    <x v="2"/>
    <n v="37"/>
    <x v="96"/>
    <x v="40"/>
    <s v="981-443655"/>
    <s v="Torikatu 38"/>
    <x v="34"/>
    <x v="29"/>
    <x v="14"/>
    <n v="90110"/>
    <s v="EMEA"/>
    <s v="Koskitalo"/>
    <s v="Pirkko"/>
    <s v="Small"/>
  </r>
  <r>
    <n v="10239"/>
    <n v="21"/>
    <n v="93.28"/>
    <n v="5"/>
    <x v="694"/>
    <x v="112"/>
    <x v="0"/>
    <n v="2"/>
    <n v="4"/>
    <x v="1"/>
    <x v="2"/>
    <n v="115"/>
    <x v="92"/>
    <x v="40"/>
    <s v="981-443655"/>
    <s v="Torikatu 38"/>
    <x v="34"/>
    <x v="29"/>
    <x v="14"/>
    <n v="90110"/>
    <s v="EMEA"/>
    <s v="Koskitalo"/>
    <s v="Pirkko"/>
    <s v="Small"/>
  </r>
  <r>
    <n v="10239"/>
    <n v="29"/>
    <n v="100"/>
    <n v="3"/>
    <x v="27"/>
    <x v="112"/>
    <x v="0"/>
    <n v="2"/>
    <n v="4"/>
    <x v="1"/>
    <x v="2"/>
    <n v="140"/>
    <x v="93"/>
    <x v="40"/>
    <s v="981-443655"/>
    <s v="Torikatu 38"/>
    <x v="34"/>
    <x v="29"/>
    <x v="14"/>
    <n v="90110"/>
    <s v="EMEA"/>
    <s v="Koskitalo"/>
    <s v="Pirkko"/>
    <s v="Medium"/>
  </r>
  <r>
    <n v="10239"/>
    <n v="46"/>
    <n v="73.92"/>
    <n v="4"/>
    <x v="695"/>
    <x v="112"/>
    <x v="0"/>
    <n v="2"/>
    <n v="4"/>
    <x v="1"/>
    <x v="2"/>
    <n v="77"/>
    <x v="89"/>
    <x v="40"/>
    <s v="981-443655"/>
    <s v="Torikatu 38"/>
    <x v="34"/>
    <x v="29"/>
    <x v="14"/>
    <n v="90110"/>
    <s v="EMEA"/>
    <s v="Koskitalo"/>
    <s v="Pirkko"/>
    <s v="Medium"/>
  </r>
  <r>
    <n v="10239"/>
    <n v="47"/>
    <n v="100"/>
    <n v="1"/>
    <x v="76"/>
    <x v="112"/>
    <x v="0"/>
    <n v="2"/>
    <n v="4"/>
    <x v="1"/>
    <x v="2"/>
    <n v="169"/>
    <x v="30"/>
    <x v="40"/>
    <s v="981-443655"/>
    <s v="Torikatu 38"/>
    <x v="34"/>
    <x v="29"/>
    <x v="14"/>
    <n v="90110"/>
    <s v="EMEA"/>
    <s v="Koskitalo"/>
    <s v="Pirkko"/>
    <s v="Large"/>
  </r>
  <r>
    <n v="10240"/>
    <n v="37"/>
    <n v="100"/>
    <n v="2"/>
    <x v="87"/>
    <x v="113"/>
    <x v="0"/>
    <n v="2"/>
    <n v="4"/>
    <x v="1"/>
    <x v="2"/>
    <n v="142"/>
    <x v="99"/>
    <x v="67"/>
    <s v="+81 06 6342 5555"/>
    <s v="Dojima Avanza 4F, 1-6-20 Dojima, Kita-ku"/>
    <x v="55"/>
    <x v="47"/>
    <x v="16"/>
    <s v="530-0003"/>
    <s v="Japan"/>
    <s v="Kentary"/>
    <s v="Mory"/>
    <s v="Medium"/>
  </r>
  <r>
    <n v="10240"/>
    <n v="37"/>
    <n v="100"/>
    <n v="1"/>
    <x v="87"/>
    <x v="113"/>
    <x v="0"/>
    <n v="2"/>
    <n v="4"/>
    <x v="1"/>
    <x v="2"/>
    <n v="141"/>
    <x v="100"/>
    <x v="67"/>
    <s v="+81 06 6342 5555"/>
    <s v="Dojima Avanza 4F, 1-6-20 Dojima, Kita-ku"/>
    <x v="55"/>
    <x v="47"/>
    <x v="16"/>
    <s v="530-0003"/>
    <s v="Japan"/>
    <s v="Kentary"/>
    <s v="Mory"/>
    <s v="Medium"/>
  </r>
  <r>
    <n v="10240"/>
    <n v="41"/>
    <n v="100"/>
    <n v="3"/>
    <x v="32"/>
    <x v="113"/>
    <x v="0"/>
    <n v="2"/>
    <n v="4"/>
    <x v="1"/>
    <x v="2"/>
    <n v="141"/>
    <x v="97"/>
    <x v="67"/>
    <s v="+81 06 6342 5555"/>
    <s v="Dojima Avanza 4F, 1-6-20 Dojima, Kita-ku"/>
    <x v="55"/>
    <x v="47"/>
    <x v="16"/>
    <s v="530-0003"/>
    <s v="Japan"/>
    <s v="Kentary"/>
    <s v="Mory"/>
    <s v="Medium"/>
  </r>
  <r>
    <n v="10241"/>
    <n v="21"/>
    <n v="40.25"/>
    <n v="10"/>
    <x v="696"/>
    <x v="113"/>
    <x v="0"/>
    <n v="2"/>
    <n v="4"/>
    <x v="1"/>
    <x v="2"/>
    <n v="50"/>
    <x v="101"/>
    <x v="79"/>
    <s v="88.60.1555"/>
    <s v="24, place Kluber"/>
    <x v="65"/>
    <x v="18"/>
    <x v="9"/>
    <n v="67000"/>
    <s v="EMEA"/>
    <s v="Citeaux"/>
    <s v="Frederique"/>
    <s v="Small"/>
  </r>
  <r>
    <n v="10241"/>
    <n v="22"/>
    <n v="76.430000000000007"/>
    <n v="8"/>
    <x v="697"/>
    <x v="113"/>
    <x v="0"/>
    <n v="2"/>
    <n v="4"/>
    <x v="1"/>
    <x v="2"/>
    <n v="73"/>
    <x v="104"/>
    <x v="79"/>
    <s v="88.60.1555"/>
    <s v="24, place Kluber"/>
    <x v="65"/>
    <x v="18"/>
    <x v="9"/>
    <n v="67000"/>
    <s v="EMEA"/>
    <s v="Citeaux"/>
    <s v="Frederique"/>
    <s v="Small"/>
  </r>
  <r>
    <n v="10241"/>
    <n v="30"/>
    <n v="66.989999999999995"/>
    <n v="4"/>
    <x v="698"/>
    <x v="113"/>
    <x v="0"/>
    <n v="2"/>
    <n v="4"/>
    <x v="1"/>
    <x v="2"/>
    <n v="71"/>
    <x v="103"/>
    <x v="79"/>
    <s v="88.60.1555"/>
    <s v="24, place Kluber"/>
    <x v="65"/>
    <x v="18"/>
    <x v="9"/>
    <n v="67000"/>
    <s v="EMEA"/>
    <s v="Citeaux"/>
    <s v="Frederique"/>
    <s v="Small"/>
  </r>
  <r>
    <n v="10241"/>
    <n v="21"/>
    <n v="100"/>
    <n v="11"/>
    <x v="59"/>
    <x v="113"/>
    <x v="0"/>
    <n v="2"/>
    <n v="4"/>
    <x v="1"/>
    <x v="2"/>
    <n v="124"/>
    <x v="106"/>
    <x v="79"/>
    <s v="88.60.1555"/>
    <s v="24, place Kluber"/>
    <x v="65"/>
    <x v="18"/>
    <x v="9"/>
    <n v="67000"/>
    <s v="EMEA"/>
    <s v="Citeaux"/>
    <s v="Frederique"/>
    <s v="Small"/>
  </r>
  <r>
    <n v="10241"/>
    <n v="26"/>
    <n v="81.33"/>
    <n v="7"/>
    <x v="699"/>
    <x v="113"/>
    <x v="0"/>
    <n v="2"/>
    <n v="4"/>
    <x v="1"/>
    <x v="2"/>
    <n v="85"/>
    <x v="102"/>
    <x v="79"/>
    <s v="88.60.1555"/>
    <s v="24, place Kluber"/>
    <x v="65"/>
    <x v="18"/>
    <x v="9"/>
    <n v="67000"/>
    <s v="EMEA"/>
    <s v="Citeaux"/>
    <s v="Frederique"/>
    <s v="Small"/>
  </r>
  <r>
    <n v="10241"/>
    <n v="27"/>
    <n v="86.73"/>
    <n v="9"/>
    <x v="700"/>
    <x v="113"/>
    <x v="0"/>
    <n v="2"/>
    <n v="4"/>
    <x v="1"/>
    <x v="2"/>
    <n v="107"/>
    <x v="107"/>
    <x v="79"/>
    <s v="88.60.1555"/>
    <s v="24, place Kluber"/>
    <x v="65"/>
    <x v="18"/>
    <x v="9"/>
    <n v="67000"/>
    <s v="EMEA"/>
    <s v="Citeaux"/>
    <s v="Frederique"/>
    <s v="Small"/>
  </r>
  <r>
    <n v="10241"/>
    <n v="33"/>
    <n v="72.650000000000006"/>
    <n v="1"/>
    <x v="701"/>
    <x v="113"/>
    <x v="0"/>
    <n v="2"/>
    <n v="4"/>
    <x v="1"/>
    <x v="0"/>
    <n v="60"/>
    <x v="3"/>
    <x v="79"/>
    <s v="88.60.1555"/>
    <s v="24, place Kluber"/>
    <x v="65"/>
    <x v="18"/>
    <x v="9"/>
    <n v="67000"/>
    <s v="EMEA"/>
    <s v="Citeaux"/>
    <s v="Frederique"/>
    <s v="Small"/>
  </r>
  <r>
    <n v="10241"/>
    <n v="28"/>
    <n v="98.65"/>
    <n v="5"/>
    <x v="352"/>
    <x v="113"/>
    <x v="0"/>
    <n v="2"/>
    <n v="4"/>
    <x v="1"/>
    <x v="2"/>
    <n v="117"/>
    <x v="108"/>
    <x v="79"/>
    <s v="88.60.1555"/>
    <s v="24, place Kluber"/>
    <x v="65"/>
    <x v="18"/>
    <x v="9"/>
    <n v="67000"/>
    <s v="EMEA"/>
    <s v="Citeaux"/>
    <s v="Frederique"/>
    <s v="Small"/>
  </r>
  <r>
    <n v="10241"/>
    <n v="42"/>
    <n v="90.19"/>
    <n v="3"/>
    <x v="702"/>
    <x v="113"/>
    <x v="0"/>
    <n v="2"/>
    <n v="4"/>
    <x v="1"/>
    <x v="0"/>
    <n v="92"/>
    <x v="1"/>
    <x v="79"/>
    <s v="88.60.1555"/>
    <s v="24, place Kluber"/>
    <x v="65"/>
    <x v="18"/>
    <x v="9"/>
    <n v="67000"/>
    <s v="EMEA"/>
    <s v="Citeaux"/>
    <s v="Frederique"/>
    <s v="Medium"/>
  </r>
  <r>
    <n v="10241"/>
    <n v="41"/>
    <n v="100"/>
    <n v="2"/>
    <x v="32"/>
    <x v="113"/>
    <x v="0"/>
    <n v="2"/>
    <n v="4"/>
    <x v="1"/>
    <x v="0"/>
    <n v="170"/>
    <x v="2"/>
    <x v="79"/>
    <s v="88.60.1555"/>
    <s v="24, place Kluber"/>
    <x v="65"/>
    <x v="18"/>
    <x v="9"/>
    <n v="67000"/>
    <s v="EMEA"/>
    <s v="Citeaux"/>
    <s v="Frederique"/>
    <s v="Large"/>
  </r>
  <r>
    <n v="10241"/>
    <n v="44"/>
    <n v="100"/>
    <n v="12"/>
    <x v="73"/>
    <x v="113"/>
    <x v="0"/>
    <n v="2"/>
    <n v="4"/>
    <x v="1"/>
    <x v="2"/>
    <n v="132"/>
    <x v="98"/>
    <x v="79"/>
    <s v="88.60.1555"/>
    <s v="24, place Kluber"/>
    <x v="65"/>
    <x v="18"/>
    <x v="9"/>
    <n v="67000"/>
    <s v="EMEA"/>
    <s v="Citeaux"/>
    <s v="Frederique"/>
    <s v="Medium"/>
  </r>
  <r>
    <n v="10241"/>
    <n v="47"/>
    <n v="94.5"/>
    <n v="6"/>
    <x v="703"/>
    <x v="113"/>
    <x v="0"/>
    <n v="2"/>
    <n v="4"/>
    <x v="1"/>
    <x v="2"/>
    <n v="90"/>
    <x v="105"/>
    <x v="79"/>
    <s v="88.60.1555"/>
    <s v="24, place Kluber"/>
    <x v="65"/>
    <x v="18"/>
    <x v="9"/>
    <n v="67000"/>
    <s v="EMEA"/>
    <s v="Citeaux"/>
    <s v="Frederique"/>
    <s v="Medium"/>
  </r>
  <r>
    <n v="10242"/>
    <n v="46"/>
    <n v="36.93"/>
    <n v="1"/>
    <x v="704"/>
    <x v="114"/>
    <x v="0"/>
    <n v="2"/>
    <n v="4"/>
    <x v="1"/>
    <x v="0"/>
    <n v="41"/>
    <x v="0"/>
    <x v="80"/>
    <n v="2125551957"/>
    <s v="5290 North Pendale Street"/>
    <x v="2"/>
    <x v="2"/>
    <x v="0"/>
    <n v="10022"/>
    <s v="NA"/>
    <s v="Kuo"/>
    <s v="Kee"/>
    <s v="Small"/>
  </r>
  <r>
    <n v="10243"/>
    <n v="33"/>
    <n v="29.54"/>
    <n v="1"/>
    <x v="705"/>
    <x v="115"/>
    <x v="0"/>
    <n v="2"/>
    <n v="4"/>
    <x v="1"/>
    <x v="0"/>
    <n v="33"/>
    <x v="4"/>
    <x v="66"/>
    <n v="6175552555"/>
    <s v="6251 Ingle Ln."/>
    <x v="54"/>
    <x v="23"/>
    <x v="0"/>
    <n v="51003"/>
    <s v="NA"/>
    <s v="Franco"/>
    <s v="Valarie"/>
    <s v="Small"/>
  </r>
  <r>
    <n v="10243"/>
    <n v="47"/>
    <n v="100"/>
    <n v="2"/>
    <x v="76"/>
    <x v="115"/>
    <x v="0"/>
    <n v="2"/>
    <n v="4"/>
    <x v="1"/>
    <x v="0"/>
    <n v="127"/>
    <x v="6"/>
    <x v="66"/>
    <n v="6175552555"/>
    <s v="6251 Ingle Ln."/>
    <x v="54"/>
    <x v="23"/>
    <x v="0"/>
    <n v="51003"/>
    <s v="NA"/>
    <s v="Franco"/>
    <s v="Valarie"/>
    <s v="Medium"/>
  </r>
  <r>
    <n v="10244"/>
    <n v="20"/>
    <n v="58.22"/>
    <n v="6"/>
    <x v="706"/>
    <x v="116"/>
    <x v="0"/>
    <n v="2"/>
    <n v="4"/>
    <x v="1"/>
    <x v="0"/>
    <n v="53"/>
    <x v="8"/>
    <x v="4"/>
    <s v="(91) 555 94 44"/>
    <s v="C/ Moralzarzal, 86"/>
    <x v="4"/>
    <x v="4"/>
    <x v="3"/>
    <n v="28034"/>
    <s v="EMEA"/>
    <s v="Freyre"/>
    <s v="Diego"/>
    <s v="Small"/>
  </r>
  <r>
    <n v="10244"/>
    <n v="24"/>
    <n v="58.09"/>
    <n v="3"/>
    <x v="707"/>
    <x v="116"/>
    <x v="0"/>
    <n v="2"/>
    <n v="4"/>
    <x v="1"/>
    <x v="0"/>
    <n v="62"/>
    <x v="12"/>
    <x v="4"/>
    <s v="(91) 555 94 44"/>
    <s v="C/ Moralzarzal, 86"/>
    <x v="4"/>
    <x v="4"/>
    <x v="3"/>
    <n v="28034"/>
    <s v="EMEA"/>
    <s v="Freyre"/>
    <s v="Diego"/>
    <s v="Small"/>
  </r>
  <r>
    <n v="10244"/>
    <n v="39"/>
    <n v="45.25"/>
    <n v="9"/>
    <x v="708"/>
    <x v="116"/>
    <x v="0"/>
    <n v="2"/>
    <n v="4"/>
    <x v="1"/>
    <x v="0"/>
    <n v="44"/>
    <x v="5"/>
    <x v="4"/>
    <s v="(91) 555 94 44"/>
    <s v="C/ Moralzarzal, 86"/>
    <x v="4"/>
    <x v="4"/>
    <x v="3"/>
    <n v="28034"/>
    <s v="EMEA"/>
    <s v="Freyre"/>
    <s v="Diego"/>
    <s v="Small"/>
  </r>
  <r>
    <n v="10244"/>
    <n v="29"/>
    <n v="100"/>
    <n v="2"/>
    <x v="27"/>
    <x v="116"/>
    <x v="0"/>
    <n v="2"/>
    <n v="4"/>
    <x v="1"/>
    <x v="0"/>
    <n v="104"/>
    <x v="14"/>
    <x v="4"/>
    <s v="(91) 555 94 44"/>
    <s v="C/ Moralzarzal, 86"/>
    <x v="4"/>
    <x v="4"/>
    <x v="3"/>
    <n v="28034"/>
    <s v="EMEA"/>
    <s v="Freyre"/>
    <s v="Diego"/>
    <s v="Medium"/>
  </r>
  <r>
    <n v="10244"/>
    <n v="30"/>
    <n v="100"/>
    <n v="1"/>
    <x v="2"/>
    <x v="116"/>
    <x v="0"/>
    <n v="2"/>
    <n v="4"/>
    <x v="1"/>
    <x v="0"/>
    <n v="101"/>
    <x v="13"/>
    <x v="4"/>
    <s v="(91) 555 94 44"/>
    <s v="C/ Moralzarzal, 86"/>
    <x v="4"/>
    <x v="4"/>
    <x v="3"/>
    <n v="28034"/>
    <s v="EMEA"/>
    <s v="Freyre"/>
    <s v="Diego"/>
    <s v="Medium"/>
  </r>
  <r>
    <n v="10244"/>
    <n v="36"/>
    <n v="84.33"/>
    <n v="5"/>
    <x v="709"/>
    <x v="116"/>
    <x v="0"/>
    <n v="2"/>
    <n v="4"/>
    <x v="1"/>
    <x v="0"/>
    <n v="99"/>
    <x v="25"/>
    <x v="4"/>
    <s v="(91) 555 94 44"/>
    <s v="C/ Moralzarzal, 86"/>
    <x v="4"/>
    <x v="4"/>
    <x v="3"/>
    <n v="28034"/>
    <s v="EMEA"/>
    <s v="Freyre"/>
    <s v="Diego"/>
    <s v="Medium"/>
  </r>
  <r>
    <n v="10244"/>
    <n v="40"/>
    <n v="86.68"/>
    <n v="4"/>
    <x v="710"/>
    <x v="116"/>
    <x v="0"/>
    <n v="2"/>
    <n v="4"/>
    <x v="1"/>
    <x v="0"/>
    <n v="97"/>
    <x v="15"/>
    <x v="4"/>
    <s v="(91) 555 94 44"/>
    <s v="C/ Moralzarzal, 86"/>
    <x v="4"/>
    <x v="4"/>
    <x v="3"/>
    <n v="28034"/>
    <s v="EMEA"/>
    <s v="Freyre"/>
    <s v="Diego"/>
    <s v="Medium"/>
  </r>
  <r>
    <n v="10244"/>
    <n v="40"/>
    <n v="100"/>
    <n v="7"/>
    <x v="72"/>
    <x v="116"/>
    <x v="0"/>
    <n v="2"/>
    <n v="4"/>
    <x v="1"/>
    <x v="0"/>
    <n v="102"/>
    <x v="9"/>
    <x v="4"/>
    <s v="(91) 555 94 44"/>
    <s v="C/ Moralzarzal, 86"/>
    <x v="4"/>
    <x v="4"/>
    <x v="3"/>
    <n v="28034"/>
    <s v="EMEA"/>
    <s v="Freyre"/>
    <s v="Diego"/>
    <s v="Medium"/>
  </r>
  <r>
    <n v="10244"/>
    <n v="43"/>
    <n v="100"/>
    <n v="8"/>
    <x v="42"/>
    <x v="116"/>
    <x v="0"/>
    <n v="2"/>
    <n v="4"/>
    <x v="1"/>
    <x v="0"/>
    <n v="168"/>
    <x v="7"/>
    <x v="4"/>
    <s v="(91) 555 94 44"/>
    <s v="C/ Moralzarzal, 86"/>
    <x v="4"/>
    <x v="4"/>
    <x v="3"/>
    <n v="28034"/>
    <s v="EMEA"/>
    <s v="Freyre"/>
    <s v="Diego"/>
    <s v="Medium"/>
  </r>
  <r>
    <n v="10245"/>
    <n v="21"/>
    <n v="100"/>
    <n v="3"/>
    <x v="59"/>
    <x v="117"/>
    <x v="0"/>
    <n v="2"/>
    <n v="5"/>
    <x v="1"/>
    <x v="1"/>
    <n v="121"/>
    <x v="21"/>
    <x v="63"/>
    <n v="2035559545"/>
    <s v="567 North Pendale Street"/>
    <x v="51"/>
    <x v="24"/>
    <x v="0"/>
    <n v="97823"/>
    <s v="NA"/>
    <s v="Murphy"/>
    <s v="Leslie"/>
    <s v="Small"/>
  </r>
  <r>
    <n v="10245"/>
    <n v="45"/>
    <n v="59.87"/>
    <n v="7"/>
    <x v="711"/>
    <x v="117"/>
    <x v="0"/>
    <n v="2"/>
    <n v="5"/>
    <x v="1"/>
    <x v="0"/>
    <n v="50"/>
    <x v="11"/>
    <x v="63"/>
    <n v="2035559545"/>
    <s v="567 North Pendale Street"/>
    <x v="51"/>
    <x v="24"/>
    <x v="0"/>
    <n v="97823"/>
    <s v="NA"/>
    <s v="Murphy"/>
    <s v="Leslie"/>
    <s v="Small"/>
  </r>
  <r>
    <n v="10245"/>
    <n v="28"/>
    <n v="100"/>
    <n v="2"/>
    <x v="141"/>
    <x v="117"/>
    <x v="0"/>
    <n v="2"/>
    <n v="5"/>
    <x v="1"/>
    <x v="2"/>
    <n v="147"/>
    <x v="23"/>
    <x v="63"/>
    <n v="2035559545"/>
    <s v="567 North Pendale Street"/>
    <x v="51"/>
    <x v="24"/>
    <x v="0"/>
    <n v="97823"/>
    <s v="NA"/>
    <s v="Murphy"/>
    <s v="Leslie"/>
    <s v="Medium"/>
  </r>
  <r>
    <n v="10245"/>
    <n v="29"/>
    <n v="100"/>
    <n v="8"/>
    <x v="27"/>
    <x v="117"/>
    <x v="0"/>
    <n v="2"/>
    <n v="5"/>
    <x v="1"/>
    <x v="1"/>
    <n v="116"/>
    <x v="20"/>
    <x v="63"/>
    <n v="2035559545"/>
    <s v="567 North Pendale Street"/>
    <x v="51"/>
    <x v="24"/>
    <x v="0"/>
    <n v="97823"/>
    <s v="NA"/>
    <s v="Murphy"/>
    <s v="Leslie"/>
    <s v="Medium"/>
  </r>
  <r>
    <n v="10245"/>
    <n v="44"/>
    <n v="69.16"/>
    <n v="5"/>
    <x v="712"/>
    <x v="117"/>
    <x v="0"/>
    <n v="2"/>
    <n v="5"/>
    <x v="1"/>
    <x v="1"/>
    <n v="64"/>
    <x v="19"/>
    <x v="63"/>
    <n v="2035559545"/>
    <s v="567 North Pendale Street"/>
    <x v="51"/>
    <x v="24"/>
    <x v="0"/>
    <n v="97823"/>
    <s v="NA"/>
    <s v="Murphy"/>
    <s v="Leslie"/>
    <s v="Medium"/>
  </r>
  <r>
    <n v="10245"/>
    <n v="34"/>
    <n v="100"/>
    <n v="9"/>
    <x v="30"/>
    <x v="117"/>
    <x v="0"/>
    <n v="2"/>
    <n v="5"/>
    <x v="1"/>
    <x v="2"/>
    <n v="214"/>
    <x v="16"/>
    <x v="63"/>
    <n v="2035559545"/>
    <s v="567 North Pendale Street"/>
    <x v="51"/>
    <x v="24"/>
    <x v="0"/>
    <n v="97823"/>
    <s v="NA"/>
    <s v="Murphy"/>
    <s v="Leslie"/>
    <s v="Medium"/>
  </r>
  <r>
    <n v="10245"/>
    <n v="37"/>
    <n v="100"/>
    <n v="1"/>
    <x v="87"/>
    <x v="117"/>
    <x v="0"/>
    <n v="2"/>
    <n v="5"/>
    <x v="1"/>
    <x v="1"/>
    <n v="96"/>
    <x v="18"/>
    <x v="63"/>
    <n v="2035559545"/>
    <s v="567 North Pendale Street"/>
    <x v="51"/>
    <x v="24"/>
    <x v="0"/>
    <n v="97823"/>
    <s v="NA"/>
    <s v="Murphy"/>
    <s v="Leslie"/>
    <s v="Medium"/>
  </r>
  <r>
    <n v="10245"/>
    <n v="38"/>
    <n v="100"/>
    <n v="6"/>
    <x v="31"/>
    <x v="117"/>
    <x v="0"/>
    <n v="2"/>
    <n v="5"/>
    <x v="1"/>
    <x v="1"/>
    <n v="136"/>
    <x v="17"/>
    <x v="63"/>
    <n v="2035559545"/>
    <s v="567 North Pendale Street"/>
    <x v="51"/>
    <x v="24"/>
    <x v="0"/>
    <n v="97823"/>
    <s v="NA"/>
    <s v="Murphy"/>
    <s v="Leslie"/>
    <s v="Medium"/>
  </r>
  <r>
    <n v="10245"/>
    <n v="44"/>
    <n v="100"/>
    <n v="4"/>
    <x v="73"/>
    <x v="117"/>
    <x v="0"/>
    <n v="2"/>
    <n v="5"/>
    <x v="1"/>
    <x v="2"/>
    <n v="101"/>
    <x v="24"/>
    <x v="63"/>
    <n v="2035559545"/>
    <s v="567 North Pendale Street"/>
    <x v="51"/>
    <x v="24"/>
    <x v="0"/>
    <n v="97823"/>
    <s v="NA"/>
    <s v="Murphy"/>
    <s v="Leslie"/>
    <s v="Medium"/>
  </r>
  <r>
    <n v="10246"/>
    <n v="35"/>
    <n v="48.7"/>
    <n v="7"/>
    <x v="713"/>
    <x v="118"/>
    <x v="0"/>
    <n v="2"/>
    <n v="5"/>
    <x v="1"/>
    <x v="1"/>
    <n v="54"/>
    <x v="26"/>
    <x v="4"/>
    <s v="(91) 555 94 44"/>
    <s v="C/ Moralzarzal, 86"/>
    <x v="4"/>
    <x v="4"/>
    <x v="3"/>
    <n v="28034"/>
    <s v="EMEA"/>
    <s v="Freyre"/>
    <s v="Diego"/>
    <s v="Small"/>
  </r>
  <r>
    <n v="10246"/>
    <n v="49"/>
    <n v="36.07"/>
    <n v="6"/>
    <x v="714"/>
    <x v="118"/>
    <x v="0"/>
    <n v="2"/>
    <n v="5"/>
    <x v="1"/>
    <x v="2"/>
    <n v="35"/>
    <x v="28"/>
    <x v="4"/>
    <s v="(91) 555 94 44"/>
    <s v="C/ Moralzarzal, 86"/>
    <x v="4"/>
    <x v="4"/>
    <x v="3"/>
    <n v="28034"/>
    <s v="EMEA"/>
    <s v="Freyre"/>
    <s v="Diego"/>
    <s v="Small"/>
  </r>
  <r>
    <n v="10246"/>
    <n v="30"/>
    <n v="61.99"/>
    <n v="11"/>
    <x v="715"/>
    <x v="118"/>
    <x v="0"/>
    <n v="2"/>
    <n v="5"/>
    <x v="1"/>
    <x v="1"/>
    <n v="60"/>
    <x v="10"/>
    <x v="4"/>
    <s v="(91) 555 94 44"/>
    <s v="C/ Moralzarzal, 86"/>
    <x v="4"/>
    <x v="4"/>
    <x v="3"/>
    <n v="28034"/>
    <s v="EMEA"/>
    <s v="Freyre"/>
    <s v="Diego"/>
    <s v="Small"/>
  </r>
  <r>
    <n v="10246"/>
    <n v="22"/>
    <n v="98.18"/>
    <n v="8"/>
    <x v="716"/>
    <x v="118"/>
    <x v="0"/>
    <n v="2"/>
    <n v="5"/>
    <x v="1"/>
    <x v="1"/>
    <n v="122"/>
    <x v="33"/>
    <x v="4"/>
    <s v="(91) 555 94 44"/>
    <s v="C/ Moralzarzal, 86"/>
    <x v="4"/>
    <x v="4"/>
    <x v="3"/>
    <n v="28034"/>
    <s v="EMEA"/>
    <s v="Freyre"/>
    <s v="Diego"/>
    <s v="Small"/>
  </r>
  <r>
    <n v="10246"/>
    <n v="22"/>
    <n v="100"/>
    <n v="3"/>
    <x v="36"/>
    <x v="118"/>
    <x v="0"/>
    <n v="2"/>
    <n v="5"/>
    <x v="1"/>
    <x v="1"/>
    <n v="115"/>
    <x v="35"/>
    <x v="4"/>
    <s v="(91) 555 94 44"/>
    <s v="C/ Moralzarzal, 86"/>
    <x v="4"/>
    <x v="4"/>
    <x v="3"/>
    <n v="28034"/>
    <s v="EMEA"/>
    <s v="Freyre"/>
    <s v="Diego"/>
    <s v="Small"/>
  </r>
  <r>
    <n v="10246"/>
    <n v="44"/>
    <n v="52.6"/>
    <n v="2"/>
    <x v="717"/>
    <x v="118"/>
    <x v="0"/>
    <n v="2"/>
    <n v="5"/>
    <x v="1"/>
    <x v="2"/>
    <n v="57"/>
    <x v="29"/>
    <x v="4"/>
    <s v="(91) 555 94 44"/>
    <s v="C/ Moralzarzal, 86"/>
    <x v="4"/>
    <x v="4"/>
    <x v="3"/>
    <n v="28034"/>
    <s v="EMEA"/>
    <s v="Freyre"/>
    <s v="Diego"/>
    <s v="Small"/>
  </r>
  <r>
    <n v="10246"/>
    <n v="29"/>
    <n v="100"/>
    <n v="10"/>
    <x v="27"/>
    <x v="118"/>
    <x v="0"/>
    <n v="2"/>
    <n v="5"/>
    <x v="1"/>
    <x v="1"/>
    <n v="127"/>
    <x v="22"/>
    <x v="4"/>
    <s v="(91) 555 94 44"/>
    <s v="C/ Moralzarzal, 86"/>
    <x v="4"/>
    <x v="4"/>
    <x v="3"/>
    <n v="28034"/>
    <s v="EMEA"/>
    <s v="Freyre"/>
    <s v="Diego"/>
    <s v="Medium"/>
  </r>
  <r>
    <n v="10246"/>
    <n v="36"/>
    <n v="100"/>
    <n v="9"/>
    <x v="18"/>
    <x v="118"/>
    <x v="0"/>
    <n v="2"/>
    <n v="5"/>
    <x v="1"/>
    <x v="2"/>
    <n v="169"/>
    <x v="30"/>
    <x v="4"/>
    <s v="(91) 555 94 44"/>
    <s v="C/ Moralzarzal, 86"/>
    <x v="4"/>
    <x v="4"/>
    <x v="3"/>
    <n v="28034"/>
    <s v="EMEA"/>
    <s v="Freyre"/>
    <s v="Diego"/>
    <s v="Large"/>
  </r>
  <r>
    <n v="10246"/>
    <n v="40"/>
    <n v="100"/>
    <n v="4"/>
    <x v="72"/>
    <x v="118"/>
    <x v="0"/>
    <n v="2"/>
    <n v="5"/>
    <x v="1"/>
    <x v="2"/>
    <n v="163"/>
    <x v="31"/>
    <x v="4"/>
    <s v="(91) 555 94 44"/>
    <s v="C/ Moralzarzal, 86"/>
    <x v="4"/>
    <x v="4"/>
    <x v="3"/>
    <n v="28034"/>
    <s v="EMEA"/>
    <s v="Freyre"/>
    <s v="Diego"/>
    <s v="Medium"/>
  </r>
  <r>
    <n v="10246"/>
    <n v="46"/>
    <n v="100"/>
    <n v="5"/>
    <x v="20"/>
    <x v="118"/>
    <x v="0"/>
    <n v="2"/>
    <n v="5"/>
    <x v="1"/>
    <x v="1"/>
    <n v="118"/>
    <x v="38"/>
    <x v="4"/>
    <s v="(91) 555 94 44"/>
    <s v="C/ Moralzarzal, 86"/>
    <x v="4"/>
    <x v="4"/>
    <x v="3"/>
    <n v="28034"/>
    <s v="EMEA"/>
    <s v="Freyre"/>
    <s v="Diego"/>
    <s v="Medium"/>
  </r>
  <r>
    <n v="10246"/>
    <n v="46"/>
    <n v="100"/>
    <n v="1"/>
    <x v="20"/>
    <x v="118"/>
    <x v="0"/>
    <n v="2"/>
    <n v="5"/>
    <x v="1"/>
    <x v="2"/>
    <n v="118"/>
    <x v="32"/>
    <x v="4"/>
    <s v="(91) 555 94 44"/>
    <s v="C/ Moralzarzal, 86"/>
    <x v="4"/>
    <x v="4"/>
    <x v="3"/>
    <n v="28034"/>
    <s v="EMEA"/>
    <s v="Freyre"/>
    <s v="Diego"/>
    <s v="Medium"/>
  </r>
  <r>
    <n v="10247"/>
    <n v="40"/>
    <n v="49.71"/>
    <n v="6"/>
    <x v="718"/>
    <x v="118"/>
    <x v="0"/>
    <n v="2"/>
    <n v="5"/>
    <x v="1"/>
    <x v="3"/>
    <n v="62"/>
    <x v="34"/>
    <x v="34"/>
    <s v="+358 9 8045 555"/>
    <s v="Software Engineering Center, SEC Oy"/>
    <x v="29"/>
    <x v="28"/>
    <x v="14"/>
    <s v="FIN-02271"/>
    <s v="EMEA"/>
    <s v="Suominen"/>
    <s v="Kalle"/>
    <s v="Small"/>
  </r>
  <r>
    <n v="10247"/>
    <n v="25"/>
    <n v="100"/>
    <n v="3"/>
    <x v="6"/>
    <x v="118"/>
    <x v="0"/>
    <n v="2"/>
    <n v="5"/>
    <x v="1"/>
    <x v="2"/>
    <n v="151"/>
    <x v="36"/>
    <x v="34"/>
    <s v="+358 9 8045 555"/>
    <s v="Software Engineering Center, SEC Oy"/>
    <x v="29"/>
    <x v="28"/>
    <x v="14"/>
    <s v="FIN-02271"/>
    <s v="EMEA"/>
    <s v="Suominen"/>
    <s v="Kalle"/>
    <s v="Medium"/>
  </r>
  <r>
    <n v="10247"/>
    <n v="27"/>
    <n v="100"/>
    <n v="1"/>
    <x v="14"/>
    <x v="118"/>
    <x v="0"/>
    <n v="2"/>
    <n v="5"/>
    <x v="1"/>
    <x v="2"/>
    <n v="173"/>
    <x v="45"/>
    <x v="34"/>
    <s v="+358 9 8045 555"/>
    <s v="Software Engineering Center, SEC Oy"/>
    <x v="29"/>
    <x v="28"/>
    <x v="14"/>
    <s v="FIN-02271"/>
    <s v="EMEA"/>
    <s v="Suominen"/>
    <s v="Kalle"/>
    <s v="Medium"/>
  </r>
  <r>
    <n v="10247"/>
    <n v="49"/>
    <n v="63.85"/>
    <n v="4"/>
    <x v="719"/>
    <x v="118"/>
    <x v="0"/>
    <n v="2"/>
    <n v="5"/>
    <x v="1"/>
    <x v="3"/>
    <n v="58"/>
    <x v="27"/>
    <x v="34"/>
    <s v="+358 9 8045 555"/>
    <s v="Software Engineering Center, SEC Oy"/>
    <x v="29"/>
    <x v="28"/>
    <x v="14"/>
    <s v="FIN-02271"/>
    <s v="EMEA"/>
    <s v="Suominen"/>
    <s v="Kalle"/>
    <s v="Medium"/>
  </r>
  <r>
    <n v="10247"/>
    <n v="44"/>
    <n v="100"/>
    <n v="2"/>
    <x v="73"/>
    <x v="118"/>
    <x v="0"/>
    <n v="2"/>
    <n v="5"/>
    <x v="1"/>
    <x v="2"/>
    <n v="207"/>
    <x v="51"/>
    <x v="34"/>
    <s v="+358 9 8045 555"/>
    <s v="Software Engineering Center, SEC Oy"/>
    <x v="29"/>
    <x v="28"/>
    <x v="14"/>
    <s v="FIN-02271"/>
    <s v="EMEA"/>
    <s v="Suominen"/>
    <s v="Kalle"/>
    <s v="Large"/>
  </r>
  <r>
    <n v="10247"/>
    <n v="48"/>
    <n v="100"/>
    <n v="5"/>
    <x v="98"/>
    <x v="118"/>
    <x v="0"/>
    <n v="2"/>
    <n v="5"/>
    <x v="1"/>
    <x v="2"/>
    <n v="143"/>
    <x v="37"/>
    <x v="34"/>
    <s v="+358 9 8045 555"/>
    <s v="Software Engineering Center, SEC Oy"/>
    <x v="29"/>
    <x v="28"/>
    <x v="14"/>
    <s v="FIN-02271"/>
    <s v="EMEA"/>
    <s v="Suominen"/>
    <s v="Kalle"/>
    <s v="Medium"/>
  </r>
  <r>
    <n v="10248"/>
    <n v="23"/>
    <n v="65.52"/>
    <n v="9"/>
    <x v="416"/>
    <x v="119"/>
    <x v="2"/>
    <n v="2"/>
    <n v="5"/>
    <x v="1"/>
    <x v="4"/>
    <n v="54"/>
    <x v="39"/>
    <x v="7"/>
    <n v="2125557818"/>
    <s v="897 Long Airport Avenue"/>
    <x v="2"/>
    <x v="2"/>
    <x v="0"/>
    <n v="10022"/>
    <s v="NA"/>
    <s v="Yu"/>
    <s v="Kwai"/>
    <s v="Small"/>
  </r>
  <r>
    <n v="10248"/>
    <n v="21"/>
    <n v="73.98"/>
    <n v="1"/>
    <x v="720"/>
    <x v="119"/>
    <x v="2"/>
    <n v="2"/>
    <n v="5"/>
    <x v="1"/>
    <x v="4"/>
    <n v="86"/>
    <x v="68"/>
    <x v="7"/>
    <n v="2125557818"/>
    <s v="897 Long Airport Avenue"/>
    <x v="2"/>
    <x v="2"/>
    <x v="0"/>
    <n v="10022"/>
    <s v="NA"/>
    <s v="Yu"/>
    <s v="Kwai"/>
    <s v="Small"/>
  </r>
  <r>
    <n v="10248"/>
    <n v="23"/>
    <n v="76.31"/>
    <n v="2"/>
    <x v="721"/>
    <x v="119"/>
    <x v="2"/>
    <n v="2"/>
    <n v="5"/>
    <x v="1"/>
    <x v="0"/>
    <n v="83"/>
    <x v="50"/>
    <x v="7"/>
    <n v="2125557818"/>
    <s v="897 Long Airport Avenue"/>
    <x v="2"/>
    <x v="2"/>
    <x v="0"/>
    <n v="10022"/>
    <s v="NA"/>
    <s v="Yu"/>
    <s v="Kwai"/>
    <s v="Small"/>
  </r>
  <r>
    <n v="10248"/>
    <n v="20"/>
    <n v="100"/>
    <n v="3"/>
    <x v="138"/>
    <x v="119"/>
    <x v="2"/>
    <n v="2"/>
    <n v="5"/>
    <x v="1"/>
    <x v="2"/>
    <n v="136"/>
    <x v="53"/>
    <x v="7"/>
    <n v="2125557818"/>
    <s v="897 Long Airport Avenue"/>
    <x v="2"/>
    <x v="2"/>
    <x v="0"/>
    <n v="10022"/>
    <s v="NA"/>
    <s v="Yu"/>
    <s v="Kwai"/>
    <s v="Small"/>
  </r>
  <r>
    <n v="10248"/>
    <n v="32"/>
    <n v="75.89"/>
    <n v="4"/>
    <x v="722"/>
    <x v="119"/>
    <x v="2"/>
    <n v="2"/>
    <n v="5"/>
    <x v="1"/>
    <x v="4"/>
    <n v="72"/>
    <x v="41"/>
    <x v="7"/>
    <n v="2125557818"/>
    <s v="897 Long Airport Avenue"/>
    <x v="2"/>
    <x v="2"/>
    <x v="0"/>
    <n v="10022"/>
    <s v="NA"/>
    <s v="Yu"/>
    <s v="Kwai"/>
    <s v="Small"/>
  </r>
  <r>
    <n v="10248"/>
    <n v="36"/>
    <n v="71.34"/>
    <n v="6"/>
    <x v="723"/>
    <x v="119"/>
    <x v="2"/>
    <n v="2"/>
    <n v="5"/>
    <x v="1"/>
    <x v="4"/>
    <n v="66"/>
    <x v="44"/>
    <x v="7"/>
    <n v="2125557818"/>
    <s v="897 Long Airport Avenue"/>
    <x v="2"/>
    <x v="2"/>
    <x v="0"/>
    <n v="10022"/>
    <s v="NA"/>
    <s v="Yu"/>
    <s v="Kwai"/>
    <s v="Small"/>
  </r>
  <r>
    <n v="10248"/>
    <n v="30"/>
    <n v="100"/>
    <n v="5"/>
    <x v="2"/>
    <x v="119"/>
    <x v="2"/>
    <n v="2"/>
    <n v="5"/>
    <x v="1"/>
    <x v="0"/>
    <n v="88"/>
    <x v="47"/>
    <x v="7"/>
    <n v="2125557818"/>
    <s v="897 Long Airport Avenue"/>
    <x v="2"/>
    <x v="2"/>
    <x v="0"/>
    <n v="10022"/>
    <s v="NA"/>
    <s v="Yu"/>
    <s v="Kwai"/>
    <s v="Medium"/>
  </r>
  <r>
    <n v="10248"/>
    <n v="30"/>
    <n v="100"/>
    <n v="7"/>
    <x v="2"/>
    <x v="119"/>
    <x v="2"/>
    <n v="2"/>
    <n v="5"/>
    <x v="1"/>
    <x v="4"/>
    <n v="100"/>
    <x v="46"/>
    <x v="7"/>
    <n v="2125557818"/>
    <s v="897 Long Airport Avenue"/>
    <x v="2"/>
    <x v="2"/>
    <x v="0"/>
    <n v="10022"/>
    <s v="NA"/>
    <s v="Yu"/>
    <s v="Kwai"/>
    <s v="Medium"/>
  </r>
  <r>
    <n v="10248"/>
    <n v="35"/>
    <n v="90.37"/>
    <n v="8"/>
    <x v="724"/>
    <x v="119"/>
    <x v="2"/>
    <n v="2"/>
    <n v="5"/>
    <x v="1"/>
    <x v="4"/>
    <n v="99"/>
    <x v="43"/>
    <x v="7"/>
    <n v="2125557818"/>
    <s v="897 Long Airport Avenue"/>
    <x v="2"/>
    <x v="2"/>
    <x v="0"/>
    <n v="10022"/>
    <s v="NA"/>
    <s v="Yu"/>
    <s v="Kwai"/>
    <s v="Medium"/>
  </r>
  <r>
    <n v="10248"/>
    <n v="42"/>
    <n v="75.48"/>
    <n v="11"/>
    <x v="725"/>
    <x v="119"/>
    <x v="2"/>
    <n v="2"/>
    <n v="5"/>
    <x v="1"/>
    <x v="0"/>
    <n v="87"/>
    <x v="48"/>
    <x v="7"/>
    <n v="2125557818"/>
    <s v="897 Long Airport Avenue"/>
    <x v="2"/>
    <x v="2"/>
    <x v="0"/>
    <n v="10022"/>
    <s v="NA"/>
    <s v="Yu"/>
    <s v="Kwai"/>
    <s v="Medium"/>
  </r>
  <r>
    <n v="10248"/>
    <n v="32"/>
    <n v="100"/>
    <n v="12"/>
    <x v="52"/>
    <x v="119"/>
    <x v="2"/>
    <n v="2"/>
    <n v="5"/>
    <x v="1"/>
    <x v="0"/>
    <n v="136"/>
    <x v="42"/>
    <x v="7"/>
    <n v="2125557818"/>
    <s v="897 Long Airport Avenue"/>
    <x v="2"/>
    <x v="2"/>
    <x v="0"/>
    <n v="10022"/>
    <s v="NA"/>
    <s v="Yu"/>
    <s v="Kwai"/>
    <s v="Medium"/>
  </r>
  <r>
    <n v="10248"/>
    <n v="40"/>
    <n v="100"/>
    <n v="13"/>
    <x v="72"/>
    <x v="119"/>
    <x v="2"/>
    <n v="2"/>
    <n v="5"/>
    <x v="1"/>
    <x v="4"/>
    <n v="86"/>
    <x v="40"/>
    <x v="7"/>
    <n v="2125557818"/>
    <s v="897 Long Airport Avenue"/>
    <x v="2"/>
    <x v="2"/>
    <x v="0"/>
    <n v="10022"/>
    <s v="NA"/>
    <s v="Yu"/>
    <s v="Kwai"/>
    <s v="Medium"/>
  </r>
  <r>
    <n v="10248"/>
    <n v="42"/>
    <n v="100"/>
    <n v="14"/>
    <x v="19"/>
    <x v="119"/>
    <x v="2"/>
    <n v="2"/>
    <n v="5"/>
    <x v="1"/>
    <x v="3"/>
    <n v="100"/>
    <x v="49"/>
    <x v="7"/>
    <n v="2125557818"/>
    <s v="897 Long Airport Avenue"/>
    <x v="2"/>
    <x v="2"/>
    <x v="0"/>
    <n v="10022"/>
    <s v="NA"/>
    <s v="Yu"/>
    <s v="Kwai"/>
    <s v="Medium"/>
  </r>
  <r>
    <n v="10248"/>
    <n v="48"/>
    <n v="100"/>
    <n v="10"/>
    <x v="98"/>
    <x v="119"/>
    <x v="2"/>
    <n v="2"/>
    <n v="5"/>
    <x v="1"/>
    <x v="4"/>
    <n v="122"/>
    <x v="52"/>
    <x v="7"/>
    <n v="2125557818"/>
    <s v="897 Long Airport Avenue"/>
    <x v="2"/>
    <x v="2"/>
    <x v="0"/>
    <n v="10022"/>
    <s v="NA"/>
    <s v="Yu"/>
    <s v="Kwai"/>
    <s v="Medium"/>
  </r>
  <r>
    <n v="10249"/>
    <n v="20"/>
    <n v="67.819999999999993"/>
    <n v="1"/>
    <x v="726"/>
    <x v="120"/>
    <x v="0"/>
    <n v="2"/>
    <n v="5"/>
    <x v="1"/>
    <x v="5"/>
    <n v="68"/>
    <x v="70"/>
    <x v="75"/>
    <n v="6175555555"/>
    <s v="4658 Baden Av."/>
    <x v="61"/>
    <x v="23"/>
    <x v="0"/>
    <n v="51247"/>
    <s v="NA"/>
    <s v="Tseng"/>
    <s v="Kyung"/>
    <s v="Small"/>
  </r>
  <r>
    <n v="10249"/>
    <n v="25"/>
    <n v="69.7"/>
    <n v="2"/>
    <x v="727"/>
    <x v="120"/>
    <x v="0"/>
    <n v="2"/>
    <n v="5"/>
    <x v="1"/>
    <x v="0"/>
    <n v="65"/>
    <x v="55"/>
    <x v="75"/>
    <n v="6175555555"/>
    <s v="4658 Baden Av."/>
    <x v="61"/>
    <x v="23"/>
    <x v="0"/>
    <n v="51247"/>
    <s v="NA"/>
    <s v="Tseng"/>
    <s v="Kyung"/>
    <s v="Small"/>
  </r>
  <r>
    <n v="10249"/>
    <n v="32"/>
    <n v="57.61"/>
    <n v="3"/>
    <x v="728"/>
    <x v="120"/>
    <x v="0"/>
    <n v="2"/>
    <n v="5"/>
    <x v="1"/>
    <x v="5"/>
    <n v="49"/>
    <x v="59"/>
    <x v="75"/>
    <n v="6175555555"/>
    <s v="4658 Baden Av."/>
    <x v="61"/>
    <x v="23"/>
    <x v="0"/>
    <n v="51247"/>
    <s v="NA"/>
    <s v="Tseng"/>
    <s v="Kyung"/>
    <s v="Small"/>
  </r>
  <r>
    <n v="10249"/>
    <n v="40"/>
    <n v="95.95"/>
    <n v="4"/>
    <x v="729"/>
    <x v="120"/>
    <x v="0"/>
    <n v="2"/>
    <n v="5"/>
    <x v="1"/>
    <x v="4"/>
    <n v="90"/>
    <x v="61"/>
    <x v="75"/>
    <n v="6175555555"/>
    <s v="4658 Baden Av."/>
    <x v="61"/>
    <x v="23"/>
    <x v="0"/>
    <n v="51247"/>
    <s v="NA"/>
    <s v="Tseng"/>
    <s v="Kyung"/>
    <s v="Medium"/>
  </r>
  <r>
    <n v="10249"/>
    <n v="46"/>
    <n v="100"/>
    <n v="5"/>
    <x v="20"/>
    <x v="120"/>
    <x v="0"/>
    <n v="2"/>
    <n v="5"/>
    <x v="1"/>
    <x v="0"/>
    <n v="105"/>
    <x v="71"/>
    <x v="75"/>
    <n v="6175555555"/>
    <s v="4658 Baden Av."/>
    <x v="61"/>
    <x v="23"/>
    <x v="0"/>
    <n v="51247"/>
    <s v="NA"/>
    <s v="Tseng"/>
    <s v="Kyung"/>
    <s v="Medium"/>
  </r>
  <r>
    <n v="10250"/>
    <n v="36"/>
    <n v="51.93"/>
    <n v="8"/>
    <x v="730"/>
    <x v="121"/>
    <x v="0"/>
    <n v="2"/>
    <n v="5"/>
    <x v="1"/>
    <x v="0"/>
    <n v="43"/>
    <x v="54"/>
    <x v="81"/>
    <n v="4085553659"/>
    <s v="3086 Ingle Ln."/>
    <x v="66"/>
    <x v="10"/>
    <x v="0"/>
    <n v="94217"/>
    <s v="NA"/>
    <s v="Frick"/>
    <s v="Sue"/>
    <s v="Small"/>
  </r>
  <r>
    <n v="10250"/>
    <n v="38"/>
    <n v="62.19"/>
    <n v="12"/>
    <x v="731"/>
    <x v="121"/>
    <x v="0"/>
    <n v="2"/>
    <n v="5"/>
    <x v="1"/>
    <x v="5"/>
    <n v="74"/>
    <x v="60"/>
    <x v="81"/>
    <n v="4085553659"/>
    <s v="3086 Ingle Ln."/>
    <x v="66"/>
    <x v="10"/>
    <x v="0"/>
    <n v="94217"/>
    <s v="NA"/>
    <s v="Frick"/>
    <s v="Sue"/>
    <s v="Small"/>
  </r>
  <r>
    <n v="10250"/>
    <n v="27"/>
    <n v="98.84"/>
    <n v="4"/>
    <x v="732"/>
    <x v="121"/>
    <x v="0"/>
    <n v="2"/>
    <n v="5"/>
    <x v="1"/>
    <x v="5"/>
    <n v="84"/>
    <x v="62"/>
    <x v="81"/>
    <n v="4085553659"/>
    <s v="3086 Ingle Ln."/>
    <x v="66"/>
    <x v="10"/>
    <x v="0"/>
    <n v="94217"/>
    <s v="NA"/>
    <s v="Frick"/>
    <s v="Sue"/>
    <s v="Small"/>
  </r>
  <r>
    <n v="10250"/>
    <n v="31"/>
    <n v="88.63"/>
    <n v="6"/>
    <x v="733"/>
    <x v="121"/>
    <x v="0"/>
    <n v="2"/>
    <n v="5"/>
    <x v="1"/>
    <x v="5"/>
    <n v="109"/>
    <x v="58"/>
    <x v="81"/>
    <n v="4085553659"/>
    <s v="3086 Ingle Ln."/>
    <x v="66"/>
    <x v="10"/>
    <x v="0"/>
    <n v="94217"/>
    <s v="NA"/>
    <s v="Frick"/>
    <s v="Sue"/>
    <s v="Small"/>
  </r>
  <r>
    <n v="10250"/>
    <n v="37"/>
    <n v="74.62"/>
    <n v="5"/>
    <x v="734"/>
    <x v="121"/>
    <x v="0"/>
    <n v="2"/>
    <n v="5"/>
    <x v="1"/>
    <x v="5"/>
    <n v="72"/>
    <x v="56"/>
    <x v="81"/>
    <n v="4085553659"/>
    <s v="3086 Ingle Ln."/>
    <x v="66"/>
    <x v="10"/>
    <x v="0"/>
    <n v="94217"/>
    <s v="NA"/>
    <s v="Frick"/>
    <s v="Sue"/>
    <s v="Small"/>
  </r>
  <r>
    <n v="10250"/>
    <n v="32"/>
    <n v="87.6"/>
    <n v="1"/>
    <x v="735"/>
    <x v="121"/>
    <x v="0"/>
    <n v="2"/>
    <n v="5"/>
    <x v="1"/>
    <x v="6"/>
    <n v="76"/>
    <x v="78"/>
    <x v="81"/>
    <n v="4085553659"/>
    <s v="3086 Ingle Ln."/>
    <x v="66"/>
    <x v="10"/>
    <x v="0"/>
    <n v="94217"/>
    <s v="NA"/>
    <s v="Frick"/>
    <s v="Sue"/>
    <s v="Small"/>
  </r>
  <r>
    <n v="10250"/>
    <n v="31"/>
    <n v="91.34"/>
    <n v="9"/>
    <x v="736"/>
    <x v="121"/>
    <x v="0"/>
    <n v="2"/>
    <n v="5"/>
    <x v="1"/>
    <x v="5"/>
    <n v="91"/>
    <x v="63"/>
    <x v="81"/>
    <n v="4085553659"/>
    <s v="3086 Ingle Ln."/>
    <x v="66"/>
    <x v="10"/>
    <x v="0"/>
    <n v="94217"/>
    <s v="NA"/>
    <s v="Frick"/>
    <s v="Sue"/>
    <s v="Small"/>
  </r>
  <r>
    <n v="10250"/>
    <n v="44"/>
    <n v="67.2"/>
    <n v="10"/>
    <x v="737"/>
    <x v="121"/>
    <x v="0"/>
    <n v="2"/>
    <n v="5"/>
    <x v="1"/>
    <x v="5"/>
    <n v="80"/>
    <x v="66"/>
    <x v="81"/>
    <n v="4085553659"/>
    <s v="3086 Ingle Ln."/>
    <x v="66"/>
    <x v="10"/>
    <x v="0"/>
    <n v="94217"/>
    <s v="NA"/>
    <s v="Frick"/>
    <s v="Sue"/>
    <s v="Small"/>
  </r>
  <r>
    <n v="10250"/>
    <n v="40"/>
    <n v="75.06"/>
    <n v="13"/>
    <x v="738"/>
    <x v="121"/>
    <x v="0"/>
    <n v="2"/>
    <n v="5"/>
    <x v="1"/>
    <x v="5"/>
    <n v="68"/>
    <x v="65"/>
    <x v="81"/>
    <n v="4085553659"/>
    <s v="3086 Ingle Ln."/>
    <x v="66"/>
    <x v="10"/>
    <x v="0"/>
    <n v="94217"/>
    <s v="NA"/>
    <s v="Frick"/>
    <s v="Sue"/>
    <s v="Medium"/>
  </r>
  <r>
    <n v="10250"/>
    <n v="50"/>
    <n v="61.22"/>
    <n v="7"/>
    <x v="739"/>
    <x v="121"/>
    <x v="0"/>
    <n v="2"/>
    <n v="5"/>
    <x v="1"/>
    <x v="0"/>
    <n v="68"/>
    <x v="57"/>
    <x v="81"/>
    <n v="4085553659"/>
    <s v="3086 Ingle Ln."/>
    <x v="66"/>
    <x v="10"/>
    <x v="0"/>
    <n v="94217"/>
    <s v="NA"/>
    <s v="Frick"/>
    <s v="Sue"/>
    <s v="Medium"/>
  </r>
  <r>
    <n v="10250"/>
    <n v="31"/>
    <n v="100"/>
    <n v="2"/>
    <x v="15"/>
    <x v="121"/>
    <x v="0"/>
    <n v="2"/>
    <n v="5"/>
    <x v="1"/>
    <x v="6"/>
    <n v="99"/>
    <x v="72"/>
    <x v="81"/>
    <n v="4085553659"/>
    <s v="3086 Ingle Ln."/>
    <x v="66"/>
    <x v="10"/>
    <x v="0"/>
    <n v="94217"/>
    <s v="NA"/>
    <s v="Frick"/>
    <s v="Sue"/>
    <s v="Medium"/>
  </r>
  <r>
    <n v="10250"/>
    <n v="35"/>
    <n v="100"/>
    <n v="11"/>
    <x v="17"/>
    <x v="121"/>
    <x v="0"/>
    <n v="2"/>
    <n v="5"/>
    <x v="1"/>
    <x v="5"/>
    <n v="99"/>
    <x v="67"/>
    <x v="81"/>
    <n v="4085553659"/>
    <s v="3086 Ingle Ln."/>
    <x v="66"/>
    <x v="10"/>
    <x v="0"/>
    <n v="94217"/>
    <s v="NA"/>
    <s v="Frick"/>
    <s v="Sue"/>
    <s v="Medium"/>
  </r>
  <r>
    <n v="10250"/>
    <n v="44"/>
    <n v="100"/>
    <n v="3"/>
    <x v="73"/>
    <x v="121"/>
    <x v="0"/>
    <n v="2"/>
    <n v="5"/>
    <x v="1"/>
    <x v="5"/>
    <n v="118"/>
    <x v="64"/>
    <x v="81"/>
    <n v="4085553659"/>
    <s v="3086 Ingle Ln."/>
    <x v="66"/>
    <x v="10"/>
    <x v="0"/>
    <n v="94217"/>
    <s v="NA"/>
    <s v="Frick"/>
    <s v="Sue"/>
    <s v="Medium"/>
  </r>
  <r>
    <n v="10250"/>
    <n v="45"/>
    <n v="100"/>
    <n v="14"/>
    <x v="74"/>
    <x v="121"/>
    <x v="0"/>
    <n v="2"/>
    <n v="5"/>
    <x v="1"/>
    <x v="5"/>
    <n v="157"/>
    <x v="69"/>
    <x v="81"/>
    <n v="4085553659"/>
    <s v="3086 Ingle Ln."/>
    <x v="66"/>
    <x v="10"/>
    <x v="0"/>
    <n v="94217"/>
    <s v="NA"/>
    <s v="Frick"/>
    <s v="Sue"/>
    <s v="Large"/>
  </r>
  <r>
    <n v="10251"/>
    <n v="29"/>
    <n v="61.18"/>
    <n v="6"/>
    <x v="740"/>
    <x v="122"/>
    <x v="0"/>
    <n v="2"/>
    <n v="5"/>
    <x v="1"/>
    <x v="6"/>
    <n v="60"/>
    <x v="73"/>
    <x v="77"/>
    <n v="2015559350"/>
    <s v="7476 Moss Rd."/>
    <x v="63"/>
    <x v="53"/>
    <x v="0"/>
    <n v="94019"/>
    <s v="NA"/>
    <s v="Brown"/>
    <s v="William"/>
    <s v="Small"/>
  </r>
  <r>
    <n v="10251"/>
    <n v="26"/>
    <n v="100"/>
    <n v="3"/>
    <x v="7"/>
    <x v="122"/>
    <x v="0"/>
    <n v="2"/>
    <n v="5"/>
    <x v="1"/>
    <x v="6"/>
    <n v="112"/>
    <x v="75"/>
    <x v="77"/>
    <n v="2015559350"/>
    <s v="7476 Moss Rd."/>
    <x v="63"/>
    <x v="53"/>
    <x v="0"/>
    <n v="94019"/>
    <s v="NA"/>
    <s v="Brown"/>
    <s v="William"/>
    <s v="Small"/>
  </r>
  <r>
    <n v="10251"/>
    <n v="28"/>
    <n v="100"/>
    <n v="2"/>
    <x v="141"/>
    <x v="122"/>
    <x v="0"/>
    <n v="2"/>
    <n v="5"/>
    <x v="1"/>
    <x v="6"/>
    <n v="95"/>
    <x v="77"/>
    <x v="77"/>
    <n v="2015559350"/>
    <s v="7476 Moss Rd."/>
    <x v="63"/>
    <x v="53"/>
    <x v="0"/>
    <n v="94019"/>
    <s v="NA"/>
    <s v="Brown"/>
    <s v="William"/>
    <s v="Medium"/>
  </r>
  <r>
    <n v="10251"/>
    <n v="43"/>
    <n v="100"/>
    <n v="4"/>
    <x v="42"/>
    <x v="122"/>
    <x v="0"/>
    <n v="2"/>
    <n v="5"/>
    <x v="1"/>
    <x v="6"/>
    <n v="193"/>
    <x v="76"/>
    <x v="77"/>
    <n v="2015559350"/>
    <s v="7476 Moss Rd."/>
    <x v="63"/>
    <x v="53"/>
    <x v="0"/>
    <n v="94019"/>
    <s v="NA"/>
    <s v="Brown"/>
    <s v="William"/>
    <s v="Large"/>
  </r>
  <r>
    <n v="10251"/>
    <n v="44"/>
    <n v="100"/>
    <n v="5"/>
    <x v="73"/>
    <x v="122"/>
    <x v="0"/>
    <n v="2"/>
    <n v="5"/>
    <x v="1"/>
    <x v="6"/>
    <n v="118"/>
    <x v="79"/>
    <x v="77"/>
    <n v="2015559350"/>
    <s v="7476 Moss Rd."/>
    <x v="63"/>
    <x v="53"/>
    <x v="0"/>
    <n v="94019"/>
    <s v="NA"/>
    <s v="Brown"/>
    <s v="William"/>
    <s v="Medium"/>
  </r>
  <r>
    <n v="10251"/>
    <n v="46"/>
    <n v="100"/>
    <n v="1"/>
    <x v="20"/>
    <x v="122"/>
    <x v="0"/>
    <n v="2"/>
    <n v="5"/>
    <x v="1"/>
    <x v="6"/>
    <n v="150"/>
    <x v="74"/>
    <x v="77"/>
    <n v="2015559350"/>
    <s v="7476 Moss Rd."/>
    <x v="63"/>
    <x v="53"/>
    <x v="0"/>
    <n v="94019"/>
    <s v="NA"/>
    <s v="Brown"/>
    <s v="William"/>
    <s v="Large"/>
  </r>
  <r>
    <n v="10252"/>
    <n v="20"/>
    <n v="76.39"/>
    <n v="2"/>
    <x v="741"/>
    <x v="123"/>
    <x v="0"/>
    <n v="2"/>
    <n v="5"/>
    <x v="1"/>
    <x v="2"/>
    <n v="80"/>
    <x v="81"/>
    <x v="68"/>
    <s v="(1) 47.55.6555"/>
    <s v="25, rue Lauriston"/>
    <x v="13"/>
    <x v="48"/>
    <x v="9"/>
    <n v="75016"/>
    <s v="EMEA"/>
    <s v="Perrier"/>
    <s v="Dominique"/>
    <s v="Small"/>
  </r>
  <r>
    <n v="10252"/>
    <n v="31"/>
    <n v="52.84"/>
    <n v="5"/>
    <x v="742"/>
    <x v="123"/>
    <x v="0"/>
    <n v="2"/>
    <n v="5"/>
    <x v="1"/>
    <x v="6"/>
    <n v="62"/>
    <x v="87"/>
    <x v="68"/>
    <s v="(1) 47.55.6555"/>
    <s v="25, rue Lauriston"/>
    <x v="13"/>
    <x v="48"/>
    <x v="9"/>
    <n v="75016"/>
    <s v="EMEA"/>
    <s v="Perrier"/>
    <s v="Dominique"/>
    <s v="Small"/>
  </r>
  <r>
    <n v="10252"/>
    <n v="36"/>
    <n v="48.28"/>
    <n v="6"/>
    <x v="743"/>
    <x v="123"/>
    <x v="0"/>
    <n v="2"/>
    <n v="5"/>
    <x v="1"/>
    <x v="6"/>
    <n v="40"/>
    <x v="80"/>
    <x v="68"/>
    <s v="(1) 47.55.6555"/>
    <s v="25, rue Lauriston"/>
    <x v="13"/>
    <x v="48"/>
    <x v="9"/>
    <n v="75016"/>
    <s v="EMEA"/>
    <s v="Perrier"/>
    <s v="Dominique"/>
    <s v="Small"/>
  </r>
  <r>
    <n v="10252"/>
    <n v="25"/>
    <n v="100"/>
    <n v="9"/>
    <x v="6"/>
    <x v="123"/>
    <x v="0"/>
    <n v="2"/>
    <n v="5"/>
    <x v="1"/>
    <x v="6"/>
    <n v="102"/>
    <x v="88"/>
    <x v="68"/>
    <s v="(1) 47.55.6555"/>
    <s v="25, rue Lauriston"/>
    <x v="13"/>
    <x v="48"/>
    <x v="9"/>
    <n v="75016"/>
    <s v="EMEA"/>
    <s v="Perrier"/>
    <s v="Dominique"/>
    <s v="Small"/>
  </r>
  <r>
    <n v="10252"/>
    <n v="26"/>
    <n v="100"/>
    <n v="4"/>
    <x v="7"/>
    <x v="123"/>
    <x v="0"/>
    <n v="2"/>
    <n v="5"/>
    <x v="1"/>
    <x v="2"/>
    <n v="148"/>
    <x v="94"/>
    <x v="68"/>
    <s v="(1) 47.55.6555"/>
    <s v="25, rue Lauriston"/>
    <x v="13"/>
    <x v="48"/>
    <x v="9"/>
    <n v="75016"/>
    <s v="EMEA"/>
    <s v="Perrier"/>
    <s v="Dominique"/>
    <s v="Medium"/>
  </r>
  <r>
    <n v="10252"/>
    <n v="47"/>
    <n v="65.8"/>
    <n v="8"/>
    <x v="744"/>
    <x v="123"/>
    <x v="0"/>
    <n v="2"/>
    <n v="5"/>
    <x v="1"/>
    <x v="6"/>
    <n v="69"/>
    <x v="83"/>
    <x v="68"/>
    <s v="(1) 47.55.6555"/>
    <s v="25, rue Lauriston"/>
    <x v="13"/>
    <x v="48"/>
    <x v="9"/>
    <n v="75016"/>
    <s v="EMEA"/>
    <s v="Perrier"/>
    <s v="Dominique"/>
    <s v="Medium"/>
  </r>
  <r>
    <n v="10252"/>
    <n v="38"/>
    <n v="87.31"/>
    <n v="3"/>
    <x v="745"/>
    <x v="123"/>
    <x v="0"/>
    <n v="2"/>
    <n v="5"/>
    <x v="1"/>
    <x v="2"/>
    <n v="80"/>
    <x v="84"/>
    <x v="68"/>
    <s v="(1) 47.55.6555"/>
    <s v="25, rue Lauriston"/>
    <x v="13"/>
    <x v="48"/>
    <x v="9"/>
    <n v="75016"/>
    <s v="EMEA"/>
    <s v="Perrier"/>
    <s v="Dominique"/>
    <s v="Medium"/>
  </r>
  <r>
    <n v="10252"/>
    <n v="48"/>
    <n v="72.41"/>
    <n v="7"/>
    <x v="746"/>
    <x v="123"/>
    <x v="0"/>
    <n v="2"/>
    <n v="5"/>
    <x v="1"/>
    <x v="6"/>
    <n v="81"/>
    <x v="85"/>
    <x v="68"/>
    <s v="(1) 47.55.6555"/>
    <s v="25, rue Lauriston"/>
    <x v="13"/>
    <x v="48"/>
    <x v="9"/>
    <n v="75016"/>
    <s v="EMEA"/>
    <s v="Perrier"/>
    <s v="Dominique"/>
    <s v="Medium"/>
  </r>
  <r>
    <n v="10252"/>
    <n v="41"/>
    <n v="100"/>
    <n v="1"/>
    <x v="32"/>
    <x v="123"/>
    <x v="0"/>
    <n v="2"/>
    <n v="5"/>
    <x v="1"/>
    <x v="2"/>
    <n v="146"/>
    <x v="86"/>
    <x v="68"/>
    <s v="(1) 47.55.6555"/>
    <s v="25, rue Lauriston"/>
    <x v="13"/>
    <x v="48"/>
    <x v="9"/>
    <n v="75016"/>
    <s v="EMEA"/>
    <s v="Perrier"/>
    <s v="Dominique"/>
    <s v="Medium"/>
  </r>
  <r>
    <n v="10253"/>
    <n v="24"/>
    <n v="52.66"/>
    <n v="12"/>
    <x v="747"/>
    <x v="124"/>
    <x v="2"/>
    <n v="2"/>
    <n v="6"/>
    <x v="1"/>
    <x v="2"/>
    <n v="61"/>
    <x v="82"/>
    <x v="82"/>
    <s v="(171) 555-2282"/>
    <s v="Berkeley Gardens 12  Brewery"/>
    <x v="67"/>
    <x v="39"/>
    <x v="7"/>
    <s v="WX1 6LT"/>
    <s v="EMEA"/>
    <s v="Devon"/>
    <s v="Elizabeth"/>
    <s v="Small"/>
  </r>
  <r>
    <n v="10253"/>
    <n v="40"/>
    <n v="42.67"/>
    <n v="7"/>
    <x v="748"/>
    <x v="124"/>
    <x v="2"/>
    <n v="2"/>
    <n v="6"/>
    <x v="1"/>
    <x v="2"/>
    <n v="37"/>
    <x v="96"/>
    <x v="82"/>
    <s v="(171) 555-2282"/>
    <s v="Berkeley Gardens 12  Brewery"/>
    <x v="67"/>
    <x v="39"/>
    <x v="7"/>
    <s v="WX1 6LT"/>
    <s v="EMEA"/>
    <s v="Devon"/>
    <s v="Elizabeth"/>
    <s v="Small"/>
  </r>
  <r>
    <n v="10253"/>
    <n v="23"/>
    <n v="83.93"/>
    <n v="9"/>
    <x v="749"/>
    <x v="124"/>
    <x v="2"/>
    <n v="2"/>
    <n v="6"/>
    <x v="1"/>
    <x v="2"/>
    <n v="77"/>
    <x v="89"/>
    <x v="82"/>
    <s v="(171) 555-2282"/>
    <s v="Berkeley Gardens 12  Brewery"/>
    <x v="67"/>
    <x v="39"/>
    <x v="7"/>
    <s v="WX1 6LT"/>
    <s v="EMEA"/>
    <s v="Devon"/>
    <s v="Elizabeth"/>
    <s v="Small"/>
  </r>
  <r>
    <n v="10253"/>
    <n v="22"/>
    <n v="100"/>
    <n v="11"/>
    <x v="36"/>
    <x v="124"/>
    <x v="2"/>
    <n v="2"/>
    <n v="6"/>
    <x v="1"/>
    <x v="2"/>
    <n v="117"/>
    <x v="95"/>
    <x v="82"/>
    <s v="(171) 555-2282"/>
    <s v="Berkeley Gardens 12  Brewery"/>
    <x v="67"/>
    <x v="39"/>
    <x v="7"/>
    <s v="WX1 6LT"/>
    <s v="EMEA"/>
    <s v="Devon"/>
    <s v="Elizabeth"/>
    <s v="Small"/>
  </r>
  <r>
    <n v="10253"/>
    <n v="25"/>
    <n v="90.17"/>
    <n v="14"/>
    <x v="750"/>
    <x v="124"/>
    <x v="2"/>
    <n v="2"/>
    <n v="6"/>
    <x v="1"/>
    <x v="2"/>
    <n v="79"/>
    <x v="91"/>
    <x v="82"/>
    <s v="(171) 555-2282"/>
    <s v="Berkeley Gardens 12  Brewery"/>
    <x v="67"/>
    <x v="39"/>
    <x v="7"/>
    <s v="WX1 6LT"/>
    <s v="EMEA"/>
    <s v="Devon"/>
    <s v="Elizabeth"/>
    <s v="Small"/>
  </r>
  <r>
    <n v="10253"/>
    <n v="24"/>
    <n v="100"/>
    <n v="13"/>
    <x v="26"/>
    <x v="124"/>
    <x v="2"/>
    <n v="2"/>
    <n v="6"/>
    <x v="1"/>
    <x v="2"/>
    <n v="194"/>
    <x v="90"/>
    <x v="82"/>
    <s v="(171) 555-2282"/>
    <s v="Berkeley Gardens 12  Brewery"/>
    <x v="67"/>
    <x v="39"/>
    <x v="7"/>
    <s v="WX1 6LT"/>
    <s v="EMEA"/>
    <s v="Devon"/>
    <s v="Elizabeth"/>
    <s v="Medium"/>
  </r>
  <r>
    <n v="10253"/>
    <n v="24"/>
    <n v="100"/>
    <n v="1"/>
    <x v="26"/>
    <x v="124"/>
    <x v="2"/>
    <n v="2"/>
    <n v="6"/>
    <x v="1"/>
    <x v="2"/>
    <n v="124"/>
    <x v="106"/>
    <x v="82"/>
    <s v="(171) 555-2282"/>
    <s v="Berkeley Gardens 12  Brewery"/>
    <x v="67"/>
    <x v="39"/>
    <x v="7"/>
    <s v="WX1 6LT"/>
    <s v="EMEA"/>
    <s v="Devon"/>
    <s v="Elizabeth"/>
    <s v="Medium"/>
  </r>
  <r>
    <n v="10253"/>
    <n v="26"/>
    <n v="100"/>
    <n v="5"/>
    <x v="7"/>
    <x v="124"/>
    <x v="2"/>
    <n v="2"/>
    <n v="6"/>
    <x v="1"/>
    <x v="2"/>
    <n v="141"/>
    <x v="97"/>
    <x v="82"/>
    <s v="(171) 555-2282"/>
    <s v="Berkeley Gardens 12  Brewery"/>
    <x v="67"/>
    <x v="39"/>
    <x v="7"/>
    <s v="WX1 6LT"/>
    <s v="EMEA"/>
    <s v="Devon"/>
    <s v="Elizabeth"/>
    <s v="Medium"/>
  </r>
  <r>
    <n v="10253"/>
    <n v="31"/>
    <n v="100"/>
    <n v="3"/>
    <x v="15"/>
    <x v="124"/>
    <x v="2"/>
    <n v="2"/>
    <n v="6"/>
    <x v="1"/>
    <x v="2"/>
    <n v="141"/>
    <x v="100"/>
    <x v="82"/>
    <s v="(171) 555-2282"/>
    <s v="Berkeley Gardens 12  Brewery"/>
    <x v="67"/>
    <x v="39"/>
    <x v="7"/>
    <s v="WX1 6LT"/>
    <s v="EMEA"/>
    <s v="Devon"/>
    <s v="Elizabeth"/>
    <s v="Medium"/>
  </r>
  <r>
    <n v="10253"/>
    <n v="33"/>
    <n v="100"/>
    <n v="4"/>
    <x v="29"/>
    <x v="124"/>
    <x v="2"/>
    <n v="2"/>
    <n v="6"/>
    <x v="1"/>
    <x v="2"/>
    <n v="142"/>
    <x v="99"/>
    <x v="82"/>
    <s v="(171) 555-2282"/>
    <s v="Berkeley Gardens 12  Brewery"/>
    <x v="67"/>
    <x v="39"/>
    <x v="7"/>
    <s v="WX1 6LT"/>
    <s v="EMEA"/>
    <s v="Devon"/>
    <s v="Elizabeth"/>
    <s v="Medium"/>
  </r>
  <r>
    <n v="10253"/>
    <n v="37"/>
    <n v="100"/>
    <n v="2"/>
    <x v="87"/>
    <x v="124"/>
    <x v="2"/>
    <n v="2"/>
    <n v="6"/>
    <x v="1"/>
    <x v="2"/>
    <n v="132"/>
    <x v="98"/>
    <x v="82"/>
    <s v="(171) 555-2282"/>
    <s v="Berkeley Gardens 12  Brewery"/>
    <x v="67"/>
    <x v="39"/>
    <x v="7"/>
    <s v="WX1 6LT"/>
    <s v="EMEA"/>
    <s v="Devon"/>
    <s v="Elizabeth"/>
    <s v="Medium"/>
  </r>
  <r>
    <n v="10253"/>
    <n v="39"/>
    <n v="100"/>
    <n v="8"/>
    <x v="9"/>
    <x v="124"/>
    <x v="2"/>
    <n v="2"/>
    <n v="6"/>
    <x v="1"/>
    <x v="2"/>
    <n v="140"/>
    <x v="93"/>
    <x v="82"/>
    <s v="(171) 555-2282"/>
    <s v="Berkeley Gardens 12  Brewery"/>
    <x v="67"/>
    <x v="39"/>
    <x v="7"/>
    <s v="WX1 6LT"/>
    <s v="EMEA"/>
    <s v="Devon"/>
    <s v="Elizabeth"/>
    <s v="Medium"/>
  </r>
  <r>
    <n v="10253"/>
    <n v="40"/>
    <n v="100"/>
    <n v="6"/>
    <x v="72"/>
    <x v="124"/>
    <x v="2"/>
    <n v="2"/>
    <n v="6"/>
    <x v="1"/>
    <x v="2"/>
    <n v="169"/>
    <x v="30"/>
    <x v="82"/>
    <s v="(171) 555-2282"/>
    <s v="Berkeley Gardens 12  Brewery"/>
    <x v="67"/>
    <x v="39"/>
    <x v="7"/>
    <s v="WX1 6LT"/>
    <s v="EMEA"/>
    <s v="Devon"/>
    <s v="Elizabeth"/>
    <s v="Medium"/>
  </r>
  <r>
    <n v="10253"/>
    <n v="41"/>
    <n v="100"/>
    <n v="10"/>
    <x v="32"/>
    <x v="124"/>
    <x v="2"/>
    <n v="2"/>
    <n v="6"/>
    <x v="1"/>
    <x v="2"/>
    <n v="115"/>
    <x v="92"/>
    <x v="82"/>
    <s v="(171) 555-2282"/>
    <s v="Berkeley Gardens 12  Brewery"/>
    <x v="67"/>
    <x v="39"/>
    <x v="7"/>
    <s v="WX1 6LT"/>
    <s v="EMEA"/>
    <s v="Devon"/>
    <s v="Elizabeth"/>
    <s v="Medium"/>
  </r>
  <r>
    <n v="10255"/>
    <n v="37"/>
    <n v="45.7"/>
    <n v="2"/>
    <x v="751"/>
    <x v="125"/>
    <x v="0"/>
    <n v="2"/>
    <n v="6"/>
    <x v="1"/>
    <x v="0"/>
    <n v="44"/>
    <x v="5"/>
    <x v="79"/>
    <s v="88.60.1555"/>
    <s v="24, place Kluber"/>
    <x v="65"/>
    <x v="18"/>
    <x v="9"/>
    <n v="67000"/>
    <s v="EMEA"/>
    <s v="Citeaux"/>
    <s v="Frederique"/>
    <s v="Small"/>
  </r>
  <r>
    <n v="10255"/>
    <n v="24"/>
    <n v="100"/>
    <n v="1"/>
    <x v="26"/>
    <x v="125"/>
    <x v="0"/>
    <n v="2"/>
    <n v="6"/>
    <x v="1"/>
    <x v="0"/>
    <n v="168"/>
    <x v="7"/>
    <x v="79"/>
    <s v="88.60.1555"/>
    <s v="24, place Kluber"/>
    <x v="65"/>
    <x v="18"/>
    <x v="9"/>
    <n v="67000"/>
    <s v="EMEA"/>
    <s v="Citeaux"/>
    <s v="Frederique"/>
    <s v="Medium"/>
  </r>
  <r>
    <n v="10256"/>
    <n v="29"/>
    <n v="51.75"/>
    <n v="1"/>
    <x v="752"/>
    <x v="126"/>
    <x v="0"/>
    <n v="2"/>
    <n v="6"/>
    <x v="1"/>
    <x v="0"/>
    <n v="53"/>
    <x v="8"/>
    <x v="5"/>
    <s v="31 12 3555"/>
    <s v="Vinb'ltet 34"/>
    <x v="5"/>
    <x v="5"/>
    <x v="4"/>
    <n v="1734"/>
    <s v="EMEA"/>
    <s v="Petersen"/>
    <s v="Jytte"/>
    <s v="Small"/>
  </r>
  <r>
    <n v="10256"/>
    <n v="34"/>
    <n v="95.55"/>
    <n v="2"/>
    <x v="753"/>
    <x v="126"/>
    <x v="0"/>
    <n v="2"/>
    <n v="6"/>
    <x v="1"/>
    <x v="0"/>
    <n v="102"/>
    <x v="9"/>
    <x v="5"/>
    <s v="31 12 3555"/>
    <s v="Vinb'ltet 34"/>
    <x v="5"/>
    <x v="5"/>
    <x v="4"/>
    <n v="1734"/>
    <s v="EMEA"/>
    <s v="Petersen"/>
    <s v="Jytte"/>
    <s v="Medium"/>
  </r>
  <r>
    <n v="10257"/>
    <n v="26"/>
    <n v="89.29"/>
    <n v="5"/>
    <x v="754"/>
    <x v="127"/>
    <x v="0"/>
    <n v="2"/>
    <n v="6"/>
    <x v="1"/>
    <x v="0"/>
    <n v="99"/>
    <x v="25"/>
    <x v="81"/>
    <n v="4085553659"/>
    <s v="3086 Ingle Ln."/>
    <x v="66"/>
    <x v="10"/>
    <x v="0"/>
    <n v="94217"/>
    <s v="NA"/>
    <s v="Frick"/>
    <s v="Sue"/>
    <s v="Small"/>
  </r>
  <r>
    <n v="10257"/>
    <n v="49"/>
    <n v="53.72"/>
    <n v="3"/>
    <x v="755"/>
    <x v="127"/>
    <x v="0"/>
    <n v="2"/>
    <n v="6"/>
    <x v="1"/>
    <x v="0"/>
    <n v="62"/>
    <x v="12"/>
    <x v="81"/>
    <n v="4085553659"/>
    <s v="3086 Ingle Ln."/>
    <x v="66"/>
    <x v="10"/>
    <x v="0"/>
    <n v="94217"/>
    <s v="NA"/>
    <s v="Frick"/>
    <s v="Sue"/>
    <s v="Small"/>
  </r>
  <r>
    <n v="10257"/>
    <n v="37"/>
    <n v="84.82"/>
    <n v="2"/>
    <x v="756"/>
    <x v="127"/>
    <x v="0"/>
    <n v="2"/>
    <n v="6"/>
    <x v="1"/>
    <x v="0"/>
    <n v="104"/>
    <x v="14"/>
    <x v="81"/>
    <n v="4085553659"/>
    <s v="3086 Ingle Ln."/>
    <x v="66"/>
    <x v="10"/>
    <x v="0"/>
    <n v="94217"/>
    <s v="NA"/>
    <s v="Frick"/>
    <s v="Sue"/>
    <s v="Medium"/>
  </r>
  <r>
    <n v="10257"/>
    <n v="46"/>
    <n v="78.89"/>
    <n v="4"/>
    <x v="757"/>
    <x v="127"/>
    <x v="0"/>
    <n v="2"/>
    <n v="6"/>
    <x v="1"/>
    <x v="0"/>
    <n v="97"/>
    <x v="15"/>
    <x v="81"/>
    <n v="4085553659"/>
    <s v="3086 Ingle Ln."/>
    <x v="66"/>
    <x v="10"/>
    <x v="0"/>
    <n v="94217"/>
    <s v="NA"/>
    <s v="Frick"/>
    <s v="Sue"/>
    <s v="Medium"/>
  </r>
  <r>
    <n v="10257"/>
    <n v="50"/>
    <n v="88.14"/>
    <n v="1"/>
    <x v="758"/>
    <x v="127"/>
    <x v="0"/>
    <n v="2"/>
    <n v="6"/>
    <x v="1"/>
    <x v="0"/>
    <n v="101"/>
    <x v="13"/>
    <x v="81"/>
    <n v="4085553659"/>
    <s v="3086 Ingle Ln."/>
    <x v="66"/>
    <x v="10"/>
    <x v="0"/>
    <n v="94217"/>
    <s v="NA"/>
    <s v="Frick"/>
    <s v="Sue"/>
    <s v="Medium"/>
  </r>
  <r>
    <n v="10258"/>
    <n v="20"/>
    <n v="61.41"/>
    <n v="2"/>
    <x v="759"/>
    <x v="128"/>
    <x v="0"/>
    <n v="2"/>
    <n v="6"/>
    <x v="1"/>
    <x v="1"/>
    <n v="64"/>
    <x v="19"/>
    <x v="83"/>
    <s v="+81 3 3584 0555"/>
    <s v="2-2-8 Roppongi"/>
    <x v="68"/>
    <x v="54"/>
    <x v="16"/>
    <s v="106-0032"/>
    <s v="Japan"/>
    <s v="Shimamura"/>
    <s v="Akiko"/>
    <s v="Small"/>
  </r>
  <r>
    <n v="10258"/>
    <n v="21"/>
    <n v="59.87"/>
    <n v="4"/>
    <x v="760"/>
    <x v="128"/>
    <x v="0"/>
    <n v="2"/>
    <n v="6"/>
    <x v="1"/>
    <x v="0"/>
    <n v="50"/>
    <x v="11"/>
    <x v="83"/>
    <s v="+81 3 3584 0555"/>
    <s v="2-2-8 Roppongi"/>
    <x v="68"/>
    <x v="54"/>
    <x v="16"/>
    <s v="106-0032"/>
    <s v="Japan"/>
    <s v="Shimamura"/>
    <s v="Akiko"/>
    <s v="Small"/>
  </r>
  <r>
    <n v="10258"/>
    <n v="32"/>
    <n v="100"/>
    <n v="6"/>
    <x v="52"/>
    <x v="128"/>
    <x v="0"/>
    <n v="2"/>
    <n v="6"/>
    <x v="1"/>
    <x v="2"/>
    <n v="214"/>
    <x v="16"/>
    <x v="83"/>
    <s v="+81 3 3584 0555"/>
    <s v="2-2-8 Roppongi"/>
    <x v="68"/>
    <x v="54"/>
    <x v="16"/>
    <s v="106-0032"/>
    <s v="Japan"/>
    <s v="Shimamura"/>
    <s v="Akiko"/>
    <s v="Large"/>
  </r>
  <r>
    <n v="10258"/>
    <n v="45"/>
    <n v="80.92"/>
    <n v="1"/>
    <x v="761"/>
    <x v="128"/>
    <x v="0"/>
    <n v="2"/>
    <n v="6"/>
    <x v="1"/>
    <x v="2"/>
    <n v="101"/>
    <x v="24"/>
    <x v="83"/>
    <s v="+81 3 3584 0555"/>
    <s v="2-2-8 Roppongi"/>
    <x v="68"/>
    <x v="54"/>
    <x v="16"/>
    <s v="106-0032"/>
    <s v="Japan"/>
    <s v="Shimamura"/>
    <s v="Akiko"/>
    <s v="Medium"/>
  </r>
  <r>
    <n v="10258"/>
    <n v="41"/>
    <n v="100"/>
    <n v="3"/>
    <x v="32"/>
    <x v="128"/>
    <x v="0"/>
    <n v="2"/>
    <n v="6"/>
    <x v="1"/>
    <x v="1"/>
    <n v="136"/>
    <x v="17"/>
    <x v="83"/>
    <s v="+81 3 3584 0555"/>
    <s v="2-2-8 Roppongi"/>
    <x v="68"/>
    <x v="54"/>
    <x v="16"/>
    <s v="106-0032"/>
    <s v="Japan"/>
    <s v="Shimamura"/>
    <s v="Akiko"/>
    <s v="Medium"/>
  </r>
  <r>
    <n v="10258"/>
    <n v="41"/>
    <n v="100"/>
    <n v="5"/>
    <x v="32"/>
    <x v="128"/>
    <x v="0"/>
    <n v="2"/>
    <n v="6"/>
    <x v="1"/>
    <x v="1"/>
    <n v="116"/>
    <x v="20"/>
    <x v="83"/>
    <s v="+81 3 3584 0555"/>
    <s v="2-2-8 Roppongi"/>
    <x v="68"/>
    <x v="54"/>
    <x v="16"/>
    <s v="106-0032"/>
    <s v="Japan"/>
    <s v="Shimamura"/>
    <s v="Akiko"/>
    <s v="Medium"/>
  </r>
  <r>
    <n v="10259"/>
    <n v="31"/>
    <n v="33.24"/>
    <n v="5"/>
    <x v="762"/>
    <x v="128"/>
    <x v="0"/>
    <n v="2"/>
    <n v="6"/>
    <x v="1"/>
    <x v="2"/>
    <n v="35"/>
    <x v="28"/>
    <x v="70"/>
    <n v="652241555"/>
    <s v="Village Close - 106 Linden Road Sandown"/>
    <x v="15"/>
    <x v="14"/>
    <x v="11"/>
    <n v="69045"/>
    <s v="APAC"/>
    <s v="Victorino"/>
    <s v="Wendy"/>
    <s v="Small"/>
  </r>
  <r>
    <n v="10259"/>
    <n v="28"/>
    <n v="46.82"/>
    <n v="1"/>
    <x v="763"/>
    <x v="128"/>
    <x v="0"/>
    <n v="2"/>
    <n v="6"/>
    <x v="1"/>
    <x v="2"/>
    <n v="57"/>
    <x v="29"/>
    <x v="70"/>
    <n v="652241555"/>
    <s v="Village Close - 106 Linden Road Sandown"/>
    <x v="15"/>
    <x v="14"/>
    <x v="11"/>
    <n v="69045"/>
    <s v="APAC"/>
    <s v="Victorino"/>
    <s v="Wendy"/>
    <s v="Small"/>
  </r>
  <r>
    <n v="10259"/>
    <n v="30"/>
    <n v="49.22"/>
    <n v="10"/>
    <x v="764"/>
    <x v="128"/>
    <x v="0"/>
    <n v="2"/>
    <n v="6"/>
    <x v="1"/>
    <x v="1"/>
    <n v="60"/>
    <x v="10"/>
    <x v="70"/>
    <n v="652241555"/>
    <s v="Village Close - 106 Linden Road Sandown"/>
    <x v="15"/>
    <x v="14"/>
    <x v="11"/>
    <n v="69045"/>
    <s v="APAC"/>
    <s v="Victorino"/>
    <s v="Wendy"/>
    <s v="Small"/>
  </r>
  <r>
    <n v="10259"/>
    <n v="40"/>
    <n v="43.83"/>
    <n v="6"/>
    <x v="765"/>
    <x v="128"/>
    <x v="0"/>
    <n v="2"/>
    <n v="6"/>
    <x v="1"/>
    <x v="1"/>
    <n v="54"/>
    <x v="26"/>
    <x v="70"/>
    <n v="652241555"/>
    <s v="Village Close - 106 Linden Road Sandown"/>
    <x v="15"/>
    <x v="14"/>
    <x v="11"/>
    <n v="69045"/>
    <s v="APAC"/>
    <s v="Victorino"/>
    <s v="Wendy"/>
    <s v="Small"/>
  </r>
  <r>
    <n v="10259"/>
    <n v="26"/>
    <n v="100"/>
    <n v="12"/>
    <x v="7"/>
    <x v="128"/>
    <x v="0"/>
    <n v="2"/>
    <n v="6"/>
    <x v="1"/>
    <x v="2"/>
    <n v="147"/>
    <x v="23"/>
    <x v="70"/>
    <n v="652241555"/>
    <s v="Village Close - 106 Linden Road Sandown"/>
    <x v="15"/>
    <x v="14"/>
    <x v="11"/>
    <n v="69045"/>
    <s v="APAC"/>
    <s v="Victorino"/>
    <s v="Wendy"/>
    <s v="Medium"/>
  </r>
  <r>
    <n v="10259"/>
    <n v="27"/>
    <n v="100"/>
    <n v="8"/>
    <x v="14"/>
    <x v="128"/>
    <x v="0"/>
    <n v="2"/>
    <n v="6"/>
    <x v="1"/>
    <x v="2"/>
    <n v="169"/>
    <x v="30"/>
    <x v="70"/>
    <n v="652241555"/>
    <s v="Village Close - 106 Linden Road Sandown"/>
    <x v="15"/>
    <x v="14"/>
    <x v="11"/>
    <n v="69045"/>
    <s v="APAC"/>
    <s v="Victorino"/>
    <s v="Wendy"/>
    <s v="Medium"/>
  </r>
  <r>
    <n v="10259"/>
    <n v="29"/>
    <n v="100"/>
    <n v="2"/>
    <x v="27"/>
    <x v="128"/>
    <x v="0"/>
    <n v="2"/>
    <n v="6"/>
    <x v="1"/>
    <x v="1"/>
    <n v="115"/>
    <x v="35"/>
    <x v="70"/>
    <n v="652241555"/>
    <s v="Village Close - 106 Linden Road Sandown"/>
    <x v="15"/>
    <x v="14"/>
    <x v="11"/>
    <n v="69045"/>
    <s v="APAC"/>
    <s v="Victorino"/>
    <s v="Wendy"/>
    <s v="Medium"/>
  </r>
  <r>
    <n v="10259"/>
    <n v="30"/>
    <n v="100"/>
    <n v="3"/>
    <x v="2"/>
    <x v="128"/>
    <x v="0"/>
    <n v="2"/>
    <n v="6"/>
    <x v="1"/>
    <x v="2"/>
    <n v="163"/>
    <x v="31"/>
    <x v="70"/>
    <n v="652241555"/>
    <s v="Village Close - 106 Linden Road Sandown"/>
    <x v="15"/>
    <x v="14"/>
    <x v="11"/>
    <n v="69045"/>
    <s v="APAC"/>
    <s v="Victorino"/>
    <s v="Wendy"/>
    <s v="Medium"/>
  </r>
  <r>
    <n v="10259"/>
    <n v="34"/>
    <n v="99.41"/>
    <n v="7"/>
    <x v="766"/>
    <x v="128"/>
    <x v="0"/>
    <n v="2"/>
    <n v="6"/>
    <x v="1"/>
    <x v="1"/>
    <n v="122"/>
    <x v="33"/>
    <x v="70"/>
    <n v="652241555"/>
    <s v="Village Close - 106 Linden Road Sandown"/>
    <x v="15"/>
    <x v="14"/>
    <x v="11"/>
    <n v="69045"/>
    <s v="APAC"/>
    <s v="Victorino"/>
    <s v="Wendy"/>
    <s v="Medium"/>
  </r>
  <r>
    <n v="10259"/>
    <n v="45"/>
    <n v="86.68"/>
    <n v="11"/>
    <x v="767"/>
    <x v="128"/>
    <x v="0"/>
    <n v="2"/>
    <n v="6"/>
    <x v="1"/>
    <x v="1"/>
    <n v="96"/>
    <x v="18"/>
    <x v="70"/>
    <n v="652241555"/>
    <s v="Village Close - 106 Linden Road Sandown"/>
    <x v="15"/>
    <x v="14"/>
    <x v="11"/>
    <n v="69045"/>
    <s v="APAC"/>
    <s v="Victorino"/>
    <s v="Wendy"/>
    <s v="Medium"/>
  </r>
  <r>
    <n v="10259"/>
    <n v="41"/>
    <n v="100"/>
    <n v="13"/>
    <x v="32"/>
    <x v="128"/>
    <x v="0"/>
    <n v="2"/>
    <n v="6"/>
    <x v="1"/>
    <x v="1"/>
    <n v="121"/>
    <x v="21"/>
    <x v="70"/>
    <n v="652241555"/>
    <s v="Village Close - 106 Linden Road Sandown"/>
    <x v="15"/>
    <x v="14"/>
    <x v="11"/>
    <n v="69045"/>
    <s v="APAC"/>
    <s v="Victorino"/>
    <s v="Wendy"/>
    <s v="Medium"/>
  </r>
  <r>
    <n v="10259"/>
    <n v="46"/>
    <n v="100"/>
    <n v="4"/>
    <x v="20"/>
    <x v="128"/>
    <x v="0"/>
    <n v="2"/>
    <n v="6"/>
    <x v="1"/>
    <x v="1"/>
    <n v="118"/>
    <x v="38"/>
    <x v="70"/>
    <n v="652241555"/>
    <s v="Village Close - 106 Linden Road Sandown"/>
    <x v="15"/>
    <x v="14"/>
    <x v="11"/>
    <n v="69045"/>
    <s v="APAC"/>
    <s v="Victorino"/>
    <s v="Wendy"/>
    <s v="Medium"/>
  </r>
  <r>
    <n v="10259"/>
    <n v="47"/>
    <n v="100"/>
    <n v="9"/>
    <x v="76"/>
    <x v="128"/>
    <x v="0"/>
    <n v="2"/>
    <n v="6"/>
    <x v="1"/>
    <x v="1"/>
    <n v="127"/>
    <x v="22"/>
    <x v="70"/>
    <n v="652241555"/>
    <s v="Village Close - 106 Linden Road Sandown"/>
    <x v="15"/>
    <x v="14"/>
    <x v="11"/>
    <n v="69045"/>
    <s v="APAC"/>
    <s v="Victorino"/>
    <s v="Wendy"/>
    <s v="Medium"/>
  </r>
  <r>
    <n v="10261"/>
    <n v="29"/>
    <n v="50.78"/>
    <n v="7"/>
    <x v="768"/>
    <x v="129"/>
    <x v="0"/>
    <n v="2"/>
    <n v="6"/>
    <x v="1"/>
    <x v="4"/>
    <n v="54"/>
    <x v="39"/>
    <x v="50"/>
    <s v="(514) 555-8054"/>
    <s v="43 rue St. Laurent"/>
    <x v="41"/>
    <x v="37"/>
    <x v="15"/>
    <s v="H1J 1C3"/>
    <s v="NA"/>
    <s v="Fresnisre"/>
    <s v="Jean"/>
    <s v="Small"/>
  </r>
  <r>
    <n v="10261"/>
    <n v="20"/>
    <n v="89.53"/>
    <n v="9"/>
    <x v="769"/>
    <x v="129"/>
    <x v="0"/>
    <n v="2"/>
    <n v="6"/>
    <x v="1"/>
    <x v="0"/>
    <n v="87"/>
    <x v="48"/>
    <x v="50"/>
    <s v="(514) 555-8054"/>
    <s v="43 rue St. Laurent"/>
    <x v="41"/>
    <x v="37"/>
    <x v="15"/>
    <s v="H1J 1C3"/>
    <s v="NA"/>
    <s v="Fresnisre"/>
    <s v="Jean"/>
    <s v="Small"/>
  </r>
  <r>
    <n v="10261"/>
    <n v="22"/>
    <n v="91.17"/>
    <n v="3"/>
    <x v="770"/>
    <x v="129"/>
    <x v="0"/>
    <n v="2"/>
    <n v="6"/>
    <x v="1"/>
    <x v="0"/>
    <n v="88"/>
    <x v="47"/>
    <x v="50"/>
    <s v="(514) 555-8054"/>
    <s v="43 rue St. Laurent"/>
    <x v="41"/>
    <x v="37"/>
    <x v="15"/>
    <s v="H1J 1C3"/>
    <s v="NA"/>
    <s v="Fresnisre"/>
    <s v="Jean"/>
    <s v="Small"/>
  </r>
  <r>
    <n v="10261"/>
    <n v="34"/>
    <n v="62"/>
    <n v="4"/>
    <x v="771"/>
    <x v="129"/>
    <x v="0"/>
    <n v="2"/>
    <n v="6"/>
    <x v="1"/>
    <x v="4"/>
    <n v="66"/>
    <x v="44"/>
    <x v="50"/>
    <s v="(514) 555-8054"/>
    <s v="43 rue St. Laurent"/>
    <x v="41"/>
    <x v="37"/>
    <x v="15"/>
    <s v="H1J 1C3"/>
    <s v="NA"/>
    <s v="Fresnisre"/>
    <s v="Jean"/>
    <s v="Small"/>
  </r>
  <r>
    <n v="10261"/>
    <n v="25"/>
    <n v="88.15"/>
    <n v="5"/>
    <x v="772"/>
    <x v="129"/>
    <x v="0"/>
    <n v="2"/>
    <n v="6"/>
    <x v="1"/>
    <x v="4"/>
    <n v="100"/>
    <x v="46"/>
    <x v="50"/>
    <s v="(514) 555-8054"/>
    <s v="43 rue St. Laurent"/>
    <x v="41"/>
    <x v="37"/>
    <x v="15"/>
    <s v="H1J 1C3"/>
    <s v="NA"/>
    <s v="Fresnisre"/>
    <s v="Jean"/>
    <s v="Small"/>
  </r>
  <r>
    <n v="10261"/>
    <n v="27"/>
    <n v="100"/>
    <n v="1"/>
    <x v="14"/>
    <x v="129"/>
    <x v="0"/>
    <n v="2"/>
    <n v="6"/>
    <x v="1"/>
    <x v="2"/>
    <n v="136"/>
    <x v="53"/>
    <x v="50"/>
    <s v="(514) 555-8054"/>
    <s v="43 rue St. Laurent"/>
    <x v="41"/>
    <x v="37"/>
    <x v="15"/>
    <s v="H1J 1C3"/>
    <s v="NA"/>
    <s v="Fresnisre"/>
    <s v="Jean"/>
    <s v="Medium"/>
  </r>
  <r>
    <n v="10261"/>
    <n v="44"/>
    <n v="68.67"/>
    <n v="2"/>
    <x v="773"/>
    <x v="129"/>
    <x v="0"/>
    <n v="2"/>
    <n v="6"/>
    <x v="1"/>
    <x v="4"/>
    <n v="72"/>
    <x v="41"/>
    <x v="50"/>
    <s v="(514) 555-8054"/>
    <s v="43 rue St. Laurent"/>
    <x v="41"/>
    <x v="37"/>
    <x v="15"/>
    <s v="H1J 1C3"/>
    <s v="NA"/>
    <s v="Fresnisre"/>
    <s v="Jean"/>
    <s v="Medium"/>
  </r>
  <r>
    <n v="10261"/>
    <n v="36"/>
    <n v="100"/>
    <n v="8"/>
    <x v="18"/>
    <x v="129"/>
    <x v="0"/>
    <n v="2"/>
    <n v="6"/>
    <x v="1"/>
    <x v="4"/>
    <n v="122"/>
    <x v="52"/>
    <x v="50"/>
    <s v="(514) 555-8054"/>
    <s v="43 rue St. Laurent"/>
    <x v="41"/>
    <x v="37"/>
    <x v="15"/>
    <s v="H1J 1C3"/>
    <s v="NA"/>
    <s v="Fresnisre"/>
    <s v="Jean"/>
    <s v="Medium"/>
  </r>
  <r>
    <n v="10261"/>
    <n v="50"/>
    <n v="81.430000000000007"/>
    <n v="6"/>
    <x v="774"/>
    <x v="129"/>
    <x v="0"/>
    <n v="2"/>
    <n v="6"/>
    <x v="1"/>
    <x v="4"/>
    <n v="99"/>
    <x v="43"/>
    <x v="50"/>
    <s v="(514) 555-8054"/>
    <s v="43 rue St. Laurent"/>
    <x v="41"/>
    <x v="37"/>
    <x v="15"/>
    <s v="H1J 1C3"/>
    <s v="NA"/>
    <s v="Fresnisre"/>
    <s v="Jean"/>
    <s v="Medium"/>
  </r>
  <r>
    <n v="10262"/>
    <n v="21"/>
    <n v="57.11"/>
    <n v="12"/>
    <x v="775"/>
    <x v="130"/>
    <x v="2"/>
    <n v="2"/>
    <n v="6"/>
    <x v="1"/>
    <x v="5"/>
    <n v="49"/>
    <x v="59"/>
    <x v="4"/>
    <s v="(91) 555 94 44"/>
    <s v="C/ Moralzarzal, 86"/>
    <x v="4"/>
    <x v="4"/>
    <x v="3"/>
    <n v="28034"/>
    <s v="EMEA"/>
    <s v="Freyre"/>
    <s v="Diego"/>
    <s v="Small"/>
  </r>
  <r>
    <n v="10262"/>
    <n v="24"/>
    <n v="67.14"/>
    <n v="10"/>
    <x v="776"/>
    <x v="130"/>
    <x v="2"/>
    <n v="2"/>
    <n v="6"/>
    <x v="1"/>
    <x v="5"/>
    <n v="68"/>
    <x v="70"/>
    <x v="4"/>
    <s v="(91) 555 94 44"/>
    <s v="C/ Moralzarzal, 86"/>
    <x v="4"/>
    <x v="4"/>
    <x v="3"/>
    <n v="28034"/>
    <s v="EMEA"/>
    <s v="Freyre"/>
    <s v="Diego"/>
    <s v="Small"/>
  </r>
  <r>
    <n v="10262"/>
    <n v="49"/>
    <n v="37.97"/>
    <n v="3"/>
    <x v="777"/>
    <x v="130"/>
    <x v="2"/>
    <n v="2"/>
    <n v="6"/>
    <x v="1"/>
    <x v="0"/>
    <n v="43"/>
    <x v="54"/>
    <x v="4"/>
    <s v="(91) 555 94 44"/>
    <s v="C/ Moralzarzal, 86"/>
    <x v="4"/>
    <x v="4"/>
    <x v="3"/>
    <n v="28034"/>
    <s v="EMEA"/>
    <s v="Freyre"/>
    <s v="Diego"/>
    <s v="Small"/>
  </r>
  <r>
    <n v="10262"/>
    <n v="27"/>
    <n v="76"/>
    <n v="5"/>
    <x v="778"/>
    <x v="130"/>
    <x v="2"/>
    <n v="2"/>
    <n v="6"/>
    <x v="1"/>
    <x v="5"/>
    <n v="80"/>
    <x v="66"/>
    <x v="4"/>
    <s v="(91) 555 94 44"/>
    <s v="C/ Moralzarzal, 86"/>
    <x v="4"/>
    <x v="4"/>
    <x v="3"/>
    <n v="28034"/>
    <s v="EMEA"/>
    <s v="Freyre"/>
    <s v="Diego"/>
    <s v="Small"/>
  </r>
  <r>
    <n v="10262"/>
    <n v="35"/>
    <n v="71.069999999999993"/>
    <n v="7"/>
    <x v="779"/>
    <x v="130"/>
    <x v="2"/>
    <n v="2"/>
    <n v="6"/>
    <x v="1"/>
    <x v="5"/>
    <n v="74"/>
    <x v="60"/>
    <x v="4"/>
    <s v="(91) 555 94 44"/>
    <s v="C/ Moralzarzal, 86"/>
    <x v="4"/>
    <x v="4"/>
    <x v="3"/>
    <n v="28034"/>
    <s v="EMEA"/>
    <s v="Freyre"/>
    <s v="Diego"/>
    <s v="Small"/>
  </r>
  <r>
    <n v="10262"/>
    <n v="32"/>
    <n v="84.3"/>
    <n v="15"/>
    <x v="780"/>
    <x v="130"/>
    <x v="2"/>
    <n v="2"/>
    <n v="6"/>
    <x v="1"/>
    <x v="4"/>
    <n v="86"/>
    <x v="68"/>
    <x v="4"/>
    <s v="(91) 555 94 44"/>
    <s v="C/ Moralzarzal, 86"/>
    <x v="4"/>
    <x v="4"/>
    <x v="3"/>
    <n v="28034"/>
    <s v="EMEA"/>
    <s v="Freyre"/>
    <s v="Diego"/>
    <s v="Small"/>
  </r>
  <r>
    <n v="10262"/>
    <n v="48"/>
    <n v="61.42"/>
    <n v="8"/>
    <x v="781"/>
    <x v="130"/>
    <x v="2"/>
    <n v="2"/>
    <n v="6"/>
    <x v="1"/>
    <x v="5"/>
    <n v="68"/>
    <x v="65"/>
    <x v="4"/>
    <s v="(91) 555 94 44"/>
    <s v="C/ Moralzarzal, 86"/>
    <x v="4"/>
    <x v="4"/>
    <x v="3"/>
    <n v="28034"/>
    <s v="EMEA"/>
    <s v="Freyre"/>
    <s v="Diego"/>
    <s v="Small"/>
  </r>
  <r>
    <n v="10262"/>
    <n v="33"/>
    <n v="90.75"/>
    <n v="6"/>
    <x v="782"/>
    <x v="130"/>
    <x v="2"/>
    <n v="2"/>
    <n v="6"/>
    <x v="1"/>
    <x v="5"/>
    <n v="99"/>
    <x v="67"/>
    <x v="4"/>
    <s v="(91) 555 94 44"/>
    <s v="C/ Moralzarzal, 86"/>
    <x v="4"/>
    <x v="4"/>
    <x v="3"/>
    <n v="28034"/>
    <s v="EMEA"/>
    <s v="Freyre"/>
    <s v="Diego"/>
    <s v="Small"/>
  </r>
  <r>
    <n v="10262"/>
    <n v="40"/>
    <n v="79.11"/>
    <n v="2"/>
    <x v="783"/>
    <x v="130"/>
    <x v="2"/>
    <n v="2"/>
    <n v="6"/>
    <x v="1"/>
    <x v="0"/>
    <n v="68"/>
    <x v="57"/>
    <x v="4"/>
    <s v="(91) 555 94 44"/>
    <s v="C/ Moralzarzal, 86"/>
    <x v="4"/>
    <x v="4"/>
    <x v="3"/>
    <n v="28034"/>
    <s v="EMEA"/>
    <s v="Freyre"/>
    <s v="Diego"/>
    <s v="Medium"/>
  </r>
  <r>
    <n v="10262"/>
    <n v="46"/>
    <n v="70.349999999999994"/>
    <n v="11"/>
    <x v="784"/>
    <x v="130"/>
    <x v="2"/>
    <n v="2"/>
    <n v="6"/>
    <x v="1"/>
    <x v="0"/>
    <n v="65"/>
    <x v="55"/>
    <x v="4"/>
    <s v="(91) 555 94 44"/>
    <s v="C/ Moralzarzal, 86"/>
    <x v="4"/>
    <x v="4"/>
    <x v="3"/>
    <n v="28034"/>
    <s v="EMEA"/>
    <s v="Freyre"/>
    <s v="Diego"/>
    <s v="Medium"/>
  </r>
  <r>
    <n v="10262"/>
    <n v="34"/>
    <n v="97.38"/>
    <n v="1"/>
    <x v="785"/>
    <x v="130"/>
    <x v="2"/>
    <n v="2"/>
    <n v="6"/>
    <x v="1"/>
    <x v="5"/>
    <n v="109"/>
    <x v="58"/>
    <x v="4"/>
    <s v="(91) 555 94 44"/>
    <s v="C/ Moralzarzal, 86"/>
    <x v="4"/>
    <x v="4"/>
    <x v="3"/>
    <n v="28034"/>
    <s v="EMEA"/>
    <s v="Freyre"/>
    <s v="Diego"/>
    <s v="Medium"/>
  </r>
  <r>
    <n v="10262"/>
    <n v="40"/>
    <n v="84.03"/>
    <n v="4"/>
    <x v="786"/>
    <x v="130"/>
    <x v="2"/>
    <n v="2"/>
    <n v="6"/>
    <x v="1"/>
    <x v="5"/>
    <n v="91"/>
    <x v="63"/>
    <x v="4"/>
    <s v="(91) 555 94 44"/>
    <s v="C/ Moralzarzal, 86"/>
    <x v="4"/>
    <x v="4"/>
    <x v="3"/>
    <n v="28034"/>
    <s v="EMEA"/>
    <s v="Freyre"/>
    <s v="Diego"/>
    <s v="Medium"/>
  </r>
  <r>
    <n v="10262"/>
    <n v="34"/>
    <n v="100"/>
    <n v="14"/>
    <x v="30"/>
    <x v="130"/>
    <x v="2"/>
    <n v="2"/>
    <n v="6"/>
    <x v="1"/>
    <x v="0"/>
    <n v="105"/>
    <x v="71"/>
    <x v="4"/>
    <s v="(91) 555 94 44"/>
    <s v="C/ Moralzarzal, 86"/>
    <x v="4"/>
    <x v="4"/>
    <x v="3"/>
    <n v="28034"/>
    <s v="EMEA"/>
    <s v="Freyre"/>
    <s v="Diego"/>
    <s v="Medium"/>
  </r>
  <r>
    <n v="10262"/>
    <n v="44"/>
    <n v="94.14"/>
    <n v="13"/>
    <x v="787"/>
    <x v="130"/>
    <x v="2"/>
    <n v="2"/>
    <n v="6"/>
    <x v="1"/>
    <x v="4"/>
    <n v="90"/>
    <x v="61"/>
    <x v="4"/>
    <s v="(91) 555 94 44"/>
    <s v="C/ Moralzarzal, 86"/>
    <x v="4"/>
    <x v="4"/>
    <x v="3"/>
    <n v="28034"/>
    <s v="EMEA"/>
    <s v="Freyre"/>
    <s v="Diego"/>
    <s v="Medium"/>
  </r>
  <r>
    <n v="10262"/>
    <n v="49"/>
    <n v="87.21"/>
    <n v="16"/>
    <x v="788"/>
    <x v="130"/>
    <x v="2"/>
    <n v="2"/>
    <n v="6"/>
    <x v="1"/>
    <x v="0"/>
    <n v="83"/>
    <x v="50"/>
    <x v="4"/>
    <s v="(91) 555 94 44"/>
    <s v="C/ Moralzarzal, 86"/>
    <x v="4"/>
    <x v="4"/>
    <x v="3"/>
    <n v="28034"/>
    <s v="EMEA"/>
    <s v="Freyre"/>
    <s v="Diego"/>
    <s v="Medium"/>
  </r>
  <r>
    <n v="10262"/>
    <n v="49"/>
    <n v="100"/>
    <n v="9"/>
    <x v="94"/>
    <x v="130"/>
    <x v="2"/>
    <n v="2"/>
    <n v="6"/>
    <x v="1"/>
    <x v="5"/>
    <n v="157"/>
    <x v="69"/>
    <x v="4"/>
    <s v="(91) 555 94 44"/>
    <s v="C/ Moralzarzal, 86"/>
    <x v="4"/>
    <x v="4"/>
    <x v="3"/>
    <n v="28034"/>
    <s v="EMEA"/>
    <s v="Freyre"/>
    <s v="Diego"/>
    <s v="Medium"/>
  </r>
  <r>
    <n v="10263"/>
    <n v="24"/>
    <n v="75.349999999999994"/>
    <n v="11"/>
    <x v="789"/>
    <x v="131"/>
    <x v="0"/>
    <n v="2"/>
    <n v="6"/>
    <x v="1"/>
    <x v="5"/>
    <n v="72"/>
    <x v="56"/>
    <x v="51"/>
    <n v="2035552570"/>
    <s v="25593 South Bay Ln."/>
    <x v="42"/>
    <x v="24"/>
    <x v="0"/>
    <n v="97562"/>
    <s v="NA"/>
    <s v="King"/>
    <s v="Julie"/>
    <s v="Small"/>
  </r>
  <r>
    <n v="10263"/>
    <n v="34"/>
    <n v="58.75"/>
    <n v="6"/>
    <x v="790"/>
    <x v="131"/>
    <x v="0"/>
    <n v="2"/>
    <n v="6"/>
    <x v="1"/>
    <x v="6"/>
    <n v="60"/>
    <x v="73"/>
    <x v="51"/>
    <n v="2035552570"/>
    <s v="25593 South Bay Ln."/>
    <x v="42"/>
    <x v="24"/>
    <x v="0"/>
    <n v="97562"/>
    <s v="NA"/>
    <s v="King"/>
    <s v="Julie"/>
    <s v="Small"/>
  </r>
  <r>
    <n v="10263"/>
    <n v="37"/>
    <n v="62.46"/>
    <n v="7"/>
    <x v="791"/>
    <x v="131"/>
    <x v="0"/>
    <n v="2"/>
    <n v="6"/>
    <x v="1"/>
    <x v="6"/>
    <n v="76"/>
    <x v="78"/>
    <x v="51"/>
    <n v="2035552570"/>
    <s v="25593 South Bay Ln."/>
    <x v="42"/>
    <x v="24"/>
    <x v="0"/>
    <n v="97562"/>
    <s v="NA"/>
    <s v="King"/>
    <s v="Julie"/>
    <s v="Small"/>
  </r>
  <r>
    <n v="10263"/>
    <n v="31"/>
    <n v="79.91"/>
    <n v="8"/>
    <x v="792"/>
    <x v="131"/>
    <x v="0"/>
    <n v="2"/>
    <n v="6"/>
    <x v="1"/>
    <x v="6"/>
    <n v="99"/>
    <x v="72"/>
    <x v="51"/>
    <n v="2035552570"/>
    <s v="25593 South Bay Ln."/>
    <x v="42"/>
    <x v="24"/>
    <x v="0"/>
    <n v="97562"/>
    <s v="NA"/>
    <s v="King"/>
    <s v="Julie"/>
    <s v="Small"/>
  </r>
  <r>
    <n v="10263"/>
    <n v="33"/>
    <n v="86.17"/>
    <n v="10"/>
    <x v="793"/>
    <x v="131"/>
    <x v="0"/>
    <n v="2"/>
    <n v="6"/>
    <x v="1"/>
    <x v="5"/>
    <n v="84"/>
    <x v="62"/>
    <x v="51"/>
    <n v="2035552570"/>
    <s v="25593 South Bay Ln."/>
    <x v="42"/>
    <x v="24"/>
    <x v="0"/>
    <n v="97562"/>
    <s v="NA"/>
    <s v="King"/>
    <s v="Julie"/>
    <s v="Small"/>
  </r>
  <r>
    <n v="10263"/>
    <n v="34"/>
    <n v="100"/>
    <n v="2"/>
    <x v="30"/>
    <x v="131"/>
    <x v="0"/>
    <n v="2"/>
    <n v="6"/>
    <x v="1"/>
    <x v="6"/>
    <n v="95"/>
    <x v="77"/>
    <x v="51"/>
    <n v="2035552570"/>
    <s v="25593 South Bay Ln."/>
    <x v="42"/>
    <x v="24"/>
    <x v="0"/>
    <n v="97562"/>
    <s v="NA"/>
    <s v="King"/>
    <s v="Julie"/>
    <s v="Medium"/>
  </r>
  <r>
    <n v="10263"/>
    <n v="40"/>
    <n v="100"/>
    <n v="5"/>
    <x v="72"/>
    <x v="131"/>
    <x v="0"/>
    <n v="2"/>
    <n v="6"/>
    <x v="1"/>
    <x v="6"/>
    <n v="118"/>
    <x v="79"/>
    <x v="51"/>
    <n v="2035552570"/>
    <s v="25593 South Bay Ln."/>
    <x v="42"/>
    <x v="24"/>
    <x v="0"/>
    <n v="97562"/>
    <s v="NA"/>
    <s v="King"/>
    <s v="Julie"/>
    <s v="Medium"/>
  </r>
  <r>
    <n v="10263"/>
    <n v="41"/>
    <n v="100"/>
    <n v="4"/>
    <x v="32"/>
    <x v="131"/>
    <x v="0"/>
    <n v="2"/>
    <n v="6"/>
    <x v="1"/>
    <x v="6"/>
    <n v="193"/>
    <x v="76"/>
    <x v="51"/>
    <n v="2035552570"/>
    <s v="25593 South Bay Ln."/>
    <x v="42"/>
    <x v="24"/>
    <x v="0"/>
    <n v="97562"/>
    <s v="NA"/>
    <s v="King"/>
    <s v="Julie"/>
    <s v="Large"/>
  </r>
  <r>
    <n v="10263"/>
    <n v="42"/>
    <n v="100"/>
    <n v="3"/>
    <x v="19"/>
    <x v="131"/>
    <x v="0"/>
    <n v="2"/>
    <n v="6"/>
    <x v="1"/>
    <x v="6"/>
    <n v="112"/>
    <x v="75"/>
    <x v="51"/>
    <n v="2035552570"/>
    <s v="25593 South Bay Ln."/>
    <x v="42"/>
    <x v="24"/>
    <x v="0"/>
    <n v="97562"/>
    <s v="NA"/>
    <s v="King"/>
    <s v="Julie"/>
    <s v="Medium"/>
  </r>
  <r>
    <n v="10263"/>
    <n v="47"/>
    <n v="100"/>
    <n v="9"/>
    <x v="76"/>
    <x v="131"/>
    <x v="0"/>
    <n v="2"/>
    <n v="6"/>
    <x v="1"/>
    <x v="5"/>
    <n v="118"/>
    <x v="64"/>
    <x v="51"/>
    <n v="2035552570"/>
    <s v="25593 South Bay Ln."/>
    <x v="42"/>
    <x v="24"/>
    <x v="0"/>
    <n v="97562"/>
    <s v="NA"/>
    <s v="King"/>
    <s v="Julie"/>
    <s v="Medium"/>
  </r>
  <r>
    <n v="10263"/>
    <n v="48"/>
    <n v="100"/>
    <n v="1"/>
    <x v="98"/>
    <x v="131"/>
    <x v="0"/>
    <n v="2"/>
    <n v="6"/>
    <x v="1"/>
    <x v="6"/>
    <n v="150"/>
    <x v="74"/>
    <x v="51"/>
    <n v="2035552570"/>
    <s v="25593 South Bay Ln."/>
    <x v="42"/>
    <x v="24"/>
    <x v="0"/>
    <n v="97562"/>
    <s v="NA"/>
    <s v="King"/>
    <s v="Julie"/>
    <s v="Medium"/>
  </r>
  <r>
    <n v="10264"/>
    <n v="20"/>
    <n v="32.590000000000003"/>
    <n v="4"/>
    <x v="794"/>
    <x v="132"/>
    <x v="0"/>
    <n v="2"/>
    <n v="6"/>
    <x v="1"/>
    <x v="6"/>
    <n v="40"/>
    <x v="80"/>
    <x v="84"/>
    <n v="6175559555"/>
    <s v="8616 Spinnaker Dr."/>
    <x v="54"/>
    <x v="23"/>
    <x v="0"/>
    <n v="51003"/>
    <s v="NA"/>
    <s v="Yoshido"/>
    <s v="Juri"/>
    <s v="Small"/>
  </r>
  <r>
    <n v="10264"/>
    <n v="20"/>
    <n v="100"/>
    <n v="2"/>
    <x v="138"/>
    <x v="132"/>
    <x v="0"/>
    <n v="2"/>
    <n v="6"/>
    <x v="1"/>
    <x v="2"/>
    <n v="148"/>
    <x v="94"/>
    <x v="84"/>
    <n v="6175559555"/>
    <s v="8616 Spinnaker Dr."/>
    <x v="54"/>
    <x v="23"/>
    <x v="0"/>
    <n v="51003"/>
    <s v="NA"/>
    <s v="Yoshido"/>
    <s v="Juri"/>
    <s v="Small"/>
  </r>
  <r>
    <n v="10264"/>
    <n v="37"/>
    <n v="65.099999999999994"/>
    <n v="6"/>
    <x v="795"/>
    <x v="132"/>
    <x v="0"/>
    <n v="2"/>
    <n v="6"/>
    <x v="1"/>
    <x v="6"/>
    <n v="69"/>
    <x v="83"/>
    <x v="84"/>
    <n v="6175559555"/>
    <s v="8616 Spinnaker Dr."/>
    <x v="54"/>
    <x v="23"/>
    <x v="0"/>
    <n v="51003"/>
    <s v="NA"/>
    <s v="Yoshido"/>
    <s v="Juri"/>
    <s v="Small"/>
  </r>
  <r>
    <n v="10264"/>
    <n v="48"/>
    <n v="54.71"/>
    <n v="3"/>
    <x v="796"/>
    <x v="132"/>
    <x v="0"/>
    <n v="2"/>
    <n v="6"/>
    <x v="1"/>
    <x v="6"/>
    <n v="62"/>
    <x v="87"/>
    <x v="84"/>
    <n v="6175559555"/>
    <s v="8616 Spinnaker Dr."/>
    <x v="54"/>
    <x v="23"/>
    <x v="0"/>
    <n v="51003"/>
    <s v="NA"/>
    <s v="Yoshido"/>
    <s v="Juri"/>
    <s v="Small"/>
  </r>
  <r>
    <n v="10264"/>
    <n v="34"/>
    <n v="97.97"/>
    <n v="7"/>
    <x v="797"/>
    <x v="132"/>
    <x v="0"/>
    <n v="2"/>
    <n v="6"/>
    <x v="1"/>
    <x v="6"/>
    <n v="102"/>
    <x v="88"/>
    <x v="84"/>
    <n v="6175559555"/>
    <s v="8616 Spinnaker Dr."/>
    <x v="54"/>
    <x v="23"/>
    <x v="0"/>
    <n v="51003"/>
    <s v="NA"/>
    <s v="Yoshido"/>
    <s v="Juri"/>
    <s v="Medium"/>
  </r>
  <r>
    <n v="10264"/>
    <n v="47"/>
    <n v="83.27"/>
    <n v="1"/>
    <x v="798"/>
    <x v="132"/>
    <x v="0"/>
    <n v="2"/>
    <n v="6"/>
    <x v="1"/>
    <x v="2"/>
    <n v="80"/>
    <x v="84"/>
    <x v="84"/>
    <n v="6175559555"/>
    <s v="8616 Spinnaker Dr."/>
    <x v="54"/>
    <x v="23"/>
    <x v="0"/>
    <n v="51003"/>
    <s v="NA"/>
    <s v="Yoshido"/>
    <s v="Juri"/>
    <s v="Medium"/>
  </r>
  <r>
    <n v="10264"/>
    <n v="47"/>
    <n v="89.5"/>
    <n v="5"/>
    <x v="799"/>
    <x v="132"/>
    <x v="0"/>
    <n v="2"/>
    <n v="6"/>
    <x v="1"/>
    <x v="6"/>
    <n v="81"/>
    <x v="85"/>
    <x v="84"/>
    <n v="6175559555"/>
    <s v="8616 Spinnaker Dr."/>
    <x v="54"/>
    <x v="23"/>
    <x v="0"/>
    <n v="51003"/>
    <s v="NA"/>
    <s v="Yoshido"/>
    <s v="Juri"/>
    <s v="Medium"/>
  </r>
  <r>
    <n v="10265"/>
    <n v="45"/>
    <n v="86.84"/>
    <n v="2"/>
    <x v="800"/>
    <x v="133"/>
    <x v="0"/>
    <n v="3"/>
    <n v="7"/>
    <x v="1"/>
    <x v="2"/>
    <n v="80"/>
    <x v="81"/>
    <x v="60"/>
    <s v="61-9-3844-6555"/>
    <s v="7 Allen Street"/>
    <x v="48"/>
    <x v="17"/>
    <x v="13"/>
    <n v="3150"/>
    <s v="APAC"/>
    <s v="Connery"/>
    <s v="Sean"/>
    <s v="Medium"/>
  </r>
  <r>
    <n v="10265"/>
    <n v="49"/>
    <n v="100"/>
    <n v="1"/>
    <x v="94"/>
    <x v="133"/>
    <x v="0"/>
    <n v="3"/>
    <n v="7"/>
    <x v="1"/>
    <x v="2"/>
    <n v="146"/>
    <x v="86"/>
    <x v="60"/>
    <s v="61-9-3844-6555"/>
    <s v="7 Allen Street"/>
    <x v="48"/>
    <x v="17"/>
    <x v="13"/>
    <n v="3150"/>
    <s v="APAC"/>
    <s v="Connery"/>
    <s v="Sean"/>
    <s v="Large"/>
  </r>
  <r>
    <n v="10266"/>
    <n v="28"/>
    <n v="48.3"/>
    <n v="1"/>
    <x v="801"/>
    <x v="134"/>
    <x v="0"/>
    <n v="3"/>
    <n v="7"/>
    <x v="1"/>
    <x v="2"/>
    <n v="50"/>
    <x v="101"/>
    <x v="52"/>
    <s v="0522-556555"/>
    <s v="Strada Provinciale 124"/>
    <x v="43"/>
    <x v="38"/>
    <x v="5"/>
    <n v="42100"/>
    <s v="EMEA"/>
    <s v="Moroni"/>
    <s v="Maurizio"/>
    <s v="Small"/>
  </r>
  <r>
    <n v="10266"/>
    <n v="34"/>
    <n v="40.4"/>
    <n v="8"/>
    <x v="802"/>
    <x v="134"/>
    <x v="0"/>
    <n v="3"/>
    <n v="7"/>
    <x v="1"/>
    <x v="2"/>
    <n v="37"/>
    <x v="96"/>
    <x v="52"/>
    <s v="0522-556555"/>
    <s v="Strada Provinciale 124"/>
    <x v="43"/>
    <x v="38"/>
    <x v="5"/>
    <n v="42100"/>
    <s v="EMEA"/>
    <s v="Moroni"/>
    <s v="Maurizio"/>
    <s v="Small"/>
  </r>
  <r>
    <n v="10266"/>
    <n v="20"/>
    <n v="100"/>
    <n v="3"/>
    <x v="138"/>
    <x v="134"/>
    <x v="0"/>
    <n v="3"/>
    <n v="7"/>
    <x v="1"/>
    <x v="2"/>
    <n v="132"/>
    <x v="98"/>
    <x v="52"/>
    <s v="0522-556555"/>
    <s v="Strada Provinciale 124"/>
    <x v="43"/>
    <x v="38"/>
    <x v="5"/>
    <n v="42100"/>
    <s v="EMEA"/>
    <s v="Moroni"/>
    <s v="Maurizio"/>
    <s v="Small"/>
  </r>
  <r>
    <n v="10266"/>
    <n v="21"/>
    <n v="100"/>
    <n v="6"/>
    <x v="59"/>
    <x v="134"/>
    <x v="0"/>
    <n v="3"/>
    <n v="7"/>
    <x v="1"/>
    <x v="2"/>
    <n v="141"/>
    <x v="97"/>
    <x v="52"/>
    <s v="0522-556555"/>
    <s v="Strada Provinciale 124"/>
    <x v="43"/>
    <x v="38"/>
    <x v="5"/>
    <n v="42100"/>
    <s v="EMEA"/>
    <s v="Moroni"/>
    <s v="Maurizio"/>
    <s v="Small"/>
  </r>
  <r>
    <n v="10266"/>
    <n v="22"/>
    <n v="100"/>
    <n v="12"/>
    <x v="36"/>
    <x v="134"/>
    <x v="0"/>
    <n v="3"/>
    <n v="7"/>
    <x v="1"/>
    <x v="2"/>
    <n v="117"/>
    <x v="95"/>
    <x v="52"/>
    <s v="0522-556555"/>
    <s v="Strada Provinciale 124"/>
    <x v="43"/>
    <x v="38"/>
    <x v="5"/>
    <n v="42100"/>
    <s v="EMEA"/>
    <s v="Moroni"/>
    <s v="Maurizio"/>
    <s v="Small"/>
  </r>
  <r>
    <n v="10266"/>
    <n v="24"/>
    <n v="100"/>
    <n v="9"/>
    <x v="26"/>
    <x v="134"/>
    <x v="0"/>
    <n v="3"/>
    <n v="7"/>
    <x v="1"/>
    <x v="2"/>
    <n v="140"/>
    <x v="93"/>
    <x v="52"/>
    <s v="0522-556555"/>
    <s v="Strada Provinciale 124"/>
    <x v="43"/>
    <x v="38"/>
    <x v="5"/>
    <n v="42100"/>
    <s v="EMEA"/>
    <s v="Moroni"/>
    <s v="Maurizio"/>
    <s v="Small"/>
  </r>
  <r>
    <n v="10266"/>
    <n v="33"/>
    <n v="74.69"/>
    <n v="10"/>
    <x v="803"/>
    <x v="134"/>
    <x v="0"/>
    <n v="3"/>
    <n v="7"/>
    <x v="1"/>
    <x v="2"/>
    <n v="77"/>
    <x v="89"/>
    <x v="52"/>
    <s v="0522-556555"/>
    <s v="Strada Provinciale 124"/>
    <x v="43"/>
    <x v="38"/>
    <x v="5"/>
    <n v="42100"/>
    <s v="EMEA"/>
    <s v="Moroni"/>
    <s v="Maurizio"/>
    <s v="Small"/>
  </r>
  <r>
    <n v="10266"/>
    <n v="35"/>
    <n v="76.61"/>
    <n v="15"/>
    <x v="804"/>
    <x v="134"/>
    <x v="0"/>
    <n v="3"/>
    <n v="7"/>
    <x v="1"/>
    <x v="2"/>
    <n v="79"/>
    <x v="91"/>
    <x v="52"/>
    <s v="0522-556555"/>
    <s v="Strada Provinciale 124"/>
    <x v="43"/>
    <x v="38"/>
    <x v="5"/>
    <n v="42100"/>
    <s v="EMEA"/>
    <s v="Moroni"/>
    <s v="Maurizio"/>
    <s v="Small"/>
  </r>
  <r>
    <n v="10266"/>
    <n v="29"/>
    <n v="100"/>
    <n v="7"/>
    <x v="27"/>
    <x v="134"/>
    <x v="0"/>
    <n v="3"/>
    <n v="7"/>
    <x v="1"/>
    <x v="2"/>
    <n v="169"/>
    <x v="30"/>
    <x v="52"/>
    <s v="0522-556555"/>
    <s v="Strada Provinciale 124"/>
    <x v="43"/>
    <x v="38"/>
    <x v="5"/>
    <n v="42100"/>
    <s v="EMEA"/>
    <s v="Moroni"/>
    <s v="Maurizio"/>
    <s v="Medium"/>
  </r>
  <r>
    <n v="10266"/>
    <n v="47"/>
    <n v="62.45"/>
    <n v="13"/>
    <x v="691"/>
    <x v="134"/>
    <x v="0"/>
    <n v="3"/>
    <n v="7"/>
    <x v="1"/>
    <x v="2"/>
    <n v="61"/>
    <x v="82"/>
    <x v="52"/>
    <s v="0522-556555"/>
    <s v="Strada Provinciale 124"/>
    <x v="43"/>
    <x v="38"/>
    <x v="5"/>
    <n v="42100"/>
    <s v="EMEA"/>
    <s v="Moroni"/>
    <s v="Maurizio"/>
    <s v="Small"/>
  </r>
  <r>
    <n v="10266"/>
    <n v="33"/>
    <n v="100"/>
    <n v="4"/>
    <x v="29"/>
    <x v="134"/>
    <x v="0"/>
    <n v="3"/>
    <n v="7"/>
    <x v="1"/>
    <x v="2"/>
    <n v="141"/>
    <x v="100"/>
    <x v="52"/>
    <s v="0522-556555"/>
    <s v="Strada Provinciale 124"/>
    <x v="43"/>
    <x v="38"/>
    <x v="5"/>
    <n v="42100"/>
    <s v="EMEA"/>
    <s v="Moroni"/>
    <s v="Maurizio"/>
    <s v="Medium"/>
  </r>
  <r>
    <n v="10266"/>
    <n v="36"/>
    <n v="100"/>
    <n v="2"/>
    <x v="18"/>
    <x v="134"/>
    <x v="0"/>
    <n v="3"/>
    <n v="7"/>
    <x v="1"/>
    <x v="2"/>
    <n v="124"/>
    <x v="106"/>
    <x v="52"/>
    <s v="0522-556555"/>
    <s v="Strada Provinciale 124"/>
    <x v="43"/>
    <x v="38"/>
    <x v="5"/>
    <n v="42100"/>
    <s v="EMEA"/>
    <s v="Moroni"/>
    <s v="Maurizio"/>
    <s v="Medium"/>
  </r>
  <r>
    <n v="10266"/>
    <n v="40"/>
    <n v="100"/>
    <n v="11"/>
    <x v="72"/>
    <x v="134"/>
    <x v="0"/>
    <n v="3"/>
    <n v="7"/>
    <x v="1"/>
    <x v="2"/>
    <n v="115"/>
    <x v="92"/>
    <x v="52"/>
    <s v="0522-556555"/>
    <s v="Strada Provinciale 124"/>
    <x v="43"/>
    <x v="38"/>
    <x v="5"/>
    <n v="42100"/>
    <s v="EMEA"/>
    <s v="Moroni"/>
    <s v="Maurizio"/>
    <s v="Medium"/>
  </r>
  <r>
    <n v="10266"/>
    <n v="44"/>
    <n v="100"/>
    <n v="14"/>
    <x v="73"/>
    <x v="134"/>
    <x v="0"/>
    <n v="3"/>
    <n v="7"/>
    <x v="1"/>
    <x v="2"/>
    <n v="194"/>
    <x v="90"/>
    <x v="52"/>
    <s v="0522-556555"/>
    <s v="Strada Provinciale 124"/>
    <x v="43"/>
    <x v="38"/>
    <x v="5"/>
    <n v="42100"/>
    <s v="EMEA"/>
    <s v="Moroni"/>
    <s v="Maurizio"/>
    <s v="Large"/>
  </r>
  <r>
    <n v="10266"/>
    <n v="49"/>
    <n v="100"/>
    <n v="5"/>
    <x v="94"/>
    <x v="134"/>
    <x v="0"/>
    <n v="3"/>
    <n v="7"/>
    <x v="1"/>
    <x v="2"/>
    <n v="142"/>
    <x v="99"/>
    <x v="52"/>
    <s v="0522-556555"/>
    <s v="Strada Provinciale 124"/>
    <x v="43"/>
    <x v="38"/>
    <x v="5"/>
    <n v="42100"/>
    <s v="EMEA"/>
    <s v="Moroni"/>
    <s v="Maurizio"/>
    <s v="Medium"/>
  </r>
  <r>
    <n v="10267"/>
    <n v="36"/>
    <n v="75.55"/>
    <n v="1"/>
    <x v="805"/>
    <x v="135"/>
    <x v="0"/>
    <n v="3"/>
    <n v="7"/>
    <x v="1"/>
    <x v="2"/>
    <n v="71"/>
    <x v="103"/>
    <x v="26"/>
    <n v="2125557413"/>
    <s v="4092 Furth Circle"/>
    <x v="2"/>
    <x v="2"/>
    <x v="0"/>
    <n v="10022"/>
    <s v="NA"/>
    <s v="Young"/>
    <s v="Jeff"/>
    <s v="Small"/>
  </r>
  <r>
    <n v="10267"/>
    <n v="40"/>
    <n v="80.099999999999994"/>
    <n v="5"/>
    <x v="806"/>
    <x v="135"/>
    <x v="0"/>
    <n v="3"/>
    <n v="7"/>
    <x v="1"/>
    <x v="2"/>
    <n v="73"/>
    <x v="104"/>
    <x v="26"/>
    <n v="2125557413"/>
    <s v="4092 Furth Circle"/>
    <x v="2"/>
    <x v="2"/>
    <x v="0"/>
    <n v="10022"/>
    <s v="NA"/>
    <s v="Young"/>
    <s v="Jeff"/>
    <s v="Medium"/>
  </r>
  <r>
    <n v="10267"/>
    <n v="38"/>
    <n v="87.24"/>
    <n v="3"/>
    <x v="807"/>
    <x v="135"/>
    <x v="0"/>
    <n v="3"/>
    <n v="7"/>
    <x v="1"/>
    <x v="2"/>
    <n v="90"/>
    <x v="105"/>
    <x v="26"/>
    <n v="2125557413"/>
    <s v="4092 Furth Circle"/>
    <x v="2"/>
    <x v="2"/>
    <x v="0"/>
    <n v="10022"/>
    <s v="NA"/>
    <s v="Young"/>
    <s v="Jeff"/>
    <s v="Medium"/>
  </r>
  <r>
    <n v="10267"/>
    <n v="44"/>
    <n v="96.74"/>
    <n v="4"/>
    <x v="808"/>
    <x v="135"/>
    <x v="0"/>
    <n v="3"/>
    <n v="7"/>
    <x v="1"/>
    <x v="2"/>
    <n v="85"/>
    <x v="102"/>
    <x v="26"/>
    <n v="2125557413"/>
    <s v="4092 Furth Circle"/>
    <x v="2"/>
    <x v="2"/>
    <x v="0"/>
    <n v="10022"/>
    <s v="NA"/>
    <s v="Young"/>
    <s v="Jeff"/>
    <s v="Medium"/>
  </r>
  <r>
    <n v="10267"/>
    <n v="43"/>
    <n v="100"/>
    <n v="2"/>
    <x v="42"/>
    <x v="135"/>
    <x v="0"/>
    <n v="3"/>
    <n v="7"/>
    <x v="1"/>
    <x v="2"/>
    <n v="117"/>
    <x v="108"/>
    <x v="26"/>
    <n v="2125557413"/>
    <s v="4092 Furth Circle"/>
    <x v="2"/>
    <x v="2"/>
    <x v="0"/>
    <n v="10022"/>
    <s v="NA"/>
    <s v="Young"/>
    <s v="Jeff"/>
    <s v="Medium"/>
  </r>
  <r>
    <n v="10267"/>
    <n v="43"/>
    <n v="100"/>
    <n v="6"/>
    <x v="42"/>
    <x v="135"/>
    <x v="0"/>
    <n v="3"/>
    <n v="7"/>
    <x v="1"/>
    <x v="2"/>
    <n v="107"/>
    <x v="107"/>
    <x v="26"/>
    <n v="2125557413"/>
    <s v="4092 Furth Circle"/>
    <x v="2"/>
    <x v="2"/>
    <x v="0"/>
    <n v="10022"/>
    <s v="NA"/>
    <s v="Young"/>
    <s v="Jeff"/>
    <s v="Medium"/>
  </r>
  <r>
    <n v="10269"/>
    <n v="32"/>
    <n v="63.08"/>
    <n v="1"/>
    <x v="809"/>
    <x v="136"/>
    <x v="0"/>
    <n v="3"/>
    <n v="7"/>
    <x v="1"/>
    <x v="0"/>
    <n v="62"/>
    <x v="12"/>
    <x v="19"/>
    <s v="6562-9555"/>
    <s v="Geislweg 14"/>
    <x v="17"/>
    <x v="16"/>
    <x v="12"/>
    <n v="5020"/>
    <s v="EMEA"/>
    <s v="Pipps"/>
    <s v="Georg"/>
    <s v="Small"/>
  </r>
  <r>
    <n v="10269"/>
    <n v="48"/>
    <n v="97.39"/>
    <n v="2"/>
    <x v="810"/>
    <x v="136"/>
    <x v="0"/>
    <n v="3"/>
    <n v="7"/>
    <x v="1"/>
    <x v="0"/>
    <n v="97"/>
    <x v="15"/>
    <x v="19"/>
    <s v="6562-9555"/>
    <s v="Geislweg 14"/>
    <x v="17"/>
    <x v="16"/>
    <x v="12"/>
    <n v="5020"/>
    <s v="EMEA"/>
    <s v="Pipps"/>
    <s v="Georg"/>
    <s v="Medium"/>
  </r>
  <r>
    <n v="10270"/>
    <n v="21"/>
    <n v="63.35"/>
    <n v="5"/>
    <x v="811"/>
    <x v="137"/>
    <x v="0"/>
    <n v="3"/>
    <n v="7"/>
    <x v="1"/>
    <x v="1"/>
    <n v="64"/>
    <x v="19"/>
    <x v="32"/>
    <s v="+61 2 9495 8555"/>
    <s v="Monitor Money Building, 815 Pacific Hwy"/>
    <x v="27"/>
    <x v="26"/>
    <x v="13"/>
    <n v="2067"/>
    <s v="APAC"/>
    <s v="Huxley"/>
    <s v="Adrian"/>
    <s v="Small"/>
  </r>
  <r>
    <n v="10270"/>
    <n v="21"/>
    <n v="100"/>
    <n v="9"/>
    <x v="59"/>
    <x v="137"/>
    <x v="0"/>
    <n v="3"/>
    <n v="7"/>
    <x v="1"/>
    <x v="2"/>
    <n v="214"/>
    <x v="16"/>
    <x v="32"/>
    <s v="+61 2 9495 8555"/>
    <s v="Monitor Money Building, 815 Pacific Hwy"/>
    <x v="27"/>
    <x v="55"/>
    <x v="13"/>
    <n v="2067"/>
    <s v="APAC"/>
    <s v="Huxley"/>
    <s v="Adrian"/>
    <s v="Medium"/>
  </r>
  <r>
    <n v="10270"/>
    <n v="44"/>
    <n v="58.36"/>
    <n v="7"/>
    <x v="812"/>
    <x v="137"/>
    <x v="0"/>
    <n v="3"/>
    <n v="7"/>
    <x v="1"/>
    <x v="0"/>
    <n v="50"/>
    <x v="11"/>
    <x v="32"/>
    <s v="+61 2 9495 8555"/>
    <s v="Monitor Money Building, 815 Pacific Hwy"/>
    <x v="27"/>
    <x v="26"/>
    <x v="13"/>
    <n v="2067"/>
    <s v="APAC"/>
    <s v="Huxley"/>
    <s v="Adrian"/>
    <s v="Small"/>
  </r>
  <r>
    <n v="10270"/>
    <n v="32"/>
    <n v="85.72"/>
    <n v="1"/>
    <x v="813"/>
    <x v="137"/>
    <x v="0"/>
    <n v="3"/>
    <n v="7"/>
    <x v="1"/>
    <x v="1"/>
    <n v="96"/>
    <x v="18"/>
    <x v="32"/>
    <s v="+61 2 9495 8555"/>
    <s v="Monitor Money Building, 815 Pacific Hwy"/>
    <x v="27"/>
    <x v="26"/>
    <x v="13"/>
    <n v="2067"/>
    <s v="APAC"/>
    <s v="Huxley"/>
    <s v="Adrian"/>
    <s v="Small"/>
  </r>
  <r>
    <n v="10270"/>
    <n v="28"/>
    <n v="100"/>
    <n v="6"/>
    <x v="141"/>
    <x v="137"/>
    <x v="0"/>
    <n v="3"/>
    <n v="7"/>
    <x v="1"/>
    <x v="1"/>
    <n v="136"/>
    <x v="17"/>
    <x v="32"/>
    <s v="+61 2 9495 8555"/>
    <s v="Monitor Money Building, 815 Pacific Hwy"/>
    <x v="27"/>
    <x v="26"/>
    <x v="13"/>
    <n v="2067"/>
    <s v="APAC"/>
    <s v="Huxley"/>
    <s v="Adrian"/>
    <s v="Medium"/>
  </r>
  <r>
    <n v="10270"/>
    <n v="31"/>
    <n v="96.24"/>
    <n v="10"/>
    <x v="814"/>
    <x v="137"/>
    <x v="0"/>
    <n v="3"/>
    <n v="7"/>
    <x v="1"/>
    <x v="0"/>
    <n v="101"/>
    <x v="13"/>
    <x v="32"/>
    <s v="+61 2 9495 8555"/>
    <s v="Monitor Money Building, 815 Pacific Hwy"/>
    <x v="27"/>
    <x v="26"/>
    <x v="13"/>
    <n v="2067"/>
    <s v="APAC"/>
    <s v="Huxley"/>
    <s v="Adrian"/>
    <s v="Small"/>
  </r>
  <r>
    <n v="10270"/>
    <n v="32"/>
    <n v="100"/>
    <n v="2"/>
    <x v="52"/>
    <x v="137"/>
    <x v="0"/>
    <n v="3"/>
    <n v="7"/>
    <x v="1"/>
    <x v="2"/>
    <n v="147"/>
    <x v="23"/>
    <x v="32"/>
    <s v="+61 2 9495 8555"/>
    <s v="Monitor Money Building, 815 Pacific Hwy"/>
    <x v="27"/>
    <x v="26"/>
    <x v="13"/>
    <n v="2067"/>
    <s v="APAC"/>
    <s v="Huxley"/>
    <s v="Adrian"/>
    <s v="Medium"/>
  </r>
  <r>
    <n v="10270"/>
    <n v="38"/>
    <n v="100"/>
    <n v="11"/>
    <x v="31"/>
    <x v="137"/>
    <x v="0"/>
    <n v="3"/>
    <n v="7"/>
    <x v="1"/>
    <x v="0"/>
    <n v="104"/>
    <x v="14"/>
    <x v="32"/>
    <s v="+61 2 9495 8555"/>
    <s v="Monitor Money Building, 815 Pacific Hwy"/>
    <x v="27"/>
    <x v="26"/>
    <x v="13"/>
    <n v="2067"/>
    <s v="APAC"/>
    <s v="Huxley"/>
    <s v="Adrian"/>
    <s v="Medium"/>
  </r>
  <r>
    <n v="10270"/>
    <n v="38"/>
    <n v="100"/>
    <n v="3"/>
    <x v="31"/>
    <x v="137"/>
    <x v="0"/>
    <n v="3"/>
    <n v="7"/>
    <x v="1"/>
    <x v="1"/>
    <n v="121"/>
    <x v="21"/>
    <x v="32"/>
    <s v="+61 2 9495 8555"/>
    <s v="Monitor Money Building, 815 Pacific Hwy"/>
    <x v="27"/>
    <x v="26"/>
    <x v="13"/>
    <n v="2067"/>
    <s v="APAC"/>
    <s v="Huxley"/>
    <s v="Adrian"/>
    <s v="Medium"/>
  </r>
  <r>
    <n v="10270"/>
    <n v="46"/>
    <n v="88"/>
    <n v="4"/>
    <x v="815"/>
    <x v="137"/>
    <x v="0"/>
    <n v="3"/>
    <n v="7"/>
    <x v="1"/>
    <x v="2"/>
    <n v="101"/>
    <x v="24"/>
    <x v="32"/>
    <s v="+61 2 9495 8555"/>
    <s v="Monitor Money Building, 815 Pacific Hwy"/>
    <x v="27"/>
    <x v="26"/>
    <x v="13"/>
    <n v="2067"/>
    <s v="APAC"/>
    <s v="Huxley"/>
    <s v="Adrian"/>
    <s v="Medium"/>
  </r>
  <r>
    <n v="10270"/>
    <n v="43"/>
    <n v="96.84"/>
    <n v="8"/>
    <x v="816"/>
    <x v="137"/>
    <x v="0"/>
    <n v="3"/>
    <n v="7"/>
    <x v="1"/>
    <x v="1"/>
    <n v="116"/>
    <x v="20"/>
    <x v="32"/>
    <s v="+61 2 9495 8555"/>
    <s v="Monitor Money Building, 815 Pacific Hwy"/>
    <x v="27"/>
    <x v="26"/>
    <x v="13"/>
    <n v="2067"/>
    <s v="APAC"/>
    <s v="Huxley"/>
    <s v="Adrian"/>
    <s v="Medium"/>
  </r>
  <r>
    <n v="10271"/>
    <n v="38"/>
    <n v="41.72"/>
    <n v="6"/>
    <x v="817"/>
    <x v="138"/>
    <x v="0"/>
    <n v="3"/>
    <n v="7"/>
    <x v="1"/>
    <x v="2"/>
    <n v="35"/>
    <x v="28"/>
    <x v="13"/>
    <n v="4155551450"/>
    <s v="5677 Strong St."/>
    <x v="12"/>
    <x v="10"/>
    <x v="0"/>
    <n v="97562"/>
    <s v="NA"/>
    <s v="Nelson"/>
    <s v="Valarie"/>
    <s v="Small"/>
  </r>
  <r>
    <n v="10271"/>
    <n v="35"/>
    <n v="47.62"/>
    <n v="7"/>
    <x v="21"/>
    <x v="138"/>
    <x v="0"/>
    <n v="3"/>
    <n v="7"/>
    <x v="1"/>
    <x v="1"/>
    <n v="54"/>
    <x v="26"/>
    <x v="13"/>
    <n v="4155551450"/>
    <s v="5677 Strong St."/>
    <x v="12"/>
    <x v="10"/>
    <x v="0"/>
    <n v="97562"/>
    <s v="NA"/>
    <s v="Nelson"/>
    <s v="Valarie"/>
    <s v="Small"/>
  </r>
  <r>
    <n v="10271"/>
    <n v="25"/>
    <n v="69.28"/>
    <n v="11"/>
    <x v="818"/>
    <x v="138"/>
    <x v="0"/>
    <n v="3"/>
    <n v="7"/>
    <x v="1"/>
    <x v="1"/>
    <n v="60"/>
    <x v="10"/>
    <x v="13"/>
    <n v="4155551450"/>
    <s v="5677 Strong St."/>
    <x v="12"/>
    <x v="10"/>
    <x v="0"/>
    <n v="97562"/>
    <s v="NA"/>
    <s v="Nelson"/>
    <s v="Valarie"/>
    <s v="Small"/>
  </r>
  <r>
    <n v="10271"/>
    <n v="20"/>
    <n v="100"/>
    <n v="9"/>
    <x v="138"/>
    <x v="138"/>
    <x v="0"/>
    <n v="3"/>
    <n v="7"/>
    <x v="1"/>
    <x v="2"/>
    <n v="169"/>
    <x v="30"/>
    <x v="13"/>
    <n v="4155551450"/>
    <s v="5677 Strong St."/>
    <x v="12"/>
    <x v="10"/>
    <x v="0"/>
    <n v="97562"/>
    <s v="NA"/>
    <s v="Nelson"/>
    <s v="Valarie"/>
    <s v="Medium"/>
  </r>
  <r>
    <n v="10271"/>
    <n v="22"/>
    <n v="100"/>
    <n v="1"/>
    <x v="36"/>
    <x v="138"/>
    <x v="0"/>
    <n v="3"/>
    <n v="7"/>
    <x v="1"/>
    <x v="2"/>
    <n v="118"/>
    <x v="32"/>
    <x v="13"/>
    <n v="4155551450"/>
    <s v="5677 Strong St."/>
    <x v="12"/>
    <x v="10"/>
    <x v="0"/>
    <n v="97562"/>
    <s v="NA"/>
    <s v="Nelson"/>
    <s v="Valarie"/>
    <s v="Medium"/>
  </r>
  <r>
    <n v="10271"/>
    <n v="45"/>
    <n v="64.739999999999995"/>
    <n v="2"/>
    <x v="819"/>
    <x v="138"/>
    <x v="0"/>
    <n v="3"/>
    <n v="7"/>
    <x v="1"/>
    <x v="2"/>
    <n v="57"/>
    <x v="29"/>
    <x v="13"/>
    <n v="4155551450"/>
    <s v="5677 Strong St."/>
    <x v="12"/>
    <x v="10"/>
    <x v="0"/>
    <n v="97562"/>
    <s v="NA"/>
    <s v="Nelson"/>
    <s v="Valarie"/>
    <s v="Small"/>
  </r>
  <r>
    <n v="10271"/>
    <n v="31"/>
    <n v="97.17"/>
    <n v="5"/>
    <x v="820"/>
    <x v="138"/>
    <x v="0"/>
    <n v="3"/>
    <n v="7"/>
    <x v="1"/>
    <x v="1"/>
    <n v="118"/>
    <x v="38"/>
    <x v="13"/>
    <n v="4155551450"/>
    <s v="5677 Strong St."/>
    <x v="12"/>
    <x v="10"/>
    <x v="0"/>
    <n v="97562"/>
    <s v="NA"/>
    <s v="Nelson"/>
    <s v="Valarie"/>
    <s v="Medium"/>
  </r>
  <r>
    <n v="10271"/>
    <n v="34"/>
    <n v="98.39"/>
    <n v="3"/>
    <x v="821"/>
    <x v="138"/>
    <x v="0"/>
    <n v="3"/>
    <n v="7"/>
    <x v="1"/>
    <x v="1"/>
    <n v="115"/>
    <x v="35"/>
    <x v="13"/>
    <n v="4155551450"/>
    <s v="5677 Strong St."/>
    <x v="12"/>
    <x v="10"/>
    <x v="0"/>
    <n v="97562"/>
    <s v="NA"/>
    <s v="Nelson"/>
    <s v="Valarie"/>
    <s v="Medium"/>
  </r>
  <r>
    <n v="10271"/>
    <n v="43"/>
    <n v="100"/>
    <n v="10"/>
    <x v="42"/>
    <x v="138"/>
    <x v="0"/>
    <n v="3"/>
    <n v="7"/>
    <x v="1"/>
    <x v="1"/>
    <n v="127"/>
    <x v="22"/>
    <x v="13"/>
    <n v="4155551450"/>
    <s v="5677 Strong St."/>
    <x v="12"/>
    <x v="10"/>
    <x v="0"/>
    <n v="97562"/>
    <s v="NA"/>
    <s v="Nelson"/>
    <s v="Valarie"/>
    <s v="Medium"/>
  </r>
  <r>
    <n v="10271"/>
    <n v="50"/>
    <n v="100"/>
    <n v="4"/>
    <x v="43"/>
    <x v="138"/>
    <x v="0"/>
    <n v="3"/>
    <n v="7"/>
    <x v="1"/>
    <x v="2"/>
    <n v="163"/>
    <x v="31"/>
    <x v="13"/>
    <n v="4155551450"/>
    <s v="5677 Strong St."/>
    <x v="12"/>
    <x v="10"/>
    <x v="0"/>
    <n v="97562"/>
    <s v="NA"/>
    <s v="Nelson"/>
    <s v="Valarie"/>
    <s v="Large"/>
  </r>
  <r>
    <n v="10271"/>
    <n v="50"/>
    <n v="100"/>
    <n v="8"/>
    <x v="43"/>
    <x v="138"/>
    <x v="0"/>
    <n v="3"/>
    <n v="7"/>
    <x v="1"/>
    <x v="1"/>
    <n v="122"/>
    <x v="33"/>
    <x v="13"/>
    <n v="4155551450"/>
    <s v="5677 Strong St."/>
    <x v="12"/>
    <x v="10"/>
    <x v="0"/>
    <n v="97562"/>
    <s v="NA"/>
    <s v="Nelson"/>
    <s v="Valarie"/>
    <s v="Medium"/>
  </r>
  <r>
    <n v="10272"/>
    <n v="43"/>
    <n v="56.82"/>
    <n v="4"/>
    <x v="822"/>
    <x v="138"/>
    <x v="0"/>
    <n v="3"/>
    <n v="7"/>
    <x v="1"/>
    <x v="3"/>
    <n v="58"/>
    <x v="27"/>
    <x v="85"/>
    <n v="2155551555"/>
    <s v="7586 Pompton St."/>
    <x v="69"/>
    <x v="56"/>
    <x v="0"/>
    <n v="70267"/>
    <s v="NA"/>
    <s v="Yu"/>
    <s v="Kyung"/>
    <s v="Small"/>
  </r>
  <r>
    <n v="10272"/>
    <n v="25"/>
    <n v="100"/>
    <n v="5"/>
    <x v="6"/>
    <x v="138"/>
    <x v="0"/>
    <n v="3"/>
    <n v="7"/>
    <x v="1"/>
    <x v="2"/>
    <n v="143"/>
    <x v="37"/>
    <x v="85"/>
    <n v="2155551555"/>
    <s v="7586 Pompton St."/>
    <x v="69"/>
    <x v="56"/>
    <x v="0"/>
    <n v="70267"/>
    <s v="NA"/>
    <s v="Yu"/>
    <s v="Kyung"/>
    <s v="Medium"/>
  </r>
  <r>
    <n v="10272"/>
    <n v="27"/>
    <n v="100"/>
    <n v="3"/>
    <x v="14"/>
    <x v="138"/>
    <x v="0"/>
    <n v="3"/>
    <n v="7"/>
    <x v="1"/>
    <x v="2"/>
    <n v="151"/>
    <x v="36"/>
    <x v="85"/>
    <n v="2155551555"/>
    <s v="7586 Pompton St."/>
    <x v="69"/>
    <x v="56"/>
    <x v="0"/>
    <n v="70267"/>
    <s v="NA"/>
    <s v="Yu"/>
    <s v="Kyung"/>
    <s v="Medium"/>
  </r>
  <r>
    <n v="10272"/>
    <n v="45"/>
    <n v="64.63"/>
    <n v="6"/>
    <x v="823"/>
    <x v="138"/>
    <x v="0"/>
    <n v="3"/>
    <n v="7"/>
    <x v="1"/>
    <x v="3"/>
    <n v="62"/>
    <x v="34"/>
    <x v="85"/>
    <n v="2155551555"/>
    <s v="7586 Pompton St."/>
    <x v="69"/>
    <x v="56"/>
    <x v="0"/>
    <n v="70267"/>
    <s v="NA"/>
    <s v="Yu"/>
    <s v="Kyung"/>
    <s v="Small"/>
  </r>
  <r>
    <n v="10272"/>
    <n v="35"/>
    <n v="100"/>
    <n v="2"/>
    <x v="17"/>
    <x v="138"/>
    <x v="0"/>
    <n v="3"/>
    <n v="7"/>
    <x v="1"/>
    <x v="2"/>
    <n v="207"/>
    <x v="51"/>
    <x v="85"/>
    <n v="2155551555"/>
    <s v="7586 Pompton St."/>
    <x v="69"/>
    <x v="56"/>
    <x v="0"/>
    <n v="70267"/>
    <s v="NA"/>
    <s v="Yu"/>
    <s v="Kyung"/>
    <s v="Medium"/>
  </r>
  <r>
    <n v="10272"/>
    <n v="39"/>
    <n v="100"/>
    <n v="1"/>
    <x v="9"/>
    <x v="138"/>
    <x v="0"/>
    <n v="3"/>
    <n v="7"/>
    <x v="1"/>
    <x v="2"/>
    <n v="173"/>
    <x v="45"/>
    <x v="85"/>
    <n v="2155551555"/>
    <s v="7586 Pompton St."/>
    <x v="69"/>
    <x v="56"/>
    <x v="0"/>
    <n v="70267"/>
    <s v="NA"/>
    <s v="Yu"/>
    <s v="Kyung"/>
    <s v="Large"/>
  </r>
  <r>
    <n v="10273"/>
    <n v="21"/>
    <n v="65.34"/>
    <n v="7"/>
    <x v="824"/>
    <x v="139"/>
    <x v="0"/>
    <n v="3"/>
    <n v="7"/>
    <x v="1"/>
    <x v="4"/>
    <n v="66"/>
    <x v="44"/>
    <x v="72"/>
    <s v="(02) 5554 67"/>
    <s v="Rue Joseph-Bens 532"/>
    <x v="58"/>
    <x v="50"/>
    <x v="10"/>
    <s v="B-1180"/>
    <s v="EMEA"/>
    <s v="Dewey"/>
    <s v="Catherine"/>
    <s v="Small"/>
  </r>
  <r>
    <n v="10273"/>
    <n v="37"/>
    <n v="45.86"/>
    <n v="10"/>
    <x v="825"/>
    <x v="139"/>
    <x v="0"/>
    <n v="3"/>
    <n v="7"/>
    <x v="1"/>
    <x v="4"/>
    <n v="54"/>
    <x v="39"/>
    <x v="72"/>
    <s v="(02) 5554 67"/>
    <s v="Rue Joseph-Bens 532"/>
    <x v="58"/>
    <x v="50"/>
    <x v="10"/>
    <s v="B-1180"/>
    <s v="EMEA"/>
    <s v="Dewey"/>
    <s v="Catherine"/>
    <s v="Small"/>
  </r>
  <r>
    <n v="10273"/>
    <n v="21"/>
    <n v="100"/>
    <n v="14"/>
    <x v="59"/>
    <x v="139"/>
    <x v="0"/>
    <n v="3"/>
    <n v="7"/>
    <x v="1"/>
    <x v="4"/>
    <n v="86"/>
    <x v="40"/>
    <x v="72"/>
    <s v="(02) 5554 67"/>
    <s v="Rue Joseph-Bens 532"/>
    <x v="58"/>
    <x v="50"/>
    <x v="10"/>
    <s v="B-1180"/>
    <s v="EMEA"/>
    <s v="Dewey"/>
    <s v="Catherine"/>
    <s v="Small"/>
  </r>
  <r>
    <n v="10273"/>
    <n v="22"/>
    <n v="100"/>
    <n v="11"/>
    <x v="36"/>
    <x v="139"/>
    <x v="0"/>
    <n v="3"/>
    <n v="7"/>
    <x v="1"/>
    <x v="4"/>
    <n v="122"/>
    <x v="52"/>
    <x v="72"/>
    <s v="(02) 5554 67"/>
    <s v="Rue Joseph-Bens 532"/>
    <x v="58"/>
    <x v="50"/>
    <x v="10"/>
    <s v="B-1180"/>
    <s v="EMEA"/>
    <s v="Dewey"/>
    <s v="Catherine"/>
    <s v="Small"/>
  </r>
  <r>
    <n v="10273"/>
    <n v="33"/>
    <n v="71.09"/>
    <n v="12"/>
    <x v="826"/>
    <x v="139"/>
    <x v="0"/>
    <n v="3"/>
    <n v="7"/>
    <x v="1"/>
    <x v="0"/>
    <n v="87"/>
    <x v="48"/>
    <x v="72"/>
    <s v="(02) 5554 67"/>
    <s v="Rue Joseph-Bens 532"/>
    <x v="58"/>
    <x v="50"/>
    <x v="10"/>
    <s v="B-1180"/>
    <s v="EMEA"/>
    <s v="Dewey"/>
    <s v="Catherine"/>
    <s v="Small"/>
  </r>
  <r>
    <n v="10273"/>
    <n v="26"/>
    <n v="100"/>
    <n v="9"/>
    <x v="7"/>
    <x v="139"/>
    <x v="0"/>
    <n v="3"/>
    <n v="7"/>
    <x v="1"/>
    <x v="4"/>
    <n v="99"/>
    <x v="43"/>
    <x v="72"/>
    <s v="(02) 5554 67"/>
    <s v="Rue Joseph-Bens 532"/>
    <x v="58"/>
    <x v="50"/>
    <x v="10"/>
    <s v="B-1180"/>
    <s v="EMEA"/>
    <s v="Dewey"/>
    <s v="Catherine"/>
    <s v="Small"/>
  </r>
  <r>
    <n v="10273"/>
    <n v="42"/>
    <n v="62.16"/>
    <n v="5"/>
    <x v="827"/>
    <x v="139"/>
    <x v="0"/>
    <n v="3"/>
    <n v="7"/>
    <x v="1"/>
    <x v="4"/>
    <n v="72"/>
    <x v="41"/>
    <x v="72"/>
    <s v="(02) 5554 67"/>
    <s v="Rue Joseph-Bens 532"/>
    <x v="58"/>
    <x v="50"/>
    <x v="10"/>
    <s v="B-1180"/>
    <s v="EMEA"/>
    <s v="Dewey"/>
    <s v="Catherine"/>
    <s v="Small"/>
  </r>
  <r>
    <n v="10273"/>
    <n v="27"/>
    <n v="100"/>
    <n v="6"/>
    <x v="14"/>
    <x v="139"/>
    <x v="0"/>
    <n v="3"/>
    <n v="7"/>
    <x v="1"/>
    <x v="0"/>
    <n v="88"/>
    <x v="47"/>
    <x v="72"/>
    <s v="(02) 5554 67"/>
    <s v="Rue Joseph-Bens 532"/>
    <x v="58"/>
    <x v="50"/>
    <x v="10"/>
    <s v="B-1180"/>
    <s v="EMEA"/>
    <s v="Dewey"/>
    <s v="Catherine"/>
    <s v="Small"/>
  </r>
  <r>
    <n v="10273"/>
    <n v="30"/>
    <n v="100"/>
    <n v="4"/>
    <x v="2"/>
    <x v="139"/>
    <x v="0"/>
    <n v="3"/>
    <n v="7"/>
    <x v="1"/>
    <x v="2"/>
    <n v="136"/>
    <x v="53"/>
    <x v="72"/>
    <s v="(02) 5554 67"/>
    <s v="Rue Joseph-Bens 532"/>
    <x v="58"/>
    <x v="50"/>
    <x v="10"/>
    <s v="B-1180"/>
    <s v="EMEA"/>
    <s v="Dewey"/>
    <s v="Catherine"/>
    <s v="Medium"/>
  </r>
  <r>
    <n v="10273"/>
    <n v="34"/>
    <n v="98.06"/>
    <n v="2"/>
    <x v="828"/>
    <x v="139"/>
    <x v="0"/>
    <n v="3"/>
    <n v="7"/>
    <x v="1"/>
    <x v="4"/>
    <n v="86"/>
    <x v="68"/>
    <x v="72"/>
    <s v="(02) 5554 67"/>
    <s v="Rue Joseph-Bens 532"/>
    <x v="58"/>
    <x v="50"/>
    <x v="10"/>
    <s v="B-1180"/>
    <s v="EMEA"/>
    <s v="Dewey"/>
    <s v="Catherine"/>
    <s v="Medium"/>
  </r>
  <r>
    <n v="10273"/>
    <n v="40"/>
    <n v="86.15"/>
    <n v="8"/>
    <x v="829"/>
    <x v="139"/>
    <x v="0"/>
    <n v="3"/>
    <n v="7"/>
    <x v="1"/>
    <x v="4"/>
    <n v="100"/>
    <x v="46"/>
    <x v="72"/>
    <s v="(02) 5554 67"/>
    <s v="Rue Joseph-Bens 532"/>
    <x v="58"/>
    <x v="50"/>
    <x v="10"/>
    <s v="B-1180"/>
    <s v="EMEA"/>
    <s v="Dewey"/>
    <s v="Catherine"/>
    <s v="Medium"/>
  </r>
  <r>
    <n v="10273"/>
    <n v="48"/>
    <n v="83.02"/>
    <n v="3"/>
    <x v="830"/>
    <x v="139"/>
    <x v="0"/>
    <n v="3"/>
    <n v="7"/>
    <x v="1"/>
    <x v="0"/>
    <n v="83"/>
    <x v="50"/>
    <x v="72"/>
    <s v="(02) 5554 67"/>
    <s v="Rue Joseph-Bens 532"/>
    <x v="58"/>
    <x v="50"/>
    <x v="10"/>
    <s v="B-1180"/>
    <s v="EMEA"/>
    <s v="Dewey"/>
    <s v="Catherine"/>
    <s v="Medium"/>
  </r>
  <r>
    <n v="10273"/>
    <n v="40"/>
    <n v="100"/>
    <n v="13"/>
    <x v="72"/>
    <x v="139"/>
    <x v="0"/>
    <n v="3"/>
    <n v="7"/>
    <x v="1"/>
    <x v="0"/>
    <n v="136"/>
    <x v="42"/>
    <x v="72"/>
    <s v="(02) 5554 67"/>
    <s v="Rue Joseph-Bens 532"/>
    <x v="58"/>
    <x v="50"/>
    <x v="10"/>
    <s v="B-1180"/>
    <s v="EMEA"/>
    <s v="Dewey"/>
    <s v="Catherine"/>
    <s v="Medium"/>
  </r>
  <r>
    <n v="10273"/>
    <n v="50"/>
    <n v="85.75"/>
    <n v="1"/>
    <x v="831"/>
    <x v="139"/>
    <x v="0"/>
    <n v="3"/>
    <n v="7"/>
    <x v="1"/>
    <x v="0"/>
    <n v="105"/>
    <x v="71"/>
    <x v="72"/>
    <s v="(02) 5554 67"/>
    <s v="Rue Joseph-Bens 532"/>
    <x v="58"/>
    <x v="50"/>
    <x v="10"/>
    <s v="B-1180"/>
    <s v="EMEA"/>
    <s v="Dewey"/>
    <s v="Catherine"/>
    <s v="Medium"/>
  </r>
  <r>
    <n v="10273"/>
    <n v="47"/>
    <n v="100"/>
    <n v="15"/>
    <x v="76"/>
    <x v="139"/>
    <x v="0"/>
    <n v="3"/>
    <n v="7"/>
    <x v="1"/>
    <x v="3"/>
    <n v="100"/>
    <x v="49"/>
    <x v="72"/>
    <s v="(02) 5554 67"/>
    <s v="Rue Joseph-Bens 532"/>
    <x v="58"/>
    <x v="50"/>
    <x v="10"/>
    <s v="B-1180"/>
    <s v="EMEA"/>
    <s v="Dewey"/>
    <s v="Catherine"/>
    <s v="Medium"/>
  </r>
  <r>
    <n v="10274"/>
    <n v="24"/>
    <n v="72.33"/>
    <n v="3"/>
    <x v="832"/>
    <x v="139"/>
    <x v="0"/>
    <n v="3"/>
    <n v="7"/>
    <x v="1"/>
    <x v="0"/>
    <n v="65"/>
    <x v="55"/>
    <x v="37"/>
    <n v="6175558555"/>
    <s v="7825 Douglas Av."/>
    <x v="24"/>
    <x v="23"/>
    <x v="0"/>
    <n v="58339"/>
    <s v="NA"/>
    <s v="Nelson"/>
    <s v="Allen"/>
    <s v="Small"/>
  </r>
  <r>
    <n v="10274"/>
    <n v="32"/>
    <n v="58.6"/>
    <n v="4"/>
    <x v="833"/>
    <x v="139"/>
    <x v="0"/>
    <n v="3"/>
    <n v="7"/>
    <x v="1"/>
    <x v="5"/>
    <n v="49"/>
    <x v="59"/>
    <x v="37"/>
    <n v="6175558555"/>
    <s v="7825 Douglas Av."/>
    <x v="24"/>
    <x v="23"/>
    <x v="0"/>
    <n v="58339"/>
    <s v="NA"/>
    <s v="Nelson"/>
    <s v="Allen"/>
    <s v="Small"/>
  </r>
  <r>
    <n v="10274"/>
    <n v="24"/>
    <n v="90.52"/>
    <n v="5"/>
    <x v="503"/>
    <x v="139"/>
    <x v="0"/>
    <n v="3"/>
    <n v="7"/>
    <x v="1"/>
    <x v="4"/>
    <n v="90"/>
    <x v="61"/>
    <x v="37"/>
    <n v="6175558555"/>
    <s v="7825 Douglas Av."/>
    <x v="24"/>
    <x v="23"/>
    <x v="0"/>
    <n v="58339"/>
    <s v="NA"/>
    <s v="Nelson"/>
    <s v="Allen"/>
    <s v="Small"/>
  </r>
  <r>
    <n v="10274"/>
    <n v="40"/>
    <n v="65.08"/>
    <n v="2"/>
    <x v="834"/>
    <x v="139"/>
    <x v="0"/>
    <n v="3"/>
    <n v="7"/>
    <x v="1"/>
    <x v="5"/>
    <n v="68"/>
    <x v="70"/>
    <x v="37"/>
    <n v="6175558555"/>
    <s v="7825 Douglas Av."/>
    <x v="24"/>
    <x v="23"/>
    <x v="0"/>
    <n v="58339"/>
    <s v="NA"/>
    <s v="Nelson"/>
    <s v="Allen"/>
    <s v="Small"/>
  </r>
  <r>
    <n v="10274"/>
    <n v="41"/>
    <n v="100"/>
    <n v="1"/>
    <x v="32"/>
    <x v="139"/>
    <x v="0"/>
    <n v="3"/>
    <n v="7"/>
    <x v="1"/>
    <x v="5"/>
    <n v="157"/>
    <x v="69"/>
    <x v="37"/>
    <n v="6175558555"/>
    <s v="7825 Douglas Av."/>
    <x v="24"/>
    <x v="23"/>
    <x v="0"/>
    <n v="58339"/>
    <s v="NA"/>
    <s v="Nelson"/>
    <s v="Allen"/>
    <s v="Medium"/>
  </r>
  <r>
    <n v="10275"/>
    <n v="27"/>
    <n v="62.31"/>
    <n v="10"/>
    <x v="835"/>
    <x v="140"/>
    <x v="0"/>
    <n v="3"/>
    <n v="7"/>
    <x v="1"/>
    <x v="5"/>
    <n v="72"/>
    <x v="56"/>
    <x v="86"/>
    <s v="40.67.8555"/>
    <s v="67, rue des Cinquante Otages"/>
    <x v="21"/>
    <x v="19"/>
    <x v="9"/>
    <n v="44000"/>
    <s v="EMEA"/>
    <s v="Labrune"/>
    <s v="Janine"/>
    <s v="Small"/>
  </r>
  <r>
    <n v="10275"/>
    <n v="38"/>
    <n v="45.39"/>
    <n v="13"/>
    <x v="836"/>
    <x v="140"/>
    <x v="0"/>
    <n v="3"/>
    <n v="7"/>
    <x v="1"/>
    <x v="0"/>
    <n v="43"/>
    <x v="54"/>
    <x v="86"/>
    <s v="40.67.8555"/>
    <s v="67, rue des Cinquante Otages"/>
    <x v="21"/>
    <x v="19"/>
    <x v="9"/>
    <n v="44000"/>
    <s v="EMEA"/>
    <s v="Labrune"/>
    <s v="Janine"/>
    <s v="Small"/>
  </r>
  <r>
    <n v="10275"/>
    <n v="28"/>
    <n v="63.97"/>
    <n v="12"/>
    <x v="837"/>
    <x v="140"/>
    <x v="0"/>
    <n v="3"/>
    <n v="7"/>
    <x v="1"/>
    <x v="0"/>
    <n v="68"/>
    <x v="57"/>
    <x v="86"/>
    <s v="40.67.8555"/>
    <s v="67, rue des Cinquante Otages"/>
    <x v="21"/>
    <x v="19"/>
    <x v="9"/>
    <n v="44000"/>
    <s v="EMEA"/>
    <s v="Labrune"/>
    <s v="Janine"/>
    <s v="Small"/>
  </r>
  <r>
    <n v="10275"/>
    <n v="23"/>
    <n v="81.91"/>
    <n v="7"/>
    <x v="838"/>
    <x v="140"/>
    <x v="0"/>
    <n v="3"/>
    <n v="7"/>
    <x v="1"/>
    <x v="6"/>
    <n v="99"/>
    <x v="72"/>
    <x v="86"/>
    <s v="40.67.8555"/>
    <s v="67, rue des Cinquante Otages"/>
    <x v="21"/>
    <x v="19"/>
    <x v="9"/>
    <n v="44000"/>
    <s v="EMEA"/>
    <s v="Labrune"/>
    <s v="Janine"/>
    <s v="Small"/>
  </r>
  <r>
    <n v="10275"/>
    <n v="21"/>
    <n v="100"/>
    <n v="2"/>
    <x v="59"/>
    <x v="140"/>
    <x v="0"/>
    <n v="3"/>
    <n v="7"/>
    <x v="1"/>
    <x v="6"/>
    <n v="112"/>
    <x v="75"/>
    <x v="86"/>
    <s v="40.67.8555"/>
    <s v="67, rue des Cinquante Otages"/>
    <x v="21"/>
    <x v="19"/>
    <x v="9"/>
    <n v="44000"/>
    <s v="EMEA"/>
    <s v="Labrune"/>
    <s v="Janine"/>
    <s v="Small"/>
  </r>
  <r>
    <n v="10275"/>
    <n v="22"/>
    <n v="100"/>
    <n v="4"/>
    <x v="36"/>
    <x v="140"/>
    <x v="0"/>
    <n v="3"/>
    <n v="7"/>
    <x v="1"/>
    <x v="6"/>
    <n v="118"/>
    <x v="79"/>
    <x v="86"/>
    <s v="40.67.8555"/>
    <s v="67, rue des Cinquante Otages"/>
    <x v="21"/>
    <x v="19"/>
    <x v="9"/>
    <n v="44000"/>
    <s v="EMEA"/>
    <s v="Labrune"/>
    <s v="Janine"/>
    <s v="Small"/>
  </r>
  <r>
    <n v="10275"/>
    <n v="31"/>
    <n v="72.55"/>
    <n v="17"/>
    <x v="839"/>
    <x v="140"/>
    <x v="0"/>
    <n v="3"/>
    <n v="7"/>
    <x v="1"/>
    <x v="5"/>
    <n v="74"/>
    <x v="60"/>
    <x v="86"/>
    <s v="40.67.8555"/>
    <s v="67, rue des Cinquante Otages"/>
    <x v="21"/>
    <x v="19"/>
    <x v="9"/>
    <n v="44000"/>
    <s v="EMEA"/>
    <s v="Labrune"/>
    <s v="Janine"/>
    <s v="Small"/>
  </r>
  <r>
    <n v="10275"/>
    <n v="37"/>
    <n v="63.6"/>
    <n v="5"/>
    <x v="840"/>
    <x v="140"/>
    <x v="0"/>
    <n v="3"/>
    <n v="7"/>
    <x v="1"/>
    <x v="6"/>
    <n v="60"/>
    <x v="73"/>
    <x v="86"/>
    <s v="40.67.8555"/>
    <s v="67, rue des Cinquante Otages"/>
    <x v="21"/>
    <x v="19"/>
    <x v="9"/>
    <n v="44000"/>
    <s v="EMEA"/>
    <s v="Labrune"/>
    <s v="Janine"/>
    <s v="Small"/>
  </r>
  <r>
    <n v="10275"/>
    <n v="25"/>
    <n v="95.2"/>
    <n v="11"/>
    <x v="841"/>
    <x v="140"/>
    <x v="0"/>
    <n v="3"/>
    <n v="7"/>
    <x v="1"/>
    <x v="5"/>
    <n v="109"/>
    <x v="58"/>
    <x v="86"/>
    <s v="40.67.8555"/>
    <s v="67, rue des Cinquante Otages"/>
    <x v="21"/>
    <x v="19"/>
    <x v="9"/>
    <n v="44000"/>
    <s v="EMEA"/>
    <s v="Labrune"/>
    <s v="Janine"/>
    <s v="Small"/>
  </r>
  <r>
    <n v="10275"/>
    <n v="30"/>
    <n v="79.98"/>
    <n v="6"/>
    <x v="842"/>
    <x v="140"/>
    <x v="0"/>
    <n v="3"/>
    <n v="7"/>
    <x v="1"/>
    <x v="6"/>
    <n v="76"/>
    <x v="78"/>
    <x v="86"/>
    <s v="40.67.8555"/>
    <s v="67, rue des Cinquante Otages"/>
    <x v="21"/>
    <x v="19"/>
    <x v="9"/>
    <n v="44000"/>
    <s v="EMEA"/>
    <s v="Labrune"/>
    <s v="Janine"/>
    <s v="Small"/>
  </r>
  <r>
    <n v="10275"/>
    <n v="32"/>
    <n v="89.51"/>
    <n v="14"/>
    <x v="843"/>
    <x v="140"/>
    <x v="0"/>
    <n v="3"/>
    <n v="7"/>
    <x v="1"/>
    <x v="5"/>
    <n v="91"/>
    <x v="63"/>
    <x v="86"/>
    <s v="40.67.8555"/>
    <s v="67, rue des Cinquante Otages"/>
    <x v="21"/>
    <x v="19"/>
    <x v="9"/>
    <n v="44000"/>
    <s v="EMEA"/>
    <s v="Labrune"/>
    <s v="Janine"/>
    <s v="Small"/>
  </r>
  <r>
    <n v="10275"/>
    <n v="35"/>
    <n v="90.39"/>
    <n v="9"/>
    <x v="844"/>
    <x v="140"/>
    <x v="0"/>
    <n v="3"/>
    <n v="7"/>
    <x v="1"/>
    <x v="5"/>
    <n v="84"/>
    <x v="62"/>
    <x v="86"/>
    <s v="40.67.8555"/>
    <s v="67, rue des Cinquante Otages"/>
    <x v="21"/>
    <x v="19"/>
    <x v="9"/>
    <n v="44000"/>
    <s v="EMEA"/>
    <s v="Labrune"/>
    <s v="Janine"/>
    <s v="Medium"/>
  </r>
  <r>
    <n v="10275"/>
    <n v="43"/>
    <n v="73.599999999999994"/>
    <n v="15"/>
    <x v="845"/>
    <x v="140"/>
    <x v="0"/>
    <n v="3"/>
    <n v="7"/>
    <x v="1"/>
    <x v="5"/>
    <n v="80"/>
    <x v="66"/>
    <x v="86"/>
    <s v="40.67.8555"/>
    <s v="67, rue des Cinquante Otages"/>
    <x v="21"/>
    <x v="19"/>
    <x v="9"/>
    <n v="44000"/>
    <s v="EMEA"/>
    <s v="Labrune"/>
    <s v="Janine"/>
    <s v="Medium"/>
  </r>
  <r>
    <n v="10275"/>
    <n v="41"/>
    <n v="81.89"/>
    <n v="18"/>
    <x v="846"/>
    <x v="140"/>
    <x v="0"/>
    <n v="3"/>
    <n v="7"/>
    <x v="1"/>
    <x v="5"/>
    <n v="68"/>
    <x v="65"/>
    <x v="86"/>
    <s v="40.67.8555"/>
    <s v="67, rue des Cinquante Otages"/>
    <x v="21"/>
    <x v="19"/>
    <x v="9"/>
    <n v="44000"/>
    <s v="EMEA"/>
    <s v="Labrune"/>
    <s v="Janine"/>
    <s v="Medium"/>
  </r>
  <r>
    <n v="10275"/>
    <n v="36"/>
    <n v="100"/>
    <n v="3"/>
    <x v="18"/>
    <x v="140"/>
    <x v="0"/>
    <n v="3"/>
    <n v="7"/>
    <x v="1"/>
    <x v="6"/>
    <n v="193"/>
    <x v="76"/>
    <x v="86"/>
    <s v="40.67.8555"/>
    <s v="67, rue des Cinquante Otages"/>
    <x v="21"/>
    <x v="19"/>
    <x v="9"/>
    <n v="44000"/>
    <s v="EMEA"/>
    <s v="Labrune"/>
    <s v="Janine"/>
    <s v="Medium"/>
  </r>
  <r>
    <n v="10275"/>
    <n v="39"/>
    <n v="100"/>
    <n v="16"/>
    <x v="9"/>
    <x v="140"/>
    <x v="0"/>
    <n v="3"/>
    <n v="7"/>
    <x v="1"/>
    <x v="5"/>
    <n v="99"/>
    <x v="67"/>
    <x v="86"/>
    <s v="40.67.8555"/>
    <s v="67, rue des Cinquante Otages"/>
    <x v="21"/>
    <x v="19"/>
    <x v="9"/>
    <n v="44000"/>
    <s v="EMEA"/>
    <s v="Labrune"/>
    <s v="Janine"/>
    <s v="Medium"/>
  </r>
  <r>
    <n v="10275"/>
    <n v="45"/>
    <n v="92.83"/>
    <n v="1"/>
    <x v="847"/>
    <x v="140"/>
    <x v="0"/>
    <n v="3"/>
    <n v="7"/>
    <x v="1"/>
    <x v="6"/>
    <n v="95"/>
    <x v="77"/>
    <x v="86"/>
    <s v="40.67.8555"/>
    <s v="67, rue des Cinquante Otages"/>
    <x v="21"/>
    <x v="19"/>
    <x v="9"/>
    <n v="44000"/>
    <s v="EMEA"/>
    <s v="Labrune"/>
    <s v="Janine"/>
    <s v="Medium"/>
  </r>
  <r>
    <n v="10275"/>
    <n v="48"/>
    <n v="100"/>
    <n v="8"/>
    <x v="98"/>
    <x v="140"/>
    <x v="0"/>
    <n v="3"/>
    <n v="7"/>
    <x v="1"/>
    <x v="5"/>
    <n v="118"/>
    <x v="64"/>
    <x v="86"/>
    <s v="40.67.8555"/>
    <s v="67, rue des Cinquante Otages"/>
    <x v="21"/>
    <x v="19"/>
    <x v="9"/>
    <n v="44000"/>
    <s v="EMEA"/>
    <s v="Labrune"/>
    <s v="Janine"/>
    <s v="Medium"/>
  </r>
  <r>
    <n v="10276"/>
    <n v="27"/>
    <n v="36.61"/>
    <n v="10"/>
    <x v="848"/>
    <x v="141"/>
    <x v="0"/>
    <n v="3"/>
    <n v="8"/>
    <x v="1"/>
    <x v="6"/>
    <n v="40"/>
    <x v="80"/>
    <x v="87"/>
    <n v="6175557555"/>
    <s v="7635 Spinnaker Dr."/>
    <x v="24"/>
    <x v="23"/>
    <x v="0"/>
    <n v="58339"/>
    <s v="NA"/>
    <s v="Barajas"/>
    <s v="Miguel"/>
    <s v="Small"/>
  </r>
  <r>
    <n v="10276"/>
    <n v="20"/>
    <n v="61.23"/>
    <n v="2"/>
    <x v="849"/>
    <x v="141"/>
    <x v="0"/>
    <n v="3"/>
    <n v="8"/>
    <x v="1"/>
    <x v="2"/>
    <n v="61"/>
    <x v="82"/>
    <x v="87"/>
    <n v="6175557555"/>
    <s v="7635 Spinnaker Dr."/>
    <x v="24"/>
    <x v="23"/>
    <x v="0"/>
    <n v="58339"/>
    <s v="NA"/>
    <s v="Barajas"/>
    <s v="Miguel"/>
    <s v="Small"/>
  </r>
  <r>
    <n v="10276"/>
    <n v="21"/>
    <n v="70.78"/>
    <n v="11"/>
    <x v="850"/>
    <x v="141"/>
    <x v="0"/>
    <n v="3"/>
    <n v="8"/>
    <x v="1"/>
    <x v="6"/>
    <n v="81"/>
    <x v="85"/>
    <x v="87"/>
    <n v="6175557555"/>
    <s v="7635 Spinnaker Dr."/>
    <x v="24"/>
    <x v="23"/>
    <x v="0"/>
    <n v="58339"/>
    <s v="NA"/>
    <s v="Barajas"/>
    <s v="Miguel"/>
    <s v="Small"/>
  </r>
  <r>
    <n v="10276"/>
    <n v="33"/>
    <n v="50.36"/>
    <n v="9"/>
    <x v="851"/>
    <x v="141"/>
    <x v="0"/>
    <n v="3"/>
    <n v="8"/>
    <x v="1"/>
    <x v="6"/>
    <n v="62"/>
    <x v="87"/>
    <x v="87"/>
    <n v="6175557555"/>
    <s v="7635 Spinnaker Dr."/>
    <x v="24"/>
    <x v="23"/>
    <x v="0"/>
    <n v="58339"/>
    <s v="NA"/>
    <s v="Barajas"/>
    <s v="Miguel"/>
    <s v="Small"/>
  </r>
  <r>
    <n v="10276"/>
    <n v="38"/>
    <n v="69.959999999999994"/>
    <n v="6"/>
    <x v="852"/>
    <x v="141"/>
    <x v="0"/>
    <n v="3"/>
    <n v="8"/>
    <x v="1"/>
    <x v="2"/>
    <n v="80"/>
    <x v="81"/>
    <x v="87"/>
    <n v="6175557555"/>
    <s v="7635 Spinnaker Dr."/>
    <x v="24"/>
    <x v="23"/>
    <x v="0"/>
    <n v="58339"/>
    <s v="NA"/>
    <s v="Barajas"/>
    <s v="Miguel"/>
    <s v="Small"/>
  </r>
  <r>
    <n v="10276"/>
    <n v="30"/>
    <n v="100"/>
    <n v="5"/>
    <x v="2"/>
    <x v="141"/>
    <x v="0"/>
    <n v="3"/>
    <n v="8"/>
    <x v="1"/>
    <x v="2"/>
    <n v="146"/>
    <x v="86"/>
    <x v="87"/>
    <n v="6175557555"/>
    <s v="7635 Spinnaker Dr."/>
    <x v="24"/>
    <x v="23"/>
    <x v="0"/>
    <n v="58339"/>
    <s v="NA"/>
    <s v="Barajas"/>
    <s v="Miguel"/>
    <s v="Medium"/>
  </r>
  <r>
    <n v="10276"/>
    <n v="38"/>
    <n v="83.79"/>
    <n v="4"/>
    <x v="853"/>
    <x v="141"/>
    <x v="0"/>
    <n v="3"/>
    <n v="8"/>
    <x v="1"/>
    <x v="2"/>
    <n v="79"/>
    <x v="91"/>
    <x v="87"/>
    <n v="6175557555"/>
    <s v="7635 Spinnaker Dr."/>
    <x v="24"/>
    <x v="23"/>
    <x v="0"/>
    <n v="58339"/>
    <s v="NA"/>
    <s v="Barajas"/>
    <s v="Miguel"/>
    <s v="Medium"/>
  </r>
  <r>
    <n v="10276"/>
    <n v="46"/>
    <n v="75.489999999999995"/>
    <n v="12"/>
    <x v="854"/>
    <x v="141"/>
    <x v="0"/>
    <n v="3"/>
    <n v="8"/>
    <x v="1"/>
    <x v="6"/>
    <n v="69"/>
    <x v="83"/>
    <x v="87"/>
    <n v="6175557555"/>
    <s v="7635 Spinnaker Dr."/>
    <x v="24"/>
    <x v="23"/>
    <x v="0"/>
    <n v="58339"/>
    <s v="NA"/>
    <s v="Barajas"/>
    <s v="Miguel"/>
    <s v="Medium"/>
  </r>
  <r>
    <n v="10276"/>
    <n v="48"/>
    <n v="75.180000000000007"/>
    <n v="7"/>
    <x v="855"/>
    <x v="141"/>
    <x v="0"/>
    <n v="3"/>
    <n v="8"/>
    <x v="1"/>
    <x v="2"/>
    <n v="80"/>
    <x v="84"/>
    <x v="87"/>
    <n v="6175557555"/>
    <s v="7635 Spinnaker Dr."/>
    <x v="24"/>
    <x v="23"/>
    <x v="0"/>
    <n v="58339"/>
    <s v="NA"/>
    <s v="Barajas"/>
    <s v="Miguel"/>
    <s v="Medium"/>
  </r>
  <r>
    <n v="10276"/>
    <n v="38"/>
    <n v="100"/>
    <n v="13"/>
    <x v="31"/>
    <x v="141"/>
    <x v="0"/>
    <n v="3"/>
    <n v="8"/>
    <x v="1"/>
    <x v="6"/>
    <n v="102"/>
    <x v="88"/>
    <x v="87"/>
    <n v="6175557555"/>
    <s v="7635 Spinnaker Dr."/>
    <x v="24"/>
    <x v="23"/>
    <x v="0"/>
    <n v="58339"/>
    <s v="NA"/>
    <s v="Barajas"/>
    <s v="Miguel"/>
    <s v="Medium"/>
  </r>
  <r>
    <n v="10276"/>
    <n v="43"/>
    <n v="100"/>
    <n v="14"/>
    <x v="42"/>
    <x v="141"/>
    <x v="0"/>
    <n v="3"/>
    <n v="8"/>
    <x v="1"/>
    <x v="6"/>
    <n v="150"/>
    <x v="74"/>
    <x v="87"/>
    <n v="6175557555"/>
    <s v="7635 Spinnaker Dr."/>
    <x v="24"/>
    <x v="23"/>
    <x v="0"/>
    <n v="58339"/>
    <s v="NA"/>
    <s v="Barajas"/>
    <s v="Miguel"/>
    <s v="Medium"/>
  </r>
  <r>
    <n v="10276"/>
    <n v="47"/>
    <n v="100"/>
    <n v="1"/>
    <x v="76"/>
    <x v="141"/>
    <x v="0"/>
    <n v="3"/>
    <n v="8"/>
    <x v="1"/>
    <x v="2"/>
    <n v="117"/>
    <x v="95"/>
    <x v="87"/>
    <n v="6175557555"/>
    <s v="7635 Spinnaker Dr."/>
    <x v="24"/>
    <x v="23"/>
    <x v="0"/>
    <n v="58339"/>
    <s v="NA"/>
    <s v="Barajas"/>
    <s v="Miguel"/>
    <s v="Medium"/>
  </r>
  <r>
    <n v="10276"/>
    <n v="48"/>
    <n v="100"/>
    <n v="8"/>
    <x v="98"/>
    <x v="141"/>
    <x v="0"/>
    <n v="3"/>
    <n v="8"/>
    <x v="1"/>
    <x v="2"/>
    <n v="148"/>
    <x v="94"/>
    <x v="87"/>
    <n v="6175557555"/>
    <s v="7635 Spinnaker Dr."/>
    <x v="24"/>
    <x v="23"/>
    <x v="0"/>
    <n v="58339"/>
    <s v="NA"/>
    <s v="Barajas"/>
    <s v="Miguel"/>
    <s v="Medium"/>
  </r>
  <r>
    <n v="10276"/>
    <n v="50"/>
    <n v="100"/>
    <n v="3"/>
    <x v="43"/>
    <x v="141"/>
    <x v="0"/>
    <n v="3"/>
    <n v="8"/>
    <x v="1"/>
    <x v="2"/>
    <n v="194"/>
    <x v="90"/>
    <x v="87"/>
    <n v="6175557555"/>
    <s v="7635 Spinnaker Dr."/>
    <x v="24"/>
    <x v="23"/>
    <x v="0"/>
    <n v="58339"/>
    <s v="NA"/>
    <s v="Barajas"/>
    <s v="Miguel"/>
    <s v="Large"/>
  </r>
  <r>
    <n v="10277"/>
    <n v="28"/>
    <n v="100"/>
    <n v="1"/>
    <x v="141"/>
    <x v="142"/>
    <x v="0"/>
    <n v="3"/>
    <n v="8"/>
    <x v="1"/>
    <x v="2"/>
    <n v="115"/>
    <x v="92"/>
    <x v="17"/>
    <n v="652217555"/>
    <s v="Bronz Sok., Bronz Apt. 3/6 Tesvikiye"/>
    <x v="15"/>
    <x v="14"/>
    <x v="11"/>
    <n v="79903"/>
    <s v="Japan"/>
    <s v="Natividad"/>
    <s v="Eric"/>
    <s v="Medium"/>
  </r>
  <r>
    <n v="10278"/>
    <n v="31"/>
    <n v="38.89"/>
    <n v="8"/>
    <x v="856"/>
    <x v="143"/>
    <x v="0"/>
    <n v="3"/>
    <n v="8"/>
    <x v="1"/>
    <x v="2"/>
    <n v="37"/>
    <x v="96"/>
    <x v="24"/>
    <n v="7025551838"/>
    <s v="8489 Strong St."/>
    <x v="22"/>
    <x v="20"/>
    <x v="0"/>
    <n v="83030"/>
    <s v="NA"/>
    <s v="King"/>
    <s v="Sue"/>
    <s v="Small"/>
  </r>
  <r>
    <n v="10278"/>
    <n v="35"/>
    <n v="45.28"/>
    <n v="1"/>
    <x v="857"/>
    <x v="143"/>
    <x v="0"/>
    <n v="3"/>
    <n v="8"/>
    <x v="1"/>
    <x v="2"/>
    <n v="50"/>
    <x v="101"/>
    <x v="24"/>
    <n v="7025551838"/>
    <s v="8489 Strong St."/>
    <x v="22"/>
    <x v="20"/>
    <x v="0"/>
    <n v="83030"/>
    <s v="NA"/>
    <s v="King"/>
    <s v="Sue"/>
    <s v="Small"/>
  </r>
  <r>
    <n v="10278"/>
    <n v="23"/>
    <n v="100"/>
    <n v="2"/>
    <x v="25"/>
    <x v="143"/>
    <x v="0"/>
    <n v="3"/>
    <n v="8"/>
    <x v="1"/>
    <x v="2"/>
    <n v="124"/>
    <x v="106"/>
    <x v="24"/>
    <n v="7025551838"/>
    <s v="8489 Strong St."/>
    <x v="22"/>
    <x v="20"/>
    <x v="0"/>
    <n v="83030"/>
    <s v="NA"/>
    <s v="King"/>
    <s v="Sue"/>
    <s v="Small"/>
  </r>
  <r>
    <n v="10278"/>
    <n v="25"/>
    <n v="100"/>
    <n v="9"/>
    <x v="6"/>
    <x v="143"/>
    <x v="0"/>
    <n v="3"/>
    <n v="8"/>
    <x v="1"/>
    <x v="2"/>
    <n v="140"/>
    <x v="93"/>
    <x v="24"/>
    <n v="7025551838"/>
    <s v="8489 Strong St."/>
    <x v="22"/>
    <x v="20"/>
    <x v="0"/>
    <n v="83030"/>
    <s v="NA"/>
    <s v="King"/>
    <s v="Sue"/>
    <s v="Medium"/>
  </r>
  <r>
    <n v="10278"/>
    <n v="29"/>
    <n v="90.86"/>
    <n v="10"/>
    <x v="858"/>
    <x v="143"/>
    <x v="0"/>
    <n v="3"/>
    <n v="8"/>
    <x v="1"/>
    <x v="2"/>
    <n v="77"/>
    <x v="89"/>
    <x v="24"/>
    <n v="7025551838"/>
    <s v="8489 Strong St."/>
    <x v="22"/>
    <x v="20"/>
    <x v="0"/>
    <n v="83030"/>
    <s v="NA"/>
    <s v="King"/>
    <s v="Sue"/>
    <s v="Small"/>
  </r>
  <r>
    <n v="10278"/>
    <n v="29"/>
    <n v="100"/>
    <n v="5"/>
    <x v="27"/>
    <x v="143"/>
    <x v="0"/>
    <n v="3"/>
    <n v="8"/>
    <x v="1"/>
    <x v="2"/>
    <n v="142"/>
    <x v="99"/>
    <x v="24"/>
    <n v="7025551838"/>
    <s v="8489 Strong St."/>
    <x v="22"/>
    <x v="20"/>
    <x v="0"/>
    <n v="83030"/>
    <s v="NA"/>
    <s v="King"/>
    <s v="Sue"/>
    <s v="Medium"/>
  </r>
  <r>
    <n v="10278"/>
    <n v="31"/>
    <n v="100"/>
    <n v="4"/>
    <x v="15"/>
    <x v="143"/>
    <x v="0"/>
    <n v="3"/>
    <n v="8"/>
    <x v="1"/>
    <x v="2"/>
    <n v="141"/>
    <x v="100"/>
    <x v="24"/>
    <n v="7025551838"/>
    <s v="8489 Strong St."/>
    <x v="22"/>
    <x v="20"/>
    <x v="0"/>
    <n v="83030"/>
    <s v="NA"/>
    <s v="King"/>
    <s v="Sue"/>
    <s v="Medium"/>
  </r>
  <r>
    <n v="10278"/>
    <n v="34"/>
    <n v="100"/>
    <n v="6"/>
    <x v="30"/>
    <x v="143"/>
    <x v="0"/>
    <n v="3"/>
    <n v="8"/>
    <x v="1"/>
    <x v="2"/>
    <n v="141"/>
    <x v="97"/>
    <x v="24"/>
    <n v="7025551838"/>
    <s v="8489 Strong St."/>
    <x v="22"/>
    <x v="20"/>
    <x v="0"/>
    <n v="83030"/>
    <s v="NA"/>
    <s v="King"/>
    <s v="Sue"/>
    <s v="Medium"/>
  </r>
  <r>
    <n v="10278"/>
    <n v="39"/>
    <n v="100"/>
    <n v="3"/>
    <x v="9"/>
    <x v="143"/>
    <x v="0"/>
    <n v="3"/>
    <n v="8"/>
    <x v="1"/>
    <x v="2"/>
    <n v="132"/>
    <x v="98"/>
    <x v="24"/>
    <n v="7025551838"/>
    <s v="8489 Strong St."/>
    <x v="22"/>
    <x v="20"/>
    <x v="0"/>
    <n v="83030"/>
    <s v="NA"/>
    <s v="King"/>
    <s v="Sue"/>
    <s v="Medium"/>
  </r>
  <r>
    <n v="10278"/>
    <n v="42"/>
    <n v="100"/>
    <n v="7"/>
    <x v="19"/>
    <x v="143"/>
    <x v="0"/>
    <n v="3"/>
    <n v="8"/>
    <x v="1"/>
    <x v="2"/>
    <n v="169"/>
    <x v="30"/>
    <x v="24"/>
    <n v="7025551838"/>
    <s v="8489 Strong St."/>
    <x v="22"/>
    <x v="20"/>
    <x v="0"/>
    <n v="83030"/>
    <s v="NA"/>
    <s v="King"/>
    <s v="Sue"/>
    <s v="Medium"/>
  </r>
  <r>
    <n v="10279"/>
    <n v="26"/>
    <n v="60.58"/>
    <n v="1"/>
    <x v="859"/>
    <x v="144"/>
    <x v="0"/>
    <n v="3"/>
    <n v="8"/>
    <x v="1"/>
    <x v="2"/>
    <n v="71"/>
    <x v="103"/>
    <x v="4"/>
    <s v="(91) 555 94 44"/>
    <s v="C/ Moralzarzal, 86"/>
    <x v="4"/>
    <x v="4"/>
    <x v="3"/>
    <n v="28034"/>
    <s v="EMEA"/>
    <s v="Freyre"/>
    <s v="Diego"/>
    <s v="Small"/>
  </r>
  <r>
    <n v="10279"/>
    <n v="33"/>
    <n v="71.06"/>
    <n v="4"/>
    <x v="860"/>
    <x v="144"/>
    <x v="0"/>
    <n v="3"/>
    <n v="8"/>
    <x v="1"/>
    <x v="2"/>
    <n v="85"/>
    <x v="102"/>
    <x v="4"/>
    <s v="(91) 555 94 44"/>
    <s v="C/ Moralzarzal, 86"/>
    <x v="4"/>
    <x v="4"/>
    <x v="3"/>
    <n v="28034"/>
    <s v="EMEA"/>
    <s v="Freyre"/>
    <s v="Diego"/>
    <s v="Small"/>
  </r>
  <r>
    <n v="10279"/>
    <n v="32"/>
    <n v="74.959999999999994"/>
    <n v="5"/>
    <x v="861"/>
    <x v="144"/>
    <x v="0"/>
    <n v="3"/>
    <n v="8"/>
    <x v="1"/>
    <x v="2"/>
    <n v="73"/>
    <x v="104"/>
    <x v="4"/>
    <s v="(91) 555 94 44"/>
    <s v="C/ Moralzarzal, 86"/>
    <x v="4"/>
    <x v="4"/>
    <x v="3"/>
    <n v="28034"/>
    <s v="EMEA"/>
    <s v="Freyre"/>
    <s v="Diego"/>
    <s v="Small"/>
  </r>
  <r>
    <n v="10279"/>
    <n v="49"/>
    <n v="79.97"/>
    <n v="3"/>
    <x v="862"/>
    <x v="144"/>
    <x v="0"/>
    <n v="3"/>
    <n v="8"/>
    <x v="1"/>
    <x v="2"/>
    <n v="90"/>
    <x v="105"/>
    <x v="4"/>
    <s v="(91) 555 94 44"/>
    <s v="C/ Moralzarzal, 86"/>
    <x v="4"/>
    <x v="4"/>
    <x v="3"/>
    <n v="28034"/>
    <s v="EMEA"/>
    <s v="Freyre"/>
    <s v="Diego"/>
    <s v="Medium"/>
  </r>
  <r>
    <n v="10279"/>
    <n v="48"/>
    <n v="100"/>
    <n v="2"/>
    <x v="98"/>
    <x v="144"/>
    <x v="0"/>
    <n v="3"/>
    <n v="8"/>
    <x v="1"/>
    <x v="2"/>
    <n v="117"/>
    <x v="108"/>
    <x v="4"/>
    <s v="(91) 555 94 44"/>
    <s v="C/ Moralzarzal, 86"/>
    <x v="4"/>
    <x v="4"/>
    <x v="3"/>
    <n v="28034"/>
    <s v="EMEA"/>
    <s v="Freyre"/>
    <s v="Diego"/>
    <s v="Medium"/>
  </r>
  <r>
    <n v="10279"/>
    <n v="48"/>
    <n v="100"/>
    <n v="6"/>
    <x v="98"/>
    <x v="144"/>
    <x v="0"/>
    <n v="3"/>
    <n v="8"/>
    <x v="1"/>
    <x v="2"/>
    <n v="107"/>
    <x v="107"/>
    <x v="4"/>
    <s v="(91) 555 94 44"/>
    <s v="C/ Moralzarzal, 86"/>
    <x v="4"/>
    <x v="4"/>
    <x v="3"/>
    <n v="28034"/>
    <s v="EMEA"/>
    <s v="Freyre"/>
    <s v="Diego"/>
    <s v="Medium"/>
  </r>
  <r>
    <n v="10280"/>
    <n v="20"/>
    <n v="28.88"/>
    <n v="12"/>
    <x v="863"/>
    <x v="145"/>
    <x v="0"/>
    <n v="3"/>
    <n v="8"/>
    <x v="1"/>
    <x v="0"/>
    <n v="33"/>
    <x v="4"/>
    <x v="88"/>
    <s v="011-4988555"/>
    <s v="Via Monte Bianco 34"/>
    <x v="70"/>
    <x v="57"/>
    <x v="5"/>
    <n v="10100"/>
    <s v="EMEA"/>
    <s v="Accorti"/>
    <s v="Paolo"/>
    <s v="Small"/>
  </r>
  <r>
    <n v="10280"/>
    <n v="33"/>
    <n v="41.85"/>
    <n v="14"/>
    <x v="864"/>
    <x v="145"/>
    <x v="0"/>
    <n v="3"/>
    <n v="8"/>
    <x v="1"/>
    <x v="0"/>
    <n v="41"/>
    <x v="0"/>
    <x v="88"/>
    <s v="011-4988555"/>
    <s v="Via Monte Bianco 34"/>
    <x v="70"/>
    <x v="57"/>
    <x v="5"/>
    <n v="10100"/>
    <s v="EMEA"/>
    <s v="Accorti"/>
    <s v="Paolo"/>
    <s v="Small"/>
  </r>
  <r>
    <n v="10280"/>
    <n v="27"/>
    <n v="57.68"/>
    <n v="8"/>
    <x v="865"/>
    <x v="145"/>
    <x v="0"/>
    <n v="3"/>
    <n v="8"/>
    <x v="1"/>
    <x v="0"/>
    <n v="53"/>
    <x v="8"/>
    <x v="88"/>
    <s v="011-4988555"/>
    <s v="Via Monte Bianco 34"/>
    <x v="70"/>
    <x v="57"/>
    <x v="5"/>
    <n v="10100"/>
    <s v="EMEA"/>
    <s v="Accorti"/>
    <s v="Paolo"/>
    <s v="Small"/>
  </r>
  <r>
    <n v="10280"/>
    <n v="25"/>
    <n v="62.96"/>
    <n v="15"/>
    <x v="866"/>
    <x v="145"/>
    <x v="0"/>
    <n v="3"/>
    <n v="8"/>
    <x v="1"/>
    <x v="0"/>
    <n v="60"/>
    <x v="3"/>
    <x v="88"/>
    <s v="011-4988555"/>
    <s v="Via Monte Bianco 34"/>
    <x v="70"/>
    <x v="57"/>
    <x v="5"/>
    <n v="10100"/>
    <s v="EMEA"/>
    <s v="Accorti"/>
    <s v="Paolo"/>
    <s v="Small"/>
  </r>
  <r>
    <n v="10280"/>
    <n v="21"/>
    <n v="78.89"/>
    <n v="6"/>
    <x v="867"/>
    <x v="145"/>
    <x v="0"/>
    <n v="3"/>
    <n v="8"/>
    <x v="1"/>
    <x v="0"/>
    <n v="97"/>
    <x v="15"/>
    <x v="88"/>
    <s v="011-4988555"/>
    <s v="Via Monte Bianco 34"/>
    <x v="70"/>
    <x v="57"/>
    <x v="5"/>
    <n v="10100"/>
    <s v="EMEA"/>
    <s v="Accorti"/>
    <s v="Paolo"/>
    <s v="Small"/>
  </r>
  <r>
    <n v="10280"/>
    <n v="45"/>
    <n v="47.49"/>
    <n v="11"/>
    <x v="868"/>
    <x v="145"/>
    <x v="0"/>
    <n v="3"/>
    <n v="8"/>
    <x v="1"/>
    <x v="0"/>
    <n v="44"/>
    <x v="5"/>
    <x v="88"/>
    <s v="011-4988555"/>
    <s v="Via Monte Bianco 34"/>
    <x v="70"/>
    <x v="57"/>
    <x v="5"/>
    <n v="10100"/>
    <s v="EMEA"/>
    <s v="Accorti"/>
    <s v="Paolo"/>
    <s v="Small"/>
  </r>
  <r>
    <n v="10280"/>
    <n v="22"/>
    <n v="100"/>
    <n v="10"/>
    <x v="36"/>
    <x v="145"/>
    <x v="0"/>
    <n v="3"/>
    <n v="8"/>
    <x v="1"/>
    <x v="0"/>
    <n v="168"/>
    <x v="7"/>
    <x v="88"/>
    <s v="011-4988555"/>
    <s v="Via Monte Bianco 34"/>
    <x v="70"/>
    <x v="57"/>
    <x v="5"/>
    <n v="10100"/>
    <s v="EMEA"/>
    <s v="Accorti"/>
    <s v="Paolo"/>
    <s v="Medium"/>
  </r>
  <r>
    <n v="10280"/>
    <n v="24"/>
    <n v="100"/>
    <n v="1"/>
    <x v="26"/>
    <x v="145"/>
    <x v="0"/>
    <n v="3"/>
    <n v="8"/>
    <x v="1"/>
    <x v="1"/>
    <n v="116"/>
    <x v="20"/>
    <x v="88"/>
    <s v="011-4988555"/>
    <s v="Via Monte Bianco 34"/>
    <x v="70"/>
    <x v="57"/>
    <x v="5"/>
    <n v="10100"/>
    <s v="EMEA"/>
    <s v="Accorti"/>
    <s v="Paolo"/>
    <s v="Small"/>
  </r>
  <r>
    <n v="10280"/>
    <n v="26"/>
    <n v="100"/>
    <n v="16"/>
    <x v="7"/>
    <x v="145"/>
    <x v="0"/>
    <n v="3"/>
    <n v="8"/>
    <x v="1"/>
    <x v="0"/>
    <n v="170"/>
    <x v="2"/>
    <x v="88"/>
    <s v="011-4988555"/>
    <s v="Via Monte Bianco 34"/>
    <x v="70"/>
    <x v="57"/>
    <x v="5"/>
    <n v="10100"/>
    <s v="EMEA"/>
    <s v="Accorti"/>
    <s v="Paolo"/>
    <s v="Medium"/>
  </r>
  <r>
    <n v="10280"/>
    <n v="29"/>
    <n v="100"/>
    <n v="4"/>
    <x v="27"/>
    <x v="145"/>
    <x v="0"/>
    <n v="3"/>
    <n v="8"/>
    <x v="1"/>
    <x v="0"/>
    <n v="104"/>
    <x v="14"/>
    <x v="88"/>
    <s v="011-4988555"/>
    <s v="Via Monte Bianco 34"/>
    <x v="70"/>
    <x v="57"/>
    <x v="5"/>
    <n v="10100"/>
    <s v="EMEA"/>
    <s v="Accorti"/>
    <s v="Paolo"/>
    <s v="Medium"/>
  </r>
  <r>
    <n v="10280"/>
    <n v="43"/>
    <n v="68.709999999999994"/>
    <n v="5"/>
    <x v="869"/>
    <x v="145"/>
    <x v="0"/>
    <n v="3"/>
    <n v="8"/>
    <x v="1"/>
    <x v="0"/>
    <n v="62"/>
    <x v="12"/>
    <x v="88"/>
    <s v="011-4988555"/>
    <s v="Via Monte Bianco 34"/>
    <x v="70"/>
    <x v="57"/>
    <x v="5"/>
    <n v="10100"/>
    <s v="EMEA"/>
    <s v="Accorti"/>
    <s v="Paolo"/>
    <s v="Small"/>
  </r>
  <r>
    <n v="10280"/>
    <n v="34"/>
    <n v="100"/>
    <n v="2"/>
    <x v="30"/>
    <x v="145"/>
    <x v="0"/>
    <n v="3"/>
    <n v="8"/>
    <x v="1"/>
    <x v="2"/>
    <n v="214"/>
    <x v="16"/>
    <x v="88"/>
    <s v="011-4988555"/>
    <s v="Via Monte Bianco 34"/>
    <x v="70"/>
    <x v="57"/>
    <x v="5"/>
    <n v="10100"/>
    <s v="EMEA"/>
    <s v="Accorti"/>
    <s v="Paolo"/>
    <s v="Large"/>
  </r>
  <r>
    <n v="10280"/>
    <n v="34"/>
    <n v="100"/>
    <n v="7"/>
    <x v="30"/>
    <x v="145"/>
    <x v="0"/>
    <n v="3"/>
    <n v="8"/>
    <x v="1"/>
    <x v="0"/>
    <n v="99"/>
    <x v="25"/>
    <x v="88"/>
    <s v="011-4988555"/>
    <s v="Via Monte Bianco 34"/>
    <x v="70"/>
    <x v="57"/>
    <x v="5"/>
    <n v="10100"/>
    <s v="EMEA"/>
    <s v="Accorti"/>
    <s v="Paolo"/>
    <s v="Medium"/>
  </r>
  <r>
    <n v="10280"/>
    <n v="35"/>
    <n v="100"/>
    <n v="17"/>
    <x v="17"/>
    <x v="145"/>
    <x v="0"/>
    <n v="3"/>
    <n v="8"/>
    <x v="1"/>
    <x v="0"/>
    <n v="92"/>
    <x v="1"/>
    <x v="88"/>
    <s v="011-4988555"/>
    <s v="Via Monte Bianco 34"/>
    <x v="70"/>
    <x v="57"/>
    <x v="5"/>
    <n v="10100"/>
    <s v="EMEA"/>
    <s v="Accorti"/>
    <s v="Paolo"/>
    <s v="Medium"/>
  </r>
  <r>
    <n v="10280"/>
    <n v="37"/>
    <n v="100"/>
    <n v="13"/>
    <x v="87"/>
    <x v="145"/>
    <x v="0"/>
    <n v="3"/>
    <n v="8"/>
    <x v="1"/>
    <x v="0"/>
    <n v="127"/>
    <x v="6"/>
    <x v="88"/>
    <s v="011-4988555"/>
    <s v="Via Monte Bianco 34"/>
    <x v="70"/>
    <x v="57"/>
    <x v="5"/>
    <n v="10100"/>
    <s v="EMEA"/>
    <s v="Accorti"/>
    <s v="Paolo"/>
    <s v="Medium"/>
  </r>
  <r>
    <n v="10280"/>
    <n v="46"/>
    <n v="100"/>
    <n v="3"/>
    <x v="20"/>
    <x v="145"/>
    <x v="0"/>
    <n v="3"/>
    <n v="8"/>
    <x v="1"/>
    <x v="0"/>
    <n v="101"/>
    <x v="13"/>
    <x v="88"/>
    <s v="011-4988555"/>
    <s v="Via Monte Bianco 34"/>
    <x v="70"/>
    <x v="57"/>
    <x v="5"/>
    <n v="10100"/>
    <s v="EMEA"/>
    <s v="Accorti"/>
    <s v="Paolo"/>
    <s v="Medium"/>
  </r>
  <r>
    <n v="10280"/>
    <n v="50"/>
    <n v="100"/>
    <n v="9"/>
    <x v="43"/>
    <x v="145"/>
    <x v="0"/>
    <n v="3"/>
    <n v="8"/>
    <x v="1"/>
    <x v="0"/>
    <n v="102"/>
    <x v="9"/>
    <x v="88"/>
    <s v="011-4988555"/>
    <s v="Via Monte Bianco 34"/>
    <x v="70"/>
    <x v="57"/>
    <x v="5"/>
    <n v="10100"/>
    <s v="EMEA"/>
    <s v="Accorti"/>
    <s v="Paolo"/>
    <s v="Medium"/>
  </r>
  <r>
    <n v="10281"/>
    <n v="20"/>
    <n v="40.659999999999997"/>
    <n v="2"/>
    <x v="870"/>
    <x v="146"/>
    <x v="0"/>
    <n v="3"/>
    <n v="8"/>
    <x v="1"/>
    <x v="2"/>
    <n v="35"/>
    <x v="28"/>
    <x v="85"/>
    <n v="2155551555"/>
    <s v="7586 Pompton St."/>
    <x v="69"/>
    <x v="56"/>
    <x v="0"/>
    <n v="70267"/>
    <s v="NA"/>
    <s v="Yu"/>
    <s v="Kyung"/>
    <s v="Small"/>
  </r>
  <r>
    <n v="10281"/>
    <n v="29"/>
    <n v="57.73"/>
    <n v="7"/>
    <x v="871"/>
    <x v="146"/>
    <x v="0"/>
    <n v="3"/>
    <n v="8"/>
    <x v="1"/>
    <x v="1"/>
    <n v="60"/>
    <x v="10"/>
    <x v="85"/>
    <n v="2155551555"/>
    <s v="7586 Pompton St."/>
    <x v="69"/>
    <x v="56"/>
    <x v="0"/>
    <n v="70267"/>
    <s v="NA"/>
    <s v="Yu"/>
    <s v="Kyung"/>
    <s v="Small"/>
  </r>
  <r>
    <n v="10281"/>
    <n v="31"/>
    <n v="55.19"/>
    <n v="3"/>
    <x v="872"/>
    <x v="146"/>
    <x v="0"/>
    <n v="3"/>
    <n v="8"/>
    <x v="1"/>
    <x v="1"/>
    <n v="54"/>
    <x v="26"/>
    <x v="85"/>
    <n v="2155551555"/>
    <s v="7586 Pompton St."/>
    <x v="69"/>
    <x v="56"/>
    <x v="0"/>
    <n v="70267"/>
    <s v="NA"/>
    <s v="Yu"/>
    <s v="Kyung"/>
    <s v="Small"/>
  </r>
  <r>
    <n v="10281"/>
    <n v="27"/>
    <n v="85.98"/>
    <n v="11"/>
    <x v="873"/>
    <x v="146"/>
    <x v="0"/>
    <n v="3"/>
    <n v="8"/>
    <x v="1"/>
    <x v="2"/>
    <n v="101"/>
    <x v="24"/>
    <x v="85"/>
    <n v="2155551555"/>
    <s v="7586 Pompton St."/>
    <x v="69"/>
    <x v="56"/>
    <x v="0"/>
    <n v="70267"/>
    <s v="NA"/>
    <s v="Yu"/>
    <s v="Kyung"/>
    <s v="Small"/>
  </r>
  <r>
    <n v="10281"/>
    <n v="29"/>
    <n v="82.83"/>
    <n v="8"/>
    <x v="874"/>
    <x v="146"/>
    <x v="0"/>
    <n v="3"/>
    <n v="8"/>
    <x v="1"/>
    <x v="1"/>
    <n v="96"/>
    <x v="18"/>
    <x v="85"/>
    <n v="2155551555"/>
    <s v="7586 Pompton St."/>
    <x v="69"/>
    <x v="56"/>
    <x v="0"/>
    <n v="70267"/>
    <s v="NA"/>
    <s v="Yu"/>
    <s v="Kyung"/>
    <s v="Small"/>
  </r>
  <r>
    <n v="10281"/>
    <n v="25"/>
    <n v="99.29"/>
    <n v="10"/>
    <x v="875"/>
    <x v="146"/>
    <x v="0"/>
    <n v="3"/>
    <n v="8"/>
    <x v="1"/>
    <x v="1"/>
    <n v="121"/>
    <x v="21"/>
    <x v="85"/>
    <n v="2155551555"/>
    <s v="7586 Pompton St."/>
    <x v="69"/>
    <x v="56"/>
    <x v="0"/>
    <n v="70267"/>
    <s v="NA"/>
    <s v="Yu"/>
    <s v="Kyung"/>
    <s v="Small"/>
  </r>
  <r>
    <n v="10281"/>
    <n v="25"/>
    <n v="100"/>
    <n v="13"/>
    <x v="6"/>
    <x v="146"/>
    <x v="0"/>
    <n v="3"/>
    <n v="8"/>
    <x v="1"/>
    <x v="1"/>
    <n v="136"/>
    <x v="17"/>
    <x v="85"/>
    <n v="2155551555"/>
    <s v="7586 Pompton St."/>
    <x v="69"/>
    <x v="56"/>
    <x v="0"/>
    <n v="70267"/>
    <s v="NA"/>
    <s v="Yu"/>
    <s v="Kyung"/>
    <s v="Small"/>
  </r>
  <r>
    <n v="10281"/>
    <n v="25"/>
    <n v="100"/>
    <n v="5"/>
    <x v="6"/>
    <x v="146"/>
    <x v="0"/>
    <n v="3"/>
    <n v="8"/>
    <x v="1"/>
    <x v="2"/>
    <n v="169"/>
    <x v="30"/>
    <x v="85"/>
    <n v="2155551555"/>
    <s v="7586 Pompton St."/>
    <x v="69"/>
    <x v="56"/>
    <x v="0"/>
    <n v="70267"/>
    <s v="NA"/>
    <s v="Yu"/>
    <s v="Kyung"/>
    <s v="Medium"/>
  </r>
  <r>
    <n v="10281"/>
    <n v="25"/>
    <n v="100"/>
    <n v="6"/>
    <x v="6"/>
    <x v="146"/>
    <x v="0"/>
    <n v="3"/>
    <n v="8"/>
    <x v="1"/>
    <x v="1"/>
    <n v="127"/>
    <x v="22"/>
    <x v="85"/>
    <n v="2155551555"/>
    <s v="7586 Pompton St."/>
    <x v="69"/>
    <x v="56"/>
    <x v="0"/>
    <n v="70267"/>
    <s v="NA"/>
    <s v="Yu"/>
    <s v="Kyung"/>
    <s v="Small"/>
  </r>
  <r>
    <n v="10281"/>
    <n v="44"/>
    <n v="59.87"/>
    <n v="14"/>
    <x v="876"/>
    <x v="146"/>
    <x v="0"/>
    <n v="3"/>
    <n v="8"/>
    <x v="1"/>
    <x v="0"/>
    <n v="50"/>
    <x v="11"/>
    <x v="85"/>
    <n v="2155551555"/>
    <s v="7586 Pompton St."/>
    <x v="69"/>
    <x v="56"/>
    <x v="0"/>
    <n v="70267"/>
    <s v="NA"/>
    <s v="Yu"/>
    <s v="Kyung"/>
    <s v="Small"/>
  </r>
  <r>
    <n v="10281"/>
    <n v="36"/>
    <n v="77.569999999999993"/>
    <n v="12"/>
    <x v="877"/>
    <x v="146"/>
    <x v="0"/>
    <n v="3"/>
    <n v="8"/>
    <x v="1"/>
    <x v="1"/>
    <n v="64"/>
    <x v="19"/>
    <x v="85"/>
    <n v="2155551555"/>
    <s v="7586 Pompton St."/>
    <x v="69"/>
    <x v="56"/>
    <x v="0"/>
    <n v="70267"/>
    <s v="NA"/>
    <s v="Yu"/>
    <s v="Kyung"/>
    <s v="Small"/>
  </r>
  <r>
    <n v="10281"/>
    <n v="41"/>
    <n v="100"/>
    <n v="1"/>
    <x v="32"/>
    <x v="146"/>
    <x v="0"/>
    <n v="3"/>
    <n v="8"/>
    <x v="1"/>
    <x v="1"/>
    <n v="118"/>
    <x v="38"/>
    <x v="85"/>
    <n v="2155551555"/>
    <s v="7586 Pompton St."/>
    <x v="69"/>
    <x v="56"/>
    <x v="0"/>
    <n v="70267"/>
    <s v="NA"/>
    <s v="Yu"/>
    <s v="Kyung"/>
    <s v="Medium"/>
  </r>
  <r>
    <n v="10281"/>
    <n v="44"/>
    <n v="100"/>
    <n v="9"/>
    <x v="73"/>
    <x v="146"/>
    <x v="0"/>
    <n v="3"/>
    <n v="8"/>
    <x v="1"/>
    <x v="2"/>
    <n v="147"/>
    <x v="23"/>
    <x v="85"/>
    <n v="2155551555"/>
    <s v="7586 Pompton St."/>
    <x v="69"/>
    <x v="56"/>
    <x v="0"/>
    <n v="70267"/>
    <s v="NA"/>
    <s v="Yu"/>
    <s v="Kyung"/>
    <s v="Large"/>
  </r>
  <r>
    <n v="10281"/>
    <n v="48"/>
    <n v="100"/>
    <n v="4"/>
    <x v="98"/>
    <x v="146"/>
    <x v="0"/>
    <n v="3"/>
    <n v="8"/>
    <x v="1"/>
    <x v="1"/>
    <n v="122"/>
    <x v="33"/>
    <x v="85"/>
    <n v="2155551555"/>
    <s v="7586 Pompton St."/>
    <x v="69"/>
    <x v="56"/>
    <x v="0"/>
    <n v="70267"/>
    <s v="NA"/>
    <s v="Yu"/>
    <s v="Kyung"/>
    <s v="Medium"/>
  </r>
  <r>
    <n v="10282"/>
    <n v="29"/>
    <n v="46.82"/>
    <n v="11"/>
    <x v="878"/>
    <x v="147"/>
    <x v="0"/>
    <n v="3"/>
    <n v="8"/>
    <x v="1"/>
    <x v="2"/>
    <n v="57"/>
    <x v="29"/>
    <x v="13"/>
    <n v="4155551450"/>
    <s v="5677 Strong St."/>
    <x v="12"/>
    <x v="10"/>
    <x v="0"/>
    <n v="97562"/>
    <s v="NA"/>
    <s v="Nelson"/>
    <s v="Valarie"/>
    <s v="Small"/>
  </r>
  <r>
    <n v="10282"/>
    <n v="36"/>
    <n v="59.65"/>
    <n v="9"/>
    <x v="879"/>
    <x v="147"/>
    <x v="0"/>
    <n v="3"/>
    <n v="8"/>
    <x v="1"/>
    <x v="3"/>
    <n v="62"/>
    <x v="34"/>
    <x v="13"/>
    <n v="4155551450"/>
    <s v="5677 Strong St."/>
    <x v="12"/>
    <x v="10"/>
    <x v="0"/>
    <n v="97562"/>
    <s v="NA"/>
    <s v="Nelson"/>
    <s v="Valarie"/>
    <s v="Small"/>
  </r>
  <r>
    <n v="10282"/>
    <n v="23"/>
    <n v="100"/>
    <n v="13"/>
    <x v="25"/>
    <x v="147"/>
    <x v="0"/>
    <n v="3"/>
    <n v="8"/>
    <x v="1"/>
    <x v="2"/>
    <n v="163"/>
    <x v="31"/>
    <x v="13"/>
    <n v="4155551450"/>
    <s v="5677 Strong St."/>
    <x v="12"/>
    <x v="10"/>
    <x v="0"/>
    <n v="97562"/>
    <s v="NA"/>
    <s v="Nelson"/>
    <s v="Valarie"/>
    <s v="Medium"/>
  </r>
  <r>
    <n v="10282"/>
    <n v="24"/>
    <n v="100"/>
    <n v="4"/>
    <x v="26"/>
    <x v="147"/>
    <x v="0"/>
    <n v="3"/>
    <n v="8"/>
    <x v="1"/>
    <x v="2"/>
    <n v="173"/>
    <x v="45"/>
    <x v="13"/>
    <n v="4155551450"/>
    <s v="5677 Strong St."/>
    <x v="12"/>
    <x v="10"/>
    <x v="0"/>
    <n v="97562"/>
    <s v="NA"/>
    <s v="Nelson"/>
    <s v="Valarie"/>
    <s v="Medium"/>
  </r>
  <r>
    <n v="10282"/>
    <n v="37"/>
    <n v="66.78"/>
    <n v="7"/>
    <x v="880"/>
    <x v="147"/>
    <x v="0"/>
    <n v="3"/>
    <n v="8"/>
    <x v="1"/>
    <x v="3"/>
    <n v="58"/>
    <x v="27"/>
    <x v="13"/>
    <n v="4155551450"/>
    <s v="5677 Strong St."/>
    <x v="12"/>
    <x v="10"/>
    <x v="0"/>
    <n v="97562"/>
    <s v="NA"/>
    <s v="Nelson"/>
    <s v="Valarie"/>
    <s v="Small"/>
  </r>
  <r>
    <n v="10282"/>
    <n v="27"/>
    <n v="100"/>
    <n v="6"/>
    <x v="14"/>
    <x v="147"/>
    <x v="0"/>
    <n v="3"/>
    <n v="8"/>
    <x v="1"/>
    <x v="2"/>
    <n v="151"/>
    <x v="36"/>
    <x v="13"/>
    <n v="4155551450"/>
    <s v="5677 Strong St."/>
    <x v="12"/>
    <x v="10"/>
    <x v="0"/>
    <n v="97562"/>
    <s v="NA"/>
    <s v="Nelson"/>
    <s v="Valarie"/>
    <s v="Medium"/>
  </r>
  <r>
    <n v="10282"/>
    <n v="31"/>
    <n v="100"/>
    <n v="8"/>
    <x v="15"/>
    <x v="147"/>
    <x v="0"/>
    <n v="3"/>
    <n v="8"/>
    <x v="1"/>
    <x v="2"/>
    <n v="143"/>
    <x v="37"/>
    <x v="13"/>
    <n v="4155551450"/>
    <s v="5677 Strong St."/>
    <x v="12"/>
    <x v="10"/>
    <x v="0"/>
    <n v="97562"/>
    <s v="NA"/>
    <s v="Nelson"/>
    <s v="Valarie"/>
    <s v="Medium"/>
  </r>
  <r>
    <n v="10282"/>
    <n v="36"/>
    <n v="100"/>
    <n v="3"/>
    <x v="18"/>
    <x v="147"/>
    <x v="0"/>
    <n v="3"/>
    <n v="8"/>
    <x v="1"/>
    <x v="3"/>
    <n v="100"/>
    <x v="49"/>
    <x v="13"/>
    <n v="4155551450"/>
    <s v="5677 Strong St."/>
    <x v="12"/>
    <x v="10"/>
    <x v="0"/>
    <n v="97562"/>
    <s v="NA"/>
    <s v="Nelson"/>
    <s v="Valarie"/>
    <s v="Medium"/>
  </r>
  <r>
    <n v="10282"/>
    <n v="43"/>
    <n v="86.61"/>
    <n v="2"/>
    <x v="881"/>
    <x v="147"/>
    <x v="0"/>
    <n v="3"/>
    <n v="8"/>
    <x v="1"/>
    <x v="4"/>
    <n v="86"/>
    <x v="40"/>
    <x v="13"/>
    <n v="4155551450"/>
    <s v="5677 Strong St."/>
    <x v="12"/>
    <x v="10"/>
    <x v="0"/>
    <n v="97562"/>
    <s v="NA"/>
    <s v="Nelson"/>
    <s v="Valarie"/>
    <s v="Medium"/>
  </r>
  <r>
    <n v="10282"/>
    <n v="38"/>
    <n v="100"/>
    <n v="12"/>
    <x v="31"/>
    <x v="147"/>
    <x v="0"/>
    <n v="3"/>
    <n v="8"/>
    <x v="1"/>
    <x v="1"/>
    <n v="115"/>
    <x v="35"/>
    <x v="13"/>
    <n v="4155551450"/>
    <s v="5677 Strong St."/>
    <x v="12"/>
    <x v="10"/>
    <x v="0"/>
    <n v="97562"/>
    <s v="NA"/>
    <s v="Nelson"/>
    <s v="Valarie"/>
    <s v="Medium"/>
  </r>
  <r>
    <n v="10282"/>
    <n v="39"/>
    <n v="100"/>
    <n v="10"/>
    <x v="9"/>
    <x v="147"/>
    <x v="0"/>
    <n v="3"/>
    <n v="8"/>
    <x v="1"/>
    <x v="2"/>
    <n v="118"/>
    <x v="32"/>
    <x v="13"/>
    <n v="4155551450"/>
    <s v="5677 Strong St."/>
    <x v="12"/>
    <x v="10"/>
    <x v="0"/>
    <n v="97562"/>
    <s v="NA"/>
    <s v="Nelson"/>
    <s v="Valarie"/>
    <s v="Medium"/>
  </r>
  <r>
    <n v="10282"/>
    <n v="41"/>
    <n v="100"/>
    <n v="5"/>
    <x v="32"/>
    <x v="147"/>
    <x v="0"/>
    <n v="3"/>
    <n v="8"/>
    <x v="1"/>
    <x v="2"/>
    <n v="207"/>
    <x v="51"/>
    <x v="13"/>
    <n v="4155551450"/>
    <s v="5677 Strong St."/>
    <x v="12"/>
    <x v="10"/>
    <x v="0"/>
    <n v="97562"/>
    <s v="NA"/>
    <s v="Nelson"/>
    <s v="Valarie"/>
    <s v="Large"/>
  </r>
  <r>
    <n v="10282"/>
    <n v="43"/>
    <n v="100"/>
    <n v="1"/>
    <x v="42"/>
    <x v="147"/>
    <x v="0"/>
    <n v="3"/>
    <n v="8"/>
    <x v="1"/>
    <x v="0"/>
    <n v="136"/>
    <x v="42"/>
    <x v="13"/>
    <n v="4155551450"/>
    <s v="5677 Strong St."/>
    <x v="12"/>
    <x v="10"/>
    <x v="0"/>
    <n v="97562"/>
    <s v="NA"/>
    <s v="Nelson"/>
    <s v="Valarie"/>
    <s v="Medium"/>
  </r>
  <r>
    <n v="10283"/>
    <n v="33"/>
    <n v="51.32"/>
    <n v="12"/>
    <x v="882"/>
    <x v="147"/>
    <x v="0"/>
    <n v="3"/>
    <n v="8"/>
    <x v="1"/>
    <x v="4"/>
    <n v="54"/>
    <x v="39"/>
    <x v="78"/>
    <s v="(604) 555-4555"/>
    <s v="23 Tsawassen Blvd."/>
    <x v="64"/>
    <x v="46"/>
    <x v="15"/>
    <s v="T2F 8M4"/>
    <s v="NA"/>
    <s v="Lincoln"/>
    <s v="Elizabeth"/>
    <s v="Small"/>
  </r>
  <r>
    <n v="10283"/>
    <n v="20"/>
    <n v="94.14"/>
    <n v="2"/>
    <x v="883"/>
    <x v="147"/>
    <x v="0"/>
    <n v="3"/>
    <n v="8"/>
    <x v="1"/>
    <x v="4"/>
    <n v="90"/>
    <x v="61"/>
    <x v="78"/>
    <s v="(604) 555-4555"/>
    <s v="23 Tsawassen Blvd."/>
    <x v="64"/>
    <x v="46"/>
    <x v="15"/>
    <s v="T2F 8M4"/>
    <s v="NA"/>
    <s v="Lincoln"/>
    <s v="Elizabeth"/>
    <s v="Small"/>
  </r>
  <r>
    <n v="10283"/>
    <n v="22"/>
    <n v="88.15"/>
    <n v="10"/>
    <x v="884"/>
    <x v="147"/>
    <x v="0"/>
    <n v="3"/>
    <n v="8"/>
    <x v="1"/>
    <x v="4"/>
    <n v="100"/>
    <x v="46"/>
    <x v="78"/>
    <s v="(604) 555-4555"/>
    <s v="23 Tsawassen Blvd."/>
    <x v="64"/>
    <x v="46"/>
    <x v="15"/>
    <s v="T2F 8M4"/>
    <s v="NA"/>
    <s v="Lincoln"/>
    <s v="Elizabeth"/>
    <s v="Small"/>
  </r>
  <r>
    <n v="10283"/>
    <n v="21"/>
    <n v="98.06"/>
    <n v="4"/>
    <x v="885"/>
    <x v="147"/>
    <x v="0"/>
    <n v="3"/>
    <n v="8"/>
    <x v="1"/>
    <x v="4"/>
    <n v="86"/>
    <x v="68"/>
    <x v="78"/>
    <s v="(604) 555-4555"/>
    <s v="23 Tsawassen Blvd."/>
    <x v="64"/>
    <x v="46"/>
    <x v="15"/>
    <s v="T2F 8M4"/>
    <s v="NA"/>
    <s v="Lincoln"/>
    <s v="Elizabeth"/>
    <s v="Small"/>
  </r>
  <r>
    <n v="10283"/>
    <n v="33"/>
    <n v="72.959999999999994"/>
    <n v="5"/>
    <x v="886"/>
    <x v="147"/>
    <x v="0"/>
    <n v="3"/>
    <n v="8"/>
    <x v="1"/>
    <x v="0"/>
    <n v="83"/>
    <x v="50"/>
    <x v="78"/>
    <s v="(604) 555-4555"/>
    <s v="23 Tsawassen Blvd."/>
    <x v="64"/>
    <x v="46"/>
    <x v="15"/>
    <s v="T2F 8M4"/>
    <s v="NA"/>
    <s v="Lincoln"/>
    <s v="Elizabeth"/>
    <s v="Small"/>
  </r>
  <r>
    <n v="10283"/>
    <n v="43"/>
    <n v="57.61"/>
    <n v="1"/>
    <x v="887"/>
    <x v="147"/>
    <x v="0"/>
    <n v="3"/>
    <n v="8"/>
    <x v="1"/>
    <x v="5"/>
    <n v="49"/>
    <x v="59"/>
    <x v="78"/>
    <s v="(604) 555-4555"/>
    <s v="23 Tsawassen Blvd."/>
    <x v="64"/>
    <x v="46"/>
    <x v="15"/>
    <s v="T2F 8M4"/>
    <s v="NA"/>
    <s v="Lincoln"/>
    <s v="Elizabeth"/>
    <s v="Small"/>
  </r>
  <r>
    <n v="10283"/>
    <n v="25"/>
    <n v="100"/>
    <n v="6"/>
    <x v="6"/>
    <x v="147"/>
    <x v="0"/>
    <n v="3"/>
    <n v="8"/>
    <x v="1"/>
    <x v="2"/>
    <n v="136"/>
    <x v="53"/>
    <x v="78"/>
    <s v="(604) 555-4555"/>
    <s v="23 Tsawassen Blvd."/>
    <x v="64"/>
    <x v="46"/>
    <x v="15"/>
    <s v="T2F 8M4"/>
    <s v="NA"/>
    <s v="Lincoln"/>
    <s v="Elizabeth"/>
    <s v="Small"/>
  </r>
  <r>
    <n v="10283"/>
    <n v="47"/>
    <n v="65.77"/>
    <n v="7"/>
    <x v="888"/>
    <x v="147"/>
    <x v="0"/>
    <n v="3"/>
    <n v="8"/>
    <x v="1"/>
    <x v="4"/>
    <n v="72"/>
    <x v="41"/>
    <x v="78"/>
    <s v="(604) 555-4555"/>
    <s v="23 Tsawassen Blvd."/>
    <x v="64"/>
    <x v="46"/>
    <x v="15"/>
    <s v="T2F 8M4"/>
    <s v="NA"/>
    <s v="Lincoln"/>
    <s v="Elizabeth"/>
    <s v="Medium"/>
  </r>
  <r>
    <n v="10283"/>
    <n v="34"/>
    <n v="92.94"/>
    <n v="8"/>
    <x v="889"/>
    <x v="147"/>
    <x v="0"/>
    <n v="3"/>
    <n v="8"/>
    <x v="1"/>
    <x v="0"/>
    <n v="88"/>
    <x v="47"/>
    <x v="78"/>
    <s v="(604) 555-4555"/>
    <s v="23 Tsawassen Blvd."/>
    <x v="64"/>
    <x v="46"/>
    <x v="15"/>
    <s v="T2F 8M4"/>
    <s v="NA"/>
    <s v="Lincoln"/>
    <s v="Elizabeth"/>
    <s v="Medium"/>
  </r>
  <r>
    <n v="10283"/>
    <n v="38"/>
    <n v="89.38"/>
    <n v="11"/>
    <x v="890"/>
    <x v="147"/>
    <x v="0"/>
    <n v="3"/>
    <n v="8"/>
    <x v="1"/>
    <x v="4"/>
    <n v="99"/>
    <x v="43"/>
    <x v="78"/>
    <s v="(604) 555-4555"/>
    <s v="23 Tsawassen Blvd."/>
    <x v="64"/>
    <x v="46"/>
    <x v="15"/>
    <s v="T2F 8M4"/>
    <s v="NA"/>
    <s v="Lincoln"/>
    <s v="Elizabeth"/>
    <s v="Medium"/>
  </r>
  <r>
    <n v="10283"/>
    <n v="34"/>
    <n v="100"/>
    <n v="14"/>
    <x v="30"/>
    <x v="147"/>
    <x v="0"/>
    <n v="3"/>
    <n v="8"/>
    <x v="1"/>
    <x v="0"/>
    <n v="87"/>
    <x v="48"/>
    <x v="78"/>
    <s v="(604) 555-4555"/>
    <s v="23 Tsawassen Blvd."/>
    <x v="64"/>
    <x v="46"/>
    <x v="15"/>
    <s v="T2F 8M4"/>
    <s v="NA"/>
    <s v="Lincoln"/>
    <s v="Elizabeth"/>
    <s v="Medium"/>
  </r>
  <r>
    <n v="10283"/>
    <n v="45"/>
    <n v="78.67"/>
    <n v="9"/>
    <x v="891"/>
    <x v="147"/>
    <x v="0"/>
    <n v="3"/>
    <n v="8"/>
    <x v="1"/>
    <x v="4"/>
    <n v="66"/>
    <x v="44"/>
    <x v="78"/>
    <s v="(604) 555-4555"/>
    <s v="23 Tsawassen Blvd."/>
    <x v="64"/>
    <x v="46"/>
    <x v="15"/>
    <s v="T2F 8M4"/>
    <s v="NA"/>
    <s v="Lincoln"/>
    <s v="Elizabeth"/>
    <s v="Medium"/>
  </r>
  <r>
    <n v="10283"/>
    <n v="42"/>
    <n v="100"/>
    <n v="13"/>
    <x v="19"/>
    <x v="147"/>
    <x v="0"/>
    <n v="3"/>
    <n v="8"/>
    <x v="1"/>
    <x v="4"/>
    <n v="122"/>
    <x v="52"/>
    <x v="78"/>
    <s v="(604) 555-4555"/>
    <s v="23 Tsawassen Blvd."/>
    <x v="64"/>
    <x v="46"/>
    <x v="15"/>
    <s v="T2F 8M4"/>
    <s v="NA"/>
    <s v="Lincoln"/>
    <s v="Elizabeth"/>
    <s v="Medium"/>
  </r>
  <r>
    <n v="10283"/>
    <n v="46"/>
    <n v="100"/>
    <n v="3"/>
    <x v="20"/>
    <x v="147"/>
    <x v="0"/>
    <n v="3"/>
    <n v="8"/>
    <x v="1"/>
    <x v="0"/>
    <n v="105"/>
    <x v="71"/>
    <x v="78"/>
    <s v="(604) 555-4555"/>
    <s v="23 Tsawassen Blvd."/>
    <x v="64"/>
    <x v="46"/>
    <x v="15"/>
    <s v="T2F 8M4"/>
    <s v="NA"/>
    <s v="Lincoln"/>
    <s v="Elizabeth"/>
    <s v="Medium"/>
  </r>
  <r>
    <n v="10284"/>
    <n v="21"/>
    <n v="55.96"/>
    <n v="10"/>
    <x v="892"/>
    <x v="148"/>
    <x v="0"/>
    <n v="3"/>
    <n v="8"/>
    <x v="1"/>
    <x v="5"/>
    <n v="68"/>
    <x v="65"/>
    <x v="89"/>
    <n v="4722121555"/>
    <s v="Drammensveien 126 A, PB 744 Sentrum"/>
    <x v="71"/>
    <x v="58"/>
    <x v="2"/>
    <s v="N 0106"/>
    <s v="EMEA"/>
    <s v="Klaeboe"/>
    <s v="Jan"/>
    <s v="Small"/>
  </r>
  <r>
    <n v="10284"/>
    <n v="21"/>
    <n v="71"/>
    <n v="2"/>
    <x v="893"/>
    <x v="148"/>
    <x v="0"/>
    <n v="3"/>
    <n v="8"/>
    <x v="1"/>
    <x v="5"/>
    <n v="72"/>
    <x v="56"/>
    <x v="89"/>
    <n v="4722121555"/>
    <s v="Drammensveien 126 A, PB 744 Sentrum"/>
    <x v="71"/>
    <x v="58"/>
    <x v="2"/>
    <s v="N 0106"/>
    <s v="EMEA"/>
    <s v="Klaeboe"/>
    <s v="Jan"/>
    <s v="Small"/>
  </r>
  <r>
    <n v="10284"/>
    <n v="33"/>
    <n v="51.93"/>
    <n v="5"/>
    <x v="894"/>
    <x v="148"/>
    <x v="0"/>
    <n v="3"/>
    <n v="8"/>
    <x v="1"/>
    <x v="0"/>
    <n v="43"/>
    <x v="54"/>
    <x v="89"/>
    <n v="4722121555"/>
    <s v="Drammensveien 126 A, PB 744 Sentrum"/>
    <x v="71"/>
    <x v="58"/>
    <x v="2"/>
    <s v="N 0106"/>
    <s v="EMEA"/>
    <s v="Klaeboe"/>
    <s v="Jan"/>
    <s v="Small"/>
  </r>
  <r>
    <n v="10284"/>
    <n v="25"/>
    <n v="69.599999999999994"/>
    <n v="7"/>
    <x v="895"/>
    <x v="148"/>
    <x v="0"/>
    <n v="3"/>
    <n v="8"/>
    <x v="1"/>
    <x v="5"/>
    <n v="80"/>
    <x v="66"/>
    <x v="89"/>
    <n v="4722121555"/>
    <s v="Drammensveien 126 A, PB 744 Sentrum"/>
    <x v="71"/>
    <x v="58"/>
    <x v="2"/>
    <s v="N 0106"/>
    <s v="EMEA"/>
    <s v="Klaeboe"/>
    <s v="Jan"/>
    <s v="Small"/>
  </r>
  <r>
    <n v="10284"/>
    <n v="24"/>
    <n v="83.12"/>
    <n v="6"/>
    <x v="896"/>
    <x v="148"/>
    <x v="0"/>
    <n v="3"/>
    <n v="8"/>
    <x v="1"/>
    <x v="5"/>
    <n v="91"/>
    <x v="63"/>
    <x v="89"/>
    <n v="4722121555"/>
    <s v="Drammensveien 126 A, PB 744 Sentrum"/>
    <x v="71"/>
    <x v="58"/>
    <x v="2"/>
    <s v="N 0106"/>
    <s v="EMEA"/>
    <s v="Klaeboe"/>
    <s v="Jan"/>
    <s v="Small"/>
  </r>
  <r>
    <n v="10284"/>
    <n v="32"/>
    <n v="64.41"/>
    <n v="9"/>
    <x v="897"/>
    <x v="148"/>
    <x v="0"/>
    <n v="3"/>
    <n v="8"/>
    <x v="1"/>
    <x v="5"/>
    <n v="74"/>
    <x v="60"/>
    <x v="89"/>
    <n v="4722121555"/>
    <s v="Drammensveien 126 A, PB 744 Sentrum"/>
    <x v="71"/>
    <x v="58"/>
    <x v="2"/>
    <s v="N 0106"/>
    <s v="EMEA"/>
    <s v="Klaeboe"/>
    <s v="Jan"/>
    <s v="Small"/>
  </r>
  <r>
    <n v="10284"/>
    <n v="22"/>
    <n v="100"/>
    <n v="3"/>
    <x v="36"/>
    <x v="148"/>
    <x v="0"/>
    <n v="3"/>
    <n v="8"/>
    <x v="1"/>
    <x v="5"/>
    <n v="109"/>
    <x v="58"/>
    <x v="89"/>
    <n v="4722121555"/>
    <s v="Drammensveien 126 A, PB 744 Sentrum"/>
    <x v="71"/>
    <x v="58"/>
    <x v="2"/>
    <s v="N 0106"/>
    <s v="EMEA"/>
    <s v="Klaeboe"/>
    <s v="Jan"/>
    <s v="Small"/>
  </r>
  <r>
    <n v="10284"/>
    <n v="30"/>
    <n v="73.989999999999995"/>
    <n v="12"/>
    <x v="898"/>
    <x v="148"/>
    <x v="0"/>
    <n v="3"/>
    <n v="8"/>
    <x v="1"/>
    <x v="5"/>
    <n v="68"/>
    <x v="70"/>
    <x v="89"/>
    <n v="4722121555"/>
    <s v="Drammensveien 126 A, PB 744 Sentrum"/>
    <x v="71"/>
    <x v="58"/>
    <x v="2"/>
    <s v="N 0106"/>
    <s v="EMEA"/>
    <s v="Klaeboe"/>
    <s v="Jan"/>
    <s v="Small"/>
  </r>
  <r>
    <n v="10284"/>
    <n v="31"/>
    <n v="71.81"/>
    <n v="1"/>
    <x v="899"/>
    <x v="148"/>
    <x v="0"/>
    <n v="3"/>
    <n v="8"/>
    <x v="1"/>
    <x v="5"/>
    <n v="84"/>
    <x v="62"/>
    <x v="89"/>
    <n v="4722121555"/>
    <s v="Drammensveien 126 A, PB 744 Sentrum"/>
    <x v="71"/>
    <x v="58"/>
    <x v="2"/>
    <s v="N 0106"/>
    <s v="EMEA"/>
    <s v="Klaeboe"/>
    <s v="Jan"/>
    <s v="Small"/>
  </r>
  <r>
    <n v="10284"/>
    <n v="39"/>
    <n v="71.67"/>
    <n v="13"/>
    <x v="900"/>
    <x v="148"/>
    <x v="0"/>
    <n v="3"/>
    <n v="8"/>
    <x v="1"/>
    <x v="0"/>
    <n v="65"/>
    <x v="55"/>
    <x v="89"/>
    <n v="4722121555"/>
    <s v="Drammensveien 126 A, PB 744 Sentrum"/>
    <x v="71"/>
    <x v="58"/>
    <x v="2"/>
    <s v="N 0106"/>
    <s v="EMEA"/>
    <s v="Klaeboe"/>
    <s v="Jan"/>
    <s v="Small"/>
  </r>
  <r>
    <n v="10284"/>
    <n v="50"/>
    <n v="81.86"/>
    <n v="4"/>
    <x v="901"/>
    <x v="148"/>
    <x v="0"/>
    <n v="3"/>
    <n v="8"/>
    <x v="1"/>
    <x v="0"/>
    <n v="68"/>
    <x v="57"/>
    <x v="89"/>
    <n v="4722121555"/>
    <s v="Drammensveien 126 A, PB 744 Sentrum"/>
    <x v="71"/>
    <x v="58"/>
    <x v="2"/>
    <s v="N 0106"/>
    <s v="EMEA"/>
    <s v="Klaeboe"/>
    <s v="Jan"/>
    <s v="Medium"/>
  </r>
  <r>
    <n v="10284"/>
    <n v="45"/>
    <n v="100"/>
    <n v="11"/>
    <x v="74"/>
    <x v="148"/>
    <x v="0"/>
    <n v="3"/>
    <n v="8"/>
    <x v="1"/>
    <x v="5"/>
    <n v="157"/>
    <x v="69"/>
    <x v="89"/>
    <n v="4722121555"/>
    <s v="Drammensveien 126 A, PB 744 Sentrum"/>
    <x v="71"/>
    <x v="58"/>
    <x v="2"/>
    <s v="N 0106"/>
    <s v="EMEA"/>
    <s v="Klaeboe"/>
    <s v="Jan"/>
    <s v="Medium"/>
  </r>
  <r>
    <n v="10284"/>
    <n v="45"/>
    <n v="100"/>
    <n v="8"/>
    <x v="74"/>
    <x v="148"/>
    <x v="0"/>
    <n v="3"/>
    <n v="8"/>
    <x v="1"/>
    <x v="5"/>
    <n v="99"/>
    <x v="67"/>
    <x v="89"/>
    <n v="4722121555"/>
    <s v="Drammensveien 126 A, PB 744 Sentrum"/>
    <x v="71"/>
    <x v="58"/>
    <x v="2"/>
    <s v="N 0106"/>
    <s v="EMEA"/>
    <s v="Klaeboe"/>
    <s v="Jan"/>
    <s v="Medium"/>
  </r>
  <r>
    <n v="10285"/>
    <n v="20"/>
    <n v="49.06"/>
    <n v="10"/>
    <x v="902"/>
    <x v="149"/>
    <x v="0"/>
    <n v="3"/>
    <n v="8"/>
    <x v="1"/>
    <x v="6"/>
    <n v="60"/>
    <x v="73"/>
    <x v="90"/>
    <n v="6175558555"/>
    <s v="39323 Spinnaker Dr."/>
    <x v="61"/>
    <x v="23"/>
    <x v="0"/>
    <n v="51247"/>
    <s v="NA"/>
    <s v="Hernandez"/>
    <s v="Marta"/>
    <s v="Small"/>
  </r>
  <r>
    <n v="10285"/>
    <n v="37"/>
    <n v="41.03"/>
    <n v="1"/>
    <x v="903"/>
    <x v="149"/>
    <x v="0"/>
    <n v="3"/>
    <n v="8"/>
    <x v="1"/>
    <x v="6"/>
    <n v="40"/>
    <x v="80"/>
    <x v="90"/>
    <n v="6175558555"/>
    <s v="39323 Spinnaker Dr."/>
    <x v="61"/>
    <x v="23"/>
    <x v="0"/>
    <n v="51247"/>
    <s v="NA"/>
    <s v="Hernandez"/>
    <s v="Marta"/>
    <s v="Small"/>
  </r>
  <r>
    <n v="10285"/>
    <n v="38"/>
    <n v="59.56"/>
    <n v="3"/>
    <x v="904"/>
    <x v="149"/>
    <x v="0"/>
    <n v="3"/>
    <n v="8"/>
    <x v="1"/>
    <x v="6"/>
    <n v="69"/>
    <x v="83"/>
    <x v="90"/>
    <n v="6175558555"/>
    <s v="39323 Spinnaker Dr."/>
    <x v="61"/>
    <x v="23"/>
    <x v="0"/>
    <n v="51247"/>
    <s v="NA"/>
    <s v="Hernandez"/>
    <s v="Marta"/>
    <s v="Small"/>
  </r>
  <r>
    <n v="10285"/>
    <n v="26"/>
    <n v="100"/>
    <n v="4"/>
    <x v="7"/>
    <x v="149"/>
    <x v="0"/>
    <n v="3"/>
    <n v="8"/>
    <x v="1"/>
    <x v="6"/>
    <n v="102"/>
    <x v="88"/>
    <x v="90"/>
    <n v="6175558555"/>
    <s v="39323 Spinnaker Dr."/>
    <x v="61"/>
    <x v="23"/>
    <x v="0"/>
    <n v="51247"/>
    <s v="NA"/>
    <s v="Hernandez"/>
    <s v="Marta"/>
    <s v="Small"/>
  </r>
  <r>
    <n v="10285"/>
    <n v="27"/>
    <n v="100"/>
    <n v="8"/>
    <x v="14"/>
    <x v="149"/>
    <x v="0"/>
    <n v="3"/>
    <n v="8"/>
    <x v="1"/>
    <x v="6"/>
    <n v="193"/>
    <x v="76"/>
    <x v="90"/>
    <n v="6175558555"/>
    <s v="39323 Spinnaker Dr."/>
    <x v="61"/>
    <x v="23"/>
    <x v="0"/>
    <n v="51247"/>
    <s v="NA"/>
    <s v="Hernandez"/>
    <s v="Marta"/>
    <s v="Medium"/>
  </r>
  <r>
    <n v="10285"/>
    <n v="39"/>
    <n v="70.08"/>
    <n v="11"/>
    <x v="905"/>
    <x v="149"/>
    <x v="0"/>
    <n v="3"/>
    <n v="8"/>
    <x v="1"/>
    <x v="6"/>
    <n v="76"/>
    <x v="78"/>
    <x v="90"/>
    <n v="6175558555"/>
    <s v="39323 Spinnaker Dr."/>
    <x v="61"/>
    <x v="23"/>
    <x v="0"/>
    <n v="51247"/>
    <s v="NA"/>
    <s v="Hernandez"/>
    <s v="Marta"/>
    <s v="Small"/>
  </r>
  <r>
    <n v="10285"/>
    <n v="39"/>
    <n v="78.92"/>
    <n v="2"/>
    <x v="906"/>
    <x v="149"/>
    <x v="0"/>
    <n v="3"/>
    <n v="8"/>
    <x v="1"/>
    <x v="6"/>
    <n v="81"/>
    <x v="85"/>
    <x v="90"/>
    <n v="6175558555"/>
    <s v="39323 Spinnaker Dr."/>
    <x v="61"/>
    <x v="23"/>
    <x v="0"/>
    <n v="51247"/>
    <s v="NA"/>
    <s v="Hernandez"/>
    <s v="Marta"/>
    <s v="Medium"/>
  </r>
  <r>
    <n v="10285"/>
    <n v="34"/>
    <n v="100"/>
    <n v="7"/>
    <x v="30"/>
    <x v="149"/>
    <x v="0"/>
    <n v="3"/>
    <n v="8"/>
    <x v="1"/>
    <x v="6"/>
    <n v="112"/>
    <x v="75"/>
    <x v="90"/>
    <n v="6175558555"/>
    <s v="39323 Spinnaker Dr."/>
    <x v="61"/>
    <x v="23"/>
    <x v="0"/>
    <n v="51247"/>
    <s v="NA"/>
    <s v="Hernandez"/>
    <s v="Marta"/>
    <s v="Medium"/>
  </r>
  <r>
    <n v="10285"/>
    <n v="36"/>
    <n v="100"/>
    <n v="6"/>
    <x v="18"/>
    <x v="149"/>
    <x v="0"/>
    <n v="3"/>
    <n v="8"/>
    <x v="1"/>
    <x v="6"/>
    <n v="95"/>
    <x v="77"/>
    <x v="90"/>
    <n v="6175558555"/>
    <s v="39323 Spinnaker Dr."/>
    <x v="61"/>
    <x v="23"/>
    <x v="0"/>
    <n v="51247"/>
    <s v="NA"/>
    <s v="Hernandez"/>
    <s v="Marta"/>
    <s v="Medium"/>
  </r>
  <r>
    <n v="10285"/>
    <n v="37"/>
    <n v="98.89"/>
    <n v="12"/>
    <x v="907"/>
    <x v="149"/>
    <x v="0"/>
    <n v="3"/>
    <n v="8"/>
    <x v="1"/>
    <x v="6"/>
    <n v="99"/>
    <x v="72"/>
    <x v="90"/>
    <n v="6175558555"/>
    <s v="39323 Spinnaker Dr."/>
    <x v="61"/>
    <x v="23"/>
    <x v="0"/>
    <n v="51247"/>
    <s v="NA"/>
    <s v="Hernandez"/>
    <s v="Marta"/>
    <s v="Medium"/>
  </r>
  <r>
    <n v="10285"/>
    <n v="45"/>
    <n v="100"/>
    <n v="13"/>
    <x v="74"/>
    <x v="149"/>
    <x v="0"/>
    <n v="3"/>
    <n v="8"/>
    <x v="1"/>
    <x v="5"/>
    <n v="118"/>
    <x v="64"/>
    <x v="90"/>
    <n v="6175558555"/>
    <s v="39323 Spinnaker Dr."/>
    <x v="61"/>
    <x v="23"/>
    <x v="0"/>
    <n v="51247"/>
    <s v="NA"/>
    <s v="Hernandez"/>
    <s v="Marta"/>
    <s v="Medium"/>
  </r>
  <r>
    <n v="10285"/>
    <n v="47"/>
    <n v="100"/>
    <n v="9"/>
    <x v="76"/>
    <x v="149"/>
    <x v="0"/>
    <n v="3"/>
    <n v="8"/>
    <x v="1"/>
    <x v="6"/>
    <n v="118"/>
    <x v="79"/>
    <x v="90"/>
    <n v="6175558555"/>
    <s v="39323 Spinnaker Dr."/>
    <x v="61"/>
    <x v="23"/>
    <x v="0"/>
    <n v="51247"/>
    <s v="NA"/>
    <s v="Hernandez"/>
    <s v="Marta"/>
    <s v="Medium"/>
  </r>
  <r>
    <n v="10285"/>
    <n v="49"/>
    <n v="100"/>
    <n v="5"/>
    <x v="94"/>
    <x v="149"/>
    <x v="0"/>
    <n v="3"/>
    <n v="8"/>
    <x v="1"/>
    <x v="6"/>
    <n v="150"/>
    <x v="74"/>
    <x v="90"/>
    <n v="6175558555"/>
    <s v="39323 Spinnaker Dr."/>
    <x v="61"/>
    <x v="23"/>
    <x v="0"/>
    <n v="51247"/>
    <s v="NA"/>
    <s v="Hernandez"/>
    <s v="Marta"/>
    <s v="Medium"/>
  </r>
  <r>
    <n v="10286"/>
    <n v="38"/>
    <n v="57.2"/>
    <n v="1"/>
    <x v="908"/>
    <x v="150"/>
    <x v="0"/>
    <n v="3"/>
    <n v="8"/>
    <x v="1"/>
    <x v="6"/>
    <n v="62"/>
    <x v="87"/>
    <x v="14"/>
    <s v="(1) 42.34.2555"/>
    <s v="265, boulevard Charonne"/>
    <x v="13"/>
    <x v="12"/>
    <x v="9"/>
    <n v="75012"/>
    <s v="EMEA"/>
    <s v="Bertrand"/>
    <s v="Marie"/>
    <s v="Small"/>
  </r>
  <r>
    <n v="10287"/>
    <n v="20"/>
    <n v="67.97"/>
    <n v="11"/>
    <x v="909"/>
    <x v="151"/>
    <x v="0"/>
    <n v="3"/>
    <n v="8"/>
    <x v="1"/>
    <x v="2"/>
    <n v="61"/>
    <x v="82"/>
    <x v="74"/>
    <s v="0897-034555"/>
    <s v="Grenzacherweg 237"/>
    <x v="60"/>
    <x v="51"/>
    <x v="18"/>
    <n v="1203"/>
    <s v="EMEA"/>
    <s v="Holz"/>
    <s v="Michael"/>
    <s v="Small"/>
  </r>
  <r>
    <n v="10287"/>
    <n v="36"/>
    <n v="39.65"/>
    <n v="6"/>
    <x v="910"/>
    <x v="151"/>
    <x v="0"/>
    <n v="3"/>
    <n v="8"/>
    <x v="1"/>
    <x v="2"/>
    <n v="37"/>
    <x v="96"/>
    <x v="74"/>
    <s v="0897-034555"/>
    <s v="Grenzacherweg 237"/>
    <x v="60"/>
    <x v="51"/>
    <x v="18"/>
    <n v="1203"/>
    <s v="EMEA"/>
    <s v="Holz"/>
    <s v="Michael"/>
    <s v="Small"/>
  </r>
  <r>
    <n v="10287"/>
    <n v="21"/>
    <n v="100"/>
    <n v="12"/>
    <x v="59"/>
    <x v="151"/>
    <x v="0"/>
    <n v="3"/>
    <n v="8"/>
    <x v="1"/>
    <x v="2"/>
    <n v="194"/>
    <x v="90"/>
    <x v="74"/>
    <s v="0897-034555"/>
    <s v="Grenzacherweg 237"/>
    <x v="60"/>
    <x v="51"/>
    <x v="18"/>
    <n v="1203"/>
    <s v="EMEA"/>
    <s v="Holz"/>
    <s v="Michael"/>
    <s v="Medium"/>
  </r>
  <r>
    <n v="10287"/>
    <n v="23"/>
    <n v="100"/>
    <n v="9"/>
    <x v="25"/>
    <x v="151"/>
    <x v="0"/>
    <n v="3"/>
    <n v="8"/>
    <x v="1"/>
    <x v="2"/>
    <n v="115"/>
    <x v="92"/>
    <x v="74"/>
    <s v="0897-034555"/>
    <s v="Grenzacherweg 237"/>
    <x v="60"/>
    <x v="51"/>
    <x v="18"/>
    <n v="1203"/>
    <s v="EMEA"/>
    <s v="Holz"/>
    <s v="Michael"/>
    <s v="Small"/>
  </r>
  <r>
    <n v="10287"/>
    <n v="24"/>
    <n v="100"/>
    <n v="3"/>
    <x v="26"/>
    <x v="151"/>
    <x v="0"/>
    <n v="3"/>
    <n v="8"/>
    <x v="1"/>
    <x v="2"/>
    <n v="142"/>
    <x v="99"/>
    <x v="74"/>
    <s v="0897-034555"/>
    <s v="Grenzacherweg 237"/>
    <x v="60"/>
    <x v="51"/>
    <x v="18"/>
    <n v="1203"/>
    <s v="EMEA"/>
    <s v="Holz"/>
    <s v="Michael"/>
    <s v="Medium"/>
  </r>
  <r>
    <n v="10287"/>
    <n v="27"/>
    <n v="100"/>
    <n v="2"/>
    <x v="14"/>
    <x v="151"/>
    <x v="0"/>
    <n v="3"/>
    <n v="8"/>
    <x v="1"/>
    <x v="2"/>
    <n v="141"/>
    <x v="100"/>
    <x v="74"/>
    <s v="0897-034555"/>
    <s v="Grenzacherweg 237"/>
    <x v="60"/>
    <x v="51"/>
    <x v="18"/>
    <n v="1203"/>
    <s v="EMEA"/>
    <s v="Holz"/>
    <s v="Michael"/>
    <s v="Medium"/>
  </r>
  <r>
    <n v="10287"/>
    <n v="41"/>
    <n v="69.430000000000007"/>
    <n v="13"/>
    <x v="911"/>
    <x v="151"/>
    <x v="0"/>
    <n v="3"/>
    <n v="8"/>
    <x v="1"/>
    <x v="2"/>
    <n v="79"/>
    <x v="91"/>
    <x v="74"/>
    <s v="0897-034555"/>
    <s v="Grenzacherweg 237"/>
    <x v="60"/>
    <x v="51"/>
    <x v="18"/>
    <n v="1203"/>
    <s v="EMEA"/>
    <s v="Holz"/>
    <s v="Michael"/>
    <s v="Small"/>
  </r>
  <r>
    <n v="10287"/>
    <n v="43"/>
    <n v="70.760000000000005"/>
    <n v="15"/>
    <x v="912"/>
    <x v="151"/>
    <x v="0"/>
    <n v="3"/>
    <n v="8"/>
    <x v="1"/>
    <x v="2"/>
    <n v="80"/>
    <x v="81"/>
    <x v="74"/>
    <s v="0897-034555"/>
    <s v="Grenzacherweg 237"/>
    <x v="60"/>
    <x v="51"/>
    <x v="18"/>
    <n v="1203"/>
    <s v="EMEA"/>
    <s v="Holz"/>
    <s v="Michael"/>
    <s v="Medium"/>
  </r>
  <r>
    <n v="10287"/>
    <n v="34"/>
    <n v="100"/>
    <n v="17"/>
    <x v="30"/>
    <x v="151"/>
    <x v="0"/>
    <n v="3"/>
    <n v="8"/>
    <x v="1"/>
    <x v="2"/>
    <n v="148"/>
    <x v="94"/>
    <x v="74"/>
    <s v="0897-034555"/>
    <s v="Grenzacherweg 237"/>
    <x v="60"/>
    <x v="51"/>
    <x v="18"/>
    <n v="1203"/>
    <s v="EMEA"/>
    <s v="Holz"/>
    <s v="Michael"/>
    <s v="Medium"/>
  </r>
  <r>
    <n v="10287"/>
    <n v="40"/>
    <n v="88.12"/>
    <n v="16"/>
    <x v="913"/>
    <x v="151"/>
    <x v="0"/>
    <n v="3"/>
    <n v="8"/>
    <x v="1"/>
    <x v="2"/>
    <n v="80"/>
    <x v="84"/>
    <x v="74"/>
    <s v="0897-034555"/>
    <s v="Grenzacherweg 237"/>
    <x v="60"/>
    <x v="51"/>
    <x v="18"/>
    <n v="1203"/>
    <s v="EMEA"/>
    <s v="Holz"/>
    <s v="Michael"/>
    <s v="Medium"/>
  </r>
  <r>
    <n v="10287"/>
    <n v="36"/>
    <n v="100"/>
    <n v="5"/>
    <x v="18"/>
    <x v="151"/>
    <x v="0"/>
    <n v="3"/>
    <n v="8"/>
    <x v="1"/>
    <x v="2"/>
    <n v="169"/>
    <x v="30"/>
    <x v="74"/>
    <s v="0897-034555"/>
    <s v="Grenzacherweg 237"/>
    <x v="60"/>
    <x v="51"/>
    <x v="18"/>
    <n v="1203"/>
    <s v="EMEA"/>
    <s v="Holz"/>
    <s v="Michael"/>
    <s v="Medium"/>
  </r>
  <r>
    <n v="10287"/>
    <n v="36"/>
    <n v="100"/>
    <n v="7"/>
    <x v="18"/>
    <x v="151"/>
    <x v="0"/>
    <n v="3"/>
    <n v="8"/>
    <x v="1"/>
    <x v="2"/>
    <n v="140"/>
    <x v="93"/>
    <x v="74"/>
    <s v="0897-034555"/>
    <s v="Grenzacherweg 237"/>
    <x v="60"/>
    <x v="51"/>
    <x v="18"/>
    <n v="1203"/>
    <s v="EMEA"/>
    <s v="Holz"/>
    <s v="Michael"/>
    <s v="Medium"/>
  </r>
  <r>
    <n v="10287"/>
    <n v="44"/>
    <n v="82.39"/>
    <n v="8"/>
    <x v="914"/>
    <x v="151"/>
    <x v="0"/>
    <n v="3"/>
    <n v="8"/>
    <x v="1"/>
    <x v="2"/>
    <n v="77"/>
    <x v="89"/>
    <x v="74"/>
    <s v="0897-034555"/>
    <s v="Grenzacherweg 237"/>
    <x v="60"/>
    <x v="51"/>
    <x v="18"/>
    <n v="1203"/>
    <s v="EMEA"/>
    <s v="Holz"/>
    <s v="Michael"/>
    <s v="Medium"/>
  </r>
  <r>
    <n v="10287"/>
    <n v="40"/>
    <n v="100"/>
    <n v="14"/>
    <x v="72"/>
    <x v="151"/>
    <x v="0"/>
    <n v="3"/>
    <n v="8"/>
    <x v="1"/>
    <x v="2"/>
    <n v="146"/>
    <x v="86"/>
    <x v="74"/>
    <s v="0897-034555"/>
    <s v="Grenzacherweg 237"/>
    <x v="60"/>
    <x v="51"/>
    <x v="18"/>
    <n v="1203"/>
    <s v="EMEA"/>
    <s v="Holz"/>
    <s v="Michael"/>
    <s v="Medium"/>
  </r>
  <r>
    <n v="10287"/>
    <n v="41"/>
    <n v="100"/>
    <n v="4"/>
    <x v="32"/>
    <x v="151"/>
    <x v="0"/>
    <n v="3"/>
    <n v="8"/>
    <x v="1"/>
    <x v="2"/>
    <n v="141"/>
    <x v="97"/>
    <x v="74"/>
    <s v="0897-034555"/>
    <s v="Grenzacherweg 237"/>
    <x v="60"/>
    <x v="51"/>
    <x v="18"/>
    <n v="1203"/>
    <s v="EMEA"/>
    <s v="Holz"/>
    <s v="Michael"/>
    <s v="Medium"/>
  </r>
  <r>
    <n v="10287"/>
    <n v="44"/>
    <n v="100"/>
    <n v="1"/>
    <x v="73"/>
    <x v="151"/>
    <x v="0"/>
    <n v="3"/>
    <n v="8"/>
    <x v="1"/>
    <x v="2"/>
    <n v="132"/>
    <x v="98"/>
    <x v="74"/>
    <s v="0897-034555"/>
    <s v="Grenzacherweg 237"/>
    <x v="60"/>
    <x v="51"/>
    <x v="18"/>
    <n v="1203"/>
    <s v="EMEA"/>
    <s v="Holz"/>
    <s v="Michael"/>
    <s v="Medium"/>
  </r>
  <r>
    <n v="10287"/>
    <n v="45"/>
    <n v="100"/>
    <n v="10"/>
    <x v="74"/>
    <x v="151"/>
    <x v="0"/>
    <n v="3"/>
    <n v="8"/>
    <x v="1"/>
    <x v="2"/>
    <n v="117"/>
    <x v="95"/>
    <x v="74"/>
    <s v="0897-034555"/>
    <s v="Grenzacherweg 237"/>
    <x v="60"/>
    <x v="51"/>
    <x v="18"/>
    <n v="1203"/>
    <s v="EMEA"/>
    <s v="Holz"/>
    <s v="Michael"/>
    <s v="Medium"/>
  </r>
  <r>
    <n v="10288"/>
    <n v="29"/>
    <n v="38.17"/>
    <n v="1"/>
    <x v="915"/>
    <x v="152"/>
    <x v="0"/>
    <n v="3"/>
    <n v="9"/>
    <x v="1"/>
    <x v="0"/>
    <n v="33"/>
    <x v="4"/>
    <x v="70"/>
    <n v="652241555"/>
    <s v="Village Close - 106 Linden Road Sandown"/>
    <x v="15"/>
    <x v="14"/>
    <x v="11"/>
    <n v="69045"/>
    <s v="APAC"/>
    <s v="Victorino"/>
    <s v="Wendy"/>
    <s v="Small"/>
  </r>
  <r>
    <n v="10288"/>
    <n v="33"/>
    <n v="40.619999999999997"/>
    <n v="3"/>
    <x v="916"/>
    <x v="152"/>
    <x v="0"/>
    <n v="3"/>
    <n v="9"/>
    <x v="1"/>
    <x v="0"/>
    <n v="41"/>
    <x v="0"/>
    <x v="70"/>
    <n v="652241555"/>
    <s v="Village Close - 106 Linden Road Sandown"/>
    <x v="15"/>
    <x v="14"/>
    <x v="11"/>
    <n v="69045"/>
    <s v="APAC"/>
    <s v="Victorino"/>
    <s v="Wendy"/>
    <s v="Small"/>
  </r>
  <r>
    <n v="10288"/>
    <n v="23"/>
    <n v="73.41"/>
    <n v="7"/>
    <x v="917"/>
    <x v="152"/>
    <x v="0"/>
    <n v="3"/>
    <n v="9"/>
    <x v="1"/>
    <x v="2"/>
    <n v="71"/>
    <x v="103"/>
    <x v="70"/>
    <n v="652241555"/>
    <s v="Village Close - 106 Linden Road Sandown"/>
    <x v="15"/>
    <x v="14"/>
    <x v="11"/>
    <n v="69045"/>
    <s v="APAC"/>
    <s v="Victorino"/>
    <s v="Wendy"/>
    <s v="Small"/>
  </r>
  <r>
    <n v="10288"/>
    <n v="28"/>
    <n v="61.75"/>
    <n v="4"/>
    <x v="918"/>
    <x v="152"/>
    <x v="0"/>
    <n v="3"/>
    <n v="9"/>
    <x v="1"/>
    <x v="0"/>
    <n v="60"/>
    <x v="3"/>
    <x v="70"/>
    <n v="652241555"/>
    <s v="Village Close - 106 Linden Road Sandown"/>
    <x v="15"/>
    <x v="14"/>
    <x v="11"/>
    <n v="69045"/>
    <s v="APAC"/>
    <s v="Victorino"/>
    <s v="Wendy"/>
    <s v="Small"/>
  </r>
  <r>
    <n v="10288"/>
    <n v="20"/>
    <n v="100"/>
    <n v="14"/>
    <x v="138"/>
    <x v="152"/>
    <x v="0"/>
    <n v="3"/>
    <n v="9"/>
    <x v="1"/>
    <x v="2"/>
    <n v="124"/>
    <x v="106"/>
    <x v="70"/>
    <n v="652241555"/>
    <s v="Village Close - 106 Linden Road Sandown"/>
    <x v="15"/>
    <x v="14"/>
    <x v="11"/>
    <n v="69045"/>
    <s v="APAC"/>
    <s v="Victorino"/>
    <s v="Wendy"/>
    <s v="Small"/>
  </r>
  <r>
    <n v="10288"/>
    <n v="34"/>
    <n v="68.489999999999995"/>
    <n v="10"/>
    <x v="919"/>
    <x v="152"/>
    <x v="0"/>
    <n v="3"/>
    <n v="9"/>
    <x v="1"/>
    <x v="2"/>
    <n v="85"/>
    <x v="102"/>
    <x v="70"/>
    <n v="652241555"/>
    <s v="Village Close - 106 Linden Road Sandown"/>
    <x v="15"/>
    <x v="14"/>
    <x v="11"/>
    <n v="69045"/>
    <s v="APAC"/>
    <s v="Victorino"/>
    <s v="Wendy"/>
    <s v="Small"/>
  </r>
  <r>
    <n v="10288"/>
    <n v="36"/>
    <n v="66.14"/>
    <n v="11"/>
    <x v="920"/>
    <x v="152"/>
    <x v="0"/>
    <n v="3"/>
    <n v="9"/>
    <x v="1"/>
    <x v="2"/>
    <n v="73"/>
    <x v="104"/>
    <x v="70"/>
    <n v="652241555"/>
    <s v="Village Close - 106 Linden Road Sandown"/>
    <x v="15"/>
    <x v="14"/>
    <x v="11"/>
    <n v="69045"/>
    <s v="APAC"/>
    <s v="Victorino"/>
    <s v="Wendy"/>
    <s v="Small"/>
  </r>
  <r>
    <n v="10288"/>
    <n v="50"/>
    <n v="52.32"/>
    <n v="13"/>
    <x v="921"/>
    <x v="152"/>
    <x v="0"/>
    <n v="3"/>
    <n v="9"/>
    <x v="1"/>
    <x v="2"/>
    <n v="50"/>
    <x v="101"/>
    <x v="70"/>
    <n v="652241555"/>
    <s v="Village Close - 106 Linden Road Sandown"/>
    <x v="15"/>
    <x v="14"/>
    <x v="11"/>
    <n v="69045"/>
    <s v="APAC"/>
    <s v="Victorino"/>
    <s v="Wendy"/>
    <s v="Small"/>
  </r>
  <r>
    <n v="10288"/>
    <n v="35"/>
    <n v="80.87"/>
    <n v="9"/>
    <x v="922"/>
    <x v="152"/>
    <x v="0"/>
    <n v="3"/>
    <n v="9"/>
    <x v="1"/>
    <x v="2"/>
    <n v="90"/>
    <x v="105"/>
    <x v="70"/>
    <n v="652241555"/>
    <s v="Village Close - 106 Linden Road Sandown"/>
    <x v="15"/>
    <x v="14"/>
    <x v="11"/>
    <n v="69045"/>
    <s v="APAC"/>
    <s v="Victorino"/>
    <s v="Wendy"/>
    <s v="Small"/>
  </r>
  <r>
    <n v="10288"/>
    <n v="35"/>
    <n v="80.989999999999995"/>
    <n v="6"/>
    <x v="923"/>
    <x v="152"/>
    <x v="0"/>
    <n v="3"/>
    <n v="9"/>
    <x v="1"/>
    <x v="0"/>
    <n v="92"/>
    <x v="1"/>
    <x v="70"/>
    <n v="652241555"/>
    <s v="Village Close - 106 Linden Road Sandown"/>
    <x v="15"/>
    <x v="14"/>
    <x v="11"/>
    <n v="69045"/>
    <s v="APAC"/>
    <s v="Victorino"/>
    <s v="Wendy"/>
    <s v="Small"/>
  </r>
  <r>
    <n v="10288"/>
    <n v="31"/>
    <n v="100"/>
    <n v="2"/>
    <x v="15"/>
    <x v="152"/>
    <x v="0"/>
    <n v="3"/>
    <n v="9"/>
    <x v="1"/>
    <x v="0"/>
    <n v="127"/>
    <x v="6"/>
    <x v="70"/>
    <n v="652241555"/>
    <s v="Village Close - 106 Linden Road Sandown"/>
    <x v="15"/>
    <x v="14"/>
    <x v="11"/>
    <n v="69045"/>
    <s v="APAC"/>
    <s v="Victorino"/>
    <s v="Wendy"/>
    <s v="Medium"/>
  </r>
  <r>
    <n v="10288"/>
    <n v="32"/>
    <n v="100"/>
    <n v="5"/>
    <x v="52"/>
    <x v="152"/>
    <x v="0"/>
    <n v="3"/>
    <n v="9"/>
    <x v="1"/>
    <x v="0"/>
    <n v="170"/>
    <x v="2"/>
    <x v="70"/>
    <n v="652241555"/>
    <s v="Village Close - 106 Linden Road Sandown"/>
    <x v="15"/>
    <x v="14"/>
    <x v="11"/>
    <n v="69045"/>
    <s v="APAC"/>
    <s v="Victorino"/>
    <s v="Wendy"/>
    <s v="Medium"/>
  </r>
  <r>
    <n v="10288"/>
    <n v="41"/>
    <n v="100"/>
    <n v="12"/>
    <x v="32"/>
    <x v="152"/>
    <x v="0"/>
    <n v="3"/>
    <n v="9"/>
    <x v="1"/>
    <x v="2"/>
    <n v="107"/>
    <x v="107"/>
    <x v="70"/>
    <n v="652241555"/>
    <s v="Village Close - 106 Linden Road Sandown"/>
    <x v="15"/>
    <x v="14"/>
    <x v="11"/>
    <n v="69045"/>
    <s v="APAC"/>
    <s v="Victorino"/>
    <s v="Wendy"/>
    <s v="Medium"/>
  </r>
  <r>
    <n v="10288"/>
    <n v="48"/>
    <n v="100"/>
    <n v="8"/>
    <x v="98"/>
    <x v="152"/>
    <x v="0"/>
    <n v="3"/>
    <n v="9"/>
    <x v="1"/>
    <x v="2"/>
    <n v="117"/>
    <x v="108"/>
    <x v="70"/>
    <n v="652241555"/>
    <s v="Village Close - 106 Linden Road Sandown"/>
    <x v="15"/>
    <x v="14"/>
    <x v="11"/>
    <n v="69045"/>
    <s v="APAC"/>
    <s v="Victorino"/>
    <s v="Wendy"/>
    <s v="Medium"/>
  </r>
  <r>
    <n v="10289"/>
    <n v="24"/>
    <n v="56.07"/>
    <n v="1"/>
    <x v="924"/>
    <x v="153"/>
    <x v="0"/>
    <n v="3"/>
    <n v="9"/>
    <x v="1"/>
    <x v="0"/>
    <n v="53"/>
    <x v="8"/>
    <x v="55"/>
    <n v="4722673215"/>
    <s v="Drammen 121, PR 744 Sentrum"/>
    <x v="45"/>
    <x v="59"/>
    <x v="2"/>
    <s v="N 5804"/>
    <s v="EMEA"/>
    <s v="Oeztan"/>
    <s v="Veysel"/>
    <s v="Small"/>
  </r>
  <r>
    <n v="10289"/>
    <n v="45"/>
    <n v="48.38"/>
    <n v="4"/>
    <x v="925"/>
    <x v="153"/>
    <x v="0"/>
    <n v="3"/>
    <n v="9"/>
    <x v="1"/>
    <x v="0"/>
    <n v="44"/>
    <x v="5"/>
    <x v="55"/>
    <n v="4722673215"/>
    <s v="Drammen 121, PR 744 Sentrum"/>
    <x v="45"/>
    <x v="59"/>
    <x v="2"/>
    <s v="N 5804"/>
    <s v="EMEA"/>
    <s v="Oeztan"/>
    <s v="Veysel"/>
    <s v="Small"/>
  </r>
  <r>
    <n v="10289"/>
    <n v="38"/>
    <n v="100"/>
    <n v="2"/>
    <x v="31"/>
    <x v="153"/>
    <x v="0"/>
    <n v="3"/>
    <n v="9"/>
    <x v="1"/>
    <x v="0"/>
    <n v="102"/>
    <x v="9"/>
    <x v="55"/>
    <n v="4722673215"/>
    <s v="Drammen 121, PR 744 Sentrum"/>
    <x v="45"/>
    <x v="59"/>
    <x v="2"/>
    <s v="N 5804"/>
    <s v="EMEA"/>
    <s v="Oeztan"/>
    <s v="Veysel"/>
    <s v="Medium"/>
  </r>
  <r>
    <n v="10289"/>
    <n v="43"/>
    <n v="100"/>
    <n v="3"/>
    <x v="42"/>
    <x v="153"/>
    <x v="0"/>
    <n v="3"/>
    <n v="9"/>
    <x v="1"/>
    <x v="0"/>
    <n v="168"/>
    <x v="7"/>
    <x v="55"/>
    <n v="4722673215"/>
    <s v="Drammen 121, PR 744 Sentrum"/>
    <x v="45"/>
    <x v="59"/>
    <x v="2"/>
    <s v="N 5804"/>
    <s v="EMEA"/>
    <s v="Oeztan"/>
    <s v="Veysel"/>
    <s v="Large"/>
  </r>
  <r>
    <n v="10290"/>
    <n v="26"/>
    <n v="96.23"/>
    <n v="2"/>
    <x v="926"/>
    <x v="154"/>
    <x v="0"/>
    <n v="3"/>
    <n v="9"/>
    <x v="1"/>
    <x v="0"/>
    <n v="99"/>
    <x v="25"/>
    <x v="28"/>
    <n v="6175558428"/>
    <s v="16780 Pompton St."/>
    <x v="24"/>
    <x v="23"/>
    <x v="0"/>
    <n v="58339"/>
    <s v="NA"/>
    <s v="Taylor"/>
    <s v="Leslie"/>
    <s v="Small"/>
  </r>
  <r>
    <n v="10290"/>
    <n v="45"/>
    <n v="100"/>
    <n v="1"/>
    <x v="74"/>
    <x v="154"/>
    <x v="0"/>
    <n v="3"/>
    <n v="9"/>
    <x v="1"/>
    <x v="0"/>
    <n v="97"/>
    <x v="15"/>
    <x v="28"/>
    <n v="6175558428"/>
    <s v="16780 Pompton St."/>
    <x v="24"/>
    <x v="23"/>
    <x v="0"/>
    <n v="58339"/>
    <s v="NA"/>
    <s v="Taylor"/>
    <s v="Leslie"/>
    <s v="Medium"/>
  </r>
  <r>
    <n v="10291"/>
    <n v="26"/>
    <n v="57.73"/>
    <n v="2"/>
    <x v="927"/>
    <x v="155"/>
    <x v="0"/>
    <n v="3"/>
    <n v="9"/>
    <x v="1"/>
    <x v="1"/>
    <n v="60"/>
    <x v="10"/>
    <x v="49"/>
    <s v="0695-34 6555"/>
    <s v="?kergatan 24"/>
    <x v="40"/>
    <x v="60"/>
    <x v="8"/>
    <s v="S-844 67"/>
    <s v="EMEA"/>
    <s v="Larsson"/>
    <s v="Maria"/>
    <s v="Small"/>
  </r>
  <r>
    <n v="10291"/>
    <n v="29"/>
    <n v="51.82"/>
    <n v="9"/>
    <x v="928"/>
    <x v="155"/>
    <x v="0"/>
    <n v="3"/>
    <n v="9"/>
    <x v="1"/>
    <x v="0"/>
    <n v="50"/>
    <x v="11"/>
    <x v="49"/>
    <s v="0695-34 6555"/>
    <s v="?kergatan 24"/>
    <x v="40"/>
    <x v="61"/>
    <x v="8"/>
    <s v="S-844 67"/>
    <s v="EMEA"/>
    <s v="Larsson"/>
    <s v="Maria"/>
    <s v="Small"/>
  </r>
  <r>
    <n v="10291"/>
    <n v="37"/>
    <n v="50.59"/>
    <n v="14"/>
    <x v="929"/>
    <x v="155"/>
    <x v="0"/>
    <n v="3"/>
    <n v="9"/>
    <x v="1"/>
    <x v="0"/>
    <n v="62"/>
    <x v="12"/>
    <x v="49"/>
    <s v="0695-34 6555"/>
    <s v="?kergatan 24"/>
    <x v="40"/>
    <x v="61"/>
    <x v="8"/>
    <s v="S-844 67"/>
    <s v="EMEA"/>
    <s v="Larsson"/>
    <s v="Maria"/>
    <s v="Small"/>
  </r>
  <r>
    <n v="10291"/>
    <n v="26"/>
    <n v="83.79"/>
    <n v="3"/>
    <x v="930"/>
    <x v="155"/>
    <x v="0"/>
    <n v="3"/>
    <n v="9"/>
    <x v="1"/>
    <x v="1"/>
    <n v="96"/>
    <x v="18"/>
    <x v="49"/>
    <s v="0695-34 6555"/>
    <s v="?kergatan 24"/>
    <x v="40"/>
    <x v="60"/>
    <x v="8"/>
    <s v="S-844 67"/>
    <s v="EMEA"/>
    <s v="Larsson"/>
    <s v="Maria"/>
    <s v="Small"/>
  </r>
  <r>
    <n v="10291"/>
    <n v="32"/>
    <n v="71.75"/>
    <n v="7"/>
    <x v="931"/>
    <x v="155"/>
    <x v="0"/>
    <n v="3"/>
    <n v="9"/>
    <x v="1"/>
    <x v="1"/>
    <n v="64"/>
    <x v="19"/>
    <x v="49"/>
    <s v="0695-34 6555"/>
    <s v="?kergatan 24"/>
    <x v="40"/>
    <x v="60"/>
    <x v="8"/>
    <s v="S-844 67"/>
    <s v="EMEA"/>
    <s v="Larsson"/>
    <s v="Maria"/>
    <s v="Small"/>
  </r>
  <r>
    <n v="10291"/>
    <n v="23"/>
    <n v="100"/>
    <n v="13"/>
    <x v="25"/>
    <x v="155"/>
    <x v="0"/>
    <n v="3"/>
    <n v="9"/>
    <x v="1"/>
    <x v="0"/>
    <n v="104"/>
    <x v="14"/>
    <x v="49"/>
    <s v="0695-34 6555"/>
    <s v="?kergatan 24"/>
    <x v="40"/>
    <x v="61"/>
    <x v="8"/>
    <s v="S-844 67"/>
    <s v="EMEA"/>
    <s v="Larsson"/>
    <s v="Maria"/>
    <s v="Small"/>
  </r>
  <r>
    <n v="10291"/>
    <n v="28"/>
    <n v="100"/>
    <n v="6"/>
    <x v="141"/>
    <x v="155"/>
    <x v="0"/>
    <n v="3"/>
    <n v="9"/>
    <x v="1"/>
    <x v="2"/>
    <n v="101"/>
    <x v="24"/>
    <x v="49"/>
    <s v="0695-34 6555"/>
    <s v="?kergatan 24"/>
    <x v="40"/>
    <x v="62"/>
    <x v="8"/>
    <s v="S-844 67"/>
    <s v="EMEA"/>
    <s v="Larsson"/>
    <s v="Maria"/>
    <s v="Medium"/>
  </r>
  <r>
    <n v="10291"/>
    <n v="30"/>
    <n v="100"/>
    <n v="4"/>
    <x v="2"/>
    <x v="155"/>
    <x v="0"/>
    <n v="3"/>
    <n v="9"/>
    <x v="1"/>
    <x v="2"/>
    <n v="147"/>
    <x v="23"/>
    <x v="49"/>
    <s v="0695-34 6555"/>
    <s v="?kergatan 24"/>
    <x v="40"/>
    <x v="62"/>
    <x v="8"/>
    <s v="S-844 67"/>
    <s v="EMEA"/>
    <s v="Larsson"/>
    <s v="Maria"/>
    <s v="Medium"/>
  </r>
  <r>
    <n v="10291"/>
    <n v="37"/>
    <n v="100"/>
    <n v="11"/>
    <x v="87"/>
    <x v="155"/>
    <x v="0"/>
    <n v="3"/>
    <n v="9"/>
    <x v="1"/>
    <x v="2"/>
    <n v="214"/>
    <x v="16"/>
    <x v="49"/>
    <s v="0695-34 6555"/>
    <s v="?kergatan 24"/>
    <x v="40"/>
    <x v="62"/>
    <x v="8"/>
    <s v="S-844 67"/>
    <s v="EMEA"/>
    <s v="Larsson"/>
    <s v="Maria"/>
    <s v="Large"/>
  </r>
  <r>
    <n v="10291"/>
    <n v="41"/>
    <n v="100"/>
    <n v="8"/>
    <x v="32"/>
    <x v="155"/>
    <x v="0"/>
    <n v="3"/>
    <n v="9"/>
    <x v="1"/>
    <x v="1"/>
    <n v="136"/>
    <x v="17"/>
    <x v="49"/>
    <s v="0695-34 6555"/>
    <s v="?kergatan 24"/>
    <x v="40"/>
    <x v="60"/>
    <x v="8"/>
    <s v="S-844 67"/>
    <s v="EMEA"/>
    <s v="Larsson"/>
    <s v="Maria"/>
    <s v="Medium"/>
  </r>
  <r>
    <n v="10291"/>
    <n v="41"/>
    <n v="100"/>
    <n v="10"/>
    <x v="32"/>
    <x v="155"/>
    <x v="0"/>
    <n v="3"/>
    <n v="9"/>
    <x v="1"/>
    <x v="1"/>
    <n v="116"/>
    <x v="20"/>
    <x v="49"/>
    <s v="0695-34 6555"/>
    <s v="?kergatan 24"/>
    <x v="40"/>
    <x v="60"/>
    <x v="8"/>
    <s v="S-844 67"/>
    <s v="EMEA"/>
    <s v="Larsson"/>
    <s v="Maria"/>
    <s v="Medium"/>
  </r>
  <r>
    <n v="10291"/>
    <n v="47"/>
    <n v="100"/>
    <n v="12"/>
    <x v="76"/>
    <x v="155"/>
    <x v="0"/>
    <n v="3"/>
    <n v="9"/>
    <x v="1"/>
    <x v="0"/>
    <n v="101"/>
    <x v="13"/>
    <x v="49"/>
    <s v="0695-34 6555"/>
    <s v="?kergatan 24"/>
    <x v="40"/>
    <x v="61"/>
    <x v="8"/>
    <s v="S-844 67"/>
    <s v="EMEA"/>
    <s v="Larsson"/>
    <s v="Maria"/>
    <s v="Medium"/>
  </r>
  <r>
    <n v="10291"/>
    <n v="48"/>
    <n v="100"/>
    <n v="5"/>
    <x v="98"/>
    <x v="155"/>
    <x v="0"/>
    <n v="3"/>
    <n v="9"/>
    <x v="1"/>
    <x v="1"/>
    <n v="121"/>
    <x v="21"/>
    <x v="49"/>
    <s v="0695-34 6555"/>
    <s v="?kergatan 24"/>
    <x v="40"/>
    <x v="60"/>
    <x v="8"/>
    <s v="S-844 67"/>
    <s v="EMEA"/>
    <s v="Larsson"/>
    <s v="Maria"/>
    <s v="Medium"/>
  </r>
  <r>
    <n v="10291"/>
    <n v="48"/>
    <n v="100"/>
    <n v="1"/>
    <x v="98"/>
    <x v="155"/>
    <x v="0"/>
    <n v="3"/>
    <n v="9"/>
    <x v="1"/>
    <x v="1"/>
    <n v="127"/>
    <x v="22"/>
    <x v="49"/>
    <s v="0695-34 6555"/>
    <s v="?kergatan 24"/>
    <x v="40"/>
    <x v="60"/>
    <x v="8"/>
    <s v="S-844 67"/>
    <s v="EMEA"/>
    <s v="Larsson"/>
    <s v="Maria"/>
    <s v="Medium"/>
  </r>
  <r>
    <n v="10292"/>
    <n v="39"/>
    <n v="30.06"/>
    <n v="9"/>
    <x v="932"/>
    <x v="155"/>
    <x v="0"/>
    <n v="3"/>
    <n v="9"/>
    <x v="1"/>
    <x v="2"/>
    <n v="35"/>
    <x v="28"/>
    <x v="7"/>
    <n v="2125557818"/>
    <s v="897 Long Airport Avenue"/>
    <x v="2"/>
    <x v="2"/>
    <x v="0"/>
    <n v="10022"/>
    <s v="NA"/>
    <s v="Yu"/>
    <s v="Kwai"/>
    <s v="Small"/>
  </r>
  <r>
    <n v="10292"/>
    <n v="35"/>
    <n v="55.07"/>
    <n v="1"/>
    <x v="933"/>
    <x v="155"/>
    <x v="0"/>
    <n v="3"/>
    <n v="9"/>
    <x v="1"/>
    <x v="3"/>
    <n v="58"/>
    <x v="27"/>
    <x v="7"/>
    <n v="2125557818"/>
    <s v="897 Long Airport Avenue"/>
    <x v="2"/>
    <x v="2"/>
    <x v="0"/>
    <n v="10022"/>
    <s v="NA"/>
    <s v="Yu"/>
    <s v="Kwai"/>
    <s v="Small"/>
  </r>
  <r>
    <n v="10292"/>
    <n v="31"/>
    <n v="67.73"/>
    <n v="3"/>
    <x v="934"/>
    <x v="155"/>
    <x v="0"/>
    <n v="3"/>
    <n v="9"/>
    <x v="1"/>
    <x v="3"/>
    <n v="62"/>
    <x v="34"/>
    <x v="7"/>
    <n v="2125557818"/>
    <s v="897 Long Airport Avenue"/>
    <x v="2"/>
    <x v="2"/>
    <x v="0"/>
    <n v="10022"/>
    <s v="NA"/>
    <s v="Yu"/>
    <s v="Kwai"/>
    <s v="Small"/>
  </r>
  <r>
    <n v="10292"/>
    <n v="21"/>
    <n v="100"/>
    <n v="8"/>
    <x v="59"/>
    <x v="155"/>
    <x v="0"/>
    <n v="3"/>
    <n v="9"/>
    <x v="1"/>
    <x v="1"/>
    <n v="118"/>
    <x v="38"/>
    <x v="7"/>
    <n v="2125557818"/>
    <s v="897 Long Airport Avenue"/>
    <x v="2"/>
    <x v="2"/>
    <x v="0"/>
    <n v="10022"/>
    <s v="NA"/>
    <s v="Yu"/>
    <s v="Kwai"/>
    <s v="Small"/>
  </r>
  <r>
    <n v="10292"/>
    <n v="21"/>
    <n v="100"/>
    <n v="12"/>
    <x v="59"/>
    <x v="155"/>
    <x v="0"/>
    <n v="3"/>
    <n v="9"/>
    <x v="1"/>
    <x v="2"/>
    <n v="169"/>
    <x v="30"/>
    <x v="7"/>
    <n v="2125557818"/>
    <s v="897 Long Airport Avenue"/>
    <x v="2"/>
    <x v="2"/>
    <x v="0"/>
    <n v="10022"/>
    <s v="NA"/>
    <s v="Yu"/>
    <s v="Kwai"/>
    <s v="Small"/>
  </r>
  <r>
    <n v="10292"/>
    <n v="40"/>
    <n v="53.75"/>
    <n v="5"/>
    <x v="935"/>
    <x v="155"/>
    <x v="0"/>
    <n v="3"/>
    <n v="9"/>
    <x v="1"/>
    <x v="2"/>
    <n v="57"/>
    <x v="29"/>
    <x v="7"/>
    <n v="2125557818"/>
    <s v="897 Long Airport Avenue"/>
    <x v="2"/>
    <x v="2"/>
    <x v="0"/>
    <n v="10022"/>
    <s v="NA"/>
    <s v="Yu"/>
    <s v="Kwai"/>
    <s v="Small"/>
  </r>
  <r>
    <n v="10292"/>
    <n v="50"/>
    <n v="46.53"/>
    <n v="10"/>
    <x v="936"/>
    <x v="155"/>
    <x v="0"/>
    <n v="3"/>
    <n v="9"/>
    <x v="1"/>
    <x v="1"/>
    <n v="54"/>
    <x v="26"/>
    <x v="7"/>
    <n v="2125557818"/>
    <s v="897 Long Airport Avenue"/>
    <x v="2"/>
    <x v="2"/>
    <x v="0"/>
    <n v="10022"/>
    <s v="NA"/>
    <s v="Yu"/>
    <s v="Kwai"/>
    <s v="Small"/>
  </r>
  <r>
    <n v="10292"/>
    <n v="26"/>
    <n v="100"/>
    <n v="7"/>
    <x v="7"/>
    <x v="155"/>
    <x v="0"/>
    <n v="3"/>
    <n v="9"/>
    <x v="1"/>
    <x v="2"/>
    <n v="163"/>
    <x v="31"/>
    <x v="7"/>
    <n v="2125557818"/>
    <s v="897 Long Airport Avenue"/>
    <x v="2"/>
    <x v="2"/>
    <x v="0"/>
    <n v="10022"/>
    <s v="NA"/>
    <s v="Yu"/>
    <s v="Kwai"/>
    <s v="Medium"/>
  </r>
  <r>
    <n v="10292"/>
    <n v="27"/>
    <n v="100"/>
    <n v="4"/>
    <x v="14"/>
    <x v="155"/>
    <x v="0"/>
    <n v="3"/>
    <n v="9"/>
    <x v="1"/>
    <x v="2"/>
    <n v="118"/>
    <x v="32"/>
    <x v="7"/>
    <n v="2125557818"/>
    <s v="897 Long Airport Avenue"/>
    <x v="2"/>
    <x v="2"/>
    <x v="0"/>
    <n v="10022"/>
    <s v="NA"/>
    <s v="Yu"/>
    <s v="Kwai"/>
    <s v="Medium"/>
  </r>
  <r>
    <n v="10292"/>
    <n v="41"/>
    <n v="100"/>
    <n v="11"/>
    <x v="32"/>
    <x v="155"/>
    <x v="0"/>
    <n v="3"/>
    <n v="9"/>
    <x v="1"/>
    <x v="1"/>
    <n v="122"/>
    <x v="33"/>
    <x v="7"/>
    <n v="2125557818"/>
    <s v="897 Long Airport Avenue"/>
    <x v="2"/>
    <x v="2"/>
    <x v="0"/>
    <n v="10022"/>
    <s v="NA"/>
    <s v="Yu"/>
    <s v="Kwai"/>
    <s v="Medium"/>
  </r>
  <r>
    <n v="10292"/>
    <n v="41"/>
    <n v="100"/>
    <n v="6"/>
    <x v="32"/>
    <x v="155"/>
    <x v="0"/>
    <n v="3"/>
    <n v="9"/>
    <x v="1"/>
    <x v="1"/>
    <n v="115"/>
    <x v="35"/>
    <x v="7"/>
    <n v="2125557818"/>
    <s v="897 Long Airport Avenue"/>
    <x v="2"/>
    <x v="2"/>
    <x v="0"/>
    <n v="10022"/>
    <s v="NA"/>
    <s v="Yu"/>
    <s v="Kwai"/>
    <s v="Medium"/>
  </r>
  <r>
    <n v="10292"/>
    <n v="44"/>
    <n v="100"/>
    <n v="2"/>
    <x v="73"/>
    <x v="155"/>
    <x v="0"/>
    <n v="3"/>
    <n v="9"/>
    <x v="1"/>
    <x v="2"/>
    <n v="143"/>
    <x v="37"/>
    <x v="7"/>
    <n v="2125557818"/>
    <s v="897 Long Airport Avenue"/>
    <x v="2"/>
    <x v="2"/>
    <x v="0"/>
    <n v="10022"/>
    <s v="NA"/>
    <s v="Yu"/>
    <s v="Kwai"/>
    <s v="Large"/>
  </r>
  <r>
    <n v="10293"/>
    <n v="32"/>
    <n v="60.06"/>
    <n v="1"/>
    <x v="937"/>
    <x v="156"/>
    <x v="0"/>
    <n v="3"/>
    <n v="9"/>
    <x v="1"/>
    <x v="4"/>
    <n v="54"/>
    <x v="39"/>
    <x v="88"/>
    <s v="011-4988555"/>
    <s v="Via Monte Bianco 34"/>
    <x v="70"/>
    <x v="57"/>
    <x v="5"/>
    <n v="10100"/>
    <s v="EMEA"/>
    <s v="Accorti"/>
    <s v="Paolo"/>
    <s v="Small"/>
  </r>
  <r>
    <n v="10293"/>
    <n v="29"/>
    <n v="71.89"/>
    <n v="5"/>
    <x v="938"/>
    <x v="156"/>
    <x v="0"/>
    <n v="3"/>
    <n v="9"/>
    <x v="1"/>
    <x v="4"/>
    <n v="86"/>
    <x v="40"/>
    <x v="88"/>
    <s v="011-4988555"/>
    <s v="Via Monte Bianco 34"/>
    <x v="70"/>
    <x v="57"/>
    <x v="5"/>
    <n v="10100"/>
    <s v="EMEA"/>
    <s v="Accorti"/>
    <s v="Paolo"/>
    <s v="Small"/>
  </r>
  <r>
    <n v="10293"/>
    <n v="21"/>
    <n v="100"/>
    <n v="2"/>
    <x v="59"/>
    <x v="156"/>
    <x v="0"/>
    <n v="3"/>
    <n v="9"/>
    <x v="1"/>
    <x v="4"/>
    <n v="122"/>
    <x v="52"/>
    <x v="88"/>
    <s v="011-4988555"/>
    <s v="Via Monte Bianco 34"/>
    <x v="70"/>
    <x v="57"/>
    <x v="5"/>
    <n v="10100"/>
    <s v="EMEA"/>
    <s v="Accorti"/>
    <s v="Paolo"/>
    <s v="Small"/>
  </r>
  <r>
    <n v="10293"/>
    <n v="22"/>
    <n v="100"/>
    <n v="6"/>
    <x v="36"/>
    <x v="156"/>
    <x v="0"/>
    <n v="3"/>
    <n v="9"/>
    <x v="1"/>
    <x v="3"/>
    <n v="100"/>
    <x v="49"/>
    <x v="88"/>
    <s v="011-4988555"/>
    <s v="Via Monte Bianco 34"/>
    <x v="70"/>
    <x v="57"/>
    <x v="5"/>
    <n v="10100"/>
    <s v="EMEA"/>
    <s v="Accorti"/>
    <s v="Paolo"/>
    <s v="Small"/>
  </r>
  <r>
    <n v="10293"/>
    <n v="24"/>
    <n v="100"/>
    <n v="9"/>
    <x v="26"/>
    <x v="156"/>
    <x v="0"/>
    <n v="3"/>
    <n v="9"/>
    <x v="1"/>
    <x v="2"/>
    <n v="151"/>
    <x v="36"/>
    <x v="88"/>
    <s v="011-4988555"/>
    <s v="Via Monte Bianco 34"/>
    <x v="70"/>
    <x v="57"/>
    <x v="5"/>
    <n v="10100"/>
    <s v="EMEA"/>
    <s v="Accorti"/>
    <s v="Paolo"/>
    <s v="Medium"/>
  </r>
  <r>
    <n v="10293"/>
    <n v="24"/>
    <n v="100"/>
    <n v="4"/>
    <x v="26"/>
    <x v="156"/>
    <x v="0"/>
    <n v="3"/>
    <n v="9"/>
    <x v="1"/>
    <x v="0"/>
    <n v="136"/>
    <x v="42"/>
    <x v="88"/>
    <s v="011-4988555"/>
    <s v="Via Monte Bianco 34"/>
    <x v="70"/>
    <x v="57"/>
    <x v="5"/>
    <n v="10100"/>
    <s v="EMEA"/>
    <s v="Accorti"/>
    <s v="Paolo"/>
    <s v="Small"/>
  </r>
  <r>
    <n v="10293"/>
    <n v="45"/>
    <n v="100"/>
    <n v="7"/>
    <x v="74"/>
    <x v="156"/>
    <x v="0"/>
    <n v="3"/>
    <n v="9"/>
    <x v="1"/>
    <x v="2"/>
    <n v="173"/>
    <x v="45"/>
    <x v="88"/>
    <s v="011-4988555"/>
    <s v="Via Monte Bianco 34"/>
    <x v="70"/>
    <x v="57"/>
    <x v="5"/>
    <n v="10100"/>
    <s v="EMEA"/>
    <s v="Accorti"/>
    <s v="Paolo"/>
    <s v="Large"/>
  </r>
  <r>
    <n v="10293"/>
    <n v="46"/>
    <n v="100"/>
    <n v="8"/>
    <x v="20"/>
    <x v="156"/>
    <x v="0"/>
    <n v="3"/>
    <n v="9"/>
    <x v="1"/>
    <x v="2"/>
    <n v="207"/>
    <x v="51"/>
    <x v="88"/>
    <s v="011-4988555"/>
    <s v="Via Monte Bianco 34"/>
    <x v="70"/>
    <x v="57"/>
    <x v="5"/>
    <n v="10100"/>
    <s v="EMEA"/>
    <s v="Accorti"/>
    <s v="Paolo"/>
    <s v="Large"/>
  </r>
  <r>
    <n v="10293"/>
    <n v="49"/>
    <n v="100"/>
    <n v="3"/>
    <x v="94"/>
    <x v="156"/>
    <x v="0"/>
    <n v="3"/>
    <n v="9"/>
    <x v="1"/>
    <x v="0"/>
    <n v="87"/>
    <x v="48"/>
    <x v="88"/>
    <s v="011-4988555"/>
    <s v="Via Monte Bianco 34"/>
    <x v="70"/>
    <x v="57"/>
    <x v="5"/>
    <n v="10100"/>
    <s v="EMEA"/>
    <s v="Accorti"/>
    <s v="Paolo"/>
    <s v="Medium"/>
  </r>
  <r>
    <n v="10294"/>
    <n v="45"/>
    <n v="100"/>
    <n v="1"/>
    <x v="74"/>
    <x v="157"/>
    <x v="0"/>
    <n v="3"/>
    <n v="9"/>
    <x v="1"/>
    <x v="4"/>
    <n v="99"/>
    <x v="43"/>
    <x v="87"/>
    <n v="6175557555"/>
    <s v="7635 Spinnaker Dr."/>
    <x v="24"/>
    <x v="23"/>
    <x v="0"/>
    <n v="58339"/>
    <s v="NA"/>
    <s v="Barajas"/>
    <s v="Miguel"/>
    <s v="Medium"/>
  </r>
  <r>
    <n v="10295"/>
    <n v="26"/>
    <n v="75.34"/>
    <n v="4"/>
    <x v="939"/>
    <x v="157"/>
    <x v="0"/>
    <n v="3"/>
    <n v="9"/>
    <x v="1"/>
    <x v="4"/>
    <n v="66"/>
    <x v="44"/>
    <x v="84"/>
    <n v="6175559555"/>
    <s v="8616 Spinnaker Dr."/>
    <x v="54"/>
    <x v="23"/>
    <x v="0"/>
    <n v="51003"/>
    <s v="NA"/>
    <s v="Yoshido"/>
    <s v="Juri"/>
    <s v="Small"/>
  </r>
  <r>
    <n v="10295"/>
    <n v="24"/>
    <n v="100"/>
    <n v="1"/>
    <x v="26"/>
    <x v="157"/>
    <x v="0"/>
    <n v="3"/>
    <n v="9"/>
    <x v="1"/>
    <x v="2"/>
    <n v="136"/>
    <x v="53"/>
    <x v="84"/>
    <n v="6175559555"/>
    <s v="8616 Spinnaker Dr."/>
    <x v="54"/>
    <x v="23"/>
    <x v="0"/>
    <n v="51003"/>
    <s v="NA"/>
    <s v="Yoshido"/>
    <s v="Juri"/>
    <s v="Medium"/>
  </r>
  <r>
    <n v="10295"/>
    <n v="44"/>
    <n v="58.55"/>
    <n v="2"/>
    <x v="940"/>
    <x v="157"/>
    <x v="0"/>
    <n v="3"/>
    <n v="9"/>
    <x v="1"/>
    <x v="4"/>
    <n v="72"/>
    <x v="41"/>
    <x v="84"/>
    <n v="6175559555"/>
    <s v="8616 Spinnaker Dr."/>
    <x v="54"/>
    <x v="23"/>
    <x v="0"/>
    <n v="51003"/>
    <s v="NA"/>
    <s v="Yoshido"/>
    <s v="Juri"/>
    <s v="Small"/>
  </r>
  <r>
    <n v="10295"/>
    <n v="34"/>
    <n v="100"/>
    <n v="5"/>
    <x v="30"/>
    <x v="157"/>
    <x v="0"/>
    <n v="3"/>
    <n v="9"/>
    <x v="1"/>
    <x v="4"/>
    <n v="100"/>
    <x v="46"/>
    <x v="84"/>
    <n v="6175559555"/>
    <s v="8616 Spinnaker Dr."/>
    <x v="54"/>
    <x v="23"/>
    <x v="0"/>
    <n v="51003"/>
    <s v="NA"/>
    <s v="Yoshido"/>
    <s v="Juri"/>
    <s v="Medium"/>
  </r>
  <r>
    <n v="10295"/>
    <n v="46"/>
    <n v="84.97"/>
    <n v="3"/>
    <x v="941"/>
    <x v="157"/>
    <x v="0"/>
    <n v="3"/>
    <n v="9"/>
    <x v="1"/>
    <x v="0"/>
    <n v="88"/>
    <x v="47"/>
    <x v="84"/>
    <n v="6175559555"/>
    <s v="8616 Spinnaker Dr."/>
    <x v="54"/>
    <x v="23"/>
    <x v="0"/>
    <n v="51003"/>
    <s v="NA"/>
    <s v="Yoshido"/>
    <s v="Juri"/>
    <s v="Medium"/>
  </r>
  <r>
    <n v="10296"/>
    <n v="21"/>
    <n v="45.19"/>
    <n v="10"/>
    <x v="942"/>
    <x v="158"/>
    <x v="0"/>
    <n v="3"/>
    <n v="9"/>
    <x v="1"/>
    <x v="5"/>
    <n v="49"/>
    <x v="59"/>
    <x v="91"/>
    <s v="+49 89 61 08 9555"/>
    <s v="Hansastr. 15"/>
    <x v="72"/>
    <x v="63"/>
    <x v="1"/>
    <n v="80686"/>
    <s v="EMEA"/>
    <s v="Donnermeyer"/>
    <s v="Michael"/>
    <s v="Small"/>
  </r>
  <r>
    <n v="10296"/>
    <n v="26"/>
    <n v="48.44"/>
    <n v="1"/>
    <x v="943"/>
    <x v="158"/>
    <x v="0"/>
    <n v="3"/>
    <n v="9"/>
    <x v="1"/>
    <x v="0"/>
    <n v="43"/>
    <x v="54"/>
    <x v="91"/>
    <s v="+49 89 61 08 9555"/>
    <s v="Hansastr. 15"/>
    <x v="72"/>
    <x v="63"/>
    <x v="1"/>
    <n v="80686"/>
    <s v="EMEA"/>
    <s v="Donnermeyer"/>
    <s v="Michael"/>
    <s v="Small"/>
  </r>
  <r>
    <n v="10296"/>
    <n v="21"/>
    <n v="71.25"/>
    <n v="8"/>
    <x v="944"/>
    <x v="158"/>
    <x v="0"/>
    <n v="3"/>
    <n v="9"/>
    <x v="1"/>
    <x v="5"/>
    <n v="68"/>
    <x v="70"/>
    <x v="91"/>
    <s v="+49 89 61 08 9555"/>
    <s v="Hansastr. 15"/>
    <x v="72"/>
    <x v="63"/>
    <x v="1"/>
    <n v="80686"/>
    <s v="EMEA"/>
    <s v="Donnermeyer"/>
    <s v="Michael"/>
    <s v="Small"/>
  </r>
  <r>
    <n v="10296"/>
    <n v="31"/>
    <n v="53.92"/>
    <n v="9"/>
    <x v="945"/>
    <x v="158"/>
    <x v="0"/>
    <n v="3"/>
    <n v="9"/>
    <x v="1"/>
    <x v="0"/>
    <n v="65"/>
    <x v="55"/>
    <x v="91"/>
    <s v="+49 89 61 08 9555"/>
    <s v="Hansastr. 15"/>
    <x v="72"/>
    <x v="63"/>
    <x v="1"/>
    <n v="80686"/>
    <s v="EMEA"/>
    <s v="Donnermeyer"/>
    <s v="Michael"/>
    <s v="Small"/>
  </r>
  <r>
    <n v="10296"/>
    <n v="22"/>
    <n v="77.150000000000006"/>
    <n v="14"/>
    <x v="946"/>
    <x v="158"/>
    <x v="0"/>
    <n v="3"/>
    <n v="9"/>
    <x v="1"/>
    <x v="0"/>
    <n v="83"/>
    <x v="50"/>
    <x v="91"/>
    <s v="+49 89 61 08 9555"/>
    <s v="Hansastr. 15"/>
    <x v="72"/>
    <x v="63"/>
    <x v="1"/>
    <n v="80686"/>
    <s v="EMEA"/>
    <s v="Donnermeyer"/>
    <s v="Michael"/>
    <s v="Small"/>
  </r>
  <r>
    <n v="10296"/>
    <n v="22"/>
    <n v="80.8"/>
    <n v="3"/>
    <x v="947"/>
    <x v="158"/>
    <x v="0"/>
    <n v="3"/>
    <n v="9"/>
    <x v="1"/>
    <x v="5"/>
    <n v="80"/>
    <x v="66"/>
    <x v="91"/>
    <s v="+49 89 61 08 9555"/>
    <s v="Hansastr. 15"/>
    <x v="72"/>
    <x v="63"/>
    <x v="1"/>
    <n v="80686"/>
    <s v="EMEA"/>
    <s v="Donnermeyer"/>
    <s v="Michael"/>
    <s v="Small"/>
  </r>
  <r>
    <n v="10296"/>
    <n v="22"/>
    <n v="84.7"/>
    <n v="12"/>
    <x v="948"/>
    <x v="158"/>
    <x v="0"/>
    <n v="3"/>
    <n v="9"/>
    <x v="1"/>
    <x v="0"/>
    <n v="105"/>
    <x v="71"/>
    <x v="91"/>
    <s v="+49 89 61 08 9555"/>
    <s v="Hansastr. 15"/>
    <x v="72"/>
    <x v="63"/>
    <x v="1"/>
    <n v="80686"/>
    <s v="EMEA"/>
    <s v="Donnermeyer"/>
    <s v="Michael"/>
    <s v="Small"/>
  </r>
  <r>
    <n v="10296"/>
    <n v="21"/>
    <n v="96.34"/>
    <n v="13"/>
    <x v="949"/>
    <x v="158"/>
    <x v="0"/>
    <n v="3"/>
    <n v="9"/>
    <x v="1"/>
    <x v="4"/>
    <n v="86"/>
    <x v="68"/>
    <x v="91"/>
    <s v="+49 89 61 08 9555"/>
    <s v="Hansastr. 15"/>
    <x v="72"/>
    <x v="63"/>
    <x v="1"/>
    <n v="80686"/>
    <s v="EMEA"/>
    <s v="Donnermeyer"/>
    <s v="Michael"/>
    <s v="Small"/>
  </r>
  <r>
    <n v="10296"/>
    <n v="32"/>
    <n v="71.650000000000006"/>
    <n v="6"/>
    <x v="950"/>
    <x v="158"/>
    <x v="0"/>
    <n v="3"/>
    <n v="9"/>
    <x v="1"/>
    <x v="5"/>
    <n v="68"/>
    <x v="65"/>
    <x v="91"/>
    <s v="+49 89 61 08 9555"/>
    <s v="Hansastr. 15"/>
    <x v="72"/>
    <x v="63"/>
    <x v="1"/>
    <n v="80686"/>
    <s v="EMEA"/>
    <s v="Donnermeyer"/>
    <s v="Michael"/>
    <s v="Small"/>
  </r>
  <r>
    <n v="10296"/>
    <n v="24"/>
    <n v="100"/>
    <n v="4"/>
    <x v="26"/>
    <x v="158"/>
    <x v="0"/>
    <n v="3"/>
    <n v="9"/>
    <x v="1"/>
    <x v="5"/>
    <n v="99"/>
    <x v="67"/>
    <x v="91"/>
    <s v="+49 89 61 08 9555"/>
    <s v="Hansastr. 15"/>
    <x v="72"/>
    <x v="63"/>
    <x v="1"/>
    <n v="80686"/>
    <s v="EMEA"/>
    <s v="Donnermeyer"/>
    <s v="Michael"/>
    <s v="Small"/>
  </r>
  <r>
    <n v="10296"/>
    <n v="34"/>
    <n v="100"/>
    <n v="11"/>
    <x v="30"/>
    <x v="158"/>
    <x v="0"/>
    <n v="3"/>
    <n v="9"/>
    <x v="1"/>
    <x v="4"/>
    <n v="90"/>
    <x v="61"/>
    <x v="91"/>
    <s v="+49 89 61 08 9555"/>
    <s v="Hansastr. 15"/>
    <x v="72"/>
    <x v="63"/>
    <x v="1"/>
    <n v="80686"/>
    <s v="EMEA"/>
    <s v="Donnermeyer"/>
    <s v="Michael"/>
    <s v="Medium"/>
  </r>
  <r>
    <n v="10296"/>
    <n v="36"/>
    <n v="100"/>
    <n v="7"/>
    <x v="18"/>
    <x v="158"/>
    <x v="0"/>
    <n v="3"/>
    <n v="9"/>
    <x v="1"/>
    <x v="5"/>
    <n v="157"/>
    <x v="69"/>
    <x v="91"/>
    <s v="+49 89 61 08 9555"/>
    <s v="Hansastr. 15"/>
    <x v="72"/>
    <x v="63"/>
    <x v="1"/>
    <n v="80686"/>
    <s v="EMEA"/>
    <s v="Donnermeyer"/>
    <s v="Michael"/>
    <s v="Medium"/>
  </r>
  <r>
    <n v="10296"/>
    <n v="47"/>
    <n v="86.62"/>
    <n v="5"/>
    <x v="951"/>
    <x v="158"/>
    <x v="0"/>
    <n v="3"/>
    <n v="9"/>
    <x v="1"/>
    <x v="5"/>
    <n v="74"/>
    <x v="60"/>
    <x v="91"/>
    <s v="+49 89 61 08 9555"/>
    <s v="Hansastr. 15"/>
    <x v="72"/>
    <x v="63"/>
    <x v="1"/>
    <n v="80686"/>
    <s v="EMEA"/>
    <s v="Donnermeyer"/>
    <s v="Michael"/>
    <s v="Medium"/>
  </r>
  <r>
    <n v="10296"/>
    <n v="42"/>
    <n v="100"/>
    <n v="2"/>
    <x v="19"/>
    <x v="158"/>
    <x v="0"/>
    <n v="3"/>
    <n v="9"/>
    <x v="1"/>
    <x v="5"/>
    <n v="91"/>
    <x v="63"/>
    <x v="91"/>
    <s v="+49 89 61 08 9555"/>
    <s v="Hansastr. 15"/>
    <x v="72"/>
    <x v="63"/>
    <x v="1"/>
    <n v="80686"/>
    <s v="EMEA"/>
    <s v="Donnermeyer"/>
    <s v="Michael"/>
    <s v="Medium"/>
  </r>
  <r>
    <n v="10297"/>
    <n v="23"/>
    <n v="72.45"/>
    <n v="5"/>
    <x v="952"/>
    <x v="159"/>
    <x v="0"/>
    <n v="3"/>
    <n v="9"/>
    <x v="1"/>
    <x v="5"/>
    <n v="72"/>
    <x v="56"/>
    <x v="71"/>
    <n v="35318621555"/>
    <s v="25 Maiden Lane"/>
    <x v="57"/>
    <x v="49"/>
    <x v="17"/>
    <n v="2"/>
    <s v="EMEA"/>
    <s v="Cassidy"/>
    <s v="Dean"/>
    <s v="Small"/>
  </r>
  <r>
    <n v="10297"/>
    <n v="25"/>
    <n v="82.79"/>
    <n v="4"/>
    <x v="953"/>
    <x v="159"/>
    <x v="0"/>
    <n v="3"/>
    <n v="9"/>
    <x v="1"/>
    <x v="5"/>
    <n v="84"/>
    <x v="62"/>
    <x v="71"/>
    <n v="35318621555"/>
    <s v="25 Maiden Lane"/>
    <x v="57"/>
    <x v="49"/>
    <x v="17"/>
    <n v="2"/>
    <s v="EMEA"/>
    <s v="Cassidy"/>
    <s v="Dean"/>
    <s v="Small"/>
  </r>
  <r>
    <n v="10297"/>
    <n v="32"/>
    <n v="65.510000000000005"/>
    <n v="1"/>
    <x v="954"/>
    <x v="159"/>
    <x v="0"/>
    <n v="3"/>
    <n v="9"/>
    <x v="1"/>
    <x v="6"/>
    <n v="76"/>
    <x v="78"/>
    <x v="71"/>
    <n v="35318621555"/>
    <s v="25 Maiden Lane"/>
    <x v="57"/>
    <x v="49"/>
    <x v="17"/>
    <n v="2"/>
    <s v="EMEA"/>
    <s v="Cassidy"/>
    <s v="Dean"/>
    <s v="Small"/>
  </r>
  <r>
    <n v="10297"/>
    <n v="28"/>
    <n v="79.8"/>
    <n v="7"/>
    <x v="955"/>
    <x v="159"/>
    <x v="0"/>
    <n v="3"/>
    <n v="9"/>
    <x v="1"/>
    <x v="0"/>
    <n v="68"/>
    <x v="57"/>
    <x v="71"/>
    <n v="35318621555"/>
    <s v="25 Maiden Lane"/>
    <x v="57"/>
    <x v="49"/>
    <x v="17"/>
    <n v="2"/>
    <s v="EMEA"/>
    <s v="Cassidy"/>
    <s v="Dean"/>
    <s v="Small"/>
  </r>
  <r>
    <n v="10297"/>
    <n v="26"/>
    <n v="100"/>
    <n v="2"/>
    <x v="7"/>
    <x v="159"/>
    <x v="0"/>
    <n v="3"/>
    <n v="9"/>
    <x v="1"/>
    <x v="6"/>
    <n v="99"/>
    <x v="72"/>
    <x v="71"/>
    <n v="35318621555"/>
    <s v="25 Maiden Lane"/>
    <x v="57"/>
    <x v="49"/>
    <x v="17"/>
    <n v="2"/>
    <s v="EMEA"/>
    <s v="Cassidy"/>
    <s v="Dean"/>
    <s v="Small"/>
  </r>
  <r>
    <n v="10297"/>
    <n v="32"/>
    <n v="100"/>
    <n v="6"/>
    <x v="52"/>
    <x v="159"/>
    <x v="0"/>
    <n v="3"/>
    <n v="9"/>
    <x v="1"/>
    <x v="5"/>
    <n v="109"/>
    <x v="58"/>
    <x v="71"/>
    <n v="35318621555"/>
    <s v="25 Maiden Lane"/>
    <x v="57"/>
    <x v="49"/>
    <x v="17"/>
    <n v="2"/>
    <s v="EMEA"/>
    <s v="Cassidy"/>
    <s v="Dean"/>
    <s v="Medium"/>
  </r>
  <r>
    <n v="10297"/>
    <n v="35"/>
    <n v="100"/>
    <n v="3"/>
    <x v="17"/>
    <x v="159"/>
    <x v="0"/>
    <n v="3"/>
    <n v="9"/>
    <x v="1"/>
    <x v="5"/>
    <n v="118"/>
    <x v="64"/>
    <x v="71"/>
    <n v="35318621555"/>
    <s v="25 Maiden Lane"/>
    <x v="57"/>
    <x v="49"/>
    <x v="17"/>
    <n v="2"/>
    <s v="EMEA"/>
    <s v="Cassidy"/>
    <s v="Dean"/>
    <s v="Medium"/>
  </r>
  <r>
    <n v="10298"/>
    <n v="32"/>
    <n v="48.46"/>
    <n v="2"/>
    <x v="956"/>
    <x v="160"/>
    <x v="0"/>
    <n v="3"/>
    <n v="9"/>
    <x v="1"/>
    <x v="6"/>
    <n v="60"/>
    <x v="73"/>
    <x v="23"/>
    <s v="40.32.2555"/>
    <s v="54, rue Royale"/>
    <x v="21"/>
    <x v="19"/>
    <x v="9"/>
    <n v="44000"/>
    <s v="EMEA"/>
    <s v="Schmitt"/>
    <s v="Carine"/>
    <s v="Small"/>
  </r>
  <r>
    <n v="10298"/>
    <n v="39"/>
    <n v="96.34"/>
    <n v="1"/>
    <x v="957"/>
    <x v="160"/>
    <x v="0"/>
    <n v="3"/>
    <n v="9"/>
    <x v="1"/>
    <x v="6"/>
    <n v="118"/>
    <x v="79"/>
    <x v="23"/>
    <s v="40.32.2555"/>
    <s v="54, rue Royale"/>
    <x v="21"/>
    <x v="19"/>
    <x v="9"/>
    <n v="44000"/>
    <s v="EMEA"/>
    <s v="Schmitt"/>
    <s v="Carine"/>
    <s v="Medium"/>
  </r>
  <r>
    <n v="10299"/>
    <n v="24"/>
    <n v="42.24"/>
    <n v="4"/>
    <x v="958"/>
    <x v="161"/>
    <x v="0"/>
    <n v="3"/>
    <n v="9"/>
    <x v="1"/>
    <x v="6"/>
    <n v="40"/>
    <x v="80"/>
    <x v="43"/>
    <s v="90-224 8555"/>
    <s v="Keskuskatu 45"/>
    <x v="36"/>
    <x v="28"/>
    <x v="14"/>
    <n v="21240"/>
    <s v="EMEA"/>
    <s v="Karttunen"/>
    <s v="Matti"/>
    <s v="Small"/>
  </r>
  <r>
    <n v="10299"/>
    <n v="39"/>
    <n v="55.95"/>
    <n v="3"/>
    <x v="959"/>
    <x v="161"/>
    <x v="0"/>
    <n v="3"/>
    <n v="9"/>
    <x v="1"/>
    <x v="6"/>
    <n v="62"/>
    <x v="87"/>
    <x v="43"/>
    <s v="90-224 8555"/>
    <s v="Keskuskatu 45"/>
    <x v="36"/>
    <x v="28"/>
    <x v="14"/>
    <n v="21240"/>
    <s v="EMEA"/>
    <s v="Karttunen"/>
    <s v="Matti"/>
    <s v="Small"/>
  </r>
  <r>
    <n v="10299"/>
    <n v="33"/>
    <n v="66.489999999999995"/>
    <n v="6"/>
    <x v="960"/>
    <x v="161"/>
    <x v="0"/>
    <n v="3"/>
    <n v="9"/>
    <x v="1"/>
    <x v="6"/>
    <n v="69"/>
    <x v="83"/>
    <x v="43"/>
    <s v="90-224 8555"/>
    <s v="Keskuskatu 45"/>
    <x v="36"/>
    <x v="28"/>
    <x v="14"/>
    <n v="21240"/>
    <s v="EMEA"/>
    <s v="Karttunen"/>
    <s v="Matti"/>
    <s v="Small"/>
  </r>
  <r>
    <n v="10299"/>
    <n v="23"/>
    <n v="100"/>
    <n v="9"/>
    <x v="25"/>
    <x v="161"/>
    <x v="0"/>
    <n v="3"/>
    <n v="9"/>
    <x v="1"/>
    <x v="6"/>
    <n v="95"/>
    <x v="77"/>
    <x v="43"/>
    <s v="90-224 8555"/>
    <s v="Keskuskatu 45"/>
    <x v="36"/>
    <x v="28"/>
    <x v="14"/>
    <n v="21240"/>
    <s v="EMEA"/>
    <s v="Karttunen"/>
    <s v="Matti"/>
    <s v="Small"/>
  </r>
  <r>
    <n v="10299"/>
    <n v="24"/>
    <n v="100"/>
    <n v="8"/>
    <x v="26"/>
    <x v="161"/>
    <x v="0"/>
    <n v="3"/>
    <n v="9"/>
    <x v="1"/>
    <x v="6"/>
    <n v="150"/>
    <x v="74"/>
    <x v="43"/>
    <s v="90-224 8555"/>
    <s v="Keskuskatu 45"/>
    <x v="36"/>
    <x v="28"/>
    <x v="14"/>
    <n v="21240"/>
    <s v="EMEA"/>
    <s v="Karttunen"/>
    <s v="Matti"/>
    <s v="Medium"/>
  </r>
  <r>
    <n v="10299"/>
    <n v="32"/>
    <n v="80.84"/>
    <n v="1"/>
    <x v="961"/>
    <x v="161"/>
    <x v="0"/>
    <n v="3"/>
    <n v="9"/>
    <x v="1"/>
    <x v="2"/>
    <n v="80"/>
    <x v="84"/>
    <x v="43"/>
    <s v="90-224 8555"/>
    <s v="Keskuskatu 45"/>
    <x v="36"/>
    <x v="28"/>
    <x v="14"/>
    <n v="21240"/>
    <s v="EMEA"/>
    <s v="Karttunen"/>
    <s v="Matti"/>
    <s v="Small"/>
  </r>
  <r>
    <n v="10299"/>
    <n v="29"/>
    <n v="100"/>
    <n v="11"/>
    <x v="27"/>
    <x v="161"/>
    <x v="0"/>
    <n v="3"/>
    <n v="9"/>
    <x v="1"/>
    <x v="6"/>
    <n v="193"/>
    <x v="76"/>
    <x v="43"/>
    <s v="90-224 8555"/>
    <s v="Keskuskatu 45"/>
    <x v="36"/>
    <x v="28"/>
    <x v="14"/>
    <n v="21240"/>
    <s v="EMEA"/>
    <s v="Karttunen"/>
    <s v="Matti"/>
    <s v="Medium"/>
  </r>
  <r>
    <n v="10299"/>
    <n v="44"/>
    <n v="80.55"/>
    <n v="5"/>
    <x v="962"/>
    <x v="161"/>
    <x v="0"/>
    <n v="3"/>
    <n v="9"/>
    <x v="1"/>
    <x v="6"/>
    <n v="81"/>
    <x v="85"/>
    <x v="43"/>
    <s v="90-224 8555"/>
    <s v="Keskuskatu 45"/>
    <x v="36"/>
    <x v="28"/>
    <x v="14"/>
    <n v="21240"/>
    <s v="EMEA"/>
    <s v="Karttunen"/>
    <s v="Matti"/>
    <s v="Medium"/>
  </r>
  <r>
    <n v="10299"/>
    <n v="38"/>
    <n v="100"/>
    <n v="7"/>
    <x v="31"/>
    <x v="161"/>
    <x v="0"/>
    <n v="3"/>
    <n v="9"/>
    <x v="1"/>
    <x v="6"/>
    <n v="102"/>
    <x v="88"/>
    <x v="43"/>
    <s v="90-224 8555"/>
    <s v="Keskuskatu 45"/>
    <x v="36"/>
    <x v="28"/>
    <x v="14"/>
    <n v="21240"/>
    <s v="EMEA"/>
    <s v="Karttunen"/>
    <s v="Matti"/>
    <s v="Medium"/>
  </r>
  <r>
    <n v="10299"/>
    <n v="47"/>
    <n v="100"/>
    <n v="10"/>
    <x v="76"/>
    <x v="161"/>
    <x v="0"/>
    <n v="3"/>
    <n v="9"/>
    <x v="1"/>
    <x v="6"/>
    <n v="112"/>
    <x v="75"/>
    <x v="43"/>
    <s v="90-224 8555"/>
    <s v="Keskuskatu 45"/>
    <x v="36"/>
    <x v="28"/>
    <x v="14"/>
    <n v="21240"/>
    <s v="EMEA"/>
    <s v="Karttunen"/>
    <s v="Matti"/>
    <s v="Medium"/>
  </r>
  <r>
    <n v="10299"/>
    <n v="49"/>
    <n v="100"/>
    <n v="2"/>
    <x v="94"/>
    <x v="161"/>
    <x v="0"/>
    <n v="3"/>
    <n v="9"/>
    <x v="1"/>
    <x v="2"/>
    <n v="148"/>
    <x v="94"/>
    <x v="43"/>
    <s v="90-224 8555"/>
    <s v="Keskuskatu 45"/>
    <x v="36"/>
    <x v="28"/>
    <x v="14"/>
    <n v="21240"/>
    <s v="EMEA"/>
    <s v="Karttunen"/>
    <s v="Matti"/>
    <s v="Large"/>
  </r>
  <r>
    <n v="10300"/>
    <n v="22"/>
    <n v="76.61"/>
    <n v="6"/>
    <x v="963"/>
    <x v="162"/>
    <x v="0"/>
    <n v="4"/>
    <n v="10"/>
    <x v="0"/>
    <x v="2"/>
    <n v="79"/>
    <x v="91"/>
    <x v="1"/>
    <s v="+49 69 66 90 2555"/>
    <s v="Lyonerstr. 34"/>
    <x v="1"/>
    <x v="1"/>
    <x v="1"/>
    <n v="60528"/>
    <s v="EMEA"/>
    <s v="Keitel"/>
    <s v="Roland"/>
    <s v="Small"/>
  </r>
  <r>
    <n v="10300"/>
    <n v="31"/>
    <n v="58.78"/>
    <n v="4"/>
    <x v="964"/>
    <x v="162"/>
    <x v="0"/>
    <n v="4"/>
    <n v="10"/>
    <x v="0"/>
    <x v="2"/>
    <n v="61"/>
    <x v="82"/>
    <x v="1"/>
    <s v="+49 69 66 90 2555"/>
    <s v="Lyonerstr. 34"/>
    <x v="1"/>
    <x v="1"/>
    <x v="1"/>
    <n v="60528"/>
    <s v="EMEA"/>
    <s v="Keitel"/>
    <s v="Roland"/>
    <s v="Small"/>
  </r>
  <r>
    <n v="10300"/>
    <n v="23"/>
    <n v="100"/>
    <n v="2"/>
    <x v="25"/>
    <x v="162"/>
    <x v="0"/>
    <n v="4"/>
    <n v="10"/>
    <x v="0"/>
    <x v="2"/>
    <n v="115"/>
    <x v="92"/>
    <x v="1"/>
    <s v="+49 69 66 90 2555"/>
    <s v="Lyonerstr. 34"/>
    <x v="1"/>
    <x v="1"/>
    <x v="1"/>
    <n v="60528"/>
    <s v="EMEA"/>
    <s v="Keitel"/>
    <s v="Roland"/>
    <s v="Small"/>
  </r>
  <r>
    <n v="10300"/>
    <n v="23"/>
    <n v="100"/>
    <n v="7"/>
    <x v="25"/>
    <x v="162"/>
    <x v="0"/>
    <n v="4"/>
    <n v="10"/>
    <x v="0"/>
    <x v="2"/>
    <n v="146"/>
    <x v="86"/>
    <x v="1"/>
    <s v="+49 69 66 90 2555"/>
    <s v="Lyonerstr. 34"/>
    <x v="1"/>
    <x v="1"/>
    <x v="1"/>
    <n v="60528"/>
    <s v="EMEA"/>
    <s v="Keitel"/>
    <s v="Roland"/>
    <s v="Medium"/>
  </r>
  <r>
    <n v="10300"/>
    <n v="29"/>
    <n v="100"/>
    <n v="3"/>
    <x v="27"/>
    <x v="162"/>
    <x v="0"/>
    <n v="4"/>
    <n v="10"/>
    <x v="0"/>
    <x v="2"/>
    <n v="117"/>
    <x v="95"/>
    <x v="1"/>
    <s v="+49 69 66 90 2555"/>
    <s v="Lyonerstr. 34"/>
    <x v="1"/>
    <x v="1"/>
    <x v="1"/>
    <n v="60528"/>
    <s v="EMEA"/>
    <s v="Keitel"/>
    <s v="Roland"/>
    <s v="Medium"/>
  </r>
  <r>
    <n v="10300"/>
    <n v="33"/>
    <n v="100"/>
    <n v="5"/>
    <x v="29"/>
    <x v="162"/>
    <x v="0"/>
    <n v="4"/>
    <n v="10"/>
    <x v="0"/>
    <x v="2"/>
    <n v="194"/>
    <x v="90"/>
    <x v="1"/>
    <s v="+49 69 66 90 2555"/>
    <s v="Lyonerstr. 34"/>
    <x v="1"/>
    <x v="1"/>
    <x v="1"/>
    <n v="60528"/>
    <s v="EMEA"/>
    <s v="Keitel"/>
    <s v="Roland"/>
    <s v="Medium"/>
  </r>
  <r>
    <n v="10300"/>
    <n v="41"/>
    <n v="92.4"/>
    <n v="1"/>
    <x v="965"/>
    <x v="162"/>
    <x v="0"/>
    <n v="4"/>
    <n v="10"/>
    <x v="0"/>
    <x v="2"/>
    <n v="77"/>
    <x v="89"/>
    <x v="1"/>
    <s v="+49 69 66 90 2555"/>
    <s v="Lyonerstr. 34"/>
    <x v="1"/>
    <x v="1"/>
    <x v="1"/>
    <n v="60528"/>
    <s v="EMEA"/>
    <s v="Keitel"/>
    <s v="Roland"/>
    <s v="Medium"/>
  </r>
  <r>
    <n v="10300"/>
    <n v="49"/>
    <n v="78.8"/>
    <n v="8"/>
    <x v="966"/>
    <x v="162"/>
    <x v="0"/>
    <n v="4"/>
    <n v="10"/>
    <x v="0"/>
    <x v="2"/>
    <n v="80"/>
    <x v="81"/>
    <x v="1"/>
    <s v="+49 69 66 90 2555"/>
    <s v="Lyonerstr. 34"/>
    <x v="1"/>
    <x v="1"/>
    <x v="1"/>
    <n v="60528"/>
    <s v="EMEA"/>
    <s v="Keitel"/>
    <s v="Roland"/>
    <s v="Medium"/>
  </r>
  <r>
    <n v="10301"/>
    <n v="22"/>
    <n v="51.32"/>
    <n v="3"/>
    <x v="967"/>
    <x v="163"/>
    <x v="0"/>
    <n v="4"/>
    <n v="10"/>
    <x v="0"/>
    <x v="2"/>
    <n v="50"/>
    <x v="101"/>
    <x v="89"/>
    <n v="4722121555"/>
    <s v="Drammensveien 126 A, PB 744 Sentrum"/>
    <x v="71"/>
    <x v="58"/>
    <x v="2"/>
    <s v="N 0106"/>
    <s v="EMEA"/>
    <s v="Klaeboe"/>
    <s v="Jan"/>
    <s v="Small"/>
  </r>
  <r>
    <n v="10301"/>
    <n v="48"/>
    <n v="34.36"/>
    <n v="10"/>
    <x v="968"/>
    <x v="163"/>
    <x v="0"/>
    <n v="4"/>
    <n v="10"/>
    <x v="0"/>
    <x v="2"/>
    <n v="37"/>
    <x v="96"/>
    <x v="89"/>
    <n v="4722121555"/>
    <s v="Drammensveien 126 A, PB 744 Sentrum"/>
    <x v="71"/>
    <x v="58"/>
    <x v="2"/>
    <s v="N 0106"/>
    <s v="EMEA"/>
    <s v="Klaeboe"/>
    <s v="Jan"/>
    <s v="Small"/>
  </r>
  <r>
    <n v="10301"/>
    <n v="27"/>
    <n v="72.02"/>
    <n v="1"/>
    <x v="969"/>
    <x v="163"/>
    <x v="0"/>
    <n v="4"/>
    <n v="10"/>
    <x v="0"/>
    <x v="2"/>
    <n v="73"/>
    <x v="104"/>
    <x v="89"/>
    <n v="4722121555"/>
    <s v="Drammensveien 126 A, PB 744 Sentrum"/>
    <x v="71"/>
    <x v="58"/>
    <x v="2"/>
    <s v="N 0106"/>
    <s v="EMEA"/>
    <s v="Klaeboe"/>
    <s v="Jan"/>
    <s v="Small"/>
  </r>
  <r>
    <n v="10301"/>
    <n v="22"/>
    <n v="96.37"/>
    <n v="2"/>
    <x v="970"/>
    <x v="163"/>
    <x v="0"/>
    <n v="4"/>
    <n v="10"/>
    <x v="0"/>
    <x v="2"/>
    <n v="107"/>
    <x v="107"/>
    <x v="89"/>
    <n v="4722121555"/>
    <s v="Drammensveien 126 A, PB 744 Sentrum"/>
    <x v="71"/>
    <x v="58"/>
    <x v="2"/>
    <s v="N 0106"/>
    <s v="EMEA"/>
    <s v="Klaeboe"/>
    <s v="Jan"/>
    <s v="Small"/>
  </r>
  <r>
    <n v="10301"/>
    <n v="22"/>
    <n v="100"/>
    <n v="5"/>
    <x v="36"/>
    <x v="163"/>
    <x v="0"/>
    <n v="4"/>
    <n v="10"/>
    <x v="0"/>
    <x v="2"/>
    <n v="132"/>
    <x v="98"/>
    <x v="89"/>
    <n v="4722121555"/>
    <s v="Drammensveien 126 A, PB 744 Sentrum"/>
    <x v="71"/>
    <x v="58"/>
    <x v="2"/>
    <s v="N 0106"/>
    <s v="EMEA"/>
    <s v="Klaeboe"/>
    <s v="Jan"/>
    <s v="Medium"/>
  </r>
  <r>
    <n v="10301"/>
    <n v="23"/>
    <n v="100"/>
    <n v="9"/>
    <x v="25"/>
    <x v="163"/>
    <x v="0"/>
    <n v="4"/>
    <n v="10"/>
    <x v="0"/>
    <x v="2"/>
    <n v="169"/>
    <x v="30"/>
    <x v="89"/>
    <n v="4722121555"/>
    <s v="Drammensveien 126 A, PB 744 Sentrum"/>
    <x v="71"/>
    <x v="58"/>
    <x v="2"/>
    <s v="N 0106"/>
    <s v="EMEA"/>
    <s v="Klaeboe"/>
    <s v="Jan"/>
    <s v="Medium"/>
  </r>
  <r>
    <n v="10301"/>
    <n v="32"/>
    <n v="100"/>
    <n v="4"/>
    <x v="52"/>
    <x v="163"/>
    <x v="0"/>
    <n v="4"/>
    <n v="10"/>
    <x v="0"/>
    <x v="2"/>
    <n v="124"/>
    <x v="106"/>
    <x v="89"/>
    <n v="4722121555"/>
    <s v="Drammensveien 126 A, PB 744 Sentrum"/>
    <x v="71"/>
    <x v="58"/>
    <x v="2"/>
    <s v="N 0106"/>
    <s v="EMEA"/>
    <s v="Klaeboe"/>
    <s v="Jan"/>
    <s v="Medium"/>
  </r>
  <r>
    <n v="10301"/>
    <n v="37"/>
    <n v="100"/>
    <n v="8"/>
    <x v="87"/>
    <x v="163"/>
    <x v="0"/>
    <n v="4"/>
    <n v="10"/>
    <x v="0"/>
    <x v="2"/>
    <n v="141"/>
    <x v="97"/>
    <x v="89"/>
    <n v="4722121555"/>
    <s v="Drammensveien 126 A, PB 744 Sentrum"/>
    <x v="71"/>
    <x v="58"/>
    <x v="2"/>
    <s v="N 0106"/>
    <s v="EMEA"/>
    <s v="Klaeboe"/>
    <s v="Jan"/>
    <s v="Medium"/>
  </r>
  <r>
    <n v="10301"/>
    <n v="39"/>
    <n v="100"/>
    <n v="6"/>
    <x v="9"/>
    <x v="163"/>
    <x v="0"/>
    <n v="4"/>
    <n v="10"/>
    <x v="0"/>
    <x v="2"/>
    <n v="141"/>
    <x v="100"/>
    <x v="89"/>
    <n v="4722121555"/>
    <s v="Drammensveien 126 A, PB 744 Sentrum"/>
    <x v="71"/>
    <x v="58"/>
    <x v="2"/>
    <s v="N 0106"/>
    <s v="EMEA"/>
    <s v="Klaeboe"/>
    <s v="Jan"/>
    <s v="Medium"/>
  </r>
  <r>
    <n v="10301"/>
    <n v="47"/>
    <n v="100"/>
    <n v="7"/>
    <x v="76"/>
    <x v="163"/>
    <x v="0"/>
    <n v="4"/>
    <n v="10"/>
    <x v="0"/>
    <x v="2"/>
    <n v="142"/>
    <x v="99"/>
    <x v="89"/>
    <n v="4722121555"/>
    <s v="Drammensveien 126 A, PB 744 Sentrum"/>
    <x v="71"/>
    <x v="58"/>
    <x v="2"/>
    <s v="N 0106"/>
    <s v="EMEA"/>
    <s v="Klaeboe"/>
    <s v="Jan"/>
    <s v="Large"/>
  </r>
  <r>
    <n v="10301"/>
    <n v="50"/>
    <n v="100"/>
    <n v="11"/>
    <x v="43"/>
    <x v="163"/>
    <x v="0"/>
    <n v="4"/>
    <n v="10"/>
    <x v="0"/>
    <x v="2"/>
    <n v="140"/>
    <x v="93"/>
    <x v="89"/>
    <n v="4722121555"/>
    <s v="Drammensveien 126 A, PB 744 Sentrum"/>
    <x v="71"/>
    <x v="58"/>
    <x v="2"/>
    <s v="N 0106"/>
    <s v="EMEA"/>
    <s v="Klaeboe"/>
    <s v="Jan"/>
    <s v="Large"/>
  </r>
  <r>
    <n v="10302"/>
    <n v="23"/>
    <n v="72.7"/>
    <n v="3"/>
    <x v="971"/>
    <x v="51"/>
    <x v="0"/>
    <n v="4"/>
    <n v="10"/>
    <x v="0"/>
    <x v="2"/>
    <n v="71"/>
    <x v="103"/>
    <x v="82"/>
    <s v="(171) 555-2282"/>
    <s v="Berkeley Gardens 12  Brewery"/>
    <x v="67"/>
    <x v="39"/>
    <x v="7"/>
    <s v="WX1 6LT"/>
    <s v="EMEA"/>
    <s v="Devon"/>
    <s v="Elizabeth"/>
    <s v="Small"/>
  </r>
  <r>
    <n v="10302"/>
    <n v="38"/>
    <n v="89.27"/>
    <n v="2"/>
    <x v="972"/>
    <x v="51"/>
    <x v="0"/>
    <n v="4"/>
    <n v="10"/>
    <x v="0"/>
    <x v="0"/>
    <n v="92"/>
    <x v="1"/>
    <x v="82"/>
    <s v="(171) 555-2282"/>
    <s v="Berkeley Gardens 12  Brewery"/>
    <x v="67"/>
    <x v="39"/>
    <x v="7"/>
    <s v="WX1 6LT"/>
    <s v="EMEA"/>
    <s v="Devon"/>
    <s v="Elizabeth"/>
    <s v="Medium"/>
  </r>
  <r>
    <n v="10302"/>
    <n v="48"/>
    <n v="74.48"/>
    <n v="6"/>
    <x v="973"/>
    <x v="51"/>
    <x v="0"/>
    <n v="4"/>
    <n v="10"/>
    <x v="0"/>
    <x v="2"/>
    <n v="85"/>
    <x v="102"/>
    <x v="82"/>
    <s v="(171) 555-2282"/>
    <s v="Berkeley Gardens 12  Brewery"/>
    <x v="67"/>
    <x v="39"/>
    <x v="7"/>
    <s v="WX1 6LT"/>
    <s v="EMEA"/>
    <s v="Devon"/>
    <s v="Elizabeth"/>
    <s v="Medium"/>
  </r>
  <r>
    <n v="10302"/>
    <n v="43"/>
    <n v="100"/>
    <n v="1"/>
    <x v="42"/>
    <x v="51"/>
    <x v="0"/>
    <n v="4"/>
    <n v="10"/>
    <x v="0"/>
    <x v="0"/>
    <n v="170"/>
    <x v="2"/>
    <x v="82"/>
    <s v="(171) 555-2282"/>
    <s v="Berkeley Gardens 12  Brewery"/>
    <x v="67"/>
    <x v="39"/>
    <x v="7"/>
    <s v="WX1 6LT"/>
    <s v="EMEA"/>
    <s v="Devon"/>
    <s v="Elizabeth"/>
    <s v="Large"/>
  </r>
  <r>
    <n v="10302"/>
    <n v="45"/>
    <n v="100"/>
    <n v="4"/>
    <x v="74"/>
    <x v="51"/>
    <x v="0"/>
    <n v="4"/>
    <n v="10"/>
    <x v="0"/>
    <x v="2"/>
    <n v="117"/>
    <x v="108"/>
    <x v="82"/>
    <s v="(171) 555-2282"/>
    <s v="Berkeley Gardens 12  Brewery"/>
    <x v="67"/>
    <x v="39"/>
    <x v="7"/>
    <s v="WX1 6LT"/>
    <s v="EMEA"/>
    <s v="Devon"/>
    <s v="Elizabeth"/>
    <s v="Medium"/>
  </r>
  <r>
    <n v="10302"/>
    <n v="49"/>
    <n v="100"/>
    <n v="5"/>
    <x v="94"/>
    <x v="51"/>
    <x v="0"/>
    <n v="4"/>
    <n v="10"/>
    <x v="0"/>
    <x v="2"/>
    <n v="90"/>
    <x v="105"/>
    <x v="82"/>
    <s v="(171) 555-2282"/>
    <s v="Berkeley Gardens 12  Brewery"/>
    <x v="67"/>
    <x v="39"/>
    <x v="7"/>
    <s v="WX1 6LT"/>
    <s v="EMEA"/>
    <s v="Devon"/>
    <s v="Elizabeth"/>
    <s v="Medium"/>
  </r>
  <r>
    <n v="10303"/>
    <n v="24"/>
    <n v="40.21"/>
    <n v="1"/>
    <x v="974"/>
    <x v="164"/>
    <x v="0"/>
    <n v="4"/>
    <n v="10"/>
    <x v="1"/>
    <x v="0"/>
    <n v="41"/>
    <x v="0"/>
    <x v="57"/>
    <s v="(95) 555 82 82"/>
    <s v="C/ Romero, 33"/>
    <x v="46"/>
    <x v="41"/>
    <x v="3"/>
    <n v="41101"/>
    <s v="EMEA"/>
    <s v="Roel"/>
    <s v="Jose Pedro"/>
    <s v="Small"/>
  </r>
  <r>
    <n v="10303"/>
    <n v="46"/>
    <n v="49.04"/>
    <n v="2"/>
    <x v="975"/>
    <x v="164"/>
    <x v="0"/>
    <n v="4"/>
    <n v="10"/>
    <x v="1"/>
    <x v="0"/>
    <n v="60"/>
    <x v="3"/>
    <x v="57"/>
    <s v="(95) 555 82 82"/>
    <s v="C/ Romero, 33"/>
    <x v="46"/>
    <x v="41"/>
    <x v="3"/>
    <n v="41101"/>
    <s v="EMEA"/>
    <s v="Roel"/>
    <s v="Jose Pedro"/>
    <s v="Small"/>
  </r>
  <r>
    <n v="10304"/>
    <n v="23"/>
    <n v="30.2"/>
    <n v="16"/>
    <x v="976"/>
    <x v="165"/>
    <x v="0"/>
    <n v="4"/>
    <n v="10"/>
    <x v="1"/>
    <x v="0"/>
    <n v="33"/>
    <x v="4"/>
    <x v="69"/>
    <s v="30.59.8555"/>
    <s v="67, avenue de l'Europe"/>
    <x v="56"/>
    <x v="12"/>
    <x v="9"/>
    <n v="78000"/>
    <s v="EMEA"/>
    <s v="Tonini"/>
    <s v="Daniel"/>
    <s v="Small"/>
  </r>
  <r>
    <n v="10304"/>
    <n v="24"/>
    <n v="64.959999999999994"/>
    <n v="9"/>
    <x v="977"/>
    <x v="165"/>
    <x v="0"/>
    <n v="4"/>
    <n v="10"/>
    <x v="1"/>
    <x v="0"/>
    <n v="62"/>
    <x v="12"/>
    <x v="69"/>
    <s v="30.59.8555"/>
    <s v="67, avenue de l'Europe"/>
    <x v="56"/>
    <x v="12"/>
    <x v="9"/>
    <n v="78000"/>
    <s v="EMEA"/>
    <s v="Tonini"/>
    <s v="Daniel"/>
    <s v="Small"/>
  </r>
  <r>
    <n v="10304"/>
    <n v="34"/>
    <n v="49.3"/>
    <n v="4"/>
    <x v="978"/>
    <x v="165"/>
    <x v="0"/>
    <n v="4"/>
    <n v="10"/>
    <x v="1"/>
    <x v="0"/>
    <n v="50"/>
    <x v="11"/>
    <x v="69"/>
    <s v="30.59.8555"/>
    <s v="67, avenue de l'Europe"/>
    <x v="56"/>
    <x v="12"/>
    <x v="9"/>
    <n v="78000"/>
    <s v="EMEA"/>
    <s v="Tonini"/>
    <s v="Daniel"/>
    <s v="Small"/>
  </r>
  <r>
    <n v="10304"/>
    <n v="44"/>
    <n v="39.42"/>
    <n v="15"/>
    <x v="979"/>
    <x v="165"/>
    <x v="0"/>
    <n v="4"/>
    <n v="10"/>
    <x v="1"/>
    <x v="0"/>
    <n v="44"/>
    <x v="5"/>
    <x v="69"/>
    <s v="30.59.8555"/>
    <s v="67, avenue de l'Europe"/>
    <x v="56"/>
    <x v="12"/>
    <x v="9"/>
    <n v="78000"/>
    <s v="EMEA"/>
    <s v="Tonini"/>
    <s v="Daniel"/>
    <s v="Small"/>
  </r>
  <r>
    <n v="10304"/>
    <n v="37"/>
    <n v="48.52"/>
    <n v="12"/>
    <x v="980"/>
    <x v="165"/>
    <x v="0"/>
    <n v="4"/>
    <n v="10"/>
    <x v="1"/>
    <x v="0"/>
    <n v="53"/>
    <x v="8"/>
    <x v="69"/>
    <s v="30.59.8555"/>
    <s v="67, avenue de l'Europe"/>
    <x v="56"/>
    <x v="12"/>
    <x v="9"/>
    <n v="78000"/>
    <s v="EMEA"/>
    <s v="Tonini"/>
    <s v="Daniel"/>
    <s v="Small"/>
  </r>
  <r>
    <n v="10304"/>
    <n v="20"/>
    <n v="100"/>
    <n v="14"/>
    <x v="138"/>
    <x v="165"/>
    <x v="0"/>
    <n v="4"/>
    <n v="10"/>
    <x v="1"/>
    <x v="0"/>
    <n v="168"/>
    <x v="7"/>
    <x v="69"/>
    <s v="30.59.8555"/>
    <s v="67, avenue de l'Europe"/>
    <x v="56"/>
    <x v="12"/>
    <x v="9"/>
    <n v="78000"/>
    <s v="EMEA"/>
    <s v="Tonini"/>
    <s v="Daniel"/>
    <s v="Medium"/>
  </r>
  <r>
    <n v="10304"/>
    <n v="26"/>
    <n v="85.87"/>
    <n v="8"/>
    <x v="981"/>
    <x v="165"/>
    <x v="0"/>
    <n v="4"/>
    <n v="10"/>
    <x v="1"/>
    <x v="0"/>
    <n v="104"/>
    <x v="14"/>
    <x v="69"/>
    <s v="30.59.8555"/>
    <s v="67, avenue de l'Europe"/>
    <x v="56"/>
    <x v="12"/>
    <x v="9"/>
    <n v="78000"/>
    <s v="EMEA"/>
    <s v="Tonini"/>
    <s v="Daniel"/>
    <s v="Small"/>
  </r>
  <r>
    <n v="10304"/>
    <n v="24"/>
    <n v="100"/>
    <n v="17"/>
    <x v="26"/>
    <x v="165"/>
    <x v="0"/>
    <n v="4"/>
    <n v="10"/>
    <x v="1"/>
    <x v="0"/>
    <n v="127"/>
    <x v="6"/>
    <x v="69"/>
    <s v="30.59.8555"/>
    <s v="67, avenue de l'Europe"/>
    <x v="56"/>
    <x v="12"/>
    <x v="9"/>
    <n v="78000"/>
    <s v="EMEA"/>
    <s v="Tonini"/>
    <s v="Daniel"/>
    <s v="Small"/>
  </r>
  <r>
    <n v="10304"/>
    <n v="36"/>
    <n v="73.040000000000006"/>
    <n v="2"/>
    <x v="982"/>
    <x v="165"/>
    <x v="0"/>
    <n v="4"/>
    <n v="10"/>
    <x v="1"/>
    <x v="1"/>
    <n v="64"/>
    <x v="19"/>
    <x v="69"/>
    <s v="30.59.8555"/>
    <s v="67, avenue de l'Europe"/>
    <x v="56"/>
    <x v="12"/>
    <x v="9"/>
    <n v="78000"/>
    <s v="EMEA"/>
    <s v="Tonini"/>
    <s v="Daniel"/>
    <s v="Small"/>
  </r>
  <r>
    <n v="10304"/>
    <n v="33"/>
    <n v="100"/>
    <n v="10"/>
    <x v="29"/>
    <x v="165"/>
    <x v="0"/>
    <n v="4"/>
    <n v="10"/>
    <x v="1"/>
    <x v="0"/>
    <n v="97"/>
    <x v="15"/>
    <x v="69"/>
    <s v="30.59.8555"/>
    <s v="67, avenue de l'Europe"/>
    <x v="56"/>
    <x v="12"/>
    <x v="9"/>
    <n v="78000"/>
    <s v="EMEA"/>
    <s v="Tonini"/>
    <s v="Daniel"/>
    <s v="Medium"/>
  </r>
  <r>
    <n v="10304"/>
    <n v="37"/>
    <n v="95.55"/>
    <n v="13"/>
    <x v="983"/>
    <x v="165"/>
    <x v="0"/>
    <n v="4"/>
    <n v="10"/>
    <x v="1"/>
    <x v="0"/>
    <n v="102"/>
    <x v="9"/>
    <x v="69"/>
    <s v="30.59.8555"/>
    <s v="67, avenue de l'Europe"/>
    <x v="56"/>
    <x v="12"/>
    <x v="9"/>
    <n v="78000"/>
    <s v="EMEA"/>
    <s v="Tonini"/>
    <s v="Daniel"/>
    <s v="Medium"/>
  </r>
  <r>
    <n v="10304"/>
    <n v="38"/>
    <n v="100"/>
    <n v="11"/>
    <x v="31"/>
    <x v="165"/>
    <x v="0"/>
    <n v="4"/>
    <n v="10"/>
    <x v="1"/>
    <x v="0"/>
    <n v="99"/>
    <x v="25"/>
    <x v="69"/>
    <s v="30.59.8555"/>
    <s v="67, avenue de l'Europe"/>
    <x v="56"/>
    <x v="12"/>
    <x v="9"/>
    <n v="78000"/>
    <s v="EMEA"/>
    <s v="Tonini"/>
    <s v="Daniel"/>
    <s v="Medium"/>
  </r>
  <r>
    <n v="10304"/>
    <n v="39"/>
    <n v="100"/>
    <n v="3"/>
    <x v="9"/>
    <x v="165"/>
    <x v="0"/>
    <n v="4"/>
    <n v="10"/>
    <x v="1"/>
    <x v="1"/>
    <n v="136"/>
    <x v="17"/>
    <x v="69"/>
    <s v="30.59.8555"/>
    <s v="67, avenue de l'Europe"/>
    <x v="56"/>
    <x v="12"/>
    <x v="9"/>
    <n v="78000"/>
    <s v="EMEA"/>
    <s v="Tonini"/>
    <s v="Daniel"/>
    <s v="Medium"/>
  </r>
  <r>
    <n v="10304"/>
    <n v="40"/>
    <n v="100"/>
    <n v="1"/>
    <x v="72"/>
    <x v="165"/>
    <x v="0"/>
    <n v="4"/>
    <n v="10"/>
    <x v="1"/>
    <x v="2"/>
    <n v="101"/>
    <x v="24"/>
    <x v="69"/>
    <s v="30.59.8555"/>
    <s v="67, avenue de l'Europe"/>
    <x v="56"/>
    <x v="12"/>
    <x v="9"/>
    <n v="78000"/>
    <s v="EMEA"/>
    <s v="Tonini"/>
    <s v="Daniel"/>
    <s v="Medium"/>
  </r>
  <r>
    <n v="10304"/>
    <n v="46"/>
    <n v="98"/>
    <n v="5"/>
    <x v="984"/>
    <x v="165"/>
    <x v="0"/>
    <n v="4"/>
    <n v="10"/>
    <x v="1"/>
    <x v="1"/>
    <n v="116"/>
    <x v="20"/>
    <x v="69"/>
    <s v="30.59.8555"/>
    <s v="67, avenue de l'Europe"/>
    <x v="56"/>
    <x v="12"/>
    <x v="9"/>
    <n v="78000"/>
    <s v="EMEA"/>
    <s v="Tonini"/>
    <s v="Daniel"/>
    <s v="Medium"/>
  </r>
  <r>
    <n v="10304"/>
    <n v="46"/>
    <n v="100"/>
    <n v="7"/>
    <x v="20"/>
    <x v="165"/>
    <x v="0"/>
    <n v="4"/>
    <n v="10"/>
    <x v="1"/>
    <x v="0"/>
    <n v="101"/>
    <x v="13"/>
    <x v="69"/>
    <s v="30.59.8555"/>
    <s v="67, avenue de l'Europe"/>
    <x v="56"/>
    <x v="12"/>
    <x v="9"/>
    <n v="78000"/>
    <s v="EMEA"/>
    <s v="Tonini"/>
    <s v="Daniel"/>
    <s v="Medium"/>
  </r>
  <r>
    <n v="10304"/>
    <n v="47"/>
    <n v="100"/>
    <n v="6"/>
    <x v="76"/>
    <x v="165"/>
    <x v="0"/>
    <n v="4"/>
    <n v="10"/>
    <x v="1"/>
    <x v="2"/>
    <n v="214"/>
    <x v="16"/>
    <x v="69"/>
    <s v="30.59.8555"/>
    <s v="67, avenue de l'Europe"/>
    <x v="56"/>
    <x v="12"/>
    <x v="9"/>
    <n v="78000"/>
    <s v="EMEA"/>
    <s v="Tonini"/>
    <s v="Daniel"/>
    <s v="Large"/>
  </r>
  <r>
    <n v="10305"/>
    <n v="48"/>
    <n v="31.47"/>
    <n v="6"/>
    <x v="985"/>
    <x v="166"/>
    <x v="0"/>
    <n v="4"/>
    <n v="10"/>
    <x v="1"/>
    <x v="2"/>
    <n v="35"/>
    <x v="28"/>
    <x v="90"/>
    <n v="6175558555"/>
    <s v="39323 Spinnaker Dr."/>
    <x v="61"/>
    <x v="23"/>
    <x v="0"/>
    <n v="51247"/>
    <s v="NA"/>
    <s v="Hernandez"/>
    <s v="Marta"/>
    <s v="Small"/>
  </r>
  <r>
    <n v="10305"/>
    <n v="22"/>
    <n v="99.29"/>
    <n v="14"/>
    <x v="986"/>
    <x v="166"/>
    <x v="0"/>
    <n v="4"/>
    <n v="10"/>
    <x v="1"/>
    <x v="1"/>
    <n v="121"/>
    <x v="21"/>
    <x v="90"/>
    <n v="6175558555"/>
    <s v="39323 Spinnaker Dr."/>
    <x v="61"/>
    <x v="23"/>
    <x v="0"/>
    <n v="51247"/>
    <s v="NA"/>
    <s v="Hernandez"/>
    <s v="Marta"/>
    <s v="Small"/>
  </r>
  <r>
    <n v="10305"/>
    <n v="41"/>
    <n v="53.48"/>
    <n v="11"/>
    <x v="987"/>
    <x v="166"/>
    <x v="0"/>
    <n v="4"/>
    <n v="10"/>
    <x v="1"/>
    <x v="1"/>
    <n v="60"/>
    <x v="10"/>
    <x v="90"/>
    <n v="6175558555"/>
    <s v="39323 Spinnaker Dr."/>
    <x v="61"/>
    <x v="23"/>
    <x v="0"/>
    <n v="51247"/>
    <s v="NA"/>
    <s v="Hernandez"/>
    <s v="Marta"/>
    <s v="Small"/>
  </r>
  <r>
    <n v="10305"/>
    <n v="40"/>
    <n v="57.9"/>
    <n v="7"/>
    <x v="988"/>
    <x v="166"/>
    <x v="0"/>
    <n v="4"/>
    <n v="10"/>
    <x v="1"/>
    <x v="1"/>
    <n v="54"/>
    <x v="26"/>
    <x v="90"/>
    <n v="6175558555"/>
    <s v="39323 Spinnaker Dr."/>
    <x v="61"/>
    <x v="23"/>
    <x v="0"/>
    <n v="51247"/>
    <s v="NA"/>
    <s v="Hernandez"/>
    <s v="Marta"/>
    <s v="Small"/>
  </r>
  <r>
    <n v="10305"/>
    <n v="24"/>
    <n v="100"/>
    <n v="10"/>
    <x v="26"/>
    <x v="166"/>
    <x v="0"/>
    <n v="4"/>
    <n v="10"/>
    <x v="1"/>
    <x v="1"/>
    <n v="127"/>
    <x v="22"/>
    <x v="90"/>
    <n v="6175558555"/>
    <s v="39323 Spinnaker Dr."/>
    <x v="61"/>
    <x v="23"/>
    <x v="0"/>
    <n v="51247"/>
    <s v="NA"/>
    <s v="Hernandez"/>
    <s v="Marta"/>
    <s v="Medium"/>
  </r>
  <r>
    <n v="10305"/>
    <n v="27"/>
    <n v="100"/>
    <n v="4"/>
    <x v="14"/>
    <x v="166"/>
    <x v="0"/>
    <n v="4"/>
    <n v="10"/>
    <x v="1"/>
    <x v="2"/>
    <n v="163"/>
    <x v="31"/>
    <x v="90"/>
    <n v="6175558555"/>
    <s v="39323 Spinnaker Dr."/>
    <x v="61"/>
    <x v="23"/>
    <x v="0"/>
    <n v="51247"/>
    <s v="NA"/>
    <s v="Hernandez"/>
    <s v="Marta"/>
    <s v="Medium"/>
  </r>
  <r>
    <n v="10305"/>
    <n v="45"/>
    <n v="61.85"/>
    <n v="2"/>
    <x v="989"/>
    <x v="166"/>
    <x v="0"/>
    <n v="4"/>
    <n v="10"/>
    <x v="1"/>
    <x v="2"/>
    <n v="57"/>
    <x v="29"/>
    <x v="90"/>
    <n v="6175558555"/>
    <s v="39323 Spinnaker Dr."/>
    <x v="61"/>
    <x v="23"/>
    <x v="0"/>
    <n v="51247"/>
    <s v="NA"/>
    <s v="Hernandez"/>
    <s v="Marta"/>
    <s v="Small"/>
  </r>
  <r>
    <n v="10305"/>
    <n v="28"/>
    <n v="100"/>
    <n v="12"/>
    <x v="141"/>
    <x v="166"/>
    <x v="0"/>
    <n v="4"/>
    <n v="10"/>
    <x v="1"/>
    <x v="1"/>
    <n v="96"/>
    <x v="18"/>
    <x v="90"/>
    <n v="6175558555"/>
    <s v="39323 Spinnaker Dr."/>
    <x v="61"/>
    <x v="23"/>
    <x v="0"/>
    <n v="51247"/>
    <s v="NA"/>
    <s v="Hernandez"/>
    <s v="Marta"/>
    <s v="Medium"/>
  </r>
  <r>
    <n v="10305"/>
    <n v="36"/>
    <n v="100"/>
    <n v="8"/>
    <x v="18"/>
    <x v="166"/>
    <x v="0"/>
    <n v="4"/>
    <n v="10"/>
    <x v="1"/>
    <x v="1"/>
    <n v="122"/>
    <x v="33"/>
    <x v="90"/>
    <n v="6175558555"/>
    <s v="39323 Spinnaker Dr."/>
    <x v="61"/>
    <x v="23"/>
    <x v="0"/>
    <n v="51247"/>
    <s v="NA"/>
    <s v="Hernandez"/>
    <s v="Marta"/>
    <s v="Medium"/>
  </r>
  <r>
    <n v="10305"/>
    <n v="36"/>
    <n v="100"/>
    <n v="1"/>
    <x v="18"/>
    <x v="166"/>
    <x v="0"/>
    <n v="4"/>
    <n v="10"/>
    <x v="1"/>
    <x v="2"/>
    <n v="118"/>
    <x v="32"/>
    <x v="90"/>
    <n v="6175558555"/>
    <s v="39323 Spinnaker Dr."/>
    <x v="61"/>
    <x v="23"/>
    <x v="0"/>
    <n v="51247"/>
    <s v="NA"/>
    <s v="Hernandez"/>
    <s v="Marta"/>
    <s v="Medium"/>
  </r>
  <r>
    <n v="10305"/>
    <n v="37"/>
    <n v="100"/>
    <n v="9"/>
    <x v="87"/>
    <x v="166"/>
    <x v="0"/>
    <n v="4"/>
    <n v="10"/>
    <x v="1"/>
    <x v="2"/>
    <n v="169"/>
    <x v="30"/>
    <x v="90"/>
    <n v="6175558555"/>
    <s v="39323 Spinnaker Dr."/>
    <x v="61"/>
    <x v="23"/>
    <x v="0"/>
    <n v="51247"/>
    <s v="NA"/>
    <s v="Hernandez"/>
    <s v="Marta"/>
    <s v="Large"/>
  </r>
  <r>
    <n v="10305"/>
    <n v="38"/>
    <n v="100"/>
    <n v="13"/>
    <x v="31"/>
    <x v="166"/>
    <x v="0"/>
    <n v="4"/>
    <n v="10"/>
    <x v="1"/>
    <x v="2"/>
    <n v="147"/>
    <x v="23"/>
    <x v="90"/>
    <n v="6175558555"/>
    <s v="39323 Spinnaker Dr."/>
    <x v="61"/>
    <x v="23"/>
    <x v="0"/>
    <n v="51247"/>
    <s v="NA"/>
    <s v="Hernandez"/>
    <s v="Marta"/>
    <s v="Medium"/>
  </r>
  <r>
    <n v="10305"/>
    <n v="38"/>
    <n v="100"/>
    <n v="5"/>
    <x v="31"/>
    <x v="166"/>
    <x v="0"/>
    <n v="4"/>
    <n v="10"/>
    <x v="1"/>
    <x v="1"/>
    <n v="118"/>
    <x v="38"/>
    <x v="90"/>
    <n v="6175558555"/>
    <s v="39323 Spinnaker Dr."/>
    <x v="61"/>
    <x v="23"/>
    <x v="0"/>
    <n v="51247"/>
    <s v="NA"/>
    <s v="Hernandez"/>
    <s v="Marta"/>
    <s v="Medium"/>
  </r>
  <r>
    <n v="10305"/>
    <n v="42"/>
    <n v="100"/>
    <n v="3"/>
    <x v="19"/>
    <x v="166"/>
    <x v="0"/>
    <n v="4"/>
    <n v="10"/>
    <x v="1"/>
    <x v="1"/>
    <n v="115"/>
    <x v="35"/>
    <x v="90"/>
    <n v="6175558555"/>
    <s v="39323 Spinnaker Dr."/>
    <x v="61"/>
    <x v="23"/>
    <x v="0"/>
    <n v="51247"/>
    <s v="NA"/>
    <s v="Hernandez"/>
    <s v="Marta"/>
    <s v="Medium"/>
  </r>
  <r>
    <n v="10306"/>
    <n v="20"/>
    <n v="100"/>
    <n v="12"/>
    <x v="138"/>
    <x v="167"/>
    <x v="0"/>
    <n v="4"/>
    <n v="10"/>
    <x v="1"/>
    <x v="2"/>
    <n v="173"/>
    <x v="45"/>
    <x v="10"/>
    <s v="(171) 555-1555"/>
    <s v="Fauntleroy Circus"/>
    <x v="9"/>
    <x v="9"/>
    <x v="7"/>
    <s v="EC2 5NT"/>
    <s v="EMEA"/>
    <s v="Ashworth"/>
    <s v="Victoria"/>
    <s v="Medium"/>
  </r>
  <r>
    <n v="10306"/>
    <n v="34"/>
    <n v="60.34"/>
    <n v="15"/>
    <x v="990"/>
    <x v="167"/>
    <x v="0"/>
    <n v="4"/>
    <n v="10"/>
    <x v="1"/>
    <x v="3"/>
    <n v="58"/>
    <x v="27"/>
    <x v="10"/>
    <s v="(171) 555-1555"/>
    <s v="Fauntleroy Circus"/>
    <x v="9"/>
    <x v="9"/>
    <x v="7"/>
    <s v="EC2 5NT"/>
    <s v="EMEA"/>
    <s v="Ashworth"/>
    <s v="Victoria"/>
    <s v="Small"/>
  </r>
  <r>
    <n v="10306"/>
    <n v="35"/>
    <n v="59.51"/>
    <n v="6"/>
    <x v="991"/>
    <x v="167"/>
    <x v="0"/>
    <n v="4"/>
    <n v="10"/>
    <x v="1"/>
    <x v="4"/>
    <n v="54"/>
    <x v="39"/>
    <x v="10"/>
    <s v="(171) 555-1555"/>
    <s v="Fauntleroy Circus"/>
    <x v="9"/>
    <x v="9"/>
    <x v="7"/>
    <s v="EC2 5NT"/>
    <s v="EMEA"/>
    <s v="Ashworth"/>
    <s v="Victoria"/>
    <s v="Small"/>
  </r>
  <r>
    <n v="10306"/>
    <n v="23"/>
    <n v="100"/>
    <n v="16"/>
    <x v="25"/>
    <x v="167"/>
    <x v="0"/>
    <n v="4"/>
    <n v="10"/>
    <x v="1"/>
    <x v="2"/>
    <n v="143"/>
    <x v="37"/>
    <x v="10"/>
    <s v="(171) 555-1555"/>
    <s v="Fauntleroy Circus"/>
    <x v="9"/>
    <x v="9"/>
    <x v="7"/>
    <s v="EC2 5NT"/>
    <s v="EMEA"/>
    <s v="Ashworth"/>
    <s v="Victoria"/>
    <s v="Medium"/>
  </r>
  <r>
    <n v="10306"/>
    <n v="46"/>
    <n v="50.33"/>
    <n v="17"/>
    <x v="992"/>
    <x v="167"/>
    <x v="0"/>
    <n v="4"/>
    <n v="10"/>
    <x v="1"/>
    <x v="3"/>
    <n v="62"/>
    <x v="34"/>
    <x v="10"/>
    <s v="(171) 555-1555"/>
    <s v="Fauntleroy Circus"/>
    <x v="9"/>
    <x v="9"/>
    <x v="7"/>
    <s v="EC2 5NT"/>
    <s v="EMEA"/>
    <s v="Ashworth"/>
    <s v="Victoria"/>
    <s v="Small"/>
  </r>
  <r>
    <n v="10306"/>
    <n v="31"/>
    <n v="84.08"/>
    <n v="2"/>
    <x v="993"/>
    <x v="167"/>
    <x v="0"/>
    <n v="4"/>
    <n v="10"/>
    <x v="1"/>
    <x v="0"/>
    <n v="88"/>
    <x v="47"/>
    <x v="10"/>
    <s v="(171) 555-1555"/>
    <s v="Fauntleroy Circus"/>
    <x v="9"/>
    <x v="9"/>
    <x v="7"/>
    <s v="EC2 5NT"/>
    <s v="EMEA"/>
    <s v="Ashworth"/>
    <s v="Victoria"/>
    <s v="Small"/>
  </r>
  <r>
    <n v="10306"/>
    <n v="50"/>
    <n v="54"/>
    <n v="3"/>
    <x v="14"/>
    <x v="167"/>
    <x v="0"/>
    <n v="4"/>
    <n v="10"/>
    <x v="1"/>
    <x v="4"/>
    <n v="66"/>
    <x v="44"/>
    <x v="10"/>
    <s v="(171) 555-1555"/>
    <s v="Fauntleroy Circus"/>
    <x v="9"/>
    <x v="9"/>
    <x v="7"/>
    <s v="EC2 5NT"/>
    <s v="EMEA"/>
    <s v="Ashworth"/>
    <s v="Victoria"/>
    <s v="Small"/>
  </r>
  <r>
    <n v="10306"/>
    <n v="32"/>
    <n v="90.15"/>
    <n v="4"/>
    <x v="994"/>
    <x v="167"/>
    <x v="0"/>
    <n v="4"/>
    <n v="10"/>
    <x v="1"/>
    <x v="4"/>
    <n v="100"/>
    <x v="46"/>
    <x v="10"/>
    <s v="(171) 555-1555"/>
    <s v="Fauntleroy Circus"/>
    <x v="9"/>
    <x v="9"/>
    <x v="7"/>
    <s v="EC2 5NT"/>
    <s v="EMEA"/>
    <s v="Ashworth"/>
    <s v="Victoria"/>
    <s v="Small"/>
  </r>
  <r>
    <n v="10306"/>
    <n v="29"/>
    <n v="100"/>
    <n v="7"/>
    <x v="27"/>
    <x v="167"/>
    <x v="0"/>
    <n v="4"/>
    <n v="10"/>
    <x v="1"/>
    <x v="4"/>
    <n v="122"/>
    <x v="52"/>
    <x v="10"/>
    <s v="(171) 555-1555"/>
    <s v="Fauntleroy Circus"/>
    <x v="9"/>
    <x v="9"/>
    <x v="7"/>
    <s v="EC2 5NT"/>
    <s v="EMEA"/>
    <s v="Ashworth"/>
    <s v="Victoria"/>
    <s v="Medium"/>
  </r>
  <r>
    <n v="10306"/>
    <n v="30"/>
    <n v="100"/>
    <n v="5"/>
    <x v="2"/>
    <x v="167"/>
    <x v="0"/>
    <n v="4"/>
    <n v="10"/>
    <x v="1"/>
    <x v="4"/>
    <n v="99"/>
    <x v="43"/>
    <x v="10"/>
    <s v="(171) 555-1555"/>
    <s v="Fauntleroy Circus"/>
    <x v="9"/>
    <x v="9"/>
    <x v="7"/>
    <s v="EC2 5NT"/>
    <s v="EMEA"/>
    <s v="Ashworth"/>
    <s v="Victoria"/>
    <s v="Medium"/>
  </r>
  <r>
    <n v="10306"/>
    <n v="31"/>
    <n v="100"/>
    <n v="13"/>
    <x v="15"/>
    <x v="167"/>
    <x v="0"/>
    <n v="4"/>
    <n v="10"/>
    <x v="1"/>
    <x v="2"/>
    <n v="207"/>
    <x v="51"/>
    <x v="10"/>
    <s v="(171) 555-1555"/>
    <s v="Fauntleroy Circus"/>
    <x v="9"/>
    <x v="9"/>
    <x v="7"/>
    <s v="EC2 5NT"/>
    <s v="EMEA"/>
    <s v="Ashworth"/>
    <s v="Victoria"/>
    <s v="Medium"/>
  </r>
  <r>
    <n v="10306"/>
    <n v="32"/>
    <n v="100"/>
    <n v="9"/>
    <x v="52"/>
    <x v="167"/>
    <x v="0"/>
    <n v="4"/>
    <n v="10"/>
    <x v="1"/>
    <x v="0"/>
    <n v="136"/>
    <x v="42"/>
    <x v="10"/>
    <s v="(171) 555-1555"/>
    <s v="Fauntleroy Circus"/>
    <x v="9"/>
    <x v="9"/>
    <x v="7"/>
    <s v="EC2 5NT"/>
    <s v="EMEA"/>
    <s v="Ashworth"/>
    <s v="Victoria"/>
    <s v="Medium"/>
  </r>
  <r>
    <n v="10306"/>
    <n v="43"/>
    <n v="75.17"/>
    <n v="1"/>
    <x v="995"/>
    <x v="167"/>
    <x v="0"/>
    <n v="4"/>
    <n v="10"/>
    <x v="1"/>
    <x v="4"/>
    <n v="72"/>
    <x v="41"/>
    <x v="10"/>
    <s v="(171) 555-1555"/>
    <s v="Fauntleroy Circus"/>
    <x v="9"/>
    <x v="9"/>
    <x v="7"/>
    <s v="EC2 5NT"/>
    <s v="EMEA"/>
    <s v="Ashworth"/>
    <s v="Victoria"/>
    <s v="Medium"/>
  </r>
  <r>
    <n v="10306"/>
    <n v="34"/>
    <n v="100"/>
    <n v="14"/>
    <x v="30"/>
    <x v="167"/>
    <x v="0"/>
    <n v="4"/>
    <n v="10"/>
    <x v="1"/>
    <x v="2"/>
    <n v="151"/>
    <x v="36"/>
    <x v="10"/>
    <s v="(171) 555-1555"/>
    <s v="Fauntleroy Circus"/>
    <x v="9"/>
    <x v="9"/>
    <x v="7"/>
    <s v="EC2 5NT"/>
    <s v="EMEA"/>
    <s v="Ashworth"/>
    <s v="Victoria"/>
    <s v="Medium"/>
  </r>
  <r>
    <n v="10306"/>
    <n v="38"/>
    <n v="91.81"/>
    <n v="10"/>
    <x v="996"/>
    <x v="167"/>
    <x v="0"/>
    <n v="4"/>
    <n v="10"/>
    <x v="1"/>
    <x v="4"/>
    <n v="86"/>
    <x v="40"/>
    <x v="10"/>
    <s v="(171) 555-1555"/>
    <s v="Fauntleroy Circus"/>
    <x v="9"/>
    <x v="9"/>
    <x v="7"/>
    <s v="EC2 5NT"/>
    <s v="EMEA"/>
    <s v="Ashworth"/>
    <s v="Victoria"/>
    <s v="Medium"/>
  </r>
  <r>
    <n v="10306"/>
    <n v="39"/>
    <n v="90.4"/>
    <n v="8"/>
    <x v="997"/>
    <x v="167"/>
    <x v="0"/>
    <n v="4"/>
    <n v="10"/>
    <x v="1"/>
    <x v="0"/>
    <n v="87"/>
    <x v="48"/>
    <x v="10"/>
    <s v="(171) 555-1555"/>
    <s v="Fauntleroy Circus"/>
    <x v="9"/>
    <x v="9"/>
    <x v="7"/>
    <s v="EC2 5NT"/>
    <s v="EMEA"/>
    <s v="Ashworth"/>
    <s v="Victoria"/>
    <s v="Medium"/>
  </r>
  <r>
    <n v="10306"/>
    <n v="40"/>
    <n v="91.76"/>
    <n v="11"/>
    <x v="998"/>
    <x v="167"/>
    <x v="0"/>
    <n v="4"/>
    <n v="10"/>
    <x v="1"/>
    <x v="3"/>
    <n v="100"/>
    <x v="49"/>
    <x v="10"/>
    <s v="(171) 555-1555"/>
    <s v="Fauntleroy Circus"/>
    <x v="9"/>
    <x v="9"/>
    <x v="7"/>
    <s v="EC2 5NT"/>
    <s v="EMEA"/>
    <s v="Ashworth"/>
    <s v="Victoria"/>
    <s v="Medium"/>
  </r>
  <r>
    <n v="10307"/>
    <n v="22"/>
    <n v="71.67"/>
    <n v="3"/>
    <x v="999"/>
    <x v="167"/>
    <x v="0"/>
    <n v="4"/>
    <n v="10"/>
    <x v="1"/>
    <x v="0"/>
    <n v="65"/>
    <x v="55"/>
    <x v="56"/>
    <n v="2155554695"/>
    <s v="782 First Street"/>
    <x v="8"/>
    <x v="8"/>
    <x v="0"/>
    <n v="71270"/>
    <s v="NA"/>
    <s v="Cervantes"/>
    <s v="Francisca"/>
    <s v="Small"/>
  </r>
  <r>
    <n v="10307"/>
    <n v="34"/>
    <n v="53.63"/>
    <n v="4"/>
    <x v="1000"/>
    <x v="167"/>
    <x v="0"/>
    <n v="4"/>
    <n v="10"/>
    <x v="1"/>
    <x v="5"/>
    <n v="49"/>
    <x v="59"/>
    <x v="56"/>
    <n v="2155554695"/>
    <s v="782 First Street"/>
    <x v="8"/>
    <x v="8"/>
    <x v="0"/>
    <n v="71270"/>
    <s v="NA"/>
    <s v="Cervantes"/>
    <s v="Francisca"/>
    <s v="Small"/>
  </r>
  <r>
    <n v="10307"/>
    <n v="25"/>
    <n v="75.36"/>
    <n v="2"/>
    <x v="1001"/>
    <x v="167"/>
    <x v="0"/>
    <n v="4"/>
    <n v="10"/>
    <x v="1"/>
    <x v="5"/>
    <n v="68"/>
    <x v="70"/>
    <x v="56"/>
    <n v="2155554695"/>
    <s v="782 First Street"/>
    <x v="8"/>
    <x v="8"/>
    <x v="0"/>
    <n v="71270"/>
    <s v="NA"/>
    <s v="Cervantes"/>
    <s v="Francisca"/>
    <s v="Small"/>
  </r>
  <r>
    <n v="10307"/>
    <n v="22"/>
    <n v="91.41"/>
    <n v="8"/>
    <x v="1002"/>
    <x v="167"/>
    <x v="0"/>
    <n v="4"/>
    <n v="10"/>
    <x v="1"/>
    <x v="0"/>
    <n v="83"/>
    <x v="50"/>
    <x v="56"/>
    <n v="2155554695"/>
    <s v="782 First Street"/>
    <x v="8"/>
    <x v="8"/>
    <x v="0"/>
    <n v="71270"/>
    <s v="NA"/>
    <s v="Cervantes"/>
    <s v="Francisca"/>
    <s v="Small"/>
  </r>
  <r>
    <n v="10307"/>
    <n v="22"/>
    <n v="100"/>
    <n v="9"/>
    <x v="36"/>
    <x v="167"/>
    <x v="0"/>
    <n v="4"/>
    <n v="10"/>
    <x v="1"/>
    <x v="2"/>
    <n v="136"/>
    <x v="53"/>
    <x v="56"/>
    <n v="2155554695"/>
    <s v="782 First Street"/>
    <x v="8"/>
    <x v="8"/>
    <x v="0"/>
    <n v="71270"/>
    <s v="NA"/>
    <s v="Cervantes"/>
    <s v="Francisca"/>
    <s v="Small"/>
  </r>
  <r>
    <n v="10307"/>
    <n v="31"/>
    <n v="83.44"/>
    <n v="7"/>
    <x v="1003"/>
    <x v="167"/>
    <x v="0"/>
    <n v="4"/>
    <n v="10"/>
    <x v="1"/>
    <x v="4"/>
    <n v="86"/>
    <x v="68"/>
    <x v="56"/>
    <n v="2155554695"/>
    <s v="782 First Street"/>
    <x v="8"/>
    <x v="8"/>
    <x v="0"/>
    <n v="71270"/>
    <s v="NA"/>
    <s v="Cervantes"/>
    <s v="Francisca"/>
    <s v="Small"/>
  </r>
  <r>
    <n v="10307"/>
    <n v="34"/>
    <n v="97.76"/>
    <n v="5"/>
    <x v="1004"/>
    <x v="167"/>
    <x v="0"/>
    <n v="4"/>
    <n v="10"/>
    <x v="1"/>
    <x v="4"/>
    <n v="90"/>
    <x v="61"/>
    <x v="56"/>
    <n v="2155554695"/>
    <s v="782 First Street"/>
    <x v="8"/>
    <x v="8"/>
    <x v="0"/>
    <n v="71270"/>
    <s v="NA"/>
    <s v="Cervantes"/>
    <s v="Francisca"/>
    <s v="Medium"/>
  </r>
  <r>
    <n v="10307"/>
    <n v="39"/>
    <n v="100"/>
    <n v="1"/>
    <x v="9"/>
    <x v="167"/>
    <x v="0"/>
    <n v="4"/>
    <n v="10"/>
    <x v="1"/>
    <x v="5"/>
    <n v="157"/>
    <x v="69"/>
    <x v="56"/>
    <n v="2155554695"/>
    <s v="782 First Street"/>
    <x v="8"/>
    <x v="8"/>
    <x v="0"/>
    <n v="71270"/>
    <s v="NA"/>
    <s v="Cervantes"/>
    <s v="Francisca"/>
    <s v="Large"/>
  </r>
  <r>
    <n v="10307"/>
    <n v="48"/>
    <n v="86.81"/>
    <n v="6"/>
    <x v="1005"/>
    <x v="167"/>
    <x v="0"/>
    <n v="4"/>
    <n v="10"/>
    <x v="1"/>
    <x v="0"/>
    <n v="105"/>
    <x v="71"/>
    <x v="56"/>
    <n v="2155554695"/>
    <s v="782 First Street"/>
    <x v="8"/>
    <x v="8"/>
    <x v="0"/>
    <n v="71270"/>
    <s v="NA"/>
    <s v="Cervantes"/>
    <s v="Francisca"/>
    <s v="Medium"/>
  </r>
  <r>
    <n v="10308"/>
    <n v="34"/>
    <n v="52.09"/>
    <n v="3"/>
    <x v="1006"/>
    <x v="168"/>
    <x v="0"/>
    <n v="4"/>
    <n v="10"/>
    <x v="1"/>
    <x v="6"/>
    <n v="60"/>
    <x v="73"/>
    <x v="62"/>
    <n v="9145554562"/>
    <s v="3758 North Pendale Street"/>
    <x v="50"/>
    <x v="2"/>
    <x v="0"/>
    <n v="24067"/>
    <s v="NA"/>
    <s v="Frick"/>
    <s v="Steve"/>
    <s v="Small"/>
  </r>
  <r>
    <n v="10308"/>
    <n v="21"/>
    <n v="87.2"/>
    <n v="13"/>
    <x v="1007"/>
    <x v="168"/>
    <x v="0"/>
    <n v="4"/>
    <n v="10"/>
    <x v="1"/>
    <x v="5"/>
    <n v="80"/>
    <x v="66"/>
    <x v="62"/>
    <n v="9145554562"/>
    <s v="3758 North Pendale Street"/>
    <x v="50"/>
    <x v="2"/>
    <x v="0"/>
    <n v="24067"/>
    <s v="NA"/>
    <s v="Frick"/>
    <s v="Steve"/>
    <s v="Small"/>
  </r>
  <r>
    <n v="10308"/>
    <n v="24"/>
    <n v="79.91"/>
    <n v="5"/>
    <x v="1008"/>
    <x v="168"/>
    <x v="0"/>
    <n v="4"/>
    <n v="10"/>
    <x v="1"/>
    <x v="6"/>
    <n v="99"/>
    <x v="72"/>
    <x v="62"/>
    <n v="9145554562"/>
    <s v="3758 North Pendale Street"/>
    <x v="50"/>
    <x v="2"/>
    <x v="0"/>
    <n v="24067"/>
    <s v="NA"/>
    <s v="Frick"/>
    <s v="Steve"/>
    <s v="Small"/>
  </r>
  <r>
    <n v="10308"/>
    <n v="20"/>
    <n v="100"/>
    <n v="1"/>
    <x v="138"/>
    <x v="168"/>
    <x v="0"/>
    <n v="4"/>
    <n v="10"/>
    <x v="1"/>
    <x v="6"/>
    <n v="193"/>
    <x v="76"/>
    <x v="62"/>
    <n v="9145554562"/>
    <s v="3758 North Pendale Street"/>
    <x v="50"/>
    <x v="2"/>
    <x v="0"/>
    <n v="24067"/>
    <s v="NA"/>
    <s v="Frick"/>
    <s v="Steve"/>
    <s v="Medium"/>
  </r>
  <r>
    <n v="10308"/>
    <n v="47"/>
    <n v="43.64"/>
    <n v="11"/>
    <x v="1009"/>
    <x v="168"/>
    <x v="0"/>
    <n v="4"/>
    <n v="10"/>
    <x v="1"/>
    <x v="0"/>
    <n v="43"/>
    <x v="54"/>
    <x v="62"/>
    <n v="9145554562"/>
    <s v="3758 North Pendale Street"/>
    <x v="50"/>
    <x v="2"/>
    <x v="0"/>
    <n v="24067"/>
    <s v="NA"/>
    <s v="Frick"/>
    <s v="Steve"/>
    <s v="Small"/>
  </r>
  <r>
    <n v="10308"/>
    <n v="21"/>
    <n v="100"/>
    <n v="12"/>
    <x v="59"/>
    <x v="168"/>
    <x v="0"/>
    <n v="4"/>
    <n v="10"/>
    <x v="1"/>
    <x v="5"/>
    <n v="91"/>
    <x v="63"/>
    <x v="62"/>
    <n v="9145554562"/>
    <s v="3758 North Pendale Street"/>
    <x v="50"/>
    <x v="2"/>
    <x v="0"/>
    <n v="24067"/>
    <s v="NA"/>
    <s v="Frick"/>
    <s v="Steve"/>
    <s v="Small"/>
  </r>
  <r>
    <n v="10308"/>
    <n v="27"/>
    <n v="82.79"/>
    <n v="7"/>
    <x v="1010"/>
    <x v="168"/>
    <x v="0"/>
    <n v="4"/>
    <n v="10"/>
    <x v="1"/>
    <x v="5"/>
    <n v="84"/>
    <x v="62"/>
    <x v="62"/>
    <n v="9145554562"/>
    <s v="3758 North Pendale Street"/>
    <x v="50"/>
    <x v="2"/>
    <x v="0"/>
    <n v="24067"/>
    <s v="NA"/>
    <s v="Frick"/>
    <s v="Steve"/>
    <s v="Small"/>
  </r>
  <r>
    <n v="10308"/>
    <n v="39"/>
    <n v="68.11"/>
    <n v="15"/>
    <x v="1011"/>
    <x v="168"/>
    <x v="0"/>
    <n v="4"/>
    <n v="10"/>
    <x v="1"/>
    <x v="5"/>
    <n v="74"/>
    <x v="60"/>
    <x v="62"/>
    <n v="9145554562"/>
    <s v="3758 North Pendale Street"/>
    <x v="50"/>
    <x v="2"/>
    <x v="0"/>
    <n v="24067"/>
    <s v="NA"/>
    <s v="Frick"/>
    <s v="Steve"/>
    <s v="Small"/>
  </r>
  <r>
    <n v="10308"/>
    <n v="47"/>
    <n v="63.22"/>
    <n v="4"/>
    <x v="1012"/>
    <x v="168"/>
    <x v="0"/>
    <n v="4"/>
    <n v="10"/>
    <x v="1"/>
    <x v="6"/>
    <n v="76"/>
    <x v="78"/>
    <x v="62"/>
    <n v="9145554562"/>
    <s v="3758 North Pendale Street"/>
    <x v="50"/>
    <x v="2"/>
    <x v="0"/>
    <n v="24067"/>
    <s v="NA"/>
    <s v="Frick"/>
    <s v="Steve"/>
    <s v="Small"/>
  </r>
  <r>
    <n v="10308"/>
    <n v="46"/>
    <n v="66.040000000000006"/>
    <n v="10"/>
    <x v="1013"/>
    <x v="168"/>
    <x v="0"/>
    <n v="4"/>
    <n v="10"/>
    <x v="1"/>
    <x v="0"/>
    <n v="68"/>
    <x v="57"/>
    <x v="62"/>
    <n v="9145554562"/>
    <s v="3758 North Pendale Street"/>
    <x v="50"/>
    <x v="2"/>
    <x v="0"/>
    <n v="24067"/>
    <s v="NA"/>
    <s v="Frick"/>
    <s v="Steve"/>
    <s v="Medium"/>
  </r>
  <r>
    <n v="10308"/>
    <n v="31"/>
    <n v="100"/>
    <n v="9"/>
    <x v="15"/>
    <x v="168"/>
    <x v="0"/>
    <n v="4"/>
    <n v="10"/>
    <x v="1"/>
    <x v="5"/>
    <n v="109"/>
    <x v="58"/>
    <x v="62"/>
    <n v="9145554562"/>
    <s v="3758 North Pendale Street"/>
    <x v="50"/>
    <x v="2"/>
    <x v="0"/>
    <n v="24067"/>
    <s v="NA"/>
    <s v="Frick"/>
    <s v="Steve"/>
    <s v="Medium"/>
  </r>
  <r>
    <n v="10308"/>
    <n v="31"/>
    <n v="100"/>
    <n v="6"/>
    <x v="15"/>
    <x v="168"/>
    <x v="0"/>
    <n v="4"/>
    <n v="10"/>
    <x v="1"/>
    <x v="5"/>
    <n v="118"/>
    <x v="64"/>
    <x v="62"/>
    <n v="9145554562"/>
    <s v="3758 North Pendale Street"/>
    <x v="50"/>
    <x v="2"/>
    <x v="0"/>
    <n v="24067"/>
    <s v="NA"/>
    <s v="Frick"/>
    <s v="Steve"/>
    <s v="Medium"/>
  </r>
  <r>
    <n v="10308"/>
    <n v="35"/>
    <n v="88.75"/>
    <n v="14"/>
    <x v="1014"/>
    <x v="168"/>
    <x v="0"/>
    <n v="4"/>
    <n v="10"/>
    <x v="1"/>
    <x v="5"/>
    <n v="99"/>
    <x v="67"/>
    <x v="62"/>
    <n v="9145554562"/>
    <s v="3758 North Pendale Street"/>
    <x v="50"/>
    <x v="2"/>
    <x v="0"/>
    <n v="24067"/>
    <s v="NA"/>
    <s v="Frick"/>
    <s v="Steve"/>
    <s v="Medium"/>
  </r>
  <r>
    <n v="10308"/>
    <n v="43"/>
    <n v="76.430000000000007"/>
    <n v="16"/>
    <x v="1015"/>
    <x v="168"/>
    <x v="0"/>
    <n v="4"/>
    <n v="10"/>
    <x v="1"/>
    <x v="5"/>
    <n v="68"/>
    <x v="65"/>
    <x v="62"/>
    <n v="9145554562"/>
    <s v="3758 North Pendale Street"/>
    <x v="50"/>
    <x v="2"/>
    <x v="0"/>
    <n v="24067"/>
    <s v="NA"/>
    <s v="Frick"/>
    <s v="Steve"/>
    <s v="Medium"/>
  </r>
  <r>
    <n v="10308"/>
    <n v="34"/>
    <n v="100"/>
    <n v="2"/>
    <x v="30"/>
    <x v="168"/>
    <x v="0"/>
    <n v="4"/>
    <n v="10"/>
    <x v="1"/>
    <x v="6"/>
    <n v="118"/>
    <x v="79"/>
    <x v="62"/>
    <n v="9145554562"/>
    <s v="3758 North Pendale Street"/>
    <x v="50"/>
    <x v="2"/>
    <x v="0"/>
    <n v="24067"/>
    <s v="NA"/>
    <s v="Frick"/>
    <s v="Steve"/>
    <s v="Medium"/>
  </r>
  <r>
    <n v="10308"/>
    <n v="44"/>
    <n v="83.32"/>
    <n v="8"/>
    <x v="1016"/>
    <x v="168"/>
    <x v="0"/>
    <n v="4"/>
    <n v="10"/>
    <x v="1"/>
    <x v="5"/>
    <n v="72"/>
    <x v="56"/>
    <x v="62"/>
    <n v="9145554562"/>
    <s v="3758 North Pendale Street"/>
    <x v="50"/>
    <x v="2"/>
    <x v="0"/>
    <n v="24067"/>
    <s v="NA"/>
    <s v="Frick"/>
    <s v="Steve"/>
    <s v="Medium"/>
  </r>
  <r>
    <n v="10309"/>
    <n v="24"/>
    <n v="56.1"/>
    <n v="2"/>
    <x v="1017"/>
    <x v="168"/>
    <x v="0"/>
    <n v="4"/>
    <n v="10"/>
    <x v="1"/>
    <x v="6"/>
    <n v="69"/>
    <x v="83"/>
    <x v="3"/>
    <s v="07-98 9555"/>
    <s v="Erling Skakkes gate 78"/>
    <x v="3"/>
    <x v="3"/>
    <x v="2"/>
    <n v="4110"/>
    <s v="EMEA"/>
    <s v="Bergulfsen"/>
    <s v="Jonas"/>
    <s v="Small"/>
  </r>
  <r>
    <n v="10309"/>
    <n v="21"/>
    <n v="100"/>
    <n v="6"/>
    <x v="59"/>
    <x v="168"/>
    <x v="0"/>
    <n v="4"/>
    <n v="10"/>
    <x v="1"/>
    <x v="6"/>
    <n v="112"/>
    <x v="75"/>
    <x v="3"/>
    <s v="07-98 9555"/>
    <s v="Erling Skakkes gate 78"/>
    <x v="3"/>
    <x v="3"/>
    <x v="2"/>
    <n v="4110"/>
    <s v="EMEA"/>
    <s v="Bergulfsen"/>
    <s v="Jonas"/>
    <s v="Small"/>
  </r>
  <r>
    <n v="10309"/>
    <n v="28"/>
    <n v="88.68"/>
    <n v="1"/>
    <x v="1018"/>
    <x v="168"/>
    <x v="0"/>
    <n v="4"/>
    <n v="10"/>
    <x v="1"/>
    <x v="6"/>
    <n v="81"/>
    <x v="85"/>
    <x v="3"/>
    <s v="07-98 9555"/>
    <s v="Erling Skakkes gate 78"/>
    <x v="3"/>
    <x v="3"/>
    <x v="2"/>
    <n v="4110"/>
    <s v="EMEA"/>
    <s v="Bergulfsen"/>
    <s v="Jonas"/>
    <s v="Small"/>
  </r>
  <r>
    <n v="10309"/>
    <n v="26"/>
    <n v="100"/>
    <n v="4"/>
    <x v="7"/>
    <x v="168"/>
    <x v="0"/>
    <n v="4"/>
    <n v="10"/>
    <x v="1"/>
    <x v="6"/>
    <n v="150"/>
    <x v="74"/>
    <x v="3"/>
    <s v="07-98 9555"/>
    <s v="Erling Skakkes gate 78"/>
    <x v="3"/>
    <x v="3"/>
    <x v="2"/>
    <n v="4110"/>
    <s v="EMEA"/>
    <s v="Bergulfsen"/>
    <s v="Jonas"/>
    <s v="Medium"/>
  </r>
  <r>
    <n v="10309"/>
    <n v="41"/>
    <n v="100"/>
    <n v="5"/>
    <x v="32"/>
    <x v="168"/>
    <x v="0"/>
    <n v="4"/>
    <n v="10"/>
    <x v="1"/>
    <x v="6"/>
    <n v="95"/>
    <x v="77"/>
    <x v="3"/>
    <s v="07-98 9555"/>
    <s v="Erling Skakkes gate 78"/>
    <x v="3"/>
    <x v="3"/>
    <x v="2"/>
    <n v="4110"/>
    <s v="EMEA"/>
    <s v="Bergulfsen"/>
    <s v="Jonas"/>
    <s v="Medium"/>
  </r>
  <r>
    <n v="10309"/>
    <n v="50"/>
    <n v="84.7"/>
    <n v="3"/>
    <x v="1019"/>
    <x v="168"/>
    <x v="0"/>
    <n v="4"/>
    <n v="10"/>
    <x v="1"/>
    <x v="6"/>
    <n v="102"/>
    <x v="88"/>
    <x v="3"/>
    <s v="07-98 9555"/>
    <s v="Erling Skakkes gate 78"/>
    <x v="3"/>
    <x v="3"/>
    <x v="2"/>
    <n v="4110"/>
    <s v="EMEA"/>
    <s v="Bergulfsen"/>
    <s v="Jonas"/>
    <s v="Medium"/>
  </r>
  <r>
    <n v="10310"/>
    <n v="33"/>
    <n v="41.91"/>
    <n v="4"/>
    <x v="1020"/>
    <x v="169"/>
    <x v="0"/>
    <n v="4"/>
    <n v="10"/>
    <x v="1"/>
    <x v="2"/>
    <n v="37"/>
    <x v="96"/>
    <x v="59"/>
    <s v="0221-5554327"/>
    <s v="Mehrheimerstr. 369"/>
    <x v="47"/>
    <x v="44"/>
    <x v="1"/>
    <n v="50739"/>
    <s v="EMEA"/>
    <s v="Pfalzheim"/>
    <s v="Henriette"/>
    <s v="Small"/>
  </r>
  <r>
    <n v="10310"/>
    <n v="36"/>
    <n v="43.05"/>
    <n v="17"/>
    <x v="1021"/>
    <x v="169"/>
    <x v="0"/>
    <n v="4"/>
    <n v="10"/>
    <x v="1"/>
    <x v="6"/>
    <n v="40"/>
    <x v="80"/>
    <x v="59"/>
    <s v="0221-5554327"/>
    <s v="Mehrheimerstr. 369"/>
    <x v="47"/>
    <x v="44"/>
    <x v="1"/>
    <n v="50739"/>
    <s v="EMEA"/>
    <s v="Pfalzheim"/>
    <s v="Henriette"/>
    <s v="Small"/>
  </r>
  <r>
    <n v="10310"/>
    <n v="20"/>
    <n v="91.63"/>
    <n v="6"/>
    <x v="1022"/>
    <x v="169"/>
    <x v="0"/>
    <n v="4"/>
    <n v="10"/>
    <x v="1"/>
    <x v="2"/>
    <n v="77"/>
    <x v="89"/>
    <x v="59"/>
    <s v="0221-5554327"/>
    <s v="Mehrheimerstr. 369"/>
    <x v="47"/>
    <x v="44"/>
    <x v="1"/>
    <n v="50739"/>
    <s v="EMEA"/>
    <s v="Pfalzheim"/>
    <s v="Henriette"/>
    <s v="Small"/>
  </r>
  <r>
    <n v="10310"/>
    <n v="38"/>
    <n v="56.94"/>
    <n v="9"/>
    <x v="1023"/>
    <x v="169"/>
    <x v="0"/>
    <n v="4"/>
    <n v="10"/>
    <x v="1"/>
    <x v="2"/>
    <n v="61"/>
    <x v="82"/>
    <x v="59"/>
    <s v="0221-5554327"/>
    <s v="Mehrheimerstr. 369"/>
    <x v="47"/>
    <x v="44"/>
    <x v="1"/>
    <n v="50739"/>
    <s v="EMEA"/>
    <s v="Pfalzheim"/>
    <s v="Henriette"/>
    <s v="Small"/>
  </r>
  <r>
    <n v="10310"/>
    <n v="27"/>
    <n v="80.41"/>
    <n v="13"/>
    <x v="1024"/>
    <x v="169"/>
    <x v="0"/>
    <n v="4"/>
    <n v="10"/>
    <x v="1"/>
    <x v="2"/>
    <n v="80"/>
    <x v="81"/>
    <x v="59"/>
    <s v="0221-5554327"/>
    <s v="Mehrheimerstr. 369"/>
    <x v="47"/>
    <x v="44"/>
    <x v="1"/>
    <n v="50739"/>
    <s v="EMEA"/>
    <s v="Pfalzheim"/>
    <s v="Henriette"/>
    <s v="Small"/>
  </r>
  <r>
    <n v="10310"/>
    <n v="24"/>
    <n v="100"/>
    <n v="8"/>
    <x v="26"/>
    <x v="169"/>
    <x v="0"/>
    <n v="4"/>
    <n v="10"/>
    <x v="1"/>
    <x v="2"/>
    <n v="117"/>
    <x v="95"/>
    <x v="59"/>
    <s v="0221-5554327"/>
    <s v="Mehrheimerstr. 369"/>
    <x v="47"/>
    <x v="44"/>
    <x v="1"/>
    <n v="50739"/>
    <s v="EMEA"/>
    <s v="Pfalzheim"/>
    <s v="Henriette"/>
    <s v="Medium"/>
  </r>
  <r>
    <n v="10310"/>
    <n v="24"/>
    <n v="100"/>
    <n v="1"/>
    <x v="26"/>
    <x v="169"/>
    <x v="0"/>
    <n v="4"/>
    <n v="10"/>
    <x v="1"/>
    <x v="2"/>
    <n v="142"/>
    <x v="99"/>
    <x v="59"/>
    <s v="0221-5554327"/>
    <s v="Mehrheimerstr. 369"/>
    <x v="47"/>
    <x v="44"/>
    <x v="1"/>
    <n v="50739"/>
    <s v="EMEA"/>
    <s v="Pfalzheim"/>
    <s v="Henriette"/>
    <s v="Medium"/>
  </r>
  <r>
    <n v="10310"/>
    <n v="25"/>
    <n v="100"/>
    <n v="7"/>
    <x v="6"/>
    <x v="169"/>
    <x v="0"/>
    <n v="4"/>
    <n v="10"/>
    <x v="1"/>
    <x v="2"/>
    <n v="115"/>
    <x v="92"/>
    <x v="59"/>
    <s v="0221-5554327"/>
    <s v="Mehrheimerstr. 369"/>
    <x v="47"/>
    <x v="44"/>
    <x v="1"/>
    <n v="50739"/>
    <s v="EMEA"/>
    <s v="Pfalzheim"/>
    <s v="Henriette"/>
    <s v="Small"/>
  </r>
  <r>
    <n v="10310"/>
    <n v="42"/>
    <n v="67.14"/>
    <n v="16"/>
    <x v="1025"/>
    <x v="169"/>
    <x v="0"/>
    <n v="4"/>
    <n v="10"/>
    <x v="1"/>
    <x v="6"/>
    <n v="62"/>
    <x v="87"/>
    <x v="59"/>
    <s v="0221-5554327"/>
    <s v="Mehrheimerstr. 369"/>
    <x v="47"/>
    <x v="44"/>
    <x v="1"/>
    <n v="50739"/>
    <s v="EMEA"/>
    <s v="Pfalzheim"/>
    <s v="Henriette"/>
    <s v="Small"/>
  </r>
  <r>
    <n v="10310"/>
    <n v="33"/>
    <n v="100"/>
    <n v="10"/>
    <x v="29"/>
    <x v="169"/>
    <x v="0"/>
    <n v="4"/>
    <n v="10"/>
    <x v="1"/>
    <x v="2"/>
    <n v="194"/>
    <x v="90"/>
    <x v="59"/>
    <s v="0221-5554327"/>
    <s v="Mehrheimerstr. 369"/>
    <x v="47"/>
    <x v="44"/>
    <x v="1"/>
    <n v="50739"/>
    <s v="EMEA"/>
    <s v="Pfalzheim"/>
    <s v="Henriette"/>
    <s v="Medium"/>
  </r>
  <r>
    <n v="10310"/>
    <n v="37"/>
    <n v="100"/>
    <n v="2"/>
    <x v="87"/>
    <x v="169"/>
    <x v="0"/>
    <n v="4"/>
    <n v="10"/>
    <x v="1"/>
    <x v="2"/>
    <n v="141"/>
    <x v="97"/>
    <x v="59"/>
    <s v="0221-5554327"/>
    <s v="Mehrheimerstr. 369"/>
    <x v="47"/>
    <x v="44"/>
    <x v="1"/>
    <n v="50739"/>
    <s v="EMEA"/>
    <s v="Pfalzheim"/>
    <s v="Henriette"/>
    <s v="Medium"/>
  </r>
  <r>
    <n v="10310"/>
    <n v="49"/>
    <n v="81.400000000000006"/>
    <n v="11"/>
    <x v="1026"/>
    <x v="169"/>
    <x v="0"/>
    <n v="4"/>
    <n v="10"/>
    <x v="1"/>
    <x v="2"/>
    <n v="79"/>
    <x v="91"/>
    <x v="59"/>
    <s v="0221-5554327"/>
    <s v="Mehrheimerstr. 369"/>
    <x v="47"/>
    <x v="44"/>
    <x v="1"/>
    <n v="50739"/>
    <s v="EMEA"/>
    <s v="Pfalzheim"/>
    <s v="Henriette"/>
    <s v="Medium"/>
  </r>
  <r>
    <n v="10310"/>
    <n v="40"/>
    <n v="100"/>
    <n v="15"/>
    <x v="72"/>
    <x v="169"/>
    <x v="0"/>
    <n v="4"/>
    <n v="10"/>
    <x v="1"/>
    <x v="2"/>
    <n v="148"/>
    <x v="94"/>
    <x v="59"/>
    <s v="0221-5554327"/>
    <s v="Mehrheimerstr. 369"/>
    <x v="47"/>
    <x v="44"/>
    <x v="1"/>
    <n v="50739"/>
    <s v="EMEA"/>
    <s v="Pfalzheim"/>
    <s v="Henriette"/>
    <s v="Medium"/>
  </r>
  <r>
    <n v="10310"/>
    <n v="45"/>
    <n v="100"/>
    <n v="5"/>
    <x v="74"/>
    <x v="169"/>
    <x v="0"/>
    <n v="4"/>
    <n v="10"/>
    <x v="1"/>
    <x v="2"/>
    <n v="140"/>
    <x v="93"/>
    <x v="59"/>
    <s v="0221-5554327"/>
    <s v="Mehrheimerstr. 369"/>
    <x v="47"/>
    <x v="44"/>
    <x v="1"/>
    <n v="50739"/>
    <s v="EMEA"/>
    <s v="Pfalzheim"/>
    <s v="Henriette"/>
    <s v="Medium"/>
  </r>
  <r>
    <n v="10310"/>
    <n v="49"/>
    <n v="97.01"/>
    <n v="14"/>
    <x v="1027"/>
    <x v="169"/>
    <x v="0"/>
    <n v="4"/>
    <n v="10"/>
    <x v="1"/>
    <x v="2"/>
    <n v="80"/>
    <x v="84"/>
    <x v="59"/>
    <s v="0221-5554327"/>
    <s v="Mehrheimerstr. 369"/>
    <x v="47"/>
    <x v="44"/>
    <x v="1"/>
    <n v="50739"/>
    <s v="EMEA"/>
    <s v="Pfalzheim"/>
    <s v="Henriette"/>
    <s v="Medium"/>
  </r>
  <r>
    <n v="10310"/>
    <n v="48"/>
    <n v="100"/>
    <n v="3"/>
    <x v="98"/>
    <x v="169"/>
    <x v="0"/>
    <n v="4"/>
    <n v="10"/>
    <x v="1"/>
    <x v="2"/>
    <n v="169"/>
    <x v="30"/>
    <x v="59"/>
    <s v="0221-5554327"/>
    <s v="Mehrheimerstr. 369"/>
    <x v="47"/>
    <x v="44"/>
    <x v="1"/>
    <n v="50739"/>
    <s v="EMEA"/>
    <s v="Pfalzheim"/>
    <s v="Henriette"/>
    <s v="Large"/>
  </r>
  <r>
    <n v="10310"/>
    <n v="49"/>
    <n v="100"/>
    <n v="12"/>
    <x v="94"/>
    <x v="169"/>
    <x v="0"/>
    <n v="4"/>
    <n v="10"/>
    <x v="1"/>
    <x v="2"/>
    <n v="146"/>
    <x v="86"/>
    <x v="59"/>
    <s v="0221-5554327"/>
    <s v="Mehrheimerstr. 369"/>
    <x v="47"/>
    <x v="44"/>
    <x v="1"/>
    <n v="50739"/>
    <s v="EMEA"/>
    <s v="Pfalzheim"/>
    <s v="Henriette"/>
    <s v="Medium"/>
  </r>
  <r>
    <n v="10311"/>
    <n v="25"/>
    <n v="66.989999999999995"/>
    <n v="2"/>
    <x v="1028"/>
    <x v="169"/>
    <x v="0"/>
    <n v="4"/>
    <n v="10"/>
    <x v="1"/>
    <x v="2"/>
    <n v="71"/>
    <x v="103"/>
    <x v="4"/>
    <s v="(91) 555 94 44"/>
    <s v="C/ Moralzarzal, 86"/>
    <x v="4"/>
    <x v="4"/>
    <x v="3"/>
    <n v="28034"/>
    <s v="EMEA"/>
    <s v="Freyre"/>
    <s v="Diego"/>
    <s v="Small"/>
  </r>
  <r>
    <n v="10311"/>
    <n v="25"/>
    <n v="83.04"/>
    <n v="5"/>
    <x v="1029"/>
    <x v="169"/>
    <x v="0"/>
    <n v="4"/>
    <n v="10"/>
    <x v="1"/>
    <x v="2"/>
    <n v="85"/>
    <x v="102"/>
    <x v="4"/>
    <s v="(91) 555 94 44"/>
    <s v="C/ Moralzarzal, 86"/>
    <x v="4"/>
    <x v="4"/>
    <x v="3"/>
    <n v="28034"/>
    <s v="EMEA"/>
    <s v="Freyre"/>
    <s v="Diego"/>
    <s v="Small"/>
  </r>
  <r>
    <n v="10311"/>
    <n v="45"/>
    <n v="49.3"/>
    <n v="8"/>
    <x v="1030"/>
    <x v="169"/>
    <x v="0"/>
    <n v="4"/>
    <n v="10"/>
    <x v="1"/>
    <x v="2"/>
    <n v="50"/>
    <x v="101"/>
    <x v="4"/>
    <s v="(91) 555 94 44"/>
    <s v="C/ Moralzarzal, 86"/>
    <x v="4"/>
    <x v="4"/>
    <x v="3"/>
    <n v="28034"/>
    <s v="EMEA"/>
    <s v="Freyre"/>
    <s v="Diego"/>
    <s v="Small"/>
  </r>
  <r>
    <n v="10311"/>
    <n v="26"/>
    <n v="87.45"/>
    <n v="6"/>
    <x v="1031"/>
    <x v="169"/>
    <x v="0"/>
    <n v="4"/>
    <n v="10"/>
    <x v="1"/>
    <x v="2"/>
    <n v="73"/>
    <x v="104"/>
    <x v="4"/>
    <s v="(91) 555 94 44"/>
    <s v="C/ Moralzarzal, 86"/>
    <x v="4"/>
    <x v="4"/>
    <x v="3"/>
    <n v="28034"/>
    <s v="EMEA"/>
    <s v="Freyre"/>
    <s v="Diego"/>
    <s v="Small"/>
  </r>
  <r>
    <n v="10311"/>
    <n v="28"/>
    <n v="93.6"/>
    <n v="4"/>
    <x v="1032"/>
    <x v="169"/>
    <x v="0"/>
    <n v="4"/>
    <n v="10"/>
    <x v="1"/>
    <x v="2"/>
    <n v="90"/>
    <x v="105"/>
    <x v="4"/>
    <s v="(91) 555 94 44"/>
    <s v="C/ Moralzarzal, 86"/>
    <x v="4"/>
    <x v="4"/>
    <x v="3"/>
    <n v="28034"/>
    <s v="EMEA"/>
    <s v="Freyre"/>
    <s v="Diego"/>
    <s v="Small"/>
  </r>
  <r>
    <n v="10311"/>
    <n v="29"/>
    <n v="100"/>
    <n v="9"/>
    <x v="27"/>
    <x v="169"/>
    <x v="0"/>
    <n v="4"/>
    <n v="10"/>
    <x v="1"/>
    <x v="2"/>
    <n v="124"/>
    <x v="106"/>
    <x v="4"/>
    <s v="(91) 555 94 44"/>
    <s v="C/ Moralzarzal, 86"/>
    <x v="4"/>
    <x v="4"/>
    <x v="3"/>
    <n v="28034"/>
    <s v="EMEA"/>
    <s v="Freyre"/>
    <s v="Diego"/>
    <s v="Small"/>
  </r>
  <r>
    <n v="10311"/>
    <n v="32"/>
    <n v="100"/>
    <n v="11"/>
    <x v="52"/>
    <x v="169"/>
    <x v="0"/>
    <n v="4"/>
    <n v="10"/>
    <x v="1"/>
    <x v="2"/>
    <n v="141"/>
    <x v="100"/>
    <x v="4"/>
    <s v="(91) 555 94 44"/>
    <s v="C/ Moralzarzal, 86"/>
    <x v="4"/>
    <x v="4"/>
    <x v="3"/>
    <n v="28034"/>
    <s v="EMEA"/>
    <s v="Freyre"/>
    <s v="Diego"/>
    <s v="Medium"/>
  </r>
  <r>
    <n v="10311"/>
    <n v="41"/>
    <n v="81.91"/>
    <n v="1"/>
    <x v="1033"/>
    <x v="169"/>
    <x v="0"/>
    <n v="4"/>
    <n v="10"/>
    <x v="1"/>
    <x v="0"/>
    <n v="92"/>
    <x v="1"/>
    <x v="4"/>
    <s v="(91) 555 94 44"/>
    <s v="C/ Moralzarzal, 86"/>
    <x v="4"/>
    <x v="4"/>
    <x v="3"/>
    <n v="28034"/>
    <s v="EMEA"/>
    <s v="Freyre"/>
    <s v="Diego"/>
    <s v="Medium"/>
  </r>
  <r>
    <n v="10311"/>
    <n v="46"/>
    <n v="92.09"/>
    <n v="7"/>
    <x v="1034"/>
    <x v="169"/>
    <x v="0"/>
    <n v="4"/>
    <n v="10"/>
    <x v="1"/>
    <x v="2"/>
    <n v="107"/>
    <x v="107"/>
    <x v="4"/>
    <s v="(91) 555 94 44"/>
    <s v="C/ Moralzarzal, 86"/>
    <x v="4"/>
    <x v="4"/>
    <x v="3"/>
    <n v="28034"/>
    <s v="EMEA"/>
    <s v="Freyre"/>
    <s v="Diego"/>
    <s v="Medium"/>
  </r>
  <r>
    <n v="10311"/>
    <n v="43"/>
    <n v="100"/>
    <n v="10"/>
    <x v="42"/>
    <x v="169"/>
    <x v="0"/>
    <n v="4"/>
    <n v="10"/>
    <x v="1"/>
    <x v="2"/>
    <n v="132"/>
    <x v="98"/>
    <x v="4"/>
    <s v="(91) 555 94 44"/>
    <s v="C/ Moralzarzal, 86"/>
    <x v="4"/>
    <x v="4"/>
    <x v="3"/>
    <n v="28034"/>
    <s v="EMEA"/>
    <s v="Freyre"/>
    <s v="Diego"/>
    <s v="Medium"/>
  </r>
  <r>
    <n v="10311"/>
    <n v="43"/>
    <n v="100"/>
    <n v="3"/>
    <x v="42"/>
    <x v="169"/>
    <x v="0"/>
    <n v="4"/>
    <n v="10"/>
    <x v="1"/>
    <x v="2"/>
    <n v="117"/>
    <x v="108"/>
    <x v="4"/>
    <s v="(91) 555 94 44"/>
    <s v="C/ Moralzarzal, 86"/>
    <x v="4"/>
    <x v="4"/>
    <x v="3"/>
    <n v="28034"/>
    <s v="EMEA"/>
    <s v="Freyre"/>
    <s v="Diego"/>
    <s v="Medium"/>
  </r>
  <r>
    <n v="10312"/>
    <n v="23"/>
    <n v="37.630000000000003"/>
    <n v="12"/>
    <x v="1035"/>
    <x v="170"/>
    <x v="0"/>
    <n v="4"/>
    <n v="10"/>
    <x v="1"/>
    <x v="0"/>
    <n v="44"/>
    <x v="5"/>
    <x v="13"/>
    <n v="4155551450"/>
    <s v="5677 Strong St."/>
    <x v="12"/>
    <x v="10"/>
    <x v="0"/>
    <n v="97562"/>
    <s v="NA"/>
    <s v="Nelson"/>
    <s v="Valarie"/>
    <s v="Small"/>
  </r>
  <r>
    <n v="10312"/>
    <n v="31"/>
    <n v="35.29"/>
    <n v="15"/>
    <x v="1036"/>
    <x v="170"/>
    <x v="0"/>
    <n v="4"/>
    <n v="10"/>
    <x v="1"/>
    <x v="0"/>
    <n v="41"/>
    <x v="0"/>
    <x v="13"/>
    <n v="4155551450"/>
    <s v="5677 Strong St."/>
    <x v="12"/>
    <x v="10"/>
    <x v="0"/>
    <n v="97562"/>
    <s v="NA"/>
    <s v="Nelson"/>
    <s v="Valarie"/>
    <s v="Small"/>
  </r>
  <r>
    <n v="10312"/>
    <n v="25"/>
    <n v="44.21"/>
    <n v="9"/>
    <x v="1037"/>
    <x v="170"/>
    <x v="0"/>
    <n v="4"/>
    <n v="10"/>
    <x v="1"/>
    <x v="0"/>
    <n v="53"/>
    <x v="8"/>
    <x v="13"/>
    <n v="4155551450"/>
    <s v="5677 Strong St."/>
    <x v="12"/>
    <x v="10"/>
    <x v="0"/>
    <n v="97562"/>
    <s v="NA"/>
    <s v="Nelson"/>
    <s v="Valarie"/>
    <s v="Small"/>
  </r>
  <r>
    <n v="10312"/>
    <n v="39"/>
    <n v="29.54"/>
    <n v="13"/>
    <x v="1038"/>
    <x v="170"/>
    <x v="0"/>
    <n v="4"/>
    <n v="10"/>
    <x v="1"/>
    <x v="0"/>
    <n v="33"/>
    <x v="4"/>
    <x v="13"/>
    <n v="4155551450"/>
    <s v="5677 Strong St."/>
    <x v="12"/>
    <x v="10"/>
    <x v="0"/>
    <n v="97562"/>
    <s v="NA"/>
    <s v="Nelson"/>
    <s v="Valarie"/>
    <s v="Small"/>
  </r>
  <r>
    <n v="10312"/>
    <n v="30"/>
    <n v="61.15"/>
    <n v="16"/>
    <x v="1039"/>
    <x v="170"/>
    <x v="0"/>
    <n v="4"/>
    <n v="10"/>
    <x v="1"/>
    <x v="0"/>
    <n v="60"/>
    <x v="3"/>
    <x v="13"/>
    <n v="4155551450"/>
    <s v="5677 Strong St."/>
    <x v="12"/>
    <x v="10"/>
    <x v="0"/>
    <n v="97562"/>
    <s v="NA"/>
    <s v="Nelson"/>
    <s v="Valarie"/>
    <s v="Small"/>
  </r>
  <r>
    <n v="10312"/>
    <n v="35"/>
    <n v="53.72"/>
    <n v="6"/>
    <x v="1040"/>
    <x v="170"/>
    <x v="0"/>
    <n v="4"/>
    <n v="10"/>
    <x v="1"/>
    <x v="0"/>
    <n v="62"/>
    <x v="12"/>
    <x v="13"/>
    <n v="4155551450"/>
    <s v="5677 Strong St."/>
    <x v="12"/>
    <x v="10"/>
    <x v="0"/>
    <n v="97562"/>
    <s v="NA"/>
    <s v="Nelson"/>
    <s v="Valarie"/>
    <s v="Small"/>
  </r>
  <r>
    <n v="10312"/>
    <n v="39"/>
    <n v="56.85"/>
    <n v="1"/>
    <x v="1041"/>
    <x v="170"/>
    <x v="0"/>
    <n v="4"/>
    <n v="10"/>
    <x v="1"/>
    <x v="0"/>
    <n v="50"/>
    <x v="11"/>
    <x v="13"/>
    <n v="4155551450"/>
    <s v="5677 Strong St."/>
    <x v="12"/>
    <x v="10"/>
    <x v="0"/>
    <n v="97562"/>
    <s v="NA"/>
    <s v="Nelson"/>
    <s v="Valarie"/>
    <s v="Small"/>
  </r>
  <r>
    <n v="10312"/>
    <n v="25"/>
    <n v="100"/>
    <n v="11"/>
    <x v="6"/>
    <x v="170"/>
    <x v="0"/>
    <n v="4"/>
    <n v="10"/>
    <x v="1"/>
    <x v="0"/>
    <n v="168"/>
    <x v="7"/>
    <x v="13"/>
    <n v="4155551450"/>
    <s v="5677 Strong St."/>
    <x v="12"/>
    <x v="10"/>
    <x v="0"/>
    <n v="97562"/>
    <s v="NA"/>
    <s v="Nelson"/>
    <s v="Valarie"/>
    <s v="Medium"/>
  </r>
  <r>
    <n v="10312"/>
    <n v="31"/>
    <n v="100"/>
    <n v="14"/>
    <x v="15"/>
    <x v="170"/>
    <x v="0"/>
    <n v="4"/>
    <n v="10"/>
    <x v="1"/>
    <x v="0"/>
    <n v="127"/>
    <x v="6"/>
    <x v="13"/>
    <n v="4155551450"/>
    <s v="5677 Strong St."/>
    <x v="12"/>
    <x v="10"/>
    <x v="0"/>
    <n v="97562"/>
    <s v="NA"/>
    <s v="Nelson"/>
    <s v="Valarie"/>
    <s v="Medium"/>
  </r>
  <r>
    <n v="10312"/>
    <n v="32"/>
    <n v="100"/>
    <n v="2"/>
    <x v="52"/>
    <x v="170"/>
    <x v="0"/>
    <n v="4"/>
    <n v="10"/>
    <x v="1"/>
    <x v="1"/>
    <n v="116"/>
    <x v="20"/>
    <x v="13"/>
    <n v="4155551450"/>
    <s v="5677 Strong St."/>
    <x v="12"/>
    <x v="10"/>
    <x v="0"/>
    <n v="97562"/>
    <s v="NA"/>
    <s v="Nelson"/>
    <s v="Valarie"/>
    <s v="Medium"/>
  </r>
  <r>
    <n v="10312"/>
    <n v="33"/>
    <n v="100"/>
    <n v="8"/>
    <x v="29"/>
    <x v="170"/>
    <x v="0"/>
    <n v="4"/>
    <n v="10"/>
    <x v="1"/>
    <x v="0"/>
    <n v="99"/>
    <x v="25"/>
    <x v="13"/>
    <n v="4155551450"/>
    <s v="5677 Strong St."/>
    <x v="12"/>
    <x v="10"/>
    <x v="0"/>
    <n v="97562"/>
    <s v="NA"/>
    <s v="Nelson"/>
    <s v="Valarie"/>
    <s v="Medium"/>
  </r>
  <r>
    <n v="10312"/>
    <n v="37"/>
    <n v="100"/>
    <n v="4"/>
    <x v="87"/>
    <x v="170"/>
    <x v="0"/>
    <n v="4"/>
    <n v="10"/>
    <x v="1"/>
    <x v="0"/>
    <n v="101"/>
    <x v="13"/>
    <x v="13"/>
    <n v="4155551450"/>
    <s v="5677 Strong St."/>
    <x v="12"/>
    <x v="10"/>
    <x v="0"/>
    <n v="97562"/>
    <s v="NA"/>
    <s v="Nelson"/>
    <s v="Valarie"/>
    <s v="Medium"/>
  </r>
  <r>
    <n v="10312"/>
    <n v="38"/>
    <n v="100"/>
    <n v="5"/>
    <x v="31"/>
    <x v="170"/>
    <x v="0"/>
    <n v="4"/>
    <n v="10"/>
    <x v="1"/>
    <x v="0"/>
    <n v="104"/>
    <x v="14"/>
    <x v="13"/>
    <n v="4155551450"/>
    <s v="5677 Strong St."/>
    <x v="12"/>
    <x v="10"/>
    <x v="0"/>
    <n v="97562"/>
    <s v="NA"/>
    <s v="Nelson"/>
    <s v="Valarie"/>
    <s v="Medium"/>
  </r>
  <r>
    <n v="10312"/>
    <n v="43"/>
    <n v="89.38"/>
    <n v="10"/>
    <x v="1042"/>
    <x v="170"/>
    <x v="0"/>
    <n v="4"/>
    <n v="10"/>
    <x v="1"/>
    <x v="0"/>
    <n v="102"/>
    <x v="9"/>
    <x v="13"/>
    <n v="4155551450"/>
    <s v="5677 Strong St."/>
    <x v="12"/>
    <x v="10"/>
    <x v="0"/>
    <n v="97562"/>
    <s v="NA"/>
    <s v="Nelson"/>
    <s v="Valarie"/>
    <s v="Medium"/>
  </r>
  <r>
    <n v="10312"/>
    <n v="44"/>
    <n v="100"/>
    <n v="7"/>
    <x v="73"/>
    <x v="170"/>
    <x v="0"/>
    <n v="4"/>
    <n v="10"/>
    <x v="1"/>
    <x v="0"/>
    <n v="97"/>
    <x v="15"/>
    <x v="13"/>
    <n v="4155551450"/>
    <s v="5677 Strong St."/>
    <x v="12"/>
    <x v="10"/>
    <x v="0"/>
    <n v="97562"/>
    <s v="NA"/>
    <s v="Nelson"/>
    <s v="Valarie"/>
    <s v="Medium"/>
  </r>
  <r>
    <n v="10312"/>
    <n v="48"/>
    <n v="100"/>
    <n v="3"/>
    <x v="98"/>
    <x v="170"/>
    <x v="0"/>
    <n v="4"/>
    <n v="10"/>
    <x v="1"/>
    <x v="2"/>
    <n v="214"/>
    <x v="16"/>
    <x v="13"/>
    <n v="4155551450"/>
    <s v="5677 Strong St."/>
    <x v="12"/>
    <x v="10"/>
    <x v="0"/>
    <n v="97562"/>
    <s v="NA"/>
    <s v="Nelson"/>
    <s v="Valarie"/>
    <s v="Large"/>
  </r>
  <r>
    <n v="10312"/>
    <n v="48"/>
    <n v="100"/>
    <n v="17"/>
    <x v="98"/>
    <x v="170"/>
    <x v="0"/>
    <n v="4"/>
    <n v="10"/>
    <x v="1"/>
    <x v="0"/>
    <n v="170"/>
    <x v="2"/>
    <x v="13"/>
    <n v="4155551450"/>
    <s v="5677 Strong St."/>
    <x v="12"/>
    <x v="10"/>
    <x v="0"/>
    <n v="97562"/>
    <s v="NA"/>
    <s v="Nelson"/>
    <s v="Valarie"/>
    <s v="Large"/>
  </r>
  <r>
    <n v="10313"/>
    <n v="38"/>
    <n v="45.45"/>
    <n v="1"/>
    <x v="1043"/>
    <x v="171"/>
    <x v="0"/>
    <n v="4"/>
    <n v="10"/>
    <x v="1"/>
    <x v="1"/>
    <n v="54"/>
    <x v="26"/>
    <x v="65"/>
    <s v="(604) 555-3392"/>
    <s v="1900 Oak St."/>
    <x v="53"/>
    <x v="46"/>
    <x v="15"/>
    <s v="V3F 2K1"/>
    <s v="NA"/>
    <s v="Tannamuri"/>
    <s v="Yoshi"/>
    <s v="Small"/>
  </r>
  <r>
    <n v="10313"/>
    <n v="34"/>
    <n v="52.87"/>
    <n v="5"/>
    <x v="1044"/>
    <x v="171"/>
    <x v="0"/>
    <n v="4"/>
    <n v="10"/>
    <x v="1"/>
    <x v="1"/>
    <n v="60"/>
    <x v="10"/>
    <x v="65"/>
    <s v="(604) 555-3392"/>
    <s v="1900 Oak St."/>
    <x v="53"/>
    <x v="46"/>
    <x v="15"/>
    <s v="V3F 2K1"/>
    <s v="NA"/>
    <s v="Tannamuri"/>
    <s v="Yoshi"/>
    <s v="Small"/>
  </r>
  <r>
    <n v="10313"/>
    <n v="34"/>
    <n v="56.24"/>
    <n v="10"/>
    <x v="1045"/>
    <x v="171"/>
    <x v="0"/>
    <n v="4"/>
    <n v="10"/>
    <x v="1"/>
    <x v="1"/>
    <n v="64"/>
    <x v="19"/>
    <x v="65"/>
    <s v="(604) 555-3392"/>
    <s v="1900 Oak St."/>
    <x v="53"/>
    <x v="46"/>
    <x v="15"/>
    <s v="V3F 2K1"/>
    <s v="NA"/>
    <s v="Tannamuri"/>
    <s v="Yoshi"/>
    <s v="Small"/>
  </r>
  <r>
    <n v="10313"/>
    <n v="21"/>
    <n v="100"/>
    <n v="11"/>
    <x v="59"/>
    <x v="171"/>
    <x v="0"/>
    <n v="4"/>
    <n v="10"/>
    <x v="1"/>
    <x v="1"/>
    <n v="136"/>
    <x v="17"/>
    <x v="65"/>
    <s v="(604) 555-3392"/>
    <s v="1900 Oak St."/>
    <x v="53"/>
    <x v="46"/>
    <x v="15"/>
    <s v="V3F 2K1"/>
    <s v="NA"/>
    <s v="Tannamuri"/>
    <s v="Yoshi"/>
    <s v="Small"/>
  </r>
  <r>
    <n v="10313"/>
    <n v="27"/>
    <n v="87.64"/>
    <n v="6"/>
    <x v="1046"/>
    <x v="171"/>
    <x v="0"/>
    <n v="4"/>
    <n v="10"/>
    <x v="1"/>
    <x v="1"/>
    <n v="96"/>
    <x v="18"/>
    <x v="65"/>
    <s v="(604) 555-3392"/>
    <s v="1900 Oak St."/>
    <x v="53"/>
    <x v="46"/>
    <x v="15"/>
    <s v="V3F 2K1"/>
    <s v="NA"/>
    <s v="Tannamuri"/>
    <s v="Yoshi"/>
    <s v="Small"/>
  </r>
  <r>
    <n v="10313"/>
    <n v="25"/>
    <n v="100"/>
    <n v="3"/>
    <x v="6"/>
    <x v="171"/>
    <x v="0"/>
    <n v="4"/>
    <n v="10"/>
    <x v="1"/>
    <x v="2"/>
    <n v="169"/>
    <x v="30"/>
    <x v="65"/>
    <s v="(604) 555-3392"/>
    <s v="1900 Oak St."/>
    <x v="53"/>
    <x v="46"/>
    <x v="15"/>
    <s v="V3F 2K1"/>
    <s v="NA"/>
    <s v="Tannamuri"/>
    <s v="Yoshi"/>
    <s v="Medium"/>
  </r>
  <r>
    <n v="10313"/>
    <n v="28"/>
    <n v="100"/>
    <n v="8"/>
    <x v="141"/>
    <x v="171"/>
    <x v="0"/>
    <n v="4"/>
    <n v="10"/>
    <x v="1"/>
    <x v="1"/>
    <n v="121"/>
    <x v="21"/>
    <x v="65"/>
    <s v="(604) 555-3392"/>
    <s v="1900 Oak St."/>
    <x v="53"/>
    <x v="46"/>
    <x v="15"/>
    <s v="V3F 2K1"/>
    <s v="NA"/>
    <s v="Tannamuri"/>
    <s v="Yoshi"/>
    <s v="Small"/>
  </r>
  <r>
    <n v="10313"/>
    <n v="29"/>
    <n v="100"/>
    <n v="2"/>
    <x v="27"/>
    <x v="171"/>
    <x v="0"/>
    <n v="4"/>
    <n v="10"/>
    <x v="1"/>
    <x v="1"/>
    <n v="122"/>
    <x v="33"/>
    <x v="65"/>
    <s v="(604) 555-3392"/>
    <s v="1900 Oak St."/>
    <x v="53"/>
    <x v="46"/>
    <x v="15"/>
    <s v="V3F 2K1"/>
    <s v="NA"/>
    <s v="Tannamuri"/>
    <s v="Yoshi"/>
    <s v="Medium"/>
  </r>
  <r>
    <n v="10313"/>
    <n v="30"/>
    <n v="99.13"/>
    <n v="9"/>
    <x v="1047"/>
    <x v="171"/>
    <x v="0"/>
    <n v="4"/>
    <n v="10"/>
    <x v="1"/>
    <x v="2"/>
    <n v="101"/>
    <x v="24"/>
    <x v="65"/>
    <s v="(604) 555-3392"/>
    <s v="1900 Oak St."/>
    <x v="53"/>
    <x v="46"/>
    <x v="15"/>
    <s v="V3F 2K1"/>
    <s v="NA"/>
    <s v="Tannamuri"/>
    <s v="Yoshi"/>
    <s v="Small"/>
  </r>
  <r>
    <n v="10313"/>
    <n v="40"/>
    <n v="100"/>
    <n v="7"/>
    <x v="72"/>
    <x v="171"/>
    <x v="0"/>
    <n v="4"/>
    <n v="10"/>
    <x v="1"/>
    <x v="2"/>
    <n v="147"/>
    <x v="23"/>
    <x v="65"/>
    <s v="(604) 555-3392"/>
    <s v="1900 Oak St."/>
    <x v="53"/>
    <x v="46"/>
    <x v="15"/>
    <s v="V3F 2K1"/>
    <s v="NA"/>
    <s v="Tannamuri"/>
    <s v="Yoshi"/>
    <s v="Medium"/>
  </r>
  <r>
    <n v="10313"/>
    <n v="42"/>
    <n v="100"/>
    <n v="4"/>
    <x v="19"/>
    <x v="171"/>
    <x v="0"/>
    <n v="4"/>
    <n v="10"/>
    <x v="1"/>
    <x v="1"/>
    <n v="127"/>
    <x v="22"/>
    <x v="65"/>
    <s v="(604) 555-3392"/>
    <s v="1900 Oak St."/>
    <x v="53"/>
    <x v="46"/>
    <x v="15"/>
    <s v="V3F 2K1"/>
    <s v="NA"/>
    <s v="Tannamuri"/>
    <s v="Yoshi"/>
    <s v="Medium"/>
  </r>
  <r>
    <n v="10314"/>
    <n v="39"/>
    <n v="37.130000000000003"/>
    <n v="15"/>
    <x v="1048"/>
    <x v="171"/>
    <x v="0"/>
    <n v="4"/>
    <n v="10"/>
    <x v="1"/>
    <x v="2"/>
    <n v="35"/>
    <x v="28"/>
    <x v="46"/>
    <s v="86 21 3555"/>
    <s v="Smagsloget 45"/>
    <x v="38"/>
    <x v="31"/>
    <x v="4"/>
    <n v="8200"/>
    <s v="EMEA"/>
    <s v="Ibsen"/>
    <s v="Palle"/>
    <s v="Small"/>
  </r>
  <r>
    <n v="10314"/>
    <n v="23"/>
    <n v="76.22"/>
    <n v="2"/>
    <x v="1049"/>
    <x v="171"/>
    <x v="0"/>
    <n v="4"/>
    <n v="10"/>
    <x v="1"/>
    <x v="4"/>
    <n v="86"/>
    <x v="40"/>
    <x v="46"/>
    <s v="86 21 3555"/>
    <s v="Smagsloget 45"/>
    <x v="38"/>
    <x v="31"/>
    <x v="4"/>
    <n v="8200"/>
    <s v="EMEA"/>
    <s v="Ibsen"/>
    <s v="Palle"/>
    <s v="Small"/>
  </r>
  <r>
    <n v="10314"/>
    <n v="20"/>
    <n v="100"/>
    <n v="1"/>
    <x v="138"/>
    <x v="171"/>
    <x v="0"/>
    <n v="4"/>
    <n v="10"/>
    <x v="1"/>
    <x v="0"/>
    <n v="136"/>
    <x v="42"/>
    <x v="46"/>
    <s v="86 21 3555"/>
    <s v="Smagsloget 45"/>
    <x v="38"/>
    <x v="31"/>
    <x v="4"/>
    <n v="8200"/>
    <s v="EMEA"/>
    <s v="Ibsen"/>
    <s v="Palle"/>
    <s v="Small"/>
  </r>
  <r>
    <n v="10314"/>
    <n v="23"/>
    <n v="100"/>
    <n v="3"/>
    <x v="25"/>
    <x v="171"/>
    <x v="0"/>
    <n v="4"/>
    <n v="10"/>
    <x v="1"/>
    <x v="3"/>
    <n v="100"/>
    <x v="49"/>
    <x v="46"/>
    <s v="86 21 3555"/>
    <s v="Smagsloget 45"/>
    <x v="38"/>
    <x v="31"/>
    <x v="4"/>
    <n v="8200"/>
    <s v="EMEA"/>
    <s v="Ibsen"/>
    <s v="Palle"/>
    <s v="Small"/>
  </r>
  <r>
    <n v="10314"/>
    <n v="35"/>
    <n v="66.489999999999995"/>
    <n v="9"/>
    <x v="1050"/>
    <x v="171"/>
    <x v="0"/>
    <n v="4"/>
    <n v="10"/>
    <x v="1"/>
    <x v="3"/>
    <n v="62"/>
    <x v="34"/>
    <x v="46"/>
    <s v="86 21 3555"/>
    <s v="Smagsloget 45"/>
    <x v="38"/>
    <x v="31"/>
    <x v="4"/>
    <n v="8200"/>
    <s v="EMEA"/>
    <s v="Ibsen"/>
    <s v="Palle"/>
    <s v="Small"/>
  </r>
  <r>
    <n v="10314"/>
    <n v="38"/>
    <n v="61.51"/>
    <n v="7"/>
    <x v="1051"/>
    <x v="171"/>
    <x v="0"/>
    <n v="4"/>
    <n v="10"/>
    <x v="1"/>
    <x v="3"/>
    <n v="58"/>
    <x v="27"/>
    <x v="46"/>
    <s v="86 21 3555"/>
    <s v="Smagsloget 45"/>
    <x v="38"/>
    <x v="31"/>
    <x v="4"/>
    <n v="8200"/>
    <s v="EMEA"/>
    <s v="Ibsen"/>
    <s v="Palle"/>
    <s v="Small"/>
  </r>
  <r>
    <n v="10314"/>
    <n v="44"/>
    <n v="53.18"/>
    <n v="11"/>
    <x v="1052"/>
    <x v="171"/>
    <x v="0"/>
    <n v="4"/>
    <n v="10"/>
    <x v="1"/>
    <x v="2"/>
    <n v="57"/>
    <x v="29"/>
    <x v="46"/>
    <s v="86 21 3555"/>
    <s v="Smagsloget 45"/>
    <x v="38"/>
    <x v="31"/>
    <x v="4"/>
    <n v="8200"/>
    <s v="EMEA"/>
    <s v="Ibsen"/>
    <s v="Palle"/>
    <s v="Small"/>
  </r>
  <r>
    <n v="10314"/>
    <n v="28"/>
    <n v="100"/>
    <n v="12"/>
    <x v="141"/>
    <x v="171"/>
    <x v="0"/>
    <n v="4"/>
    <n v="10"/>
    <x v="1"/>
    <x v="1"/>
    <n v="115"/>
    <x v="35"/>
    <x v="46"/>
    <s v="86 21 3555"/>
    <s v="Smagsloget 45"/>
    <x v="38"/>
    <x v="31"/>
    <x v="4"/>
    <n v="8200"/>
    <s v="EMEA"/>
    <s v="Ibsen"/>
    <s v="Palle"/>
    <s v="Medium"/>
  </r>
  <r>
    <n v="10314"/>
    <n v="29"/>
    <n v="100"/>
    <n v="8"/>
    <x v="27"/>
    <x v="171"/>
    <x v="0"/>
    <n v="4"/>
    <n v="10"/>
    <x v="1"/>
    <x v="2"/>
    <n v="143"/>
    <x v="37"/>
    <x v="46"/>
    <s v="86 21 3555"/>
    <s v="Smagsloget 45"/>
    <x v="38"/>
    <x v="31"/>
    <x v="4"/>
    <n v="8200"/>
    <s v="EMEA"/>
    <s v="Ibsen"/>
    <s v="Palle"/>
    <s v="Medium"/>
  </r>
  <r>
    <n v="10314"/>
    <n v="36"/>
    <n v="100"/>
    <n v="4"/>
    <x v="18"/>
    <x v="171"/>
    <x v="0"/>
    <n v="4"/>
    <n v="10"/>
    <x v="1"/>
    <x v="2"/>
    <n v="173"/>
    <x v="45"/>
    <x v="46"/>
    <s v="86 21 3555"/>
    <s v="Smagsloget 45"/>
    <x v="38"/>
    <x v="31"/>
    <x v="4"/>
    <n v="8200"/>
    <s v="EMEA"/>
    <s v="Ibsen"/>
    <s v="Palle"/>
    <s v="Medium"/>
  </r>
  <r>
    <n v="10314"/>
    <n v="38"/>
    <n v="100"/>
    <n v="5"/>
    <x v="31"/>
    <x v="171"/>
    <x v="0"/>
    <n v="4"/>
    <n v="10"/>
    <x v="1"/>
    <x v="2"/>
    <n v="207"/>
    <x v="51"/>
    <x v="46"/>
    <s v="86 21 3555"/>
    <s v="Smagsloget 45"/>
    <x v="38"/>
    <x v="31"/>
    <x v="4"/>
    <n v="8200"/>
    <s v="EMEA"/>
    <s v="Ibsen"/>
    <s v="Palle"/>
    <s v="Large"/>
  </r>
  <r>
    <n v="10314"/>
    <n v="38"/>
    <n v="100"/>
    <n v="10"/>
    <x v="31"/>
    <x v="171"/>
    <x v="0"/>
    <n v="4"/>
    <n v="10"/>
    <x v="1"/>
    <x v="2"/>
    <n v="118"/>
    <x v="32"/>
    <x v="46"/>
    <s v="86 21 3555"/>
    <s v="Smagsloget 45"/>
    <x v="38"/>
    <x v="31"/>
    <x v="4"/>
    <n v="8200"/>
    <s v="EMEA"/>
    <s v="Ibsen"/>
    <s v="Palle"/>
    <s v="Medium"/>
  </r>
  <r>
    <n v="10314"/>
    <n v="42"/>
    <n v="100"/>
    <n v="13"/>
    <x v="19"/>
    <x v="171"/>
    <x v="0"/>
    <n v="4"/>
    <n v="10"/>
    <x v="1"/>
    <x v="2"/>
    <n v="163"/>
    <x v="31"/>
    <x v="46"/>
    <s v="86 21 3555"/>
    <s v="Smagsloget 45"/>
    <x v="38"/>
    <x v="31"/>
    <x v="4"/>
    <n v="8200"/>
    <s v="EMEA"/>
    <s v="Ibsen"/>
    <s v="Palle"/>
    <s v="Medium"/>
  </r>
  <r>
    <n v="10314"/>
    <n v="45"/>
    <n v="100"/>
    <n v="14"/>
    <x v="74"/>
    <x v="171"/>
    <x v="0"/>
    <n v="4"/>
    <n v="10"/>
    <x v="1"/>
    <x v="1"/>
    <n v="118"/>
    <x v="38"/>
    <x v="46"/>
    <s v="86 21 3555"/>
    <s v="Smagsloget 45"/>
    <x v="38"/>
    <x v="31"/>
    <x v="4"/>
    <n v="8200"/>
    <s v="EMEA"/>
    <s v="Ibsen"/>
    <s v="Palle"/>
    <s v="Medium"/>
  </r>
  <r>
    <n v="10314"/>
    <n v="46"/>
    <n v="100"/>
    <n v="6"/>
    <x v="20"/>
    <x v="171"/>
    <x v="0"/>
    <n v="4"/>
    <n v="10"/>
    <x v="1"/>
    <x v="2"/>
    <n v="151"/>
    <x v="36"/>
    <x v="46"/>
    <s v="86 21 3555"/>
    <s v="Smagsloget 45"/>
    <x v="38"/>
    <x v="31"/>
    <x v="4"/>
    <n v="8200"/>
    <s v="EMEA"/>
    <s v="Ibsen"/>
    <s v="Palle"/>
    <s v="Medium"/>
  </r>
  <r>
    <n v="10315"/>
    <n v="24"/>
    <n v="86.74"/>
    <n v="1"/>
    <x v="1053"/>
    <x v="172"/>
    <x v="0"/>
    <n v="4"/>
    <n v="10"/>
    <x v="1"/>
    <x v="0"/>
    <n v="88"/>
    <x v="47"/>
    <x v="86"/>
    <s v="40.67.8555"/>
    <s v="67, rue des Cinquante Otages"/>
    <x v="21"/>
    <x v="19"/>
    <x v="9"/>
    <n v="44000"/>
    <s v="EMEA"/>
    <s v="Labrune"/>
    <s v="Janine"/>
    <s v="Small"/>
  </r>
  <r>
    <n v="10315"/>
    <n v="40"/>
    <n v="55.69"/>
    <n v="5"/>
    <x v="1054"/>
    <x v="172"/>
    <x v="0"/>
    <n v="4"/>
    <n v="10"/>
    <x v="1"/>
    <x v="4"/>
    <n v="54"/>
    <x v="39"/>
    <x v="86"/>
    <s v="40.67.8555"/>
    <s v="67, rue des Cinquante Otages"/>
    <x v="21"/>
    <x v="19"/>
    <x v="9"/>
    <n v="44000"/>
    <s v="EMEA"/>
    <s v="Labrune"/>
    <s v="Janine"/>
    <s v="Small"/>
  </r>
  <r>
    <n v="10315"/>
    <n v="41"/>
    <n v="62"/>
    <n v="2"/>
    <x v="1055"/>
    <x v="172"/>
    <x v="0"/>
    <n v="4"/>
    <n v="10"/>
    <x v="1"/>
    <x v="4"/>
    <n v="66"/>
    <x v="44"/>
    <x v="86"/>
    <s v="40.67.8555"/>
    <s v="67, rue des Cinquante Otages"/>
    <x v="21"/>
    <x v="19"/>
    <x v="9"/>
    <n v="44000"/>
    <s v="EMEA"/>
    <s v="Labrune"/>
    <s v="Janine"/>
    <s v="Small"/>
  </r>
  <r>
    <n v="10315"/>
    <n v="31"/>
    <n v="86.15"/>
    <n v="3"/>
    <x v="1056"/>
    <x v="172"/>
    <x v="0"/>
    <n v="4"/>
    <n v="10"/>
    <x v="1"/>
    <x v="4"/>
    <n v="100"/>
    <x v="46"/>
    <x v="86"/>
    <s v="40.67.8555"/>
    <s v="67, rue des Cinquante Otages"/>
    <x v="21"/>
    <x v="19"/>
    <x v="9"/>
    <n v="44000"/>
    <s v="EMEA"/>
    <s v="Labrune"/>
    <s v="Janine"/>
    <s v="Small"/>
  </r>
  <r>
    <n v="10315"/>
    <n v="37"/>
    <n v="91.37"/>
    <n v="4"/>
    <x v="1057"/>
    <x v="172"/>
    <x v="0"/>
    <n v="4"/>
    <n v="10"/>
    <x v="1"/>
    <x v="4"/>
    <n v="99"/>
    <x v="43"/>
    <x v="86"/>
    <s v="40.67.8555"/>
    <s v="67, rue des Cinquante Otages"/>
    <x v="21"/>
    <x v="19"/>
    <x v="9"/>
    <n v="44000"/>
    <s v="EMEA"/>
    <s v="Labrune"/>
    <s v="Janine"/>
    <s v="Medium"/>
  </r>
  <r>
    <n v="10315"/>
    <n v="35"/>
    <n v="100"/>
    <n v="6"/>
    <x v="17"/>
    <x v="172"/>
    <x v="0"/>
    <n v="4"/>
    <n v="10"/>
    <x v="1"/>
    <x v="4"/>
    <n v="122"/>
    <x v="52"/>
    <x v="86"/>
    <s v="40.67.8555"/>
    <s v="67, rue des Cinquante Otages"/>
    <x v="21"/>
    <x v="19"/>
    <x v="9"/>
    <n v="44000"/>
    <s v="EMEA"/>
    <s v="Labrune"/>
    <s v="Janine"/>
    <s v="Medium"/>
  </r>
  <r>
    <n v="10315"/>
    <n v="36"/>
    <n v="100"/>
    <n v="7"/>
    <x v="18"/>
    <x v="172"/>
    <x v="0"/>
    <n v="4"/>
    <n v="10"/>
    <x v="1"/>
    <x v="0"/>
    <n v="87"/>
    <x v="48"/>
    <x v="86"/>
    <s v="40.67.8555"/>
    <s v="67, rue des Cinquante Otages"/>
    <x v="21"/>
    <x v="19"/>
    <x v="9"/>
    <n v="44000"/>
    <s v="EMEA"/>
    <s v="Labrune"/>
    <s v="Janine"/>
    <s v="Medium"/>
  </r>
  <r>
    <n v="10316"/>
    <n v="24"/>
    <n v="59.16"/>
    <n v="2"/>
    <x v="1058"/>
    <x v="173"/>
    <x v="0"/>
    <n v="4"/>
    <n v="11"/>
    <x v="1"/>
    <x v="0"/>
    <n v="68"/>
    <x v="57"/>
    <x v="76"/>
    <s v="(198) 555-8888"/>
    <s v="Garden House Crowther Way"/>
    <x v="62"/>
    <x v="52"/>
    <x v="7"/>
    <s v="PO31 7PJ"/>
    <s v="EMEA"/>
    <s v="Bennett"/>
    <s v="Helen"/>
    <s v="Small"/>
  </r>
  <r>
    <n v="10316"/>
    <n v="34"/>
    <n v="43.7"/>
    <n v="12"/>
    <x v="1059"/>
    <x v="173"/>
    <x v="0"/>
    <n v="4"/>
    <n v="11"/>
    <x v="1"/>
    <x v="5"/>
    <n v="49"/>
    <x v="59"/>
    <x v="76"/>
    <s v="(198) 555-8888"/>
    <s v="Garden House Crowther Way"/>
    <x v="62"/>
    <x v="52"/>
    <x v="7"/>
    <s v="PO31 7PJ"/>
    <s v="EMEA"/>
    <s v="Bennett"/>
    <s v="Helen"/>
    <s v="Small"/>
  </r>
  <r>
    <n v="10316"/>
    <n v="34"/>
    <n v="47.57"/>
    <n v="3"/>
    <x v="1060"/>
    <x v="173"/>
    <x v="0"/>
    <n v="4"/>
    <n v="11"/>
    <x v="1"/>
    <x v="0"/>
    <n v="43"/>
    <x v="54"/>
    <x v="76"/>
    <s v="(198) 555-8888"/>
    <s v="Garden House Crowther Way"/>
    <x v="62"/>
    <x v="52"/>
    <x v="7"/>
    <s v="PO31 7PJ"/>
    <s v="EMEA"/>
    <s v="Bennett"/>
    <s v="Helen"/>
    <s v="Small"/>
  </r>
  <r>
    <n v="10316"/>
    <n v="21"/>
    <n v="94.62"/>
    <n v="15"/>
    <x v="1061"/>
    <x v="173"/>
    <x v="0"/>
    <n v="4"/>
    <n v="11"/>
    <x v="1"/>
    <x v="4"/>
    <n v="86"/>
    <x v="68"/>
    <x v="76"/>
    <s v="(198) 555-8888"/>
    <s v="Garden House Crowther Way"/>
    <x v="62"/>
    <x v="52"/>
    <x v="7"/>
    <s v="PO31 7PJ"/>
    <s v="EMEA"/>
    <s v="Bennett"/>
    <s v="Helen"/>
    <s v="Small"/>
  </r>
  <r>
    <n v="10316"/>
    <n v="34"/>
    <n v="63.71"/>
    <n v="10"/>
    <x v="1062"/>
    <x v="173"/>
    <x v="0"/>
    <n v="4"/>
    <n v="11"/>
    <x v="1"/>
    <x v="5"/>
    <n v="68"/>
    <x v="70"/>
    <x v="76"/>
    <s v="(198) 555-8888"/>
    <s v="Garden House Crowther Way"/>
    <x v="62"/>
    <x v="52"/>
    <x v="7"/>
    <s v="PO31 7PJ"/>
    <s v="EMEA"/>
    <s v="Bennett"/>
    <s v="Helen"/>
    <s v="Small"/>
  </r>
  <r>
    <n v="10316"/>
    <n v="23"/>
    <n v="100"/>
    <n v="6"/>
    <x v="25"/>
    <x v="173"/>
    <x v="0"/>
    <n v="4"/>
    <n v="11"/>
    <x v="1"/>
    <x v="5"/>
    <n v="99"/>
    <x v="67"/>
    <x v="76"/>
    <s v="(198) 555-8888"/>
    <s v="Garden House Crowther Way"/>
    <x v="62"/>
    <x v="52"/>
    <x v="7"/>
    <s v="PO31 7PJ"/>
    <s v="EMEA"/>
    <s v="Bennett"/>
    <s v="Helen"/>
    <s v="Small"/>
  </r>
  <r>
    <n v="10316"/>
    <n v="25"/>
    <n v="92.25"/>
    <n v="16"/>
    <x v="1063"/>
    <x v="173"/>
    <x v="0"/>
    <n v="4"/>
    <n v="11"/>
    <x v="1"/>
    <x v="0"/>
    <n v="83"/>
    <x v="50"/>
    <x v="76"/>
    <s v="(198) 555-8888"/>
    <s v="Garden House Crowther Way"/>
    <x v="62"/>
    <x v="52"/>
    <x v="7"/>
    <s v="PO31 7PJ"/>
    <s v="EMEA"/>
    <s v="Bennett"/>
    <s v="Helen"/>
    <s v="Small"/>
  </r>
  <r>
    <n v="10316"/>
    <n v="30"/>
    <n v="77.790000000000006"/>
    <n v="8"/>
    <x v="1064"/>
    <x v="173"/>
    <x v="0"/>
    <n v="4"/>
    <n v="11"/>
    <x v="1"/>
    <x v="5"/>
    <n v="68"/>
    <x v="65"/>
    <x v="76"/>
    <s v="(198) 555-8888"/>
    <s v="Garden House Crowther Way"/>
    <x v="62"/>
    <x v="52"/>
    <x v="7"/>
    <s v="PO31 7PJ"/>
    <s v="EMEA"/>
    <s v="Bennett"/>
    <s v="Helen"/>
    <s v="Small"/>
  </r>
  <r>
    <n v="10316"/>
    <n v="25"/>
    <n v="100"/>
    <n v="1"/>
    <x v="6"/>
    <x v="173"/>
    <x v="0"/>
    <n v="4"/>
    <n v="11"/>
    <x v="1"/>
    <x v="5"/>
    <n v="109"/>
    <x v="58"/>
    <x v="76"/>
    <s v="(198) 555-8888"/>
    <s v="Garden House Crowther Way"/>
    <x v="62"/>
    <x v="52"/>
    <x v="7"/>
    <s v="PO31 7PJ"/>
    <s v="EMEA"/>
    <s v="Bennett"/>
    <s v="Helen"/>
    <s v="Small"/>
  </r>
  <r>
    <n v="10316"/>
    <n v="27"/>
    <n v="100"/>
    <n v="9"/>
    <x v="14"/>
    <x v="173"/>
    <x v="0"/>
    <n v="4"/>
    <n v="11"/>
    <x v="1"/>
    <x v="5"/>
    <n v="157"/>
    <x v="69"/>
    <x v="76"/>
    <s v="(198) 555-8888"/>
    <s v="Garden House Crowther Way"/>
    <x v="62"/>
    <x v="52"/>
    <x v="7"/>
    <s v="PO31 7PJ"/>
    <s v="EMEA"/>
    <s v="Bennett"/>
    <s v="Helen"/>
    <s v="Medium"/>
  </r>
  <r>
    <n v="10316"/>
    <n v="44"/>
    <n v="62.19"/>
    <n v="7"/>
    <x v="1065"/>
    <x v="173"/>
    <x v="0"/>
    <n v="4"/>
    <n v="11"/>
    <x v="1"/>
    <x v="5"/>
    <n v="74"/>
    <x v="60"/>
    <x v="76"/>
    <s v="(198) 555-8888"/>
    <s v="Garden House Crowther Way"/>
    <x v="62"/>
    <x v="52"/>
    <x v="7"/>
    <s v="PO31 7PJ"/>
    <s v="EMEA"/>
    <s v="Bennett"/>
    <s v="Helen"/>
    <s v="Small"/>
  </r>
  <r>
    <n v="10316"/>
    <n v="34"/>
    <n v="82.21"/>
    <n v="4"/>
    <x v="1066"/>
    <x v="173"/>
    <x v="0"/>
    <n v="4"/>
    <n v="11"/>
    <x v="1"/>
    <x v="5"/>
    <n v="91"/>
    <x v="63"/>
    <x v="76"/>
    <s v="(198) 555-8888"/>
    <s v="Garden House Crowther Way"/>
    <x v="62"/>
    <x v="52"/>
    <x v="7"/>
    <s v="PO31 7PJ"/>
    <s v="EMEA"/>
    <s v="Bennett"/>
    <s v="Helen"/>
    <s v="Small"/>
  </r>
  <r>
    <n v="10316"/>
    <n v="33"/>
    <n v="100"/>
    <n v="17"/>
    <x v="29"/>
    <x v="173"/>
    <x v="0"/>
    <n v="4"/>
    <n v="11"/>
    <x v="1"/>
    <x v="2"/>
    <n v="136"/>
    <x v="53"/>
    <x v="76"/>
    <s v="(198) 555-8888"/>
    <s v="Garden House Crowther Way"/>
    <x v="62"/>
    <x v="52"/>
    <x v="7"/>
    <s v="PO31 7PJ"/>
    <s v="EMEA"/>
    <s v="Bennett"/>
    <s v="Helen"/>
    <s v="Medium"/>
  </r>
  <r>
    <n v="10316"/>
    <n v="48"/>
    <n v="74.45"/>
    <n v="18"/>
    <x v="1067"/>
    <x v="173"/>
    <x v="0"/>
    <n v="4"/>
    <n v="11"/>
    <x v="1"/>
    <x v="4"/>
    <n v="72"/>
    <x v="41"/>
    <x v="76"/>
    <s v="(198) 555-8888"/>
    <s v="Garden House Crowther Way"/>
    <x v="62"/>
    <x v="52"/>
    <x v="7"/>
    <s v="PO31 7PJ"/>
    <s v="EMEA"/>
    <s v="Bennett"/>
    <s v="Helen"/>
    <s v="Medium"/>
  </r>
  <r>
    <n v="10316"/>
    <n v="48"/>
    <n v="75.2"/>
    <n v="5"/>
    <x v="1068"/>
    <x v="173"/>
    <x v="0"/>
    <n v="4"/>
    <n v="11"/>
    <x v="1"/>
    <x v="5"/>
    <n v="80"/>
    <x v="66"/>
    <x v="76"/>
    <s v="(198) 555-8888"/>
    <s v="Garden House Crowther Way"/>
    <x v="62"/>
    <x v="52"/>
    <x v="7"/>
    <s v="PO31 7PJ"/>
    <s v="EMEA"/>
    <s v="Bennett"/>
    <s v="Helen"/>
    <s v="Medium"/>
  </r>
  <r>
    <n v="10316"/>
    <n v="47"/>
    <n v="76.930000000000007"/>
    <n v="11"/>
    <x v="1069"/>
    <x v="173"/>
    <x v="0"/>
    <n v="4"/>
    <n v="11"/>
    <x v="1"/>
    <x v="0"/>
    <n v="65"/>
    <x v="55"/>
    <x v="76"/>
    <s v="(198) 555-8888"/>
    <s v="Garden House Crowther Way"/>
    <x v="62"/>
    <x v="52"/>
    <x v="7"/>
    <s v="PO31 7PJ"/>
    <s v="EMEA"/>
    <s v="Bennett"/>
    <s v="Helen"/>
    <s v="Medium"/>
  </r>
  <r>
    <n v="10316"/>
    <n v="47"/>
    <n v="86.81"/>
    <n v="14"/>
    <x v="1070"/>
    <x v="173"/>
    <x v="0"/>
    <n v="4"/>
    <n v="11"/>
    <x v="1"/>
    <x v="0"/>
    <n v="105"/>
    <x v="71"/>
    <x v="76"/>
    <s v="(198) 555-8888"/>
    <s v="Garden House Crowther Way"/>
    <x v="62"/>
    <x v="52"/>
    <x v="7"/>
    <s v="PO31 7PJ"/>
    <s v="EMEA"/>
    <s v="Bennett"/>
    <s v="Helen"/>
    <s v="Medium"/>
  </r>
  <r>
    <n v="10316"/>
    <n v="45"/>
    <n v="93.24"/>
    <n v="13"/>
    <x v="1071"/>
    <x v="173"/>
    <x v="0"/>
    <n v="4"/>
    <n v="11"/>
    <x v="1"/>
    <x v="4"/>
    <n v="90"/>
    <x v="61"/>
    <x v="76"/>
    <s v="(198) 555-8888"/>
    <s v="Garden House Crowther Way"/>
    <x v="62"/>
    <x v="52"/>
    <x v="7"/>
    <s v="PO31 7PJ"/>
    <s v="EMEA"/>
    <s v="Bennett"/>
    <s v="Helen"/>
    <s v="Medium"/>
  </r>
  <r>
    <n v="10317"/>
    <n v="35"/>
    <n v="83.32"/>
    <n v="1"/>
    <x v="1072"/>
    <x v="174"/>
    <x v="0"/>
    <n v="4"/>
    <n v="11"/>
    <x v="1"/>
    <x v="5"/>
    <n v="72"/>
    <x v="56"/>
    <x v="33"/>
    <n v="6505556809"/>
    <s v="9408 Furth Circle"/>
    <x v="28"/>
    <x v="27"/>
    <x v="0"/>
    <n v="94217"/>
    <s v="NA"/>
    <s v="Hirano"/>
    <s v="Juri"/>
    <s v="Small"/>
  </r>
  <r>
    <n v="10318"/>
    <n v="42"/>
    <n v="52.7"/>
    <n v="5"/>
    <x v="1073"/>
    <x v="174"/>
    <x v="0"/>
    <n v="4"/>
    <n v="11"/>
    <x v="1"/>
    <x v="6"/>
    <n v="60"/>
    <x v="73"/>
    <x v="85"/>
    <n v="2155551555"/>
    <s v="7586 Pompton St."/>
    <x v="69"/>
    <x v="56"/>
    <x v="0"/>
    <n v="70267"/>
    <s v="NA"/>
    <s v="Yu"/>
    <s v="Kyung"/>
    <s v="Small"/>
  </r>
  <r>
    <n v="10318"/>
    <n v="26"/>
    <n v="86.83"/>
    <n v="6"/>
    <x v="1074"/>
    <x v="174"/>
    <x v="0"/>
    <n v="4"/>
    <n v="11"/>
    <x v="1"/>
    <x v="6"/>
    <n v="76"/>
    <x v="78"/>
    <x v="85"/>
    <n v="2155551555"/>
    <s v="7586 Pompton St."/>
    <x v="69"/>
    <x v="56"/>
    <x v="0"/>
    <n v="70267"/>
    <s v="NA"/>
    <s v="Yu"/>
    <s v="Kyung"/>
    <s v="Small"/>
  </r>
  <r>
    <n v="10318"/>
    <n v="31"/>
    <n v="100"/>
    <n v="9"/>
    <x v="15"/>
    <x v="174"/>
    <x v="0"/>
    <n v="4"/>
    <n v="11"/>
    <x v="1"/>
    <x v="5"/>
    <n v="84"/>
    <x v="62"/>
    <x v="85"/>
    <n v="2155551555"/>
    <s v="7586 Pompton St."/>
    <x v="69"/>
    <x v="56"/>
    <x v="0"/>
    <n v="70267"/>
    <s v="NA"/>
    <s v="Yu"/>
    <s v="Kyung"/>
    <s v="Medium"/>
  </r>
  <r>
    <n v="10318"/>
    <n v="37"/>
    <n v="100"/>
    <n v="3"/>
    <x v="87"/>
    <x v="174"/>
    <x v="0"/>
    <n v="4"/>
    <n v="11"/>
    <x v="1"/>
    <x v="6"/>
    <n v="193"/>
    <x v="76"/>
    <x v="85"/>
    <n v="2155551555"/>
    <s v="7586 Pompton St."/>
    <x v="69"/>
    <x v="56"/>
    <x v="0"/>
    <n v="70267"/>
    <s v="NA"/>
    <s v="Yu"/>
    <s v="Kyung"/>
    <s v="Large"/>
  </r>
  <r>
    <n v="10318"/>
    <n v="46"/>
    <n v="94.74"/>
    <n v="1"/>
    <x v="1075"/>
    <x v="174"/>
    <x v="0"/>
    <n v="4"/>
    <n v="11"/>
    <x v="1"/>
    <x v="6"/>
    <n v="95"/>
    <x v="77"/>
    <x v="85"/>
    <n v="2155551555"/>
    <s v="7586 Pompton St."/>
    <x v="69"/>
    <x v="56"/>
    <x v="0"/>
    <n v="70267"/>
    <s v="NA"/>
    <s v="Yu"/>
    <s v="Kyung"/>
    <s v="Medium"/>
  </r>
  <r>
    <n v="10318"/>
    <n v="45"/>
    <n v="100"/>
    <n v="4"/>
    <x v="74"/>
    <x v="174"/>
    <x v="0"/>
    <n v="4"/>
    <n v="11"/>
    <x v="1"/>
    <x v="6"/>
    <n v="118"/>
    <x v="79"/>
    <x v="85"/>
    <n v="2155551555"/>
    <s v="7586 Pompton St."/>
    <x v="69"/>
    <x v="56"/>
    <x v="0"/>
    <n v="70267"/>
    <s v="NA"/>
    <s v="Yu"/>
    <s v="Kyung"/>
    <s v="Medium"/>
  </r>
  <r>
    <n v="10318"/>
    <n v="47"/>
    <n v="100"/>
    <n v="7"/>
    <x v="76"/>
    <x v="174"/>
    <x v="0"/>
    <n v="4"/>
    <n v="11"/>
    <x v="1"/>
    <x v="6"/>
    <n v="99"/>
    <x v="72"/>
    <x v="85"/>
    <n v="2155551555"/>
    <s v="7586 Pompton St."/>
    <x v="69"/>
    <x v="56"/>
    <x v="0"/>
    <n v="70267"/>
    <s v="NA"/>
    <s v="Yu"/>
    <s v="Kyung"/>
    <s v="Medium"/>
  </r>
  <r>
    <n v="10318"/>
    <n v="48"/>
    <n v="100"/>
    <n v="2"/>
    <x v="98"/>
    <x v="174"/>
    <x v="0"/>
    <n v="4"/>
    <n v="11"/>
    <x v="1"/>
    <x v="6"/>
    <n v="112"/>
    <x v="75"/>
    <x v="85"/>
    <n v="2155551555"/>
    <s v="7586 Pompton St."/>
    <x v="69"/>
    <x v="56"/>
    <x v="0"/>
    <n v="70267"/>
    <s v="NA"/>
    <s v="Yu"/>
    <s v="Kyung"/>
    <s v="Medium"/>
  </r>
  <r>
    <n v="10318"/>
    <n v="50"/>
    <n v="100"/>
    <n v="8"/>
    <x v="43"/>
    <x v="174"/>
    <x v="0"/>
    <n v="4"/>
    <n v="11"/>
    <x v="1"/>
    <x v="5"/>
    <n v="118"/>
    <x v="64"/>
    <x v="85"/>
    <n v="2155551555"/>
    <s v="7586 Pompton St."/>
    <x v="69"/>
    <x v="56"/>
    <x v="0"/>
    <n v="70267"/>
    <s v="NA"/>
    <s v="Yu"/>
    <s v="Kyung"/>
    <s v="Large"/>
  </r>
  <r>
    <n v="10319"/>
    <n v="29"/>
    <n v="38.22"/>
    <n v="5"/>
    <x v="1076"/>
    <x v="175"/>
    <x v="0"/>
    <n v="4"/>
    <n v="11"/>
    <x v="1"/>
    <x v="6"/>
    <n v="40"/>
    <x v="80"/>
    <x v="80"/>
    <n v="2125551957"/>
    <s v="5290 North Pendale Street"/>
    <x v="2"/>
    <x v="2"/>
    <x v="0"/>
    <n v="10022"/>
    <s v="NA"/>
    <s v="Kuo"/>
    <s v="Kee"/>
    <s v="Small"/>
  </r>
  <r>
    <n v="10319"/>
    <n v="22"/>
    <n v="100"/>
    <n v="8"/>
    <x v="36"/>
    <x v="175"/>
    <x v="0"/>
    <n v="4"/>
    <n v="11"/>
    <x v="1"/>
    <x v="6"/>
    <n v="102"/>
    <x v="88"/>
    <x v="80"/>
    <n v="2125551957"/>
    <s v="5290 North Pendale Street"/>
    <x v="2"/>
    <x v="2"/>
    <x v="0"/>
    <n v="10022"/>
    <s v="NA"/>
    <s v="Kuo"/>
    <s v="Kee"/>
    <s v="Small"/>
  </r>
  <r>
    <n v="10319"/>
    <n v="31"/>
    <n v="81.73"/>
    <n v="7"/>
    <x v="1077"/>
    <x v="175"/>
    <x v="0"/>
    <n v="4"/>
    <n v="11"/>
    <x v="1"/>
    <x v="6"/>
    <n v="69"/>
    <x v="83"/>
    <x v="80"/>
    <n v="2125551957"/>
    <s v="5290 North Pendale Street"/>
    <x v="2"/>
    <x v="2"/>
    <x v="0"/>
    <n v="10022"/>
    <s v="NA"/>
    <s v="Kuo"/>
    <s v="Kee"/>
    <s v="Small"/>
  </r>
  <r>
    <n v="10319"/>
    <n v="44"/>
    <n v="59.06"/>
    <n v="4"/>
    <x v="1078"/>
    <x v="175"/>
    <x v="0"/>
    <n v="4"/>
    <n v="11"/>
    <x v="1"/>
    <x v="6"/>
    <n v="62"/>
    <x v="87"/>
    <x v="80"/>
    <n v="2125551957"/>
    <s v="5290 North Pendale Street"/>
    <x v="2"/>
    <x v="2"/>
    <x v="0"/>
    <n v="10022"/>
    <s v="NA"/>
    <s v="Kuo"/>
    <s v="Kee"/>
    <s v="Small"/>
  </r>
  <r>
    <n v="10319"/>
    <n v="30"/>
    <n v="100"/>
    <n v="9"/>
    <x v="2"/>
    <x v="175"/>
    <x v="0"/>
    <n v="4"/>
    <n v="11"/>
    <x v="1"/>
    <x v="6"/>
    <n v="150"/>
    <x v="74"/>
    <x v="80"/>
    <n v="2125551957"/>
    <s v="5290 North Pendale Street"/>
    <x v="2"/>
    <x v="2"/>
    <x v="0"/>
    <n v="10022"/>
    <s v="NA"/>
    <s v="Kuo"/>
    <s v="Kee"/>
    <s v="Medium"/>
  </r>
  <r>
    <n v="10319"/>
    <n v="46"/>
    <n v="73.98"/>
    <n v="1"/>
    <x v="1079"/>
    <x v="175"/>
    <x v="0"/>
    <n v="4"/>
    <n v="11"/>
    <x v="1"/>
    <x v="2"/>
    <n v="80"/>
    <x v="81"/>
    <x v="80"/>
    <n v="2125551957"/>
    <s v="5290 North Pendale Street"/>
    <x v="2"/>
    <x v="2"/>
    <x v="0"/>
    <n v="10022"/>
    <s v="NA"/>
    <s v="Kuo"/>
    <s v="Kee"/>
    <s v="Medium"/>
  </r>
  <r>
    <n v="10319"/>
    <n v="45"/>
    <n v="77.290000000000006"/>
    <n v="6"/>
    <x v="1080"/>
    <x v="175"/>
    <x v="0"/>
    <n v="4"/>
    <n v="11"/>
    <x v="1"/>
    <x v="6"/>
    <n v="81"/>
    <x v="85"/>
    <x v="80"/>
    <n v="2125551957"/>
    <s v="5290 North Pendale Street"/>
    <x v="2"/>
    <x v="2"/>
    <x v="0"/>
    <n v="10022"/>
    <s v="NA"/>
    <s v="Kuo"/>
    <s v="Kee"/>
    <s v="Medium"/>
  </r>
  <r>
    <n v="10319"/>
    <n v="43"/>
    <n v="85.69"/>
    <n v="2"/>
    <x v="1081"/>
    <x v="175"/>
    <x v="0"/>
    <n v="4"/>
    <n v="11"/>
    <x v="1"/>
    <x v="2"/>
    <n v="80"/>
    <x v="84"/>
    <x v="80"/>
    <n v="2125551957"/>
    <s v="5290 North Pendale Street"/>
    <x v="2"/>
    <x v="2"/>
    <x v="0"/>
    <n v="10022"/>
    <s v="NA"/>
    <s v="Kuo"/>
    <s v="Kee"/>
    <s v="Medium"/>
  </r>
  <r>
    <n v="10319"/>
    <n v="45"/>
    <n v="100"/>
    <n v="3"/>
    <x v="74"/>
    <x v="175"/>
    <x v="0"/>
    <n v="4"/>
    <n v="11"/>
    <x v="1"/>
    <x v="2"/>
    <n v="148"/>
    <x v="94"/>
    <x v="80"/>
    <n v="2125551957"/>
    <s v="5290 North Pendale Street"/>
    <x v="2"/>
    <x v="2"/>
    <x v="0"/>
    <n v="10022"/>
    <s v="NA"/>
    <s v="Kuo"/>
    <s v="Kee"/>
    <s v="Large"/>
  </r>
  <r>
    <n v="10320"/>
    <n v="26"/>
    <n v="61.23"/>
    <n v="2"/>
    <x v="1082"/>
    <x v="175"/>
    <x v="0"/>
    <n v="4"/>
    <n v="11"/>
    <x v="1"/>
    <x v="2"/>
    <n v="61"/>
    <x v="82"/>
    <x v="12"/>
    <s v="0921-12 3555"/>
    <s v="Berguvsv„gen  8"/>
    <x v="11"/>
    <x v="11"/>
    <x v="8"/>
    <s v="S-958 22"/>
    <s v="EMEA"/>
    <s v="Berglund"/>
    <s v="Christina"/>
    <s v="Small"/>
  </r>
  <r>
    <n v="10320"/>
    <n v="25"/>
    <n v="100"/>
    <n v="5"/>
    <x v="6"/>
    <x v="175"/>
    <x v="0"/>
    <n v="4"/>
    <n v="11"/>
    <x v="1"/>
    <x v="2"/>
    <n v="146"/>
    <x v="86"/>
    <x v="12"/>
    <s v="0921-12 3555"/>
    <s v="Berguvsv„gen  8"/>
    <x v="11"/>
    <x v="11"/>
    <x v="8"/>
    <s v="S-958 22"/>
    <s v="EMEA"/>
    <s v="Berglund"/>
    <s v="Christina"/>
    <s v="Medium"/>
  </r>
  <r>
    <n v="10320"/>
    <n v="38"/>
    <n v="73.42"/>
    <n v="4"/>
    <x v="1083"/>
    <x v="175"/>
    <x v="0"/>
    <n v="4"/>
    <n v="11"/>
    <x v="1"/>
    <x v="2"/>
    <n v="79"/>
    <x v="91"/>
    <x v="12"/>
    <s v="0921-12 3555"/>
    <s v="Berguvsv„gen  8"/>
    <x v="11"/>
    <x v="11"/>
    <x v="8"/>
    <s v="S-958 22"/>
    <s v="EMEA"/>
    <s v="Berglund"/>
    <s v="Christina"/>
    <s v="Small"/>
  </r>
  <r>
    <n v="10320"/>
    <n v="31"/>
    <n v="100"/>
    <n v="3"/>
    <x v="15"/>
    <x v="175"/>
    <x v="0"/>
    <n v="4"/>
    <n v="11"/>
    <x v="1"/>
    <x v="2"/>
    <n v="194"/>
    <x v="90"/>
    <x v="12"/>
    <s v="0921-12 3555"/>
    <s v="Berguvsv„gen  8"/>
    <x v="11"/>
    <x v="11"/>
    <x v="8"/>
    <s v="S-958 22"/>
    <s v="EMEA"/>
    <s v="Berglund"/>
    <s v="Christina"/>
    <s v="Medium"/>
  </r>
  <r>
    <n v="10320"/>
    <n v="35"/>
    <n v="100"/>
    <n v="1"/>
    <x v="17"/>
    <x v="175"/>
    <x v="0"/>
    <n v="4"/>
    <n v="11"/>
    <x v="1"/>
    <x v="2"/>
    <n v="117"/>
    <x v="95"/>
    <x v="12"/>
    <s v="0921-12 3555"/>
    <s v="Berguvsv„gen  8"/>
    <x v="11"/>
    <x v="11"/>
    <x v="8"/>
    <s v="S-958 22"/>
    <s v="EMEA"/>
    <s v="Berglund"/>
    <s v="Christina"/>
    <s v="Medium"/>
  </r>
  <r>
    <n v="10321"/>
    <n v="37"/>
    <n v="33.229999999999997"/>
    <n v="12"/>
    <x v="1084"/>
    <x v="176"/>
    <x v="0"/>
    <n v="4"/>
    <n v="11"/>
    <x v="1"/>
    <x v="2"/>
    <n v="37"/>
    <x v="96"/>
    <x v="48"/>
    <n v="5085552555"/>
    <s v="1785 First Street"/>
    <x v="30"/>
    <x v="23"/>
    <x v="0"/>
    <n v="50553"/>
    <s v="NA"/>
    <s v="Benitez"/>
    <s v="Violeta"/>
    <s v="Small"/>
  </r>
  <r>
    <n v="10321"/>
    <n v="21"/>
    <n v="89.95"/>
    <n v="4"/>
    <x v="1085"/>
    <x v="176"/>
    <x v="0"/>
    <n v="4"/>
    <n v="11"/>
    <x v="1"/>
    <x v="2"/>
    <n v="107"/>
    <x v="107"/>
    <x v="48"/>
    <n v="5085552555"/>
    <s v="1785 First Street"/>
    <x v="30"/>
    <x v="23"/>
    <x v="0"/>
    <n v="50553"/>
    <s v="NA"/>
    <s v="Benitez"/>
    <s v="Violeta"/>
    <s v="Small"/>
  </r>
  <r>
    <n v="10321"/>
    <n v="48"/>
    <n v="42.26"/>
    <n v="5"/>
    <x v="1086"/>
    <x v="176"/>
    <x v="0"/>
    <n v="4"/>
    <n v="11"/>
    <x v="1"/>
    <x v="2"/>
    <n v="50"/>
    <x v="101"/>
    <x v="48"/>
    <n v="5085552555"/>
    <s v="1785 First Street"/>
    <x v="30"/>
    <x v="23"/>
    <x v="0"/>
    <n v="50553"/>
    <s v="NA"/>
    <s v="Benitez"/>
    <s v="Violeta"/>
    <s v="Small"/>
  </r>
  <r>
    <n v="10321"/>
    <n v="30"/>
    <n v="70.55"/>
    <n v="3"/>
    <x v="1087"/>
    <x v="176"/>
    <x v="0"/>
    <n v="4"/>
    <n v="11"/>
    <x v="1"/>
    <x v="2"/>
    <n v="73"/>
    <x v="104"/>
    <x v="48"/>
    <n v="5085552555"/>
    <s v="1785 First Street"/>
    <x v="30"/>
    <x v="23"/>
    <x v="0"/>
    <n v="50553"/>
    <s v="NA"/>
    <s v="Benitez"/>
    <s v="Violeta"/>
    <s v="Small"/>
  </r>
  <r>
    <n v="10321"/>
    <n v="30"/>
    <n v="72.7"/>
    <n v="1"/>
    <x v="1088"/>
    <x v="176"/>
    <x v="0"/>
    <n v="4"/>
    <n v="11"/>
    <x v="1"/>
    <x v="2"/>
    <n v="90"/>
    <x v="105"/>
    <x v="48"/>
    <n v="5085552555"/>
    <s v="1785 First Street"/>
    <x v="30"/>
    <x v="23"/>
    <x v="0"/>
    <n v="50553"/>
    <s v="NA"/>
    <s v="Benitez"/>
    <s v="Violeta"/>
    <s v="Small"/>
  </r>
  <r>
    <n v="10321"/>
    <n v="24"/>
    <n v="100"/>
    <n v="15"/>
    <x v="26"/>
    <x v="176"/>
    <x v="0"/>
    <n v="4"/>
    <n v="11"/>
    <x v="1"/>
    <x v="2"/>
    <n v="115"/>
    <x v="92"/>
    <x v="48"/>
    <n v="5085552555"/>
    <s v="1785 First Street"/>
    <x v="30"/>
    <x v="23"/>
    <x v="0"/>
    <n v="50553"/>
    <s v="NA"/>
    <s v="Benitez"/>
    <s v="Violeta"/>
    <s v="Small"/>
  </r>
  <r>
    <n v="10321"/>
    <n v="25"/>
    <n v="100"/>
    <n v="9"/>
    <x v="6"/>
    <x v="176"/>
    <x v="0"/>
    <n v="4"/>
    <n v="11"/>
    <x v="1"/>
    <x v="2"/>
    <n v="142"/>
    <x v="99"/>
    <x v="48"/>
    <n v="5085552555"/>
    <s v="1785 First Street"/>
    <x v="30"/>
    <x v="23"/>
    <x v="0"/>
    <n v="50553"/>
    <s v="NA"/>
    <s v="Benitez"/>
    <s v="Violeta"/>
    <s v="Medium"/>
  </r>
  <r>
    <n v="10321"/>
    <n v="26"/>
    <n v="100"/>
    <n v="13"/>
    <x v="7"/>
    <x v="176"/>
    <x v="0"/>
    <n v="4"/>
    <n v="11"/>
    <x v="1"/>
    <x v="2"/>
    <n v="140"/>
    <x v="93"/>
    <x v="48"/>
    <n v="5085552555"/>
    <s v="1785 First Street"/>
    <x v="30"/>
    <x v="23"/>
    <x v="0"/>
    <n v="50553"/>
    <s v="NA"/>
    <s v="Benitez"/>
    <s v="Violeta"/>
    <s v="Medium"/>
  </r>
  <r>
    <n v="10321"/>
    <n v="27"/>
    <n v="100"/>
    <n v="7"/>
    <x v="14"/>
    <x v="176"/>
    <x v="0"/>
    <n v="4"/>
    <n v="11"/>
    <x v="1"/>
    <x v="2"/>
    <n v="132"/>
    <x v="98"/>
    <x v="48"/>
    <n v="5085552555"/>
    <s v="1785 First Street"/>
    <x v="30"/>
    <x v="23"/>
    <x v="0"/>
    <n v="50553"/>
    <s v="NA"/>
    <s v="Benitez"/>
    <s v="Violeta"/>
    <s v="Small"/>
  </r>
  <r>
    <n v="10321"/>
    <n v="28"/>
    <n v="100"/>
    <n v="8"/>
    <x v="141"/>
    <x v="176"/>
    <x v="0"/>
    <n v="4"/>
    <n v="11"/>
    <x v="1"/>
    <x v="2"/>
    <n v="141"/>
    <x v="100"/>
    <x v="48"/>
    <n v="5085552555"/>
    <s v="1785 First Street"/>
    <x v="30"/>
    <x v="23"/>
    <x v="0"/>
    <n v="50553"/>
    <s v="NA"/>
    <s v="Benitez"/>
    <s v="Violeta"/>
    <s v="Medium"/>
  </r>
  <r>
    <n v="10321"/>
    <n v="37"/>
    <n v="78.540000000000006"/>
    <n v="14"/>
    <x v="1089"/>
    <x v="176"/>
    <x v="0"/>
    <n v="4"/>
    <n v="11"/>
    <x v="1"/>
    <x v="2"/>
    <n v="77"/>
    <x v="89"/>
    <x v="48"/>
    <n v="5085552555"/>
    <s v="1785 First Street"/>
    <x v="30"/>
    <x v="23"/>
    <x v="0"/>
    <n v="50553"/>
    <s v="NA"/>
    <s v="Benitez"/>
    <s v="Violeta"/>
    <s v="Small"/>
  </r>
  <r>
    <n v="10321"/>
    <n v="33"/>
    <n v="100"/>
    <n v="11"/>
    <x v="29"/>
    <x v="176"/>
    <x v="0"/>
    <n v="4"/>
    <n v="11"/>
    <x v="1"/>
    <x v="2"/>
    <n v="169"/>
    <x v="30"/>
    <x v="48"/>
    <n v="5085552555"/>
    <s v="1785 First Street"/>
    <x v="30"/>
    <x v="23"/>
    <x v="0"/>
    <n v="50553"/>
    <s v="NA"/>
    <s v="Benitez"/>
    <s v="Violeta"/>
    <s v="Medium"/>
  </r>
  <r>
    <n v="10321"/>
    <n v="39"/>
    <n v="84.75"/>
    <n v="2"/>
    <x v="1090"/>
    <x v="176"/>
    <x v="0"/>
    <n v="4"/>
    <n v="11"/>
    <x v="1"/>
    <x v="2"/>
    <n v="85"/>
    <x v="102"/>
    <x v="48"/>
    <n v="5085552555"/>
    <s v="1785 First Street"/>
    <x v="30"/>
    <x v="23"/>
    <x v="0"/>
    <n v="50553"/>
    <s v="NA"/>
    <s v="Benitez"/>
    <s v="Violeta"/>
    <s v="Medium"/>
  </r>
  <r>
    <n v="10321"/>
    <n v="41"/>
    <n v="100"/>
    <n v="10"/>
    <x v="32"/>
    <x v="176"/>
    <x v="0"/>
    <n v="4"/>
    <n v="11"/>
    <x v="1"/>
    <x v="2"/>
    <n v="141"/>
    <x v="97"/>
    <x v="48"/>
    <n v="5085552555"/>
    <s v="1785 First Street"/>
    <x v="30"/>
    <x v="23"/>
    <x v="0"/>
    <n v="50553"/>
    <s v="NA"/>
    <s v="Benitez"/>
    <s v="Violeta"/>
    <s v="Medium"/>
  </r>
  <r>
    <n v="10321"/>
    <n v="44"/>
    <n v="100"/>
    <n v="6"/>
    <x v="73"/>
    <x v="176"/>
    <x v="0"/>
    <n v="4"/>
    <n v="11"/>
    <x v="1"/>
    <x v="2"/>
    <n v="124"/>
    <x v="106"/>
    <x v="48"/>
    <n v="5085552555"/>
    <s v="1785 First Street"/>
    <x v="30"/>
    <x v="23"/>
    <x v="0"/>
    <n v="50553"/>
    <s v="NA"/>
    <s v="Benitez"/>
    <s v="Violeta"/>
    <s v="Medium"/>
  </r>
  <r>
    <n v="10322"/>
    <n v="41"/>
    <n v="29.87"/>
    <n v="13"/>
    <x v="1091"/>
    <x v="176"/>
    <x v="0"/>
    <n v="4"/>
    <n v="11"/>
    <x v="1"/>
    <x v="0"/>
    <n v="62"/>
    <x v="12"/>
    <x v="0"/>
    <n v="6035558647"/>
    <s v="2304 Long Airport Avenue"/>
    <x v="0"/>
    <x v="0"/>
    <x v="0"/>
    <n v="62005"/>
    <s v="NA"/>
    <s v="Young"/>
    <s v="Valarie"/>
    <s v="Small"/>
  </r>
  <r>
    <n v="10322"/>
    <n v="20"/>
    <n v="100"/>
    <n v="3"/>
    <x v="138"/>
    <x v="176"/>
    <x v="0"/>
    <n v="4"/>
    <n v="11"/>
    <x v="1"/>
    <x v="0"/>
    <n v="33"/>
    <x v="4"/>
    <x v="0"/>
    <n v="6035558647"/>
    <s v="2304 Long Airport Avenue"/>
    <x v="0"/>
    <x v="0"/>
    <x v="0"/>
    <n v="62005"/>
    <s v="NA"/>
    <s v="Young"/>
    <s v="Valarie"/>
    <s v="Small"/>
  </r>
  <r>
    <n v="10322"/>
    <n v="35"/>
    <n v="61.21"/>
    <n v="11"/>
    <x v="1092"/>
    <x v="176"/>
    <x v="0"/>
    <n v="4"/>
    <n v="11"/>
    <x v="1"/>
    <x v="1"/>
    <n v="60"/>
    <x v="10"/>
    <x v="0"/>
    <n v="6035558647"/>
    <s v="2304 Long Airport Avenue"/>
    <x v="0"/>
    <x v="0"/>
    <x v="0"/>
    <n v="62005"/>
    <s v="NA"/>
    <s v="Young"/>
    <s v="Valarie"/>
    <s v="Small"/>
  </r>
  <r>
    <n v="10322"/>
    <n v="22"/>
    <n v="100"/>
    <n v="10"/>
    <x v="36"/>
    <x v="176"/>
    <x v="0"/>
    <n v="4"/>
    <n v="11"/>
    <x v="1"/>
    <x v="1"/>
    <n v="116"/>
    <x v="20"/>
    <x v="0"/>
    <n v="6035558647"/>
    <s v="2304 Long Airport Avenue"/>
    <x v="0"/>
    <x v="0"/>
    <x v="0"/>
    <n v="62005"/>
    <s v="NA"/>
    <s v="Young"/>
    <s v="Valarie"/>
    <s v="Small"/>
  </r>
  <r>
    <n v="10322"/>
    <n v="48"/>
    <n v="47.04"/>
    <n v="7"/>
    <x v="1093"/>
    <x v="176"/>
    <x v="0"/>
    <n v="4"/>
    <n v="11"/>
    <x v="1"/>
    <x v="0"/>
    <n v="104"/>
    <x v="14"/>
    <x v="0"/>
    <n v="6035558647"/>
    <s v="2304 Long Airport Avenue"/>
    <x v="0"/>
    <x v="0"/>
    <x v="0"/>
    <n v="62005"/>
    <s v="NA"/>
    <s v="Young"/>
    <s v="Valarie"/>
    <s v="Small"/>
  </r>
  <r>
    <n v="10322"/>
    <n v="41"/>
    <n v="57.68"/>
    <n v="5"/>
    <x v="1094"/>
    <x v="176"/>
    <x v="0"/>
    <n v="4"/>
    <n v="11"/>
    <x v="1"/>
    <x v="0"/>
    <n v="53"/>
    <x v="8"/>
    <x v="0"/>
    <n v="6035558647"/>
    <s v="2304 Long Airport Avenue"/>
    <x v="0"/>
    <x v="0"/>
    <x v="0"/>
    <n v="62005"/>
    <s v="NA"/>
    <s v="Young"/>
    <s v="Valarie"/>
    <s v="Small"/>
  </r>
  <r>
    <n v="10322"/>
    <n v="27"/>
    <n v="100"/>
    <n v="9"/>
    <x v="14"/>
    <x v="176"/>
    <x v="0"/>
    <n v="4"/>
    <n v="11"/>
    <x v="1"/>
    <x v="1"/>
    <n v="136"/>
    <x v="17"/>
    <x v="0"/>
    <n v="6035558647"/>
    <s v="2304 Long Airport Avenue"/>
    <x v="0"/>
    <x v="0"/>
    <x v="0"/>
    <n v="62005"/>
    <s v="NA"/>
    <s v="Young"/>
    <s v="Valarie"/>
    <s v="Medium"/>
  </r>
  <r>
    <n v="10322"/>
    <n v="46"/>
    <n v="61.99"/>
    <n v="8"/>
    <x v="216"/>
    <x v="176"/>
    <x v="0"/>
    <n v="4"/>
    <n v="11"/>
    <x v="1"/>
    <x v="2"/>
    <n v="147"/>
    <x v="23"/>
    <x v="0"/>
    <n v="6035558647"/>
    <s v="2304 Long Airport Avenue"/>
    <x v="0"/>
    <x v="0"/>
    <x v="0"/>
    <n v="62005"/>
    <s v="NA"/>
    <s v="Young"/>
    <s v="Valarie"/>
    <s v="Small"/>
  </r>
  <r>
    <n v="10322"/>
    <n v="30"/>
    <n v="100"/>
    <n v="4"/>
    <x v="2"/>
    <x v="176"/>
    <x v="0"/>
    <n v="4"/>
    <n v="11"/>
    <x v="1"/>
    <x v="0"/>
    <n v="44"/>
    <x v="5"/>
    <x v="0"/>
    <n v="6035558647"/>
    <s v="2304 Long Airport Avenue"/>
    <x v="0"/>
    <x v="0"/>
    <x v="0"/>
    <n v="62005"/>
    <s v="NA"/>
    <s v="Young"/>
    <s v="Valarie"/>
    <s v="Medium"/>
  </r>
  <r>
    <n v="10322"/>
    <n v="33"/>
    <n v="100"/>
    <n v="12"/>
    <x v="29"/>
    <x v="176"/>
    <x v="0"/>
    <n v="4"/>
    <n v="11"/>
    <x v="1"/>
    <x v="0"/>
    <n v="101"/>
    <x v="13"/>
    <x v="0"/>
    <n v="6035558647"/>
    <s v="2304 Long Airport Avenue"/>
    <x v="0"/>
    <x v="0"/>
    <x v="0"/>
    <n v="62005"/>
    <s v="NA"/>
    <s v="Young"/>
    <s v="Valarie"/>
    <s v="Medium"/>
  </r>
  <r>
    <n v="10322"/>
    <n v="36"/>
    <n v="100"/>
    <n v="2"/>
    <x v="18"/>
    <x v="176"/>
    <x v="0"/>
    <n v="4"/>
    <n v="11"/>
    <x v="1"/>
    <x v="0"/>
    <n v="168"/>
    <x v="7"/>
    <x v="0"/>
    <n v="6035558647"/>
    <s v="2304 Long Airport Avenue"/>
    <x v="0"/>
    <x v="0"/>
    <x v="0"/>
    <n v="62005"/>
    <s v="NA"/>
    <s v="Young"/>
    <s v="Valarie"/>
    <s v="Medium"/>
  </r>
  <r>
    <n v="10322"/>
    <n v="43"/>
    <n v="86.3"/>
    <n v="14"/>
    <x v="1095"/>
    <x v="176"/>
    <x v="0"/>
    <n v="4"/>
    <n v="11"/>
    <x v="1"/>
    <x v="0"/>
    <n v="102"/>
    <x v="9"/>
    <x v="0"/>
    <n v="6035558647"/>
    <s v="2304 Long Airport Avenue"/>
    <x v="0"/>
    <x v="0"/>
    <x v="0"/>
    <n v="62005"/>
    <s v="NA"/>
    <s v="Young"/>
    <s v="Valarie"/>
    <s v="Medium"/>
  </r>
  <r>
    <n v="10322"/>
    <n v="40"/>
    <n v="100"/>
    <n v="1"/>
    <x v="72"/>
    <x v="176"/>
    <x v="0"/>
    <n v="4"/>
    <n v="11"/>
    <x v="1"/>
    <x v="2"/>
    <n v="214"/>
    <x v="16"/>
    <x v="0"/>
    <n v="6035558647"/>
    <s v="2304 Long Airport Avenue"/>
    <x v="0"/>
    <x v="0"/>
    <x v="0"/>
    <n v="62005"/>
    <s v="NA"/>
    <s v="Young"/>
    <s v="Valarie"/>
    <s v="Medium"/>
  </r>
  <r>
    <n v="10322"/>
    <n v="50"/>
    <n v="100"/>
    <n v="6"/>
    <x v="43"/>
    <x v="176"/>
    <x v="0"/>
    <n v="4"/>
    <n v="11"/>
    <x v="1"/>
    <x v="0"/>
    <n v="127"/>
    <x v="6"/>
    <x v="0"/>
    <n v="6035558647"/>
    <s v="2304 Long Airport Avenue"/>
    <x v="0"/>
    <x v="0"/>
    <x v="0"/>
    <n v="62005"/>
    <s v="NA"/>
    <s v="Young"/>
    <s v="Valarie"/>
    <s v="Large"/>
  </r>
  <r>
    <n v="10323"/>
    <n v="33"/>
    <n v="91.27"/>
    <n v="2"/>
    <x v="1096"/>
    <x v="177"/>
    <x v="0"/>
    <n v="4"/>
    <n v="11"/>
    <x v="1"/>
    <x v="0"/>
    <n v="99"/>
    <x v="25"/>
    <x v="1"/>
    <s v="+49 69 66 90 2555"/>
    <s v="Lyonerstr. 34"/>
    <x v="1"/>
    <x v="1"/>
    <x v="1"/>
    <n v="60528"/>
    <s v="EMEA"/>
    <s v="Keitel"/>
    <s v="Roland"/>
    <s v="Medium"/>
  </r>
  <r>
    <n v="10323"/>
    <n v="47"/>
    <n v="100"/>
    <n v="1"/>
    <x v="76"/>
    <x v="177"/>
    <x v="0"/>
    <n v="4"/>
    <n v="11"/>
    <x v="1"/>
    <x v="1"/>
    <n v="121"/>
    <x v="21"/>
    <x v="1"/>
    <s v="+49 69 66 90 2555"/>
    <s v="Lyonerstr. 34"/>
    <x v="1"/>
    <x v="1"/>
    <x v="1"/>
    <n v="60528"/>
    <s v="EMEA"/>
    <s v="Keitel"/>
    <s v="Roland"/>
    <s v="Medium"/>
  </r>
  <r>
    <n v="10324"/>
    <n v="33"/>
    <n v="37.479999999999997"/>
    <n v="10"/>
    <x v="1097"/>
    <x v="177"/>
    <x v="0"/>
    <n v="4"/>
    <n v="11"/>
    <x v="1"/>
    <x v="1"/>
    <n v="122"/>
    <x v="33"/>
    <x v="2"/>
    <n v="2125551500"/>
    <s v="2678 Kingston Rd."/>
    <x v="2"/>
    <x v="2"/>
    <x v="0"/>
    <n v="10022"/>
    <s v="NA"/>
    <s v="Frick"/>
    <s v="Michael"/>
    <s v="Small"/>
  </r>
  <r>
    <n v="10324"/>
    <n v="27"/>
    <n v="54.33"/>
    <n v="1"/>
    <x v="1098"/>
    <x v="177"/>
    <x v="0"/>
    <n v="4"/>
    <n v="11"/>
    <x v="1"/>
    <x v="2"/>
    <n v="151"/>
    <x v="36"/>
    <x v="2"/>
    <n v="2125551500"/>
    <s v="2678 Kingston Rd."/>
    <x v="2"/>
    <x v="2"/>
    <x v="0"/>
    <n v="10022"/>
    <s v="NA"/>
    <s v="Frick"/>
    <s v="Michael"/>
    <s v="Small"/>
  </r>
  <r>
    <n v="10324"/>
    <n v="26"/>
    <n v="58.38"/>
    <n v="7"/>
    <x v="1099"/>
    <x v="177"/>
    <x v="0"/>
    <n v="4"/>
    <n v="11"/>
    <x v="1"/>
    <x v="1"/>
    <n v="118"/>
    <x v="38"/>
    <x v="2"/>
    <n v="2125551500"/>
    <s v="2678 Kingston Rd."/>
    <x v="2"/>
    <x v="2"/>
    <x v="0"/>
    <n v="10022"/>
    <s v="NA"/>
    <s v="Frick"/>
    <s v="Michael"/>
    <s v="Small"/>
  </r>
  <r>
    <n v="10324"/>
    <n v="25"/>
    <n v="69.16"/>
    <n v="14"/>
    <x v="918"/>
    <x v="177"/>
    <x v="0"/>
    <n v="4"/>
    <n v="11"/>
    <x v="1"/>
    <x v="2"/>
    <n v="57"/>
    <x v="29"/>
    <x v="2"/>
    <n v="2125551500"/>
    <s v="2678 Kingston Rd."/>
    <x v="2"/>
    <x v="2"/>
    <x v="0"/>
    <n v="10022"/>
    <s v="NA"/>
    <s v="Frick"/>
    <s v="Michael"/>
    <s v="Small"/>
  </r>
  <r>
    <n v="10324"/>
    <n v="20"/>
    <n v="98.18"/>
    <n v="11"/>
    <x v="1100"/>
    <x v="177"/>
    <x v="0"/>
    <n v="4"/>
    <n v="11"/>
    <x v="1"/>
    <x v="1"/>
    <n v="96"/>
    <x v="18"/>
    <x v="2"/>
    <n v="2125551500"/>
    <s v="2678 Kingston Rd."/>
    <x v="2"/>
    <x v="2"/>
    <x v="0"/>
    <n v="10022"/>
    <s v="NA"/>
    <s v="Frick"/>
    <s v="Michael"/>
    <s v="Small"/>
  </r>
  <r>
    <n v="10324"/>
    <n v="27"/>
    <n v="100"/>
    <n v="12"/>
    <x v="14"/>
    <x v="177"/>
    <x v="0"/>
    <n v="4"/>
    <n v="11"/>
    <x v="1"/>
    <x v="2"/>
    <n v="169"/>
    <x v="30"/>
    <x v="2"/>
    <n v="2125551500"/>
    <s v="2678 Kingston Rd."/>
    <x v="2"/>
    <x v="2"/>
    <x v="0"/>
    <n v="10022"/>
    <s v="NA"/>
    <s v="Frick"/>
    <s v="Michael"/>
    <s v="Medium"/>
  </r>
  <r>
    <n v="10324"/>
    <n v="30"/>
    <n v="100"/>
    <n v="9"/>
    <x v="2"/>
    <x v="177"/>
    <x v="0"/>
    <n v="4"/>
    <n v="11"/>
    <x v="1"/>
    <x v="2"/>
    <n v="35"/>
    <x v="28"/>
    <x v="2"/>
    <n v="2125551500"/>
    <s v="2678 Kingston Rd."/>
    <x v="2"/>
    <x v="2"/>
    <x v="0"/>
    <n v="10022"/>
    <s v="NA"/>
    <s v="Frick"/>
    <s v="Michael"/>
    <s v="Medium"/>
  </r>
  <r>
    <n v="10324"/>
    <n v="31"/>
    <n v="100"/>
    <n v="2"/>
    <x v="15"/>
    <x v="177"/>
    <x v="0"/>
    <n v="4"/>
    <n v="11"/>
    <x v="1"/>
    <x v="1"/>
    <n v="127"/>
    <x v="22"/>
    <x v="2"/>
    <n v="2125551500"/>
    <s v="2678 Kingston Rd."/>
    <x v="2"/>
    <x v="2"/>
    <x v="0"/>
    <n v="10022"/>
    <s v="NA"/>
    <s v="Frick"/>
    <s v="Michael"/>
    <s v="Medium"/>
  </r>
  <r>
    <n v="10324"/>
    <n v="33"/>
    <n v="100"/>
    <n v="3"/>
    <x v="29"/>
    <x v="177"/>
    <x v="0"/>
    <n v="4"/>
    <n v="11"/>
    <x v="1"/>
    <x v="0"/>
    <n v="97"/>
    <x v="15"/>
    <x v="2"/>
    <n v="2125551500"/>
    <s v="2678 Kingston Rd."/>
    <x v="2"/>
    <x v="2"/>
    <x v="0"/>
    <n v="10022"/>
    <s v="NA"/>
    <s v="Frick"/>
    <s v="Michael"/>
    <s v="Medium"/>
  </r>
  <r>
    <n v="10324"/>
    <n v="34"/>
    <n v="100"/>
    <n v="5"/>
    <x v="30"/>
    <x v="177"/>
    <x v="0"/>
    <n v="4"/>
    <n v="11"/>
    <x v="1"/>
    <x v="2"/>
    <n v="101"/>
    <x v="24"/>
    <x v="2"/>
    <n v="2125551500"/>
    <s v="2678 Kingston Rd."/>
    <x v="2"/>
    <x v="2"/>
    <x v="0"/>
    <n v="10022"/>
    <s v="NA"/>
    <s v="Frick"/>
    <s v="Michael"/>
    <s v="Medium"/>
  </r>
  <r>
    <n v="10324"/>
    <n v="38"/>
    <n v="100"/>
    <n v="6"/>
    <x v="31"/>
    <x v="177"/>
    <x v="0"/>
    <n v="4"/>
    <n v="11"/>
    <x v="1"/>
    <x v="0"/>
    <n v="50"/>
    <x v="11"/>
    <x v="2"/>
    <n v="2125551500"/>
    <s v="2678 Kingston Rd."/>
    <x v="2"/>
    <x v="2"/>
    <x v="0"/>
    <n v="10022"/>
    <s v="NA"/>
    <s v="Frick"/>
    <s v="Michael"/>
    <s v="Medium"/>
  </r>
  <r>
    <n v="10324"/>
    <n v="47"/>
    <n v="100"/>
    <n v="8"/>
    <x v="76"/>
    <x v="177"/>
    <x v="0"/>
    <n v="4"/>
    <n v="11"/>
    <x v="1"/>
    <x v="2"/>
    <n v="163"/>
    <x v="31"/>
    <x v="2"/>
    <n v="2125551500"/>
    <s v="2678 Kingston Rd."/>
    <x v="2"/>
    <x v="2"/>
    <x v="0"/>
    <n v="10022"/>
    <s v="NA"/>
    <s v="Frick"/>
    <s v="Michael"/>
    <s v="Large"/>
  </r>
  <r>
    <n v="10324"/>
    <n v="48"/>
    <n v="100"/>
    <n v="4"/>
    <x v="98"/>
    <x v="177"/>
    <x v="0"/>
    <n v="4"/>
    <n v="11"/>
    <x v="1"/>
    <x v="1"/>
    <n v="64"/>
    <x v="19"/>
    <x v="2"/>
    <n v="2125551500"/>
    <s v="2678 Kingston Rd."/>
    <x v="2"/>
    <x v="2"/>
    <x v="0"/>
    <n v="10022"/>
    <s v="NA"/>
    <s v="Frick"/>
    <s v="Michael"/>
    <s v="Large"/>
  </r>
  <r>
    <n v="10324"/>
    <n v="49"/>
    <n v="100"/>
    <n v="13"/>
    <x v="94"/>
    <x v="177"/>
    <x v="0"/>
    <n v="4"/>
    <n v="11"/>
    <x v="1"/>
    <x v="2"/>
    <n v="143"/>
    <x v="37"/>
    <x v="2"/>
    <n v="2125551500"/>
    <s v="2678 Kingston Rd."/>
    <x v="2"/>
    <x v="2"/>
    <x v="0"/>
    <n v="10022"/>
    <s v="NA"/>
    <s v="Frick"/>
    <s v="Michael"/>
    <s v="Medium"/>
  </r>
  <r>
    <n v="10325"/>
    <n v="24"/>
    <n v="69.12"/>
    <n v="9"/>
    <x v="1101"/>
    <x v="177"/>
    <x v="0"/>
    <n v="4"/>
    <n v="11"/>
    <x v="1"/>
    <x v="0"/>
    <n v="136"/>
    <x v="42"/>
    <x v="3"/>
    <s v="07-98 9555"/>
    <s v="Erling Skakkes gate 78"/>
    <x v="3"/>
    <x v="3"/>
    <x v="2"/>
    <n v="4110"/>
    <s v="EMEA"/>
    <s v="Bergulfsen"/>
    <s v="Jonas"/>
    <s v="Small"/>
  </r>
  <r>
    <n v="10325"/>
    <n v="24"/>
    <n v="100"/>
    <n v="1"/>
    <x v="26"/>
    <x v="177"/>
    <x v="0"/>
    <n v="4"/>
    <n v="11"/>
    <x v="1"/>
    <x v="2"/>
    <n v="173"/>
    <x v="45"/>
    <x v="3"/>
    <s v="07-98 9555"/>
    <s v="Erling Skakkes gate 78"/>
    <x v="3"/>
    <x v="3"/>
    <x v="2"/>
    <n v="4110"/>
    <s v="EMEA"/>
    <s v="Bergulfsen"/>
    <s v="Jonas"/>
    <s v="Small"/>
  </r>
  <r>
    <n v="10325"/>
    <n v="42"/>
    <n v="64"/>
    <n v="8"/>
    <x v="238"/>
    <x v="177"/>
    <x v="0"/>
    <n v="4"/>
    <n v="11"/>
    <x v="1"/>
    <x v="2"/>
    <n v="207"/>
    <x v="51"/>
    <x v="3"/>
    <s v="07-98 9555"/>
    <s v="Erling Skakkes gate 78"/>
    <x v="3"/>
    <x v="3"/>
    <x v="2"/>
    <n v="4110"/>
    <s v="EMEA"/>
    <s v="Bergulfsen"/>
    <s v="Jonas"/>
    <s v="Small"/>
  </r>
  <r>
    <n v="10325"/>
    <n v="28"/>
    <n v="100"/>
    <n v="2"/>
    <x v="141"/>
    <x v="177"/>
    <x v="0"/>
    <n v="4"/>
    <n v="11"/>
    <x v="1"/>
    <x v="3"/>
    <n v="62"/>
    <x v="34"/>
    <x v="3"/>
    <s v="07-98 9555"/>
    <s v="Erling Skakkes gate 78"/>
    <x v="3"/>
    <x v="3"/>
    <x v="2"/>
    <n v="4110"/>
    <s v="EMEA"/>
    <s v="Bergulfsen"/>
    <s v="Jonas"/>
    <s v="Medium"/>
  </r>
  <r>
    <n v="10325"/>
    <n v="47"/>
    <n v="64.930000000000007"/>
    <n v="6"/>
    <x v="1102"/>
    <x v="177"/>
    <x v="0"/>
    <n v="4"/>
    <n v="11"/>
    <x v="1"/>
    <x v="2"/>
    <n v="136"/>
    <x v="53"/>
    <x v="3"/>
    <s v="07-98 9555"/>
    <s v="Erling Skakkes gate 78"/>
    <x v="3"/>
    <x v="3"/>
    <x v="2"/>
    <n v="4110"/>
    <s v="EMEA"/>
    <s v="Bergulfsen"/>
    <s v="Jonas"/>
    <s v="Medium"/>
  </r>
  <r>
    <n v="10325"/>
    <n v="38"/>
    <n v="100"/>
    <n v="3"/>
    <x v="31"/>
    <x v="177"/>
    <x v="0"/>
    <n v="4"/>
    <n v="11"/>
    <x v="1"/>
    <x v="1"/>
    <n v="54"/>
    <x v="26"/>
    <x v="3"/>
    <s v="07-98 9555"/>
    <s v="Erling Skakkes gate 78"/>
    <x v="3"/>
    <x v="3"/>
    <x v="2"/>
    <n v="4110"/>
    <s v="EMEA"/>
    <s v="Bergulfsen"/>
    <s v="Jonas"/>
    <s v="Large"/>
  </r>
  <r>
    <n v="10325"/>
    <n v="38"/>
    <n v="100"/>
    <n v="4"/>
    <x v="31"/>
    <x v="177"/>
    <x v="0"/>
    <n v="4"/>
    <n v="11"/>
    <x v="1"/>
    <x v="1"/>
    <n v="115"/>
    <x v="35"/>
    <x v="3"/>
    <s v="07-98 9555"/>
    <s v="Erling Skakkes gate 78"/>
    <x v="3"/>
    <x v="3"/>
    <x v="2"/>
    <n v="4110"/>
    <s v="EMEA"/>
    <s v="Bergulfsen"/>
    <s v="Jonas"/>
    <s v="Medium"/>
  </r>
  <r>
    <n v="10325"/>
    <n v="44"/>
    <n v="100"/>
    <n v="5"/>
    <x v="73"/>
    <x v="177"/>
    <x v="0"/>
    <n v="4"/>
    <n v="11"/>
    <x v="1"/>
    <x v="2"/>
    <n v="118"/>
    <x v="32"/>
    <x v="3"/>
    <s v="07-98 9555"/>
    <s v="Erling Skakkes gate 78"/>
    <x v="3"/>
    <x v="3"/>
    <x v="2"/>
    <n v="4110"/>
    <s v="EMEA"/>
    <s v="Bergulfsen"/>
    <s v="Jonas"/>
    <s v="Medium"/>
  </r>
  <r>
    <n v="10325"/>
    <n v="44"/>
    <n v="100"/>
    <n v="7"/>
    <x v="73"/>
    <x v="177"/>
    <x v="0"/>
    <n v="4"/>
    <n v="11"/>
    <x v="1"/>
    <x v="3"/>
    <n v="58"/>
    <x v="27"/>
    <x v="3"/>
    <s v="07-98 9555"/>
    <s v="Erling Skakkes gate 78"/>
    <x v="3"/>
    <x v="3"/>
    <x v="2"/>
    <n v="4110"/>
    <s v="EMEA"/>
    <s v="Bergulfsen"/>
    <s v="Jonas"/>
    <s v="Medium"/>
  </r>
  <r>
    <n v="10326"/>
    <n v="20"/>
    <n v="92.25"/>
    <n v="2"/>
    <x v="1103"/>
    <x v="178"/>
    <x v="0"/>
    <n v="4"/>
    <n v="11"/>
    <x v="1"/>
    <x v="0"/>
    <n v="83"/>
    <x v="50"/>
    <x v="12"/>
    <s v="0921-12 3555"/>
    <s v="Berguvsv„gen  8"/>
    <x v="11"/>
    <x v="11"/>
    <x v="8"/>
    <s v="S-958 22"/>
    <s v="EMEA"/>
    <s v="Berglund"/>
    <s v="Christina"/>
    <s v="Small"/>
  </r>
  <r>
    <n v="10326"/>
    <n v="39"/>
    <n v="60"/>
    <n v="1"/>
    <x v="1104"/>
    <x v="178"/>
    <x v="0"/>
    <n v="4"/>
    <n v="11"/>
    <x v="1"/>
    <x v="4"/>
    <n v="66"/>
    <x v="44"/>
    <x v="12"/>
    <s v="0921-12 3555"/>
    <s v="Berguvsv„gen  8"/>
    <x v="11"/>
    <x v="11"/>
    <x v="8"/>
    <s v="S-958 22"/>
    <s v="EMEA"/>
    <s v="Berglund"/>
    <s v="Christina"/>
    <s v="Small"/>
  </r>
  <r>
    <n v="10326"/>
    <n v="32"/>
    <n v="100"/>
    <n v="6"/>
    <x v="52"/>
    <x v="178"/>
    <x v="0"/>
    <n v="4"/>
    <n v="11"/>
    <x v="1"/>
    <x v="3"/>
    <n v="100"/>
    <x v="49"/>
    <x v="12"/>
    <s v="0921-12 3555"/>
    <s v="Berguvsv„gen  8"/>
    <x v="11"/>
    <x v="11"/>
    <x v="8"/>
    <s v="S-958 22"/>
    <s v="EMEA"/>
    <s v="Berglund"/>
    <s v="Christina"/>
    <s v="Medium"/>
  </r>
  <r>
    <n v="10326"/>
    <n v="41"/>
    <n v="85.85"/>
    <n v="3"/>
    <x v="1105"/>
    <x v="178"/>
    <x v="0"/>
    <n v="4"/>
    <n v="11"/>
    <x v="1"/>
    <x v="0"/>
    <n v="88"/>
    <x v="47"/>
    <x v="12"/>
    <s v="0921-12 3555"/>
    <s v="Berguvsv„gen  8"/>
    <x v="11"/>
    <x v="11"/>
    <x v="8"/>
    <s v="S-958 22"/>
    <s v="EMEA"/>
    <s v="Berglund"/>
    <s v="Christina"/>
    <s v="Medium"/>
  </r>
  <r>
    <n v="10326"/>
    <n v="41"/>
    <n v="100"/>
    <n v="4"/>
    <x v="32"/>
    <x v="178"/>
    <x v="0"/>
    <n v="4"/>
    <n v="11"/>
    <x v="1"/>
    <x v="4"/>
    <n v="122"/>
    <x v="52"/>
    <x v="12"/>
    <s v="0921-12 3555"/>
    <s v="Berguvsv„gen  8"/>
    <x v="11"/>
    <x v="11"/>
    <x v="8"/>
    <s v="S-958 22"/>
    <s v="EMEA"/>
    <s v="Berglund"/>
    <s v="Christina"/>
    <s v="Medium"/>
  </r>
  <r>
    <n v="10326"/>
    <n v="50"/>
    <n v="86.01"/>
    <n v="5"/>
    <x v="1106"/>
    <x v="178"/>
    <x v="0"/>
    <n v="4"/>
    <n v="11"/>
    <x v="1"/>
    <x v="0"/>
    <n v="87"/>
    <x v="48"/>
    <x v="12"/>
    <s v="0921-12 3555"/>
    <s v="Berguvsv„gen  8"/>
    <x v="11"/>
    <x v="11"/>
    <x v="8"/>
    <s v="S-958 22"/>
    <s v="EMEA"/>
    <s v="Berglund"/>
    <s v="Christina"/>
    <s v="Medium"/>
  </r>
  <r>
    <n v="10327"/>
    <n v="25"/>
    <n v="45.86"/>
    <n v="5"/>
    <x v="1107"/>
    <x v="179"/>
    <x v="1"/>
    <n v="4"/>
    <n v="11"/>
    <x v="1"/>
    <x v="4"/>
    <n v="86"/>
    <x v="68"/>
    <x v="5"/>
    <s v="31 12 3555"/>
    <s v="Vinb'ltet 34"/>
    <x v="5"/>
    <x v="5"/>
    <x v="4"/>
    <n v="1734"/>
    <s v="EMEA"/>
    <s v="Petersen"/>
    <s v="Jytte"/>
    <s v="Small"/>
  </r>
  <r>
    <n v="10327"/>
    <n v="20"/>
    <n v="100"/>
    <n v="7"/>
    <x v="138"/>
    <x v="179"/>
    <x v="1"/>
    <n v="4"/>
    <n v="11"/>
    <x v="1"/>
    <x v="4"/>
    <n v="86"/>
    <x v="40"/>
    <x v="5"/>
    <s v="31 12 3555"/>
    <s v="Vinb'ltet 34"/>
    <x v="5"/>
    <x v="5"/>
    <x v="4"/>
    <n v="1734"/>
    <s v="EMEA"/>
    <s v="Petersen"/>
    <s v="Jytte"/>
    <s v="Medium"/>
  </r>
  <r>
    <n v="10327"/>
    <n v="21"/>
    <n v="96.31"/>
    <n v="1"/>
    <x v="1108"/>
    <x v="179"/>
    <x v="1"/>
    <n v="4"/>
    <n v="11"/>
    <x v="1"/>
    <x v="4"/>
    <n v="72"/>
    <x v="41"/>
    <x v="5"/>
    <s v="31 12 3555"/>
    <s v="Vinb'ltet 34"/>
    <x v="5"/>
    <x v="5"/>
    <x v="4"/>
    <n v="1734"/>
    <s v="EMEA"/>
    <s v="Petersen"/>
    <s v="Jytte"/>
    <s v="Small"/>
  </r>
  <r>
    <n v="10327"/>
    <n v="25"/>
    <n v="100"/>
    <n v="6"/>
    <x v="6"/>
    <x v="179"/>
    <x v="1"/>
    <n v="4"/>
    <n v="11"/>
    <x v="1"/>
    <x v="5"/>
    <n v="157"/>
    <x v="69"/>
    <x v="5"/>
    <s v="31 12 3555"/>
    <s v="Vinb'ltet 34"/>
    <x v="5"/>
    <x v="5"/>
    <x v="4"/>
    <n v="1734"/>
    <s v="EMEA"/>
    <s v="Petersen"/>
    <s v="Jytte"/>
    <s v="Small"/>
  </r>
  <r>
    <n v="10327"/>
    <n v="37"/>
    <n v="86.61"/>
    <n v="3"/>
    <x v="1109"/>
    <x v="179"/>
    <x v="1"/>
    <n v="4"/>
    <n v="11"/>
    <x v="1"/>
    <x v="4"/>
    <n v="99"/>
    <x v="43"/>
    <x v="5"/>
    <s v="31 12 3555"/>
    <s v="Vinb'ltet 34"/>
    <x v="5"/>
    <x v="5"/>
    <x v="4"/>
    <n v="1734"/>
    <s v="EMEA"/>
    <s v="Petersen"/>
    <s v="Jytte"/>
    <s v="Medium"/>
  </r>
  <r>
    <n v="10327"/>
    <n v="37"/>
    <n v="86.74"/>
    <n v="4"/>
    <x v="1110"/>
    <x v="179"/>
    <x v="1"/>
    <n v="4"/>
    <n v="11"/>
    <x v="1"/>
    <x v="4"/>
    <n v="54"/>
    <x v="39"/>
    <x v="5"/>
    <s v="31 12 3555"/>
    <s v="Vinb'ltet 34"/>
    <x v="5"/>
    <x v="5"/>
    <x v="4"/>
    <n v="1734"/>
    <s v="EMEA"/>
    <s v="Petersen"/>
    <s v="Jytte"/>
    <s v="Medium"/>
  </r>
  <r>
    <n v="10327"/>
    <n v="43"/>
    <n v="80"/>
    <n v="2"/>
    <x v="1111"/>
    <x v="179"/>
    <x v="1"/>
    <n v="4"/>
    <n v="11"/>
    <x v="1"/>
    <x v="4"/>
    <n v="100"/>
    <x v="46"/>
    <x v="5"/>
    <s v="31 12 3555"/>
    <s v="Vinb'ltet 34"/>
    <x v="5"/>
    <x v="5"/>
    <x v="4"/>
    <n v="1734"/>
    <s v="EMEA"/>
    <s v="Petersen"/>
    <s v="Jytte"/>
    <s v="Medium"/>
  </r>
  <r>
    <n v="10327"/>
    <n v="45"/>
    <n v="100"/>
    <n v="8"/>
    <x v="74"/>
    <x v="179"/>
    <x v="1"/>
    <n v="4"/>
    <n v="11"/>
    <x v="1"/>
    <x v="5"/>
    <n v="84"/>
    <x v="62"/>
    <x v="5"/>
    <s v="31 12 3555"/>
    <s v="Vinb'ltet 34"/>
    <x v="5"/>
    <x v="5"/>
    <x v="4"/>
    <n v="1734"/>
    <s v="EMEA"/>
    <s v="Petersen"/>
    <s v="Jytte"/>
    <s v="Medium"/>
  </r>
  <r>
    <n v="10328"/>
    <n v="20"/>
    <n v="72.98"/>
    <n v="2"/>
    <x v="108"/>
    <x v="180"/>
    <x v="0"/>
    <n v="4"/>
    <n v="11"/>
    <x v="1"/>
    <x v="0"/>
    <n v="65"/>
    <x v="55"/>
    <x v="6"/>
    <s v="035-640555"/>
    <s v="Via Ludovico il Moro 22"/>
    <x v="6"/>
    <x v="6"/>
    <x v="5"/>
    <n v="24100"/>
    <s v="EMEA"/>
    <s v="Rovelli"/>
    <s v="Giovanni"/>
    <s v="Small"/>
  </r>
  <r>
    <n v="10328"/>
    <n v="34"/>
    <n v="51.93"/>
    <n v="7"/>
    <x v="1112"/>
    <x v="180"/>
    <x v="0"/>
    <n v="4"/>
    <n v="11"/>
    <x v="1"/>
    <x v="0"/>
    <n v="43"/>
    <x v="54"/>
    <x v="6"/>
    <s v="035-640555"/>
    <s v="Via Ludovico il Moro 22"/>
    <x v="6"/>
    <x v="6"/>
    <x v="5"/>
    <n v="24100"/>
    <s v="EMEA"/>
    <s v="Rovelli"/>
    <s v="Giovanni"/>
    <s v="Small"/>
  </r>
  <r>
    <n v="10328"/>
    <n v="24"/>
    <n v="81.17"/>
    <n v="5"/>
    <x v="1113"/>
    <x v="180"/>
    <x v="0"/>
    <n v="4"/>
    <n v="11"/>
    <x v="1"/>
    <x v="0"/>
    <n v="68"/>
    <x v="57"/>
    <x v="6"/>
    <s v="035-640555"/>
    <s v="Via Ludovico il Moro 22"/>
    <x v="6"/>
    <x v="6"/>
    <x v="5"/>
    <n v="24100"/>
    <s v="EMEA"/>
    <s v="Rovelli"/>
    <s v="Giovanni"/>
    <s v="Small"/>
  </r>
  <r>
    <n v="10328"/>
    <n v="33"/>
    <n v="64"/>
    <n v="13"/>
    <x v="1114"/>
    <x v="180"/>
    <x v="0"/>
    <n v="4"/>
    <n v="11"/>
    <x v="1"/>
    <x v="5"/>
    <n v="80"/>
    <x v="66"/>
    <x v="6"/>
    <s v="035-640555"/>
    <s v="Via Ludovico il Moro 22"/>
    <x v="6"/>
    <x v="6"/>
    <x v="5"/>
    <n v="24100"/>
    <s v="EMEA"/>
    <s v="Rovelli"/>
    <s v="Giovanni"/>
    <s v="Small"/>
  </r>
  <r>
    <n v="10328"/>
    <n v="43"/>
    <n v="60.86"/>
    <n v="4"/>
    <x v="1115"/>
    <x v="180"/>
    <x v="0"/>
    <n v="4"/>
    <n v="11"/>
    <x v="1"/>
    <x v="5"/>
    <n v="72"/>
    <x v="56"/>
    <x v="6"/>
    <s v="035-640555"/>
    <s v="Via Ludovico il Moro 22"/>
    <x v="6"/>
    <x v="6"/>
    <x v="5"/>
    <n v="24100"/>
    <s v="EMEA"/>
    <s v="Rovelli"/>
    <s v="Giovanni"/>
    <s v="Small"/>
  </r>
  <r>
    <n v="10328"/>
    <n v="35"/>
    <n v="76.430000000000007"/>
    <n v="3"/>
    <x v="1116"/>
    <x v="180"/>
    <x v="0"/>
    <n v="4"/>
    <n v="11"/>
    <x v="1"/>
    <x v="5"/>
    <n v="68"/>
    <x v="65"/>
    <x v="6"/>
    <s v="035-640555"/>
    <s v="Via Ludovico il Moro 22"/>
    <x v="6"/>
    <x v="6"/>
    <x v="5"/>
    <n v="24100"/>
    <s v="EMEA"/>
    <s v="Rovelli"/>
    <s v="Giovanni"/>
    <s v="Small"/>
  </r>
  <r>
    <n v="10328"/>
    <n v="27"/>
    <n v="100"/>
    <n v="8"/>
    <x v="14"/>
    <x v="180"/>
    <x v="0"/>
    <n v="4"/>
    <n v="11"/>
    <x v="1"/>
    <x v="5"/>
    <n v="91"/>
    <x v="63"/>
    <x v="6"/>
    <s v="035-640555"/>
    <s v="Via Ludovico il Moro 22"/>
    <x v="6"/>
    <x v="6"/>
    <x v="5"/>
    <n v="24100"/>
    <s v="EMEA"/>
    <s v="Rovelli"/>
    <s v="Giovanni"/>
    <s v="Small"/>
  </r>
  <r>
    <n v="10328"/>
    <n v="48"/>
    <n v="58.92"/>
    <n v="1"/>
    <x v="1117"/>
    <x v="180"/>
    <x v="0"/>
    <n v="4"/>
    <n v="11"/>
    <x v="1"/>
    <x v="5"/>
    <n v="68"/>
    <x v="70"/>
    <x v="6"/>
    <s v="035-640555"/>
    <s v="Via Ludovico il Moro 22"/>
    <x v="6"/>
    <x v="6"/>
    <x v="5"/>
    <n v="24100"/>
    <s v="EMEA"/>
    <s v="Rovelli"/>
    <s v="Giovanni"/>
    <s v="Small"/>
  </r>
  <r>
    <n v="10328"/>
    <n v="33"/>
    <n v="100"/>
    <n v="11"/>
    <x v="29"/>
    <x v="180"/>
    <x v="0"/>
    <n v="4"/>
    <n v="11"/>
    <x v="1"/>
    <x v="5"/>
    <n v="118"/>
    <x v="64"/>
    <x v="6"/>
    <s v="035-640555"/>
    <s v="Via Ludovico il Moro 22"/>
    <x v="6"/>
    <x v="6"/>
    <x v="5"/>
    <n v="24100"/>
    <s v="EMEA"/>
    <s v="Rovelli"/>
    <s v="Giovanni"/>
    <s v="Medium"/>
  </r>
  <r>
    <n v="10328"/>
    <n v="39"/>
    <n v="85.87"/>
    <n v="12"/>
    <x v="1118"/>
    <x v="180"/>
    <x v="0"/>
    <n v="4"/>
    <n v="11"/>
    <x v="1"/>
    <x v="5"/>
    <n v="74"/>
    <x v="60"/>
    <x v="6"/>
    <s v="035-640555"/>
    <s v="Via Ludovico il Moro 22"/>
    <x v="6"/>
    <x v="6"/>
    <x v="5"/>
    <n v="24100"/>
    <s v="EMEA"/>
    <s v="Rovelli"/>
    <s v="Giovanni"/>
    <s v="Medium"/>
  </r>
  <r>
    <n v="10328"/>
    <n v="34"/>
    <n v="100"/>
    <n v="6"/>
    <x v="30"/>
    <x v="180"/>
    <x v="0"/>
    <n v="4"/>
    <n v="11"/>
    <x v="1"/>
    <x v="0"/>
    <n v="105"/>
    <x v="71"/>
    <x v="6"/>
    <s v="035-640555"/>
    <s v="Via Ludovico il Moro 22"/>
    <x v="6"/>
    <x v="6"/>
    <x v="5"/>
    <n v="24100"/>
    <s v="EMEA"/>
    <s v="Rovelli"/>
    <s v="Giovanni"/>
    <s v="Medium"/>
  </r>
  <r>
    <n v="10328"/>
    <n v="37"/>
    <n v="100"/>
    <n v="10"/>
    <x v="87"/>
    <x v="180"/>
    <x v="0"/>
    <n v="4"/>
    <n v="11"/>
    <x v="1"/>
    <x v="5"/>
    <n v="99"/>
    <x v="67"/>
    <x v="6"/>
    <s v="035-640555"/>
    <s v="Via Ludovico il Moro 22"/>
    <x v="6"/>
    <x v="6"/>
    <x v="5"/>
    <n v="24100"/>
    <s v="EMEA"/>
    <s v="Rovelli"/>
    <s v="Giovanni"/>
    <s v="Medium"/>
  </r>
  <r>
    <n v="10328"/>
    <n v="41"/>
    <n v="100"/>
    <n v="9"/>
    <x v="32"/>
    <x v="180"/>
    <x v="0"/>
    <n v="4"/>
    <n v="11"/>
    <x v="1"/>
    <x v="4"/>
    <n v="90"/>
    <x v="61"/>
    <x v="6"/>
    <s v="035-640555"/>
    <s v="Via Ludovico il Moro 22"/>
    <x v="6"/>
    <x v="6"/>
    <x v="5"/>
    <n v="24100"/>
    <s v="EMEA"/>
    <s v="Rovelli"/>
    <s v="Giovanni"/>
    <s v="Medium"/>
  </r>
  <r>
    <n v="10328"/>
    <n v="47"/>
    <n v="87.54"/>
    <n v="14"/>
    <x v="1119"/>
    <x v="180"/>
    <x v="0"/>
    <n v="4"/>
    <n v="11"/>
    <x v="1"/>
    <x v="5"/>
    <n v="109"/>
    <x v="58"/>
    <x v="6"/>
    <s v="035-640555"/>
    <s v="Via Ludovico il Moro 22"/>
    <x v="6"/>
    <x v="6"/>
    <x v="5"/>
    <n v="24100"/>
    <s v="EMEA"/>
    <s v="Rovelli"/>
    <s v="Giovanni"/>
    <s v="Medium"/>
  </r>
  <r>
    <n v="10329"/>
    <n v="20"/>
    <n v="100"/>
    <n v="2"/>
    <x v="138"/>
    <x v="181"/>
    <x v="0"/>
    <n v="4"/>
    <n v="11"/>
    <x v="1"/>
    <x v="6"/>
    <n v="118"/>
    <x v="79"/>
    <x v="7"/>
    <n v="2125557818"/>
    <s v="897 Long Airport Avenue"/>
    <x v="2"/>
    <x v="2"/>
    <x v="0"/>
    <n v="10022"/>
    <s v="NA"/>
    <s v="Yu"/>
    <s v="Kwai"/>
    <s v="Medium"/>
  </r>
  <r>
    <n v="10329"/>
    <n v="38"/>
    <n v="59.1"/>
    <n v="10"/>
    <x v="1120"/>
    <x v="181"/>
    <x v="0"/>
    <n v="4"/>
    <n v="11"/>
    <x v="1"/>
    <x v="2"/>
    <n v="80"/>
    <x v="81"/>
    <x v="7"/>
    <n v="2125557818"/>
    <s v="897 Long Airport Avenue"/>
    <x v="2"/>
    <x v="2"/>
    <x v="0"/>
    <n v="10022"/>
    <s v="NA"/>
    <s v="Yu"/>
    <s v="Kwai"/>
    <s v="Small"/>
  </r>
  <r>
    <n v="10329"/>
    <n v="24"/>
    <n v="100"/>
    <n v="6"/>
    <x v="26"/>
    <x v="181"/>
    <x v="0"/>
    <n v="4"/>
    <n v="11"/>
    <x v="1"/>
    <x v="6"/>
    <n v="150"/>
    <x v="74"/>
    <x v="7"/>
    <n v="2125557818"/>
    <s v="897 Long Airport Avenue"/>
    <x v="2"/>
    <x v="2"/>
    <x v="0"/>
    <n v="10022"/>
    <s v="NA"/>
    <s v="Yu"/>
    <s v="Kwai"/>
    <s v="Medium"/>
  </r>
  <r>
    <n v="10329"/>
    <n v="39"/>
    <n v="64.739999999999995"/>
    <n v="15"/>
    <x v="1121"/>
    <x v="181"/>
    <x v="0"/>
    <n v="4"/>
    <n v="11"/>
    <x v="1"/>
    <x v="2"/>
    <n v="115"/>
    <x v="92"/>
    <x v="7"/>
    <n v="2125557818"/>
    <s v="897 Long Airport Avenue"/>
    <x v="2"/>
    <x v="2"/>
    <x v="0"/>
    <n v="10022"/>
    <s v="NA"/>
    <s v="Yu"/>
    <s v="Kwai"/>
    <s v="Small"/>
  </r>
  <r>
    <n v="10329"/>
    <n v="26"/>
    <n v="100"/>
    <n v="3"/>
    <x v="7"/>
    <x v="181"/>
    <x v="0"/>
    <n v="4"/>
    <n v="11"/>
    <x v="1"/>
    <x v="6"/>
    <n v="193"/>
    <x v="76"/>
    <x v="7"/>
    <n v="2125557818"/>
    <s v="897 Long Airport Avenue"/>
    <x v="2"/>
    <x v="2"/>
    <x v="0"/>
    <n v="10022"/>
    <s v="NA"/>
    <s v="Yu"/>
    <s v="Kwai"/>
    <s v="Medium"/>
  </r>
  <r>
    <n v="10329"/>
    <n v="30"/>
    <n v="87.78"/>
    <n v="7"/>
    <x v="1122"/>
    <x v="181"/>
    <x v="0"/>
    <n v="4"/>
    <n v="11"/>
    <x v="1"/>
    <x v="6"/>
    <n v="112"/>
    <x v="75"/>
    <x v="7"/>
    <n v="2125557818"/>
    <s v="897 Long Airport Avenue"/>
    <x v="2"/>
    <x v="2"/>
    <x v="0"/>
    <n v="10022"/>
    <s v="NA"/>
    <s v="Yu"/>
    <s v="Kwai"/>
    <s v="Small"/>
  </r>
  <r>
    <n v="10329"/>
    <n v="45"/>
    <n v="63.91"/>
    <n v="11"/>
    <x v="1123"/>
    <x v="181"/>
    <x v="0"/>
    <n v="4"/>
    <n v="11"/>
    <x v="1"/>
    <x v="6"/>
    <n v="99"/>
    <x v="72"/>
    <x v="7"/>
    <n v="2125557818"/>
    <s v="897 Long Airport Avenue"/>
    <x v="2"/>
    <x v="2"/>
    <x v="0"/>
    <n v="10022"/>
    <s v="NA"/>
    <s v="Yu"/>
    <s v="Kwai"/>
    <s v="Small"/>
  </r>
  <r>
    <n v="10329"/>
    <n v="29"/>
    <n v="100"/>
    <n v="9"/>
    <x v="27"/>
    <x v="181"/>
    <x v="0"/>
    <n v="4"/>
    <n v="11"/>
    <x v="1"/>
    <x v="2"/>
    <n v="77"/>
    <x v="89"/>
    <x v="7"/>
    <n v="2125557818"/>
    <s v="897 Long Airport Avenue"/>
    <x v="2"/>
    <x v="2"/>
    <x v="0"/>
    <n v="10022"/>
    <s v="NA"/>
    <s v="Yu"/>
    <s v="Kwai"/>
    <s v="Small"/>
  </r>
  <r>
    <n v="10329"/>
    <n v="41"/>
    <n v="71.47"/>
    <n v="5"/>
    <x v="1124"/>
    <x v="181"/>
    <x v="0"/>
    <n v="4"/>
    <n v="11"/>
    <x v="1"/>
    <x v="2"/>
    <n v="194"/>
    <x v="90"/>
    <x v="7"/>
    <n v="2125557818"/>
    <s v="897 Long Airport Avenue"/>
    <x v="2"/>
    <x v="2"/>
    <x v="0"/>
    <n v="10022"/>
    <s v="NA"/>
    <s v="Yu"/>
    <s v="Kwai"/>
    <s v="Small"/>
  </r>
  <r>
    <n v="10329"/>
    <n v="33"/>
    <n v="100"/>
    <n v="14"/>
    <x v="29"/>
    <x v="181"/>
    <x v="0"/>
    <n v="4"/>
    <n v="11"/>
    <x v="1"/>
    <x v="2"/>
    <n v="79"/>
    <x v="91"/>
    <x v="7"/>
    <n v="2125557818"/>
    <s v="897 Long Airport Avenue"/>
    <x v="2"/>
    <x v="2"/>
    <x v="0"/>
    <n v="10022"/>
    <s v="NA"/>
    <s v="Yu"/>
    <s v="Kwai"/>
    <s v="Medium"/>
  </r>
  <r>
    <n v="10329"/>
    <n v="37"/>
    <n v="94.43"/>
    <n v="4"/>
    <x v="1125"/>
    <x v="181"/>
    <x v="0"/>
    <n v="4"/>
    <n v="11"/>
    <x v="1"/>
    <x v="6"/>
    <n v="76"/>
    <x v="78"/>
    <x v="7"/>
    <n v="2125557818"/>
    <s v="897 Long Airport Avenue"/>
    <x v="2"/>
    <x v="2"/>
    <x v="0"/>
    <n v="10022"/>
    <s v="NA"/>
    <s v="Yu"/>
    <s v="Kwai"/>
    <s v="Medium"/>
  </r>
  <r>
    <n v="10329"/>
    <n v="44"/>
    <n v="86.13"/>
    <n v="8"/>
    <x v="1126"/>
    <x v="181"/>
    <x v="0"/>
    <n v="4"/>
    <n v="11"/>
    <x v="1"/>
    <x v="5"/>
    <n v="49"/>
    <x v="59"/>
    <x v="7"/>
    <n v="2125557818"/>
    <s v="897 Long Airport Avenue"/>
    <x v="2"/>
    <x v="2"/>
    <x v="0"/>
    <n v="10022"/>
    <s v="NA"/>
    <s v="Yu"/>
    <s v="Kwai"/>
    <s v="Medium"/>
  </r>
  <r>
    <n v="10329"/>
    <n v="38"/>
    <n v="100"/>
    <n v="12"/>
    <x v="31"/>
    <x v="181"/>
    <x v="0"/>
    <n v="4"/>
    <n v="11"/>
    <x v="1"/>
    <x v="6"/>
    <n v="60"/>
    <x v="73"/>
    <x v="7"/>
    <n v="2125557818"/>
    <s v="897 Long Airport Avenue"/>
    <x v="2"/>
    <x v="2"/>
    <x v="0"/>
    <n v="10022"/>
    <s v="NA"/>
    <s v="Yu"/>
    <s v="Kwai"/>
    <s v="Medium"/>
  </r>
  <r>
    <n v="10329"/>
    <n v="46"/>
    <n v="83.63"/>
    <n v="13"/>
    <x v="1127"/>
    <x v="181"/>
    <x v="0"/>
    <n v="4"/>
    <n v="11"/>
    <x v="1"/>
    <x v="2"/>
    <n v="117"/>
    <x v="95"/>
    <x v="7"/>
    <n v="2125557818"/>
    <s v="897 Long Airport Avenue"/>
    <x v="2"/>
    <x v="2"/>
    <x v="0"/>
    <n v="10022"/>
    <s v="NA"/>
    <s v="Yu"/>
    <s v="Kwai"/>
    <s v="Medium"/>
  </r>
  <r>
    <n v="10329"/>
    <n v="42"/>
    <n v="100"/>
    <n v="1"/>
    <x v="19"/>
    <x v="181"/>
    <x v="0"/>
    <n v="4"/>
    <n v="11"/>
    <x v="1"/>
    <x v="6"/>
    <n v="95"/>
    <x v="77"/>
    <x v="7"/>
    <n v="2125557818"/>
    <s v="897 Long Airport Avenue"/>
    <x v="2"/>
    <x v="2"/>
    <x v="0"/>
    <n v="10022"/>
    <s v="NA"/>
    <s v="Yu"/>
    <s v="Kwai"/>
    <s v="Medium"/>
  </r>
  <r>
    <n v="10330"/>
    <n v="29"/>
    <n v="69.63"/>
    <n v="2"/>
    <x v="1128"/>
    <x v="182"/>
    <x v="0"/>
    <n v="4"/>
    <n v="11"/>
    <x v="1"/>
    <x v="6"/>
    <n v="62"/>
    <x v="87"/>
    <x v="8"/>
    <s v="+63 2 555 3587"/>
    <s v="15 McCallum Street - NatWest Center #13-03"/>
    <x v="7"/>
    <x v="7"/>
    <x v="6"/>
    <s v="1227 MM"/>
    <s v="Japan"/>
    <s v="Cruz"/>
    <s v="Arnold"/>
    <s v="Small"/>
  </r>
  <r>
    <n v="10330"/>
    <n v="42"/>
    <n v="81.03"/>
    <n v="1"/>
    <x v="1129"/>
    <x v="182"/>
    <x v="0"/>
    <n v="4"/>
    <n v="11"/>
    <x v="1"/>
    <x v="6"/>
    <n v="69"/>
    <x v="83"/>
    <x v="8"/>
    <s v="+63 2 555 3587"/>
    <s v="15 McCallum Street - NatWest Center #13-03"/>
    <x v="7"/>
    <x v="7"/>
    <x v="6"/>
    <s v="1227 MM"/>
    <s v="Japan"/>
    <s v="Cruz"/>
    <s v="Arnold"/>
    <s v="Medium"/>
  </r>
  <r>
    <n v="10330"/>
    <n v="37"/>
    <n v="100"/>
    <n v="3"/>
    <x v="87"/>
    <x v="182"/>
    <x v="0"/>
    <n v="4"/>
    <n v="11"/>
    <x v="1"/>
    <x v="2"/>
    <n v="146"/>
    <x v="86"/>
    <x v="8"/>
    <s v="+63 2 555 3587"/>
    <s v="15 McCallum Street - NatWest Center #13-03"/>
    <x v="7"/>
    <x v="7"/>
    <x v="6"/>
    <s v="1227 MM"/>
    <s v="Japan"/>
    <s v="Cruz"/>
    <s v="Arnold"/>
    <s v="Medium"/>
  </r>
  <r>
    <n v="10330"/>
    <n v="50"/>
    <n v="100"/>
    <n v="4"/>
    <x v="43"/>
    <x v="182"/>
    <x v="0"/>
    <n v="4"/>
    <n v="11"/>
    <x v="1"/>
    <x v="2"/>
    <n v="148"/>
    <x v="94"/>
    <x v="8"/>
    <s v="+63 2 555 3587"/>
    <s v="15 McCallum Street - NatWest Center #13-03"/>
    <x v="7"/>
    <x v="7"/>
    <x v="6"/>
    <s v="1227 MM"/>
    <s v="Japan"/>
    <s v="Cruz"/>
    <s v="Arnold"/>
    <s v="Medium"/>
  </r>
  <r>
    <n v="10331"/>
    <n v="30"/>
    <n v="32.47"/>
    <n v="8"/>
    <x v="1130"/>
    <x v="183"/>
    <x v="0"/>
    <n v="4"/>
    <n v="11"/>
    <x v="1"/>
    <x v="2"/>
    <n v="142"/>
    <x v="99"/>
    <x v="9"/>
    <n v="2155559857"/>
    <s v="11328 Douglas Av."/>
    <x v="8"/>
    <x v="8"/>
    <x v="0"/>
    <n v="71270"/>
    <s v="NA"/>
    <s v="Hernandez"/>
    <s v="Rosa"/>
    <s v="Small"/>
  </r>
  <r>
    <n v="10331"/>
    <n v="27"/>
    <n v="42.24"/>
    <n v="13"/>
    <x v="1131"/>
    <x v="183"/>
    <x v="0"/>
    <n v="4"/>
    <n v="11"/>
    <x v="1"/>
    <x v="2"/>
    <n v="37"/>
    <x v="96"/>
    <x v="9"/>
    <n v="2155559857"/>
    <s v="11328 Douglas Av."/>
    <x v="8"/>
    <x v="8"/>
    <x v="0"/>
    <n v="71270"/>
    <s v="NA"/>
    <s v="Hernandez"/>
    <s v="Rosa"/>
    <s v="Small"/>
  </r>
  <r>
    <n v="10331"/>
    <n v="26"/>
    <n v="64.900000000000006"/>
    <n v="10"/>
    <x v="1132"/>
    <x v="183"/>
    <x v="0"/>
    <n v="4"/>
    <n v="11"/>
    <x v="1"/>
    <x v="2"/>
    <n v="132"/>
    <x v="98"/>
    <x v="9"/>
    <n v="2155559857"/>
    <s v="11328 Douglas Av."/>
    <x v="8"/>
    <x v="8"/>
    <x v="0"/>
    <n v="71270"/>
    <s v="NA"/>
    <s v="Hernandez"/>
    <s v="Rosa"/>
    <s v="Small"/>
  </r>
  <r>
    <n v="10331"/>
    <n v="26"/>
    <n v="67.91"/>
    <n v="12"/>
    <x v="1133"/>
    <x v="183"/>
    <x v="0"/>
    <n v="4"/>
    <n v="11"/>
    <x v="1"/>
    <x v="2"/>
    <n v="141"/>
    <x v="100"/>
    <x v="9"/>
    <n v="2155559857"/>
    <s v="11328 Douglas Av."/>
    <x v="8"/>
    <x v="8"/>
    <x v="0"/>
    <n v="71270"/>
    <s v="NA"/>
    <s v="Hernandez"/>
    <s v="Rosa"/>
    <s v="Small"/>
  </r>
  <r>
    <n v="10331"/>
    <n v="20"/>
    <n v="100"/>
    <n v="5"/>
    <x v="138"/>
    <x v="183"/>
    <x v="0"/>
    <n v="4"/>
    <n v="11"/>
    <x v="1"/>
    <x v="6"/>
    <n v="81"/>
    <x v="85"/>
    <x v="9"/>
    <n v="2155559857"/>
    <s v="11328 Douglas Av."/>
    <x v="8"/>
    <x v="8"/>
    <x v="0"/>
    <n v="71270"/>
    <s v="NA"/>
    <s v="Hernandez"/>
    <s v="Rosa"/>
    <s v="Medium"/>
  </r>
  <r>
    <n v="10331"/>
    <n v="21"/>
    <n v="100"/>
    <n v="1"/>
    <x v="59"/>
    <x v="183"/>
    <x v="0"/>
    <n v="4"/>
    <n v="11"/>
    <x v="1"/>
    <x v="2"/>
    <n v="140"/>
    <x v="93"/>
    <x v="9"/>
    <n v="2155559857"/>
    <s v="11328 Douglas Av."/>
    <x v="8"/>
    <x v="8"/>
    <x v="0"/>
    <n v="71270"/>
    <s v="NA"/>
    <s v="Hernandez"/>
    <s v="Rosa"/>
    <s v="Medium"/>
  </r>
  <r>
    <n v="10331"/>
    <n v="25"/>
    <n v="100"/>
    <n v="9"/>
    <x v="6"/>
    <x v="183"/>
    <x v="0"/>
    <n v="4"/>
    <n v="11"/>
    <x v="1"/>
    <x v="2"/>
    <n v="61"/>
    <x v="82"/>
    <x v="9"/>
    <n v="2155559857"/>
    <s v="11328 Douglas Av."/>
    <x v="8"/>
    <x v="8"/>
    <x v="0"/>
    <n v="71270"/>
    <s v="NA"/>
    <s v="Hernandez"/>
    <s v="Rosa"/>
    <s v="Medium"/>
  </r>
  <r>
    <n v="10331"/>
    <n v="27"/>
    <n v="100"/>
    <n v="11"/>
    <x v="14"/>
    <x v="183"/>
    <x v="0"/>
    <n v="4"/>
    <n v="11"/>
    <x v="1"/>
    <x v="2"/>
    <n v="169"/>
    <x v="30"/>
    <x v="9"/>
    <n v="2155559857"/>
    <s v="11328 Douglas Av."/>
    <x v="8"/>
    <x v="8"/>
    <x v="0"/>
    <n v="71270"/>
    <s v="NA"/>
    <s v="Hernandez"/>
    <s v="Rosa"/>
    <s v="Medium"/>
  </r>
  <r>
    <n v="10331"/>
    <n v="28"/>
    <n v="100"/>
    <n v="3"/>
    <x v="141"/>
    <x v="183"/>
    <x v="0"/>
    <n v="4"/>
    <n v="11"/>
    <x v="1"/>
    <x v="6"/>
    <n v="40"/>
    <x v="80"/>
    <x v="9"/>
    <n v="2155559857"/>
    <s v="11328 Douglas Av."/>
    <x v="8"/>
    <x v="8"/>
    <x v="0"/>
    <n v="71270"/>
    <s v="NA"/>
    <s v="Hernandez"/>
    <s v="Rosa"/>
    <s v="Medium"/>
  </r>
  <r>
    <n v="10331"/>
    <n v="32"/>
    <n v="100"/>
    <n v="4"/>
    <x v="52"/>
    <x v="183"/>
    <x v="0"/>
    <n v="4"/>
    <n v="11"/>
    <x v="1"/>
    <x v="6"/>
    <n v="102"/>
    <x v="88"/>
    <x v="9"/>
    <n v="2155559857"/>
    <s v="11328 Douglas Av."/>
    <x v="8"/>
    <x v="8"/>
    <x v="0"/>
    <n v="71270"/>
    <s v="NA"/>
    <s v="Hernandez"/>
    <s v="Rosa"/>
    <s v="Medium"/>
  </r>
  <r>
    <n v="10331"/>
    <n v="44"/>
    <n v="74.040000000000006"/>
    <n v="7"/>
    <x v="1134"/>
    <x v="183"/>
    <x v="0"/>
    <n v="4"/>
    <n v="11"/>
    <x v="1"/>
    <x v="0"/>
    <n v="170"/>
    <x v="2"/>
    <x v="9"/>
    <n v="2155559857"/>
    <s v="11328 Douglas Av."/>
    <x v="8"/>
    <x v="8"/>
    <x v="0"/>
    <n v="71270"/>
    <s v="NA"/>
    <s v="Hernandez"/>
    <s v="Rosa"/>
    <s v="Medium"/>
  </r>
  <r>
    <n v="10331"/>
    <n v="41"/>
    <n v="100"/>
    <n v="2"/>
    <x v="32"/>
    <x v="183"/>
    <x v="0"/>
    <n v="4"/>
    <n v="11"/>
    <x v="1"/>
    <x v="2"/>
    <n v="80"/>
    <x v="84"/>
    <x v="9"/>
    <n v="2155559857"/>
    <s v="11328 Douglas Av."/>
    <x v="8"/>
    <x v="8"/>
    <x v="0"/>
    <n v="71270"/>
    <s v="NA"/>
    <s v="Hernandez"/>
    <s v="Rosa"/>
    <s v="Medium"/>
  </r>
  <r>
    <n v="10331"/>
    <n v="44"/>
    <n v="100"/>
    <n v="14"/>
    <x v="73"/>
    <x v="183"/>
    <x v="0"/>
    <n v="4"/>
    <n v="11"/>
    <x v="1"/>
    <x v="2"/>
    <n v="124"/>
    <x v="106"/>
    <x v="9"/>
    <n v="2155559857"/>
    <s v="11328 Douglas Av."/>
    <x v="8"/>
    <x v="8"/>
    <x v="0"/>
    <n v="71270"/>
    <s v="NA"/>
    <s v="Hernandez"/>
    <s v="Rosa"/>
    <s v="Medium"/>
  </r>
  <r>
    <n v="10331"/>
    <n v="46"/>
    <n v="100"/>
    <n v="6"/>
    <x v="20"/>
    <x v="183"/>
    <x v="0"/>
    <n v="4"/>
    <n v="11"/>
    <x v="1"/>
    <x v="2"/>
    <n v="141"/>
    <x v="97"/>
    <x v="9"/>
    <n v="2155559857"/>
    <s v="11328 Douglas Av."/>
    <x v="8"/>
    <x v="8"/>
    <x v="0"/>
    <n v="71270"/>
    <s v="NA"/>
    <s v="Hernandez"/>
    <s v="Rosa"/>
    <s v="Medium"/>
  </r>
  <r>
    <n v="10332"/>
    <n v="31"/>
    <n v="37.18"/>
    <n v="13"/>
    <x v="1135"/>
    <x v="183"/>
    <x v="0"/>
    <n v="4"/>
    <n v="11"/>
    <x v="1"/>
    <x v="2"/>
    <n v="107"/>
    <x v="107"/>
    <x v="10"/>
    <s v="(171) 555-1555"/>
    <s v="Fauntleroy Circus"/>
    <x v="9"/>
    <x v="9"/>
    <x v="7"/>
    <s v="EC2 5NT"/>
    <s v="EMEA"/>
    <s v="Ashworth"/>
    <s v="Victoria"/>
    <s v="Small"/>
  </r>
  <r>
    <n v="10332"/>
    <n v="24"/>
    <n v="52.67"/>
    <n v="1"/>
    <x v="1136"/>
    <x v="183"/>
    <x v="0"/>
    <n v="4"/>
    <n v="11"/>
    <x v="1"/>
    <x v="0"/>
    <n v="168"/>
    <x v="7"/>
    <x v="10"/>
    <s v="(171) 555-1555"/>
    <s v="Fauntleroy Circus"/>
    <x v="9"/>
    <x v="9"/>
    <x v="7"/>
    <s v="EC2 5NT"/>
    <s v="EMEA"/>
    <s v="Ashworth"/>
    <s v="Victoria"/>
    <s v="Small"/>
  </r>
  <r>
    <n v="10332"/>
    <n v="23"/>
    <n v="56.84"/>
    <n v="4"/>
    <x v="1137"/>
    <x v="183"/>
    <x v="0"/>
    <n v="4"/>
    <n v="11"/>
    <x v="1"/>
    <x v="2"/>
    <n v="73"/>
    <x v="104"/>
    <x v="10"/>
    <s v="(171) 555-1555"/>
    <s v="Fauntleroy Circus"/>
    <x v="9"/>
    <x v="9"/>
    <x v="7"/>
    <s v="EC2 5NT"/>
    <s v="EMEA"/>
    <s v="Ashworth"/>
    <s v="Victoria"/>
    <s v="Small"/>
  </r>
  <r>
    <n v="10332"/>
    <n v="45"/>
    <n v="34.19"/>
    <n v="12"/>
    <x v="1138"/>
    <x v="183"/>
    <x v="0"/>
    <n v="4"/>
    <n v="11"/>
    <x v="1"/>
    <x v="2"/>
    <n v="85"/>
    <x v="102"/>
    <x v="10"/>
    <s v="(171) 555-1555"/>
    <s v="Fauntleroy Circus"/>
    <x v="9"/>
    <x v="9"/>
    <x v="7"/>
    <s v="EC2 5NT"/>
    <s v="EMEA"/>
    <s v="Ashworth"/>
    <s v="Victoria"/>
    <s v="Small"/>
  </r>
  <r>
    <n v="10332"/>
    <n v="40"/>
    <n v="39.799999999999997"/>
    <n v="18"/>
    <x v="1139"/>
    <x v="183"/>
    <x v="0"/>
    <n v="4"/>
    <n v="11"/>
    <x v="1"/>
    <x v="0"/>
    <n v="104"/>
    <x v="14"/>
    <x v="10"/>
    <s v="(171) 555-1555"/>
    <s v="Fauntleroy Circus"/>
    <x v="9"/>
    <x v="9"/>
    <x v="7"/>
    <s v="EC2 5NT"/>
    <s v="EMEA"/>
    <s v="Ashworth"/>
    <s v="Victoria"/>
    <s v="Small"/>
  </r>
  <r>
    <n v="10332"/>
    <n v="20"/>
    <n v="87.96"/>
    <n v="5"/>
    <x v="1140"/>
    <x v="183"/>
    <x v="0"/>
    <n v="4"/>
    <n v="11"/>
    <x v="1"/>
    <x v="2"/>
    <n v="50"/>
    <x v="101"/>
    <x v="10"/>
    <s v="(171) 555-1555"/>
    <s v="Fauntleroy Circus"/>
    <x v="9"/>
    <x v="9"/>
    <x v="7"/>
    <s v="EC2 5NT"/>
    <s v="EMEA"/>
    <s v="Ashworth"/>
    <s v="Victoria"/>
    <s v="Small"/>
  </r>
  <r>
    <n v="10332"/>
    <n v="44"/>
    <n v="42.26"/>
    <n v="11"/>
    <x v="1141"/>
    <x v="183"/>
    <x v="0"/>
    <n v="4"/>
    <n v="11"/>
    <x v="1"/>
    <x v="2"/>
    <n v="117"/>
    <x v="108"/>
    <x v="10"/>
    <s v="(171) 555-1555"/>
    <s v="Fauntleroy Circus"/>
    <x v="9"/>
    <x v="9"/>
    <x v="7"/>
    <s v="EC2 5NT"/>
    <s v="EMEA"/>
    <s v="Ashworth"/>
    <s v="Victoria"/>
    <s v="Small"/>
  </r>
  <r>
    <n v="10332"/>
    <n v="21"/>
    <n v="100"/>
    <n v="3"/>
    <x v="59"/>
    <x v="183"/>
    <x v="0"/>
    <n v="4"/>
    <n v="11"/>
    <x v="1"/>
    <x v="2"/>
    <n v="71"/>
    <x v="103"/>
    <x v="10"/>
    <s v="(171) 555-1555"/>
    <s v="Fauntleroy Circus"/>
    <x v="9"/>
    <x v="9"/>
    <x v="7"/>
    <s v="EC2 5NT"/>
    <s v="EMEA"/>
    <s v="Ashworth"/>
    <s v="Victoria"/>
    <s v="Medium"/>
  </r>
  <r>
    <n v="10332"/>
    <n v="26"/>
    <n v="85.52"/>
    <n v="10"/>
    <x v="1142"/>
    <x v="183"/>
    <x v="0"/>
    <n v="4"/>
    <n v="11"/>
    <x v="1"/>
    <x v="0"/>
    <n v="44"/>
    <x v="5"/>
    <x v="10"/>
    <s v="(171) 555-1555"/>
    <s v="Fauntleroy Circus"/>
    <x v="9"/>
    <x v="9"/>
    <x v="7"/>
    <s v="EC2 5NT"/>
    <s v="EMEA"/>
    <s v="Ashworth"/>
    <s v="Victoria"/>
    <s v="Small"/>
  </r>
  <r>
    <n v="10332"/>
    <n v="35"/>
    <n v="64.69"/>
    <n v="8"/>
    <x v="1143"/>
    <x v="183"/>
    <x v="0"/>
    <n v="4"/>
    <n v="11"/>
    <x v="1"/>
    <x v="0"/>
    <n v="127"/>
    <x v="6"/>
    <x v="10"/>
    <s v="(171) 555-1555"/>
    <s v="Fauntleroy Circus"/>
    <x v="9"/>
    <x v="9"/>
    <x v="7"/>
    <s v="EC2 5NT"/>
    <s v="EMEA"/>
    <s v="Ashworth"/>
    <s v="Victoria"/>
    <s v="Small"/>
  </r>
  <r>
    <n v="10332"/>
    <n v="27"/>
    <n v="89.89"/>
    <n v="16"/>
    <x v="1144"/>
    <x v="183"/>
    <x v="0"/>
    <n v="4"/>
    <n v="11"/>
    <x v="1"/>
    <x v="0"/>
    <n v="53"/>
    <x v="8"/>
    <x v="10"/>
    <s v="(171) 555-1555"/>
    <s v="Fauntleroy Circus"/>
    <x v="9"/>
    <x v="9"/>
    <x v="7"/>
    <s v="EC2 5NT"/>
    <s v="EMEA"/>
    <s v="Ashworth"/>
    <s v="Victoria"/>
    <s v="Small"/>
  </r>
  <r>
    <n v="10332"/>
    <n v="26"/>
    <n v="100"/>
    <n v="17"/>
    <x v="7"/>
    <x v="183"/>
    <x v="0"/>
    <n v="4"/>
    <n v="11"/>
    <x v="1"/>
    <x v="0"/>
    <n v="62"/>
    <x v="12"/>
    <x v="10"/>
    <s v="(171) 555-1555"/>
    <s v="Fauntleroy Circus"/>
    <x v="9"/>
    <x v="9"/>
    <x v="7"/>
    <s v="EC2 5NT"/>
    <s v="EMEA"/>
    <s v="Ashworth"/>
    <s v="Victoria"/>
    <s v="Small"/>
  </r>
  <r>
    <n v="10332"/>
    <n v="41"/>
    <n v="77.239999999999995"/>
    <n v="14"/>
    <x v="1145"/>
    <x v="183"/>
    <x v="0"/>
    <n v="4"/>
    <n v="11"/>
    <x v="1"/>
    <x v="0"/>
    <n v="41"/>
    <x v="0"/>
    <x v="10"/>
    <s v="(171) 555-1555"/>
    <s v="Fauntleroy Circus"/>
    <x v="9"/>
    <x v="9"/>
    <x v="7"/>
    <s v="EC2 5NT"/>
    <s v="EMEA"/>
    <s v="Ashworth"/>
    <s v="Victoria"/>
    <s v="Medium"/>
  </r>
  <r>
    <n v="10332"/>
    <n v="38"/>
    <n v="84.25"/>
    <n v="9"/>
    <x v="1146"/>
    <x v="183"/>
    <x v="0"/>
    <n v="4"/>
    <n v="11"/>
    <x v="1"/>
    <x v="0"/>
    <n v="60"/>
    <x v="3"/>
    <x v="10"/>
    <s v="(171) 555-1555"/>
    <s v="Fauntleroy Circus"/>
    <x v="9"/>
    <x v="9"/>
    <x v="7"/>
    <s v="EC2 5NT"/>
    <s v="EMEA"/>
    <s v="Ashworth"/>
    <s v="Victoria"/>
    <s v="Medium"/>
  </r>
  <r>
    <n v="10332"/>
    <n v="39"/>
    <n v="86.72"/>
    <n v="7"/>
    <x v="1147"/>
    <x v="183"/>
    <x v="0"/>
    <n v="4"/>
    <n v="11"/>
    <x v="1"/>
    <x v="2"/>
    <n v="90"/>
    <x v="105"/>
    <x v="10"/>
    <s v="(171) 555-1555"/>
    <s v="Fauntleroy Circus"/>
    <x v="9"/>
    <x v="9"/>
    <x v="7"/>
    <s v="EC2 5NT"/>
    <s v="EMEA"/>
    <s v="Ashworth"/>
    <s v="Victoria"/>
    <s v="Medium"/>
  </r>
  <r>
    <n v="10332"/>
    <n v="45"/>
    <n v="81.91"/>
    <n v="6"/>
    <x v="1148"/>
    <x v="183"/>
    <x v="0"/>
    <n v="4"/>
    <n v="11"/>
    <x v="1"/>
    <x v="0"/>
    <n v="33"/>
    <x v="4"/>
    <x v="10"/>
    <s v="(171) 555-1555"/>
    <s v="Fauntleroy Circus"/>
    <x v="9"/>
    <x v="9"/>
    <x v="7"/>
    <s v="EC2 5NT"/>
    <s v="EMEA"/>
    <s v="Ashworth"/>
    <s v="Victoria"/>
    <s v="Medium"/>
  </r>
  <r>
    <n v="10332"/>
    <n v="46"/>
    <n v="95.13"/>
    <n v="15"/>
    <x v="1149"/>
    <x v="183"/>
    <x v="0"/>
    <n v="4"/>
    <n v="11"/>
    <x v="1"/>
    <x v="0"/>
    <n v="102"/>
    <x v="9"/>
    <x v="10"/>
    <s v="(171) 555-1555"/>
    <s v="Fauntleroy Circus"/>
    <x v="9"/>
    <x v="9"/>
    <x v="7"/>
    <s v="EC2 5NT"/>
    <s v="EMEA"/>
    <s v="Ashworth"/>
    <s v="Victoria"/>
    <s v="Medium"/>
  </r>
  <r>
    <n v="10332"/>
    <n v="50"/>
    <n v="100"/>
    <n v="2"/>
    <x v="43"/>
    <x v="183"/>
    <x v="0"/>
    <n v="4"/>
    <n v="11"/>
    <x v="1"/>
    <x v="0"/>
    <n v="92"/>
    <x v="1"/>
    <x v="10"/>
    <s v="(171) 555-1555"/>
    <s v="Fauntleroy Circus"/>
    <x v="9"/>
    <x v="9"/>
    <x v="7"/>
    <s v="EC2 5NT"/>
    <s v="EMEA"/>
    <s v="Ashworth"/>
    <s v="Victoria"/>
    <s v="Large"/>
  </r>
  <r>
    <n v="10333"/>
    <n v="29"/>
    <n v="40.25"/>
    <n v="7"/>
    <x v="1150"/>
    <x v="184"/>
    <x v="0"/>
    <n v="4"/>
    <n v="11"/>
    <x v="1"/>
    <x v="1"/>
    <n v="116"/>
    <x v="20"/>
    <x v="11"/>
    <n v="6505555787"/>
    <s v="5557 North Pendale Street"/>
    <x v="10"/>
    <x v="10"/>
    <x v="0"/>
    <n v="94103"/>
    <s v="NA"/>
    <s v="Murphy"/>
    <s v="Julie"/>
    <s v="Small"/>
  </r>
  <r>
    <n v="10333"/>
    <n v="24"/>
    <n v="79.86"/>
    <n v="8"/>
    <x v="1151"/>
    <x v="184"/>
    <x v="0"/>
    <n v="4"/>
    <n v="11"/>
    <x v="1"/>
    <x v="0"/>
    <n v="50"/>
    <x v="11"/>
    <x v="11"/>
    <n v="6505555787"/>
    <s v="5557 North Pendale Street"/>
    <x v="10"/>
    <x v="10"/>
    <x v="0"/>
    <n v="94103"/>
    <s v="NA"/>
    <s v="Murphy"/>
    <s v="Julie"/>
    <s v="Small"/>
  </r>
  <r>
    <n v="10333"/>
    <n v="33"/>
    <n v="73.69"/>
    <n v="4"/>
    <x v="1152"/>
    <x v="184"/>
    <x v="0"/>
    <n v="4"/>
    <n v="11"/>
    <x v="1"/>
    <x v="1"/>
    <n v="64"/>
    <x v="19"/>
    <x v="11"/>
    <n v="6505555787"/>
    <s v="5557 North Pendale Street"/>
    <x v="10"/>
    <x v="10"/>
    <x v="0"/>
    <n v="94103"/>
    <s v="NA"/>
    <s v="Murphy"/>
    <s v="Julie"/>
    <s v="Small"/>
  </r>
  <r>
    <n v="10333"/>
    <n v="26"/>
    <n v="100"/>
    <n v="3"/>
    <x v="7"/>
    <x v="184"/>
    <x v="0"/>
    <n v="4"/>
    <n v="11"/>
    <x v="1"/>
    <x v="2"/>
    <n v="214"/>
    <x v="16"/>
    <x v="11"/>
    <n v="6505555787"/>
    <s v="5557 North Pendale Street"/>
    <x v="10"/>
    <x v="10"/>
    <x v="0"/>
    <n v="94103"/>
    <s v="NA"/>
    <s v="Murphy"/>
    <s v="Julie"/>
    <s v="Medium"/>
  </r>
  <r>
    <n v="10333"/>
    <n v="31"/>
    <n v="90.17"/>
    <n v="5"/>
    <x v="158"/>
    <x v="184"/>
    <x v="0"/>
    <n v="4"/>
    <n v="11"/>
    <x v="1"/>
    <x v="0"/>
    <n v="101"/>
    <x v="13"/>
    <x v="11"/>
    <n v="6505555787"/>
    <s v="5557 North Pendale Street"/>
    <x v="10"/>
    <x v="10"/>
    <x v="0"/>
    <n v="94103"/>
    <s v="NA"/>
    <s v="Murphy"/>
    <s v="Julie"/>
    <s v="Small"/>
  </r>
  <r>
    <n v="10333"/>
    <n v="33"/>
    <n v="99.21"/>
    <n v="6"/>
    <x v="1153"/>
    <x v="184"/>
    <x v="0"/>
    <n v="4"/>
    <n v="11"/>
    <x v="1"/>
    <x v="1"/>
    <n v="136"/>
    <x v="17"/>
    <x v="11"/>
    <n v="6505555787"/>
    <s v="5557 North Pendale Street"/>
    <x v="10"/>
    <x v="10"/>
    <x v="0"/>
    <n v="94103"/>
    <s v="NA"/>
    <s v="Murphy"/>
    <s v="Julie"/>
    <s v="Medium"/>
  </r>
  <r>
    <n v="10333"/>
    <n v="39"/>
    <n v="100"/>
    <n v="1"/>
    <x v="9"/>
    <x v="184"/>
    <x v="0"/>
    <n v="4"/>
    <n v="11"/>
    <x v="1"/>
    <x v="0"/>
    <n v="97"/>
    <x v="15"/>
    <x v="11"/>
    <n v="6505555787"/>
    <s v="5557 North Pendale Street"/>
    <x v="10"/>
    <x v="10"/>
    <x v="0"/>
    <n v="94103"/>
    <s v="NA"/>
    <s v="Murphy"/>
    <s v="Julie"/>
    <s v="Medium"/>
  </r>
  <r>
    <n v="10333"/>
    <n v="46"/>
    <n v="100"/>
    <n v="2"/>
    <x v="20"/>
    <x v="184"/>
    <x v="0"/>
    <n v="4"/>
    <n v="11"/>
    <x v="1"/>
    <x v="0"/>
    <n v="99"/>
    <x v="25"/>
    <x v="11"/>
    <n v="6505555787"/>
    <s v="5557 North Pendale Street"/>
    <x v="10"/>
    <x v="10"/>
    <x v="0"/>
    <n v="94103"/>
    <s v="NA"/>
    <s v="Murphy"/>
    <s v="Julie"/>
    <s v="Large"/>
  </r>
  <r>
    <n v="10334"/>
    <n v="20"/>
    <n v="100"/>
    <n v="3"/>
    <x v="138"/>
    <x v="185"/>
    <x v="3"/>
    <n v="4"/>
    <n v="11"/>
    <x v="1"/>
    <x v="2"/>
    <n v="169"/>
    <x v="30"/>
    <x v="12"/>
    <s v="0921-12 3555"/>
    <s v="Berguvsv„gen  8"/>
    <x v="11"/>
    <x v="11"/>
    <x v="8"/>
    <s v="S-958 22"/>
    <s v="EMEA"/>
    <s v="Berglund"/>
    <s v="Christina"/>
    <s v="Small"/>
  </r>
  <r>
    <n v="10334"/>
    <n v="34"/>
    <n v="61.38"/>
    <n v="1"/>
    <x v="1154"/>
    <x v="185"/>
    <x v="3"/>
    <n v="4"/>
    <n v="11"/>
    <x v="1"/>
    <x v="1"/>
    <n v="60"/>
    <x v="10"/>
    <x v="12"/>
    <s v="0921-12 3555"/>
    <s v="Berguvsv„gen  8"/>
    <x v="11"/>
    <x v="11"/>
    <x v="8"/>
    <s v="S-958 22"/>
    <s v="EMEA"/>
    <s v="Berglund"/>
    <s v="Christina"/>
    <s v="Small"/>
  </r>
  <r>
    <n v="10334"/>
    <n v="26"/>
    <n v="100"/>
    <n v="2"/>
    <x v="7"/>
    <x v="185"/>
    <x v="3"/>
    <n v="4"/>
    <n v="11"/>
    <x v="1"/>
    <x v="2"/>
    <n v="147"/>
    <x v="23"/>
    <x v="12"/>
    <s v="0921-12 3555"/>
    <s v="Berguvsv„gen  8"/>
    <x v="11"/>
    <x v="11"/>
    <x v="8"/>
    <s v="S-958 22"/>
    <s v="EMEA"/>
    <s v="Berglund"/>
    <s v="Christina"/>
    <s v="Medium"/>
  </r>
  <r>
    <n v="10334"/>
    <n v="42"/>
    <n v="100"/>
    <n v="5"/>
    <x v="19"/>
    <x v="185"/>
    <x v="3"/>
    <n v="4"/>
    <n v="11"/>
    <x v="1"/>
    <x v="1"/>
    <n v="127"/>
    <x v="22"/>
    <x v="12"/>
    <s v="0921-12 3555"/>
    <s v="Berguvsv„gen  8"/>
    <x v="11"/>
    <x v="11"/>
    <x v="8"/>
    <s v="S-958 22"/>
    <s v="EMEA"/>
    <s v="Berglund"/>
    <s v="Christina"/>
    <s v="Medium"/>
  </r>
  <r>
    <n v="10334"/>
    <n v="46"/>
    <n v="100"/>
    <n v="6"/>
    <x v="20"/>
    <x v="185"/>
    <x v="3"/>
    <n v="4"/>
    <n v="11"/>
    <x v="1"/>
    <x v="1"/>
    <n v="122"/>
    <x v="33"/>
    <x v="12"/>
    <s v="0921-12 3555"/>
    <s v="Berguvsv„gen  8"/>
    <x v="11"/>
    <x v="11"/>
    <x v="8"/>
    <s v="S-958 22"/>
    <s v="EMEA"/>
    <s v="Berglund"/>
    <s v="Christina"/>
    <s v="Medium"/>
  </r>
  <r>
    <n v="10334"/>
    <n v="49"/>
    <n v="100"/>
    <n v="4"/>
    <x v="94"/>
    <x v="185"/>
    <x v="3"/>
    <n v="4"/>
    <n v="11"/>
    <x v="1"/>
    <x v="1"/>
    <n v="121"/>
    <x v="21"/>
    <x v="12"/>
    <s v="0921-12 3555"/>
    <s v="Berguvsv„gen  8"/>
    <x v="11"/>
    <x v="11"/>
    <x v="8"/>
    <s v="S-958 22"/>
    <s v="EMEA"/>
    <s v="Berglund"/>
    <s v="Christina"/>
    <s v="Medium"/>
  </r>
  <r>
    <n v="10335"/>
    <n v="33"/>
    <n v="37.130000000000003"/>
    <n v="2"/>
    <x v="1155"/>
    <x v="185"/>
    <x v="0"/>
    <n v="4"/>
    <n v="11"/>
    <x v="1"/>
    <x v="2"/>
    <n v="35"/>
    <x v="28"/>
    <x v="13"/>
    <n v="4155551450"/>
    <s v="5677 Strong St."/>
    <x v="12"/>
    <x v="10"/>
    <x v="0"/>
    <n v="97562"/>
    <s v="NA"/>
    <s v="Nelson"/>
    <s v="Valarie"/>
    <s v="Small"/>
  </r>
  <r>
    <n v="10335"/>
    <n v="40"/>
    <n v="60.6"/>
    <n v="3"/>
    <x v="1156"/>
    <x v="185"/>
    <x v="0"/>
    <n v="4"/>
    <n v="11"/>
    <x v="1"/>
    <x v="1"/>
    <n v="54"/>
    <x v="26"/>
    <x v="13"/>
    <n v="4155551450"/>
    <s v="5677 Strong St."/>
    <x v="12"/>
    <x v="10"/>
    <x v="0"/>
    <n v="97562"/>
    <s v="NA"/>
    <s v="Nelson"/>
    <s v="Valarie"/>
    <s v="Small"/>
  </r>
  <r>
    <n v="10335"/>
    <n v="44"/>
    <n v="100"/>
    <n v="1"/>
    <x v="73"/>
    <x v="185"/>
    <x v="0"/>
    <n v="4"/>
    <n v="11"/>
    <x v="1"/>
    <x v="1"/>
    <n v="96"/>
    <x v="18"/>
    <x v="13"/>
    <n v="4155551450"/>
    <s v="5677 Strong St."/>
    <x v="12"/>
    <x v="10"/>
    <x v="0"/>
    <n v="97562"/>
    <s v="NA"/>
    <s v="Nelson"/>
    <s v="Valarie"/>
    <s v="Medium"/>
  </r>
  <r>
    <n v="10336"/>
    <n v="33"/>
    <n v="57.22"/>
    <n v="10"/>
    <x v="1157"/>
    <x v="186"/>
    <x v="0"/>
    <n v="4"/>
    <n v="11"/>
    <x v="1"/>
    <x v="2"/>
    <n v="207"/>
    <x v="51"/>
    <x v="14"/>
    <s v="(1) 42.34.2555"/>
    <s v="265, boulevard Charonne"/>
    <x v="13"/>
    <x v="12"/>
    <x v="9"/>
    <n v="75012"/>
    <s v="EMEA"/>
    <s v="Bertrand"/>
    <s v="Marie"/>
    <s v="Small"/>
  </r>
  <r>
    <n v="10336"/>
    <n v="21"/>
    <n v="100"/>
    <n v="7"/>
    <x v="59"/>
    <x v="186"/>
    <x v="0"/>
    <n v="4"/>
    <n v="11"/>
    <x v="1"/>
    <x v="3"/>
    <n v="100"/>
    <x v="49"/>
    <x v="14"/>
    <s v="(1) 42.34.2555"/>
    <s v="265, boulevard Charonne"/>
    <x v="13"/>
    <x v="12"/>
    <x v="9"/>
    <n v="75012"/>
    <s v="EMEA"/>
    <s v="Bertrand"/>
    <s v="Marie"/>
    <s v="Small"/>
  </r>
  <r>
    <n v="10336"/>
    <n v="23"/>
    <n v="100"/>
    <n v="8"/>
    <x v="25"/>
    <x v="186"/>
    <x v="0"/>
    <n v="4"/>
    <n v="11"/>
    <x v="1"/>
    <x v="1"/>
    <n v="115"/>
    <x v="35"/>
    <x v="14"/>
    <s v="(1) 42.34.2555"/>
    <s v="265, boulevard Charonne"/>
    <x v="13"/>
    <x v="12"/>
    <x v="9"/>
    <n v="75012"/>
    <s v="EMEA"/>
    <s v="Bertrand"/>
    <s v="Marie"/>
    <s v="Medium"/>
  </r>
  <r>
    <n v="10336"/>
    <n v="31"/>
    <n v="84.71"/>
    <n v="9"/>
    <x v="1158"/>
    <x v="186"/>
    <x v="0"/>
    <n v="4"/>
    <n v="11"/>
    <x v="1"/>
    <x v="3"/>
    <n v="62"/>
    <x v="34"/>
    <x v="14"/>
    <s v="(1) 42.34.2555"/>
    <s v="265, boulevard Charonne"/>
    <x v="13"/>
    <x v="12"/>
    <x v="9"/>
    <n v="75012"/>
    <s v="EMEA"/>
    <s v="Bertrand"/>
    <s v="Marie"/>
    <s v="Small"/>
  </r>
  <r>
    <n v="10336"/>
    <n v="31"/>
    <n v="100"/>
    <n v="5"/>
    <x v="15"/>
    <x v="186"/>
    <x v="0"/>
    <n v="4"/>
    <n v="11"/>
    <x v="1"/>
    <x v="2"/>
    <n v="118"/>
    <x v="32"/>
    <x v="14"/>
    <s v="(1) 42.34.2555"/>
    <s v="265, boulevard Charonne"/>
    <x v="13"/>
    <x v="12"/>
    <x v="9"/>
    <n v="75012"/>
    <s v="EMEA"/>
    <s v="Bertrand"/>
    <s v="Marie"/>
    <s v="Medium"/>
  </r>
  <r>
    <n v="10336"/>
    <n v="49"/>
    <n v="63.38"/>
    <n v="1"/>
    <x v="1159"/>
    <x v="186"/>
    <x v="0"/>
    <n v="4"/>
    <n v="11"/>
    <x v="1"/>
    <x v="2"/>
    <n v="173"/>
    <x v="45"/>
    <x v="14"/>
    <s v="(1) 42.34.2555"/>
    <s v="265, boulevard Charonne"/>
    <x v="13"/>
    <x v="12"/>
    <x v="9"/>
    <n v="75012"/>
    <s v="EMEA"/>
    <s v="Bertrand"/>
    <s v="Marie"/>
    <s v="Medium"/>
  </r>
  <r>
    <n v="10336"/>
    <n v="33"/>
    <n v="100"/>
    <n v="11"/>
    <x v="29"/>
    <x v="186"/>
    <x v="0"/>
    <n v="4"/>
    <n v="11"/>
    <x v="1"/>
    <x v="2"/>
    <n v="151"/>
    <x v="36"/>
    <x v="14"/>
    <s v="(1) 42.34.2555"/>
    <s v="265, boulevard Charonne"/>
    <x v="13"/>
    <x v="12"/>
    <x v="9"/>
    <n v="75012"/>
    <s v="EMEA"/>
    <s v="Bertrand"/>
    <s v="Marie"/>
    <s v="Medium"/>
  </r>
  <r>
    <n v="10336"/>
    <n v="38"/>
    <n v="100"/>
    <n v="3"/>
    <x v="31"/>
    <x v="186"/>
    <x v="0"/>
    <n v="4"/>
    <n v="11"/>
    <x v="1"/>
    <x v="1"/>
    <n v="118"/>
    <x v="38"/>
    <x v="14"/>
    <s v="(1) 42.34.2555"/>
    <s v="265, boulevard Charonne"/>
    <x v="13"/>
    <x v="12"/>
    <x v="9"/>
    <n v="75012"/>
    <s v="EMEA"/>
    <s v="Bertrand"/>
    <s v="Marie"/>
    <s v="Medium"/>
  </r>
  <r>
    <n v="10336"/>
    <n v="45"/>
    <n v="100"/>
    <n v="4"/>
    <x v="74"/>
    <x v="186"/>
    <x v="0"/>
    <n v="4"/>
    <n v="11"/>
    <x v="1"/>
    <x v="2"/>
    <n v="57"/>
    <x v="29"/>
    <x v="14"/>
    <s v="(1) 42.34.2555"/>
    <s v="265, boulevard Charonne"/>
    <x v="13"/>
    <x v="12"/>
    <x v="9"/>
    <n v="75012"/>
    <s v="EMEA"/>
    <s v="Bertrand"/>
    <s v="Marie"/>
    <s v="Medium"/>
  </r>
  <r>
    <n v="10336"/>
    <n v="46"/>
    <n v="100"/>
    <n v="2"/>
    <x v="20"/>
    <x v="186"/>
    <x v="0"/>
    <n v="4"/>
    <n v="11"/>
    <x v="1"/>
    <x v="2"/>
    <n v="101"/>
    <x v="24"/>
    <x v="14"/>
    <s v="(1) 42.34.2555"/>
    <s v="265, boulevard Charonne"/>
    <x v="13"/>
    <x v="12"/>
    <x v="9"/>
    <n v="75012"/>
    <s v="EMEA"/>
    <s v="Bertrand"/>
    <s v="Marie"/>
    <s v="Large"/>
  </r>
  <r>
    <n v="10336"/>
    <n v="48"/>
    <n v="100"/>
    <n v="12"/>
    <x v="98"/>
    <x v="186"/>
    <x v="0"/>
    <n v="4"/>
    <n v="11"/>
    <x v="1"/>
    <x v="0"/>
    <n v="136"/>
    <x v="42"/>
    <x v="14"/>
    <s v="(1) 42.34.2555"/>
    <s v="265, boulevard Charonne"/>
    <x v="13"/>
    <x v="12"/>
    <x v="9"/>
    <n v="75012"/>
    <s v="EMEA"/>
    <s v="Bertrand"/>
    <s v="Marie"/>
    <s v="Medium"/>
  </r>
  <r>
    <n v="10336"/>
    <n v="49"/>
    <n v="100"/>
    <n v="6"/>
    <x v="94"/>
    <x v="186"/>
    <x v="0"/>
    <n v="4"/>
    <n v="11"/>
    <x v="1"/>
    <x v="2"/>
    <n v="163"/>
    <x v="31"/>
    <x v="14"/>
    <s v="(1) 42.34.2555"/>
    <s v="265, boulevard Charonne"/>
    <x v="13"/>
    <x v="12"/>
    <x v="9"/>
    <n v="75012"/>
    <s v="EMEA"/>
    <s v="Bertrand"/>
    <s v="Marie"/>
    <s v="Large"/>
  </r>
  <r>
    <n v="10337"/>
    <n v="25"/>
    <n v="48.05"/>
    <n v="8"/>
    <x v="1160"/>
    <x v="187"/>
    <x v="0"/>
    <n v="4"/>
    <n v="11"/>
    <x v="1"/>
    <x v="2"/>
    <n v="136"/>
    <x v="53"/>
    <x v="15"/>
    <n v="2125558493"/>
    <s v="5905 Pompton St."/>
    <x v="2"/>
    <x v="2"/>
    <x v="0"/>
    <n v="10022"/>
    <s v="NA"/>
    <s v="Hernandez"/>
    <s v="Maria"/>
    <s v="Small"/>
  </r>
  <r>
    <n v="10337"/>
    <n v="29"/>
    <n v="71.97"/>
    <n v="4"/>
    <x v="1161"/>
    <x v="187"/>
    <x v="0"/>
    <n v="4"/>
    <n v="11"/>
    <x v="1"/>
    <x v="4"/>
    <n v="122"/>
    <x v="52"/>
    <x v="15"/>
    <n v="2125558493"/>
    <s v="5905 Pompton St."/>
    <x v="2"/>
    <x v="2"/>
    <x v="0"/>
    <n v="10022"/>
    <s v="NA"/>
    <s v="Hernandez"/>
    <s v="Maria"/>
    <s v="Small"/>
  </r>
  <r>
    <n v="10337"/>
    <n v="21"/>
    <n v="100"/>
    <n v="6"/>
    <x v="59"/>
    <x v="187"/>
    <x v="0"/>
    <n v="4"/>
    <n v="11"/>
    <x v="1"/>
    <x v="3"/>
    <n v="58"/>
    <x v="27"/>
    <x v="15"/>
    <n v="2125558493"/>
    <s v="5905 Pompton St."/>
    <x v="2"/>
    <x v="2"/>
    <x v="0"/>
    <n v="10022"/>
    <s v="NA"/>
    <s v="Hernandez"/>
    <s v="Maria"/>
    <s v="Small"/>
  </r>
  <r>
    <n v="10337"/>
    <n v="36"/>
    <n v="70.3"/>
    <n v="9"/>
    <x v="1162"/>
    <x v="187"/>
    <x v="0"/>
    <n v="4"/>
    <n v="11"/>
    <x v="1"/>
    <x v="4"/>
    <n v="86"/>
    <x v="40"/>
    <x v="15"/>
    <n v="2125558493"/>
    <s v="5905 Pompton St."/>
    <x v="2"/>
    <x v="2"/>
    <x v="0"/>
    <n v="10022"/>
    <s v="NA"/>
    <s v="Hernandez"/>
    <s v="Maria"/>
    <s v="Small"/>
  </r>
  <r>
    <n v="10337"/>
    <n v="36"/>
    <n v="71.89"/>
    <n v="7"/>
    <x v="1163"/>
    <x v="187"/>
    <x v="0"/>
    <n v="4"/>
    <n v="11"/>
    <x v="1"/>
    <x v="4"/>
    <n v="99"/>
    <x v="43"/>
    <x v="15"/>
    <n v="2125558493"/>
    <s v="5905 Pompton St."/>
    <x v="2"/>
    <x v="2"/>
    <x v="0"/>
    <n v="10022"/>
    <s v="NA"/>
    <s v="Hernandez"/>
    <s v="Maria"/>
    <s v="Small"/>
  </r>
  <r>
    <n v="10337"/>
    <n v="31"/>
    <n v="89.38"/>
    <n v="1"/>
    <x v="1164"/>
    <x v="187"/>
    <x v="0"/>
    <n v="4"/>
    <n v="11"/>
    <x v="1"/>
    <x v="4"/>
    <n v="100"/>
    <x v="46"/>
    <x v="15"/>
    <n v="2125558493"/>
    <s v="5905 Pompton St."/>
    <x v="2"/>
    <x v="2"/>
    <x v="0"/>
    <n v="10022"/>
    <s v="NA"/>
    <s v="Hernandez"/>
    <s v="Maria"/>
    <s v="Small"/>
  </r>
  <r>
    <n v="10337"/>
    <n v="29"/>
    <n v="100"/>
    <n v="2"/>
    <x v="27"/>
    <x v="187"/>
    <x v="0"/>
    <n v="4"/>
    <n v="11"/>
    <x v="1"/>
    <x v="0"/>
    <n v="87"/>
    <x v="48"/>
    <x v="15"/>
    <n v="2125558493"/>
    <s v="5905 Pompton St."/>
    <x v="2"/>
    <x v="2"/>
    <x v="0"/>
    <n v="10022"/>
    <s v="NA"/>
    <s v="Hernandez"/>
    <s v="Maria"/>
    <s v="Medium"/>
  </r>
  <r>
    <n v="10337"/>
    <n v="36"/>
    <n v="100"/>
    <n v="3"/>
    <x v="18"/>
    <x v="187"/>
    <x v="0"/>
    <n v="4"/>
    <n v="11"/>
    <x v="1"/>
    <x v="2"/>
    <n v="143"/>
    <x v="37"/>
    <x v="15"/>
    <n v="2125558493"/>
    <s v="5905 Pompton St."/>
    <x v="2"/>
    <x v="2"/>
    <x v="0"/>
    <n v="10022"/>
    <s v="NA"/>
    <s v="Hernandez"/>
    <s v="Maria"/>
    <s v="Medium"/>
  </r>
  <r>
    <n v="10337"/>
    <n v="42"/>
    <n v="97.16"/>
    <n v="5"/>
    <x v="1165"/>
    <x v="187"/>
    <x v="0"/>
    <n v="4"/>
    <n v="11"/>
    <x v="1"/>
    <x v="4"/>
    <n v="54"/>
    <x v="39"/>
    <x v="15"/>
    <n v="2125558493"/>
    <s v="5905 Pompton St."/>
    <x v="2"/>
    <x v="2"/>
    <x v="0"/>
    <n v="10022"/>
    <s v="NA"/>
    <s v="Hernandez"/>
    <s v="Maria"/>
    <s v="Medium"/>
  </r>
  <r>
    <n v="10338"/>
    <n v="28"/>
    <n v="82.58"/>
    <n v="3"/>
    <x v="1166"/>
    <x v="188"/>
    <x v="0"/>
    <n v="4"/>
    <n v="11"/>
    <x v="1"/>
    <x v="4"/>
    <n v="86"/>
    <x v="68"/>
    <x v="16"/>
    <s v="(071) 23 67 2555"/>
    <s v="Boulevard Tirou, 255"/>
    <x v="14"/>
    <x v="13"/>
    <x v="10"/>
    <s v="B-6000"/>
    <s v="EMEA"/>
    <s v="Cartrain"/>
    <s v="Pascale"/>
    <s v="Small"/>
  </r>
  <r>
    <n v="10338"/>
    <n v="41"/>
    <n v="100"/>
    <n v="1"/>
    <x v="32"/>
    <x v="188"/>
    <x v="0"/>
    <n v="4"/>
    <n v="11"/>
    <x v="1"/>
    <x v="5"/>
    <n v="157"/>
    <x v="69"/>
    <x v="16"/>
    <s v="(071) 23 67 2555"/>
    <s v="Boulevard Tirou, 255"/>
    <x v="14"/>
    <x v="13"/>
    <x v="10"/>
    <s v="B-6000"/>
    <s v="EMEA"/>
    <s v="Cartrain"/>
    <s v="Pascale"/>
    <s v="Medium"/>
  </r>
  <r>
    <n v="10338"/>
    <n v="45"/>
    <n v="100"/>
    <n v="2"/>
    <x v="74"/>
    <x v="188"/>
    <x v="0"/>
    <n v="4"/>
    <n v="11"/>
    <x v="1"/>
    <x v="0"/>
    <n v="105"/>
    <x v="71"/>
    <x v="16"/>
    <s v="(071) 23 67 2555"/>
    <s v="Boulevard Tirou, 255"/>
    <x v="14"/>
    <x v="13"/>
    <x v="10"/>
    <s v="B-6000"/>
    <s v="EMEA"/>
    <s v="Cartrain"/>
    <s v="Pascale"/>
    <s v="Medium"/>
  </r>
  <r>
    <n v="10339"/>
    <n v="21"/>
    <n v="50.65"/>
    <n v="7"/>
    <x v="1167"/>
    <x v="189"/>
    <x v="0"/>
    <n v="4"/>
    <n v="11"/>
    <x v="1"/>
    <x v="5"/>
    <n v="109"/>
    <x v="58"/>
    <x v="83"/>
    <s v="+81 3 3584 0555"/>
    <s v="2-2-8 Roppongi"/>
    <x v="68"/>
    <x v="54"/>
    <x v="16"/>
    <s v="106-0032"/>
    <s v="Japan"/>
    <s v="Shimamura"/>
    <s v="Akiko"/>
    <s v="Small"/>
  </r>
  <r>
    <n v="10339"/>
    <n v="30"/>
    <n v="62.16"/>
    <n v="1"/>
    <x v="1168"/>
    <x v="189"/>
    <x v="0"/>
    <n v="4"/>
    <n v="11"/>
    <x v="1"/>
    <x v="6"/>
    <n v="60"/>
    <x v="73"/>
    <x v="83"/>
    <s v="+81 3 3584 0555"/>
    <s v="2-2-8 Roppongi"/>
    <x v="68"/>
    <x v="54"/>
    <x v="16"/>
    <s v="106-0032"/>
    <s v="Japan"/>
    <s v="Shimamura"/>
    <s v="Akiko"/>
    <s v="Small"/>
  </r>
  <r>
    <n v="10339"/>
    <n v="27"/>
    <n v="76.31"/>
    <n v="6"/>
    <x v="1169"/>
    <x v="189"/>
    <x v="0"/>
    <n v="4"/>
    <n v="11"/>
    <x v="1"/>
    <x v="5"/>
    <n v="49"/>
    <x v="59"/>
    <x v="83"/>
    <s v="+81 3 3584 0555"/>
    <s v="2-2-8 Roppongi"/>
    <x v="68"/>
    <x v="54"/>
    <x v="16"/>
    <s v="106-0032"/>
    <s v="Japan"/>
    <s v="Shimamura"/>
    <s v="Akiko"/>
    <s v="Small"/>
  </r>
  <r>
    <n v="10339"/>
    <n v="22"/>
    <n v="100"/>
    <n v="5"/>
    <x v="36"/>
    <x v="189"/>
    <x v="0"/>
    <n v="4"/>
    <n v="11"/>
    <x v="1"/>
    <x v="4"/>
    <n v="66"/>
    <x v="44"/>
    <x v="83"/>
    <s v="+81 3 3584 0555"/>
    <s v="2-2-8 Roppongi"/>
    <x v="68"/>
    <x v="54"/>
    <x v="16"/>
    <s v="106-0032"/>
    <s v="Japan"/>
    <s v="Shimamura"/>
    <s v="Akiko"/>
    <s v="Small"/>
  </r>
  <r>
    <n v="10339"/>
    <n v="27"/>
    <n v="84.39"/>
    <n v="10"/>
    <x v="1170"/>
    <x v="189"/>
    <x v="0"/>
    <n v="4"/>
    <n v="11"/>
    <x v="1"/>
    <x v="6"/>
    <n v="112"/>
    <x v="75"/>
    <x v="83"/>
    <s v="+81 3 3584 0555"/>
    <s v="2-2-8 Roppongi"/>
    <x v="68"/>
    <x v="54"/>
    <x v="16"/>
    <s v="106-0032"/>
    <s v="Japan"/>
    <s v="Shimamura"/>
    <s v="Akiko"/>
    <s v="Small"/>
  </r>
  <r>
    <n v="10339"/>
    <n v="42"/>
    <n v="59.36"/>
    <n v="16"/>
    <x v="1171"/>
    <x v="189"/>
    <x v="0"/>
    <n v="4"/>
    <n v="11"/>
    <x v="1"/>
    <x v="0"/>
    <n v="83"/>
    <x v="50"/>
    <x v="83"/>
    <s v="+81 3 3584 0555"/>
    <s v="2-2-8 Roppongi"/>
    <x v="68"/>
    <x v="54"/>
    <x v="16"/>
    <s v="106-0032"/>
    <s v="Japan"/>
    <s v="Shimamura"/>
    <s v="Akiko"/>
    <s v="Small"/>
  </r>
  <r>
    <n v="10339"/>
    <n v="27"/>
    <n v="100"/>
    <n v="2"/>
    <x v="14"/>
    <x v="189"/>
    <x v="0"/>
    <n v="4"/>
    <n v="11"/>
    <x v="1"/>
    <x v="5"/>
    <n v="84"/>
    <x v="62"/>
    <x v="83"/>
    <s v="+81 3 3584 0555"/>
    <s v="2-2-8 Roppongi"/>
    <x v="68"/>
    <x v="54"/>
    <x v="16"/>
    <s v="106-0032"/>
    <s v="Japan"/>
    <s v="Shimamura"/>
    <s v="Akiko"/>
    <s v="Small"/>
  </r>
  <r>
    <n v="10339"/>
    <n v="40"/>
    <n v="68.92"/>
    <n v="4"/>
    <x v="1172"/>
    <x v="189"/>
    <x v="0"/>
    <n v="4"/>
    <n v="11"/>
    <x v="1"/>
    <x v="6"/>
    <n v="118"/>
    <x v="79"/>
    <x v="83"/>
    <s v="+81 3 3584 0555"/>
    <s v="2-2-8 Roppongi"/>
    <x v="68"/>
    <x v="54"/>
    <x v="16"/>
    <s v="106-0032"/>
    <s v="Japan"/>
    <s v="Shimamura"/>
    <s v="Akiko"/>
    <s v="Small"/>
  </r>
  <r>
    <n v="10339"/>
    <n v="29"/>
    <n v="99.69"/>
    <n v="14"/>
    <x v="1173"/>
    <x v="189"/>
    <x v="0"/>
    <n v="4"/>
    <n v="11"/>
    <x v="1"/>
    <x v="0"/>
    <n v="65"/>
    <x v="55"/>
    <x v="83"/>
    <s v="+81 3 3584 0555"/>
    <s v="2-2-8 Roppongi"/>
    <x v="68"/>
    <x v="54"/>
    <x v="16"/>
    <s v="106-0032"/>
    <s v="Japan"/>
    <s v="Shimamura"/>
    <s v="Akiko"/>
    <s v="Small"/>
  </r>
  <r>
    <n v="10339"/>
    <n v="50"/>
    <n v="57.86"/>
    <n v="8"/>
    <x v="1174"/>
    <x v="189"/>
    <x v="0"/>
    <n v="4"/>
    <n v="11"/>
    <x v="1"/>
    <x v="5"/>
    <n v="74"/>
    <x v="60"/>
    <x v="83"/>
    <s v="+81 3 3584 0555"/>
    <s v="2-2-8 Roppongi"/>
    <x v="68"/>
    <x v="54"/>
    <x v="16"/>
    <s v="106-0032"/>
    <s v="Japan"/>
    <s v="Shimamura"/>
    <s v="Akiko"/>
    <s v="Small"/>
  </r>
  <r>
    <n v="10339"/>
    <n v="39"/>
    <n v="76.67"/>
    <n v="3"/>
    <x v="1175"/>
    <x v="189"/>
    <x v="0"/>
    <n v="4"/>
    <n v="11"/>
    <x v="1"/>
    <x v="6"/>
    <n v="193"/>
    <x v="76"/>
    <x v="83"/>
    <s v="+81 3 3584 0555"/>
    <s v="2-2-8 Roppongi"/>
    <x v="68"/>
    <x v="54"/>
    <x v="16"/>
    <s v="106-0032"/>
    <s v="Japan"/>
    <s v="Shimamura"/>
    <s v="Akiko"/>
    <s v="Small"/>
  </r>
  <r>
    <n v="10339"/>
    <n v="50"/>
    <n v="74.349999999999994"/>
    <n v="9"/>
    <x v="1176"/>
    <x v="189"/>
    <x v="0"/>
    <n v="4"/>
    <n v="11"/>
    <x v="1"/>
    <x v="4"/>
    <n v="72"/>
    <x v="41"/>
    <x v="83"/>
    <s v="+81 3 3584 0555"/>
    <s v="2-2-8 Roppongi"/>
    <x v="68"/>
    <x v="54"/>
    <x v="16"/>
    <s v="106-0032"/>
    <s v="Japan"/>
    <s v="Shimamura"/>
    <s v="Akiko"/>
    <s v="Medium"/>
  </r>
  <r>
    <n v="10339"/>
    <n v="55"/>
    <n v="71.25"/>
    <n v="15"/>
    <x v="1177"/>
    <x v="189"/>
    <x v="0"/>
    <n v="4"/>
    <n v="11"/>
    <x v="1"/>
    <x v="4"/>
    <n v="90"/>
    <x v="61"/>
    <x v="83"/>
    <s v="+81 3 3584 0555"/>
    <s v="2-2-8 Roppongi"/>
    <x v="68"/>
    <x v="54"/>
    <x v="16"/>
    <s v="106-0032"/>
    <s v="Japan"/>
    <s v="Shimamura"/>
    <s v="Akiko"/>
    <s v="Medium"/>
  </r>
  <r>
    <n v="10339"/>
    <n v="45"/>
    <n v="96.92"/>
    <n v="11"/>
    <x v="1178"/>
    <x v="189"/>
    <x v="0"/>
    <n v="4"/>
    <n v="11"/>
    <x v="1"/>
    <x v="5"/>
    <n v="68"/>
    <x v="65"/>
    <x v="83"/>
    <s v="+81 3 3584 0555"/>
    <s v="2-2-8 Roppongi"/>
    <x v="68"/>
    <x v="54"/>
    <x v="16"/>
    <s v="106-0032"/>
    <s v="Japan"/>
    <s v="Shimamura"/>
    <s v="Akiko"/>
    <s v="Medium"/>
  </r>
  <r>
    <n v="10339"/>
    <n v="55"/>
    <n v="100"/>
    <n v="12"/>
    <x v="1179"/>
    <x v="189"/>
    <x v="0"/>
    <n v="4"/>
    <n v="11"/>
    <x v="1"/>
    <x v="5"/>
    <n v="68"/>
    <x v="70"/>
    <x v="83"/>
    <s v="+81 3 3584 0555"/>
    <s v="2-2-8 Roppongi"/>
    <x v="68"/>
    <x v="54"/>
    <x v="16"/>
    <s v="106-0032"/>
    <s v="Japan"/>
    <s v="Shimamura"/>
    <s v="Akiko"/>
    <s v="Medium"/>
  </r>
  <r>
    <n v="10339"/>
    <n v="55"/>
    <n v="100"/>
    <n v="13"/>
    <x v="1179"/>
    <x v="189"/>
    <x v="0"/>
    <n v="4"/>
    <n v="11"/>
    <x v="1"/>
    <x v="0"/>
    <n v="88"/>
    <x v="47"/>
    <x v="83"/>
    <s v="+81 3 3584 0555"/>
    <s v="2-2-8 Roppongi"/>
    <x v="68"/>
    <x v="54"/>
    <x v="16"/>
    <s v="106-0032"/>
    <s v="Japan"/>
    <s v="Shimamura"/>
    <s v="Akiko"/>
    <s v="Large"/>
  </r>
  <r>
    <n v="10340"/>
    <n v="40"/>
    <n v="50.62"/>
    <n v="4"/>
    <x v="1180"/>
    <x v="190"/>
    <x v="0"/>
    <n v="4"/>
    <n v="11"/>
    <x v="1"/>
    <x v="0"/>
    <n v="43"/>
    <x v="54"/>
    <x v="18"/>
    <s v="(93) 203 4555"/>
    <s v="Rambla de Catalu¤a, 23"/>
    <x v="16"/>
    <x v="15"/>
    <x v="3"/>
    <n v="8022"/>
    <s v="EMEA"/>
    <s v="Saavedra"/>
    <s v="Eduardo"/>
    <s v="Small"/>
  </r>
  <r>
    <n v="10340"/>
    <n v="39"/>
    <n v="59.16"/>
    <n v="3"/>
    <x v="568"/>
    <x v="190"/>
    <x v="0"/>
    <n v="4"/>
    <n v="11"/>
    <x v="1"/>
    <x v="0"/>
    <n v="68"/>
    <x v="57"/>
    <x v="18"/>
    <s v="(93) 203 4555"/>
    <s v="Rambla de Catalu¤a, 23"/>
    <x v="16"/>
    <x v="15"/>
    <x v="3"/>
    <n v="8022"/>
    <s v="EMEA"/>
    <s v="Saavedra"/>
    <s v="Eduardo"/>
    <s v="Small"/>
  </r>
  <r>
    <n v="10340"/>
    <n v="30"/>
    <n v="88.6"/>
    <n v="5"/>
    <x v="1181"/>
    <x v="190"/>
    <x v="0"/>
    <n v="4"/>
    <n v="11"/>
    <x v="1"/>
    <x v="5"/>
    <n v="91"/>
    <x v="63"/>
    <x v="18"/>
    <s v="(93) 203 4555"/>
    <s v="Rambla de Catalu¤a, 23"/>
    <x v="16"/>
    <x v="15"/>
    <x v="3"/>
    <n v="8022"/>
    <s v="EMEA"/>
    <s v="Saavedra"/>
    <s v="Eduardo"/>
    <s v="Small"/>
  </r>
  <r>
    <n v="10340"/>
    <n v="29"/>
    <n v="100"/>
    <n v="6"/>
    <x v="27"/>
    <x v="190"/>
    <x v="0"/>
    <n v="4"/>
    <n v="11"/>
    <x v="1"/>
    <x v="5"/>
    <n v="118"/>
    <x v="64"/>
    <x v="18"/>
    <s v="(93) 203 4555"/>
    <s v="Rambla de Catalu¤a, 23"/>
    <x v="16"/>
    <x v="15"/>
    <x v="3"/>
    <n v="8022"/>
    <s v="EMEA"/>
    <s v="Saavedra"/>
    <s v="Eduardo"/>
    <s v="Medium"/>
  </r>
  <r>
    <n v="10340"/>
    <n v="40"/>
    <n v="84.77"/>
    <n v="1"/>
    <x v="1182"/>
    <x v="190"/>
    <x v="0"/>
    <n v="4"/>
    <n v="11"/>
    <x v="1"/>
    <x v="5"/>
    <n v="72"/>
    <x v="56"/>
    <x v="18"/>
    <s v="(93) 203 4555"/>
    <s v="Rambla de Catalu¤a, 23"/>
    <x v="16"/>
    <x v="15"/>
    <x v="3"/>
    <n v="8022"/>
    <s v="EMEA"/>
    <s v="Saavedra"/>
    <s v="Eduardo"/>
    <s v="Medium"/>
  </r>
  <r>
    <n v="10340"/>
    <n v="55"/>
    <n v="79.98"/>
    <n v="8"/>
    <x v="1183"/>
    <x v="190"/>
    <x v="0"/>
    <n v="4"/>
    <n v="11"/>
    <x v="1"/>
    <x v="6"/>
    <n v="76"/>
    <x v="78"/>
    <x v="18"/>
    <s v="(93) 203 4555"/>
    <s v="Rambla de Catalu¤a, 23"/>
    <x v="16"/>
    <x v="15"/>
    <x v="3"/>
    <n v="8022"/>
    <s v="EMEA"/>
    <s v="Saavedra"/>
    <s v="Eduardo"/>
    <s v="Medium"/>
  </r>
  <r>
    <n v="10340"/>
    <n v="55"/>
    <n v="87.75"/>
    <n v="7"/>
    <x v="1184"/>
    <x v="190"/>
    <x v="0"/>
    <n v="4"/>
    <n v="11"/>
    <x v="1"/>
    <x v="5"/>
    <n v="99"/>
    <x v="67"/>
    <x v="18"/>
    <s v="(93) 203 4555"/>
    <s v="Rambla de Catalu¤a, 23"/>
    <x v="16"/>
    <x v="15"/>
    <x v="3"/>
    <n v="8022"/>
    <s v="EMEA"/>
    <s v="Saavedra"/>
    <s v="Eduardo"/>
    <s v="Medium"/>
  </r>
  <r>
    <n v="10340"/>
    <n v="55"/>
    <n v="100"/>
    <n v="2"/>
    <x v="1179"/>
    <x v="190"/>
    <x v="0"/>
    <n v="4"/>
    <n v="11"/>
    <x v="1"/>
    <x v="6"/>
    <n v="99"/>
    <x v="72"/>
    <x v="18"/>
    <s v="(93) 203 4555"/>
    <s v="Rambla de Catalu¤a, 23"/>
    <x v="16"/>
    <x v="15"/>
    <x v="3"/>
    <n v="8022"/>
    <s v="EMEA"/>
    <s v="Saavedra"/>
    <s v="Eduardo"/>
    <s v="Medium"/>
  </r>
  <r>
    <n v="10341"/>
    <n v="31"/>
    <n v="71.02"/>
    <n v="4"/>
    <x v="1185"/>
    <x v="190"/>
    <x v="0"/>
    <n v="4"/>
    <n v="11"/>
    <x v="1"/>
    <x v="6"/>
    <n v="102"/>
    <x v="88"/>
    <x v="19"/>
    <s v="6562-9555"/>
    <s v="Geislweg 14"/>
    <x v="17"/>
    <x v="16"/>
    <x v="12"/>
    <n v="5020"/>
    <s v="EMEA"/>
    <s v="Pipps"/>
    <s v="Georg"/>
    <s v="Small"/>
  </r>
  <r>
    <n v="10341"/>
    <n v="32"/>
    <n v="100"/>
    <n v="6"/>
    <x v="52"/>
    <x v="190"/>
    <x v="0"/>
    <n v="4"/>
    <n v="11"/>
    <x v="1"/>
    <x v="6"/>
    <n v="69"/>
    <x v="83"/>
    <x v="19"/>
    <s v="6562-9555"/>
    <s v="Geislweg 14"/>
    <x v="17"/>
    <x v="16"/>
    <x v="12"/>
    <n v="5020"/>
    <s v="EMEA"/>
    <s v="Pipps"/>
    <s v="Georg"/>
    <s v="Medium"/>
  </r>
  <r>
    <n v="10341"/>
    <n v="36"/>
    <n v="93.56"/>
    <n v="10"/>
    <x v="1186"/>
    <x v="190"/>
    <x v="0"/>
    <n v="4"/>
    <n v="11"/>
    <x v="1"/>
    <x v="2"/>
    <n v="79"/>
    <x v="91"/>
    <x v="19"/>
    <s v="6562-9555"/>
    <s v="Geislweg 14"/>
    <x v="17"/>
    <x v="16"/>
    <x v="12"/>
    <n v="5020"/>
    <s v="EMEA"/>
    <s v="Pipps"/>
    <s v="Georg"/>
    <s v="Medium"/>
  </r>
  <r>
    <n v="10341"/>
    <n v="34"/>
    <n v="100"/>
    <n v="5"/>
    <x v="30"/>
    <x v="190"/>
    <x v="0"/>
    <n v="4"/>
    <n v="11"/>
    <x v="1"/>
    <x v="5"/>
    <n v="80"/>
    <x v="66"/>
    <x v="19"/>
    <s v="6562-9555"/>
    <s v="Geislweg 14"/>
    <x v="17"/>
    <x v="16"/>
    <x v="12"/>
    <n v="5020"/>
    <s v="EMEA"/>
    <s v="Pipps"/>
    <s v="Georg"/>
    <s v="Medium"/>
  </r>
  <r>
    <n v="10341"/>
    <n v="45"/>
    <n v="79.650000000000006"/>
    <n v="2"/>
    <x v="1187"/>
    <x v="190"/>
    <x v="0"/>
    <n v="4"/>
    <n v="11"/>
    <x v="1"/>
    <x v="2"/>
    <n v="194"/>
    <x v="90"/>
    <x v="19"/>
    <s v="6562-9555"/>
    <s v="Geislweg 14"/>
    <x v="17"/>
    <x v="16"/>
    <x v="12"/>
    <n v="5020"/>
    <s v="EMEA"/>
    <s v="Pipps"/>
    <s v="Georg"/>
    <s v="Medium"/>
  </r>
  <r>
    <n v="10341"/>
    <n v="38"/>
    <n v="100"/>
    <n v="3"/>
    <x v="31"/>
    <x v="190"/>
    <x v="0"/>
    <n v="4"/>
    <n v="11"/>
    <x v="1"/>
    <x v="6"/>
    <n v="81"/>
    <x v="85"/>
    <x v="19"/>
    <s v="6562-9555"/>
    <s v="Geislweg 14"/>
    <x v="17"/>
    <x v="16"/>
    <x v="12"/>
    <n v="5020"/>
    <s v="EMEA"/>
    <s v="Pipps"/>
    <s v="Georg"/>
    <s v="Medium"/>
  </r>
  <r>
    <n v="10341"/>
    <n v="41"/>
    <n v="100"/>
    <n v="9"/>
    <x v="32"/>
    <x v="190"/>
    <x v="0"/>
    <n v="4"/>
    <n v="11"/>
    <x v="1"/>
    <x v="6"/>
    <n v="95"/>
    <x v="77"/>
    <x v="19"/>
    <s v="6562-9555"/>
    <s v="Geislweg 14"/>
    <x v="17"/>
    <x v="16"/>
    <x v="12"/>
    <n v="5020"/>
    <s v="EMEA"/>
    <s v="Pipps"/>
    <s v="Georg"/>
    <s v="Large"/>
  </r>
  <r>
    <n v="10341"/>
    <n v="55"/>
    <n v="75.2"/>
    <n v="7"/>
    <x v="1188"/>
    <x v="190"/>
    <x v="0"/>
    <n v="4"/>
    <n v="11"/>
    <x v="1"/>
    <x v="2"/>
    <n v="115"/>
    <x v="92"/>
    <x v="19"/>
    <s v="6562-9555"/>
    <s v="Geislweg 14"/>
    <x v="17"/>
    <x v="16"/>
    <x v="12"/>
    <n v="5020"/>
    <s v="EMEA"/>
    <s v="Pipps"/>
    <s v="Georg"/>
    <s v="Medium"/>
  </r>
  <r>
    <n v="10341"/>
    <n v="44"/>
    <n v="95.93"/>
    <n v="1"/>
    <x v="1189"/>
    <x v="190"/>
    <x v="0"/>
    <n v="4"/>
    <n v="11"/>
    <x v="1"/>
    <x v="2"/>
    <n v="117"/>
    <x v="95"/>
    <x v="19"/>
    <s v="6562-9555"/>
    <s v="Geislweg 14"/>
    <x v="17"/>
    <x v="16"/>
    <x v="12"/>
    <n v="5020"/>
    <s v="EMEA"/>
    <s v="Pipps"/>
    <s v="Georg"/>
    <s v="Medium"/>
  </r>
  <r>
    <n v="10341"/>
    <n v="55"/>
    <n v="100"/>
    <n v="8"/>
    <x v="1179"/>
    <x v="190"/>
    <x v="0"/>
    <n v="4"/>
    <n v="11"/>
    <x v="1"/>
    <x v="6"/>
    <n v="150"/>
    <x v="74"/>
    <x v="19"/>
    <s v="6562-9555"/>
    <s v="Geislweg 14"/>
    <x v="17"/>
    <x v="16"/>
    <x v="12"/>
    <n v="5020"/>
    <s v="EMEA"/>
    <s v="Pipps"/>
    <s v="Georg"/>
    <s v="Large"/>
  </r>
  <r>
    <n v="10342"/>
    <n v="26"/>
    <n v="55.95"/>
    <n v="8"/>
    <x v="1190"/>
    <x v="190"/>
    <x v="0"/>
    <n v="4"/>
    <n v="11"/>
    <x v="1"/>
    <x v="6"/>
    <n v="62"/>
    <x v="87"/>
    <x v="20"/>
    <n v="395204555"/>
    <s v="636 St Kilda Road"/>
    <x v="18"/>
    <x v="17"/>
    <x v="13"/>
    <n v="3004"/>
    <s v="APAC"/>
    <s v="Ferguson"/>
    <s v="Peter"/>
    <s v="Small"/>
  </r>
  <r>
    <n v="10342"/>
    <n v="39"/>
    <n v="40.4"/>
    <n v="9"/>
    <x v="1191"/>
    <x v="190"/>
    <x v="0"/>
    <n v="4"/>
    <n v="11"/>
    <x v="1"/>
    <x v="2"/>
    <n v="37"/>
    <x v="96"/>
    <x v="20"/>
    <n v="395204555"/>
    <s v="636 St Kilda Road"/>
    <x v="18"/>
    <x v="17"/>
    <x v="13"/>
    <n v="3004"/>
    <s v="APAC"/>
    <s v="Ferguson"/>
    <s v="Peter"/>
    <s v="Small"/>
  </r>
  <r>
    <n v="10342"/>
    <n v="25"/>
    <n v="66.739999999999995"/>
    <n v="5"/>
    <x v="1192"/>
    <x v="190"/>
    <x v="0"/>
    <n v="4"/>
    <n v="11"/>
    <x v="1"/>
    <x v="2"/>
    <n v="80"/>
    <x v="81"/>
    <x v="20"/>
    <n v="395204555"/>
    <s v="636 St Kilda Road"/>
    <x v="18"/>
    <x v="17"/>
    <x v="13"/>
    <n v="3004"/>
    <s v="APAC"/>
    <s v="Ferguson"/>
    <s v="Peter"/>
    <s v="Small"/>
  </r>
  <r>
    <n v="10342"/>
    <n v="22"/>
    <n v="100"/>
    <n v="3"/>
    <x v="36"/>
    <x v="190"/>
    <x v="0"/>
    <n v="4"/>
    <n v="11"/>
    <x v="1"/>
    <x v="2"/>
    <n v="142"/>
    <x v="99"/>
    <x v="20"/>
    <n v="395204555"/>
    <s v="636 St Kilda Road"/>
    <x v="18"/>
    <x v="17"/>
    <x v="13"/>
    <n v="3004"/>
    <s v="APAC"/>
    <s v="Ferguson"/>
    <s v="Peter"/>
    <s v="Medium"/>
  </r>
  <r>
    <n v="10342"/>
    <n v="48"/>
    <n v="62.45"/>
    <n v="10"/>
    <x v="1193"/>
    <x v="190"/>
    <x v="0"/>
    <n v="4"/>
    <n v="11"/>
    <x v="1"/>
    <x v="2"/>
    <n v="61"/>
    <x v="82"/>
    <x v="20"/>
    <n v="395204555"/>
    <s v="636 St Kilda Road"/>
    <x v="18"/>
    <x v="17"/>
    <x v="13"/>
    <n v="3004"/>
    <s v="APAC"/>
    <s v="Ferguson"/>
    <s v="Peter"/>
    <s v="Small"/>
  </r>
  <r>
    <n v="10342"/>
    <n v="30"/>
    <n v="100"/>
    <n v="4"/>
    <x v="2"/>
    <x v="190"/>
    <x v="0"/>
    <n v="4"/>
    <n v="11"/>
    <x v="1"/>
    <x v="2"/>
    <n v="169"/>
    <x v="30"/>
    <x v="20"/>
    <n v="395204555"/>
    <s v="636 St Kilda Road"/>
    <x v="18"/>
    <x v="17"/>
    <x v="13"/>
    <n v="3004"/>
    <s v="APAC"/>
    <s v="Ferguson"/>
    <s v="Peter"/>
    <s v="Medium"/>
  </r>
  <r>
    <n v="10342"/>
    <n v="55"/>
    <n v="65.45"/>
    <n v="1"/>
    <x v="1194"/>
    <x v="190"/>
    <x v="0"/>
    <n v="4"/>
    <n v="11"/>
    <x v="1"/>
    <x v="2"/>
    <n v="77"/>
    <x v="89"/>
    <x v="20"/>
    <n v="395204555"/>
    <s v="636 St Kilda Road"/>
    <x v="18"/>
    <x v="17"/>
    <x v="13"/>
    <n v="3004"/>
    <s v="APAC"/>
    <s v="Ferguson"/>
    <s v="Peter"/>
    <s v="Medium"/>
  </r>
  <r>
    <n v="10342"/>
    <n v="38"/>
    <n v="100"/>
    <n v="11"/>
    <x v="31"/>
    <x v="190"/>
    <x v="0"/>
    <n v="4"/>
    <n v="11"/>
    <x v="1"/>
    <x v="2"/>
    <n v="148"/>
    <x v="94"/>
    <x v="20"/>
    <n v="395204555"/>
    <s v="636 St Kilda Road"/>
    <x v="18"/>
    <x v="17"/>
    <x v="13"/>
    <n v="3004"/>
    <s v="APAC"/>
    <s v="Ferguson"/>
    <s v="Peter"/>
    <s v="Medium"/>
  </r>
  <r>
    <n v="10342"/>
    <n v="40"/>
    <n v="100"/>
    <n v="2"/>
    <x v="72"/>
    <x v="190"/>
    <x v="0"/>
    <n v="4"/>
    <n v="11"/>
    <x v="1"/>
    <x v="2"/>
    <n v="141"/>
    <x v="97"/>
    <x v="20"/>
    <n v="395204555"/>
    <s v="636 St Kilda Road"/>
    <x v="18"/>
    <x v="17"/>
    <x v="13"/>
    <n v="3004"/>
    <s v="APAC"/>
    <s v="Ferguson"/>
    <s v="Peter"/>
    <s v="Medium"/>
  </r>
  <r>
    <n v="10342"/>
    <n v="42"/>
    <n v="100"/>
    <n v="6"/>
    <x v="19"/>
    <x v="190"/>
    <x v="0"/>
    <n v="4"/>
    <n v="11"/>
    <x v="1"/>
    <x v="2"/>
    <n v="140"/>
    <x v="93"/>
    <x v="20"/>
    <n v="395204555"/>
    <s v="636 St Kilda Road"/>
    <x v="18"/>
    <x v="17"/>
    <x v="13"/>
    <n v="3004"/>
    <s v="APAC"/>
    <s v="Ferguson"/>
    <s v="Peter"/>
    <s v="Medium"/>
  </r>
  <r>
    <n v="10342"/>
    <n v="55"/>
    <n v="100"/>
    <n v="7"/>
    <x v="1179"/>
    <x v="190"/>
    <x v="0"/>
    <n v="4"/>
    <n v="11"/>
    <x v="1"/>
    <x v="2"/>
    <n v="146"/>
    <x v="86"/>
    <x v="20"/>
    <n v="395204555"/>
    <s v="636 St Kilda Road"/>
    <x v="18"/>
    <x v="17"/>
    <x v="13"/>
    <n v="3004"/>
    <s v="APAC"/>
    <s v="Ferguson"/>
    <s v="Peter"/>
    <s v="Medium"/>
  </r>
  <r>
    <n v="10343"/>
    <n v="27"/>
    <n v="36.21"/>
    <n v="6"/>
    <x v="1195"/>
    <x v="190"/>
    <x v="0"/>
    <n v="4"/>
    <n v="11"/>
    <x v="1"/>
    <x v="2"/>
    <n v="50"/>
    <x v="101"/>
    <x v="21"/>
    <s v="26.47.1555"/>
    <s v="59 rue de l'Abbaye"/>
    <x v="19"/>
    <x v="18"/>
    <x v="9"/>
    <n v="51100"/>
    <s v="EMEA"/>
    <s v="Henriot"/>
    <s v="Paul"/>
    <s v="Small"/>
  </r>
  <r>
    <n v="10343"/>
    <n v="25"/>
    <n v="52.32"/>
    <n v="3"/>
    <x v="1196"/>
    <x v="190"/>
    <x v="0"/>
    <n v="4"/>
    <n v="11"/>
    <x v="1"/>
    <x v="2"/>
    <n v="132"/>
    <x v="98"/>
    <x v="21"/>
    <s v="26.47.1555"/>
    <s v="59 rue de l'Abbaye"/>
    <x v="19"/>
    <x v="18"/>
    <x v="9"/>
    <n v="51100"/>
    <s v="EMEA"/>
    <s v="Henriot"/>
    <s v="Paul"/>
    <s v="Small"/>
  </r>
  <r>
    <n v="10343"/>
    <n v="29"/>
    <n v="100"/>
    <n v="5"/>
    <x v="27"/>
    <x v="190"/>
    <x v="0"/>
    <n v="4"/>
    <n v="11"/>
    <x v="1"/>
    <x v="6"/>
    <n v="40"/>
    <x v="80"/>
    <x v="21"/>
    <s v="26.47.1555"/>
    <s v="59 rue de l'Abbaye"/>
    <x v="19"/>
    <x v="18"/>
    <x v="9"/>
    <n v="51100"/>
    <s v="EMEA"/>
    <s v="Henriot"/>
    <s v="Paul"/>
    <s v="Medium"/>
  </r>
  <r>
    <n v="10343"/>
    <n v="30"/>
    <n v="100"/>
    <n v="1"/>
    <x v="2"/>
    <x v="190"/>
    <x v="0"/>
    <n v="4"/>
    <n v="11"/>
    <x v="1"/>
    <x v="2"/>
    <n v="80"/>
    <x v="84"/>
    <x v="21"/>
    <s v="26.47.1555"/>
    <s v="59 rue de l'Abbaye"/>
    <x v="19"/>
    <x v="18"/>
    <x v="9"/>
    <n v="51100"/>
    <s v="EMEA"/>
    <s v="Henriot"/>
    <s v="Paul"/>
    <s v="Medium"/>
  </r>
  <r>
    <n v="10343"/>
    <n v="36"/>
    <n v="100"/>
    <n v="4"/>
    <x v="18"/>
    <x v="190"/>
    <x v="0"/>
    <n v="4"/>
    <n v="11"/>
    <x v="1"/>
    <x v="2"/>
    <n v="124"/>
    <x v="106"/>
    <x v="21"/>
    <s v="26.47.1555"/>
    <s v="59 rue de l'Abbaye"/>
    <x v="19"/>
    <x v="18"/>
    <x v="9"/>
    <n v="51100"/>
    <s v="EMEA"/>
    <s v="Henriot"/>
    <s v="Paul"/>
    <s v="Medium"/>
  </r>
  <r>
    <n v="10343"/>
    <n v="44"/>
    <n v="84.88"/>
    <n v="2"/>
    <x v="1197"/>
    <x v="190"/>
    <x v="0"/>
    <n v="4"/>
    <n v="11"/>
    <x v="1"/>
    <x v="2"/>
    <n v="141"/>
    <x v="100"/>
    <x v="21"/>
    <s v="26.47.1555"/>
    <s v="59 rue de l'Abbaye"/>
    <x v="19"/>
    <x v="18"/>
    <x v="9"/>
    <n v="51100"/>
    <s v="EMEA"/>
    <s v="Henriot"/>
    <s v="Paul"/>
    <s v="Medium"/>
  </r>
  <r>
    <n v="10344"/>
    <n v="20"/>
    <n v="35.18"/>
    <n v="6"/>
    <x v="1198"/>
    <x v="191"/>
    <x v="0"/>
    <n v="4"/>
    <n v="11"/>
    <x v="1"/>
    <x v="0"/>
    <n v="33"/>
    <x v="4"/>
    <x v="22"/>
    <s v="91.24.4555"/>
    <s v="12, rue des Bouchers"/>
    <x v="20"/>
    <x v="4"/>
    <x v="9"/>
    <n v="13008"/>
    <s v="EMEA"/>
    <s v="Lebihan"/>
    <s v="Laurence"/>
    <s v="Small"/>
  </r>
  <r>
    <n v="10344"/>
    <n v="26"/>
    <n v="63.43"/>
    <n v="5"/>
    <x v="1199"/>
    <x v="191"/>
    <x v="0"/>
    <n v="4"/>
    <n v="11"/>
    <x v="1"/>
    <x v="2"/>
    <n v="71"/>
    <x v="103"/>
    <x v="22"/>
    <s v="91.24.4555"/>
    <s v="12, rue des Bouchers"/>
    <x v="20"/>
    <x v="4"/>
    <x v="9"/>
    <n v="13008"/>
    <s v="EMEA"/>
    <s v="Lebihan"/>
    <s v="Laurence"/>
    <s v="Small"/>
  </r>
  <r>
    <n v="10344"/>
    <n v="29"/>
    <n v="59.53"/>
    <n v="7"/>
    <x v="1200"/>
    <x v="191"/>
    <x v="0"/>
    <n v="4"/>
    <n v="11"/>
    <x v="1"/>
    <x v="2"/>
    <n v="73"/>
    <x v="104"/>
    <x v="22"/>
    <s v="91.24.4555"/>
    <s v="12, rue des Bouchers"/>
    <x v="20"/>
    <x v="4"/>
    <x v="9"/>
    <n v="13008"/>
    <s v="EMEA"/>
    <s v="Lebihan"/>
    <s v="Laurence"/>
    <s v="Small"/>
  </r>
  <r>
    <n v="10344"/>
    <n v="21"/>
    <n v="100"/>
    <n v="4"/>
    <x v="59"/>
    <x v="191"/>
    <x v="0"/>
    <n v="4"/>
    <n v="11"/>
    <x v="1"/>
    <x v="0"/>
    <n v="92"/>
    <x v="1"/>
    <x v="22"/>
    <s v="91.24.4555"/>
    <s v="12, rue des Bouchers"/>
    <x v="20"/>
    <x v="4"/>
    <x v="9"/>
    <n v="13008"/>
    <s v="EMEA"/>
    <s v="Lebihan"/>
    <s v="Laurence"/>
    <s v="Small"/>
  </r>
  <r>
    <n v="10344"/>
    <n v="40"/>
    <n v="56.91"/>
    <n v="2"/>
    <x v="1201"/>
    <x v="191"/>
    <x v="0"/>
    <n v="4"/>
    <n v="11"/>
    <x v="1"/>
    <x v="0"/>
    <n v="60"/>
    <x v="3"/>
    <x v="22"/>
    <s v="91.24.4555"/>
    <s v="12, rue des Bouchers"/>
    <x v="20"/>
    <x v="4"/>
    <x v="9"/>
    <n v="13008"/>
    <s v="EMEA"/>
    <s v="Lebihan"/>
    <s v="Laurence"/>
    <s v="Small"/>
  </r>
  <r>
    <n v="10344"/>
    <n v="30"/>
    <n v="100"/>
    <n v="3"/>
    <x v="2"/>
    <x v="191"/>
    <x v="0"/>
    <n v="4"/>
    <n v="11"/>
    <x v="1"/>
    <x v="0"/>
    <n v="127"/>
    <x v="6"/>
    <x v="22"/>
    <s v="91.24.4555"/>
    <s v="12, rue des Bouchers"/>
    <x v="20"/>
    <x v="4"/>
    <x v="9"/>
    <n v="13008"/>
    <s v="EMEA"/>
    <s v="Lebihan"/>
    <s v="Laurence"/>
    <s v="Medium"/>
  </r>
  <r>
    <n v="10344"/>
    <n v="45"/>
    <n v="100"/>
    <n v="1"/>
    <x v="74"/>
    <x v="191"/>
    <x v="0"/>
    <n v="4"/>
    <n v="11"/>
    <x v="1"/>
    <x v="0"/>
    <n v="170"/>
    <x v="2"/>
    <x v="22"/>
    <s v="91.24.4555"/>
    <s v="12, rue des Bouchers"/>
    <x v="20"/>
    <x v="4"/>
    <x v="9"/>
    <n v="13008"/>
    <s v="EMEA"/>
    <s v="Lebihan"/>
    <s v="Laurence"/>
    <s v="Large"/>
  </r>
  <r>
    <n v="10345"/>
    <n v="43"/>
    <n v="53.76"/>
    <n v="1"/>
    <x v="1202"/>
    <x v="191"/>
    <x v="0"/>
    <n v="4"/>
    <n v="11"/>
    <x v="1"/>
    <x v="0"/>
    <n v="44"/>
    <x v="5"/>
    <x v="23"/>
    <s v="40.32.2555"/>
    <s v="54, rue Royale"/>
    <x v="21"/>
    <x v="19"/>
    <x v="9"/>
    <n v="44000"/>
    <s v="EMEA"/>
    <s v="Schmitt"/>
    <s v="Carine"/>
    <s v="Small"/>
  </r>
  <r>
    <n v="10346"/>
    <n v="42"/>
    <n v="36.11"/>
    <n v="3"/>
    <x v="1203"/>
    <x v="192"/>
    <x v="0"/>
    <n v="4"/>
    <n v="11"/>
    <x v="1"/>
    <x v="0"/>
    <n v="102"/>
    <x v="9"/>
    <x v="24"/>
    <n v="7025551838"/>
    <s v="8489 Strong St."/>
    <x v="22"/>
    <x v="20"/>
    <x v="0"/>
    <n v="83030"/>
    <s v="NA"/>
    <s v="King"/>
    <s v="Sue"/>
    <s v="Small"/>
  </r>
  <r>
    <n v="10346"/>
    <n v="24"/>
    <n v="87.24"/>
    <n v="5"/>
    <x v="1204"/>
    <x v="192"/>
    <x v="0"/>
    <n v="4"/>
    <n v="11"/>
    <x v="1"/>
    <x v="2"/>
    <n v="117"/>
    <x v="108"/>
    <x v="24"/>
    <n v="7025551838"/>
    <s v="8489 Strong St."/>
    <x v="22"/>
    <x v="20"/>
    <x v="0"/>
    <n v="83030"/>
    <s v="NA"/>
    <s v="King"/>
    <s v="Sue"/>
    <s v="Small"/>
  </r>
  <r>
    <n v="10346"/>
    <n v="22"/>
    <n v="97.44"/>
    <n v="4"/>
    <x v="1205"/>
    <x v="192"/>
    <x v="0"/>
    <n v="4"/>
    <n v="11"/>
    <x v="1"/>
    <x v="0"/>
    <n v="41"/>
    <x v="0"/>
    <x v="24"/>
    <n v="7025551838"/>
    <s v="8489 Strong St."/>
    <x v="22"/>
    <x v="20"/>
    <x v="0"/>
    <n v="83030"/>
    <s v="NA"/>
    <s v="King"/>
    <s v="Sue"/>
    <s v="Small"/>
  </r>
  <r>
    <n v="10346"/>
    <n v="24"/>
    <n v="100"/>
    <n v="2"/>
    <x v="26"/>
    <x v="192"/>
    <x v="0"/>
    <n v="4"/>
    <n v="11"/>
    <x v="1"/>
    <x v="2"/>
    <n v="85"/>
    <x v="102"/>
    <x v="24"/>
    <n v="7025551838"/>
    <s v="8489 Strong St."/>
    <x v="22"/>
    <x v="20"/>
    <x v="0"/>
    <n v="83030"/>
    <s v="NA"/>
    <s v="King"/>
    <s v="Sue"/>
    <s v="Medium"/>
  </r>
  <r>
    <n v="10346"/>
    <n v="26"/>
    <n v="95.88"/>
    <n v="6"/>
    <x v="1206"/>
    <x v="192"/>
    <x v="0"/>
    <n v="4"/>
    <n v="11"/>
    <x v="1"/>
    <x v="2"/>
    <n v="107"/>
    <x v="107"/>
    <x v="24"/>
    <n v="7025551838"/>
    <s v="8489 Strong St."/>
    <x v="22"/>
    <x v="20"/>
    <x v="0"/>
    <n v="83030"/>
    <s v="NA"/>
    <s v="King"/>
    <s v="Sue"/>
    <s v="Small"/>
  </r>
  <r>
    <n v="10346"/>
    <n v="25"/>
    <n v="100"/>
    <n v="1"/>
    <x v="6"/>
    <x v="192"/>
    <x v="0"/>
    <n v="4"/>
    <n v="11"/>
    <x v="1"/>
    <x v="2"/>
    <n v="90"/>
    <x v="105"/>
    <x v="24"/>
    <n v="7025551838"/>
    <s v="8489 Strong St."/>
    <x v="22"/>
    <x v="20"/>
    <x v="0"/>
    <n v="83030"/>
    <s v="NA"/>
    <s v="King"/>
    <s v="Sue"/>
    <s v="Small"/>
  </r>
  <r>
    <n v="10347"/>
    <n v="21"/>
    <n v="58.95"/>
    <n v="7"/>
    <x v="1207"/>
    <x v="192"/>
    <x v="0"/>
    <n v="4"/>
    <n v="11"/>
    <x v="1"/>
    <x v="0"/>
    <n v="53"/>
    <x v="8"/>
    <x v="20"/>
    <n v="395204555"/>
    <s v="636 St Kilda Road"/>
    <x v="18"/>
    <x v="17"/>
    <x v="13"/>
    <n v="3004"/>
    <s v="APAC"/>
    <s v="Ferguson"/>
    <s v="Peter"/>
    <s v="Small"/>
  </r>
  <r>
    <n v="10347"/>
    <n v="42"/>
    <n v="49.6"/>
    <n v="5"/>
    <x v="1208"/>
    <x v="192"/>
    <x v="0"/>
    <n v="4"/>
    <n v="11"/>
    <x v="1"/>
    <x v="1"/>
    <n v="116"/>
    <x v="20"/>
    <x v="20"/>
    <n v="395204555"/>
    <s v="636 St Kilda Road"/>
    <x v="18"/>
    <x v="17"/>
    <x v="13"/>
    <n v="3004"/>
    <s v="APAC"/>
    <s v="Ferguson"/>
    <s v="Peter"/>
    <s v="Small"/>
  </r>
  <r>
    <n v="10347"/>
    <n v="21"/>
    <n v="100"/>
    <n v="6"/>
    <x v="59"/>
    <x v="192"/>
    <x v="0"/>
    <n v="4"/>
    <n v="11"/>
    <x v="1"/>
    <x v="0"/>
    <n v="168"/>
    <x v="7"/>
    <x v="20"/>
    <n v="395204555"/>
    <s v="636 St Kilda Road"/>
    <x v="18"/>
    <x v="17"/>
    <x v="13"/>
    <n v="3004"/>
    <s v="APAC"/>
    <s v="Ferguson"/>
    <s v="Peter"/>
    <s v="Medium"/>
  </r>
  <r>
    <n v="10347"/>
    <n v="34"/>
    <n v="64.959999999999994"/>
    <n v="10"/>
    <x v="1209"/>
    <x v="192"/>
    <x v="0"/>
    <n v="4"/>
    <n v="11"/>
    <x v="1"/>
    <x v="0"/>
    <n v="62"/>
    <x v="12"/>
    <x v="20"/>
    <n v="395204555"/>
    <s v="636 St Kilda Road"/>
    <x v="18"/>
    <x v="17"/>
    <x v="13"/>
    <n v="3004"/>
    <s v="APAC"/>
    <s v="Ferguson"/>
    <s v="Peter"/>
    <s v="Small"/>
  </r>
  <r>
    <n v="10347"/>
    <n v="26"/>
    <n v="100"/>
    <n v="12"/>
    <x v="7"/>
    <x v="192"/>
    <x v="0"/>
    <n v="4"/>
    <n v="11"/>
    <x v="1"/>
    <x v="0"/>
    <n v="99"/>
    <x v="25"/>
    <x v="20"/>
    <n v="395204555"/>
    <s v="636 St Kilda Road"/>
    <x v="18"/>
    <x v="17"/>
    <x v="13"/>
    <n v="3004"/>
    <s v="APAC"/>
    <s v="Ferguson"/>
    <s v="Peter"/>
    <s v="Small"/>
  </r>
  <r>
    <n v="10347"/>
    <n v="27"/>
    <n v="100"/>
    <n v="2"/>
    <x v="14"/>
    <x v="192"/>
    <x v="0"/>
    <n v="4"/>
    <n v="11"/>
    <x v="1"/>
    <x v="2"/>
    <n v="147"/>
    <x v="23"/>
    <x v="20"/>
    <n v="395204555"/>
    <s v="636 St Kilda Road"/>
    <x v="18"/>
    <x v="17"/>
    <x v="13"/>
    <n v="3004"/>
    <s v="APAC"/>
    <s v="Ferguson"/>
    <s v="Peter"/>
    <s v="Medium"/>
  </r>
  <r>
    <n v="10347"/>
    <n v="29"/>
    <n v="100"/>
    <n v="3"/>
    <x v="27"/>
    <x v="192"/>
    <x v="0"/>
    <n v="4"/>
    <n v="11"/>
    <x v="1"/>
    <x v="1"/>
    <n v="136"/>
    <x v="17"/>
    <x v="20"/>
    <n v="395204555"/>
    <s v="636 St Kilda Road"/>
    <x v="18"/>
    <x v="17"/>
    <x v="13"/>
    <n v="3004"/>
    <s v="APAC"/>
    <s v="Ferguson"/>
    <s v="Peter"/>
    <s v="Medium"/>
  </r>
  <r>
    <n v="10347"/>
    <n v="30"/>
    <n v="100"/>
    <n v="1"/>
    <x v="2"/>
    <x v="192"/>
    <x v="0"/>
    <n v="4"/>
    <n v="11"/>
    <x v="1"/>
    <x v="2"/>
    <n v="214"/>
    <x v="16"/>
    <x v="20"/>
    <n v="395204555"/>
    <s v="636 St Kilda Road"/>
    <x v="18"/>
    <x v="17"/>
    <x v="13"/>
    <n v="3004"/>
    <s v="APAC"/>
    <s v="Ferguson"/>
    <s v="Peter"/>
    <s v="Medium"/>
  </r>
  <r>
    <n v="10347"/>
    <n v="45"/>
    <n v="100"/>
    <n v="11"/>
    <x v="74"/>
    <x v="192"/>
    <x v="0"/>
    <n v="4"/>
    <n v="11"/>
    <x v="1"/>
    <x v="0"/>
    <n v="104"/>
    <x v="14"/>
    <x v="20"/>
    <n v="395204555"/>
    <s v="636 St Kilda Road"/>
    <x v="18"/>
    <x v="17"/>
    <x v="13"/>
    <n v="3004"/>
    <s v="APAC"/>
    <s v="Ferguson"/>
    <s v="Peter"/>
    <s v="Medium"/>
  </r>
  <r>
    <n v="10347"/>
    <n v="45"/>
    <n v="100"/>
    <n v="4"/>
    <x v="74"/>
    <x v="192"/>
    <x v="0"/>
    <n v="4"/>
    <n v="11"/>
    <x v="1"/>
    <x v="1"/>
    <n v="121"/>
    <x v="21"/>
    <x v="20"/>
    <n v="395204555"/>
    <s v="636 St Kilda Road"/>
    <x v="18"/>
    <x v="17"/>
    <x v="13"/>
    <n v="3004"/>
    <s v="APAC"/>
    <s v="Ferguson"/>
    <s v="Peter"/>
    <s v="Medium"/>
  </r>
  <r>
    <n v="10347"/>
    <n v="48"/>
    <n v="100"/>
    <n v="9"/>
    <x v="98"/>
    <x v="192"/>
    <x v="0"/>
    <n v="4"/>
    <n v="11"/>
    <x v="1"/>
    <x v="0"/>
    <n v="101"/>
    <x v="13"/>
    <x v="20"/>
    <n v="395204555"/>
    <s v="636 St Kilda Road"/>
    <x v="18"/>
    <x v="17"/>
    <x v="13"/>
    <n v="3004"/>
    <s v="APAC"/>
    <s v="Ferguson"/>
    <s v="Peter"/>
    <s v="Medium"/>
  </r>
  <r>
    <n v="10347"/>
    <n v="50"/>
    <n v="100"/>
    <n v="8"/>
    <x v="43"/>
    <x v="192"/>
    <x v="0"/>
    <n v="4"/>
    <n v="11"/>
    <x v="1"/>
    <x v="1"/>
    <n v="60"/>
    <x v="10"/>
    <x v="20"/>
    <n v="395204555"/>
    <s v="636 St Kilda Road"/>
    <x v="18"/>
    <x v="17"/>
    <x v="13"/>
    <n v="3004"/>
    <s v="APAC"/>
    <s v="Ferguson"/>
    <s v="Peter"/>
    <s v="Medium"/>
  </r>
  <r>
    <n v="10348"/>
    <n v="39"/>
    <n v="50.31"/>
    <n v="2"/>
    <x v="1210"/>
    <x v="173"/>
    <x v="0"/>
    <n v="4"/>
    <n v="11"/>
    <x v="1"/>
    <x v="0"/>
    <n v="97"/>
    <x v="15"/>
    <x v="25"/>
    <s v="(91) 555 22 82"/>
    <s v="C/ Araquil, 67"/>
    <x v="4"/>
    <x v="21"/>
    <x v="3"/>
    <n v="28023"/>
    <s v="EMEA"/>
    <s v="Sommer"/>
    <s v="Mart¡n"/>
    <s v="Small"/>
  </r>
  <r>
    <n v="10348"/>
    <n v="48"/>
    <n v="52.36"/>
    <n v="8"/>
    <x v="1211"/>
    <x v="173"/>
    <x v="0"/>
    <n v="4"/>
    <n v="11"/>
    <x v="1"/>
    <x v="2"/>
    <n v="207"/>
    <x v="51"/>
    <x v="25"/>
    <s v="(91) 555 22 82"/>
    <s v="C/ Araquil, 67"/>
    <x v="4"/>
    <x v="21"/>
    <x v="3"/>
    <n v="28023"/>
    <s v="EMEA"/>
    <s v="Sommer"/>
    <s v="Mart¡n"/>
    <s v="Small"/>
  </r>
  <r>
    <n v="10348"/>
    <n v="32"/>
    <n v="82.83"/>
    <n v="7"/>
    <x v="1212"/>
    <x v="173"/>
    <x v="0"/>
    <n v="4"/>
    <n v="11"/>
    <x v="1"/>
    <x v="2"/>
    <n v="101"/>
    <x v="24"/>
    <x v="25"/>
    <s v="(91) 555 22 82"/>
    <s v="C/ Araquil, 67"/>
    <x v="4"/>
    <x v="21"/>
    <x v="3"/>
    <n v="28023"/>
    <s v="EMEA"/>
    <s v="Sommer"/>
    <s v="Mart¡n"/>
    <s v="Small"/>
  </r>
  <r>
    <n v="10348"/>
    <n v="29"/>
    <n v="100"/>
    <n v="6"/>
    <x v="27"/>
    <x v="173"/>
    <x v="0"/>
    <n v="4"/>
    <n v="11"/>
    <x v="1"/>
    <x v="0"/>
    <n v="50"/>
    <x v="11"/>
    <x v="25"/>
    <s v="(91) 555 22 82"/>
    <s v="C/ Araquil, 67"/>
    <x v="4"/>
    <x v="21"/>
    <x v="3"/>
    <n v="28023"/>
    <s v="EMEA"/>
    <s v="Sommer"/>
    <s v="Mart¡n"/>
    <s v="Large"/>
  </r>
  <r>
    <n v="10348"/>
    <n v="31"/>
    <n v="100"/>
    <n v="5"/>
    <x v="15"/>
    <x v="173"/>
    <x v="0"/>
    <n v="4"/>
    <n v="11"/>
    <x v="1"/>
    <x v="1"/>
    <n v="64"/>
    <x v="19"/>
    <x v="25"/>
    <s v="(91) 555 22 82"/>
    <s v="C/ Araquil, 67"/>
    <x v="4"/>
    <x v="21"/>
    <x v="3"/>
    <n v="28023"/>
    <s v="EMEA"/>
    <s v="Sommer"/>
    <s v="Mart¡n"/>
    <s v="Medium"/>
  </r>
  <r>
    <n v="10348"/>
    <n v="37"/>
    <n v="100"/>
    <n v="1"/>
    <x v="87"/>
    <x v="173"/>
    <x v="0"/>
    <n v="4"/>
    <n v="11"/>
    <x v="1"/>
    <x v="1"/>
    <n v="127"/>
    <x v="22"/>
    <x v="25"/>
    <s v="(91) 555 22 82"/>
    <s v="C/ Araquil, 67"/>
    <x v="4"/>
    <x v="21"/>
    <x v="3"/>
    <n v="28023"/>
    <s v="EMEA"/>
    <s v="Sommer"/>
    <s v="Mart¡n"/>
    <s v="Medium"/>
  </r>
  <r>
    <n v="10348"/>
    <n v="42"/>
    <n v="100"/>
    <n v="3"/>
    <x v="19"/>
    <x v="173"/>
    <x v="0"/>
    <n v="4"/>
    <n v="11"/>
    <x v="1"/>
    <x v="1"/>
    <n v="96"/>
    <x v="18"/>
    <x v="25"/>
    <s v="(91) 555 22 82"/>
    <s v="C/ Araquil, 67"/>
    <x v="4"/>
    <x v="21"/>
    <x v="3"/>
    <n v="28023"/>
    <s v="EMEA"/>
    <s v="Sommer"/>
    <s v="Mart¡n"/>
    <s v="Medium"/>
  </r>
  <r>
    <n v="10348"/>
    <n v="47"/>
    <n v="100"/>
    <n v="4"/>
    <x v="76"/>
    <x v="173"/>
    <x v="0"/>
    <n v="4"/>
    <n v="11"/>
    <x v="1"/>
    <x v="2"/>
    <n v="151"/>
    <x v="36"/>
    <x v="25"/>
    <s v="(91) 555 22 82"/>
    <s v="C/ Araquil, 67"/>
    <x v="4"/>
    <x v="21"/>
    <x v="3"/>
    <n v="28023"/>
    <s v="EMEA"/>
    <s v="Sommer"/>
    <s v="Mart¡n"/>
    <s v="Medium"/>
  </r>
  <r>
    <n v="10349"/>
    <n v="36"/>
    <n v="37.130000000000003"/>
    <n v="3"/>
    <x v="1213"/>
    <x v="193"/>
    <x v="0"/>
    <n v="4"/>
    <n v="12"/>
    <x v="1"/>
    <x v="2"/>
    <n v="35"/>
    <x v="28"/>
    <x v="26"/>
    <n v="2125557413"/>
    <s v="4092 Furth Circle"/>
    <x v="2"/>
    <x v="2"/>
    <x v="0"/>
    <n v="10022"/>
    <s v="NA"/>
    <s v="Young"/>
    <s v="Jeff"/>
    <s v="Small"/>
  </r>
  <r>
    <n v="10349"/>
    <n v="33"/>
    <n v="46.53"/>
    <n v="1"/>
    <x v="1214"/>
    <x v="193"/>
    <x v="0"/>
    <n v="4"/>
    <n v="12"/>
    <x v="1"/>
    <x v="1"/>
    <n v="54"/>
    <x v="26"/>
    <x v="26"/>
    <n v="2125557413"/>
    <s v="4092 Furth Circle"/>
    <x v="2"/>
    <x v="2"/>
    <x v="0"/>
    <n v="10022"/>
    <s v="NA"/>
    <s v="Young"/>
    <s v="Jeff"/>
    <s v="Small"/>
  </r>
  <r>
    <n v="10349"/>
    <n v="48"/>
    <n v="47.4"/>
    <n v="4"/>
    <x v="1215"/>
    <x v="193"/>
    <x v="0"/>
    <n v="4"/>
    <n v="12"/>
    <x v="1"/>
    <x v="2"/>
    <n v="57"/>
    <x v="29"/>
    <x v="26"/>
    <n v="2125557413"/>
    <s v="4092 Furth Circle"/>
    <x v="2"/>
    <x v="2"/>
    <x v="0"/>
    <n v="10022"/>
    <s v="NA"/>
    <s v="Young"/>
    <s v="Jeff"/>
    <s v="Small"/>
  </r>
  <r>
    <n v="10349"/>
    <n v="23"/>
    <n v="100"/>
    <n v="2"/>
    <x v="25"/>
    <x v="193"/>
    <x v="0"/>
    <n v="4"/>
    <n v="12"/>
    <x v="1"/>
    <x v="2"/>
    <n v="118"/>
    <x v="32"/>
    <x v="26"/>
    <n v="2125557413"/>
    <s v="4092 Furth Circle"/>
    <x v="2"/>
    <x v="2"/>
    <x v="0"/>
    <n v="10022"/>
    <s v="NA"/>
    <s v="Young"/>
    <s v="Jeff"/>
    <s v="Medium"/>
  </r>
  <r>
    <n v="10349"/>
    <n v="26"/>
    <n v="100"/>
    <n v="10"/>
    <x v="7"/>
    <x v="193"/>
    <x v="0"/>
    <n v="4"/>
    <n v="12"/>
    <x v="1"/>
    <x v="2"/>
    <n v="173"/>
    <x v="45"/>
    <x v="26"/>
    <n v="2125557413"/>
    <s v="4092 Furth Circle"/>
    <x v="2"/>
    <x v="2"/>
    <x v="0"/>
    <n v="10022"/>
    <s v="NA"/>
    <s v="Young"/>
    <s v="Jeff"/>
    <s v="Medium"/>
  </r>
  <r>
    <n v="10349"/>
    <n v="34"/>
    <n v="100"/>
    <n v="5"/>
    <x v="30"/>
    <x v="193"/>
    <x v="0"/>
    <n v="4"/>
    <n v="12"/>
    <x v="1"/>
    <x v="2"/>
    <n v="143"/>
    <x v="37"/>
    <x v="26"/>
    <n v="2125557413"/>
    <s v="4092 Furth Circle"/>
    <x v="2"/>
    <x v="2"/>
    <x v="0"/>
    <n v="10022"/>
    <s v="NA"/>
    <s v="Young"/>
    <s v="Jeff"/>
    <s v="Medium"/>
  </r>
  <r>
    <n v="10349"/>
    <n v="38"/>
    <n v="100"/>
    <n v="8"/>
    <x v="31"/>
    <x v="193"/>
    <x v="0"/>
    <n v="4"/>
    <n v="12"/>
    <x v="1"/>
    <x v="2"/>
    <n v="163"/>
    <x v="31"/>
    <x v="26"/>
    <n v="2125557413"/>
    <s v="4092 Furth Circle"/>
    <x v="2"/>
    <x v="2"/>
    <x v="0"/>
    <n v="10022"/>
    <s v="NA"/>
    <s v="Young"/>
    <s v="Jeff"/>
    <s v="Medium"/>
  </r>
  <r>
    <n v="10349"/>
    <n v="38"/>
    <n v="100"/>
    <n v="7"/>
    <x v="31"/>
    <x v="193"/>
    <x v="0"/>
    <n v="4"/>
    <n v="12"/>
    <x v="1"/>
    <x v="1"/>
    <n v="122"/>
    <x v="33"/>
    <x v="26"/>
    <n v="2125557413"/>
    <s v="4092 Furth Circle"/>
    <x v="2"/>
    <x v="2"/>
    <x v="0"/>
    <n v="10022"/>
    <s v="NA"/>
    <s v="Young"/>
    <s v="Jeff"/>
    <s v="Medium"/>
  </r>
  <r>
    <n v="10349"/>
    <n v="48"/>
    <n v="100"/>
    <n v="9"/>
    <x v="98"/>
    <x v="193"/>
    <x v="0"/>
    <n v="4"/>
    <n v="12"/>
    <x v="1"/>
    <x v="1"/>
    <n v="118"/>
    <x v="38"/>
    <x v="26"/>
    <n v="2125557413"/>
    <s v="4092 Furth Circle"/>
    <x v="2"/>
    <x v="2"/>
    <x v="0"/>
    <n v="10022"/>
    <s v="NA"/>
    <s v="Young"/>
    <s v="Jeff"/>
    <s v="Medium"/>
  </r>
  <r>
    <n v="10349"/>
    <n v="48"/>
    <n v="100"/>
    <n v="6"/>
    <x v="98"/>
    <x v="193"/>
    <x v="0"/>
    <n v="4"/>
    <n v="12"/>
    <x v="1"/>
    <x v="2"/>
    <n v="169"/>
    <x v="30"/>
    <x v="26"/>
    <n v="2125557413"/>
    <s v="4092 Furth Circle"/>
    <x v="2"/>
    <x v="2"/>
    <x v="0"/>
    <n v="10022"/>
    <s v="NA"/>
    <s v="Young"/>
    <s v="Jeff"/>
    <s v="Large"/>
  </r>
  <r>
    <n v="10350"/>
    <n v="25"/>
    <n v="60.34"/>
    <n v="10"/>
    <x v="1216"/>
    <x v="194"/>
    <x v="0"/>
    <n v="4"/>
    <n v="12"/>
    <x v="1"/>
    <x v="0"/>
    <n v="83"/>
    <x v="50"/>
    <x v="4"/>
    <s v="(91) 555 94 44"/>
    <s v="C/ Moralzarzal, 86"/>
    <x v="4"/>
    <x v="4"/>
    <x v="3"/>
    <n v="28034"/>
    <s v="EMEA"/>
    <s v="Freyre"/>
    <s v="Diego"/>
    <s v="Small"/>
  </r>
  <r>
    <n v="10350"/>
    <n v="34"/>
    <n v="50.33"/>
    <n v="7"/>
    <x v="1217"/>
    <x v="194"/>
    <x v="0"/>
    <n v="4"/>
    <n v="12"/>
    <x v="1"/>
    <x v="4"/>
    <n v="122"/>
    <x v="52"/>
    <x v="4"/>
    <s v="(91) 555 94 44"/>
    <s v="C/ Moralzarzal, 86"/>
    <x v="4"/>
    <x v="4"/>
    <x v="3"/>
    <n v="28034"/>
    <s v="EMEA"/>
    <s v="Freyre"/>
    <s v="Diego"/>
    <s v="Small"/>
  </r>
  <r>
    <n v="10350"/>
    <n v="26"/>
    <n v="75.47"/>
    <n v="5"/>
    <x v="1218"/>
    <x v="194"/>
    <x v="0"/>
    <n v="4"/>
    <n v="12"/>
    <x v="1"/>
    <x v="2"/>
    <n v="136"/>
    <x v="53"/>
    <x v="4"/>
    <s v="(91) 555 94 44"/>
    <s v="C/ Moralzarzal, 86"/>
    <x v="4"/>
    <x v="4"/>
    <x v="3"/>
    <n v="28034"/>
    <s v="EMEA"/>
    <s v="Freyre"/>
    <s v="Diego"/>
    <s v="Small"/>
  </r>
  <r>
    <n v="10350"/>
    <n v="20"/>
    <n v="100"/>
    <n v="15"/>
    <x v="138"/>
    <x v="194"/>
    <x v="0"/>
    <n v="4"/>
    <n v="12"/>
    <x v="1"/>
    <x v="4"/>
    <n v="54"/>
    <x v="39"/>
    <x v="4"/>
    <s v="(91) 555 94 44"/>
    <s v="C/ Moralzarzal, 86"/>
    <x v="4"/>
    <x v="4"/>
    <x v="3"/>
    <n v="28034"/>
    <s v="EMEA"/>
    <s v="Freyre"/>
    <s v="Diego"/>
    <s v="Small"/>
  </r>
  <r>
    <n v="10350"/>
    <n v="29"/>
    <n v="75.349999999999994"/>
    <n v="12"/>
    <x v="1219"/>
    <x v="194"/>
    <x v="0"/>
    <n v="4"/>
    <n v="12"/>
    <x v="1"/>
    <x v="4"/>
    <n v="72"/>
    <x v="41"/>
    <x v="4"/>
    <s v="(91) 555 94 44"/>
    <s v="C/ Moralzarzal, 86"/>
    <x v="4"/>
    <x v="4"/>
    <x v="3"/>
    <n v="28034"/>
    <s v="EMEA"/>
    <s v="Freyre"/>
    <s v="Diego"/>
    <s v="Small"/>
  </r>
  <r>
    <n v="10350"/>
    <n v="31"/>
    <n v="71.400000000000006"/>
    <n v="8"/>
    <x v="1073"/>
    <x v="194"/>
    <x v="0"/>
    <n v="4"/>
    <n v="12"/>
    <x v="1"/>
    <x v="1"/>
    <n v="115"/>
    <x v="35"/>
    <x v="4"/>
    <s v="(91) 555 94 44"/>
    <s v="C/ Moralzarzal, 86"/>
    <x v="4"/>
    <x v="4"/>
    <x v="3"/>
    <n v="28034"/>
    <s v="EMEA"/>
    <s v="Freyre"/>
    <s v="Diego"/>
    <s v="Small"/>
  </r>
  <r>
    <n v="10350"/>
    <n v="31"/>
    <n v="77.34"/>
    <n v="13"/>
    <x v="1220"/>
    <x v="194"/>
    <x v="0"/>
    <n v="4"/>
    <n v="12"/>
    <x v="1"/>
    <x v="4"/>
    <n v="100"/>
    <x v="46"/>
    <x v="4"/>
    <s v="(91) 555 94 44"/>
    <s v="C/ Moralzarzal, 86"/>
    <x v="4"/>
    <x v="4"/>
    <x v="3"/>
    <n v="28034"/>
    <s v="EMEA"/>
    <s v="Freyre"/>
    <s v="Diego"/>
    <s v="Small"/>
  </r>
  <r>
    <n v="10350"/>
    <n v="25"/>
    <n v="100"/>
    <n v="16"/>
    <x v="6"/>
    <x v="194"/>
    <x v="0"/>
    <n v="4"/>
    <n v="12"/>
    <x v="1"/>
    <x v="4"/>
    <n v="99"/>
    <x v="43"/>
    <x v="4"/>
    <s v="(91) 555 94 44"/>
    <s v="C/ Moralzarzal, 86"/>
    <x v="4"/>
    <x v="4"/>
    <x v="3"/>
    <n v="28034"/>
    <s v="EMEA"/>
    <s v="Freyre"/>
    <s v="Diego"/>
    <s v="Small"/>
  </r>
  <r>
    <n v="10350"/>
    <n v="27"/>
    <n v="100"/>
    <n v="14"/>
    <x v="14"/>
    <x v="194"/>
    <x v="0"/>
    <n v="4"/>
    <n v="12"/>
    <x v="1"/>
    <x v="3"/>
    <n v="62"/>
    <x v="34"/>
    <x v="4"/>
    <s v="(91) 555 94 44"/>
    <s v="C/ Moralzarzal, 86"/>
    <x v="4"/>
    <x v="4"/>
    <x v="3"/>
    <n v="28034"/>
    <s v="EMEA"/>
    <s v="Freyre"/>
    <s v="Diego"/>
    <s v="Medium"/>
  </r>
  <r>
    <n v="10350"/>
    <n v="43"/>
    <n v="64.97"/>
    <n v="6"/>
    <x v="1221"/>
    <x v="194"/>
    <x v="0"/>
    <n v="4"/>
    <n v="12"/>
    <x v="1"/>
    <x v="4"/>
    <n v="86"/>
    <x v="68"/>
    <x v="4"/>
    <s v="(91) 555 94 44"/>
    <s v="C/ Moralzarzal, 86"/>
    <x v="4"/>
    <x v="4"/>
    <x v="3"/>
    <n v="28034"/>
    <s v="EMEA"/>
    <s v="Freyre"/>
    <s v="Diego"/>
    <s v="Small"/>
  </r>
  <r>
    <n v="10350"/>
    <n v="28"/>
    <n v="100"/>
    <n v="4"/>
    <x v="141"/>
    <x v="194"/>
    <x v="0"/>
    <n v="4"/>
    <n v="12"/>
    <x v="1"/>
    <x v="4"/>
    <n v="86"/>
    <x v="40"/>
    <x v="4"/>
    <s v="(91) 555 94 44"/>
    <s v="C/ Moralzarzal, 86"/>
    <x v="4"/>
    <x v="4"/>
    <x v="3"/>
    <n v="28034"/>
    <s v="EMEA"/>
    <s v="Freyre"/>
    <s v="Diego"/>
    <s v="Small"/>
  </r>
  <r>
    <n v="10350"/>
    <n v="30"/>
    <n v="100"/>
    <n v="3"/>
    <x v="2"/>
    <x v="194"/>
    <x v="0"/>
    <n v="4"/>
    <n v="12"/>
    <x v="1"/>
    <x v="0"/>
    <n v="87"/>
    <x v="48"/>
    <x v="4"/>
    <s v="(91) 555 94 44"/>
    <s v="C/ Moralzarzal, 86"/>
    <x v="4"/>
    <x v="4"/>
    <x v="3"/>
    <n v="28034"/>
    <s v="EMEA"/>
    <s v="Freyre"/>
    <s v="Diego"/>
    <s v="Medium"/>
  </r>
  <r>
    <n v="10350"/>
    <n v="30"/>
    <n v="100"/>
    <n v="9"/>
    <x v="2"/>
    <x v="194"/>
    <x v="0"/>
    <n v="4"/>
    <n v="12"/>
    <x v="1"/>
    <x v="0"/>
    <n v="88"/>
    <x v="47"/>
    <x v="4"/>
    <s v="(91) 555 94 44"/>
    <s v="C/ Moralzarzal, 86"/>
    <x v="4"/>
    <x v="4"/>
    <x v="3"/>
    <n v="28034"/>
    <s v="EMEA"/>
    <s v="Freyre"/>
    <s v="Diego"/>
    <s v="Medium"/>
  </r>
  <r>
    <n v="10350"/>
    <n v="46"/>
    <n v="76.67"/>
    <n v="11"/>
    <x v="1222"/>
    <x v="194"/>
    <x v="0"/>
    <n v="4"/>
    <n v="12"/>
    <x v="1"/>
    <x v="4"/>
    <n v="66"/>
    <x v="44"/>
    <x v="4"/>
    <s v="(91) 555 94 44"/>
    <s v="C/ Moralzarzal, 86"/>
    <x v="4"/>
    <x v="4"/>
    <x v="3"/>
    <n v="28034"/>
    <s v="EMEA"/>
    <s v="Freyre"/>
    <s v="Diego"/>
    <s v="Medium"/>
  </r>
  <r>
    <n v="10350"/>
    <n v="41"/>
    <n v="93.04"/>
    <n v="2"/>
    <x v="1223"/>
    <x v="194"/>
    <x v="0"/>
    <n v="4"/>
    <n v="12"/>
    <x v="1"/>
    <x v="3"/>
    <n v="100"/>
    <x v="49"/>
    <x v="4"/>
    <s v="(91) 555 94 44"/>
    <s v="C/ Moralzarzal, 86"/>
    <x v="4"/>
    <x v="4"/>
    <x v="3"/>
    <n v="28034"/>
    <s v="EMEA"/>
    <s v="Freyre"/>
    <s v="Diego"/>
    <s v="Medium"/>
  </r>
  <r>
    <n v="10350"/>
    <n v="44"/>
    <n v="100"/>
    <n v="1"/>
    <x v="73"/>
    <x v="194"/>
    <x v="0"/>
    <n v="4"/>
    <n v="12"/>
    <x v="1"/>
    <x v="0"/>
    <n v="136"/>
    <x v="42"/>
    <x v="4"/>
    <s v="(91) 555 94 44"/>
    <s v="C/ Moralzarzal, 86"/>
    <x v="4"/>
    <x v="4"/>
    <x v="3"/>
    <n v="28034"/>
    <s v="EMEA"/>
    <s v="Freyre"/>
    <s v="Diego"/>
    <s v="Medium"/>
  </r>
  <r>
    <n v="10350"/>
    <n v="44"/>
    <n v="100"/>
    <n v="17"/>
    <x v="73"/>
    <x v="194"/>
    <x v="0"/>
    <n v="4"/>
    <n v="12"/>
    <x v="1"/>
    <x v="3"/>
    <n v="58"/>
    <x v="27"/>
    <x v="4"/>
    <s v="(91) 555 94 44"/>
    <s v="C/ Moralzarzal, 86"/>
    <x v="4"/>
    <x v="4"/>
    <x v="3"/>
    <n v="28034"/>
    <s v="EMEA"/>
    <s v="Freyre"/>
    <s v="Diego"/>
    <s v="Medium"/>
  </r>
  <r>
    <n v="10351"/>
    <n v="25"/>
    <n v="74.680000000000007"/>
    <n v="5"/>
    <x v="1224"/>
    <x v="195"/>
    <x v="0"/>
    <n v="4"/>
    <n v="12"/>
    <x v="1"/>
    <x v="5"/>
    <n v="68"/>
    <x v="70"/>
    <x v="27"/>
    <s v="(171) 555-0297"/>
    <s v="35 King George"/>
    <x v="23"/>
    <x v="22"/>
    <x v="7"/>
    <s v="WX3 6FW"/>
    <s v="EMEA"/>
    <s v="Brown"/>
    <s v="Ann"/>
    <s v="Small"/>
  </r>
  <r>
    <n v="10351"/>
    <n v="20"/>
    <n v="100"/>
    <n v="2"/>
    <x v="138"/>
    <x v="195"/>
    <x v="0"/>
    <n v="4"/>
    <n v="12"/>
    <x v="1"/>
    <x v="0"/>
    <n v="105"/>
    <x v="71"/>
    <x v="27"/>
    <s v="(171) 555-0297"/>
    <s v="35 King George"/>
    <x v="23"/>
    <x v="22"/>
    <x v="7"/>
    <s v="WX3 6FW"/>
    <s v="EMEA"/>
    <s v="Brown"/>
    <s v="Ann"/>
    <s v="Medium"/>
  </r>
  <r>
    <n v="10351"/>
    <n v="34"/>
    <n v="59.37"/>
    <n v="3"/>
    <x v="1225"/>
    <x v="195"/>
    <x v="0"/>
    <n v="4"/>
    <n v="12"/>
    <x v="1"/>
    <x v="5"/>
    <n v="68"/>
    <x v="65"/>
    <x v="27"/>
    <s v="(171) 555-0297"/>
    <s v="35 King George"/>
    <x v="23"/>
    <x v="22"/>
    <x v="7"/>
    <s v="WX3 6FW"/>
    <s v="EMEA"/>
    <s v="Brown"/>
    <s v="Ann"/>
    <s v="Small"/>
  </r>
  <r>
    <n v="10351"/>
    <n v="38"/>
    <n v="68.38"/>
    <n v="4"/>
    <x v="1226"/>
    <x v="195"/>
    <x v="0"/>
    <n v="4"/>
    <n v="12"/>
    <x v="1"/>
    <x v="0"/>
    <n v="65"/>
    <x v="55"/>
    <x v="27"/>
    <s v="(171) 555-0297"/>
    <s v="35 King George"/>
    <x v="23"/>
    <x v="22"/>
    <x v="7"/>
    <s v="WX3 6FW"/>
    <s v="EMEA"/>
    <s v="Brown"/>
    <s v="Ann"/>
    <s v="Small"/>
  </r>
  <r>
    <n v="10351"/>
    <n v="39"/>
    <n v="99.52"/>
    <n v="1"/>
    <x v="1227"/>
    <x v="195"/>
    <x v="0"/>
    <n v="4"/>
    <n v="12"/>
    <x v="1"/>
    <x v="5"/>
    <n v="157"/>
    <x v="69"/>
    <x v="27"/>
    <s v="(171) 555-0297"/>
    <s v="35 King George"/>
    <x v="23"/>
    <x v="22"/>
    <x v="7"/>
    <s v="WX3 6FW"/>
    <s v="EMEA"/>
    <s v="Brown"/>
    <s v="Ann"/>
    <s v="Medium"/>
  </r>
  <r>
    <n v="10352"/>
    <n v="22"/>
    <n v="75.510000000000005"/>
    <n v="1"/>
    <x v="1228"/>
    <x v="195"/>
    <x v="0"/>
    <n v="4"/>
    <n v="12"/>
    <x v="1"/>
    <x v="5"/>
    <n v="74"/>
    <x v="60"/>
    <x v="28"/>
    <n v="6175558428"/>
    <s v="16780 Pompton St."/>
    <x v="24"/>
    <x v="23"/>
    <x v="0"/>
    <n v="58339"/>
    <s v="NA"/>
    <s v="Taylor"/>
    <s v="Leslie"/>
    <s v="Small"/>
  </r>
  <r>
    <n v="10352"/>
    <n v="23"/>
    <n v="100"/>
    <n v="3"/>
    <x v="25"/>
    <x v="195"/>
    <x v="0"/>
    <n v="4"/>
    <n v="12"/>
    <x v="1"/>
    <x v="4"/>
    <n v="90"/>
    <x v="61"/>
    <x v="28"/>
    <n v="6175558428"/>
    <s v="16780 Pompton St."/>
    <x v="24"/>
    <x v="23"/>
    <x v="0"/>
    <n v="58339"/>
    <s v="NA"/>
    <s v="Taylor"/>
    <s v="Leslie"/>
    <s v="Small"/>
  </r>
  <r>
    <n v="10352"/>
    <n v="49"/>
    <n v="52.64"/>
    <n v="4"/>
    <x v="1229"/>
    <x v="195"/>
    <x v="0"/>
    <n v="4"/>
    <n v="12"/>
    <x v="1"/>
    <x v="5"/>
    <n v="49"/>
    <x v="59"/>
    <x v="28"/>
    <n v="6175558428"/>
    <s v="16780 Pompton St."/>
    <x v="24"/>
    <x v="23"/>
    <x v="0"/>
    <n v="58339"/>
    <s v="NA"/>
    <s v="Taylor"/>
    <s v="Leslie"/>
    <s v="Small"/>
  </r>
  <r>
    <n v="10352"/>
    <n v="49"/>
    <n v="100"/>
    <n v="2"/>
    <x v="94"/>
    <x v="195"/>
    <x v="0"/>
    <n v="4"/>
    <n v="12"/>
    <x v="1"/>
    <x v="5"/>
    <n v="99"/>
    <x v="67"/>
    <x v="28"/>
    <n v="6175558428"/>
    <s v="16780 Pompton St."/>
    <x v="24"/>
    <x v="23"/>
    <x v="0"/>
    <n v="58339"/>
    <s v="NA"/>
    <s v="Taylor"/>
    <s v="Leslie"/>
    <s v="Medium"/>
  </r>
  <r>
    <n v="10353"/>
    <n v="40"/>
    <n v="44.51"/>
    <n v="7"/>
    <x v="1230"/>
    <x v="196"/>
    <x v="0"/>
    <n v="4"/>
    <n v="12"/>
    <x v="1"/>
    <x v="0"/>
    <n v="68"/>
    <x v="57"/>
    <x v="29"/>
    <n v="2035554407"/>
    <s v="2440 Pompton St."/>
    <x v="25"/>
    <x v="24"/>
    <x v="0"/>
    <n v="97561"/>
    <s v="NA"/>
    <s v="Lewis"/>
    <s v="Dan"/>
    <s v="Small"/>
  </r>
  <r>
    <n v="10353"/>
    <n v="28"/>
    <n v="71.73"/>
    <n v="2"/>
    <x v="1231"/>
    <x v="196"/>
    <x v="0"/>
    <n v="4"/>
    <n v="12"/>
    <x v="1"/>
    <x v="5"/>
    <n v="109"/>
    <x v="58"/>
    <x v="29"/>
    <n v="2035554407"/>
    <s v="2440 Pompton St."/>
    <x v="25"/>
    <x v="24"/>
    <x v="0"/>
    <n v="97561"/>
    <s v="NA"/>
    <s v="Lewis"/>
    <s v="Dan"/>
    <s v="Small"/>
  </r>
  <r>
    <n v="10353"/>
    <n v="27"/>
    <n v="100"/>
    <n v="1"/>
    <x v="14"/>
    <x v="196"/>
    <x v="0"/>
    <n v="4"/>
    <n v="12"/>
    <x v="1"/>
    <x v="5"/>
    <n v="84"/>
    <x v="62"/>
    <x v="29"/>
    <n v="2035554407"/>
    <s v="2440 Pompton St."/>
    <x v="25"/>
    <x v="24"/>
    <x v="0"/>
    <n v="97561"/>
    <s v="NA"/>
    <s v="Lewis"/>
    <s v="Dan"/>
    <s v="Medium"/>
  </r>
  <r>
    <n v="10353"/>
    <n v="35"/>
    <n v="89.9"/>
    <n v="3"/>
    <x v="1232"/>
    <x v="196"/>
    <x v="0"/>
    <n v="4"/>
    <n v="12"/>
    <x v="1"/>
    <x v="5"/>
    <n v="72"/>
    <x v="56"/>
    <x v="29"/>
    <n v="2035554407"/>
    <s v="2440 Pompton St."/>
    <x v="25"/>
    <x v="24"/>
    <x v="0"/>
    <n v="97561"/>
    <s v="NA"/>
    <s v="Lewis"/>
    <s v="Dan"/>
    <s v="Medium"/>
  </r>
  <r>
    <n v="10353"/>
    <n v="40"/>
    <n v="82.21"/>
    <n v="8"/>
    <x v="1233"/>
    <x v="196"/>
    <x v="0"/>
    <n v="4"/>
    <n v="12"/>
    <x v="1"/>
    <x v="0"/>
    <n v="43"/>
    <x v="54"/>
    <x v="29"/>
    <n v="2035554407"/>
    <s v="2440 Pompton St."/>
    <x v="25"/>
    <x v="24"/>
    <x v="0"/>
    <n v="97561"/>
    <s v="NA"/>
    <s v="Lewis"/>
    <s v="Dan"/>
    <s v="Medium"/>
  </r>
  <r>
    <n v="10353"/>
    <n v="48"/>
    <n v="68.8"/>
    <n v="4"/>
    <x v="1234"/>
    <x v="196"/>
    <x v="0"/>
    <n v="4"/>
    <n v="12"/>
    <x v="1"/>
    <x v="5"/>
    <n v="118"/>
    <x v="64"/>
    <x v="29"/>
    <n v="2035554407"/>
    <s v="2440 Pompton St."/>
    <x v="25"/>
    <x v="24"/>
    <x v="0"/>
    <n v="97561"/>
    <s v="NA"/>
    <s v="Lewis"/>
    <s v="Dan"/>
    <s v="Medium"/>
  </r>
  <r>
    <n v="10353"/>
    <n v="43"/>
    <n v="81.95"/>
    <n v="6"/>
    <x v="1235"/>
    <x v="196"/>
    <x v="0"/>
    <n v="4"/>
    <n v="12"/>
    <x v="1"/>
    <x v="5"/>
    <n v="80"/>
    <x v="66"/>
    <x v="29"/>
    <n v="2035554407"/>
    <s v="2440 Pompton St."/>
    <x v="25"/>
    <x v="24"/>
    <x v="0"/>
    <n v="97561"/>
    <s v="NA"/>
    <s v="Lewis"/>
    <s v="Dan"/>
    <s v="Medium"/>
  </r>
  <r>
    <n v="10353"/>
    <n v="46"/>
    <n v="81.17"/>
    <n v="5"/>
    <x v="1236"/>
    <x v="196"/>
    <x v="0"/>
    <n v="4"/>
    <n v="12"/>
    <x v="1"/>
    <x v="6"/>
    <n v="99"/>
    <x v="72"/>
    <x v="29"/>
    <n v="2035554407"/>
    <s v="2440 Pompton St."/>
    <x v="25"/>
    <x v="24"/>
    <x v="0"/>
    <n v="97561"/>
    <s v="NA"/>
    <s v="Lewis"/>
    <s v="Dan"/>
    <s v="Medium"/>
  </r>
  <r>
    <n v="10353"/>
    <n v="39"/>
    <n v="100"/>
    <n v="9"/>
    <x v="9"/>
    <x v="196"/>
    <x v="0"/>
    <n v="4"/>
    <n v="12"/>
    <x v="1"/>
    <x v="5"/>
    <n v="91"/>
    <x v="63"/>
    <x v="29"/>
    <n v="2035554407"/>
    <s v="2440 Pompton St."/>
    <x v="25"/>
    <x v="24"/>
    <x v="0"/>
    <n v="97561"/>
    <s v="NA"/>
    <s v="Lewis"/>
    <s v="Dan"/>
    <s v="Medium"/>
  </r>
  <r>
    <n v="10355"/>
    <n v="36"/>
    <n v="38.520000000000003"/>
    <n v="4"/>
    <x v="1237"/>
    <x v="197"/>
    <x v="0"/>
    <n v="4"/>
    <n v="12"/>
    <x v="1"/>
    <x v="2"/>
    <n v="37"/>
    <x v="96"/>
    <x v="4"/>
    <s v="(91) 555 94 44"/>
    <s v="C/ Moralzarzal, 86"/>
    <x v="4"/>
    <x v="4"/>
    <x v="3"/>
    <n v="28034"/>
    <s v="EMEA"/>
    <s v="Freyre"/>
    <s v="Diego"/>
    <s v="Small"/>
  </r>
  <r>
    <n v="10355"/>
    <n v="38"/>
    <n v="39.83"/>
    <n v="10"/>
    <x v="1238"/>
    <x v="197"/>
    <x v="0"/>
    <n v="4"/>
    <n v="12"/>
    <x v="1"/>
    <x v="6"/>
    <n v="40"/>
    <x v="80"/>
    <x v="4"/>
    <s v="(91) 555 94 44"/>
    <s v="C/ Moralzarzal, 86"/>
    <x v="4"/>
    <x v="4"/>
    <x v="3"/>
    <n v="28034"/>
    <s v="EMEA"/>
    <s v="Freyre"/>
    <s v="Diego"/>
    <s v="Small"/>
  </r>
  <r>
    <n v="10355"/>
    <n v="31"/>
    <n v="53.47"/>
    <n v="1"/>
    <x v="1239"/>
    <x v="197"/>
    <x v="0"/>
    <n v="4"/>
    <n v="12"/>
    <x v="1"/>
    <x v="6"/>
    <n v="62"/>
    <x v="87"/>
    <x v="4"/>
    <s v="(91) 555 94 44"/>
    <s v="C/ Moralzarzal, 86"/>
    <x v="4"/>
    <x v="4"/>
    <x v="3"/>
    <n v="28034"/>
    <s v="EMEA"/>
    <s v="Freyre"/>
    <s v="Diego"/>
    <s v="Small"/>
  </r>
  <r>
    <n v="10355"/>
    <n v="23"/>
    <n v="100"/>
    <n v="7"/>
    <x v="25"/>
    <x v="197"/>
    <x v="0"/>
    <n v="4"/>
    <n v="12"/>
    <x v="1"/>
    <x v="2"/>
    <n v="146"/>
    <x v="86"/>
    <x v="4"/>
    <s v="(91) 555 94 44"/>
    <s v="C/ Moralzarzal, 86"/>
    <x v="4"/>
    <x v="4"/>
    <x v="3"/>
    <n v="28034"/>
    <s v="EMEA"/>
    <s v="Freyre"/>
    <s v="Diego"/>
    <s v="Medium"/>
  </r>
  <r>
    <n v="10355"/>
    <n v="25"/>
    <n v="100"/>
    <n v="2"/>
    <x v="6"/>
    <x v="197"/>
    <x v="0"/>
    <n v="4"/>
    <n v="12"/>
    <x v="1"/>
    <x v="2"/>
    <n v="148"/>
    <x v="94"/>
    <x v="4"/>
    <s v="(91) 555 94 44"/>
    <s v="C/ Moralzarzal, 86"/>
    <x v="4"/>
    <x v="4"/>
    <x v="3"/>
    <n v="28034"/>
    <s v="EMEA"/>
    <s v="Freyre"/>
    <s v="Diego"/>
    <s v="Medium"/>
  </r>
  <r>
    <n v="10355"/>
    <n v="28"/>
    <n v="95.39"/>
    <n v="9"/>
    <x v="1240"/>
    <x v="197"/>
    <x v="0"/>
    <n v="4"/>
    <n v="12"/>
    <x v="1"/>
    <x v="2"/>
    <n v="80"/>
    <x v="84"/>
    <x v="4"/>
    <s v="(91) 555 94 44"/>
    <s v="C/ Moralzarzal, 86"/>
    <x v="4"/>
    <x v="4"/>
    <x v="3"/>
    <n v="28034"/>
    <s v="EMEA"/>
    <s v="Freyre"/>
    <s v="Diego"/>
    <s v="Small"/>
  </r>
  <r>
    <n v="10355"/>
    <n v="44"/>
    <n v="62.45"/>
    <n v="6"/>
    <x v="1241"/>
    <x v="197"/>
    <x v="0"/>
    <n v="4"/>
    <n v="12"/>
    <x v="1"/>
    <x v="2"/>
    <n v="61"/>
    <x v="82"/>
    <x v="4"/>
    <s v="(91) 555 94 44"/>
    <s v="C/ Moralzarzal, 86"/>
    <x v="4"/>
    <x v="4"/>
    <x v="3"/>
    <n v="28034"/>
    <s v="EMEA"/>
    <s v="Freyre"/>
    <s v="Diego"/>
    <s v="Small"/>
  </r>
  <r>
    <n v="10355"/>
    <n v="41"/>
    <n v="70.650000000000006"/>
    <n v="3"/>
    <x v="1242"/>
    <x v="197"/>
    <x v="0"/>
    <n v="4"/>
    <n v="12"/>
    <x v="1"/>
    <x v="6"/>
    <n v="69"/>
    <x v="83"/>
    <x v="4"/>
    <s v="(91) 555 94 44"/>
    <s v="C/ Moralzarzal, 86"/>
    <x v="4"/>
    <x v="4"/>
    <x v="3"/>
    <n v="28034"/>
    <s v="EMEA"/>
    <s v="Freyre"/>
    <s v="Diego"/>
    <s v="Small"/>
  </r>
  <r>
    <n v="10355"/>
    <n v="32"/>
    <n v="100"/>
    <n v="8"/>
    <x v="52"/>
    <x v="197"/>
    <x v="0"/>
    <n v="4"/>
    <n v="12"/>
    <x v="1"/>
    <x v="2"/>
    <n v="140"/>
    <x v="93"/>
    <x v="4"/>
    <s v="(91) 555 94 44"/>
    <s v="C/ Moralzarzal, 86"/>
    <x v="4"/>
    <x v="4"/>
    <x v="3"/>
    <n v="28034"/>
    <s v="EMEA"/>
    <s v="Freyre"/>
    <s v="Diego"/>
    <s v="Medium"/>
  </r>
  <r>
    <n v="10355"/>
    <n v="40"/>
    <n v="100"/>
    <n v="5"/>
    <x v="72"/>
    <x v="197"/>
    <x v="0"/>
    <n v="4"/>
    <n v="12"/>
    <x v="1"/>
    <x v="6"/>
    <n v="102"/>
    <x v="88"/>
    <x v="4"/>
    <s v="(91) 555 94 44"/>
    <s v="C/ Moralzarzal, 86"/>
    <x v="4"/>
    <x v="4"/>
    <x v="3"/>
    <n v="28034"/>
    <s v="EMEA"/>
    <s v="Freyre"/>
    <s v="Diego"/>
    <s v="Medium"/>
  </r>
  <r>
    <n v="10356"/>
    <n v="26"/>
    <n v="31.86"/>
    <n v="7"/>
    <x v="1243"/>
    <x v="198"/>
    <x v="0"/>
    <n v="4"/>
    <n v="12"/>
    <x v="1"/>
    <x v="0"/>
    <n v="44"/>
    <x v="5"/>
    <x v="30"/>
    <s v="+33 1 46 62 7555"/>
    <s v="27 rue du Colonel Pierre Avia"/>
    <x v="13"/>
    <x v="12"/>
    <x v="9"/>
    <n v="75508"/>
    <s v="EMEA"/>
    <s v="Da Cunha"/>
    <s v="Daniel"/>
    <s v="Small"/>
  </r>
  <r>
    <n v="10356"/>
    <n v="22"/>
    <n v="72.41"/>
    <n v="6"/>
    <x v="1244"/>
    <x v="198"/>
    <x v="0"/>
    <n v="4"/>
    <n v="12"/>
    <x v="1"/>
    <x v="0"/>
    <n v="53"/>
    <x v="8"/>
    <x v="30"/>
    <s v="+33 1 46 62 7555"/>
    <s v="27 rue du Colonel Pierre Avia"/>
    <x v="13"/>
    <x v="12"/>
    <x v="9"/>
    <n v="75508"/>
    <s v="EMEA"/>
    <s v="Da Cunha"/>
    <s v="Daniel"/>
    <s v="Small"/>
  </r>
  <r>
    <n v="10356"/>
    <n v="27"/>
    <n v="64.69"/>
    <n v="2"/>
    <x v="1245"/>
    <x v="198"/>
    <x v="0"/>
    <n v="4"/>
    <n v="12"/>
    <x v="1"/>
    <x v="2"/>
    <n v="142"/>
    <x v="99"/>
    <x v="30"/>
    <s v="+33 1 46 62 7555"/>
    <s v="27 rue du Colonel Pierre Avia"/>
    <x v="13"/>
    <x v="12"/>
    <x v="9"/>
    <n v="75508"/>
    <s v="EMEA"/>
    <s v="Da Cunha"/>
    <s v="Daniel"/>
    <s v="Small"/>
  </r>
  <r>
    <n v="10356"/>
    <n v="50"/>
    <n v="50.18"/>
    <n v="9"/>
    <x v="1246"/>
    <x v="198"/>
    <x v="0"/>
    <n v="4"/>
    <n v="12"/>
    <x v="1"/>
    <x v="0"/>
    <n v="102"/>
    <x v="9"/>
    <x v="30"/>
    <s v="+33 1 46 62 7555"/>
    <s v="27 rue du Colonel Pierre Avia"/>
    <x v="13"/>
    <x v="12"/>
    <x v="9"/>
    <n v="75508"/>
    <s v="EMEA"/>
    <s v="Da Cunha"/>
    <s v="Daniel"/>
    <s v="Small"/>
  </r>
  <r>
    <n v="10356"/>
    <n v="26"/>
    <n v="100"/>
    <n v="4"/>
    <x v="7"/>
    <x v="198"/>
    <x v="0"/>
    <n v="4"/>
    <n v="12"/>
    <x v="1"/>
    <x v="6"/>
    <n v="81"/>
    <x v="85"/>
    <x v="30"/>
    <s v="+33 1 46 62 7555"/>
    <s v="27 rue du Colonel Pierre Avia"/>
    <x v="13"/>
    <x v="12"/>
    <x v="9"/>
    <n v="75508"/>
    <s v="EMEA"/>
    <s v="Da Cunha"/>
    <s v="Daniel"/>
    <s v="Medium"/>
  </r>
  <r>
    <n v="10356"/>
    <n v="29"/>
    <n v="100"/>
    <n v="3"/>
    <x v="27"/>
    <x v="198"/>
    <x v="0"/>
    <n v="4"/>
    <n v="12"/>
    <x v="1"/>
    <x v="0"/>
    <n v="127"/>
    <x v="6"/>
    <x v="30"/>
    <s v="+33 1 46 62 7555"/>
    <s v="27 rue du Colonel Pierre Avia"/>
    <x v="13"/>
    <x v="12"/>
    <x v="9"/>
    <n v="75508"/>
    <s v="EMEA"/>
    <s v="Da Cunha"/>
    <s v="Daniel"/>
    <s v="Medium"/>
  </r>
  <r>
    <n v="10356"/>
    <n v="30"/>
    <n v="100"/>
    <n v="1"/>
    <x v="2"/>
    <x v="198"/>
    <x v="0"/>
    <n v="4"/>
    <n v="12"/>
    <x v="1"/>
    <x v="0"/>
    <n v="168"/>
    <x v="7"/>
    <x v="30"/>
    <s v="+33 1 46 62 7555"/>
    <s v="27 rue du Colonel Pierre Avia"/>
    <x v="13"/>
    <x v="12"/>
    <x v="9"/>
    <n v="75508"/>
    <s v="EMEA"/>
    <s v="Da Cunha"/>
    <s v="Daniel"/>
    <s v="Medium"/>
  </r>
  <r>
    <n v="10356"/>
    <n v="43"/>
    <n v="97.6"/>
    <n v="8"/>
    <x v="1247"/>
    <x v="198"/>
    <x v="0"/>
    <n v="4"/>
    <n v="12"/>
    <x v="1"/>
    <x v="2"/>
    <n v="141"/>
    <x v="97"/>
    <x v="30"/>
    <s v="+33 1 46 62 7555"/>
    <s v="27 rue du Colonel Pierre Avia"/>
    <x v="13"/>
    <x v="12"/>
    <x v="9"/>
    <n v="75508"/>
    <s v="EMEA"/>
    <s v="Da Cunha"/>
    <s v="Daniel"/>
    <s v="Medium"/>
  </r>
  <r>
    <n v="10356"/>
    <n v="48"/>
    <n v="100"/>
    <n v="5"/>
    <x v="98"/>
    <x v="198"/>
    <x v="0"/>
    <n v="4"/>
    <n v="12"/>
    <x v="1"/>
    <x v="0"/>
    <n v="33"/>
    <x v="4"/>
    <x v="30"/>
    <s v="+33 1 46 62 7555"/>
    <s v="27 rue du Colonel Pierre Avia"/>
    <x v="13"/>
    <x v="12"/>
    <x v="9"/>
    <n v="75508"/>
    <s v="EMEA"/>
    <s v="Da Cunha"/>
    <s v="Daniel"/>
    <s v="Large"/>
  </r>
  <r>
    <n v="10357"/>
    <n v="25"/>
    <n v="100"/>
    <n v="3"/>
    <x v="6"/>
    <x v="199"/>
    <x v="0"/>
    <n v="4"/>
    <n v="12"/>
    <x v="1"/>
    <x v="0"/>
    <n v="99"/>
    <x v="25"/>
    <x v="13"/>
    <n v="4155551450"/>
    <s v="5677 Strong St."/>
    <x v="12"/>
    <x v="10"/>
    <x v="0"/>
    <n v="97562"/>
    <s v="NA"/>
    <s v="Nelson"/>
    <s v="Valarie"/>
    <s v="Small"/>
  </r>
  <r>
    <n v="10357"/>
    <n v="41"/>
    <n v="61.99"/>
    <n v="7"/>
    <x v="1248"/>
    <x v="199"/>
    <x v="0"/>
    <n v="4"/>
    <n v="12"/>
    <x v="1"/>
    <x v="1"/>
    <n v="60"/>
    <x v="10"/>
    <x v="13"/>
    <n v="4155551450"/>
    <s v="5677 Strong St."/>
    <x v="12"/>
    <x v="10"/>
    <x v="0"/>
    <n v="97562"/>
    <s v="NA"/>
    <s v="Nelson"/>
    <s v="Valarie"/>
    <s v="Small"/>
  </r>
  <r>
    <n v="10357"/>
    <n v="28"/>
    <n v="100"/>
    <n v="2"/>
    <x v="141"/>
    <x v="199"/>
    <x v="0"/>
    <n v="4"/>
    <n v="12"/>
    <x v="1"/>
    <x v="1"/>
    <n v="121"/>
    <x v="21"/>
    <x v="13"/>
    <n v="4155551450"/>
    <s v="5677 Strong St."/>
    <x v="12"/>
    <x v="10"/>
    <x v="0"/>
    <n v="97562"/>
    <s v="NA"/>
    <s v="Nelson"/>
    <s v="Valarie"/>
    <s v="Medium"/>
  </r>
  <r>
    <n v="10357"/>
    <n v="32"/>
    <n v="100"/>
    <n v="10"/>
    <x v="52"/>
    <x v="199"/>
    <x v="0"/>
    <n v="4"/>
    <n v="12"/>
    <x v="1"/>
    <x v="2"/>
    <n v="214"/>
    <x v="16"/>
    <x v="13"/>
    <n v="4155551450"/>
    <s v="5677 Strong St."/>
    <x v="12"/>
    <x v="10"/>
    <x v="0"/>
    <n v="97562"/>
    <s v="NA"/>
    <s v="Nelson"/>
    <s v="Valarie"/>
    <s v="Medium"/>
  </r>
  <r>
    <n v="10357"/>
    <n v="49"/>
    <n v="70.58"/>
    <n v="5"/>
    <x v="1249"/>
    <x v="199"/>
    <x v="0"/>
    <n v="4"/>
    <n v="12"/>
    <x v="1"/>
    <x v="0"/>
    <n v="62"/>
    <x v="12"/>
    <x v="13"/>
    <n v="4155551450"/>
    <s v="5677 Strong St."/>
    <x v="12"/>
    <x v="10"/>
    <x v="0"/>
    <n v="97562"/>
    <s v="NA"/>
    <s v="Nelson"/>
    <s v="Valarie"/>
    <s v="Medium"/>
  </r>
  <r>
    <n v="10357"/>
    <n v="41"/>
    <n v="87.13"/>
    <n v="6"/>
    <x v="1250"/>
    <x v="199"/>
    <x v="0"/>
    <n v="4"/>
    <n v="12"/>
    <x v="1"/>
    <x v="0"/>
    <n v="101"/>
    <x v="13"/>
    <x v="13"/>
    <n v="4155551450"/>
    <s v="5677 Strong St."/>
    <x v="12"/>
    <x v="10"/>
    <x v="0"/>
    <n v="97562"/>
    <s v="NA"/>
    <s v="Nelson"/>
    <s v="Valarie"/>
    <s v="Medium"/>
  </r>
  <r>
    <n v="10357"/>
    <n v="39"/>
    <n v="98"/>
    <n v="1"/>
    <x v="1251"/>
    <x v="199"/>
    <x v="0"/>
    <n v="4"/>
    <n v="12"/>
    <x v="1"/>
    <x v="1"/>
    <n v="116"/>
    <x v="20"/>
    <x v="13"/>
    <n v="4155551450"/>
    <s v="5677 Strong St."/>
    <x v="12"/>
    <x v="10"/>
    <x v="0"/>
    <n v="97562"/>
    <s v="NA"/>
    <s v="Nelson"/>
    <s v="Valarie"/>
    <s v="Medium"/>
  </r>
  <r>
    <n v="10357"/>
    <n v="43"/>
    <n v="100"/>
    <n v="9"/>
    <x v="42"/>
    <x v="199"/>
    <x v="0"/>
    <n v="4"/>
    <n v="12"/>
    <x v="1"/>
    <x v="2"/>
    <n v="147"/>
    <x v="23"/>
    <x v="13"/>
    <n v="4155551450"/>
    <s v="5677 Strong St."/>
    <x v="12"/>
    <x v="10"/>
    <x v="0"/>
    <n v="97562"/>
    <s v="NA"/>
    <s v="Nelson"/>
    <s v="Valarie"/>
    <s v="Medium"/>
  </r>
  <r>
    <n v="10357"/>
    <n v="44"/>
    <n v="100"/>
    <n v="4"/>
    <x v="73"/>
    <x v="199"/>
    <x v="0"/>
    <n v="4"/>
    <n v="12"/>
    <x v="1"/>
    <x v="0"/>
    <n v="104"/>
    <x v="14"/>
    <x v="13"/>
    <n v="4155551450"/>
    <s v="5677 Strong St."/>
    <x v="12"/>
    <x v="10"/>
    <x v="0"/>
    <n v="97562"/>
    <s v="NA"/>
    <s v="Nelson"/>
    <s v="Valarie"/>
    <s v="Medium"/>
  </r>
  <r>
    <n v="10357"/>
    <n v="49"/>
    <n v="100"/>
    <n v="8"/>
    <x v="94"/>
    <x v="199"/>
    <x v="0"/>
    <n v="4"/>
    <n v="12"/>
    <x v="1"/>
    <x v="1"/>
    <n v="136"/>
    <x v="17"/>
    <x v="13"/>
    <n v="4155551450"/>
    <s v="5677 Strong St."/>
    <x v="12"/>
    <x v="10"/>
    <x v="0"/>
    <n v="97562"/>
    <s v="NA"/>
    <s v="Nelson"/>
    <s v="Valarie"/>
    <s v="Medium"/>
  </r>
  <r>
    <n v="10358"/>
    <n v="20"/>
    <n v="36.42"/>
    <n v="11"/>
    <x v="1252"/>
    <x v="199"/>
    <x v="0"/>
    <n v="4"/>
    <n v="12"/>
    <x v="1"/>
    <x v="1"/>
    <n v="122"/>
    <x v="33"/>
    <x v="4"/>
    <s v="(91) 555 94 44"/>
    <s v="C/ Moralzarzal, 86"/>
    <x v="4"/>
    <x v="4"/>
    <x v="3"/>
    <n v="28034"/>
    <s v="EMEA"/>
    <s v="Freyre"/>
    <s v="Diego"/>
    <s v="Small"/>
  </r>
  <r>
    <n v="10358"/>
    <n v="20"/>
    <n v="100"/>
    <n v="10"/>
    <x v="138"/>
    <x v="199"/>
    <x v="0"/>
    <n v="4"/>
    <n v="12"/>
    <x v="1"/>
    <x v="2"/>
    <n v="163"/>
    <x v="31"/>
    <x v="4"/>
    <s v="(91) 555 94 44"/>
    <s v="C/ Moralzarzal, 86"/>
    <x v="4"/>
    <x v="4"/>
    <x v="3"/>
    <n v="28034"/>
    <s v="EMEA"/>
    <s v="Freyre"/>
    <s v="Diego"/>
    <s v="Small"/>
  </r>
  <r>
    <n v="10358"/>
    <n v="25"/>
    <n v="100"/>
    <n v="13"/>
    <x v="6"/>
    <x v="199"/>
    <x v="0"/>
    <n v="4"/>
    <n v="12"/>
    <x v="1"/>
    <x v="2"/>
    <n v="143"/>
    <x v="37"/>
    <x v="4"/>
    <s v="(91) 555 94 44"/>
    <s v="C/ Moralzarzal, 86"/>
    <x v="4"/>
    <x v="4"/>
    <x v="3"/>
    <n v="28034"/>
    <s v="EMEA"/>
    <s v="Freyre"/>
    <s v="Diego"/>
    <s v="Small"/>
  </r>
  <r>
    <n v="10358"/>
    <n v="44"/>
    <n v="60.76"/>
    <n v="14"/>
    <x v="1253"/>
    <x v="199"/>
    <x v="0"/>
    <n v="4"/>
    <n v="12"/>
    <x v="1"/>
    <x v="2"/>
    <n v="57"/>
    <x v="29"/>
    <x v="4"/>
    <s v="(91) 555 94 44"/>
    <s v="C/ Moralzarzal, 86"/>
    <x v="4"/>
    <x v="4"/>
    <x v="3"/>
    <n v="28034"/>
    <s v="EMEA"/>
    <s v="Freyre"/>
    <s v="Diego"/>
    <s v="Small"/>
  </r>
  <r>
    <n v="10358"/>
    <n v="42"/>
    <n v="64.16"/>
    <n v="9"/>
    <x v="1254"/>
    <x v="199"/>
    <x v="0"/>
    <n v="4"/>
    <n v="12"/>
    <x v="1"/>
    <x v="1"/>
    <n v="118"/>
    <x v="38"/>
    <x v="4"/>
    <s v="(91) 555 94 44"/>
    <s v="C/ Moralzarzal, 86"/>
    <x v="4"/>
    <x v="4"/>
    <x v="3"/>
    <n v="28034"/>
    <s v="EMEA"/>
    <s v="Freyre"/>
    <s v="Diego"/>
    <s v="Small"/>
  </r>
  <r>
    <n v="10358"/>
    <n v="27"/>
    <n v="100"/>
    <n v="3"/>
    <x v="14"/>
    <x v="199"/>
    <x v="0"/>
    <n v="4"/>
    <n v="12"/>
    <x v="1"/>
    <x v="2"/>
    <n v="101"/>
    <x v="24"/>
    <x v="4"/>
    <s v="(91) 555 94 44"/>
    <s v="C/ Moralzarzal, 86"/>
    <x v="4"/>
    <x v="4"/>
    <x v="3"/>
    <n v="28034"/>
    <s v="EMEA"/>
    <s v="Freyre"/>
    <s v="Diego"/>
    <s v="Medium"/>
  </r>
  <r>
    <n v="10358"/>
    <n v="49"/>
    <n v="55.34"/>
    <n v="5"/>
    <x v="1255"/>
    <x v="199"/>
    <x v="0"/>
    <n v="4"/>
    <n v="12"/>
    <x v="1"/>
    <x v="2"/>
    <n v="151"/>
    <x v="36"/>
    <x v="4"/>
    <s v="(91) 555 94 44"/>
    <s v="C/ Moralzarzal, 86"/>
    <x v="4"/>
    <x v="4"/>
    <x v="3"/>
    <n v="28034"/>
    <s v="EMEA"/>
    <s v="Freyre"/>
    <s v="Diego"/>
    <s v="Small"/>
  </r>
  <r>
    <n v="10358"/>
    <n v="36"/>
    <n v="82.94"/>
    <n v="4"/>
    <x v="1256"/>
    <x v="199"/>
    <x v="0"/>
    <n v="4"/>
    <n v="12"/>
    <x v="1"/>
    <x v="2"/>
    <n v="35"/>
    <x v="28"/>
    <x v="4"/>
    <s v="(91) 555 94 44"/>
    <s v="C/ Moralzarzal, 86"/>
    <x v="4"/>
    <x v="4"/>
    <x v="3"/>
    <n v="28034"/>
    <s v="EMEA"/>
    <s v="Freyre"/>
    <s v="Diego"/>
    <s v="Small"/>
  </r>
  <r>
    <n v="10358"/>
    <n v="32"/>
    <n v="93.49"/>
    <n v="12"/>
    <x v="1257"/>
    <x v="199"/>
    <x v="0"/>
    <n v="4"/>
    <n v="12"/>
    <x v="1"/>
    <x v="2"/>
    <n v="169"/>
    <x v="30"/>
    <x v="4"/>
    <s v="(91) 555 94 44"/>
    <s v="C/ Moralzarzal, 86"/>
    <x v="4"/>
    <x v="4"/>
    <x v="3"/>
    <n v="28034"/>
    <s v="EMEA"/>
    <s v="Freyre"/>
    <s v="Diego"/>
    <s v="Small"/>
  </r>
  <r>
    <n v="10358"/>
    <n v="30"/>
    <n v="100"/>
    <n v="8"/>
    <x v="2"/>
    <x v="199"/>
    <x v="0"/>
    <n v="4"/>
    <n v="12"/>
    <x v="1"/>
    <x v="0"/>
    <n v="50"/>
    <x v="11"/>
    <x v="4"/>
    <s v="(91) 555 94 44"/>
    <s v="C/ Moralzarzal, 86"/>
    <x v="4"/>
    <x v="4"/>
    <x v="3"/>
    <n v="28034"/>
    <s v="EMEA"/>
    <s v="Freyre"/>
    <s v="Diego"/>
    <s v="Medium"/>
  </r>
  <r>
    <n v="10358"/>
    <n v="36"/>
    <n v="100"/>
    <n v="2"/>
    <x v="18"/>
    <x v="199"/>
    <x v="0"/>
    <n v="4"/>
    <n v="12"/>
    <x v="1"/>
    <x v="1"/>
    <n v="64"/>
    <x v="19"/>
    <x v="4"/>
    <s v="(91) 555 94 44"/>
    <s v="C/ Moralzarzal, 86"/>
    <x v="4"/>
    <x v="4"/>
    <x v="3"/>
    <n v="28034"/>
    <s v="EMEA"/>
    <s v="Freyre"/>
    <s v="Diego"/>
    <s v="Medium"/>
  </r>
  <r>
    <n v="10358"/>
    <n v="41"/>
    <n v="100"/>
    <n v="7"/>
    <x v="32"/>
    <x v="199"/>
    <x v="0"/>
    <n v="4"/>
    <n v="12"/>
    <x v="1"/>
    <x v="1"/>
    <n v="127"/>
    <x v="22"/>
    <x v="4"/>
    <s v="(91) 555 94 44"/>
    <s v="C/ Moralzarzal, 86"/>
    <x v="4"/>
    <x v="4"/>
    <x v="3"/>
    <n v="28034"/>
    <s v="EMEA"/>
    <s v="Freyre"/>
    <s v="Diego"/>
    <s v="Medium"/>
  </r>
  <r>
    <n v="10358"/>
    <n v="41"/>
    <n v="100"/>
    <n v="6"/>
    <x v="32"/>
    <x v="199"/>
    <x v="0"/>
    <n v="4"/>
    <n v="12"/>
    <x v="1"/>
    <x v="0"/>
    <n v="97"/>
    <x v="15"/>
    <x v="4"/>
    <s v="(91) 555 94 44"/>
    <s v="C/ Moralzarzal, 86"/>
    <x v="4"/>
    <x v="4"/>
    <x v="3"/>
    <n v="28034"/>
    <s v="EMEA"/>
    <s v="Freyre"/>
    <s v="Diego"/>
    <s v="Medium"/>
  </r>
  <r>
    <n v="10358"/>
    <n v="41"/>
    <n v="100"/>
    <n v="1"/>
    <x v="32"/>
    <x v="199"/>
    <x v="0"/>
    <n v="4"/>
    <n v="12"/>
    <x v="1"/>
    <x v="1"/>
    <n v="96"/>
    <x v="18"/>
    <x v="4"/>
    <s v="(91) 555 94 44"/>
    <s v="C/ Moralzarzal, 86"/>
    <x v="4"/>
    <x v="4"/>
    <x v="3"/>
    <n v="28034"/>
    <s v="EMEA"/>
    <s v="Freyre"/>
    <s v="Diego"/>
    <s v="Medium"/>
  </r>
  <r>
    <n v="10359"/>
    <n v="25"/>
    <n v="64.930000000000007"/>
    <n v="4"/>
    <x v="1258"/>
    <x v="200"/>
    <x v="0"/>
    <n v="4"/>
    <n v="12"/>
    <x v="1"/>
    <x v="3"/>
    <n v="58"/>
    <x v="27"/>
    <x v="21"/>
    <s v="26.47.1555"/>
    <s v="59 rue de l'Abbaye"/>
    <x v="19"/>
    <x v="18"/>
    <x v="9"/>
    <n v="51100"/>
    <s v="EMEA"/>
    <s v="Henriot"/>
    <s v="Paul"/>
    <s v="Small"/>
  </r>
  <r>
    <n v="10359"/>
    <n v="22"/>
    <n v="100"/>
    <n v="7"/>
    <x v="36"/>
    <x v="200"/>
    <x v="0"/>
    <n v="4"/>
    <n v="12"/>
    <x v="1"/>
    <x v="2"/>
    <n v="118"/>
    <x v="32"/>
    <x v="21"/>
    <s v="26.47.1555"/>
    <s v="59 rue de l'Abbaye"/>
    <x v="19"/>
    <x v="18"/>
    <x v="9"/>
    <n v="51100"/>
    <s v="EMEA"/>
    <s v="Henriot"/>
    <s v="Paul"/>
    <s v="Small"/>
  </r>
  <r>
    <n v="10359"/>
    <n v="22"/>
    <n v="100"/>
    <n v="1"/>
    <x v="36"/>
    <x v="200"/>
    <x v="0"/>
    <n v="4"/>
    <n v="12"/>
    <x v="1"/>
    <x v="3"/>
    <n v="62"/>
    <x v="34"/>
    <x v="21"/>
    <s v="26.47.1555"/>
    <s v="59 rue de l'Abbaye"/>
    <x v="19"/>
    <x v="18"/>
    <x v="9"/>
    <n v="51100"/>
    <s v="EMEA"/>
    <s v="Henriot"/>
    <s v="Paul"/>
    <s v="Medium"/>
  </r>
  <r>
    <n v="10359"/>
    <n v="48"/>
    <n v="54.68"/>
    <n v="6"/>
    <x v="1259"/>
    <x v="200"/>
    <x v="0"/>
    <n v="4"/>
    <n v="12"/>
    <x v="1"/>
    <x v="2"/>
    <n v="136"/>
    <x v="53"/>
    <x v="21"/>
    <s v="26.47.1555"/>
    <s v="59 rue de l'Abbaye"/>
    <x v="19"/>
    <x v="18"/>
    <x v="9"/>
    <n v="51100"/>
    <s v="EMEA"/>
    <s v="Henriot"/>
    <s v="Paul"/>
    <s v="Small"/>
  </r>
  <r>
    <n v="10359"/>
    <n v="49"/>
    <n v="62.09"/>
    <n v="5"/>
    <x v="1260"/>
    <x v="200"/>
    <x v="0"/>
    <n v="4"/>
    <n v="12"/>
    <x v="1"/>
    <x v="2"/>
    <n v="173"/>
    <x v="45"/>
    <x v="21"/>
    <s v="26.47.1555"/>
    <s v="59 rue de l'Abbaye"/>
    <x v="19"/>
    <x v="18"/>
    <x v="9"/>
    <n v="51100"/>
    <s v="EMEA"/>
    <s v="Henriot"/>
    <s v="Paul"/>
    <s v="Medium"/>
  </r>
  <r>
    <n v="10359"/>
    <n v="36"/>
    <n v="100"/>
    <n v="3"/>
    <x v="18"/>
    <x v="200"/>
    <x v="0"/>
    <n v="4"/>
    <n v="12"/>
    <x v="1"/>
    <x v="1"/>
    <n v="54"/>
    <x v="26"/>
    <x v="21"/>
    <s v="26.47.1555"/>
    <s v="59 rue de l'Abbaye"/>
    <x v="19"/>
    <x v="18"/>
    <x v="9"/>
    <n v="51100"/>
    <s v="EMEA"/>
    <s v="Henriot"/>
    <s v="Paul"/>
    <s v="Medium"/>
  </r>
  <r>
    <n v="10359"/>
    <n v="42"/>
    <n v="100"/>
    <n v="8"/>
    <x v="19"/>
    <x v="200"/>
    <x v="0"/>
    <n v="4"/>
    <n v="12"/>
    <x v="1"/>
    <x v="2"/>
    <n v="207"/>
    <x v="51"/>
    <x v="21"/>
    <s v="26.47.1555"/>
    <s v="59 rue de l'Abbaye"/>
    <x v="19"/>
    <x v="18"/>
    <x v="9"/>
    <n v="51100"/>
    <s v="EMEA"/>
    <s v="Henriot"/>
    <s v="Paul"/>
    <s v="Medium"/>
  </r>
  <r>
    <n v="10359"/>
    <n v="46"/>
    <n v="100"/>
    <n v="2"/>
    <x v="20"/>
    <x v="200"/>
    <x v="0"/>
    <n v="4"/>
    <n v="12"/>
    <x v="1"/>
    <x v="1"/>
    <n v="115"/>
    <x v="35"/>
    <x v="21"/>
    <s v="26.47.1555"/>
    <s v="59 rue de l'Abbaye"/>
    <x v="19"/>
    <x v="18"/>
    <x v="9"/>
    <n v="51100"/>
    <s v="EMEA"/>
    <s v="Henriot"/>
    <s v="Paul"/>
    <s v="Medium"/>
  </r>
  <r>
    <n v="10361"/>
    <n v="24"/>
    <n v="45.39"/>
    <n v="14"/>
    <x v="1261"/>
    <x v="201"/>
    <x v="0"/>
    <n v="4"/>
    <n v="12"/>
    <x v="1"/>
    <x v="4"/>
    <n v="90"/>
    <x v="61"/>
    <x v="32"/>
    <s v="+61 2 9495 8555"/>
    <s v="Monitor Money Building, 815 Pacific Hwy"/>
    <x v="27"/>
    <x v="26"/>
    <x v="13"/>
    <n v="2067"/>
    <s v="APAC"/>
    <s v="Huxley"/>
    <s v="Adrian"/>
    <s v="Small"/>
  </r>
  <r>
    <n v="10361"/>
    <n v="20"/>
    <n v="60.54"/>
    <n v="4"/>
    <x v="1262"/>
    <x v="201"/>
    <x v="0"/>
    <n v="4"/>
    <n v="12"/>
    <x v="1"/>
    <x v="5"/>
    <n v="91"/>
    <x v="63"/>
    <x v="32"/>
    <s v="+61 2 9495 8555"/>
    <s v="Monitor Money Building, 815 Pacific Hwy"/>
    <x v="27"/>
    <x v="26"/>
    <x v="13"/>
    <n v="2067"/>
    <s v="APAC"/>
    <s v="Huxley"/>
    <s v="Adrian"/>
    <s v="Small"/>
  </r>
  <r>
    <n v="10361"/>
    <n v="26"/>
    <n v="51.15"/>
    <n v="8"/>
    <x v="1263"/>
    <x v="201"/>
    <x v="0"/>
    <n v="4"/>
    <n v="12"/>
    <x v="1"/>
    <x v="6"/>
    <n v="118"/>
    <x v="79"/>
    <x v="32"/>
    <s v="+61 2 9495 8555"/>
    <s v="Monitor Money Building, 815 Pacific Hwy"/>
    <x v="27"/>
    <x v="26"/>
    <x v="13"/>
    <n v="2067"/>
    <s v="APAC"/>
    <s v="Huxley"/>
    <s v="Adrian"/>
    <s v="Small"/>
  </r>
  <r>
    <n v="10361"/>
    <n v="20"/>
    <n v="72.55"/>
    <n v="13"/>
    <x v="1264"/>
    <x v="201"/>
    <x v="0"/>
    <n v="4"/>
    <n v="12"/>
    <x v="1"/>
    <x v="6"/>
    <n v="95"/>
    <x v="77"/>
    <x v="32"/>
    <s v="+61 2 9495 8555"/>
    <s v="Monitor Money Building, 815 Pacific Hwy"/>
    <x v="27"/>
    <x v="26"/>
    <x v="13"/>
    <n v="2067"/>
    <s v="APAC"/>
    <s v="Huxley"/>
    <s v="Adrian"/>
    <s v="Small"/>
  </r>
  <r>
    <n v="10361"/>
    <n v="25"/>
    <n v="62.46"/>
    <n v="1"/>
    <x v="1265"/>
    <x v="201"/>
    <x v="0"/>
    <n v="4"/>
    <n v="12"/>
    <x v="1"/>
    <x v="5"/>
    <n v="72"/>
    <x v="56"/>
    <x v="32"/>
    <s v="+61 2 9495 8555"/>
    <s v="Monitor Money Building, 815 Pacific Hwy"/>
    <x v="27"/>
    <x v="26"/>
    <x v="13"/>
    <n v="2067"/>
    <s v="APAC"/>
    <s v="Huxley"/>
    <s v="Adrian"/>
    <s v="Small"/>
  </r>
  <r>
    <n v="10361"/>
    <n v="23"/>
    <n v="95.2"/>
    <n v="12"/>
    <x v="1266"/>
    <x v="201"/>
    <x v="0"/>
    <n v="4"/>
    <n v="12"/>
    <x v="1"/>
    <x v="5"/>
    <n v="49"/>
    <x v="59"/>
    <x v="32"/>
    <s v="+61 2 9495 8555"/>
    <s v="Monitor Money Building, 815 Pacific Hwy"/>
    <x v="27"/>
    <x v="26"/>
    <x v="13"/>
    <n v="2067"/>
    <s v="APAC"/>
    <s v="Huxley"/>
    <s v="Adrian"/>
    <s v="Small"/>
  </r>
  <r>
    <n v="10361"/>
    <n v="26"/>
    <n v="100"/>
    <n v="7"/>
    <x v="7"/>
    <x v="201"/>
    <x v="0"/>
    <n v="4"/>
    <n v="12"/>
    <x v="1"/>
    <x v="5"/>
    <n v="68"/>
    <x v="65"/>
    <x v="32"/>
    <s v="+61 2 9495 8555"/>
    <s v="Monitor Money Building, 815 Pacific Hwy"/>
    <x v="27"/>
    <x v="26"/>
    <x v="13"/>
    <n v="2067"/>
    <s v="APAC"/>
    <s v="Huxley"/>
    <s v="Adrian"/>
    <s v="Medium"/>
  </r>
  <r>
    <n v="10361"/>
    <n v="26"/>
    <n v="100"/>
    <n v="9"/>
    <x v="7"/>
    <x v="201"/>
    <x v="0"/>
    <n v="4"/>
    <n v="12"/>
    <x v="1"/>
    <x v="5"/>
    <n v="99"/>
    <x v="67"/>
    <x v="32"/>
    <s v="+61 2 9495 8555"/>
    <s v="Monitor Money Building, 815 Pacific Hwy"/>
    <x v="27"/>
    <x v="26"/>
    <x v="13"/>
    <n v="2067"/>
    <s v="APAC"/>
    <s v="Huxley"/>
    <s v="Adrian"/>
    <s v="Small"/>
  </r>
  <r>
    <n v="10361"/>
    <n v="33"/>
    <n v="82.59"/>
    <n v="3"/>
    <x v="1267"/>
    <x v="201"/>
    <x v="0"/>
    <n v="4"/>
    <n v="12"/>
    <x v="1"/>
    <x v="0"/>
    <n v="43"/>
    <x v="54"/>
    <x v="32"/>
    <s v="+61 2 9495 8555"/>
    <s v="Monitor Money Building, 815 Pacific Hwy"/>
    <x v="27"/>
    <x v="26"/>
    <x v="13"/>
    <n v="2067"/>
    <s v="APAC"/>
    <s v="Huxley"/>
    <s v="Adrian"/>
    <s v="Small"/>
  </r>
  <r>
    <n v="10361"/>
    <n v="44"/>
    <n v="72.42"/>
    <n v="5"/>
    <x v="1268"/>
    <x v="201"/>
    <x v="0"/>
    <n v="4"/>
    <n v="12"/>
    <x v="1"/>
    <x v="5"/>
    <n v="118"/>
    <x v="64"/>
    <x v="32"/>
    <s v="+61 2 9495 8555"/>
    <s v="Monitor Money Building, 815 Pacific Hwy"/>
    <x v="27"/>
    <x v="26"/>
    <x v="13"/>
    <n v="2067"/>
    <s v="APAC"/>
    <s v="Huxley"/>
    <s v="Adrian"/>
    <s v="Medium"/>
  </r>
  <r>
    <n v="10361"/>
    <n v="34"/>
    <n v="100"/>
    <n v="6"/>
    <x v="30"/>
    <x v="201"/>
    <x v="0"/>
    <n v="4"/>
    <n v="12"/>
    <x v="1"/>
    <x v="0"/>
    <n v="65"/>
    <x v="55"/>
    <x v="32"/>
    <s v="+61 2 9495 8555"/>
    <s v="Monitor Money Building, 815 Pacific Hwy"/>
    <x v="27"/>
    <x v="26"/>
    <x v="13"/>
    <n v="2067"/>
    <s v="APAC"/>
    <s v="Huxley"/>
    <s v="Adrian"/>
    <s v="Medium"/>
  </r>
  <r>
    <n v="10361"/>
    <n v="35"/>
    <n v="100"/>
    <n v="11"/>
    <x v="17"/>
    <x v="201"/>
    <x v="0"/>
    <n v="4"/>
    <n v="12"/>
    <x v="1"/>
    <x v="5"/>
    <n v="74"/>
    <x v="60"/>
    <x v="32"/>
    <s v="+61 2 9495 8555"/>
    <s v="Monitor Money Building, 815 Pacific Hwy"/>
    <x v="27"/>
    <x v="26"/>
    <x v="13"/>
    <n v="2067"/>
    <s v="APAC"/>
    <s v="Huxley"/>
    <s v="Adrian"/>
    <s v="Medium"/>
  </r>
  <r>
    <n v="10361"/>
    <n v="49"/>
    <n v="72.33"/>
    <n v="2"/>
    <x v="1269"/>
    <x v="201"/>
    <x v="0"/>
    <n v="4"/>
    <n v="12"/>
    <x v="1"/>
    <x v="0"/>
    <n v="68"/>
    <x v="57"/>
    <x v="32"/>
    <s v="+61 2 9495 8555"/>
    <s v="Monitor Money Building, 815 Pacific Hwy"/>
    <x v="27"/>
    <x v="26"/>
    <x v="13"/>
    <n v="2067"/>
    <s v="APAC"/>
    <s v="Huxley"/>
    <s v="Adrian"/>
    <s v="Medium"/>
  </r>
  <r>
    <n v="10361"/>
    <n v="44"/>
    <n v="100"/>
    <n v="10"/>
    <x v="73"/>
    <x v="201"/>
    <x v="0"/>
    <n v="4"/>
    <n v="12"/>
    <x v="1"/>
    <x v="5"/>
    <n v="80"/>
    <x v="66"/>
    <x v="32"/>
    <s v="+61 2 9495 8555"/>
    <s v="Monitor Money Building, 815 Pacific Hwy"/>
    <x v="27"/>
    <x v="26"/>
    <x v="13"/>
    <n v="2067"/>
    <s v="APAC"/>
    <s v="Huxley"/>
    <s v="Adrian"/>
    <s v="Medium"/>
  </r>
  <r>
    <n v="10362"/>
    <n v="23"/>
    <n v="49.67"/>
    <n v="3"/>
    <x v="1270"/>
    <x v="202"/>
    <x v="0"/>
    <n v="1"/>
    <n v="1"/>
    <x v="2"/>
    <x v="6"/>
    <n v="60"/>
    <x v="73"/>
    <x v="33"/>
    <n v="6505556809"/>
    <s v="9408 Furth Circle"/>
    <x v="28"/>
    <x v="27"/>
    <x v="0"/>
    <n v="94217"/>
    <s v="NA"/>
    <s v="Hirano"/>
    <s v="Juri"/>
    <s v="Small"/>
  </r>
  <r>
    <n v="10362"/>
    <n v="22"/>
    <n v="100"/>
    <n v="4"/>
    <x v="36"/>
    <x v="202"/>
    <x v="0"/>
    <n v="1"/>
    <n v="1"/>
    <x v="2"/>
    <x v="6"/>
    <n v="193"/>
    <x v="76"/>
    <x v="33"/>
    <n v="6505556809"/>
    <s v="9408 Furth Circle"/>
    <x v="28"/>
    <x v="27"/>
    <x v="0"/>
    <n v="94217"/>
    <s v="NA"/>
    <s v="Hirano"/>
    <s v="Juri"/>
    <s v="Medium"/>
  </r>
  <r>
    <n v="10362"/>
    <n v="22"/>
    <n v="100"/>
    <n v="1"/>
    <x v="36"/>
    <x v="202"/>
    <x v="0"/>
    <n v="1"/>
    <n v="1"/>
    <x v="2"/>
    <x v="6"/>
    <n v="150"/>
    <x v="74"/>
    <x v="33"/>
    <n v="6505556809"/>
    <s v="9408 Furth Circle"/>
    <x v="28"/>
    <x v="27"/>
    <x v="0"/>
    <n v="94217"/>
    <s v="NA"/>
    <s v="Hirano"/>
    <s v="Juri"/>
    <s v="Medium"/>
  </r>
  <r>
    <n v="10362"/>
    <n v="50"/>
    <n v="96.92"/>
    <n v="2"/>
    <x v="1271"/>
    <x v="202"/>
    <x v="0"/>
    <n v="1"/>
    <n v="1"/>
    <x v="2"/>
    <x v="6"/>
    <n v="112"/>
    <x v="75"/>
    <x v="33"/>
    <n v="6505556809"/>
    <s v="9408 Furth Circle"/>
    <x v="28"/>
    <x v="27"/>
    <x v="0"/>
    <n v="94217"/>
    <s v="NA"/>
    <s v="Hirano"/>
    <s v="Juri"/>
    <s v="Medium"/>
  </r>
  <r>
    <n v="10363"/>
    <n v="28"/>
    <n v="58.18"/>
    <n v="13"/>
    <x v="1272"/>
    <x v="203"/>
    <x v="0"/>
    <n v="1"/>
    <n v="1"/>
    <x v="2"/>
    <x v="2"/>
    <n v="148"/>
    <x v="94"/>
    <x v="34"/>
    <s v="+358 9 8045 555"/>
    <s v="Software Engineering Center, SEC Oy"/>
    <x v="29"/>
    <x v="28"/>
    <x v="14"/>
    <s v="FIN-02271"/>
    <s v="EMEA"/>
    <s v="Suominen"/>
    <s v="Kalle"/>
    <s v="Small"/>
  </r>
  <r>
    <n v="10363"/>
    <n v="21"/>
    <n v="100"/>
    <n v="8"/>
    <x v="59"/>
    <x v="203"/>
    <x v="0"/>
    <n v="1"/>
    <n v="1"/>
    <x v="2"/>
    <x v="6"/>
    <n v="76"/>
    <x v="78"/>
    <x v="34"/>
    <s v="+358 9 8045 555"/>
    <s v="Software Engineering Center, SEC Oy"/>
    <x v="29"/>
    <x v="28"/>
    <x v="14"/>
    <s v="FIN-02271"/>
    <s v="EMEA"/>
    <s v="Suominen"/>
    <s v="Kalle"/>
    <s v="Medium"/>
  </r>
  <r>
    <n v="10363"/>
    <n v="21"/>
    <n v="100"/>
    <n v="15"/>
    <x v="59"/>
    <x v="203"/>
    <x v="0"/>
    <n v="1"/>
    <n v="1"/>
    <x v="2"/>
    <x v="2"/>
    <n v="61"/>
    <x v="82"/>
    <x v="34"/>
    <s v="+358 9 8045 555"/>
    <s v="Software Engineering Center, SEC Oy"/>
    <x v="29"/>
    <x v="28"/>
    <x v="14"/>
    <s v="FIN-02271"/>
    <s v="EMEA"/>
    <s v="Suominen"/>
    <s v="Kalle"/>
    <s v="Small"/>
  </r>
  <r>
    <n v="10363"/>
    <n v="22"/>
    <n v="100"/>
    <n v="7"/>
    <x v="36"/>
    <x v="203"/>
    <x v="0"/>
    <n v="1"/>
    <n v="1"/>
    <x v="2"/>
    <x v="2"/>
    <n v="77"/>
    <x v="89"/>
    <x v="34"/>
    <s v="+358 9 8045 555"/>
    <s v="Software Engineering Center, SEC Oy"/>
    <x v="29"/>
    <x v="28"/>
    <x v="14"/>
    <s v="FIN-02271"/>
    <s v="EMEA"/>
    <s v="Suominen"/>
    <s v="Kalle"/>
    <s v="Medium"/>
  </r>
  <r>
    <n v="10363"/>
    <n v="24"/>
    <n v="100"/>
    <n v="11"/>
    <x v="26"/>
    <x v="203"/>
    <x v="0"/>
    <n v="1"/>
    <n v="1"/>
    <x v="2"/>
    <x v="2"/>
    <n v="146"/>
    <x v="86"/>
    <x v="34"/>
    <s v="+358 9 8045 555"/>
    <s v="Software Engineering Center, SEC Oy"/>
    <x v="29"/>
    <x v="28"/>
    <x v="14"/>
    <s v="FIN-02271"/>
    <s v="EMEA"/>
    <s v="Suominen"/>
    <s v="Kalle"/>
    <s v="Medium"/>
  </r>
  <r>
    <n v="10363"/>
    <n v="43"/>
    <n v="61.23"/>
    <n v="14"/>
    <x v="1273"/>
    <x v="203"/>
    <x v="0"/>
    <n v="1"/>
    <n v="1"/>
    <x v="2"/>
    <x v="6"/>
    <n v="69"/>
    <x v="83"/>
    <x v="34"/>
    <s v="+358 9 8045 555"/>
    <s v="Software Engineering Center, SEC Oy"/>
    <x v="29"/>
    <x v="28"/>
    <x v="14"/>
    <s v="FIN-02271"/>
    <s v="EMEA"/>
    <s v="Suominen"/>
    <s v="Kalle"/>
    <s v="Small"/>
  </r>
  <r>
    <n v="10363"/>
    <n v="46"/>
    <n v="60.3"/>
    <n v="10"/>
    <x v="1274"/>
    <x v="203"/>
    <x v="0"/>
    <n v="1"/>
    <n v="1"/>
    <x v="2"/>
    <x v="2"/>
    <n v="80"/>
    <x v="81"/>
    <x v="34"/>
    <s v="+358 9 8045 555"/>
    <s v="Software Engineering Center, SEC Oy"/>
    <x v="29"/>
    <x v="28"/>
    <x v="14"/>
    <s v="FIN-02271"/>
    <s v="EMEA"/>
    <s v="Suominen"/>
    <s v="Kalle"/>
    <s v="Small"/>
  </r>
  <r>
    <n v="10363"/>
    <n v="34"/>
    <n v="81.62"/>
    <n v="5"/>
    <x v="1275"/>
    <x v="203"/>
    <x v="0"/>
    <n v="1"/>
    <n v="1"/>
    <x v="2"/>
    <x v="2"/>
    <n v="79"/>
    <x v="91"/>
    <x v="34"/>
    <s v="+358 9 8045 555"/>
    <s v="Software Engineering Center, SEC Oy"/>
    <x v="29"/>
    <x v="28"/>
    <x v="14"/>
    <s v="FIN-02271"/>
    <s v="EMEA"/>
    <s v="Suominen"/>
    <s v="Kalle"/>
    <s v="Small"/>
  </r>
  <r>
    <n v="10363"/>
    <n v="33"/>
    <n v="85.39"/>
    <n v="3"/>
    <x v="1276"/>
    <x v="203"/>
    <x v="0"/>
    <n v="1"/>
    <n v="1"/>
    <x v="2"/>
    <x v="2"/>
    <n v="194"/>
    <x v="90"/>
    <x v="34"/>
    <s v="+358 9 8045 555"/>
    <s v="Software Engineering Center, SEC Oy"/>
    <x v="29"/>
    <x v="28"/>
    <x v="14"/>
    <s v="FIN-02271"/>
    <s v="EMEA"/>
    <s v="Suominen"/>
    <s v="Kalle"/>
    <s v="Small"/>
  </r>
  <r>
    <n v="10363"/>
    <n v="32"/>
    <n v="89.12"/>
    <n v="12"/>
    <x v="1277"/>
    <x v="203"/>
    <x v="0"/>
    <n v="1"/>
    <n v="1"/>
    <x v="2"/>
    <x v="6"/>
    <n v="62"/>
    <x v="87"/>
    <x v="34"/>
    <s v="+358 9 8045 555"/>
    <s v="Software Engineering Center, SEC Oy"/>
    <x v="29"/>
    <x v="28"/>
    <x v="14"/>
    <s v="FIN-02271"/>
    <s v="EMEA"/>
    <s v="Suominen"/>
    <s v="Kalle"/>
    <s v="Small"/>
  </r>
  <r>
    <n v="10363"/>
    <n v="31"/>
    <n v="94.58"/>
    <n v="1"/>
    <x v="1278"/>
    <x v="203"/>
    <x v="0"/>
    <n v="1"/>
    <n v="1"/>
    <x v="2"/>
    <x v="2"/>
    <n v="140"/>
    <x v="93"/>
    <x v="34"/>
    <s v="+358 9 8045 555"/>
    <s v="Software Engineering Center, SEC Oy"/>
    <x v="29"/>
    <x v="28"/>
    <x v="14"/>
    <s v="FIN-02271"/>
    <s v="EMEA"/>
    <s v="Suominen"/>
    <s v="Kalle"/>
    <s v="Small"/>
  </r>
  <r>
    <n v="10363"/>
    <n v="34"/>
    <n v="96.73"/>
    <n v="4"/>
    <x v="1279"/>
    <x v="203"/>
    <x v="0"/>
    <n v="1"/>
    <n v="1"/>
    <x v="2"/>
    <x v="2"/>
    <n v="117"/>
    <x v="95"/>
    <x v="34"/>
    <s v="+358 9 8045 555"/>
    <s v="Software Engineering Center, SEC Oy"/>
    <x v="29"/>
    <x v="28"/>
    <x v="14"/>
    <s v="FIN-02271"/>
    <s v="EMEA"/>
    <s v="Suominen"/>
    <s v="Kalle"/>
    <s v="Medium"/>
  </r>
  <r>
    <n v="10363"/>
    <n v="46"/>
    <n v="88.45"/>
    <n v="6"/>
    <x v="1280"/>
    <x v="203"/>
    <x v="0"/>
    <n v="1"/>
    <n v="1"/>
    <x v="2"/>
    <x v="2"/>
    <n v="115"/>
    <x v="92"/>
    <x v="34"/>
    <s v="+358 9 8045 555"/>
    <s v="Software Engineering Center, SEC Oy"/>
    <x v="29"/>
    <x v="28"/>
    <x v="14"/>
    <s v="FIN-02271"/>
    <s v="EMEA"/>
    <s v="Suominen"/>
    <s v="Kalle"/>
    <s v="Medium"/>
  </r>
  <r>
    <n v="10363"/>
    <n v="43"/>
    <n v="100"/>
    <n v="9"/>
    <x v="42"/>
    <x v="203"/>
    <x v="0"/>
    <n v="1"/>
    <n v="1"/>
    <x v="2"/>
    <x v="2"/>
    <n v="80"/>
    <x v="84"/>
    <x v="34"/>
    <s v="+358 9 8045 555"/>
    <s v="Software Engineering Center, SEC Oy"/>
    <x v="29"/>
    <x v="28"/>
    <x v="14"/>
    <s v="FIN-02271"/>
    <s v="EMEA"/>
    <s v="Suominen"/>
    <s v="Kalle"/>
    <s v="Medium"/>
  </r>
  <r>
    <n v="10363"/>
    <n v="50"/>
    <n v="100"/>
    <n v="2"/>
    <x v="43"/>
    <x v="203"/>
    <x v="0"/>
    <n v="1"/>
    <n v="1"/>
    <x v="2"/>
    <x v="6"/>
    <n v="99"/>
    <x v="72"/>
    <x v="34"/>
    <s v="+358 9 8045 555"/>
    <s v="Software Engineering Center, SEC Oy"/>
    <x v="29"/>
    <x v="28"/>
    <x v="14"/>
    <s v="FIN-02271"/>
    <s v="EMEA"/>
    <s v="Suominen"/>
    <s v="Kalle"/>
    <s v="Medium"/>
  </r>
  <r>
    <n v="10364"/>
    <n v="48"/>
    <n v="48.28"/>
    <n v="1"/>
    <x v="1281"/>
    <x v="203"/>
    <x v="0"/>
    <n v="1"/>
    <n v="1"/>
    <x v="2"/>
    <x v="6"/>
    <n v="40"/>
    <x v="80"/>
    <x v="22"/>
    <s v="91.24.4555"/>
    <s v="12, rue des Bouchers"/>
    <x v="20"/>
    <x v="4"/>
    <x v="9"/>
    <n v="13008"/>
    <s v="EMEA"/>
    <s v="Lebihan"/>
    <s v="Laurence"/>
    <s v="Small"/>
  </r>
  <r>
    <n v="10365"/>
    <n v="22"/>
    <n v="100"/>
    <n v="3"/>
    <x v="36"/>
    <x v="204"/>
    <x v="0"/>
    <n v="1"/>
    <n v="1"/>
    <x v="2"/>
    <x v="6"/>
    <n v="102"/>
    <x v="88"/>
    <x v="35"/>
    <n v="5085559555"/>
    <s v="4575 Hillside Dr."/>
    <x v="30"/>
    <x v="23"/>
    <x v="0"/>
    <n v="50553"/>
    <s v="NA"/>
    <s v="Tam"/>
    <s v="Wing C"/>
    <s v="Medium"/>
  </r>
  <r>
    <n v="10365"/>
    <n v="30"/>
    <n v="87.06"/>
    <n v="1"/>
    <x v="1282"/>
    <x v="204"/>
    <x v="0"/>
    <n v="1"/>
    <n v="1"/>
    <x v="2"/>
    <x v="2"/>
    <n v="141"/>
    <x v="97"/>
    <x v="35"/>
    <n v="5085559555"/>
    <s v="4575 Hillside Dr."/>
    <x v="30"/>
    <x v="23"/>
    <x v="0"/>
    <n v="50553"/>
    <s v="NA"/>
    <s v="Tam"/>
    <s v="Wing C"/>
    <s v="Small"/>
  </r>
  <r>
    <n v="10365"/>
    <n v="44"/>
    <n v="100"/>
    <n v="2"/>
    <x v="73"/>
    <x v="204"/>
    <x v="0"/>
    <n v="1"/>
    <n v="1"/>
    <x v="2"/>
    <x v="6"/>
    <n v="81"/>
    <x v="85"/>
    <x v="35"/>
    <n v="5085559555"/>
    <s v="4575 Hillside Dr."/>
    <x v="30"/>
    <x v="23"/>
    <x v="0"/>
    <n v="50553"/>
    <s v="NA"/>
    <s v="Tam"/>
    <s v="Wing C"/>
    <s v="Medium"/>
  </r>
  <r>
    <n v="10366"/>
    <n v="34"/>
    <n v="100"/>
    <n v="3"/>
    <x v="30"/>
    <x v="205"/>
    <x v="0"/>
    <n v="1"/>
    <n v="1"/>
    <x v="2"/>
    <x v="2"/>
    <n v="142"/>
    <x v="99"/>
    <x v="16"/>
    <s v="(071) 23 67 2555"/>
    <s v="Boulevard Tirou, 255"/>
    <x v="14"/>
    <x v="13"/>
    <x v="10"/>
    <s v="B-6000"/>
    <s v="EMEA"/>
    <s v="Cartrain"/>
    <s v="Pascale"/>
    <s v="Medium"/>
  </r>
  <r>
    <n v="10366"/>
    <n v="34"/>
    <n v="100"/>
    <n v="1"/>
    <x v="30"/>
    <x v="205"/>
    <x v="0"/>
    <n v="1"/>
    <n v="1"/>
    <x v="2"/>
    <x v="2"/>
    <n v="169"/>
    <x v="30"/>
    <x v="16"/>
    <s v="(071) 23 67 2555"/>
    <s v="Boulevard Tirou, 255"/>
    <x v="14"/>
    <x v="13"/>
    <x v="10"/>
    <s v="B-6000"/>
    <s v="EMEA"/>
    <s v="Cartrain"/>
    <s v="Pascale"/>
    <s v="Medium"/>
  </r>
  <r>
    <n v="10366"/>
    <n v="49"/>
    <n v="100"/>
    <n v="2"/>
    <x v="94"/>
    <x v="205"/>
    <x v="0"/>
    <n v="1"/>
    <n v="1"/>
    <x v="2"/>
    <x v="2"/>
    <n v="132"/>
    <x v="98"/>
    <x v="16"/>
    <s v="(071) 23 67 2555"/>
    <s v="Boulevard Tirou, 255"/>
    <x v="14"/>
    <x v="13"/>
    <x v="10"/>
    <s v="B-6000"/>
    <s v="EMEA"/>
    <s v="Cartrain"/>
    <s v="Pascale"/>
    <s v="Medium"/>
  </r>
  <r>
    <n v="10367"/>
    <n v="23"/>
    <n v="36.29"/>
    <n v="13"/>
    <x v="1283"/>
    <x v="206"/>
    <x v="1"/>
    <n v="1"/>
    <n v="1"/>
    <x v="2"/>
    <x v="0"/>
    <n v="33"/>
    <x v="4"/>
    <x v="36"/>
    <n v="6265557265"/>
    <s v="78934 Hillside Dr."/>
    <x v="31"/>
    <x v="10"/>
    <x v="0"/>
    <n v="90003"/>
    <s v="NA"/>
    <s v="Young"/>
    <s v="Julie"/>
    <s v="Small"/>
  </r>
  <r>
    <n v="10367"/>
    <n v="28"/>
    <n v="30.59"/>
    <n v="12"/>
    <x v="1284"/>
    <x v="206"/>
    <x v="1"/>
    <n v="1"/>
    <n v="1"/>
    <x v="2"/>
    <x v="0"/>
    <n v="44"/>
    <x v="5"/>
    <x v="36"/>
    <n v="6265557265"/>
    <s v="78934 Hillside Dr."/>
    <x v="31"/>
    <x v="10"/>
    <x v="0"/>
    <n v="90003"/>
    <s v="NA"/>
    <s v="Young"/>
    <s v="Julie"/>
    <s v="Small"/>
  </r>
  <r>
    <n v="10367"/>
    <n v="21"/>
    <n v="60.37"/>
    <n v="10"/>
    <x v="1285"/>
    <x v="206"/>
    <x v="1"/>
    <n v="1"/>
    <n v="1"/>
    <x v="2"/>
    <x v="2"/>
    <n v="73"/>
    <x v="104"/>
    <x v="36"/>
    <n v="6265557265"/>
    <s v="78934 Hillside Dr."/>
    <x v="31"/>
    <x v="10"/>
    <x v="0"/>
    <n v="90003"/>
    <s v="NA"/>
    <s v="Young"/>
    <s v="Julie"/>
    <s v="Small"/>
  </r>
  <r>
    <n v="10367"/>
    <n v="38"/>
    <n v="38.5"/>
    <n v="11"/>
    <x v="1286"/>
    <x v="206"/>
    <x v="1"/>
    <n v="1"/>
    <n v="1"/>
    <x v="2"/>
    <x v="2"/>
    <n v="50"/>
    <x v="101"/>
    <x v="36"/>
    <n v="6265557265"/>
    <s v="78934 Hillside Dr."/>
    <x v="31"/>
    <x v="10"/>
    <x v="0"/>
    <n v="90003"/>
    <s v="NA"/>
    <s v="Young"/>
    <s v="Julie"/>
    <s v="Small"/>
  </r>
  <r>
    <n v="10367"/>
    <n v="43"/>
    <n v="62.72"/>
    <n v="8"/>
    <x v="1287"/>
    <x v="206"/>
    <x v="1"/>
    <n v="1"/>
    <n v="1"/>
    <x v="2"/>
    <x v="0"/>
    <n v="92"/>
    <x v="1"/>
    <x v="36"/>
    <n v="6265557265"/>
    <s v="78934 Hillside Dr."/>
    <x v="31"/>
    <x v="10"/>
    <x v="0"/>
    <n v="90003"/>
    <s v="NA"/>
    <s v="Young"/>
    <s v="Julie"/>
    <s v="Small"/>
  </r>
  <r>
    <n v="10367"/>
    <n v="27"/>
    <n v="100"/>
    <n v="5"/>
    <x v="14"/>
    <x v="206"/>
    <x v="1"/>
    <n v="1"/>
    <n v="1"/>
    <x v="2"/>
    <x v="0"/>
    <n v="127"/>
    <x v="6"/>
    <x v="36"/>
    <n v="6265557265"/>
    <s v="78934 Hillside Dr."/>
    <x v="31"/>
    <x v="10"/>
    <x v="0"/>
    <n v="90003"/>
    <s v="NA"/>
    <s v="Young"/>
    <s v="Julie"/>
    <s v="Medium"/>
  </r>
  <r>
    <n v="10367"/>
    <n v="49"/>
    <n v="56.3"/>
    <n v="1"/>
    <x v="1288"/>
    <x v="206"/>
    <x v="1"/>
    <n v="1"/>
    <n v="1"/>
    <x v="2"/>
    <x v="2"/>
    <n v="124"/>
    <x v="106"/>
    <x v="36"/>
    <n v="6265557265"/>
    <s v="78934 Hillside Dr."/>
    <x v="31"/>
    <x v="10"/>
    <x v="0"/>
    <n v="90003"/>
    <s v="NA"/>
    <s v="Young"/>
    <s v="Julie"/>
    <s v="Small"/>
  </r>
  <r>
    <n v="10367"/>
    <n v="32"/>
    <n v="94.79"/>
    <n v="7"/>
    <x v="1289"/>
    <x v="206"/>
    <x v="1"/>
    <n v="1"/>
    <n v="1"/>
    <x v="2"/>
    <x v="0"/>
    <n v="168"/>
    <x v="7"/>
    <x v="36"/>
    <n v="6265557265"/>
    <s v="78934 Hillside Dr."/>
    <x v="31"/>
    <x v="10"/>
    <x v="0"/>
    <n v="90003"/>
    <s v="NA"/>
    <s v="Young"/>
    <s v="Julie"/>
    <s v="Medium"/>
  </r>
  <r>
    <n v="10367"/>
    <n v="36"/>
    <n v="100"/>
    <n v="2"/>
    <x v="18"/>
    <x v="206"/>
    <x v="1"/>
    <n v="1"/>
    <n v="1"/>
    <x v="2"/>
    <x v="2"/>
    <n v="37"/>
    <x v="96"/>
    <x v="36"/>
    <n v="6265557265"/>
    <s v="78934 Hillside Dr."/>
    <x v="31"/>
    <x v="10"/>
    <x v="0"/>
    <n v="90003"/>
    <s v="NA"/>
    <s v="Young"/>
    <s v="Julie"/>
    <s v="Medium"/>
  </r>
  <r>
    <n v="10367"/>
    <n v="37"/>
    <n v="100"/>
    <n v="3"/>
    <x v="87"/>
    <x v="206"/>
    <x v="1"/>
    <n v="1"/>
    <n v="1"/>
    <x v="2"/>
    <x v="0"/>
    <n v="170"/>
    <x v="2"/>
    <x v="36"/>
    <n v="6265557265"/>
    <s v="78934 Hillside Dr."/>
    <x v="31"/>
    <x v="10"/>
    <x v="0"/>
    <n v="90003"/>
    <s v="NA"/>
    <s v="Young"/>
    <s v="Julie"/>
    <s v="Medium"/>
  </r>
  <r>
    <n v="10367"/>
    <n v="44"/>
    <n v="85.25"/>
    <n v="9"/>
    <x v="1290"/>
    <x v="206"/>
    <x v="1"/>
    <n v="1"/>
    <n v="1"/>
    <x v="2"/>
    <x v="2"/>
    <n v="71"/>
    <x v="103"/>
    <x v="36"/>
    <n v="6265557265"/>
    <s v="78934 Hillside Dr."/>
    <x v="31"/>
    <x v="10"/>
    <x v="0"/>
    <n v="90003"/>
    <s v="NA"/>
    <s v="Young"/>
    <s v="Julie"/>
    <s v="Medium"/>
  </r>
  <r>
    <n v="10367"/>
    <n v="45"/>
    <n v="100"/>
    <n v="4"/>
    <x v="74"/>
    <x v="206"/>
    <x v="1"/>
    <n v="1"/>
    <n v="1"/>
    <x v="2"/>
    <x v="0"/>
    <n v="60"/>
    <x v="3"/>
    <x v="36"/>
    <n v="6265557265"/>
    <s v="78934 Hillside Dr."/>
    <x v="31"/>
    <x v="10"/>
    <x v="0"/>
    <n v="90003"/>
    <s v="NA"/>
    <s v="Young"/>
    <s v="Julie"/>
    <s v="Large"/>
  </r>
  <r>
    <n v="10367"/>
    <n v="46"/>
    <n v="100"/>
    <n v="6"/>
    <x v="20"/>
    <x v="206"/>
    <x v="1"/>
    <n v="1"/>
    <n v="1"/>
    <x v="2"/>
    <x v="2"/>
    <n v="141"/>
    <x v="100"/>
    <x v="36"/>
    <n v="6265557265"/>
    <s v="78934 Hillside Dr."/>
    <x v="31"/>
    <x v="10"/>
    <x v="0"/>
    <n v="90003"/>
    <s v="NA"/>
    <s v="Young"/>
    <s v="Julie"/>
    <s v="Medium"/>
  </r>
  <r>
    <n v="10368"/>
    <n v="46"/>
    <n v="37.340000000000003"/>
    <n v="3"/>
    <x v="1291"/>
    <x v="207"/>
    <x v="0"/>
    <n v="1"/>
    <n v="1"/>
    <x v="2"/>
    <x v="0"/>
    <n v="41"/>
    <x v="0"/>
    <x v="13"/>
    <n v="4155551450"/>
    <s v="5677 Strong St."/>
    <x v="12"/>
    <x v="10"/>
    <x v="0"/>
    <n v="97562"/>
    <s v="NA"/>
    <s v="Nelson"/>
    <s v="Valarie"/>
    <s v="Small"/>
  </r>
  <r>
    <n v="10368"/>
    <n v="20"/>
    <n v="99.58"/>
    <n v="4"/>
    <x v="1292"/>
    <x v="207"/>
    <x v="0"/>
    <n v="1"/>
    <n v="1"/>
    <x v="2"/>
    <x v="2"/>
    <n v="107"/>
    <x v="107"/>
    <x v="13"/>
    <n v="4155551450"/>
    <s v="5677 Strong St."/>
    <x v="12"/>
    <x v="10"/>
    <x v="0"/>
    <n v="97562"/>
    <s v="NA"/>
    <s v="Nelson"/>
    <s v="Valarie"/>
    <s v="Small"/>
  </r>
  <r>
    <n v="10368"/>
    <n v="31"/>
    <n v="100"/>
    <n v="5"/>
    <x v="15"/>
    <x v="207"/>
    <x v="0"/>
    <n v="1"/>
    <n v="1"/>
    <x v="2"/>
    <x v="2"/>
    <n v="117"/>
    <x v="108"/>
    <x v="13"/>
    <n v="4155551450"/>
    <s v="5677 Strong St."/>
    <x v="12"/>
    <x v="10"/>
    <x v="0"/>
    <n v="97562"/>
    <s v="NA"/>
    <s v="Nelson"/>
    <s v="Valarie"/>
    <s v="Medium"/>
  </r>
  <r>
    <n v="10368"/>
    <n v="46"/>
    <n v="79.62"/>
    <n v="1"/>
    <x v="1293"/>
    <x v="207"/>
    <x v="0"/>
    <n v="1"/>
    <n v="1"/>
    <x v="2"/>
    <x v="2"/>
    <n v="85"/>
    <x v="102"/>
    <x v="13"/>
    <n v="4155551450"/>
    <s v="5677 Strong St."/>
    <x v="12"/>
    <x v="10"/>
    <x v="0"/>
    <n v="97562"/>
    <s v="NA"/>
    <s v="Nelson"/>
    <s v="Valarie"/>
    <s v="Medium"/>
  </r>
  <r>
    <n v="10368"/>
    <n v="40"/>
    <n v="100"/>
    <n v="2"/>
    <x v="72"/>
    <x v="207"/>
    <x v="0"/>
    <n v="1"/>
    <n v="1"/>
    <x v="2"/>
    <x v="2"/>
    <n v="90"/>
    <x v="105"/>
    <x v="13"/>
    <n v="4155551450"/>
    <s v="5677 Strong St."/>
    <x v="12"/>
    <x v="10"/>
    <x v="0"/>
    <n v="97562"/>
    <s v="NA"/>
    <s v="Nelson"/>
    <s v="Valarie"/>
    <s v="Medium"/>
  </r>
  <r>
    <n v="10369"/>
    <n v="28"/>
    <n v="44.21"/>
    <n v="6"/>
    <x v="1294"/>
    <x v="208"/>
    <x v="0"/>
    <n v="1"/>
    <n v="1"/>
    <x v="2"/>
    <x v="0"/>
    <n v="62"/>
    <x v="12"/>
    <x v="37"/>
    <n v="6175558555"/>
    <s v="7825 Douglas Av."/>
    <x v="24"/>
    <x v="23"/>
    <x v="0"/>
    <n v="58339"/>
    <s v="NA"/>
    <s v="Nelson"/>
    <s v="Allen"/>
    <s v="Small"/>
  </r>
  <r>
    <n v="10369"/>
    <n v="21"/>
    <n v="94.22"/>
    <n v="5"/>
    <x v="1295"/>
    <x v="208"/>
    <x v="0"/>
    <n v="1"/>
    <n v="1"/>
    <x v="2"/>
    <x v="0"/>
    <n v="104"/>
    <x v="14"/>
    <x v="37"/>
    <n v="6175558555"/>
    <s v="7825 Douglas Av."/>
    <x v="24"/>
    <x v="23"/>
    <x v="0"/>
    <n v="58339"/>
    <s v="NA"/>
    <s v="Nelson"/>
    <s v="Allen"/>
    <s v="Small"/>
  </r>
  <r>
    <n v="10369"/>
    <n v="32"/>
    <n v="98.63"/>
    <n v="7"/>
    <x v="1296"/>
    <x v="208"/>
    <x v="0"/>
    <n v="1"/>
    <n v="1"/>
    <x v="2"/>
    <x v="0"/>
    <n v="53"/>
    <x v="8"/>
    <x v="37"/>
    <n v="6175558555"/>
    <s v="7825 Douglas Av."/>
    <x v="24"/>
    <x v="23"/>
    <x v="0"/>
    <n v="58339"/>
    <s v="NA"/>
    <s v="Nelson"/>
    <s v="Allen"/>
    <s v="Medium"/>
  </r>
  <r>
    <n v="10369"/>
    <n v="45"/>
    <n v="73.08"/>
    <n v="4"/>
    <x v="1297"/>
    <x v="208"/>
    <x v="0"/>
    <n v="1"/>
    <n v="1"/>
    <x v="2"/>
    <x v="0"/>
    <n v="99"/>
    <x v="25"/>
    <x v="37"/>
    <n v="6175558555"/>
    <s v="7825 Douglas Av."/>
    <x v="24"/>
    <x v="23"/>
    <x v="0"/>
    <n v="58339"/>
    <s v="NA"/>
    <s v="Nelson"/>
    <s v="Allen"/>
    <s v="Medium"/>
  </r>
  <r>
    <n v="10369"/>
    <n v="40"/>
    <n v="86.92"/>
    <n v="3"/>
    <x v="1298"/>
    <x v="208"/>
    <x v="0"/>
    <n v="1"/>
    <n v="1"/>
    <x v="2"/>
    <x v="0"/>
    <n v="97"/>
    <x v="15"/>
    <x v="37"/>
    <n v="6175558555"/>
    <s v="7825 Douglas Av."/>
    <x v="24"/>
    <x v="23"/>
    <x v="0"/>
    <n v="58339"/>
    <s v="NA"/>
    <s v="Nelson"/>
    <s v="Allen"/>
    <s v="Medium"/>
  </r>
  <r>
    <n v="10369"/>
    <n v="41"/>
    <n v="100"/>
    <n v="2"/>
    <x v="32"/>
    <x v="208"/>
    <x v="0"/>
    <n v="1"/>
    <n v="1"/>
    <x v="2"/>
    <x v="2"/>
    <n v="214"/>
    <x v="16"/>
    <x v="37"/>
    <n v="6175558555"/>
    <s v="7825 Douglas Av."/>
    <x v="24"/>
    <x v="23"/>
    <x v="0"/>
    <n v="58339"/>
    <s v="NA"/>
    <s v="Nelson"/>
    <s v="Allen"/>
    <s v="Medium"/>
  </r>
  <r>
    <n v="10369"/>
    <n v="42"/>
    <n v="100"/>
    <n v="1"/>
    <x v="19"/>
    <x v="208"/>
    <x v="0"/>
    <n v="1"/>
    <n v="1"/>
    <x v="2"/>
    <x v="0"/>
    <n v="101"/>
    <x v="13"/>
    <x v="37"/>
    <n v="6175558555"/>
    <s v="7825 Douglas Av."/>
    <x v="24"/>
    <x v="23"/>
    <x v="0"/>
    <n v="58339"/>
    <s v="NA"/>
    <s v="Nelson"/>
    <s v="Allen"/>
    <s v="Medium"/>
  </r>
  <r>
    <n v="10369"/>
    <n v="44"/>
    <n v="100"/>
    <n v="8"/>
    <x v="73"/>
    <x v="208"/>
    <x v="0"/>
    <n v="1"/>
    <n v="1"/>
    <x v="2"/>
    <x v="0"/>
    <n v="102"/>
    <x v="9"/>
    <x v="37"/>
    <n v="6175558555"/>
    <s v="7825 Douglas Av."/>
    <x v="24"/>
    <x v="23"/>
    <x v="0"/>
    <n v="58339"/>
    <s v="NA"/>
    <s v="Nelson"/>
    <s v="Allen"/>
    <s v="Large"/>
  </r>
  <r>
    <n v="10370"/>
    <n v="27"/>
    <n v="56.85"/>
    <n v="9"/>
    <x v="1299"/>
    <x v="208"/>
    <x v="0"/>
    <n v="1"/>
    <n v="1"/>
    <x v="2"/>
    <x v="2"/>
    <n v="169"/>
    <x v="30"/>
    <x v="38"/>
    <n v="299368555"/>
    <s v="201 Miller Street"/>
    <x v="32"/>
    <x v="26"/>
    <x v="13"/>
    <n v="2060"/>
    <s v="APAC"/>
    <s v="O'Hara"/>
    <s v="Anna"/>
    <s v="Small"/>
  </r>
  <r>
    <n v="10370"/>
    <n v="29"/>
    <n v="57.53"/>
    <n v="6"/>
    <x v="1300"/>
    <x v="208"/>
    <x v="0"/>
    <n v="1"/>
    <n v="1"/>
    <x v="2"/>
    <x v="1"/>
    <n v="121"/>
    <x v="21"/>
    <x v="38"/>
    <n v="299368555"/>
    <s v="201 Miller Street"/>
    <x v="32"/>
    <x v="26"/>
    <x v="13"/>
    <n v="2060"/>
    <s v="APAC"/>
    <s v="O'Hara"/>
    <s v="Anna"/>
    <s v="Small"/>
  </r>
  <r>
    <n v="10370"/>
    <n v="20"/>
    <n v="100"/>
    <n v="2"/>
    <x v="138"/>
    <x v="208"/>
    <x v="0"/>
    <n v="1"/>
    <n v="1"/>
    <x v="2"/>
    <x v="0"/>
    <n v="50"/>
    <x v="11"/>
    <x v="38"/>
    <n v="299368555"/>
    <s v="201 Miller Street"/>
    <x v="32"/>
    <x v="26"/>
    <x v="13"/>
    <n v="2060"/>
    <s v="APAC"/>
    <s v="O'Hara"/>
    <s v="Anna"/>
    <s v="Small"/>
  </r>
  <r>
    <n v="10370"/>
    <n v="22"/>
    <n v="96.86"/>
    <n v="7"/>
    <x v="1301"/>
    <x v="208"/>
    <x v="0"/>
    <n v="1"/>
    <n v="1"/>
    <x v="2"/>
    <x v="1"/>
    <n v="60"/>
    <x v="10"/>
    <x v="38"/>
    <n v="299368555"/>
    <s v="201 Miller Street"/>
    <x v="32"/>
    <x v="26"/>
    <x v="13"/>
    <n v="2060"/>
    <s v="APAC"/>
    <s v="O'Hara"/>
    <s v="Anna"/>
    <s v="Small"/>
  </r>
  <r>
    <n v="10370"/>
    <n v="22"/>
    <n v="100"/>
    <n v="5"/>
    <x v="36"/>
    <x v="208"/>
    <x v="0"/>
    <n v="1"/>
    <n v="1"/>
    <x v="2"/>
    <x v="1"/>
    <n v="122"/>
    <x v="33"/>
    <x v="38"/>
    <n v="299368555"/>
    <s v="201 Miller Street"/>
    <x v="32"/>
    <x v="26"/>
    <x v="13"/>
    <n v="2060"/>
    <s v="APAC"/>
    <s v="O'Hara"/>
    <s v="Anna"/>
    <s v="Medium"/>
  </r>
  <r>
    <n v="10370"/>
    <n v="35"/>
    <n v="65.63"/>
    <n v="4"/>
    <x v="1302"/>
    <x v="208"/>
    <x v="0"/>
    <n v="1"/>
    <n v="1"/>
    <x v="2"/>
    <x v="2"/>
    <n v="147"/>
    <x v="23"/>
    <x v="38"/>
    <n v="299368555"/>
    <s v="201 Miller Street"/>
    <x v="32"/>
    <x v="26"/>
    <x v="13"/>
    <n v="2060"/>
    <s v="APAC"/>
    <s v="O'Hara"/>
    <s v="Anna"/>
    <s v="Small"/>
  </r>
  <r>
    <n v="10370"/>
    <n v="25"/>
    <n v="100"/>
    <n v="3"/>
    <x v="6"/>
    <x v="208"/>
    <x v="0"/>
    <n v="1"/>
    <n v="1"/>
    <x v="2"/>
    <x v="1"/>
    <n v="64"/>
    <x v="19"/>
    <x v="38"/>
    <n v="299368555"/>
    <s v="201 Miller Street"/>
    <x v="32"/>
    <x v="26"/>
    <x v="13"/>
    <n v="2060"/>
    <s v="APAC"/>
    <s v="O'Hara"/>
    <s v="Anna"/>
    <s v="Medium"/>
  </r>
  <r>
    <n v="10370"/>
    <n v="27"/>
    <n v="100"/>
    <n v="1"/>
    <x v="14"/>
    <x v="208"/>
    <x v="0"/>
    <n v="1"/>
    <n v="1"/>
    <x v="2"/>
    <x v="1"/>
    <n v="116"/>
    <x v="20"/>
    <x v="38"/>
    <n v="299368555"/>
    <s v="201 Miller Street"/>
    <x v="32"/>
    <x v="26"/>
    <x v="13"/>
    <n v="2060"/>
    <s v="APAC"/>
    <s v="O'Hara"/>
    <s v="Anna"/>
    <s v="Medium"/>
  </r>
  <r>
    <n v="10370"/>
    <n v="49"/>
    <n v="100"/>
    <n v="8"/>
    <x v="94"/>
    <x v="208"/>
    <x v="0"/>
    <n v="1"/>
    <n v="1"/>
    <x v="2"/>
    <x v="1"/>
    <n v="136"/>
    <x v="17"/>
    <x v="38"/>
    <n v="299368555"/>
    <s v="201 Miller Street"/>
    <x v="32"/>
    <x v="26"/>
    <x v="13"/>
    <n v="2060"/>
    <s v="APAC"/>
    <s v="O'Hara"/>
    <s v="Anna"/>
    <s v="Large"/>
  </r>
  <r>
    <n v="10371"/>
    <n v="20"/>
    <n v="66.47"/>
    <n v="2"/>
    <x v="1303"/>
    <x v="209"/>
    <x v="0"/>
    <n v="1"/>
    <n v="1"/>
    <x v="2"/>
    <x v="1"/>
    <n v="54"/>
    <x v="26"/>
    <x v="13"/>
    <n v="4155551450"/>
    <s v="5677 Strong St."/>
    <x v="12"/>
    <x v="10"/>
    <x v="0"/>
    <n v="97562"/>
    <s v="NA"/>
    <s v="Nelson"/>
    <s v="Valarie"/>
    <s v="Small"/>
  </r>
  <r>
    <n v="10371"/>
    <n v="28"/>
    <n v="50.32"/>
    <n v="9"/>
    <x v="1304"/>
    <x v="209"/>
    <x v="0"/>
    <n v="1"/>
    <n v="1"/>
    <x v="2"/>
    <x v="2"/>
    <n v="118"/>
    <x v="32"/>
    <x v="13"/>
    <n v="4155551450"/>
    <s v="5677 Strong St."/>
    <x v="12"/>
    <x v="10"/>
    <x v="0"/>
    <n v="97562"/>
    <s v="NA"/>
    <s v="Nelson"/>
    <s v="Valarie"/>
    <s v="Small"/>
  </r>
  <r>
    <n v="10371"/>
    <n v="49"/>
    <n v="35.71"/>
    <n v="4"/>
    <x v="1305"/>
    <x v="209"/>
    <x v="0"/>
    <n v="1"/>
    <n v="1"/>
    <x v="2"/>
    <x v="1"/>
    <n v="118"/>
    <x v="38"/>
    <x v="13"/>
    <n v="4155551450"/>
    <s v="5677 Strong St."/>
    <x v="12"/>
    <x v="10"/>
    <x v="0"/>
    <n v="97562"/>
    <s v="NA"/>
    <s v="Nelson"/>
    <s v="Valarie"/>
    <s v="Small"/>
  </r>
  <r>
    <n v="10371"/>
    <n v="20"/>
    <n v="100"/>
    <n v="5"/>
    <x v="138"/>
    <x v="209"/>
    <x v="0"/>
    <n v="1"/>
    <n v="1"/>
    <x v="2"/>
    <x v="1"/>
    <n v="127"/>
    <x v="22"/>
    <x v="13"/>
    <n v="4155551450"/>
    <s v="5677 Strong St."/>
    <x v="12"/>
    <x v="10"/>
    <x v="0"/>
    <n v="97562"/>
    <s v="NA"/>
    <s v="Nelson"/>
    <s v="Valarie"/>
    <s v="Medium"/>
  </r>
  <r>
    <n v="10371"/>
    <n v="25"/>
    <n v="97.27"/>
    <n v="12"/>
    <x v="1306"/>
    <x v="209"/>
    <x v="0"/>
    <n v="1"/>
    <n v="1"/>
    <x v="2"/>
    <x v="2"/>
    <n v="57"/>
    <x v="29"/>
    <x v="13"/>
    <n v="4155551450"/>
    <s v="5677 Strong St."/>
    <x v="12"/>
    <x v="10"/>
    <x v="0"/>
    <n v="97562"/>
    <s v="NA"/>
    <s v="Nelson"/>
    <s v="Valarie"/>
    <s v="Small"/>
  </r>
  <r>
    <n v="10371"/>
    <n v="25"/>
    <n v="100"/>
    <n v="7"/>
    <x v="6"/>
    <x v="209"/>
    <x v="0"/>
    <n v="1"/>
    <n v="1"/>
    <x v="2"/>
    <x v="2"/>
    <n v="163"/>
    <x v="31"/>
    <x v="13"/>
    <n v="4155551450"/>
    <s v="5677 Strong St."/>
    <x v="12"/>
    <x v="10"/>
    <x v="0"/>
    <n v="97562"/>
    <s v="NA"/>
    <s v="Nelson"/>
    <s v="Valarie"/>
    <s v="Small"/>
  </r>
  <r>
    <n v="10371"/>
    <n v="26"/>
    <n v="100"/>
    <n v="1"/>
    <x v="7"/>
    <x v="209"/>
    <x v="0"/>
    <n v="1"/>
    <n v="1"/>
    <x v="2"/>
    <x v="1"/>
    <n v="96"/>
    <x v="18"/>
    <x v="13"/>
    <n v="4155551450"/>
    <s v="5677 Strong St."/>
    <x v="12"/>
    <x v="10"/>
    <x v="0"/>
    <n v="97562"/>
    <s v="NA"/>
    <s v="Nelson"/>
    <s v="Valarie"/>
    <s v="Medium"/>
  </r>
  <r>
    <n v="10371"/>
    <n v="48"/>
    <n v="56.55"/>
    <n v="10"/>
    <x v="1307"/>
    <x v="209"/>
    <x v="0"/>
    <n v="1"/>
    <n v="1"/>
    <x v="2"/>
    <x v="1"/>
    <n v="115"/>
    <x v="35"/>
    <x v="13"/>
    <n v="4155551450"/>
    <s v="5677 Strong St."/>
    <x v="12"/>
    <x v="10"/>
    <x v="0"/>
    <n v="97562"/>
    <s v="NA"/>
    <s v="Nelson"/>
    <s v="Valarie"/>
    <s v="Small"/>
  </r>
  <r>
    <n v="10371"/>
    <n v="30"/>
    <n v="99.55"/>
    <n v="11"/>
    <x v="1308"/>
    <x v="209"/>
    <x v="0"/>
    <n v="1"/>
    <n v="1"/>
    <x v="2"/>
    <x v="3"/>
    <n v="62"/>
    <x v="34"/>
    <x v="13"/>
    <n v="4155551450"/>
    <s v="5677 Strong St."/>
    <x v="12"/>
    <x v="10"/>
    <x v="0"/>
    <n v="97562"/>
    <s v="NA"/>
    <s v="Nelson"/>
    <s v="Valarie"/>
    <s v="Small"/>
  </r>
  <r>
    <n v="10371"/>
    <n v="32"/>
    <n v="100"/>
    <n v="6"/>
    <x v="52"/>
    <x v="209"/>
    <x v="0"/>
    <n v="1"/>
    <n v="1"/>
    <x v="2"/>
    <x v="2"/>
    <n v="207"/>
    <x v="51"/>
    <x v="13"/>
    <n v="4155551450"/>
    <s v="5677 Strong St."/>
    <x v="12"/>
    <x v="10"/>
    <x v="0"/>
    <n v="97562"/>
    <s v="NA"/>
    <s v="Nelson"/>
    <s v="Valarie"/>
    <s v="Medium"/>
  </r>
  <r>
    <n v="10371"/>
    <n v="34"/>
    <n v="100"/>
    <n v="3"/>
    <x v="30"/>
    <x v="209"/>
    <x v="0"/>
    <n v="1"/>
    <n v="1"/>
    <x v="2"/>
    <x v="2"/>
    <n v="101"/>
    <x v="24"/>
    <x v="13"/>
    <n v="4155551450"/>
    <s v="5677 Strong St."/>
    <x v="12"/>
    <x v="10"/>
    <x v="0"/>
    <n v="97562"/>
    <s v="NA"/>
    <s v="Nelson"/>
    <s v="Valarie"/>
    <s v="Medium"/>
  </r>
  <r>
    <n v="10371"/>
    <n v="45"/>
    <n v="100"/>
    <n v="8"/>
    <x v="74"/>
    <x v="209"/>
    <x v="0"/>
    <n v="1"/>
    <n v="1"/>
    <x v="2"/>
    <x v="2"/>
    <n v="35"/>
    <x v="28"/>
    <x v="13"/>
    <n v="4155551450"/>
    <s v="5677 Strong St."/>
    <x v="12"/>
    <x v="10"/>
    <x v="0"/>
    <n v="97562"/>
    <s v="NA"/>
    <s v="Nelson"/>
    <s v="Valarie"/>
    <s v="Medium"/>
  </r>
  <r>
    <n v="10372"/>
    <n v="24"/>
    <n v="58.58"/>
    <n v="9"/>
    <x v="1309"/>
    <x v="210"/>
    <x v="0"/>
    <n v="1"/>
    <n v="1"/>
    <x v="2"/>
    <x v="3"/>
    <n v="58"/>
    <x v="27"/>
    <x v="83"/>
    <s v="+81 3 3584 0555"/>
    <s v="2-2-8 Roppongi"/>
    <x v="68"/>
    <x v="54"/>
    <x v="16"/>
    <s v="106-0032"/>
    <s v="Japan"/>
    <s v="Shimamura"/>
    <s v="Akiko"/>
    <s v="Small"/>
  </r>
  <r>
    <n v="10372"/>
    <n v="25"/>
    <n v="84.71"/>
    <n v="5"/>
    <x v="1310"/>
    <x v="210"/>
    <x v="0"/>
    <n v="1"/>
    <n v="1"/>
    <x v="2"/>
    <x v="3"/>
    <n v="100"/>
    <x v="49"/>
    <x v="83"/>
    <s v="+81 3 3584 0555"/>
    <s v="2-2-8 Roppongi"/>
    <x v="68"/>
    <x v="54"/>
    <x v="16"/>
    <s v="106-0032"/>
    <s v="Japan"/>
    <s v="Shimamura"/>
    <s v="Akiko"/>
    <s v="Small"/>
  </r>
  <r>
    <n v="10372"/>
    <n v="28"/>
    <n v="100"/>
    <n v="3"/>
    <x v="141"/>
    <x v="210"/>
    <x v="0"/>
    <n v="1"/>
    <n v="1"/>
    <x v="2"/>
    <x v="0"/>
    <n v="136"/>
    <x v="42"/>
    <x v="83"/>
    <s v="+81 3 3584 0555"/>
    <s v="2-2-8 Roppongi"/>
    <x v="68"/>
    <x v="54"/>
    <x v="16"/>
    <s v="106-0032"/>
    <s v="Japan"/>
    <s v="Shimamura"/>
    <s v="Akiko"/>
    <s v="Medium"/>
  </r>
  <r>
    <n v="10372"/>
    <n v="34"/>
    <n v="100"/>
    <n v="1"/>
    <x v="30"/>
    <x v="210"/>
    <x v="0"/>
    <n v="1"/>
    <n v="1"/>
    <x v="2"/>
    <x v="2"/>
    <n v="173"/>
    <x v="45"/>
    <x v="83"/>
    <s v="+81 3 3584 0555"/>
    <s v="2-2-8 Roppongi"/>
    <x v="68"/>
    <x v="54"/>
    <x v="16"/>
    <s v="106-0032"/>
    <s v="Japan"/>
    <s v="Shimamura"/>
    <s v="Akiko"/>
    <s v="Medium"/>
  </r>
  <r>
    <n v="10372"/>
    <n v="41"/>
    <n v="86.89"/>
    <n v="7"/>
    <x v="1311"/>
    <x v="210"/>
    <x v="0"/>
    <n v="1"/>
    <n v="1"/>
    <x v="2"/>
    <x v="0"/>
    <n v="87"/>
    <x v="48"/>
    <x v="83"/>
    <s v="+81 3 3584 0555"/>
    <s v="2-2-8 Roppongi"/>
    <x v="68"/>
    <x v="54"/>
    <x v="16"/>
    <s v="106-0032"/>
    <s v="Japan"/>
    <s v="Shimamura"/>
    <s v="Akiko"/>
    <s v="Medium"/>
  </r>
  <r>
    <n v="10372"/>
    <n v="37"/>
    <n v="100"/>
    <n v="8"/>
    <x v="87"/>
    <x v="210"/>
    <x v="0"/>
    <n v="1"/>
    <n v="1"/>
    <x v="2"/>
    <x v="4"/>
    <n v="122"/>
    <x v="52"/>
    <x v="83"/>
    <s v="+81 3 3584 0555"/>
    <s v="2-2-8 Roppongi"/>
    <x v="68"/>
    <x v="54"/>
    <x v="16"/>
    <s v="106-0032"/>
    <s v="Japan"/>
    <s v="Shimamura"/>
    <s v="Akiko"/>
    <s v="Medium"/>
  </r>
  <r>
    <n v="10372"/>
    <n v="40"/>
    <n v="100"/>
    <n v="4"/>
    <x v="72"/>
    <x v="210"/>
    <x v="0"/>
    <n v="1"/>
    <n v="1"/>
    <x v="2"/>
    <x v="2"/>
    <n v="151"/>
    <x v="36"/>
    <x v="83"/>
    <s v="+81 3 3584 0555"/>
    <s v="2-2-8 Roppongi"/>
    <x v="68"/>
    <x v="54"/>
    <x v="16"/>
    <s v="106-0032"/>
    <s v="Japan"/>
    <s v="Shimamura"/>
    <s v="Akiko"/>
    <s v="Medium"/>
  </r>
  <r>
    <n v="10372"/>
    <n v="44"/>
    <n v="100"/>
    <n v="2"/>
    <x v="73"/>
    <x v="210"/>
    <x v="0"/>
    <n v="1"/>
    <n v="1"/>
    <x v="2"/>
    <x v="4"/>
    <n v="86"/>
    <x v="40"/>
    <x v="83"/>
    <s v="+81 3 3584 0555"/>
    <s v="2-2-8 Roppongi"/>
    <x v="68"/>
    <x v="54"/>
    <x v="16"/>
    <s v="106-0032"/>
    <s v="Japan"/>
    <s v="Shimamura"/>
    <s v="Akiko"/>
    <s v="Medium"/>
  </r>
  <r>
    <n v="10372"/>
    <n v="48"/>
    <n v="100"/>
    <n v="6"/>
    <x v="98"/>
    <x v="210"/>
    <x v="0"/>
    <n v="1"/>
    <n v="1"/>
    <x v="2"/>
    <x v="2"/>
    <n v="143"/>
    <x v="37"/>
    <x v="83"/>
    <s v="+81 3 3584 0555"/>
    <s v="2-2-8 Roppongi"/>
    <x v="68"/>
    <x v="54"/>
    <x v="16"/>
    <s v="106-0032"/>
    <s v="Japan"/>
    <s v="Shimamura"/>
    <s v="Akiko"/>
    <s v="Large"/>
  </r>
  <r>
    <n v="10373"/>
    <n v="28"/>
    <n v="57.55"/>
    <n v="4"/>
    <x v="1312"/>
    <x v="211"/>
    <x v="0"/>
    <n v="1"/>
    <n v="1"/>
    <x v="2"/>
    <x v="5"/>
    <n v="157"/>
    <x v="69"/>
    <x v="40"/>
    <s v="981-443655"/>
    <s v="Torikatu 38"/>
    <x v="34"/>
    <x v="29"/>
    <x v="14"/>
    <n v="90110"/>
    <s v="EMEA"/>
    <s v="Koskitalo"/>
    <s v="Pirkko"/>
    <s v="Small"/>
  </r>
  <r>
    <n v="10373"/>
    <n v="25"/>
    <n v="64.97"/>
    <n v="9"/>
    <x v="1313"/>
    <x v="211"/>
    <x v="0"/>
    <n v="1"/>
    <n v="1"/>
    <x v="2"/>
    <x v="5"/>
    <n v="49"/>
    <x v="59"/>
    <x v="40"/>
    <s v="981-443655"/>
    <s v="Torikatu 38"/>
    <x v="34"/>
    <x v="29"/>
    <x v="14"/>
    <n v="90110"/>
    <s v="EMEA"/>
    <s v="Koskitalo"/>
    <s v="Pirkko"/>
    <s v="Small"/>
  </r>
  <r>
    <n v="10373"/>
    <n v="33"/>
    <n v="57.32"/>
    <n v="12"/>
    <x v="1314"/>
    <x v="211"/>
    <x v="0"/>
    <n v="1"/>
    <n v="1"/>
    <x v="2"/>
    <x v="0"/>
    <n v="88"/>
    <x v="47"/>
    <x v="40"/>
    <s v="981-443655"/>
    <s v="Torikatu 38"/>
    <x v="34"/>
    <x v="29"/>
    <x v="14"/>
    <n v="90110"/>
    <s v="EMEA"/>
    <s v="Koskitalo"/>
    <s v="Pirkko"/>
    <s v="Small"/>
  </r>
  <r>
    <n v="10373"/>
    <n v="22"/>
    <n v="86.74"/>
    <n v="5"/>
    <x v="1315"/>
    <x v="211"/>
    <x v="0"/>
    <n v="1"/>
    <n v="1"/>
    <x v="2"/>
    <x v="4"/>
    <n v="86"/>
    <x v="68"/>
    <x v="40"/>
    <s v="981-443655"/>
    <s v="Torikatu 38"/>
    <x v="34"/>
    <x v="29"/>
    <x v="14"/>
    <n v="90110"/>
    <s v="EMEA"/>
    <s v="Koskitalo"/>
    <s v="Pirkko"/>
    <s v="Small"/>
  </r>
  <r>
    <n v="10373"/>
    <n v="23"/>
    <n v="100"/>
    <n v="10"/>
    <x v="25"/>
    <x v="211"/>
    <x v="0"/>
    <n v="1"/>
    <n v="1"/>
    <x v="2"/>
    <x v="0"/>
    <n v="83"/>
    <x v="50"/>
    <x v="40"/>
    <s v="981-443655"/>
    <s v="Torikatu 38"/>
    <x v="34"/>
    <x v="29"/>
    <x v="14"/>
    <n v="90110"/>
    <s v="EMEA"/>
    <s v="Koskitalo"/>
    <s v="Pirkko"/>
    <s v="Small"/>
  </r>
  <r>
    <n v="10373"/>
    <n v="45"/>
    <n v="55.62"/>
    <n v="17"/>
    <x v="1316"/>
    <x v="211"/>
    <x v="0"/>
    <n v="1"/>
    <n v="1"/>
    <x v="2"/>
    <x v="5"/>
    <n v="74"/>
    <x v="60"/>
    <x v="40"/>
    <s v="981-443655"/>
    <s v="Torikatu 38"/>
    <x v="34"/>
    <x v="29"/>
    <x v="14"/>
    <n v="90110"/>
    <s v="EMEA"/>
    <s v="Koskitalo"/>
    <s v="Pirkko"/>
    <s v="Small"/>
  </r>
  <r>
    <n v="10373"/>
    <n v="38"/>
    <n v="70.44"/>
    <n v="7"/>
    <x v="1317"/>
    <x v="211"/>
    <x v="0"/>
    <n v="1"/>
    <n v="1"/>
    <x v="2"/>
    <x v="5"/>
    <n v="68"/>
    <x v="70"/>
    <x v="40"/>
    <s v="981-443655"/>
    <s v="Torikatu 38"/>
    <x v="34"/>
    <x v="29"/>
    <x v="14"/>
    <n v="90110"/>
    <s v="EMEA"/>
    <s v="Koskitalo"/>
    <s v="Pirkko"/>
    <s v="Small"/>
  </r>
  <r>
    <n v="10373"/>
    <n v="32"/>
    <n v="84.41"/>
    <n v="15"/>
    <x v="1318"/>
    <x v="211"/>
    <x v="0"/>
    <n v="1"/>
    <n v="1"/>
    <x v="2"/>
    <x v="4"/>
    <n v="90"/>
    <x v="61"/>
    <x v="40"/>
    <s v="981-443655"/>
    <s v="Torikatu 38"/>
    <x v="34"/>
    <x v="29"/>
    <x v="14"/>
    <n v="90110"/>
    <s v="EMEA"/>
    <s v="Koskitalo"/>
    <s v="Pirkko"/>
    <s v="Small"/>
  </r>
  <r>
    <n v="10373"/>
    <n v="39"/>
    <n v="73"/>
    <n v="13"/>
    <x v="1319"/>
    <x v="211"/>
    <x v="0"/>
    <n v="1"/>
    <n v="1"/>
    <x v="2"/>
    <x v="5"/>
    <n v="68"/>
    <x v="65"/>
    <x v="40"/>
    <s v="981-443655"/>
    <s v="Torikatu 38"/>
    <x v="34"/>
    <x v="29"/>
    <x v="14"/>
    <n v="90110"/>
    <s v="EMEA"/>
    <s v="Koskitalo"/>
    <s v="Pirkko"/>
    <s v="Small"/>
  </r>
  <r>
    <n v="10373"/>
    <n v="41"/>
    <n v="70.33"/>
    <n v="16"/>
    <x v="1320"/>
    <x v="211"/>
    <x v="0"/>
    <n v="1"/>
    <n v="1"/>
    <x v="2"/>
    <x v="4"/>
    <n v="72"/>
    <x v="41"/>
    <x v="40"/>
    <s v="981-443655"/>
    <s v="Torikatu 38"/>
    <x v="34"/>
    <x v="29"/>
    <x v="14"/>
    <n v="90110"/>
    <s v="EMEA"/>
    <s v="Koskitalo"/>
    <s v="Pirkko"/>
    <s v="Small"/>
  </r>
  <r>
    <n v="10373"/>
    <n v="29"/>
    <n v="100"/>
    <n v="1"/>
    <x v="27"/>
    <x v="211"/>
    <x v="0"/>
    <n v="1"/>
    <n v="1"/>
    <x v="2"/>
    <x v="4"/>
    <n v="54"/>
    <x v="39"/>
    <x v="40"/>
    <s v="981-443655"/>
    <s v="Torikatu 38"/>
    <x v="34"/>
    <x v="29"/>
    <x v="14"/>
    <n v="90110"/>
    <s v="EMEA"/>
    <s v="Koskitalo"/>
    <s v="Pirkko"/>
    <s v="Medium"/>
  </r>
  <r>
    <n v="10373"/>
    <n v="50"/>
    <n v="60.49"/>
    <n v="6"/>
    <x v="1321"/>
    <x v="211"/>
    <x v="0"/>
    <n v="1"/>
    <n v="1"/>
    <x v="2"/>
    <x v="0"/>
    <n v="105"/>
    <x v="71"/>
    <x v="40"/>
    <s v="981-443655"/>
    <s v="Torikatu 38"/>
    <x v="34"/>
    <x v="29"/>
    <x v="14"/>
    <n v="90110"/>
    <s v="EMEA"/>
    <s v="Koskitalo"/>
    <s v="Pirkko"/>
    <s v="Medium"/>
  </r>
  <r>
    <n v="10373"/>
    <n v="46"/>
    <n v="66"/>
    <n v="11"/>
    <x v="1322"/>
    <x v="211"/>
    <x v="0"/>
    <n v="1"/>
    <n v="1"/>
    <x v="2"/>
    <x v="0"/>
    <n v="65"/>
    <x v="55"/>
    <x v="40"/>
    <s v="981-443655"/>
    <s v="Torikatu 38"/>
    <x v="34"/>
    <x v="29"/>
    <x v="14"/>
    <n v="90110"/>
    <s v="EMEA"/>
    <s v="Koskitalo"/>
    <s v="Pirkko"/>
    <s v="Medium"/>
  </r>
  <r>
    <n v="10373"/>
    <n v="34"/>
    <n v="96.34"/>
    <n v="2"/>
    <x v="1323"/>
    <x v="211"/>
    <x v="0"/>
    <n v="1"/>
    <n v="1"/>
    <x v="2"/>
    <x v="4"/>
    <n v="100"/>
    <x v="46"/>
    <x v="40"/>
    <s v="981-443655"/>
    <s v="Torikatu 38"/>
    <x v="34"/>
    <x v="29"/>
    <x v="14"/>
    <n v="90110"/>
    <s v="EMEA"/>
    <s v="Koskitalo"/>
    <s v="Pirkko"/>
    <s v="Medium"/>
  </r>
  <r>
    <n v="10373"/>
    <n v="37"/>
    <n v="100"/>
    <n v="8"/>
    <x v="87"/>
    <x v="211"/>
    <x v="0"/>
    <n v="1"/>
    <n v="1"/>
    <x v="2"/>
    <x v="4"/>
    <n v="99"/>
    <x v="43"/>
    <x v="40"/>
    <s v="981-443655"/>
    <s v="Torikatu 38"/>
    <x v="34"/>
    <x v="29"/>
    <x v="14"/>
    <n v="90110"/>
    <s v="EMEA"/>
    <s v="Koskitalo"/>
    <s v="Pirkko"/>
    <s v="Medium"/>
  </r>
  <r>
    <n v="10373"/>
    <n v="39"/>
    <n v="100"/>
    <n v="3"/>
    <x v="9"/>
    <x v="211"/>
    <x v="0"/>
    <n v="1"/>
    <n v="1"/>
    <x v="2"/>
    <x v="2"/>
    <n v="136"/>
    <x v="53"/>
    <x v="40"/>
    <s v="981-443655"/>
    <s v="Torikatu 38"/>
    <x v="34"/>
    <x v="29"/>
    <x v="14"/>
    <n v="90110"/>
    <s v="EMEA"/>
    <s v="Koskitalo"/>
    <s v="Pirkko"/>
    <s v="Medium"/>
  </r>
  <r>
    <n v="10373"/>
    <n v="44"/>
    <n v="100"/>
    <n v="14"/>
    <x v="73"/>
    <x v="211"/>
    <x v="0"/>
    <n v="1"/>
    <n v="1"/>
    <x v="2"/>
    <x v="4"/>
    <n v="66"/>
    <x v="44"/>
    <x v="40"/>
    <s v="981-443655"/>
    <s v="Torikatu 38"/>
    <x v="34"/>
    <x v="29"/>
    <x v="14"/>
    <n v="90110"/>
    <s v="EMEA"/>
    <s v="Koskitalo"/>
    <s v="Pirkko"/>
    <s v="Medium"/>
  </r>
  <r>
    <n v="10374"/>
    <n v="22"/>
    <n v="53.3"/>
    <n v="4"/>
    <x v="1324"/>
    <x v="212"/>
    <x v="0"/>
    <n v="1"/>
    <n v="2"/>
    <x v="2"/>
    <x v="6"/>
    <n v="60"/>
    <x v="73"/>
    <x v="41"/>
    <s v="61-7-3844-6555"/>
    <s v="31 Duncan St. West End"/>
    <x v="35"/>
    <x v="30"/>
    <x v="13"/>
    <n v="4101"/>
    <s v="APAC"/>
    <s v="Calaghan"/>
    <s v="Tony"/>
    <s v="Small"/>
  </r>
  <r>
    <n v="10374"/>
    <n v="22"/>
    <n v="100"/>
    <n v="1"/>
    <x v="36"/>
    <x v="212"/>
    <x v="0"/>
    <n v="1"/>
    <n v="2"/>
    <x v="2"/>
    <x v="6"/>
    <n v="193"/>
    <x v="76"/>
    <x v="41"/>
    <s v="61-7-3844-6555"/>
    <s v="31 Duncan St. West End"/>
    <x v="35"/>
    <x v="30"/>
    <x v="13"/>
    <n v="4101"/>
    <s v="APAC"/>
    <s v="Calaghan"/>
    <s v="Tony"/>
    <s v="Medium"/>
  </r>
  <r>
    <n v="10374"/>
    <n v="42"/>
    <n v="69.27"/>
    <n v="2"/>
    <x v="1325"/>
    <x v="212"/>
    <x v="0"/>
    <n v="1"/>
    <n v="2"/>
    <x v="2"/>
    <x v="5"/>
    <n v="84"/>
    <x v="62"/>
    <x v="41"/>
    <s v="61-7-3844-6555"/>
    <s v="31 Duncan St. West End"/>
    <x v="35"/>
    <x v="30"/>
    <x v="13"/>
    <n v="4101"/>
    <s v="APAC"/>
    <s v="Calaghan"/>
    <s v="Tony"/>
    <s v="Small"/>
  </r>
  <r>
    <n v="10374"/>
    <n v="38"/>
    <n v="100"/>
    <n v="6"/>
    <x v="31"/>
    <x v="212"/>
    <x v="0"/>
    <n v="1"/>
    <n v="2"/>
    <x v="2"/>
    <x v="6"/>
    <n v="112"/>
    <x v="75"/>
    <x v="41"/>
    <s v="61-7-3844-6555"/>
    <s v="31 Duncan St. West End"/>
    <x v="35"/>
    <x v="30"/>
    <x v="13"/>
    <n v="4101"/>
    <s v="APAC"/>
    <s v="Calaghan"/>
    <s v="Tony"/>
    <s v="Medium"/>
  </r>
  <r>
    <n v="10374"/>
    <n v="39"/>
    <n v="100"/>
    <n v="5"/>
    <x v="9"/>
    <x v="212"/>
    <x v="0"/>
    <n v="1"/>
    <n v="2"/>
    <x v="2"/>
    <x v="6"/>
    <n v="118"/>
    <x v="79"/>
    <x v="41"/>
    <s v="61-7-3844-6555"/>
    <s v="31 Duncan St. West End"/>
    <x v="35"/>
    <x v="30"/>
    <x v="13"/>
    <n v="4101"/>
    <s v="APAC"/>
    <s v="Calaghan"/>
    <s v="Tony"/>
    <s v="Medium"/>
  </r>
  <r>
    <n v="10374"/>
    <n v="46"/>
    <n v="94.1"/>
    <n v="3"/>
    <x v="1326"/>
    <x v="212"/>
    <x v="0"/>
    <n v="1"/>
    <n v="2"/>
    <x v="2"/>
    <x v="5"/>
    <n v="109"/>
    <x v="58"/>
    <x v="41"/>
    <s v="61-7-3844-6555"/>
    <s v="31 Duncan St. West End"/>
    <x v="35"/>
    <x v="30"/>
    <x v="13"/>
    <n v="4101"/>
    <s v="APAC"/>
    <s v="Calaghan"/>
    <s v="Tony"/>
    <s v="Medium"/>
  </r>
  <r>
    <n v="10375"/>
    <n v="21"/>
    <n v="34.909999999999997"/>
    <n v="12"/>
    <x v="1327"/>
    <x v="213"/>
    <x v="0"/>
    <n v="1"/>
    <n v="2"/>
    <x v="2"/>
    <x v="6"/>
    <n v="95"/>
    <x v="77"/>
    <x v="86"/>
    <s v="40.67.8555"/>
    <s v="67, rue des Cinquante Otages"/>
    <x v="21"/>
    <x v="19"/>
    <x v="9"/>
    <n v="44000"/>
    <s v="EMEA"/>
    <s v="Labrune"/>
    <s v="Janine"/>
    <s v="Small"/>
  </r>
  <r>
    <n v="10375"/>
    <n v="25"/>
    <n v="66.73"/>
    <n v="10"/>
    <x v="1328"/>
    <x v="213"/>
    <x v="0"/>
    <n v="1"/>
    <n v="2"/>
    <x v="2"/>
    <x v="5"/>
    <n v="118"/>
    <x v="64"/>
    <x v="86"/>
    <s v="40.67.8555"/>
    <s v="67, rue des Cinquante Otages"/>
    <x v="21"/>
    <x v="19"/>
    <x v="9"/>
    <n v="44000"/>
    <s v="EMEA"/>
    <s v="Labrune"/>
    <s v="Janine"/>
    <s v="Small"/>
  </r>
  <r>
    <n v="10375"/>
    <n v="20"/>
    <n v="100"/>
    <n v="14"/>
    <x v="138"/>
    <x v="213"/>
    <x v="0"/>
    <n v="1"/>
    <n v="2"/>
    <x v="2"/>
    <x v="6"/>
    <n v="69"/>
    <x v="83"/>
    <x v="86"/>
    <s v="40.67.8555"/>
    <s v="67, rue des Cinquante Otages"/>
    <x v="21"/>
    <x v="19"/>
    <x v="9"/>
    <n v="44000"/>
    <s v="EMEA"/>
    <s v="Labrune"/>
    <s v="Janine"/>
    <s v="Small"/>
  </r>
  <r>
    <n v="10375"/>
    <n v="23"/>
    <n v="100"/>
    <n v="9"/>
    <x v="25"/>
    <x v="213"/>
    <x v="0"/>
    <n v="1"/>
    <n v="2"/>
    <x v="2"/>
    <x v="6"/>
    <n v="76"/>
    <x v="78"/>
    <x v="86"/>
    <s v="40.67.8555"/>
    <s v="67, rue des Cinquante Otages"/>
    <x v="21"/>
    <x v="19"/>
    <x v="9"/>
    <n v="44000"/>
    <s v="EMEA"/>
    <s v="Labrune"/>
    <s v="Janine"/>
    <s v="Small"/>
  </r>
  <r>
    <n v="10375"/>
    <n v="37"/>
    <n v="81.87"/>
    <n v="6"/>
    <x v="1329"/>
    <x v="213"/>
    <x v="0"/>
    <n v="1"/>
    <n v="2"/>
    <x v="2"/>
    <x v="5"/>
    <n v="91"/>
    <x v="63"/>
    <x v="86"/>
    <s v="40.67.8555"/>
    <s v="67, rue des Cinquante Otages"/>
    <x v="21"/>
    <x v="19"/>
    <x v="9"/>
    <n v="44000"/>
    <s v="EMEA"/>
    <s v="Labrune"/>
    <s v="Janine"/>
    <s v="Medium"/>
  </r>
  <r>
    <n v="10375"/>
    <n v="49"/>
    <n v="65.8"/>
    <n v="5"/>
    <x v="1330"/>
    <x v="213"/>
    <x v="0"/>
    <n v="1"/>
    <n v="2"/>
    <x v="2"/>
    <x v="0"/>
    <n v="43"/>
    <x v="54"/>
    <x v="86"/>
    <s v="40.67.8555"/>
    <s v="67, rue des Cinquante Otages"/>
    <x v="21"/>
    <x v="19"/>
    <x v="9"/>
    <n v="44000"/>
    <s v="EMEA"/>
    <s v="Labrune"/>
    <s v="Janine"/>
    <s v="Medium"/>
  </r>
  <r>
    <n v="10375"/>
    <n v="33"/>
    <n v="100"/>
    <n v="1"/>
    <x v="29"/>
    <x v="213"/>
    <x v="0"/>
    <n v="1"/>
    <n v="2"/>
    <x v="2"/>
    <x v="5"/>
    <n v="99"/>
    <x v="67"/>
    <x v="86"/>
    <s v="40.67.8555"/>
    <s v="67, rue des Cinquante Otages"/>
    <x v="21"/>
    <x v="19"/>
    <x v="9"/>
    <n v="44000"/>
    <s v="EMEA"/>
    <s v="Labrune"/>
    <s v="Janine"/>
    <s v="Medium"/>
  </r>
  <r>
    <n v="10375"/>
    <n v="45"/>
    <n v="76"/>
    <n v="7"/>
    <x v="1331"/>
    <x v="213"/>
    <x v="0"/>
    <n v="1"/>
    <n v="2"/>
    <x v="2"/>
    <x v="2"/>
    <n v="194"/>
    <x v="90"/>
    <x v="86"/>
    <s v="40.67.8555"/>
    <s v="67, rue des Cinquante Otages"/>
    <x v="21"/>
    <x v="19"/>
    <x v="9"/>
    <n v="44000"/>
    <s v="EMEA"/>
    <s v="Labrune"/>
    <s v="Janine"/>
    <s v="Medium"/>
  </r>
  <r>
    <n v="10375"/>
    <n v="44"/>
    <n v="82.26"/>
    <n v="4"/>
    <x v="1332"/>
    <x v="213"/>
    <x v="0"/>
    <n v="1"/>
    <n v="2"/>
    <x v="2"/>
    <x v="0"/>
    <n v="68"/>
    <x v="57"/>
    <x v="86"/>
    <s v="40.67.8555"/>
    <s v="67, rue des Cinquante Otages"/>
    <x v="21"/>
    <x v="19"/>
    <x v="9"/>
    <n v="44000"/>
    <s v="EMEA"/>
    <s v="Labrune"/>
    <s v="Janine"/>
    <s v="Medium"/>
  </r>
  <r>
    <n v="10375"/>
    <n v="37"/>
    <n v="100"/>
    <n v="3"/>
    <x v="87"/>
    <x v="213"/>
    <x v="0"/>
    <n v="1"/>
    <n v="2"/>
    <x v="2"/>
    <x v="6"/>
    <n v="99"/>
    <x v="72"/>
    <x v="86"/>
    <s v="40.67.8555"/>
    <s v="67, rue des Cinquante Otages"/>
    <x v="21"/>
    <x v="19"/>
    <x v="9"/>
    <n v="44000"/>
    <s v="EMEA"/>
    <s v="Labrune"/>
    <s v="Janine"/>
    <s v="Medium"/>
  </r>
  <r>
    <n v="10375"/>
    <n v="49"/>
    <n v="78.92"/>
    <n v="13"/>
    <x v="1333"/>
    <x v="213"/>
    <x v="0"/>
    <n v="1"/>
    <n v="2"/>
    <x v="2"/>
    <x v="6"/>
    <n v="150"/>
    <x v="74"/>
    <x v="86"/>
    <s v="40.67.8555"/>
    <s v="67, rue des Cinquante Otages"/>
    <x v="21"/>
    <x v="19"/>
    <x v="9"/>
    <n v="44000"/>
    <s v="EMEA"/>
    <s v="Labrune"/>
    <s v="Janine"/>
    <s v="Medium"/>
  </r>
  <r>
    <n v="10375"/>
    <n v="41"/>
    <n v="100"/>
    <n v="15"/>
    <x v="32"/>
    <x v="213"/>
    <x v="0"/>
    <n v="1"/>
    <n v="2"/>
    <x v="2"/>
    <x v="6"/>
    <n v="102"/>
    <x v="88"/>
    <x v="86"/>
    <s v="40.67.8555"/>
    <s v="67, rue des Cinquante Otages"/>
    <x v="21"/>
    <x v="19"/>
    <x v="9"/>
    <n v="44000"/>
    <s v="EMEA"/>
    <s v="Labrune"/>
    <s v="Janine"/>
    <s v="Medium"/>
  </r>
  <r>
    <n v="10375"/>
    <n v="43"/>
    <n v="100"/>
    <n v="2"/>
    <x v="42"/>
    <x v="213"/>
    <x v="0"/>
    <n v="1"/>
    <n v="2"/>
    <x v="2"/>
    <x v="5"/>
    <n v="72"/>
    <x v="56"/>
    <x v="86"/>
    <s v="40.67.8555"/>
    <s v="67, rue des Cinquante Otages"/>
    <x v="21"/>
    <x v="19"/>
    <x v="9"/>
    <n v="44000"/>
    <s v="EMEA"/>
    <s v="Labrune"/>
    <s v="Janine"/>
    <s v="Large"/>
  </r>
  <r>
    <n v="10375"/>
    <n v="44"/>
    <n v="100"/>
    <n v="11"/>
    <x v="73"/>
    <x v="213"/>
    <x v="0"/>
    <n v="1"/>
    <n v="2"/>
    <x v="2"/>
    <x v="5"/>
    <n v="80"/>
    <x v="66"/>
    <x v="86"/>
    <s v="40.67.8555"/>
    <s v="67, rue des Cinquante Otages"/>
    <x v="21"/>
    <x v="19"/>
    <x v="9"/>
    <n v="44000"/>
    <s v="EMEA"/>
    <s v="Labrune"/>
    <s v="Janine"/>
    <s v="Medium"/>
  </r>
  <r>
    <n v="10375"/>
    <n v="49"/>
    <n v="100"/>
    <n v="8"/>
    <x v="94"/>
    <x v="213"/>
    <x v="0"/>
    <n v="1"/>
    <n v="2"/>
    <x v="2"/>
    <x v="6"/>
    <n v="81"/>
    <x v="85"/>
    <x v="86"/>
    <s v="40.67.8555"/>
    <s v="67, rue des Cinquante Otages"/>
    <x v="21"/>
    <x v="19"/>
    <x v="9"/>
    <n v="44000"/>
    <s v="EMEA"/>
    <s v="Labrune"/>
    <s v="Janine"/>
    <s v="Medium"/>
  </r>
  <r>
    <n v="10376"/>
    <n v="35"/>
    <n v="100"/>
    <n v="1"/>
    <x v="17"/>
    <x v="214"/>
    <x v="0"/>
    <n v="1"/>
    <n v="2"/>
    <x v="2"/>
    <x v="2"/>
    <n v="117"/>
    <x v="95"/>
    <x v="42"/>
    <n v="3105552373"/>
    <s v="4097 Douglas Av."/>
    <x v="25"/>
    <x v="10"/>
    <x v="0"/>
    <n v="92561"/>
    <s v="NA"/>
    <s v="Young"/>
    <s v="Leslie"/>
    <s v="Medium"/>
  </r>
  <r>
    <n v="10377"/>
    <n v="24"/>
    <n v="67.83"/>
    <n v="5"/>
    <x v="1334"/>
    <x v="215"/>
    <x v="0"/>
    <n v="1"/>
    <n v="2"/>
    <x v="2"/>
    <x v="2"/>
    <n v="79"/>
    <x v="91"/>
    <x v="43"/>
    <s v="90-224 8555"/>
    <s v="Keskuskatu 45"/>
    <x v="36"/>
    <x v="28"/>
    <x v="14"/>
    <n v="21240"/>
    <s v="EMEA"/>
    <s v="Karttunen"/>
    <s v="Matti"/>
    <s v="Small"/>
  </r>
  <r>
    <n v="10377"/>
    <n v="31"/>
    <n v="67.760000000000005"/>
    <n v="4"/>
    <x v="1335"/>
    <x v="215"/>
    <x v="0"/>
    <n v="1"/>
    <n v="2"/>
    <x v="2"/>
    <x v="2"/>
    <n v="77"/>
    <x v="89"/>
    <x v="43"/>
    <s v="90-224 8555"/>
    <s v="Keskuskatu 45"/>
    <x v="36"/>
    <x v="28"/>
    <x v="14"/>
    <n v="21240"/>
    <s v="EMEA"/>
    <s v="Karttunen"/>
    <s v="Matti"/>
    <s v="Small"/>
  </r>
  <r>
    <n v="10377"/>
    <n v="35"/>
    <n v="100"/>
    <n v="2"/>
    <x v="17"/>
    <x v="215"/>
    <x v="0"/>
    <n v="1"/>
    <n v="2"/>
    <x v="2"/>
    <x v="2"/>
    <n v="141"/>
    <x v="97"/>
    <x v="43"/>
    <s v="90-224 8555"/>
    <s v="Keskuskatu 45"/>
    <x v="36"/>
    <x v="28"/>
    <x v="14"/>
    <n v="21240"/>
    <s v="EMEA"/>
    <s v="Karttunen"/>
    <s v="Matti"/>
    <s v="Medium"/>
  </r>
  <r>
    <n v="10377"/>
    <n v="36"/>
    <n v="100"/>
    <n v="6"/>
    <x v="18"/>
    <x v="215"/>
    <x v="0"/>
    <n v="1"/>
    <n v="2"/>
    <x v="2"/>
    <x v="2"/>
    <n v="142"/>
    <x v="99"/>
    <x v="43"/>
    <s v="90-224 8555"/>
    <s v="Keskuskatu 45"/>
    <x v="36"/>
    <x v="28"/>
    <x v="14"/>
    <n v="21240"/>
    <s v="EMEA"/>
    <s v="Karttunen"/>
    <s v="Matti"/>
    <s v="Medium"/>
  </r>
  <r>
    <n v="10377"/>
    <n v="39"/>
    <n v="100"/>
    <n v="3"/>
    <x v="9"/>
    <x v="215"/>
    <x v="0"/>
    <n v="1"/>
    <n v="2"/>
    <x v="2"/>
    <x v="2"/>
    <n v="169"/>
    <x v="30"/>
    <x v="43"/>
    <s v="90-224 8555"/>
    <s v="Keskuskatu 45"/>
    <x v="36"/>
    <x v="28"/>
    <x v="14"/>
    <n v="21240"/>
    <s v="EMEA"/>
    <s v="Karttunen"/>
    <s v="Matti"/>
    <s v="Large"/>
  </r>
  <r>
    <n v="10377"/>
    <n v="50"/>
    <n v="100"/>
    <n v="1"/>
    <x v="43"/>
    <x v="215"/>
    <x v="0"/>
    <n v="1"/>
    <n v="2"/>
    <x v="2"/>
    <x v="2"/>
    <n v="115"/>
    <x v="92"/>
    <x v="43"/>
    <s v="90-224 8555"/>
    <s v="Keskuskatu 45"/>
    <x v="36"/>
    <x v="28"/>
    <x v="14"/>
    <n v="21240"/>
    <s v="EMEA"/>
    <s v="Karttunen"/>
    <s v="Matti"/>
    <s v="Medium"/>
  </r>
  <r>
    <n v="10378"/>
    <n v="34"/>
    <n v="42.64"/>
    <n v="5"/>
    <x v="1336"/>
    <x v="216"/>
    <x v="0"/>
    <n v="1"/>
    <n v="2"/>
    <x v="2"/>
    <x v="2"/>
    <n v="124"/>
    <x v="106"/>
    <x v="4"/>
    <s v="(91) 555 94 44"/>
    <s v="C/ Moralzarzal, 86"/>
    <x v="4"/>
    <x v="4"/>
    <x v="3"/>
    <n v="28034"/>
    <s v="EMEA"/>
    <s v="Freyre"/>
    <s v="Diego"/>
    <s v="Small"/>
  </r>
  <r>
    <n v="10378"/>
    <n v="33"/>
    <n v="53.27"/>
    <n v="3"/>
    <x v="1337"/>
    <x v="216"/>
    <x v="0"/>
    <n v="1"/>
    <n v="2"/>
    <x v="2"/>
    <x v="2"/>
    <n v="140"/>
    <x v="93"/>
    <x v="4"/>
    <s v="(91) 555 94 44"/>
    <s v="C/ Moralzarzal, 86"/>
    <x v="4"/>
    <x v="4"/>
    <x v="3"/>
    <n v="28034"/>
    <s v="EMEA"/>
    <s v="Freyre"/>
    <s v="Diego"/>
    <s v="Small"/>
  </r>
  <r>
    <n v="10378"/>
    <n v="46"/>
    <n v="41.54"/>
    <n v="6"/>
    <x v="1338"/>
    <x v="216"/>
    <x v="0"/>
    <n v="1"/>
    <n v="2"/>
    <x v="2"/>
    <x v="2"/>
    <n v="61"/>
    <x v="82"/>
    <x v="4"/>
    <s v="(91) 555 94 44"/>
    <s v="C/ Moralzarzal, 86"/>
    <x v="4"/>
    <x v="4"/>
    <x v="3"/>
    <n v="28034"/>
    <s v="EMEA"/>
    <s v="Freyre"/>
    <s v="Diego"/>
    <s v="Small"/>
  </r>
  <r>
    <n v="10378"/>
    <n v="22"/>
    <n v="100"/>
    <n v="4"/>
    <x v="36"/>
    <x v="216"/>
    <x v="0"/>
    <n v="1"/>
    <n v="2"/>
    <x v="2"/>
    <x v="2"/>
    <n v="80"/>
    <x v="81"/>
    <x v="4"/>
    <s v="(91) 555 94 44"/>
    <s v="C/ Moralzarzal, 86"/>
    <x v="4"/>
    <x v="4"/>
    <x v="3"/>
    <n v="28034"/>
    <s v="EMEA"/>
    <s v="Freyre"/>
    <s v="Diego"/>
    <s v="Small"/>
  </r>
  <r>
    <n v="10378"/>
    <n v="28"/>
    <n v="100"/>
    <n v="9"/>
    <x v="141"/>
    <x v="216"/>
    <x v="0"/>
    <n v="1"/>
    <n v="2"/>
    <x v="2"/>
    <x v="6"/>
    <n v="62"/>
    <x v="87"/>
    <x v="4"/>
    <s v="(91) 555 94 44"/>
    <s v="C/ Moralzarzal, 86"/>
    <x v="4"/>
    <x v="4"/>
    <x v="3"/>
    <n v="28034"/>
    <s v="EMEA"/>
    <s v="Freyre"/>
    <s v="Diego"/>
    <s v="Medium"/>
  </r>
  <r>
    <n v="10378"/>
    <n v="49"/>
    <n v="67.14"/>
    <n v="8"/>
    <x v="1339"/>
    <x v="216"/>
    <x v="0"/>
    <n v="1"/>
    <n v="2"/>
    <x v="2"/>
    <x v="2"/>
    <n v="148"/>
    <x v="94"/>
    <x v="4"/>
    <s v="(91) 555 94 44"/>
    <s v="C/ Moralzarzal, 86"/>
    <x v="4"/>
    <x v="4"/>
    <x v="3"/>
    <n v="28034"/>
    <s v="EMEA"/>
    <s v="Freyre"/>
    <s v="Diego"/>
    <s v="Medium"/>
  </r>
  <r>
    <n v="10378"/>
    <n v="40"/>
    <n v="82.46"/>
    <n v="1"/>
    <x v="1340"/>
    <x v="216"/>
    <x v="0"/>
    <n v="1"/>
    <n v="2"/>
    <x v="2"/>
    <x v="6"/>
    <n v="40"/>
    <x v="80"/>
    <x v="4"/>
    <s v="(91) 555 94 44"/>
    <s v="C/ Moralzarzal, 86"/>
    <x v="4"/>
    <x v="4"/>
    <x v="3"/>
    <n v="28034"/>
    <s v="EMEA"/>
    <s v="Freyre"/>
    <s v="Diego"/>
    <s v="Medium"/>
  </r>
  <r>
    <n v="10378"/>
    <n v="41"/>
    <n v="100"/>
    <n v="7"/>
    <x v="32"/>
    <x v="216"/>
    <x v="0"/>
    <n v="1"/>
    <n v="2"/>
    <x v="2"/>
    <x v="2"/>
    <n v="37"/>
    <x v="96"/>
    <x v="4"/>
    <s v="(91) 555 94 44"/>
    <s v="C/ Moralzarzal, 86"/>
    <x v="4"/>
    <x v="4"/>
    <x v="3"/>
    <n v="28034"/>
    <s v="EMEA"/>
    <s v="Freyre"/>
    <s v="Diego"/>
    <s v="Medium"/>
  </r>
  <r>
    <n v="10378"/>
    <n v="41"/>
    <n v="100"/>
    <n v="2"/>
    <x v="32"/>
    <x v="216"/>
    <x v="0"/>
    <n v="1"/>
    <n v="2"/>
    <x v="2"/>
    <x v="2"/>
    <n v="80"/>
    <x v="84"/>
    <x v="4"/>
    <s v="(91) 555 94 44"/>
    <s v="C/ Moralzarzal, 86"/>
    <x v="4"/>
    <x v="4"/>
    <x v="3"/>
    <n v="28034"/>
    <s v="EMEA"/>
    <s v="Freyre"/>
    <s v="Diego"/>
    <s v="Medium"/>
  </r>
  <r>
    <n v="10378"/>
    <n v="43"/>
    <n v="96.49"/>
    <n v="10"/>
    <x v="1341"/>
    <x v="216"/>
    <x v="0"/>
    <n v="1"/>
    <n v="2"/>
    <x v="2"/>
    <x v="2"/>
    <n v="146"/>
    <x v="86"/>
    <x v="4"/>
    <s v="(91) 555 94 44"/>
    <s v="C/ Moralzarzal, 86"/>
    <x v="4"/>
    <x v="4"/>
    <x v="3"/>
    <n v="28034"/>
    <s v="EMEA"/>
    <s v="Freyre"/>
    <s v="Diego"/>
    <s v="Medium"/>
  </r>
  <r>
    <n v="10379"/>
    <n v="27"/>
    <n v="49.3"/>
    <n v="1"/>
    <x v="1342"/>
    <x v="216"/>
    <x v="0"/>
    <n v="1"/>
    <n v="2"/>
    <x v="2"/>
    <x v="0"/>
    <n v="60"/>
    <x v="3"/>
    <x v="4"/>
    <s v="(91) 555 94 44"/>
    <s v="C/ Moralzarzal, 86"/>
    <x v="4"/>
    <x v="4"/>
    <x v="3"/>
    <n v="28034"/>
    <s v="EMEA"/>
    <s v="Freyre"/>
    <s v="Diego"/>
    <s v="Small"/>
  </r>
  <r>
    <n v="10379"/>
    <n v="32"/>
    <n v="70.83"/>
    <n v="4"/>
    <x v="1343"/>
    <x v="216"/>
    <x v="0"/>
    <n v="1"/>
    <n v="2"/>
    <x v="2"/>
    <x v="2"/>
    <n v="141"/>
    <x v="100"/>
    <x v="4"/>
    <s v="(91) 555 94 44"/>
    <s v="C/ Moralzarzal, 86"/>
    <x v="4"/>
    <x v="4"/>
    <x v="3"/>
    <n v="28034"/>
    <s v="EMEA"/>
    <s v="Freyre"/>
    <s v="Diego"/>
    <s v="Small"/>
  </r>
  <r>
    <n v="10379"/>
    <n v="29"/>
    <n v="100"/>
    <n v="5"/>
    <x v="27"/>
    <x v="216"/>
    <x v="0"/>
    <n v="1"/>
    <n v="2"/>
    <x v="2"/>
    <x v="2"/>
    <n v="132"/>
    <x v="98"/>
    <x v="4"/>
    <s v="(91) 555 94 44"/>
    <s v="C/ Moralzarzal, 86"/>
    <x v="4"/>
    <x v="4"/>
    <x v="3"/>
    <n v="28034"/>
    <s v="EMEA"/>
    <s v="Freyre"/>
    <s v="Diego"/>
    <s v="Medium"/>
  </r>
  <r>
    <n v="10379"/>
    <n v="32"/>
    <n v="100"/>
    <n v="3"/>
    <x v="52"/>
    <x v="216"/>
    <x v="0"/>
    <n v="1"/>
    <n v="2"/>
    <x v="2"/>
    <x v="2"/>
    <n v="50"/>
    <x v="101"/>
    <x v="4"/>
    <s v="(91) 555 94 44"/>
    <s v="C/ Moralzarzal, 86"/>
    <x v="4"/>
    <x v="4"/>
    <x v="3"/>
    <n v="28034"/>
    <s v="EMEA"/>
    <s v="Freyre"/>
    <s v="Diego"/>
    <s v="Medium"/>
  </r>
  <r>
    <n v="10379"/>
    <n v="39"/>
    <n v="100"/>
    <n v="2"/>
    <x v="9"/>
    <x v="216"/>
    <x v="0"/>
    <n v="1"/>
    <n v="2"/>
    <x v="2"/>
    <x v="0"/>
    <n v="170"/>
    <x v="2"/>
    <x v="4"/>
    <s v="(91) 555 94 44"/>
    <s v="C/ Moralzarzal, 86"/>
    <x v="4"/>
    <x v="4"/>
    <x v="3"/>
    <n v="28034"/>
    <s v="EMEA"/>
    <s v="Freyre"/>
    <s v="Diego"/>
    <s v="Medium"/>
  </r>
  <r>
    <n v="10380"/>
    <n v="21"/>
    <n v="47.18"/>
    <n v="8"/>
    <x v="1344"/>
    <x v="217"/>
    <x v="0"/>
    <n v="1"/>
    <n v="2"/>
    <x v="2"/>
    <x v="0"/>
    <n v="168"/>
    <x v="7"/>
    <x v="4"/>
    <s v="(91) 555 94 44"/>
    <s v="C/ Moralzarzal, 86"/>
    <x v="4"/>
    <x v="4"/>
    <x v="3"/>
    <n v="28034"/>
    <s v="EMEA"/>
    <s v="Freyre"/>
    <s v="Diego"/>
    <s v="Small"/>
  </r>
  <r>
    <n v="10380"/>
    <n v="36"/>
    <n v="37.5"/>
    <n v="6"/>
    <x v="1345"/>
    <x v="217"/>
    <x v="0"/>
    <n v="1"/>
    <n v="2"/>
    <x v="2"/>
    <x v="2"/>
    <n v="90"/>
    <x v="105"/>
    <x v="4"/>
    <s v="(91) 555 94 44"/>
    <s v="C/ Moralzarzal, 86"/>
    <x v="4"/>
    <x v="4"/>
    <x v="3"/>
    <n v="28034"/>
    <s v="EMEA"/>
    <s v="Freyre"/>
    <s v="Diego"/>
    <s v="Small"/>
  </r>
  <r>
    <n v="10380"/>
    <n v="44"/>
    <n v="36.29"/>
    <n v="7"/>
    <x v="1346"/>
    <x v="217"/>
    <x v="0"/>
    <n v="1"/>
    <n v="2"/>
    <x v="2"/>
    <x v="2"/>
    <n v="117"/>
    <x v="108"/>
    <x v="4"/>
    <s v="(91) 555 94 44"/>
    <s v="C/ Moralzarzal, 86"/>
    <x v="4"/>
    <x v="4"/>
    <x v="3"/>
    <n v="28034"/>
    <s v="EMEA"/>
    <s v="Freyre"/>
    <s v="Diego"/>
    <s v="Small"/>
  </r>
  <r>
    <n v="10380"/>
    <n v="27"/>
    <n v="68.349999999999994"/>
    <n v="5"/>
    <x v="1347"/>
    <x v="217"/>
    <x v="0"/>
    <n v="1"/>
    <n v="2"/>
    <x v="2"/>
    <x v="0"/>
    <n v="44"/>
    <x v="5"/>
    <x v="4"/>
    <s v="(91) 555 94 44"/>
    <s v="C/ Moralzarzal, 86"/>
    <x v="4"/>
    <x v="4"/>
    <x v="3"/>
    <n v="28034"/>
    <s v="EMEA"/>
    <s v="Freyre"/>
    <s v="Diego"/>
    <s v="Small"/>
  </r>
  <r>
    <n v="10380"/>
    <n v="32"/>
    <n v="70.56"/>
    <n v="4"/>
    <x v="1093"/>
    <x v="217"/>
    <x v="0"/>
    <n v="1"/>
    <n v="2"/>
    <x v="2"/>
    <x v="0"/>
    <n v="33"/>
    <x v="4"/>
    <x v="4"/>
    <s v="(91) 555 94 44"/>
    <s v="C/ Moralzarzal, 86"/>
    <x v="4"/>
    <x v="4"/>
    <x v="3"/>
    <n v="28034"/>
    <s v="EMEA"/>
    <s v="Freyre"/>
    <s v="Diego"/>
    <s v="Small"/>
  </r>
  <r>
    <n v="10380"/>
    <n v="24"/>
    <n v="100"/>
    <n v="2"/>
    <x v="26"/>
    <x v="217"/>
    <x v="0"/>
    <n v="1"/>
    <n v="2"/>
    <x v="2"/>
    <x v="2"/>
    <n v="71"/>
    <x v="103"/>
    <x v="4"/>
    <s v="(91) 555 94 44"/>
    <s v="C/ Moralzarzal, 86"/>
    <x v="4"/>
    <x v="4"/>
    <x v="3"/>
    <n v="28034"/>
    <s v="EMEA"/>
    <s v="Freyre"/>
    <s v="Diego"/>
    <s v="Medium"/>
  </r>
  <r>
    <n v="10380"/>
    <n v="27"/>
    <n v="93.16"/>
    <n v="13"/>
    <x v="1348"/>
    <x v="217"/>
    <x v="0"/>
    <n v="1"/>
    <n v="2"/>
    <x v="2"/>
    <x v="0"/>
    <n v="102"/>
    <x v="9"/>
    <x v="4"/>
    <s v="(91) 555 94 44"/>
    <s v="C/ Moralzarzal, 86"/>
    <x v="4"/>
    <x v="4"/>
    <x v="3"/>
    <n v="28034"/>
    <s v="EMEA"/>
    <s v="Freyre"/>
    <s v="Diego"/>
    <s v="Small"/>
  </r>
  <r>
    <n v="10380"/>
    <n v="32"/>
    <n v="100"/>
    <n v="1"/>
    <x v="52"/>
    <x v="217"/>
    <x v="0"/>
    <n v="1"/>
    <n v="2"/>
    <x v="2"/>
    <x v="0"/>
    <n v="92"/>
    <x v="1"/>
    <x v="4"/>
    <s v="(91) 555 94 44"/>
    <s v="C/ Moralzarzal, 86"/>
    <x v="4"/>
    <x v="4"/>
    <x v="3"/>
    <n v="28034"/>
    <s v="EMEA"/>
    <s v="Freyre"/>
    <s v="Diego"/>
    <s v="Medium"/>
  </r>
  <r>
    <n v="10380"/>
    <n v="34"/>
    <n v="100"/>
    <n v="3"/>
    <x v="30"/>
    <x v="217"/>
    <x v="0"/>
    <n v="1"/>
    <n v="2"/>
    <x v="2"/>
    <x v="2"/>
    <n v="73"/>
    <x v="104"/>
    <x v="4"/>
    <s v="(91) 555 94 44"/>
    <s v="C/ Moralzarzal, 86"/>
    <x v="4"/>
    <x v="4"/>
    <x v="3"/>
    <n v="28034"/>
    <s v="EMEA"/>
    <s v="Freyre"/>
    <s v="Diego"/>
    <s v="Medium"/>
  </r>
  <r>
    <n v="10380"/>
    <n v="34"/>
    <n v="100"/>
    <n v="11"/>
    <x v="30"/>
    <x v="217"/>
    <x v="0"/>
    <n v="1"/>
    <n v="2"/>
    <x v="2"/>
    <x v="2"/>
    <n v="107"/>
    <x v="107"/>
    <x v="4"/>
    <s v="(91) 555 94 44"/>
    <s v="C/ Moralzarzal, 86"/>
    <x v="4"/>
    <x v="4"/>
    <x v="3"/>
    <n v="28034"/>
    <s v="EMEA"/>
    <s v="Freyre"/>
    <s v="Diego"/>
    <s v="Medium"/>
  </r>
  <r>
    <n v="10380"/>
    <n v="44"/>
    <n v="79.06"/>
    <n v="9"/>
    <x v="1349"/>
    <x v="217"/>
    <x v="0"/>
    <n v="1"/>
    <n v="2"/>
    <x v="2"/>
    <x v="2"/>
    <n v="85"/>
    <x v="102"/>
    <x v="4"/>
    <s v="(91) 555 94 44"/>
    <s v="C/ Moralzarzal, 86"/>
    <x v="4"/>
    <x v="4"/>
    <x v="3"/>
    <n v="28034"/>
    <s v="EMEA"/>
    <s v="Freyre"/>
    <s v="Diego"/>
    <s v="Medium"/>
  </r>
  <r>
    <n v="10380"/>
    <n v="40"/>
    <n v="100"/>
    <n v="10"/>
    <x v="72"/>
    <x v="217"/>
    <x v="0"/>
    <n v="1"/>
    <n v="2"/>
    <x v="2"/>
    <x v="0"/>
    <n v="127"/>
    <x v="6"/>
    <x v="4"/>
    <s v="(91) 555 94 44"/>
    <s v="C/ Moralzarzal, 86"/>
    <x v="4"/>
    <x v="4"/>
    <x v="3"/>
    <n v="28034"/>
    <s v="EMEA"/>
    <s v="Freyre"/>
    <s v="Diego"/>
    <s v="Medium"/>
  </r>
  <r>
    <n v="10380"/>
    <n v="43"/>
    <n v="95.03"/>
    <n v="12"/>
    <x v="1350"/>
    <x v="217"/>
    <x v="0"/>
    <n v="1"/>
    <n v="2"/>
    <x v="2"/>
    <x v="0"/>
    <n v="41"/>
    <x v="0"/>
    <x v="4"/>
    <s v="(91) 555 94 44"/>
    <s v="C/ Moralzarzal, 86"/>
    <x v="4"/>
    <x v="4"/>
    <x v="3"/>
    <n v="28034"/>
    <s v="EMEA"/>
    <s v="Freyre"/>
    <s v="Diego"/>
    <s v="Medium"/>
  </r>
  <r>
    <n v="10381"/>
    <n v="25"/>
    <n v="52.83"/>
    <n v="9"/>
    <x v="1351"/>
    <x v="218"/>
    <x v="0"/>
    <n v="1"/>
    <n v="2"/>
    <x v="2"/>
    <x v="0"/>
    <n v="53"/>
    <x v="8"/>
    <x v="44"/>
    <n v="6505551386"/>
    <s v="7734 Strong St."/>
    <x v="10"/>
    <x v="10"/>
    <x v="0"/>
    <n v="94103"/>
    <s v="NA"/>
    <s v="Brown"/>
    <s v="Julie"/>
    <s v="Small"/>
  </r>
  <r>
    <n v="10381"/>
    <n v="35"/>
    <n v="48.62"/>
    <n v="7"/>
    <x v="1352"/>
    <x v="218"/>
    <x v="0"/>
    <n v="1"/>
    <n v="2"/>
    <x v="2"/>
    <x v="1"/>
    <n v="60"/>
    <x v="10"/>
    <x v="44"/>
    <n v="6505551386"/>
    <s v="7734 Strong St."/>
    <x v="10"/>
    <x v="10"/>
    <x v="0"/>
    <n v="94103"/>
    <s v="NA"/>
    <s v="Brown"/>
    <s v="Julie"/>
    <s v="Small"/>
  </r>
  <r>
    <n v="10381"/>
    <n v="20"/>
    <n v="100"/>
    <n v="1"/>
    <x v="138"/>
    <x v="218"/>
    <x v="0"/>
    <n v="1"/>
    <n v="2"/>
    <x v="2"/>
    <x v="1"/>
    <n v="136"/>
    <x v="17"/>
    <x v="44"/>
    <n v="6505551386"/>
    <s v="7734 Strong St."/>
    <x v="10"/>
    <x v="10"/>
    <x v="0"/>
    <n v="94103"/>
    <s v="NA"/>
    <s v="Brown"/>
    <s v="Julie"/>
    <s v="Small"/>
  </r>
  <r>
    <n v="10381"/>
    <n v="40"/>
    <n v="68.08"/>
    <n v="4"/>
    <x v="1353"/>
    <x v="218"/>
    <x v="0"/>
    <n v="1"/>
    <n v="2"/>
    <x v="2"/>
    <x v="0"/>
    <n v="62"/>
    <x v="12"/>
    <x v="44"/>
    <n v="6505551386"/>
    <s v="7734 Strong St."/>
    <x v="10"/>
    <x v="10"/>
    <x v="0"/>
    <n v="94103"/>
    <s v="NA"/>
    <s v="Brown"/>
    <s v="Julie"/>
    <s v="Small"/>
  </r>
  <r>
    <n v="10381"/>
    <n v="35"/>
    <n v="100"/>
    <n v="5"/>
    <x v="17"/>
    <x v="218"/>
    <x v="0"/>
    <n v="1"/>
    <n v="2"/>
    <x v="2"/>
    <x v="0"/>
    <n v="104"/>
    <x v="14"/>
    <x v="44"/>
    <n v="6505551386"/>
    <s v="7734 Strong St."/>
    <x v="10"/>
    <x v="10"/>
    <x v="0"/>
    <n v="94103"/>
    <s v="NA"/>
    <s v="Brown"/>
    <s v="Julie"/>
    <s v="Medium"/>
  </r>
  <r>
    <n v="10381"/>
    <n v="36"/>
    <n v="100"/>
    <n v="3"/>
    <x v="18"/>
    <x v="218"/>
    <x v="0"/>
    <n v="1"/>
    <n v="2"/>
    <x v="2"/>
    <x v="2"/>
    <n v="214"/>
    <x v="16"/>
    <x v="44"/>
    <n v="6505551386"/>
    <s v="7734 Strong St."/>
    <x v="10"/>
    <x v="10"/>
    <x v="0"/>
    <n v="94103"/>
    <s v="NA"/>
    <s v="Brown"/>
    <s v="Julie"/>
    <s v="Large"/>
  </r>
  <r>
    <n v="10381"/>
    <n v="37"/>
    <n v="100"/>
    <n v="6"/>
    <x v="87"/>
    <x v="218"/>
    <x v="0"/>
    <n v="1"/>
    <n v="2"/>
    <x v="2"/>
    <x v="2"/>
    <n v="147"/>
    <x v="23"/>
    <x v="44"/>
    <n v="6505551386"/>
    <s v="7734 Strong St."/>
    <x v="10"/>
    <x v="10"/>
    <x v="0"/>
    <n v="94103"/>
    <s v="NA"/>
    <s v="Brown"/>
    <s v="Julie"/>
    <s v="Medium"/>
  </r>
  <r>
    <n v="10381"/>
    <n v="41"/>
    <n v="100"/>
    <n v="8"/>
    <x v="32"/>
    <x v="218"/>
    <x v="0"/>
    <n v="1"/>
    <n v="2"/>
    <x v="2"/>
    <x v="0"/>
    <n v="101"/>
    <x v="13"/>
    <x v="44"/>
    <n v="6505551386"/>
    <s v="7734 Strong St."/>
    <x v="10"/>
    <x v="10"/>
    <x v="0"/>
    <n v="94103"/>
    <s v="NA"/>
    <s v="Brown"/>
    <s v="Julie"/>
    <s v="Medium"/>
  </r>
  <r>
    <n v="10381"/>
    <n v="48"/>
    <n v="98"/>
    <n v="2"/>
    <x v="1354"/>
    <x v="218"/>
    <x v="0"/>
    <n v="1"/>
    <n v="2"/>
    <x v="2"/>
    <x v="1"/>
    <n v="116"/>
    <x v="20"/>
    <x v="44"/>
    <n v="6505551386"/>
    <s v="7734 Strong St."/>
    <x v="10"/>
    <x v="10"/>
    <x v="0"/>
    <n v="94103"/>
    <s v="NA"/>
    <s v="Brown"/>
    <s v="Julie"/>
    <s v="Medium"/>
  </r>
  <r>
    <n v="10382"/>
    <n v="34"/>
    <n v="54.84"/>
    <n v="9"/>
    <x v="1355"/>
    <x v="218"/>
    <x v="0"/>
    <n v="1"/>
    <n v="2"/>
    <x v="2"/>
    <x v="2"/>
    <n v="101"/>
    <x v="24"/>
    <x v="13"/>
    <n v="4155551450"/>
    <s v="5677 Strong St."/>
    <x v="12"/>
    <x v="10"/>
    <x v="0"/>
    <n v="97562"/>
    <s v="NA"/>
    <s v="Nelson"/>
    <s v="Valarie"/>
    <s v="Small"/>
  </r>
  <r>
    <n v="10382"/>
    <n v="20"/>
    <n v="100"/>
    <n v="3"/>
    <x v="138"/>
    <x v="218"/>
    <x v="0"/>
    <n v="1"/>
    <n v="2"/>
    <x v="2"/>
    <x v="1"/>
    <n v="127"/>
    <x v="22"/>
    <x v="13"/>
    <n v="4155551450"/>
    <s v="5677 Strong St."/>
    <x v="12"/>
    <x v="10"/>
    <x v="0"/>
    <n v="97562"/>
    <s v="NA"/>
    <s v="Nelson"/>
    <s v="Valarie"/>
    <s v="Small"/>
  </r>
  <r>
    <n v="10382"/>
    <n v="32"/>
    <n v="66.58"/>
    <n v="13"/>
    <x v="1356"/>
    <x v="218"/>
    <x v="0"/>
    <n v="1"/>
    <n v="2"/>
    <x v="2"/>
    <x v="1"/>
    <n v="118"/>
    <x v="38"/>
    <x v="13"/>
    <n v="4155551450"/>
    <s v="5677 Strong St."/>
    <x v="12"/>
    <x v="10"/>
    <x v="0"/>
    <n v="97562"/>
    <s v="NA"/>
    <s v="Nelson"/>
    <s v="Valarie"/>
    <s v="Small"/>
  </r>
  <r>
    <n v="10382"/>
    <n v="25"/>
    <n v="88"/>
    <n v="5"/>
    <x v="36"/>
    <x v="218"/>
    <x v="0"/>
    <n v="1"/>
    <n v="2"/>
    <x v="2"/>
    <x v="2"/>
    <n v="163"/>
    <x v="31"/>
    <x v="13"/>
    <n v="4155551450"/>
    <s v="5677 Strong St."/>
    <x v="12"/>
    <x v="10"/>
    <x v="0"/>
    <n v="97562"/>
    <s v="NA"/>
    <s v="Nelson"/>
    <s v="Valarie"/>
    <s v="Small"/>
  </r>
  <r>
    <n v="10382"/>
    <n v="26"/>
    <n v="100"/>
    <n v="6"/>
    <x v="7"/>
    <x v="218"/>
    <x v="0"/>
    <n v="1"/>
    <n v="2"/>
    <x v="2"/>
    <x v="1"/>
    <n v="96"/>
    <x v="18"/>
    <x v="13"/>
    <n v="4155551450"/>
    <s v="5677 Strong St."/>
    <x v="12"/>
    <x v="10"/>
    <x v="0"/>
    <n v="97562"/>
    <s v="NA"/>
    <s v="Nelson"/>
    <s v="Valarie"/>
    <s v="Small"/>
  </r>
  <r>
    <n v="10382"/>
    <n v="34"/>
    <n v="95.35"/>
    <n v="12"/>
    <x v="1357"/>
    <x v="218"/>
    <x v="0"/>
    <n v="1"/>
    <n v="2"/>
    <x v="2"/>
    <x v="2"/>
    <n v="173"/>
    <x v="45"/>
    <x v="13"/>
    <n v="4155551450"/>
    <s v="5677 Strong St."/>
    <x v="12"/>
    <x v="10"/>
    <x v="0"/>
    <n v="97562"/>
    <s v="NA"/>
    <s v="Nelson"/>
    <s v="Valarie"/>
    <s v="Medium"/>
  </r>
  <r>
    <n v="10382"/>
    <n v="33"/>
    <n v="100"/>
    <n v="4"/>
    <x v="29"/>
    <x v="218"/>
    <x v="0"/>
    <n v="1"/>
    <n v="2"/>
    <x v="2"/>
    <x v="0"/>
    <n v="97"/>
    <x v="15"/>
    <x v="13"/>
    <n v="4155551450"/>
    <s v="5677 Strong St."/>
    <x v="12"/>
    <x v="10"/>
    <x v="0"/>
    <n v="97562"/>
    <s v="NA"/>
    <s v="Nelson"/>
    <s v="Valarie"/>
    <s v="Medium"/>
  </r>
  <r>
    <n v="10382"/>
    <n v="34"/>
    <n v="100"/>
    <n v="10"/>
    <x v="30"/>
    <x v="218"/>
    <x v="0"/>
    <n v="1"/>
    <n v="2"/>
    <x v="2"/>
    <x v="2"/>
    <n v="207"/>
    <x v="51"/>
    <x v="13"/>
    <n v="4155551450"/>
    <s v="5677 Strong St."/>
    <x v="12"/>
    <x v="10"/>
    <x v="0"/>
    <n v="97562"/>
    <s v="NA"/>
    <s v="Nelson"/>
    <s v="Valarie"/>
    <s v="Medium"/>
  </r>
  <r>
    <n v="10382"/>
    <n v="37"/>
    <n v="100"/>
    <n v="11"/>
    <x v="87"/>
    <x v="218"/>
    <x v="0"/>
    <n v="1"/>
    <n v="2"/>
    <x v="2"/>
    <x v="2"/>
    <n v="151"/>
    <x v="36"/>
    <x v="13"/>
    <n v="4155551450"/>
    <s v="5677 Strong St."/>
    <x v="12"/>
    <x v="10"/>
    <x v="0"/>
    <n v="97562"/>
    <s v="NA"/>
    <s v="Nelson"/>
    <s v="Valarie"/>
    <s v="Medium"/>
  </r>
  <r>
    <n v="10382"/>
    <n v="39"/>
    <n v="100"/>
    <n v="1"/>
    <x v="9"/>
    <x v="218"/>
    <x v="0"/>
    <n v="1"/>
    <n v="2"/>
    <x v="2"/>
    <x v="1"/>
    <n v="121"/>
    <x v="21"/>
    <x v="13"/>
    <n v="4155551450"/>
    <s v="5677 Strong St."/>
    <x v="12"/>
    <x v="10"/>
    <x v="0"/>
    <n v="97562"/>
    <s v="NA"/>
    <s v="Nelson"/>
    <s v="Valarie"/>
    <s v="Medium"/>
  </r>
  <r>
    <n v="10382"/>
    <n v="39"/>
    <n v="100"/>
    <n v="2"/>
    <x v="9"/>
    <x v="218"/>
    <x v="0"/>
    <n v="1"/>
    <n v="2"/>
    <x v="2"/>
    <x v="0"/>
    <n v="50"/>
    <x v="11"/>
    <x v="13"/>
    <n v="4155551450"/>
    <s v="5677 Strong St."/>
    <x v="12"/>
    <x v="10"/>
    <x v="0"/>
    <n v="97562"/>
    <s v="NA"/>
    <s v="Nelson"/>
    <s v="Valarie"/>
    <s v="Large"/>
  </r>
  <r>
    <n v="10382"/>
    <n v="48"/>
    <n v="100"/>
    <n v="8"/>
    <x v="98"/>
    <x v="218"/>
    <x v="0"/>
    <n v="1"/>
    <n v="2"/>
    <x v="2"/>
    <x v="1"/>
    <n v="64"/>
    <x v="19"/>
    <x v="13"/>
    <n v="4155551450"/>
    <s v="5677 Strong St."/>
    <x v="12"/>
    <x v="10"/>
    <x v="0"/>
    <n v="97562"/>
    <s v="NA"/>
    <s v="Nelson"/>
    <s v="Valarie"/>
    <s v="Medium"/>
  </r>
  <r>
    <n v="10382"/>
    <n v="50"/>
    <n v="100"/>
    <n v="7"/>
    <x v="43"/>
    <x v="218"/>
    <x v="0"/>
    <n v="1"/>
    <n v="2"/>
    <x v="2"/>
    <x v="0"/>
    <n v="99"/>
    <x v="25"/>
    <x v="13"/>
    <n v="4155551450"/>
    <s v="5677 Strong St."/>
    <x v="12"/>
    <x v="10"/>
    <x v="0"/>
    <n v="97562"/>
    <s v="NA"/>
    <s v="Nelson"/>
    <s v="Valarie"/>
    <s v="Large"/>
  </r>
  <r>
    <n v="10383"/>
    <n v="24"/>
    <n v="61.52"/>
    <n v="9"/>
    <x v="1358"/>
    <x v="219"/>
    <x v="0"/>
    <n v="1"/>
    <n v="2"/>
    <x v="2"/>
    <x v="0"/>
    <n v="136"/>
    <x v="42"/>
    <x v="4"/>
    <s v="(91) 555 94 44"/>
    <s v="C/ Moralzarzal, 86"/>
    <x v="4"/>
    <x v="4"/>
    <x v="3"/>
    <n v="28034"/>
    <s v="EMEA"/>
    <s v="Freyre"/>
    <s v="Diego"/>
    <s v="Small"/>
  </r>
  <r>
    <n v="10383"/>
    <n v="44"/>
    <n v="36.07"/>
    <n v="8"/>
    <x v="1359"/>
    <x v="219"/>
    <x v="0"/>
    <n v="1"/>
    <n v="2"/>
    <x v="2"/>
    <x v="3"/>
    <n v="62"/>
    <x v="34"/>
    <x v="4"/>
    <s v="(91) 555 94 44"/>
    <s v="C/ Moralzarzal, 86"/>
    <x v="4"/>
    <x v="4"/>
    <x v="3"/>
    <n v="28034"/>
    <s v="EMEA"/>
    <s v="Freyre"/>
    <s v="Diego"/>
    <s v="Small"/>
  </r>
  <r>
    <n v="10383"/>
    <n v="28"/>
    <n v="58.58"/>
    <n v="7"/>
    <x v="1360"/>
    <x v="219"/>
    <x v="0"/>
    <n v="1"/>
    <n v="2"/>
    <x v="2"/>
    <x v="0"/>
    <n v="87"/>
    <x v="48"/>
    <x v="4"/>
    <s v="(91) 555 94 44"/>
    <s v="C/ Moralzarzal, 86"/>
    <x v="4"/>
    <x v="4"/>
    <x v="3"/>
    <n v="28034"/>
    <s v="EMEA"/>
    <s v="Freyre"/>
    <s v="Diego"/>
    <s v="Small"/>
  </r>
  <r>
    <n v="10383"/>
    <n v="32"/>
    <n v="53.18"/>
    <n v="5"/>
    <x v="1361"/>
    <x v="219"/>
    <x v="0"/>
    <n v="1"/>
    <n v="2"/>
    <x v="2"/>
    <x v="1"/>
    <n v="54"/>
    <x v="26"/>
    <x v="4"/>
    <s v="(91) 555 94 44"/>
    <s v="C/ Moralzarzal, 86"/>
    <x v="4"/>
    <x v="4"/>
    <x v="3"/>
    <n v="28034"/>
    <s v="EMEA"/>
    <s v="Freyre"/>
    <s v="Diego"/>
    <s v="Small"/>
  </r>
  <r>
    <n v="10383"/>
    <n v="21"/>
    <n v="93.91"/>
    <n v="4"/>
    <x v="1362"/>
    <x v="219"/>
    <x v="0"/>
    <n v="1"/>
    <n v="2"/>
    <x v="2"/>
    <x v="2"/>
    <n v="118"/>
    <x v="32"/>
    <x v="4"/>
    <s v="(91) 555 94 44"/>
    <s v="C/ Moralzarzal, 86"/>
    <x v="4"/>
    <x v="4"/>
    <x v="3"/>
    <n v="28034"/>
    <s v="EMEA"/>
    <s v="Freyre"/>
    <s v="Diego"/>
    <s v="Small"/>
  </r>
  <r>
    <n v="10383"/>
    <n v="22"/>
    <n v="91.76"/>
    <n v="2"/>
    <x v="1363"/>
    <x v="219"/>
    <x v="0"/>
    <n v="1"/>
    <n v="2"/>
    <x v="2"/>
    <x v="2"/>
    <n v="57"/>
    <x v="29"/>
    <x v="4"/>
    <s v="(91) 555 94 44"/>
    <s v="C/ Moralzarzal, 86"/>
    <x v="4"/>
    <x v="4"/>
    <x v="3"/>
    <n v="28034"/>
    <s v="EMEA"/>
    <s v="Freyre"/>
    <s v="Diego"/>
    <s v="Small"/>
  </r>
  <r>
    <n v="10383"/>
    <n v="38"/>
    <n v="60.06"/>
    <n v="10"/>
    <x v="1364"/>
    <x v="219"/>
    <x v="0"/>
    <n v="1"/>
    <n v="2"/>
    <x v="2"/>
    <x v="3"/>
    <n v="58"/>
    <x v="27"/>
    <x v="4"/>
    <s v="(91) 555 94 44"/>
    <s v="C/ Moralzarzal, 86"/>
    <x v="4"/>
    <x v="4"/>
    <x v="3"/>
    <n v="28034"/>
    <s v="EMEA"/>
    <s v="Freyre"/>
    <s v="Diego"/>
    <s v="Small"/>
  </r>
  <r>
    <n v="10383"/>
    <n v="26"/>
    <n v="100"/>
    <n v="12"/>
    <x v="7"/>
    <x v="219"/>
    <x v="0"/>
    <n v="1"/>
    <n v="2"/>
    <x v="2"/>
    <x v="3"/>
    <n v="100"/>
    <x v="49"/>
    <x v="4"/>
    <s v="(91) 555 94 44"/>
    <s v="C/ Moralzarzal, 86"/>
    <x v="4"/>
    <x v="4"/>
    <x v="3"/>
    <n v="28034"/>
    <s v="EMEA"/>
    <s v="Freyre"/>
    <s v="Diego"/>
    <s v="Medium"/>
  </r>
  <r>
    <n v="10383"/>
    <n v="27"/>
    <n v="100"/>
    <n v="11"/>
    <x v="14"/>
    <x v="219"/>
    <x v="0"/>
    <n v="1"/>
    <n v="2"/>
    <x v="2"/>
    <x v="1"/>
    <n v="122"/>
    <x v="33"/>
    <x v="4"/>
    <s v="(91) 555 94 44"/>
    <s v="C/ Moralzarzal, 86"/>
    <x v="4"/>
    <x v="4"/>
    <x v="3"/>
    <n v="28034"/>
    <s v="EMEA"/>
    <s v="Freyre"/>
    <s v="Diego"/>
    <s v="Medium"/>
  </r>
  <r>
    <n v="10383"/>
    <n v="29"/>
    <n v="100"/>
    <n v="13"/>
    <x v="27"/>
    <x v="219"/>
    <x v="0"/>
    <n v="1"/>
    <n v="2"/>
    <x v="2"/>
    <x v="1"/>
    <n v="115"/>
    <x v="35"/>
    <x v="4"/>
    <s v="(91) 555 94 44"/>
    <s v="C/ Moralzarzal, 86"/>
    <x v="4"/>
    <x v="4"/>
    <x v="3"/>
    <n v="28034"/>
    <s v="EMEA"/>
    <s v="Freyre"/>
    <s v="Diego"/>
    <s v="Medium"/>
  </r>
  <r>
    <n v="10383"/>
    <n v="38"/>
    <n v="100"/>
    <n v="1"/>
    <x v="31"/>
    <x v="219"/>
    <x v="0"/>
    <n v="1"/>
    <n v="2"/>
    <x v="2"/>
    <x v="2"/>
    <n v="143"/>
    <x v="37"/>
    <x v="4"/>
    <s v="(91) 555 94 44"/>
    <s v="C/ Moralzarzal, 86"/>
    <x v="4"/>
    <x v="4"/>
    <x v="3"/>
    <n v="28034"/>
    <s v="EMEA"/>
    <s v="Freyre"/>
    <s v="Diego"/>
    <s v="Medium"/>
  </r>
  <r>
    <n v="10383"/>
    <n v="40"/>
    <n v="100"/>
    <n v="3"/>
    <x v="72"/>
    <x v="219"/>
    <x v="0"/>
    <n v="1"/>
    <n v="2"/>
    <x v="2"/>
    <x v="2"/>
    <n v="35"/>
    <x v="28"/>
    <x v="4"/>
    <s v="(91) 555 94 44"/>
    <s v="C/ Moralzarzal, 86"/>
    <x v="4"/>
    <x v="4"/>
    <x v="3"/>
    <n v="28034"/>
    <s v="EMEA"/>
    <s v="Freyre"/>
    <s v="Diego"/>
    <s v="Medium"/>
  </r>
  <r>
    <n v="10383"/>
    <n v="47"/>
    <n v="100"/>
    <n v="6"/>
    <x v="76"/>
    <x v="219"/>
    <x v="0"/>
    <n v="1"/>
    <n v="2"/>
    <x v="2"/>
    <x v="2"/>
    <n v="169"/>
    <x v="30"/>
    <x v="4"/>
    <s v="(91) 555 94 44"/>
    <s v="C/ Moralzarzal, 86"/>
    <x v="4"/>
    <x v="4"/>
    <x v="3"/>
    <n v="28034"/>
    <s v="EMEA"/>
    <s v="Freyre"/>
    <s v="Diego"/>
    <s v="Medium"/>
  </r>
  <r>
    <n v="10384"/>
    <n v="28"/>
    <n v="80.540000000000006"/>
    <n v="3"/>
    <x v="1365"/>
    <x v="220"/>
    <x v="0"/>
    <n v="1"/>
    <n v="2"/>
    <x v="2"/>
    <x v="4"/>
    <n v="122"/>
    <x v="52"/>
    <x v="44"/>
    <n v="6505551386"/>
    <s v="7734 Strong St."/>
    <x v="10"/>
    <x v="10"/>
    <x v="0"/>
    <n v="94103"/>
    <s v="NA"/>
    <s v="Brown"/>
    <s v="Julie"/>
    <s v="Small"/>
  </r>
  <r>
    <n v="10384"/>
    <n v="34"/>
    <n v="100"/>
    <n v="4"/>
    <x v="30"/>
    <x v="220"/>
    <x v="0"/>
    <n v="1"/>
    <n v="2"/>
    <x v="2"/>
    <x v="2"/>
    <n v="136"/>
    <x v="53"/>
    <x v="44"/>
    <n v="6505551386"/>
    <s v="7734 Strong St."/>
    <x v="10"/>
    <x v="10"/>
    <x v="0"/>
    <n v="94103"/>
    <s v="NA"/>
    <s v="Brown"/>
    <s v="Julie"/>
    <s v="Medium"/>
  </r>
  <r>
    <n v="10384"/>
    <n v="43"/>
    <n v="97.87"/>
    <n v="2"/>
    <x v="1366"/>
    <x v="220"/>
    <x v="0"/>
    <n v="1"/>
    <n v="2"/>
    <x v="2"/>
    <x v="0"/>
    <n v="88"/>
    <x v="47"/>
    <x v="44"/>
    <n v="6505551386"/>
    <s v="7734 Strong St."/>
    <x v="10"/>
    <x v="10"/>
    <x v="0"/>
    <n v="94103"/>
    <s v="NA"/>
    <s v="Brown"/>
    <s v="Julie"/>
    <s v="Medium"/>
  </r>
  <r>
    <n v="10384"/>
    <n v="49"/>
    <n v="100"/>
    <n v="1"/>
    <x v="94"/>
    <x v="220"/>
    <x v="0"/>
    <n v="1"/>
    <n v="2"/>
    <x v="2"/>
    <x v="4"/>
    <n v="86"/>
    <x v="40"/>
    <x v="44"/>
    <n v="6505551386"/>
    <s v="7734 Strong St."/>
    <x v="10"/>
    <x v="10"/>
    <x v="0"/>
    <n v="94103"/>
    <s v="NA"/>
    <s v="Brown"/>
    <s v="Julie"/>
    <s v="Medium"/>
  </r>
  <r>
    <n v="10385"/>
    <n v="25"/>
    <n v="77.34"/>
    <n v="1"/>
    <x v="1367"/>
    <x v="221"/>
    <x v="0"/>
    <n v="1"/>
    <n v="2"/>
    <x v="2"/>
    <x v="4"/>
    <n v="66"/>
    <x v="44"/>
    <x v="13"/>
    <n v="4155551450"/>
    <s v="5677 Strong St."/>
    <x v="12"/>
    <x v="10"/>
    <x v="0"/>
    <n v="97562"/>
    <s v="NA"/>
    <s v="Nelson"/>
    <s v="Valarie"/>
    <s v="Small"/>
  </r>
  <r>
    <n v="10385"/>
    <n v="37"/>
    <n v="85.54"/>
    <n v="2"/>
    <x v="1368"/>
    <x v="221"/>
    <x v="0"/>
    <n v="1"/>
    <n v="2"/>
    <x v="2"/>
    <x v="0"/>
    <n v="83"/>
    <x v="50"/>
    <x v="13"/>
    <n v="4155551450"/>
    <s v="5677 Strong St."/>
    <x v="12"/>
    <x v="10"/>
    <x v="0"/>
    <n v="97562"/>
    <s v="NA"/>
    <s v="Nelson"/>
    <s v="Valarie"/>
    <s v="Medium"/>
  </r>
  <r>
    <n v="10386"/>
    <n v="22"/>
    <n v="57.55"/>
    <n v="6"/>
    <x v="1369"/>
    <x v="222"/>
    <x v="1"/>
    <n v="1"/>
    <n v="3"/>
    <x v="2"/>
    <x v="0"/>
    <n v="105"/>
    <x v="71"/>
    <x v="4"/>
    <s v="(91) 555 94 44"/>
    <s v="C/ Moralzarzal, 86"/>
    <x v="4"/>
    <x v="4"/>
    <x v="3"/>
    <n v="28034"/>
    <s v="EMEA"/>
    <s v="Freyre"/>
    <s v="Diego"/>
    <s v="Small"/>
  </r>
  <r>
    <n v="10386"/>
    <n v="25"/>
    <n v="54.57"/>
    <n v="7"/>
    <x v="1370"/>
    <x v="222"/>
    <x v="1"/>
    <n v="1"/>
    <n v="3"/>
    <x v="2"/>
    <x v="5"/>
    <n v="157"/>
    <x v="69"/>
    <x v="4"/>
    <s v="(91) 555 94 44"/>
    <s v="C/ Moralzarzal, 86"/>
    <x v="4"/>
    <x v="4"/>
    <x v="3"/>
    <n v="28034"/>
    <s v="EMEA"/>
    <s v="Freyre"/>
    <s v="Diego"/>
    <s v="Small"/>
  </r>
  <r>
    <n v="10386"/>
    <n v="33"/>
    <n v="41.71"/>
    <n v="11"/>
    <x v="1371"/>
    <x v="222"/>
    <x v="1"/>
    <n v="1"/>
    <n v="3"/>
    <x v="2"/>
    <x v="5"/>
    <n v="109"/>
    <x v="58"/>
    <x v="4"/>
    <s v="(91) 555 94 44"/>
    <s v="C/ Moralzarzal, 86"/>
    <x v="4"/>
    <x v="4"/>
    <x v="3"/>
    <n v="28034"/>
    <s v="EMEA"/>
    <s v="Freyre"/>
    <s v="Diego"/>
    <s v="Small"/>
  </r>
  <r>
    <n v="10386"/>
    <n v="21"/>
    <n v="74.77"/>
    <n v="18"/>
    <x v="1372"/>
    <x v="222"/>
    <x v="1"/>
    <n v="1"/>
    <n v="3"/>
    <x v="2"/>
    <x v="5"/>
    <n v="84"/>
    <x v="62"/>
    <x v="4"/>
    <s v="(91) 555 94 44"/>
    <s v="C/ Moralzarzal, 86"/>
    <x v="4"/>
    <x v="4"/>
    <x v="3"/>
    <n v="28034"/>
    <s v="EMEA"/>
    <s v="Freyre"/>
    <s v="Diego"/>
    <s v="Small"/>
  </r>
  <r>
    <n v="10386"/>
    <n v="39"/>
    <n v="55.96"/>
    <n v="1"/>
    <x v="1373"/>
    <x v="222"/>
    <x v="1"/>
    <n v="1"/>
    <n v="3"/>
    <x v="2"/>
    <x v="5"/>
    <n v="68"/>
    <x v="70"/>
    <x v="4"/>
    <s v="(91) 555 94 44"/>
    <s v="C/ Moralzarzal, 86"/>
    <x v="4"/>
    <x v="4"/>
    <x v="3"/>
    <n v="28034"/>
    <s v="EMEA"/>
    <s v="Freyre"/>
    <s v="Diego"/>
    <s v="Small"/>
  </r>
  <r>
    <n v="10386"/>
    <n v="35"/>
    <n v="63.76"/>
    <n v="9"/>
    <x v="1374"/>
    <x v="222"/>
    <x v="1"/>
    <n v="1"/>
    <n v="3"/>
    <x v="2"/>
    <x v="0"/>
    <n v="65"/>
    <x v="55"/>
    <x v="4"/>
    <s v="(91) 555 94 44"/>
    <s v="C/ Moralzarzal, 86"/>
    <x v="4"/>
    <x v="4"/>
    <x v="3"/>
    <n v="28034"/>
    <s v="EMEA"/>
    <s v="Freyre"/>
    <s v="Diego"/>
    <s v="Small"/>
  </r>
  <r>
    <n v="10386"/>
    <n v="29"/>
    <n v="85.76"/>
    <n v="13"/>
    <x v="1375"/>
    <x v="222"/>
    <x v="1"/>
    <n v="1"/>
    <n v="3"/>
    <x v="2"/>
    <x v="4"/>
    <n v="90"/>
    <x v="61"/>
    <x v="4"/>
    <s v="(91) 555 94 44"/>
    <s v="C/ Moralzarzal, 86"/>
    <x v="4"/>
    <x v="4"/>
    <x v="3"/>
    <n v="28034"/>
    <s v="EMEA"/>
    <s v="Freyre"/>
    <s v="Diego"/>
    <s v="Small"/>
  </r>
  <r>
    <n v="10386"/>
    <n v="30"/>
    <n v="95.48"/>
    <n v="3"/>
    <x v="1376"/>
    <x v="222"/>
    <x v="1"/>
    <n v="1"/>
    <n v="3"/>
    <x v="2"/>
    <x v="4"/>
    <n v="99"/>
    <x v="43"/>
    <x v="4"/>
    <s v="(91) 555 94 44"/>
    <s v="C/ Moralzarzal, 86"/>
    <x v="4"/>
    <x v="4"/>
    <x v="3"/>
    <n v="28034"/>
    <s v="EMEA"/>
    <s v="Freyre"/>
    <s v="Diego"/>
    <s v="Small"/>
  </r>
  <r>
    <n v="10386"/>
    <n v="41"/>
    <n v="73.319999999999993"/>
    <n v="12"/>
    <x v="1377"/>
    <x v="222"/>
    <x v="1"/>
    <n v="1"/>
    <n v="3"/>
    <x v="2"/>
    <x v="5"/>
    <n v="68"/>
    <x v="65"/>
    <x v="4"/>
    <s v="(91) 555 94 44"/>
    <s v="C/ Moralzarzal, 86"/>
    <x v="4"/>
    <x v="4"/>
    <x v="3"/>
    <n v="28034"/>
    <s v="EMEA"/>
    <s v="Freyre"/>
    <s v="Diego"/>
    <s v="Medium"/>
  </r>
  <r>
    <n v="10386"/>
    <n v="32"/>
    <n v="94.34"/>
    <n v="17"/>
    <x v="1378"/>
    <x v="222"/>
    <x v="1"/>
    <n v="1"/>
    <n v="3"/>
    <x v="2"/>
    <x v="5"/>
    <n v="80"/>
    <x v="66"/>
    <x v="4"/>
    <s v="(91) 555 94 44"/>
    <s v="C/ Moralzarzal, 86"/>
    <x v="4"/>
    <x v="4"/>
    <x v="3"/>
    <n v="28034"/>
    <s v="EMEA"/>
    <s v="Freyre"/>
    <s v="Diego"/>
    <s v="Medium"/>
  </r>
  <r>
    <n v="10386"/>
    <n v="37"/>
    <n v="83.84"/>
    <n v="14"/>
    <x v="1379"/>
    <x v="222"/>
    <x v="1"/>
    <n v="1"/>
    <n v="3"/>
    <x v="2"/>
    <x v="5"/>
    <n v="99"/>
    <x v="67"/>
    <x v="4"/>
    <s v="(91) 555 94 44"/>
    <s v="C/ Moralzarzal, 86"/>
    <x v="4"/>
    <x v="4"/>
    <x v="3"/>
    <n v="28034"/>
    <s v="EMEA"/>
    <s v="Freyre"/>
    <s v="Diego"/>
    <s v="Medium"/>
  </r>
  <r>
    <n v="10386"/>
    <n v="50"/>
    <n v="63.34"/>
    <n v="8"/>
    <x v="1380"/>
    <x v="222"/>
    <x v="1"/>
    <n v="1"/>
    <n v="3"/>
    <x v="2"/>
    <x v="5"/>
    <n v="72"/>
    <x v="56"/>
    <x v="4"/>
    <s v="(91) 555 94 44"/>
    <s v="C/ Moralzarzal, 86"/>
    <x v="4"/>
    <x v="4"/>
    <x v="3"/>
    <n v="28034"/>
    <s v="EMEA"/>
    <s v="Freyre"/>
    <s v="Diego"/>
    <s v="Medium"/>
  </r>
  <r>
    <n v="10386"/>
    <n v="37"/>
    <n v="93.01"/>
    <n v="5"/>
    <x v="1381"/>
    <x v="222"/>
    <x v="1"/>
    <n v="1"/>
    <n v="3"/>
    <x v="2"/>
    <x v="4"/>
    <n v="86"/>
    <x v="68"/>
    <x v="4"/>
    <s v="(91) 555 94 44"/>
    <s v="C/ Moralzarzal, 86"/>
    <x v="4"/>
    <x v="4"/>
    <x v="3"/>
    <n v="28034"/>
    <s v="EMEA"/>
    <s v="Freyre"/>
    <s v="Diego"/>
    <s v="Medium"/>
  </r>
  <r>
    <n v="10386"/>
    <n v="37"/>
    <n v="100"/>
    <n v="10"/>
    <x v="87"/>
    <x v="222"/>
    <x v="1"/>
    <n v="1"/>
    <n v="3"/>
    <x v="2"/>
    <x v="4"/>
    <n v="72"/>
    <x v="41"/>
    <x v="4"/>
    <s v="(91) 555 94 44"/>
    <s v="C/ Moralzarzal, 86"/>
    <x v="4"/>
    <x v="4"/>
    <x v="3"/>
    <n v="28034"/>
    <s v="EMEA"/>
    <s v="Freyre"/>
    <s v="Diego"/>
    <s v="Medium"/>
  </r>
  <r>
    <n v="10386"/>
    <n v="44"/>
    <n v="86.4"/>
    <n v="15"/>
    <x v="1382"/>
    <x v="222"/>
    <x v="1"/>
    <n v="1"/>
    <n v="3"/>
    <x v="2"/>
    <x v="5"/>
    <n v="74"/>
    <x v="60"/>
    <x v="4"/>
    <s v="(91) 555 94 44"/>
    <s v="C/ Moralzarzal, 86"/>
    <x v="4"/>
    <x v="4"/>
    <x v="3"/>
    <n v="28034"/>
    <s v="EMEA"/>
    <s v="Freyre"/>
    <s v="Diego"/>
    <s v="Medium"/>
  </r>
  <r>
    <n v="10386"/>
    <n v="45"/>
    <n v="92.08"/>
    <n v="2"/>
    <x v="1383"/>
    <x v="222"/>
    <x v="1"/>
    <n v="1"/>
    <n v="3"/>
    <x v="2"/>
    <x v="4"/>
    <n v="100"/>
    <x v="46"/>
    <x v="4"/>
    <s v="(91) 555 94 44"/>
    <s v="C/ Moralzarzal, 86"/>
    <x v="4"/>
    <x v="4"/>
    <x v="3"/>
    <n v="28034"/>
    <s v="EMEA"/>
    <s v="Freyre"/>
    <s v="Diego"/>
    <s v="Medium"/>
  </r>
  <r>
    <n v="10386"/>
    <n v="43"/>
    <n v="100"/>
    <n v="4"/>
    <x v="42"/>
    <x v="222"/>
    <x v="1"/>
    <n v="1"/>
    <n v="3"/>
    <x v="2"/>
    <x v="4"/>
    <n v="54"/>
    <x v="39"/>
    <x v="4"/>
    <s v="(91) 555 94 44"/>
    <s v="C/ Moralzarzal, 86"/>
    <x v="4"/>
    <x v="4"/>
    <x v="3"/>
    <n v="28034"/>
    <s v="EMEA"/>
    <s v="Freyre"/>
    <s v="Diego"/>
    <s v="Medium"/>
  </r>
  <r>
    <n v="10386"/>
    <n v="50"/>
    <n v="87.15"/>
    <n v="16"/>
    <x v="1384"/>
    <x v="222"/>
    <x v="1"/>
    <n v="1"/>
    <n v="3"/>
    <x v="2"/>
    <x v="5"/>
    <n v="49"/>
    <x v="59"/>
    <x v="4"/>
    <s v="(91) 555 94 44"/>
    <s v="C/ Moralzarzal, 86"/>
    <x v="4"/>
    <x v="4"/>
    <x v="3"/>
    <n v="28034"/>
    <s v="EMEA"/>
    <s v="Freyre"/>
    <s v="Diego"/>
    <s v="Medium"/>
  </r>
  <r>
    <n v="10387"/>
    <n v="44"/>
    <n v="94.9"/>
    <n v="1"/>
    <x v="1385"/>
    <x v="223"/>
    <x v="0"/>
    <n v="1"/>
    <n v="3"/>
    <x v="2"/>
    <x v="6"/>
    <n v="99"/>
    <x v="72"/>
    <x v="17"/>
    <n v="652217555"/>
    <s v="Bronz Sok., Bronz Apt. 3/6 Tesvikiye"/>
    <x v="15"/>
    <x v="14"/>
    <x v="11"/>
    <n v="79903"/>
    <s v="Japan"/>
    <s v="Natividad"/>
    <s v="Eric"/>
    <s v="Medium"/>
  </r>
  <r>
    <n v="10388"/>
    <n v="21"/>
    <n v="86.77"/>
    <n v="7"/>
    <x v="1386"/>
    <x v="224"/>
    <x v="0"/>
    <n v="1"/>
    <n v="3"/>
    <x v="2"/>
    <x v="6"/>
    <n v="193"/>
    <x v="76"/>
    <x v="48"/>
    <n v="5085552555"/>
    <s v="1785 First Street"/>
    <x v="30"/>
    <x v="23"/>
    <x v="0"/>
    <n v="50553"/>
    <s v="NA"/>
    <s v="Benitez"/>
    <s v="Violeta"/>
    <s v="Small"/>
  </r>
  <r>
    <n v="10388"/>
    <n v="50"/>
    <n v="44.51"/>
    <n v="5"/>
    <x v="1387"/>
    <x v="224"/>
    <x v="0"/>
    <n v="1"/>
    <n v="3"/>
    <x v="2"/>
    <x v="6"/>
    <n v="118"/>
    <x v="79"/>
    <x v="48"/>
    <n v="5085552555"/>
    <s v="1785 First Street"/>
    <x v="30"/>
    <x v="23"/>
    <x v="0"/>
    <n v="50553"/>
    <s v="NA"/>
    <s v="Benitez"/>
    <s v="Violeta"/>
    <s v="Small"/>
  </r>
  <r>
    <n v="10388"/>
    <n v="27"/>
    <n v="100"/>
    <n v="1"/>
    <x v="14"/>
    <x v="224"/>
    <x v="0"/>
    <n v="1"/>
    <n v="3"/>
    <x v="2"/>
    <x v="0"/>
    <n v="43"/>
    <x v="54"/>
    <x v="48"/>
    <n v="5085552555"/>
    <s v="1785 First Street"/>
    <x v="30"/>
    <x v="23"/>
    <x v="0"/>
    <n v="50553"/>
    <s v="NA"/>
    <s v="Benitez"/>
    <s v="Violeta"/>
    <s v="Medium"/>
  </r>
  <r>
    <n v="10388"/>
    <n v="42"/>
    <n v="76.36"/>
    <n v="4"/>
    <x v="1388"/>
    <x v="224"/>
    <x v="0"/>
    <n v="1"/>
    <n v="3"/>
    <x v="2"/>
    <x v="6"/>
    <n v="95"/>
    <x v="77"/>
    <x v="48"/>
    <n v="5085552555"/>
    <s v="1785 First Street"/>
    <x v="30"/>
    <x v="23"/>
    <x v="0"/>
    <n v="50553"/>
    <s v="NA"/>
    <s v="Benitez"/>
    <s v="Violeta"/>
    <s v="Medium"/>
  </r>
  <r>
    <n v="10388"/>
    <n v="35"/>
    <n v="100"/>
    <n v="8"/>
    <x v="17"/>
    <x v="224"/>
    <x v="0"/>
    <n v="1"/>
    <n v="3"/>
    <x v="2"/>
    <x v="0"/>
    <n v="68"/>
    <x v="57"/>
    <x v="48"/>
    <n v="5085552555"/>
    <s v="1785 First Street"/>
    <x v="30"/>
    <x v="23"/>
    <x v="0"/>
    <n v="50553"/>
    <s v="NA"/>
    <s v="Benitez"/>
    <s v="Violeta"/>
    <s v="Medium"/>
  </r>
  <r>
    <n v="10388"/>
    <n v="44"/>
    <n v="100"/>
    <n v="6"/>
    <x v="73"/>
    <x v="224"/>
    <x v="0"/>
    <n v="1"/>
    <n v="3"/>
    <x v="2"/>
    <x v="6"/>
    <n v="150"/>
    <x v="74"/>
    <x v="48"/>
    <n v="5085552555"/>
    <s v="1785 First Street"/>
    <x v="30"/>
    <x v="23"/>
    <x v="0"/>
    <n v="50553"/>
    <s v="NA"/>
    <s v="Benitez"/>
    <s v="Violeta"/>
    <s v="Medium"/>
  </r>
  <r>
    <n v="10388"/>
    <n v="46"/>
    <n v="100"/>
    <n v="2"/>
    <x v="20"/>
    <x v="224"/>
    <x v="0"/>
    <n v="1"/>
    <n v="3"/>
    <x v="2"/>
    <x v="5"/>
    <n v="91"/>
    <x v="63"/>
    <x v="48"/>
    <n v="5085552555"/>
    <s v="1785 First Street"/>
    <x v="30"/>
    <x v="23"/>
    <x v="0"/>
    <n v="50553"/>
    <s v="NA"/>
    <s v="Benitez"/>
    <s v="Violeta"/>
    <s v="Large"/>
  </r>
  <r>
    <n v="10388"/>
    <n v="50"/>
    <n v="100"/>
    <n v="3"/>
    <x v="43"/>
    <x v="224"/>
    <x v="0"/>
    <n v="1"/>
    <n v="3"/>
    <x v="2"/>
    <x v="5"/>
    <n v="118"/>
    <x v="64"/>
    <x v="48"/>
    <n v="5085552555"/>
    <s v="1785 First Street"/>
    <x v="30"/>
    <x v="23"/>
    <x v="0"/>
    <n v="50553"/>
    <s v="NA"/>
    <s v="Benitez"/>
    <s v="Violeta"/>
    <s v="Large"/>
  </r>
  <r>
    <n v="10389"/>
    <n v="25"/>
    <n v="72.38"/>
    <n v="6"/>
    <x v="1389"/>
    <x v="224"/>
    <x v="0"/>
    <n v="1"/>
    <n v="3"/>
    <x v="2"/>
    <x v="2"/>
    <n v="117"/>
    <x v="95"/>
    <x v="49"/>
    <s v="0695-34 6555"/>
    <s v="?kergatan 24"/>
    <x v="40"/>
    <x v="62"/>
    <x v="8"/>
    <s v="S-844 67"/>
    <s v="EMEA"/>
    <s v="Larsson"/>
    <s v="Maria"/>
    <s v="Small"/>
  </r>
  <r>
    <n v="10389"/>
    <n v="36"/>
    <n v="70.260000000000005"/>
    <n v="7"/>
    <x v="1390"/>
    <x v="224"/>
    <x v="0"/>
    <n v="1"/>
    <n v="3"/>
    <x v="2"/>
    <x v="2"/>
    <n v="79"/>
    <x v="91"/>
    <x v="49"/>
    <s v="0695-34 6555"/>
    <s v="?kergatan 24"/>
    <x v="40"/>
    <x v="62"/>
    <x v="8"/>
    <s v="S-844 67"/>
    <s v="EMEA"/>
    <s v="Larsson"/>
    <s v="Maria"/>
    <s v="Small"/>
  </r>
  <r>
    <n v="10389"/>
    <n v="26"/>
    <n v="99.04"/>
    <n v="4"/>
    <x v="1391"/>
    <x v="224"/>
    <x v="0"/>
    <n v="1"/>
    <n v="3"/>
    <x v="2"/>
    <x v="2"/>
    <n v="194"/>
    <x v="90"/>
    <x v="49"/>
    <s v="0695-34 6555"/>
    <s v="?kergatan 24"/>
    <x v="40"/>
    <x v="62"/>
    <x v="8"/>
    <s v="S-844 67"/>
    <s v="EMEA"/>
    <s v="Larsson"/>
    <s v="Maria"/>
    <s v="Small"/>
  </r>
  <r>
    <n v="10389"/>
    <n v="49"/>
    <n v="79.22"/>
    <n v="3"/>
    <x v="1392"/>
    <x v="224"/>
    <x v="0"/>
    <n v="1"/>
    <n v="3"/>
    <x v="2"/>
    <x v="2"/>
    <n v="77"/>
    <x v="89"/>
    <x v="49"/>
    <s v="0695-34 6555"/>
    <s v="?kergatan 24"/>
    <x v="40"/>
    <x v="62"/>
    <x v="8"/>
    <s v="S-844 67"/>
    <s v="EMEA"/>
    <s v="Larsson"/>
    <s v="Maria"/>
    <s v="Medium"/>
  </r>
  <r>
    <n v="10389"/>
    <n v="39"/>
    <n v="100"/>
    <n v="5"/>
    <x v="9"/>
    <x v="224"/>
    <x v="0"/>
    <n v="1"/>
    <n v="3"/>
    <x v="2"/>
    <x v="6"/>
    <n v="60"/>
    <x v="73"/>
    <x v="49"/>
    <s v="0695-34 6555"/>
    <s v="?kergatan 24"/>
    <x v="40"/>
    <x v="64"/>
    <x v="8"/>
    <s v="S-844 67"/>
    <s v="EMEA"/>
    <s v="Larsson"/>
    <s v="Maria"/>
    <s v="Medium"/>
  </r>
  <r>
    <n v="10389"/>
    <n v="49"/>
    <n v="81.400000000000006"/>
    <n v="2"/>
    <x v="1026"/>
    <x v="224"/>
    <x v="0"/>
    <n v="1"/>
    <n v="3"/>
    <x v="2"/>
    <x v="6"/>
    <n v="76"/>
    <x v="78"/>
    <x v="49"/>
    <s v="0695-34 6555"/>
    <s v="?kergatan 24"/>
    <x v="40"/>
    <x v="64"/>
    <x v="8"/>
    <s v="S-844 67"/>
    <s v="EMEA"/>
    <s v="Larsson"/>
    <s v="Maria"/>
    <s v="Medium"/>
  </r>
  <r>
    <n v="10389"/>
    <n v="45"/>
    <n v="100"/>
    <n v="1"/>
    <x v="74"/>
    <x v="224"/>
    <x v="0"/>
    <n v="1"/>
    <n v="3"/>
    <x v="2"/>
    <x v="6"/>
    <n v="112"/>
    <x v="75"/>
    <x v="49"/>
    <s v="0695-34 6555"/>
    <s v="?kergatan 24"/>
    <x v="40"/>
    <x v="64"/>
    <x v="8"/>
    <s v="S-844 67"/>
    <s v="EMEA"/>
    <s v="Larsson"/>
    <s v="Maria"/>
    <s v="Medium"/>
  </r>
  <r>
    <n v="10389"/>
    <n v="47"/>
    <n v="100"/>
    <n v="8"/>
    <x v="76"/>
    <x v="224"/>
    <x v="0"/>
    <n v="1"/>
    <n v="3"/>
    <x v="2"/>
    <x v="2"/>
    <n v="115"/>
    <x v="92"/>
    <x v="49"/>
    <s v="0695-34 6555"/>
    <s v="?kergatan 24"/>
    <x v="40"/>
    <x v="62"/>
    <x v="8"/>
    <s v="S-844 67"/>
    <s v="EMEA"/>
    <s v="Larsson"/>
    <s v="Maria"/>
    <s v="Medium"/>
  </r>
  <r>
    <n v="10390"/>
    <n v="34"/>
    <n v="43.05"/>
    <n v="15"/>
    <x v="1393"/>
    <x v="225"/>
    <x v="0"/>
    <n v="1"/>
    <n v="3"/>
    <x v="2"/>
    <x v="2"/>
    <n v="142"/>
    <x v="99"/>
    <x v="13"/>
    <n v="4155551450"/>
    <s v="5677 Strong St."/>
    <x v="12"/>
    <x v="10"/>
    <x v="0"/>
    <n v="97562"/>
    <s v="NA"/>
    <s v="Nelson"/>
    <s v="Valarie"/>
    <s v="Small"/>
  </r>
  <r>
    <n v="10390"/>
    <n v="41"/>
    <n v="44.56"/>
    <n v="11"/>
    <x v="1394"/>
    <x v="225"/>
    <x v="0"/>
    <n v="1"/>
    <n v="3"/>
    <x v="2"/>
    <x v="6"/>
    <n v="40"/>
    <x v="80"/>
    <x v="13"/>
    <n v="4155551450"/>
    <s v="5677 Strong St."/>
    <x v="12"/>
    <x v="10"/>
    <x v="0"/>
    <n v="97562"/>
    <s v="NA"/>
    <s v="Nelson"/>
    <s v="Valarie"/>
    <s v="Small"/>
  </r>
  <r>
    <n v="10390"/>
    <n v="26"/>
    <n v="78.11"/>
    <n v="7"/>
    <x v="1395"/>
    <x v="225"/>
    <x v="0"/>
    <n v="1"/>
    <n v="3"/>
    <x v="2"/>
    <x v="0"/>
    <n v="168"/>
    <x v="7"/>
    <x v="13"/>
    <n v="4155551450"/>
    <s v="5677 Strong St."/>
    <x v="12"/>
    <x v="10"/>
    <x v="0"/>
    <n v="97562"/>
    <s v="NA"/>
    <s v="Nelson"/>
    <s v="Valarie"/>
    <s v="Small"/>
  </r>
  <r>
    <n v="10390"/>
    <n v="22"/>
    <n v="100"/>
    <n v="13"/>
    <x v="36"/>
    <x v="225"/>
    <x v="0"/>
    <n v="1"/>
    <n v="3"/>
    <x v="2"/>
    <x v="6"/>
    <n v="81"/>
    <x v="85"/>
    <x v="13"/>
    <n v="4155551450"/>
    <s v="5677 Strong St."/>
    <x v="12"/>
    <x v="10"/>
    <x v="0"/>
    <n v="97562"/>
    <s v="NA"/>
    <s v="Nelson"/>
    <s v="Valarie"/>
    <s v="Medium"/>
  </r>
  <r>
    <n v="10390"/>
    <n v="45"/>
    <n v="48.98"/>
    <n v="12"/>
    <x v="331"/>
    <x v="225"/>
    <x v="0"/>
    <n v="1"/>
    <n v="3"/>
    <x v="2"/>
    <x v="6"/>
    <n v="102"/>
    <x v="88"/>
    <x v="13"/>
    <n v="4155551450"/>
    <s v="5677 Strong St."/>
    <x v="12"/>
    <x v="10"/>
    <x v="0"/>
    <n v="97562"/>
    <s v="NA"/>
    <s v="Nelson"/>
    <s v="Valarie"/>
    <s v="Small"/>
  </r>
  <r>
    <n v="10390"/>
    <n v="35"/>
    <n v="65.13"/>
    <n v="4"/>
    <x v="1396"/>
    <x v="225"/>
    <x v="0"/>
    <n v="1"/>
    <n v="3"/>
    <x v="2"/>
    <x v="6"/>
    <n v="69"/>
    <x v="83"/>
    <x v="13"/>
    <n v="4155551450"/>
    <s v="5677 Strong St."/>
    <x v="12"/>
    <x v="10"/>
    <x v="0"/>
    <n v="97562"/>
    <s v="NA"/>
    <s v="Nelson"/>
    <s v="Valarie"/>
    <s v="Small"/>
  </r>
  <r>
    <n v="10390"/>
    <n v="46"/>
    <n v="52.84"/>
    <n v="6"/>
    <x v="1397"/>
    <x v="225"/>
    <x v="0"/>
    <n v="1"/>
    <n v="3"/>
    <x v="2"/>
    <x v="2"/>
    <n v="61"/>
    <x v="82"/>
    <x v="13"/>
    <n v="4155551450"/>
    <s v="5677 Strong St."/>
    <x v="12"/>
    <x v="10"/>
    <x v="0"/>
    <n v="97562"/>
    <s v="NA"/>
    <s v="Nelson"/>
    <s v="Valarie"/>
    <s v="Small"/>
  </r>
  <r>
    <n v="10390"/>
    <n v="30"/>
    <n v="82.42"/>
    <n v="10"/>
    <x v="1398"/>
    <x v="225"/>
    <x v="0"/>
    <n v="1"/>
    <n v="3"/>
    <x v="2"/>
    <x v="2"/>
    <n v="80"/>
    <x v="84"/>
    <x v="13"/>
    <n v="4155551450"/>
    <s v="5677 Strong St."/>
    <x v="12"/>
    <x v="10"/>
    <x v="0"/>
    <n v="97562"/>
    <s v="NA"/>
    <s v="Nelson"/>
    <s v="Valarie"/>
    <s v="Small"/>
  </r>
  <r>
    <n v="10390"/>
    <n v="31"/>
    <n v="98.99"/>
    <n v="16"/>
    <x v="1399"/>
    <x v="225"/>
    <x v="0"/>
    <n v="1"/>
    <n v="3"/>
    <x v="2"/>
    <x v="0"/>
    <n v="127"/>
    <x v="6"/>
    <x v="13"/>
    <n v="4155551450"/>
    <s v="5677 Strong St."/>
    <x v="12"/>
    <x v="10"/>
    <x v="0"/>
    <n v="97562"/>
    <s v="NA"/>
    <s v="Nelson"/>
    <s v="Valarie"/>
    <s v="Medium"/>
  </r>
  <r>
    <n v="10390"/>
    <n v="36"/>
    <n v="93.77"/>
    <n v="14"/>
    <x v="1400"/>
    <x v="225"/>
    <x v="0"/>
    <n v="1"/>
    <n v="3"/>
    <x v="2"/>
    <x v="2"/>
    <n v="141"/>
    <x v="97"/>
    <x v="13"/>
    <n v="4155551450"/>
    <s v="5677 Strong St."/>
    <x v="12"/>
    <x v="10"/>
    <x v="0"/>
    <n v="97562"/>
    <s v="NA"/>
    <s v="Nelson"/>
    <s v="Valarie"/>
    <s v="Medium"/>
  </r>
  <r>
    <n v="10390"/>
    <n v="36"/>
    <n v="100"/>
    <n v="2"/>
    <x v="18"/>
    <x v="225"/>
    <x v="0"/>
    <n v="1"/>
    <n v="3"/>
    <x v="2"/>
    <x v="6"/>
    <n v="62"/>
    <x v="87"/>
    <x v="13"/>
    <n v="4155551450"/>
    <s v="5677 Strong St."/>
    <x v="12"/>
    <x v="10"/>
    <x v="0"/>
    <n v="97562"/>
    <s v="NA"/>
    <s v="Nelson"/>
    <s v="Valarie"/>
    <s v="Medium"/>
  </r>
  <r>
    <n v="10390"/>
    <n v="37"/>
    <n v="100"/>
    <n v="5"/>
    <x v="87"/>
    <x v="225"/>
    <x v="0"/>
    <n v="1"/>
    <n v="3"/>
    <x v="2"/>
    <x v="2"/>
    <n v="37"/>
    <x v="96"/>
    <x v="13"/>
    <n v="4155551450"/>
    <s v="5677 Strong St."/>
    <x v="12"/>
    <x v="10"/>
    <x v="0"/>
    <n v="97562"/>
    <s v="NA"/>
    <s v="Nelson"/>
    <s v="Valarie"/>
    <s v="Medium"/>
  </r>
  <r>
    <n v="10390"/>
    <n v="40"/>
    <n v="100"/>
    <n v="9"/>
    <x v="72"/>
    <x v="225"/>
    <x v="0"/>
    <n v="1"/>
    <n v="3"/>
    <x v="2"/>
    <x v="2"/>
    <n v="80"/>
    <x v="81"/>
    <x v="13"/>
    <n v="4155551450"/>
    <s v="5677 Strong St."/>
    <x v="12"/>
    <x v="10"/>
    <x v="0"/>
    <n v="97562"/>
    <s v="NA"/>
    <s v="Nelson"/>
    <s v="Valarie"/>
    <s v="Medium"/>
  </r>
  <r>
    <n v="10390"/>
    <n v="45"/>
    <n v="100"/>
    <n v="8"/>
    <x v="74"/>
    <x v="225"/>
    <x v="0"/>
    <n v="1"/>
    <n v="3"/>
    <x v="2"/>
    <x v="2"/>
    <n v="140"/>
    <x v="93"/>
    <x v="13"/>
    <n v="4155551450"/>
    <s v="5677 Strong St."/>
    <x v="12"/>
    <x v="10"/>
    <x v="0"/>
    <n v="97562"/>
    <s v="NA"/>
    <s v="Nelson"/>
    <s v="Valarie"/>
    <s v="Medium"/>
  </r>
  <r>
    <n v="10390"/>
    <n v="49"/>
    <n v="100"/>
    <n v="3"/>
    <x v="94"/>
    <x v="225"/>
    <x v="0"/>
    <n v="1"/>
    <n v="3"/>
    <x v="2"/>
    <x v="2"/>
    <n v="148"/>
    <x v="94"/>
    <x v="13"/>
    <n v="4155551450"/>
    <s v="5677 Strong St."/>
    <x v="12"/>
    <x v="10"/>
    <x v="0"/>
    <n v="97562"/>
    <s v="NA"/>
    <s v="Nelson"/>
    <s v="Valarie"/>
    <s v="Medium"/>
  </r>
  <r>
    <n v="10390"/>
    <n v="50"/>
    <n v="100"/>
    <n v="1"/>
    <x v="43"/>
    <x v="225"/>
    <x v="0"/>
    <n v="1"/>
    <n v="3"/>
    <x v="2"/>
    <x v="2"/>
    <n v="146"/>
    <x v="86"/>
    <x v="13"/>
    <n v="4155551450"/>
    <s v="5677 Strong St."/>
    <x v="12"/>
    <x v="10"/>
    <x v="0"/>
    <n v="97562"/>
    <s v="NA"/>
    <s v="Nelson"/>
    <s v="Valarie"/>
    <s v="Large"/>
  </r>
  <r>
    <n v="10391"/>
    <n v="32"/>
    <n v="45.25"/>
    <n v="6"/>
    <x v="1401"/>
    <x v="226"/>
    <x v="0"/>
    <n v="1"/>
    <n v="3"/>
    <x v="2"/>
    <x v="0"/>
    <n v="101"/>
    <x v="13"/>
    <x v="38"/>
    <n v="299368555"/>
    <s v="201 Miller Street"/>
    <x v="32"/>
    <x v="26"/>
    <x v="13"/>
    <n v="2060"/>
    <s v="APAC"/>
    <s v="O'Hara"/>
    <s v="Anna"/>
    <s v="Small"/>
  </r>
  <r>
    <n v="10391"/>
    <n v="44"/>
    <n v="38.5"/>
    <n v="5"/>
    <x v="1402"/>
    <x v="226"/>
    <x v="0"/>
    <n v="1"/>
    <n v="3"/>
    <x v="2"/>
    <x v="1"/>
    <n v="60"/>
    <x v="10"/>
    <x v="38"/>
    <n v="299368555"/>
    <s v="201 Miller Street"/>
    <x v="32"/>
    <x v="26"/>
    <x v="13"/>
    <n v="2060"/>
    <s v="APAC"/>
    <s v="O'Hara"/>
    <s v="Anna"/>
    <s v="Small"/>
  </r>
  <r>
    <n v="10391"/>
    <n v="37"/>
    <n v="46.9"/>
    <n v="7"/>
    <x v="1403"/>
    <x v="226"/>
    <x v="0"/>
    <n v="1"/>
    <n v="3"/>
    <x v="2"/>
    <x v="2"/>
    <n v="147"/>
    <x v="23"/>
    <x v="38"/>
    <n v="299368555"/>
    <s v="201 Miller Street"/>
    <x v="32"/>
    <x v="26"/>
    <x v="13"/>
    <n v="2060"/>
    <s v="APAC"/>
    <s v="O'Hara"/>
    <s v="Anna"/>
    <s v="Small"/>
  </r>
  <r>
    <n v="10391"/>
    <n v="24"/>
    <n v="100"/>
    <n v="4"/>
    <x v="26"/>
    <x v="226"/>
    <x v="0"/>
    <n v="1"/>
    <n v="3"/>
    <x v="2"/>
    <x v="2"/>
    <n v="214"/>
    <x v="16"/>
    <x v="38"/>
    <n v="299368555"/>
    <s v="201 Miller Street"/>
    <x v="32"/>
    <x v="26"/>
    <x v="13"/>
    <n v="2060"/>
    <s v="APAC"/>
    <s v="O'Hara"/>
    <s v="Anna"/>
    <s v="Small"/>
  </r>
  <r>
    <n v="10391"/>
    <n v="24"/>
    <n v="100"/>
    <n v="1"/>
    <x v="26"/>
    <x v="226"/>
    <x v="0"/>
    <n v="1"/>
    <n v="3"/>
    <x v="2"/>
    <x v="0"/>
    <n v="44"/>
    <x v="5"/>
    <x v="38"/>
    <n v="299368555"/>
    <s v="201 Miller Street"/>
    <x v="32"/>
    <x v="26"/>
    <x v="13"/>
    <n v="2060"/>
    <s v="APAC"/>
    <s v="O'Hara"/>
    <s v="Anna"/>
    <s v="Medium"/>
  </r>
  <r>
    <n v="10391"/>
    <n v="39"/>
    <n v="63.2"/>
    <n v="9"/>
    <x v="1404"/>
    <x v="226"/>
    <x v="0"/>
    <n v="1"/>
    <n v="3"/>
    <x v="2"/>
    <x v="1"/>
    <n v="136"/>
    <x v="17"/>
    <x v="38"/>
    <n v="299368555"/>
    <s v="201 Miller Street"/>
    <x v="32"/>
    <x v="26"/>
    <x v="13"/>
    <n v="2060"/>
    <s v="APAC"/>
    <s v="O'Hara"/>
    <s v="Anna"/>
    <s v="Small"/>
  </r>
  <r>
    <n v="10391"/>
    <n v="29"/>
    <n v="85.1"/>
    <n v="10"/>
    <x v="1405"/>
    <x v="226"/>
    <x v="0"/>
    <n v="1"/>
    <n v="3"/>
    <x v="2"/>
    <x v="1"/>
    <n v="116"/>
    <x v="20"/>
    <x v="38"/>
    <n v="299368555"/>
    <s v="201 Miller Street"/>
    <x v="32"/>
    <x v="26"/>
    <x v="13"/>
    <n v="2060"/>
    <s v="APAC"/>
    <s v="O'Hara"/>
    <s v="Anna"/>
    <s v="Small"/>
  </r>
  <r>
    <n v="10391"/>
    <n v="33"/>
    <n v="100"/>
    <n v="8"/>
    <x v="29"/>
    <x v="226"/>
    <x v="0"/>
    <n v="1"/>
    <n v="3"/>
    <x v="2"/>
    <x v="0"/>
    <n v="33"/>
    <x v="4"/>
    <x v="38"/>
    <n v="299368555"/>
    <s v="201 Miller Street"/>
    <x v="32"/>
    <x v="26"/>
    <x v="13"/>
    <n v="2060"/>
    <s v="APAC"/>
    <s v="O'Hara"/>
    <s v="Anna"/>
    <s v="Large"/>
  </r>
  <r>
    <n v="10391"/>
    <n v="35"/>
    <n v="100"/>
    <n v="2"/>
    <x v="17"/>
    <x v="226"/>
    <x v="0"/>
    <n v="1"/>
    <n v="3"/>
    <x v="2"/>
    <x v="0"/>
    <n v="102"/>
    <x v="9"/>
    <x v="38"/>
    <n v="299368555"/>
    <s v="201 Miller Street"/>
    <x v="32"/>
    <x v="26"/>
    <x v="13"/>
    <n v="2060"/>
    <s v="APAC"/>
    <s v="O'Hara"/>
    <s v="Anna"/>
    <s v="Medium"/>
  </r>
  <r>
    <n v="10391"/>
    <n v="42"/>
    <n v="100"/>
    <n v="3"/>
    <x v="19"/>
    <x v="226"/>
    <x v="0"/>
    <n v="1"/>
    <n v="3"/>
    <x v="2"/>
    <x v="0"/>
    <n v="53"/>
    <x v="8"/>
    <x v="38"/>
    <n v="299368555"/>
    <s v="201 Miller Street"/>
    <x v="32"/>
    <x v="26"/>
    <x v="13"/>
    <n v="2060"/>
    <s v="APAC"/>
    <s v="O'Hara"/>
    <s v="Anna"/>
    <s v="Medium"/>
  </r>
  <r>
    <n v="10392"/>
    <n v="37"/>
    <n v="59.96"/>
    <n v="3"/>
    <x v="1406"/>
    <x v="227"/>
    <x v="0"/>
    <n v="1"/>
    <n v="3"/>
    <x v="2"/>
    <x v="0"/>
    <n v="62"/>
    <x v="12"/>
    <x v="47"/>
    <s v="7675-3555"/>
    <s v="Kirchgasse 6"/>
    <x v="39"/>
    <x v="32"/>
    <x v="12"/>
    <n v="8010"/>
    <s v="EMEA"/>
    <s v="Mendel"/>
    <s v="Roland"/>
    <s v="Small"/>
  </r>
  <r>
    <n v="10392"/>
    <n v="29"/>
    <n v="86.92"/>
    <n v="2"/>
    <x v="1407"/>
    <x v="227"/>
    <x v="0"/>
    <n v="1"/>
    <n v="3"/>
    <x v="2"/>
    <x v="0"/>
    <n v="104"/>
    <x v="14"/>
    <x v="47"/>
    <s v="7675-3555"/>
    <s v="Kirchgasse 6"/>
    <x v="39"/>
    <x v="32"/>
    <x v="12"/>
    <n v="8010"/>
    <s v="EMEA"/>
    <s v="Mendel"/>
    <s v="Roland"/>
    <s v="Small"/>
  </r>
  <r>
    <n v="10392"/>
    <n v="36"/>
    <n v="100"/>
    <n v="1"/>
    <x v="18"/>
    <x v="227"/>
    <x v="0"/>
    <n v="1"/>
    <n v="3"/>
    <x v="2"/>
    <x v="0"/>
    <n v="99"/>
    <x v="25"/>
    <x v="47"/>
    <s v="7675-3555"/>
    <s v="Kirchgasse 6"/>
    <x v="39"/>
    <x v="32"/>
    <x v="12"/>
    <n v="8010"/>
    <s v="EMEA"/>
    <s v="Mendel"/>
    <s v="Roland"/>
    <s v="Medium"/>
  </r>
  <r>
    <n v="10394"/>
    <n v="31"/>
    <n v="50.29"/>
    <n v="2"/>
    <x v="1408"/>
    <x v="228"/>
    <x v="0"/>
    <n v="1"/>
    <n v="3"/>
    <x v="2"/>
    <x v="2"/>
    <n v="57"/>
    <x v="29"/>
    <x v="4"/>
    <s v="(91) 555 94 44"/>
    <s v="C/ Moralzarzal, 86"/>
    <x v="4"/>
    <x v="4"/>
    <x v="3"/>
    <n v="28034"/>
    <s v="EMEA"/>
    <s v="Freyre"/>
    <s v="Diego"/>
    <s v="Small"/>
  </r>
  <r>
    <n v="10394"/>
    <n v="46"/>
    <n v="38.9"/>
    <n v="6"/>
    <x v="1409"/>
    <x v="228"/>
    <x v="0"/>
    <n v="1"/>
    <n v="3"/>
    <x v="2"/>
    <x v="2"/>
    <n v="35"/>
    <x v="28"/>
    <x v="4"/>
    <s v="(91) 555 94 44"/>
    <s v="C/ Moralzarzal, 86"/>
    <x v="4"/>
    <x v="4"/>
    <x v="3"/>
    <n v="28034"/>
    <s v="EMEA"/>
    <s v="Freyre"/>
    <s v="Diego"/>
    <s v="Small"/>
  </r>
  <r>
    <n v="10394"/>
    <n v="30"/>
    <n v="60.28"/>
    <n v="4"/>
    <x v="1410"/>
    <x v="228"/>
    <x v="0"/>
    <n v="1"/>
    <n v="3"/>
    <x v="2"/>
    <x v="3"/>
    <n v="62"/>
    <x v="34"/>
    <x v="4"/>
    <s v="(91) 555 94 44"/>
    <s v="C/ Moralzarzal, 86"/>
    <x v="4"/>
    <x v="4"/>
    <x v="3"/>
    <n v="28034"/>
    <s v="EMEA"/>
    <s v="Freyre"/>
    <s v="Diego"/>
    <s v="Small"/>
  </r>
  <r>
    <n v="10394"/>
    <n v="22"/>
    <n v="100"/>
    <n v="5"/>
    <x v="36"/>
    <x v="228"/>
    <x v="0"/>
    <n v="1"/>
    <n v="3"/>
    <x v="2"/>
    <x v="2"/>
    <n v="169"/>
    <x v="30"/>
    <x v="4"/>
    <s v="(91) 555 94 44"/>
    <s v="C/ Moralzarzal, 86"/>
    <x v="4"/>
    <x v="4"/>
    <x v="3"/>
    <n v="28034"/>
    <s v="EMEA"/>
    <s v="Freyre"/>
    <s v="Diego"/>
    <s v="Medium"/>
  </r>
  <r>
    <n v="10394"/>
    <n v="36"/>
    <n v="62.77"/>
    <n v="3"/>
    <x v="1411"/>
    <x v="228"/>
    <x v="0"/>
    <n v="1"/>
    <n v="3"/>
    <x v="2"/>
    <x v="1"/>
    <n v="54"/>
    <x v="26"/>
    <x v="4"/>
    <s v="(91) 555 94 44"/>
    <s v="C/ Moralzarzal, 86"/>
    <x v="4"/>
    <x v="4"/>
    <x v="3"/>
    <n v="28034"/>
    <s v="EMEA"/>
    <s v="Freyre"/>
    <s v="Diego"/>
    <s v="Small"/>
  </r>
  <r>
    <n v="10394"/>
    <n v="37"/>
    <n v="100"/>
    <n v="1"/>
    <x v="87"/>
    <x v="228"/>
    <x v="0"/>
    <n v="1"/>
    <n v="3"/>
    <x v="2"/>
    <x v="2"/>
    <n v="143"/>
    <x v="37"/>
    <x v="4"/>
    <s v="(91) 555 94 44"/>
    <s v="C/ Moralzarzal, 86"/>
    <x v="4"/>
    <x v="4"/>
    <x v="3"/>
    <n v="28034"/>
    <s v="EMEA"/>
    <s v="Freyre"/>
    <s v="Diego"/>
    <s v="Medium"/>
  </r>
  <r>
    <n v="10394"/>
    <n v="37"/>
    <n v="100"/>
    <n v="7"/>
    <x v="87"/>
    <x v="228"/>
    <x v="0"/>
    <n v="1"/>
    <n v="3"/>
    <x v="2"/>
    <x v="2"/>
    <n v="118"/>
    <x v="32"/>
    <x v="4"/>
    <s v="(91) 555 94 44"/>
    <s v="C/ Moralzarzal, 86"/>
    <x v="4"/>
    <x v="4"/>
    <x v="3"/>
    <n v="28034"/>
    <s v="EMEA"/>
    <s v="Freyre"/>
    <s v="Diego"/>
    <s v="Medium"/>
  </r>
  <r>
    <n v="10395"/>
    <n v="33"/>
    <n v="69.12"/>
    <n v="1"/>
    <x v="1412"/>
    <x v="229"/>
    <x v="0"/>
    <n v="1"/>
    <n v="3"/>
    <x v="2"/>
    <x v="2"/>
    <n v="207"/>
    <x v="51"/>
    <x v="30"/>
    <s v="+33 1 46 62 7555"/>
    <s v="27 rue du Colonel Pierre Avia"/>
    <x v="13"/>
    <x v="12"/>
    <x v="9"/>
    <n v="75508"/>
    <s v="EMEA"/>
    <s v="Da Cunha"/>
    <s v="Daniel"/>
    <s v="Small"/>
  </r>
  <r>
    <n v="10395"/>
    <n v="32"/>
    <n v="100"/>
    <n v="2"/>
    <x v="52"/>
    <x v="229"/>
    <x v="0"/>
    <n v="1"/>
    <n v="3"/>
    <x v="2"/>
    <x v="2"/>
    <n v="136"/>
    <x v="53"/>
    <x v="30"/>
    <s v="+33 1 46 62 7555"/>
    <s v="27 rue du Colonel Pierre Avia"/>
    <x v="13"/>
    <x v="12"/>
    <x v="9"/>
    <n v="75508"/>
    <s v="EMEA"/>
    <s v="Da Cunha"/>
    <s v="Daniel"/>
    <s v="Medium"/>
  </r>
  <r>
    <n v="10395"/>
    <n v="45"/>
    <n v="100"/>
    <n v="3"/>
    <x v="74"/>
    <x v="229"/>
    <x v="0"/>
    <n v="1"/>
    <n v="3"/>
    <x v="2"/>
    <x v="3"/>
    <n v="58"/>
    <x v="27"/>
    <x v="30"/>
    <s v="+33 1 46 62 7555"/>
    <s v="27 rue du Colonel Pierre Avia"/>
    <x v="13"/>
    <x v="12"/>
    <x v="9"/>
    <n v="75508"/>
    <s v="EMEA"/>
    <s v="Da Cunha"/>
    <s v="Daniel"/>
    <s v="Large"/>
  </r>
  <r>
    <n v="10395"/>
    <n v="46"/>
    <n v="100"/>
    <n v="4"/>
    <x v="20"/>
    <x v="229"/>
    <x v="0"/>
    <n v="1"/>
    <n v="3"/>
    <x v="2"/>
    <x v="1"/>
    <n v="115"/>
    <x v="35"/>
    <x v="30"/>
    <s v="+33 1 46 62 7555"/>
    <s v="27 rue du Colonel Pierre Avia"/>
    <x v="13"/>
    <x v="12"/>
    <x v="9"/>
    <n v="75508"/>
    <s v="EMEA"/>
    <s v="Da Cunha"/>
    <s v="Daniel"/>
    <s v="Medium"/>
  </r>
  <r>
    <n v="10396"/>
    <n v="24"/>
    <n v="89.75"/>
    <n v="4"/>
    <x v="1413"/>
    <x v="230"/>
    <x v="0"/>
    <n v="1"/>
    <n v="3"/>
    <x v="2"/>
    <x v="3"/>
    <n v="100"/>
    <x v="49"/>
    <x v="13"/>
    <n v="4155551450"/>
    <s v="5677 Strong St."/>
    <x v="12"/>
    <x v="10"/>
    <x v="0"/>
    <n v="97562"/>
    <s v="NA"/>
    <s v="Nelson"/>
    <s v="Valarie"/>
    <s v="Small"/>
  </r>
  <r>
    <n v="10396"/>
    <n v="27"/>
    <n v="83.2"/>
    <n v="7"/>
    <x v="1414"/>
    <x v="230"/>
    <x v="0"/>
    <n v="1"/>
    <n v="3"/>
    <x v="2"/>
    <x v="0"/>
    <n v="88"/>
    <x v="47"/>
    <x v="13"/>
    <n v="4155551450"/>
    <s v="5677 Strong St."/>
    <x v="12"/>
    <x v="10"/>
    <x v="0"/>
    <n v="97562"/>
    <s v="NA"/>
    <s v="Nelson"/>
    <s v="Valarie"/>
    <s v="Small"/>
  </r>
  <r>
    <n v="10396"/>
    <n v="39"/>
    <n v="66.67"/>
    <n v="1"/>
    <x v="1415"/>
    <x v="230"/>
    <x v="0"/>
    <n v="1"/>
    <n v="3"/>
    <x v="2"/>
    <x v="4"/>
    <n v="66"/>
    <x v="44"/>
    <x v="13"/>
    <n v="4155551450"/>
    <s v="5677 Strong St."/>
    <x v="12"/>
    <x v="10"/>
    <x v="0"/>
    <n v="97562"/>
    <s v="NA"/>
    <s v="Nelson"/>
    <s v="Valarie"/>
    <s v="Small"/>
  </r>
  <r>
    <n v="10396"/>
    <n v="33"/>
    <n v="100"/>
    <n v="3"/>
    <x v="29"/>
    <x v="230"/>
    <x v="0"/>
    <n v="1"/>
    <n v="3"/>
    <x v="2"/>
    <x v="2"/>
    <n v="173"/>
    <x v="45"/>
    <x v="13"/>
    <n v="4155551450"/>
    <s v="5677 Strong St."/>
    <x v="12"/>
    <x v="10"/>
    <x v="0"/>
    <n v="97562"/>
    <s v="NA"/>
    <s v="Nelson"/>
    <s v="Valarie"/>
    <s v="Medium"/>
  </r>
  <r>
    <n v="10396"/>
    <n v="33"/>
    <n v="100"/>
    <n v="2"/>
    <x v="29"/>
    <x v="230"/>
    <x v="0"/>
    <n v="1"/>
    <n v="3"/>
    <x v="2"/>
    <x v="0"/>
    <n v="136"/>
    <x v="42"/>
    <x v="13"/>
    <n v="4155551450"/>
    <s v="5677 Strong St."/>
    <x v="12"/>
    <x v="10"/>
    <x v="0"/>
    <n v="97562"/>
    <s v="NA"/>
    <s v="Nelson"/>
    <s v="Valarie"/>
    <s v="Medium"/>
  </r>
  <r>
    <n v="10396"/>
    <n v="37"/>
    <n v="90.57"/>
    <n v="8"/>
    <x v="1416"/>
    <x v="230"/>
    <x v="0"/>
    <n v="1"/>
    <n v="3"/>
    <x v="2"/>
    <x v="0"/>
    <n v="83"/>
    <x v="50"/>
    <x v="13"/>
    <n v="4155551450"/>
    <s v="5677 Strong St."/>
    <x v="12"/>
    <x v="10"/>
    <x v="0"/>
    <n v="97562"/>
    <s v="NA"/>
    <s v="Nelson"/>
    <s v="Valarie"/>
    <s v="Medium"/>
  </r>
  <r>
    <n v="10396"/>
    <n v="45"/>
    <n v="100"/>
    <n v="5"/>
    <x v="74"/>
    <x v="230"/>
    <x v="0"/>
    <n v="1"/>
    <n v="3"/>
    <x v="2"/>
    <x v="0"/>
    <n v="87"/>
    <x v="48"/>
    <x v="13"/>
    <n v="4155551450"/>
    <s v="5677 Strong St."/>
    <x v="12"/>
    <x v="10"/>
    <x v="0"/>
    <n v="97562"/>
    <s v="NA"/>
    <s v="Nelson"/>
    <s v="Valarie"/>
    <s v="Medium"/>
  </r>
  <r>
    <n v="10396"/>
    <n v="49"/>
    <n v="100"/>
    <n v="6"/>
    <x v="94"/>
    <x v="230"/>
    <x v="0"/>
    <n v="1"/>
    <n v="3"/>
    <x v="2"/>
    <x v="4"/>
    <n v="122"/>
    <x v="52"/>
    <x v="13"/>
    <n v="4155551450"/>
    <s v="5677 Strong St."/>
    <x v="12"/>
    <x v="10"/>
    <x v="0"/>
    <n v="97562"/>
    <s v="NA"/>
    <s v="Nelson"/>
    <s v="Valarie"/>
    <s v="Medium"/>
  </r>
  <r>
    <n v="10397"/>
    <n v="22"/>
    <n v="66.5"/>
    <n v="4"/>
    <x v="1286"/>
    <x v="231"/>
    <x v="0"/>
    <n v="1"/>
    <n v="3"/>
    <x v="2"/>
    <x v="4"/>
    <n v="72"/>
    <x v="41"/>
    <x v="31"/>
    <s v="61.77.6555"/>
    <s v="1 rue Alsace-Lorraine"/>
    <x v="26"/>
    <x v="25"/>
    <x v="9"/>
    <n v="31000"/>
    <s v="EMEA"/>
    <s v="Roulet"/>
    <s v="Annette"/>
    <s v="Small"/>
  </r>
  <r>
    <n v="10397"/>
    <n v="34"/>
    <n v="62.24"/>
    <n v="1"/>
    <x v="1417"/>
    <x v="231"/>
    <x v="0"/>
    <n v="1"/>
    <n v="3"/>
    <x v="2"/>
    <x v="4"/>
    <n v="54"/>
    <x v="39"/>
    <x v="31"/>
    <s v="61.77.6555"/>
    <s v="1 rue Alsace-Lorraine"/>
    <x v="26"/>
    <x v="25"/>
    <x v="9"/>
    <n v="31000"/>
    <s v="EMEA"/>
    <s v="Roulet"/>
    <s v="Annette"/>
    <s v="Small"/>
  </r>
  <r>
    <n v="10397"/>
    <n v="32"/>
    <n v="80.55"/>
    <n v="5"/>
    <x v="1418"/>
    <x v="231"/>
    <x v="0"/>
    <n v="1"/>
    <n v="3"/>
    <x v="2"/>
    <x v="4"/>
    <n v="86"/>
    <x v="40"/>
    <x v="31"/>
    <s v="61.77.6555"/>
    <s v="1 rue Alsace-Lorraine"/>
    <x v="26"/>
    <x v="25"/>
    <x v="9"/>
    <n v="31000"/>
    <s v="EMEA"/>
    <s v="Roulet"/>
    <s v="Annette"/>
    <s v="Small"/>
  </r>
  <r>
    <n v="10397"/>
    <n v="36"/>
    <n v="100"/>
    <n v="2"/>
    <x v="18"/>
    <x v="231"/>
    <x v="0"/>
    <n v="1"/>
    <n v="3"/>
    <x v="2"/>
    <x v="4"/>
    <n v="99"/>
    <x v="43"/>
    <x v="31"/>
    <s v="61.77.6555"/>
    <s v="1 rue Alsace-Lorraine"/>
    <x v="26"/>
    <x v="25"/>
    <x v="9"/>
    <n v="31000"/>
    <s v="EMEA"/>
    <s v="Roulet"/>
    <s v="Annette"/>
    <s v="Medium"/>
  </r>
  <r>
    <n v="10397"/>
    <n v="48"/>
    <n v="100"/>
    <n v="3"/>
    <x v="98"/>
    <x v="231"/>
    <x v="0"/>
    <n v="1"/>
    <n v="3"/>
    <x v="2"/>
    <x v="4"/>
    <n v="100"/>
    <x v="46"/>
    <x v="31"/>
    <s v="61.77.6555"/>
    <s v="1 rue Alsace-Lorraine"/>
    <x v="26"/>
    <x v="25"/>
    <x v="9"/>
    <n v="31000"/>
    <s v="EMEA"/>
    <s v="Roulet"/>
    <s v="Annette"/>
    <s v="Medium"/>
  </r>
  <r>
    <n v="10398"/>
    <n v="34"/>
    <n v="40.22"/>
    <n v="1"/>
    <x v="1419"/>
    <x v="232"/>
    <x v="0"/>
    <n v="1"/>
    <n v="3"/>
    <x v="2"/>
    <x v="5"/>
    <n v="49"/>
    <x v="59"/>
    <x v="21"/>
    <s v="26.47.1555"/>
    <s v="59 rue de l'Abbaye"/>
    <x v="19"/>
    <x v="18"/>
    <x v="9"/>
    <n v="51100"/>
    <s v="EMEA"/>
    <s v="Henriot"/>
    <s v="Paul"/>
    <s v="Small"/>
  </r>
  <r>
    <n v="10398"/>
    <n v="22"/>
    <n v="67.41"/>
    <n v="4"/>
    <x v="1420"/>
    <x v="232"/>
    <x v="0"/>
    <n v="1"/>
    <n v="3"/>
    <x v="2"/>
    <x v="0"/>
    <n v="68"/>
    <x v="57"/>
    <x v="21"/>
    <s v="26.47.1555"/>
    <s v="59 rue de l'Abbaye"/>
    <x v="19"/>
    <x v="18"/>
    <x v="9"/>
    <n v="51100"/>
    <s v="EMEA"/>
    <s v="Henriot"/>
    <s v="Paul"/>
    <s v="Small"/>
  </r>
  <r>
    <n v="10398"/>
    <n v="28"/>
    <n v="57.55"/>
    <n v="3"/>
    <x v="1312"/>
    <x v="232"/>
    <x v="0"/>
    <n v="1"/>
    <n v="3"/>
    <x v="2"/>
    <x v="5"/>
    <n v="68"/>
    <x v="70"/>
    <x v="21"/>
    <s v="26.47.1555"/>
    <s v="59 rue de l'Abbaye"/>
    <x v="19"/>
    <x v="18"/>
    <x v="9"/>
    <n v="51100"/>
    <s v="EMEA"/>
    <s v="Henriot"/>
    <s v="Paul"/>
    <s v="Small"/>
  </r>
  <r>
    <n v="10398"/>
    <n v="49"/>
    <n v="36.659999999999997"/>
    <n v="5"/>
    <x v="1421"/>
    <x v="232"/>
    <x v="0"/>
    <n v="1"/>
    <n v="3"/>
    <x v="2"/>
    <x v="0"/>
    <n v="43"/>
    <x v="54"/>
    <x v="21"/>
    <s v="26.47.1555"/>
    <s v="59 rue de l'Abbaye"/>
    <x v="19"/>
    <x v="18"/>
    <x v="9"/>
    <n v="51100"/>
    <s v="EMEA"/>
    <s v="Henriot"/>
    <s v="Paul"/>
    <s v="Small"/>
  </r>
  <r>
    <n v="10398"/>
    <n v="29"/>
    <n v="65.599999999999994"/>
    <n v="10"/>
    <x v="1422"/>
    <x v="232"/>
    <x v="0"/>
    <n v="1"/>
    <n v="3"/>
    <x v="2"/>
    <x v="5"/>
    <n v="80"/>
    <x v="66"/>
    <x v="21"/>
    <s v="26.47.1555"/>
    <s v="59 rue de l'Abbaye"/>
    <x v="19"/>
    <x v="18"/>
    <x v="9"/>
    <n v="51100"/>
    <s v="EMEA"/>
    <s v="Henriot"/>
    <s v="Paul"/>
    <s v="Small"/>
  </r>
  <r>
    <n v="10398"/>
    <n v="22"/>
    <n v="86.76"/>
    <n v="8"/>
    <x v="1423"/>
    <x v="232"/>
    <x v="0"/>
    <n v="1"/>
    <n v="3"/>
    <x v="2"/>
    <x v="5"/>
    <n v="99"/>
    <x v="67"/>
    <x v="21"/>
    <s v="26.47.1555"/>
    <s v="59 rue de l'Abbaye"/>
    <x v="19"/>
    <x v="18"/>
    <x v="9"/>
    <n v="51100"/>
    <s v="EMEA"/>
    <s v="Henriot"/>
    <s v="Paul"/>
    <s v="Small"/>
  </r>
  <r>
    <n v="10398"/>
    <n v="28"/>
    <n v="72.260000000000005"/>
    <n v="18"/>
    <x v="1424"/>
    <x v="232"/>
    <x v="0"/>
    <n v="1"/>
    <n v="3"/>
    <x v="2"/>
    <x v="4"/>
    <n v="86"/>
    <x v="68"/>
    <x v="21"/>
    <s v="26.47.1555"/>
    <s v="59 rue de l'Abbaye"/>
    <x v="19"/>
    <x v="18"/>
    <x v="9"/>
    <n v="51100"/>
    <s v="EMEA"/>
    <s v="Henriot"/>
    <s v="Paul"/>
    <s v="Small"/>
  </r>
  <r>
    <n v="10398"/>
    <n v="23"/>
    <n v="100"/>
    <n v="9"/>
    <x v="25"/>
    <x v="232"/>
    <x v="0"/>
    <n v="1"/>
    <n v="3"/>
    <x v="2"/>
    <x v="5"/>
    <n v="118"/>
    <x v="64"/>
    <x v="21"/>
    <s v="26.47.1555"/>
    <s v="59 rue de l'Abbaye"/>
    <x v="19"/>
    <x v="18"/>
    <x v="9"/>
    <n v="51100"/>
    <s v="EMEA"/>
    <s v="Henriot"/>
    <s v="Paul"/>
    <s v="Small"/>
  </r>
  <r>
    <n v="10398"/>
    <n v="34"/>
    <n v="71.67"/>
    <n v="13"/>
    <x v="1425"/>
    <x v="232"/>
    <x v="0"/>
    <n v="1"/>
    <n v="3"/>
    <x v="2"/>
    <x v="0"/>
    <n v="65"/>
    <x v="55"/>
    <x v="21"/>
    <s v="26.47.1555"/>
    <s v="59 rue de l'Abbaye"/>
    <x v="19"/>
    <x v="18"/>
    <x v="9"/>
    <n v="51100"/>
    <s v="EMEA"/>
    <s v="Henriot"/>
    <s v="Paul"/>
    <s v="Small"/>
  </r>
  <r>
    <n v="10398"/>
    <n v="34"/>
    <n v="76.88"/>
    <n v="15"/>
    <x v="1426"/>
    <x v="232"/>
    <x v="0"/>
    <n v="1"/>
    <n v="3"/>
    <x v="2"/>
    <x v="5"/>
    <n v="84"/>
    <x v="62"/>
    <x v="21"/>
    <s v="26.47.1555"/>
    <s v="59 rue de l'Abbaye"/>
    <x v="19"/>
    <x v="18"/>
    <x v="9"/>
    <n v="51100"/>
    <s v="EMEA"/>
    <s v="Henriot"/>
    <s v="Paul"/>
    <s v="Small"/>
  </r>
  <r>
    <n v="10398"/>
    <n v="41"/>
    <n v="68.239999999999995"/>
    <n v="2"/>
    <x v="1427"/>
    <x v="232"/>
    <x v="0"/>
    <n v="1"/>
    <n v="3"/>
    <x v="2"/>
    <x v="5"/>
    <n v="68"/>
    <x v="65"/>
    <x v="21"/>
    <s v="26.47.1555"/>
    <s v="59 rue de l'Abbaye"/>
    <x v="19"/>
    <x v="18"/>
    <x v="9"/>
    <n v="51100"/>
    <s v="EMEA"/>
    <s v="Henriot"/>
    <s v="Paul"/>
    <s v="Small"/>
  </r>
  <r>
    <n v="10398"/>
    <n v="36"/>
    <n v="87.36"/>
    <n v="12"/>
    <x v="1428"/>
    <x v="232"/>
    <x v="0"/>
    <n v="1"/>
    <n v="3"/>
    <x v="2"/>
    <x v="5"/>
    <n v="74"/>
    <x v="60"/>
    <x v="21"/>
    <s v="26.47.1555"/>
    <s v="59 rue de l'Abbaye"/>
    <x v="19"/>
    <x v="18"/>
    <x v="9"/>
    <n v="51100"/>
    <s v="EMEA"/>
    <s v="Henriot"/>
    <s v="Paul"/>
    <s v="Medium"/>
  </r>
  <r>
    <n v="10398"/>
    <n v="33"/>
    <n v="100"/>
    <n v="11"/>
    <x v="29"/>
    <x v="232"/>
    <x v="0"/>
    <n v="1"/>
    <n v="3"/>
    <x v="2"/>
    <x v="5"/>
    <n v="157"/>
    <x v="69"/>
    <x v="21"/>
    <s v="26.47.1555"/>
    <s v="59 rue de l'Abbaye"/>
    <x v="19"/>
    <x v="18"/>
    <x v="9"/>
    <n v="51100"/>
    <s v="EMEA"/>
    <s v="Henriot"/>
    <s v="Paul"/>
    <s v="Medium"/>
  </r>
  <r>
    <n v="10398"/>
    <n v="45"/>
    <n v="78.25"/>
    <n v="14"/>
    <x v="1429"/>
    <x v="232"/>
    <x v="0"/>
    <n v="1"/>
    <n v="3"/>
    <x v="2"/>
    <x v="5"/>
    <n v="72"/>
    <x v="56"/>
    <x v="21"/>
    <s v="26.47.1555"/>
    <s v="59 rue de l'Abbaye"/>
    <x v="19"/>
    <x v="18"/>
    <x v="9"/>
    <n v="51100"/>
    <s v="EMEA"/>
    <s v="Henriot"/>
    <s v="Paul"/>
    <s v="Medium"/>
  </r>
  <r>
    <n v="10398"/>
    <n v="36"/>
    <n v="100"/>
    <n v="7"/>
    <x v="18"/>
    <x v="232"/>
    <x v="0"/>
    <n v="1"/>
    <n v="3"/>
    <x v="2"/>
    <x v="4"/>
    <n v="90"/>
    <x v="61"/>
    <x v="21"/>
    <s v="26.47.1555"/>
    <s v="59 rue de l'Abbaye"/>
    <x v="19"/>
    <x v="18"/>
    <x v="9"/>
    <n v="51100"/>
    <s v="EMEA"/>
    <s v="Henriot"/>
    <s v="Paul"/>
    <s v="Medium"/>
  </r>
  <r>
    <n v="10398"/>
    <n v="47"/>
    <n v="87.69"/>
    <n v="6"/>
    <x v="1430"/>
    <x v="232"/>
    <x v="0"/>
    <n v="1"/>
    <n v="3"/>
    <x v="2"/>
    <x v="5"/>
    <n v="91"/>
    <x v="63"/>
    <x v="21"/>
    <s v="26.47.1555"/>
    <s v="59 rue de l'Abbaye"/>
    <x v="19"/>
    <x v="18"/>
    <x v="9"/>
    <n v="51100"/>
    <s v="EMEA"/>
    <s v="Henriot"/>
    <s v="Paul"/>
    <s v="Medium"/>
  </r>
  <r>
    <n v="10398"/>
    <n v="43"/>
    <n v="100"/>
    <n v="16"/>
    <x v="42"/>
    <x v="232"/>
    <x v="0"/>
    <n v="1"/>
    <n v="3"/>
    <x v="2"/>
    <x v="5"/>
    <n v="109"/>
    <x v="58"/>
    <x v="21"/>
    <s v="26.47.1555"/>
    <s v="59 rue de l'Abbaye"/>
    <x v="19"/>
    <x v="18"/>
    <x v="9"/>
    <n v="51100"/>
    <s v="EMEA"/>
    <s v="Henriot"/>
    <s v="Paul"/>
    <s v="Medium"/>
  </r>
  <r>
    <n v="10398"/>
    <n v="45"/>
    <n v="100"/>
    <n v="17"/>
    <x v="74"/>
    <x v="232"/>
    <x v="0"/>
    <n v="1"/>
    <n v="3"/>
    <x v="2"/>
    <x v="0"/>
    <n v="105"/>
    <x v="71"/>
    <x v="21"/>
    <s v="26.47.1555"/>
    <s v="59 rue de l'Abbaye"/>
    <x v="19"/>
    <x v="18"/>
    <x v="9"/>
    <n v="51100"/>
    <s v="EMEA"/>
    <s v="Henriot"/>
    <s v="Paul"/>
    <s v="Medium"/>
  </r>
  <r>
    <n v="10400"/>
    <n v="20"/>
    <n v="56.12"/>
    <n v="4"/>
    <x v="1431"/>
    <x v="233"/>
    <x v="0"/>
    <n v="2"/>
    <n v="4"/>
    <x v="2"/>
    <x v="5"/>
    <n v="49"/>
    <x v="59"/>
    <x v="81"/>
    <n v="4085553659"/>
    <s v="3086 Ingle Ln."/>
    <x v="66"/>
    <x v="10"/>
    <x v="0"/>
    <n v="94217"/>
    <s v="NA"/>
    <s v="Frick"/>
    <s v="Sue"/>
    <s v="Small"/>
  </r>
  <r>
    <n v="10400"/>
    <n v="24"/>
    <n v="61.66"/>
    <n v="2"/>
    <x v="1432"/>
    <x v="233"/>
    <x v="0"/>
    <n v="2"/>
    <n v="4"/>
    <x v="2"/>
    <x v="5"/>
    <n v="68"/>
    <x v="70"/>
    <x v="81"/>
    <n v="4085553659"/>
    <s v="3086 Ingle Ln."/>
    <x v="66"/>
    <x v="10"/>
    <x v="0"/>
    <n v="94217"/>
    <s v="NA"/>
    <s v="Frick"/>
    <s v="Sue"/>
    <s v="Small"/>
  </r>
  <r>
    <n v="10400"/>
    <n v="38"/>
    <n v="57.2"/>
    <n v="3"/>
    <x v="908"/>
    <x v="233"/>
    <x v="0"/>
    <n v="2"/>
    <n v="4"/>
    <x v="2"/>
    <x v="0"/>
    <n v="65"/>
    <x v="55"/>
    <x v="81"/>
    <n v="4085553659"/>
    <s v="3086 Ingle Ln."/>
    <x v="66"/>
    <x v="10"/>
    <x v="0"/>
    <n v="94217"/>
    <s v="NA"/>
    <s v="Frick"/>
    <s v="Sue"/>
    <s v="Small"/>
  </r>
  <r>
    <n v="10400"/>
    <n v="30"/>
    <n v="74.84"/>
    <n v="7"/>
    <x v="1433"/>
    <x v="233"/>
    <x v="0"/>
    <n v="2"/>
    <n v="4"/>
    <x v="2"/>
    <x v="4"/>
    <n v="86"/>
    <x v="68"/>
    <x v="81"/>
    <n v="4085553659"/>
    <s v="3086 Ingle Ln."/>
    <x v="66"/>
    <x v="10"/>
    <x v="0"/>
    <n v="94217"/>
    <s v="NA"/>
    <s v="Frick"/>
    <s v="Sue"/>
    <s v="Small"/>
  </r>
  <r>
    <n v="10400"/>
    <n v="42"/>
    <n v="72.959999999999994"/>
    <n v="8"/>
    <x v="1434"/>
    <x v="233"/>
    <x v="0"/>
    <n v="2"/>
    <n v="4"/>
    <x v="2"/>
    <x v="0"/>
    <n v="83"/>
    <x v="50"/>
    <x v="81"/>
    <n v="4085553659"/>
    <s v="3086 Ingle Ln."/>
    <x v="66"/>
    <x v="10"/>
    <x v="0"/>
    <n v="94217"/>
    <s v="NA"/>
    <s v="Frick"/>
    <s v="Sue"/>
    <s v="Medium"/>
  </r>
  <r>
    <n v="10400"/>
    <n v="34"/>
    <n v="100"/>
    <n v="1"/>
    <x v="30"/>
    <x v="233"/>
    <x v="0"/>
    <n v="2"/>
    <n v="4"/>
    <x v="2"/>
    <x v="5"/>
    <n v="157"/>
    <x v="69"/>
    <x v="81"/>
    <n v="4085553659"/>
    <s v="3086 Ingle Ln."/>
    <x v="66"/>
    <x v="10"/>
    <x v="0"/>
    <n v="94217"/>
    <s v="NA"/>
    <s v="Frick"/>
    <s v="Sue"/>
    <s v="Medium"/>
  </r>
  <r>
    <n v="10400"/>
    <n v="46"/>
    <n v="87.8"/>
    <n v="5"/>
    <x v="1435"/>
    <x v="233"/>
    <x v="0"/>
    <n v="2"/>
    <n v="4"/>
    <x v="2"/>
    <x v="4"/>
    <n v="90"/>
    <x v="61"/>
    <x v="81"/>
    <n v="4085553659"/>
    <s v="3086 Ingle Ln."/>
    <x v="66"/>
    <x v="10"/>
    <x v="0"/>
    <n v="94217"/>
    <s v="NA"/>
    <s v="Frick"/>
    <s v="Sue"/>
    <s v="Medium"/>
  </r>
  <r>
    <n v="10400"/>
    <n v="58"/>
    <n v="100"/>
    <n v="6"/>
    <x v="1436"/>
    <x v="233"/>
    <x v="0"/>
    <n v="2"/>
    <n v="4"/>
    <x v="2"/>
    <x v="0"/>
    <n v="105"/>
    <x v="71"/>
    <x v="81"/>
    <n v="4085553659"/>
    <s v="3086 Ingle Ln."/>
    <x v="66"/>
    <x v="10"/>
    <x v="0"/>
    <n v="94217"/>
    <s v="NA"/>
    <s v="Frick"/>
    <s v="Sue"/>
    <s v="Large"/>
  </r>
  <r>
    <n v="10400"/>
    <n v="64"/>
    <n v="100"/>
    <n v="9"/>
    <x v="1437"/>
    <x v="233"/>
    <x v="0"/>
    <n v="2"/>
    <n v="4"/>
    <x v="2"/>
    <x v="2"/>
    <n v="136"/>
    <x v="53"/>
    <x v="81"/>
    <n v="4085553659"/>
    <s v="3086 Ingle Ln."/>
    <x v="66"/>
    <x v="10"/>
    <x v="0"/>
    <n v="94217"/>
    <s v="NA"/>
    <s v="Frick"/>
    <s v="Sue"/>
    <s v="Large"/>
  </r>
  <r>
    <n v="10401"/>
    <n v="11"/>
    <n v="100"/>
    <n v="8"/>
    <x v="1438"/>
    <x v="234"/>
    <x v="3"/>
    <n v="2"/>
    <n v="4"/>
    <x v="2"/>
    <x v="5"/>
    <n v="91"/>
    <x v="63"/>
    <x v="77"/>
    <n v="2015559350"/>
    <s v="7476 Moss Rd."/>
    <x v="63"/>
    <x v="53"/>
    <x v="0"/>
    <n v="94019"/>
    <s v="NA"/>
    <s v="Brown"/>
    <s v="William"/>
    <s v="Small"/>
  </r>
  <r>
    <n v="10401"/>
    <n v="56"/>
    <n v="35.35"/>
    <n v="7"/>
    <x v="1439"/>
    <x v="234"/>
    <x v="3"/>
    <n v="2"/>
    <n v="4"/>
    <x v="2"/>
    <x v="0"/>
    <n v="43"/>
    <x v="54"/>
    <x v="77"/>
    <n v="2015559350"/>
    <s v="7476 Moss Rd."/>
    <x v="63"/>
    <x v="53"/>
    <x v="0"/>
    <n v="94019"/>
    <s v="NA"/>
    <s v="Brown"/>
    <s v="William"/>
    <s v="Small"/>
  </r>
  <r>
    <n v="10401"/>
    <n v="21"/>
    <n v="96.11"/>
    <n v="2"/>
    <x v="1440"/>
    <x v="234"/>
    <x v="3"/>
    <n v="2"/>
    <n v="4"/>
    <x v="2"/>
    <x v="5"/>
    <n v="118"/>
    <x v="64"/>
    <x v="77"/>
    <n v="2015559350"/>
    <s v="7476 Moss Rd."/>
    <x v="63"/>
    <x v="53"/>
    <x v="0"/>
    <n v="94019"/>
    <s v="NA"/>
    <s v="Brown"/>
    <s v="William"/>
    <s v="Small"/>
  </r>
  <r>
    <n v="10401"/>
    <n v="28"/>
    <n v="72.55"/>
    <n v="11"/>
    <x v="1441"/>
    <x v="234"/>
    <x v="3"/>
    <n v="2"/>
    <n v="4"/>
    <x v="2"/>
    <x v="5"/>
    <n v="74"/>
    <x v="60"/>
    <x v="77"/>
    <n v="2015559350"/>
    <s v="7476 Moss Rd."/>
    <x v="63"/>
    <x v="53"/>
    <x v="0"/>
    <n v="94019"/>
    <s v="NA"/>
    <s v="Brown"/>
    <s v="William"/>
    <s v="Small"/>
  </r>
  <r>
    <n v="10401"/>
    <n v="42"/>
    <n v="76.03"/>
    <n v="3"/>
    <x v="1442"/>
    <x v="234"/>
    <x v="3"/>
    <n v="2"/>
    <n v="4"/>
    <x v="2"/>
    <x v="5"/>
    <n v="84"/>
    <x v="62"/>
    <x v="77"/>
    <n v="2015559350"/>
    <s v="7476 Moss Rd."/>
    <x v="63"/>
    <x v="53"/>
    <x v="0"/>
    <n v="94019"/>
    <s v="NA"/>
    <s v="Brown"/>
    <s v="William"/>
    <s v="Medium"/>
  </r>
  <r>
    <n v="10401"/>
    <n v="38"/>
    <n v="96.29"/>
    <n v="5"/>
    <x v="1443"/>
    <x v="234"/>
    <x v="3"/>
    <n v="2"/>
    <n v="4"/>
    <x v="2"/>
    <x v="5"/>
    <n v="109"/>
    <x v="58"/>
    <x v="77"/>
    <n v="2015559350"/>
    <s v="7476 Moss Rd."/>
    <x v="63"/>
    <x v="53"/>
    <x v="0"/>
    <n v="94019"/>
    <s v="NA"/>
    <s v="Brown"/>
    <s v="William"/>
    <s v="Medium"/>
  </r>
  <r>
    <n v="10401"/>
    <n v="64"/>
    <n v="60.05"/>
    <n v="12"/>
    <x v="1444"/>
    <x v="234"/>
    <x v="3"/>
    <n v="2"/>
    <n v="4"/>
    <x v="2"/>
    <x v="5"/>
    <n v="68"/>
    <x v="65"/>
    <x v="77"/>
    <n v="2015559350"/>
    <s v="7476 Moss Rd."/>
    <x v="63"/>
    <x v="53"/>
    <x v="0"/>
    <n v="94019"/>
    <s v="NA"/>
    <s v="Brown"/>
    <s v="William"/>
    <s v="Medium"/>
  </r>
  <r>
    <n v="10401"/>
    <n v="52"/>
    <n v="81.14"/>
    <n v="4"/>
    <x v="1445"/>
    <x v="234"/>
    <x v="3"/>
    <n v="2"/>
    <n v="4"/>
    <x v="2"/>
    <x v="5"/>
    <n v="72"/>
    <x v="56"/>
    <x v="77"/>
    <n v="2015559350"/>
    <s v="7476 Moss Rd."/>
    <x v="63"/>
    <x v="53"/>
    <x v="0"/>
    <n v="94019"/>
    <s v="NA"/>
    <s v="Brown"/>
    <s v="William"/>
    <s v="Medium"/>
  </r>
  <r>
    <n v="10401"/>
    <n v="62"/>
    <n v="77.73"/>
    <n v="6"/>
    <x v="1446"/>
    <x v="234"/>
    <x v="3"/>
    <n v="2"/>
    <n v="4"/>
    <x v="2"/>
    <x v="0"/>
    <n v="68"/>
    <x v="57"/>
    <x v="77"/>
    <n v="2015559350"/>
    <s v="7476 Moss Rd."/>
    <x v="63"/>
    <x v="53"/>
    <x v="0"/>
    <n v="94019"/>
    <s v="NA"/>
    <s v="Brown"/>
    <s v="William"/>
    <s v="Medium"/>
  </r>
  <r>
    <n v="10401"/>
    <n v="49"/>
    <n v="100"/>
    <n v="1"/>
    <x v="94"/>
    <x v="234"/>
    <x v="3"/>
    <n v="2"/>
    <n v="4"/>
    <x v="2"/>
    <x v="6"/>
    <n v="99"/>
    <x v="72"/>
    <x v="77"/>
    <n v="2015559350"/>
    <s v="7476 Moss Rd."/>
    <x v="63"/>
    <x v="53"/>
    <x v="0"/>
    <n v="94019"/>
    <s v="NA"/>
    <s v="Brown"/>
    <s v="William"/>
    <s v="Medium"/>
  </r>
  <r>
    <n v="10401"/>
    <n v="77"/>
    <n v="92"/>
    <n v="9"/>
    <x v="1447"/>
    <x v="234"/>
    <x v="3"/>
    <n v="2"/>
    <n v="4"/>
    <x v="2"/>
    <x v="5"/>
    <n v="80"/>
    <x v="66"/>
    <x v="77"/>
    <n v="2015559350"/>
    <s v="7476 Moss Rd."/>
    <x v="63"/>
    <x v="53"/>
    <x v="0"/>
    <n v="94019"/>
    <s v="NA"/>
    <s v="Brown"/>
    <s v="William"/>
    <s v="Large"/>
  </r>
  <r>
    <n v="10401"/>
    <n v="85"/>
    <n v="88.75"/>
    <n v="10"/>
    <x v="1448"/>
    <x v="234"/>
    <x v="3"/>
    <n v="2"/>
    <n v="4"/>
    <x v="2"/>
    <x v="5"/>
    <n v="99"/>
    <x v="67"/>
    <x v="77"/>
    <n v="2015559350"/>
    <s v="7476 Moss Rd."/>
    <x v="63"/>
    <x v="53"/>
    <x v="0"/>
    <n v="94019"/>
    <s v="NA"/>
    <s v="Brown"/>
    <s v="William"/>
    <s v="Large"/>
  </r>
  <r>
    <n v="10402"/>
    <n v="55"/>
    <n v="55.72"/>
    <n v="2"/>
    <x v="1449"/>
    <x v="235"/>
    <x v="0"/>
    <n v="2"/>
    <n v="4"/>
    <x v="2"/>
    <x v="6"/>
    <n v="60"/>
    <x v="73"/>
    <x v="68"/>
    <s v="(1) 47.55.6555"/>
    <s v="25, rue Lauriston"/>
    <x v="13"/>
    <x v="48"/>
    <x v="9"/>
    <n v="75016"/>
    <s v="EMEA"/>
    <s v="Perrier"/>
    <s v="Dominique"/>
    <s v="Medium"/>
  </r>
  <r>
    <n v="10402"/>
    <n v="45"/>
    <n v="100"/>
    <n v="1"/>
    <x v="74"/>
    <x v="235"/>
    <x v="0"/>
    <n v="2"/>
    <n v="4"/>
    <x v="2"/>
    <x v="6"/>
    <n v="118"/>
    <x v="79"/>
    <x v="68"/>
    <s v="(1) 47.55.6555"/>
    <s v="25, rue Lauriston"/>
    <x v="13"/>
    <x v="48"/>
    <x v="9"/>
    <n v="75016"/>
    <s v="EMEA"/>
    <s v="Perrier"/>
    <s v="Dominique"/>
    <s v="Medium"/>
  </r>
  <r>
    <n v="10402"/>
    <n v="59"/>
    <n v="87.6"/>
    <n v="3"/>
    <x v="1450"/>
    <x v="235"/>
    <x v="0"/>
    <n v="2"/>
    <n v="4"/>
    <x v="2"/>
    <x v="6"/>
    <n v="76"/>
    <x v="78"/>
    <x v="68"/>
    <s v="(1) 47.55.6555"/>
    <s v="25, rue Lauriston"/>
    <x v="13"/>
    <x v="48"/>
    <x v="9"/>
    <n v="75016"/>
    <s v="EMEA"/>
    <s v="Perrier"/>
    <s v="Dominique"/>
    <s v="Medium"/>
  </r>
  <r>
    <n v="10403"/>
    <n v="30"/>
    <n v="40.229999999999997"/>
    <n v="2"/>
    <x v="1451"/>
    <x v="236"/>
    <x v="0"/>
    <n v="2"/>
    <n v="4"/>
    <x v="2"/>
    <x v="6"/>
    <n v="40"/>
    <x v="80"/>
    <x v="82"/>
    <s v="(171) 555-2282"/>
    <s v="Berkeley Gardens 12  Brewery"/>
    <x v="67"/>
    <x v="39"/>
    <x v="7"/>
    <s v="WX1 6LT"/>
    <s v="EMEA"/>
    <s v="Devon"/>
    <s v="Elizabeth"/>
    <s v="Small"/>
  </r>
  <r>
    <n v="10403"/>
    <n v="36"/>
    <n v="52.22"/>
    <n v="1"/>
    <x v="1452"/>
    <x v="236"/>
    <x v="0"/>
    <n v="2"/>
    <n v="4"/>
    <x v="2"/>
    <x v="6"/>
    <n v="62"/>
    <x v="87"/>
    <x v="82"/>
    <s v="(171) 555-2282"/>
    <s v="Berkeley Gardens 12  Brewery"/>
    <x v="67"/>
    <x v="39"/>
    <x v="7"/>
    <s v="WX1 6LT"/>
    <s v="EMEA"/>
    <s v="Devon"/>
    <s v="Elizabeth"/>
    <s v="Small"/>
  </r>
  <r>
    <n v="10403"/>
    <n v="31"/>
    <n v="68.34"/>
    <n v="3"/>
    <x v="1453"/>
    <x v="236"/>
    <x v="0"/>
    <n v="2"/>
    <n v="4"/>
    <x v="2"/>
    <x v="6"/>
    <n v="81"/>
    <x v="85"/>
    <x v="82"/>
    <s v="(171) 555-2282"/>
    <s v="Berkeley Gardens 12  Brewery"/>
    <x v="67"/>
    <x v="39"/>
    <x v="7"/>
    <s v="WX1 6LT"/>
    <s v="EMEA"/>
    <s v="Devon"/>
    <s v="Elizabeth"/>
    <s v="Small"/>
  </r>
  <r>
    <n v="10403"/>
    <n v="27"/>
    <n v="79.650000000000006"/>
    <n v="4"/>
    <x v="1454"/>
    <x v="236"/>
    <x v="0"/>
    <n v="2"/>
    <n v="4"/>
    <x v="2"/>
    <x v="6"/>
    <n v="69"/>
    <x v="83"/>
    <x v="82"/>
    <s v="(171) 555-2282"/>
    <s v="Berkeley Gardens 12  Brewery"/>
    <x v="67"/>
    <x v="39"/>
    <x v="7"/>
    <s v="WX1 6LT"/>
    <s v="EMEA"/>
    <s v="Devon"/>
    <s v="Elizabeth"/>
    <s v="Small"/>
  </r>
  <r>
    <n v="10403"/>
    <n v="24"/>
    <n v="100"/>
    <n v="7"/>
    <x v="26"/>
    <x v="236"/>
    <x v="0"/>
    <n v="2"/>
    <n v="4"/>
    <x v="2"/>
    <x v="6"/>
    <n v="95"/>
    <x v="77"/>
    <x v="82"/>
    <s v="(171) 555-2282"/>
    <s v="Berkeley Gardens 12  Brewery"/>
    <x v="67"/>
    <x v="39"/>
    <x v="7"/>
    <s v="WX1 6LT"/>
    <s v="EMEA"/>
    <s v="Devon"/>
    <s v="Elizabeth"/>
    <s v="Small"/>
  </r>
  <r>
    <n v="10403"/>
    <n v="45"/>
    <n v="100"/>
    <n v="5"/>
    <x v="74"/>
    <x v="236"/>
    <x v="0"/>
    <n v="2"/>
    <n v="4"/>
    <x v="2"/>
    <x v="6"/>
    <n v="102"/>
    <x v="88"/>
    <x v="82"/>
    <s v="(171) 555-2282"/>
    <s v="Berkeley Gardens 12  Brewery"/>
    <x v="67"/>
    <x v="39"/>
    <x v="7"/>
    <s v="WX1 6LT"/>
    <s v="EMEA"/>
    <s v="Devon"/>
    <s v="Elizabeth"/>
    <s v="Medium"/>
  </r>
  <r>
    <n v="10403"/>
    <n v="46"/>
    <n v="100"/>
    <n v="8"/>
    <x v="20"/>
    <x v="236"/>
    <x v="0"/>
    <n v="2"/>
    <n v="4"/>
    <x v="2"/>
    <x v="6"/>
    <n v="112"/>
    <x v="75"/>
    <x v="82"/>
    <s v="(171) 555-2282"/>
    <s v="Berkeley Gardens 12  Brewery"/>
    <x v="67"/>
    <x v="39"/>
    <x v="7"/>
    <s v="WX1 6LT"/>
    <s v="EMEA"/>
    <s v="Devon"/>
    <s v="Elizabeth"/>
    <s v="Medium"/>
  </r>
  <r>
    <n v="10403"/>
    <n v="66"/>
    <n v="100"/>
    <n v="9"/>
    <x v="1455"/>
    <x v="236"/>
    <x v="0"/>
    <n v="2"/>
    <n v="4"/>
    <x v="2"/>
    <x v="6"/>
    <n v="193"/>
    <x v="76"/>
    <x v="82"/>
    <s v="(171) 555-2282"/>
    <s v="Berkeley Gardens 12  Brewery"/>
    <x v="67"/>
    <x v="39"/>
    <x v="7"/>
    <s v="WX1 6LT"/>
    <s v="EMEA"/>
    <s v="Devon"/>
    <s v="Elizabeth"/>
    <s v="Large"/>
  </r>
  <r>
    <n v="10403"/>
    <n v="66"/>
    <n v="100"/>
    <n v="6"/>
    <x v="1455"/>
    <x v="236"/>
    <x v="0"/>
    <n v="2"/>
    <n v="4"/>
    <x v="2"/>
    <x v="6"/>
    <n v="150"/>
    <x v="74"/>
    <x v="82"/>
    <s v="(171) 555-2282"/>
    <s v="Berkeley Gardens 12  Brewery"/>
    <x v="67"/>
    <x v="39"/>
    <x v="7"/>
    <s v="WX1 6LT"/>
    <s v="EMEA"/>
    <s v="Devon"/>
    <s v="Elizabeth"/>
    <s v="Large"/>
  </r>
  <r>
    <n v="10405"/>
    <n v="47"/>
    <n v="44.56"/>
    <n v="2"/>
    <x v="1456"/>
    <x v="237"/>
    <x v="0"/>
    <n v="2"/>
    <n v="4"/>
    <x v="2"/>
    <x v="2"/>
    <n v="37"/>
    <x v="96"/>
    <x v="79"/>
    <s v="88.60.1555"/>
    <s v="24, place Kluber"/>
    <x v="65"/>
    <x v="18"/>
    <x v="9"/>
    <n v="67000"/>
    <s v="EMEA"/>
    <s v="Citeaux"/>
    <s v="Frederique"/>
    <s v="Small"/>
  </r>
  <r>
    <n v="10405"/>
    <n v="61"/>
    <n v="73.92"/>
    <n v="4"/>
    <x v="1457"/>
    <x v="237"/>
    <x v="0"/>
    <n v="2"/>
    <n v="4"/>
    <x v="2"/>
    <x v="2"/>
    <n v="77"/>
    <x v="89"/>
    <x v="79"/>
    <s v="88.60.1555"/>
    <s v="24, place Kluber"/>
    <x v="65"/>
    <x v="18"/>
    <x v="9"/>
    <n v="67000"/>
    <s v="EMEA"/>
    <s v="Citeaux"/>
    <s v="Frederique"/>
    <s v="Medium"/>
  </r>
  <r>
    <n v="10405"/>
    <n v="55"/>
    <n v="100"/>
    <n v="1"/>
    <x v="1179"/>
    <x v="237"/>
    <x v="0"/>
    <n v="2"/>
    <n v="4"/>
    <x v="2"/>
    <x v="2"/>
    <n v="169"/>
    <x v="30"/>
    <x v="79"/>
    <s v="88.60.1555"/>
    <s v="24, place Kluber"/>
    <x v="65"/>
    <x v="18"/>
    <x v="9"/>
    <n v="67000"/>
    <s v="EMEA"/>
    <s v="Citeaux"/>
    <s v="Frederique"/>
    <s v="Large"/>
  </r>
  <r>
    <n v="10405"/>
    <n v="76"/>
    <n v="100"/>
    <n v="3"/>
    <x v="1458"/>
    <x v="237"/>
    <x v="0"/>
    <n v="2"/>
    <n v="4"/>
    <x v="2"/>
    <x v="2"/>
    <n v="140"/>
    <x v="93"/>
    <x v="79"/>
    <s v="88.60.1555"/>
    <s v="24, place Kluber"/>
    <x v="65"/>
    <x v="18"/>
    <x v="9"/>
    <n v="67000"/>
    <s v="EMEA"/>
    <s v="Citeaux"/>
    <s v="Frederique"/>
    <s v="Large"/>
  </r>
  <r>
    <n v="10405"/>
    <n v="97"/>
    <n v="93.28"/>
    <n v="5"/>
    <x v="1459"/>
    <x v="237"/>
    <x v="0"/>
    <n v="2"/>
    <n v="4"/>
    <x v="2"/>
    <x v="2"/>
    <n v="115"/>
    <x v="92"/>
    <x v="79"/>
    <s v="88.60.1555"/>
    <s v="24, place Kluber"/>
    <x v="65"/>
    <x v="18"/>
    <x v="9"/>
    <n v="67000"/>
    <s v="EMEA"/>
    <s v="Citeaux"/>
    <s v="Frederique"/>
    <s v="Large"/>
  </r>
  <r>
    <n v="10406"/>
    <n v="48"/>
    <n v="100"/>
    <n v="2"/>
    <x v="98"/>
    <x v="238"/>
    <x v="4"/>
    <n v="2"/>
    <n v="4"/>
    <x v="2"/>
    <x v="2"/>
    <n v="142"/>
    <x v="99"/>
    <x v="5"/>
    <s v="31 12 3555"/>
    <s v="Vinb'ltet 34"/>
    <x v="5"/>
    <x v="5"/>
    <x v="4"/>
    <n v="1734"/>
    <s v="EMEA"/>
    <s v="Petersen"/>
    <s v="Jytte"/>
    <s v="Large"/>
  </r>
  <r>
    <n v="10406"/>
    <n v="61"/>
    <n v="100"/>
    <n v="3"/>
    <x v="1460"/>
    <x v="238"/>
    <x v="4"/>
    <n v="2"/>
    <n v="4"/>
    <x v="2"/>
    <x v="2"/>
    <n v="141"/>
    <x v="97"/>
    <x v="5"/>
    <s v="31 12 3555"/>
    <s v="Vinb'ltet 34"/>
    <x v="5"/>
    <x v="5"/>
    <x v="4"/>
    <n v="1734"/>
    <s v="EMEA"/>
    <s v="Petersen"/>
    <s v="Jytte"/>
    <s v="Large"/>
  </r>
  <r>
    <n v="10406"/>
    <n v="65"/>
    <n v="100"/>
    <n v="1"/>
    <x v="1461"/>
    <x v="238"/>
    <x v="4"/>
    <n v="2"/>
    <n v="4"/>
    <x v="2"/>
    <x v="2"/>
    <n v="141"/>
    <x v="100"/>
    <x v="5"/>
    <s v="31 12 3555"/>
    <s v="Vinb'ltet 34"/>
    <x v="5"/>
    <x v="5"/>
    <x v="4"/>
    <n v="1734"/>
    <s v="EMEA"/>
    <s v="Petersen"/>
    <s v="Jytte"/>
    <s v="Large"/>
  </r>
  <r>
    <n v="10407"/>
    <n v="6"/>
    <n v="90.19"/>
    <n v="3"/>
    <x v="1462"/>
    <x v="239"/>
    <x v="3"/>
    <n v="2"/>
    <n v="4"/>
    <x v="2"/>
    <x v="0"/>
    <n v="92"/>
    <x v="1"/>
    <x v="81"/>
    <n v="4085553659"/>
    <s v="3086 Ingle Ln."/>
    <x v="66"/>
    <x v="10"/>
    <x v="0"/>
    <n v="94217"/>
    <s v="NA"/>
    <s v="Frick"/>
    <s v="Sue"/>
    <s v="Small"/>
  </r>
  <r>
    <n v="10407"/>
    <n v="13"/>
    <n v="81.33"/>
    <n v="7"/>
    <x v="1463"/>
    <x v="239"/>
    <x v="3"/>
    <n v="2"/>
    <n v="4"/>
    <x v="2"/>
    <x v="2"/>
    <n v="85"/>
    <x v="102"/>
    <x v="81"/>
    <n v="4085553659"/>
    <s v="3086 Ingle Ln."/>
    <x v="66"/>
    <x v="10"/>
    <x v="0"/>
    <n v="94217"/>
    <s v="NA"/>
    <s v="Frick"/>
    <s v="Sue"/>
    <s v="Small"/>
  </r>
  <r>
    <n v="10407"/>
    <n v="26"/>
    <n v="76.430000000000007"/>
    <n v="8"/>
    <x v="1464"/>
    <x v="239"/>
    <x v="3"/>
    <n v="2"/>
    <n v="4"/>
    <x v="2"/>
    <x v="2"/>
    <n v="73"/>
    <x v="104"/>
    <x v="81"/>
    <n v="4085553659"/>
    <s v="3086 Ingle Ln."/>
    <x v="66"/>
    <x v="10"/>
    <x v="0"/>
    <n v="94217"/>
    <s v="NA"/>
    <s v="Frick"/>
    <s v="Sue"/>
    <s v="Small"/>
  </r>
  <r>
    <n v="10407"/>
    <n v="64"/>
    <n v="40.25"/>
    <n v="10"/>
    <x v="1465"/>
    <x v="239"/>
    <x v="3"/>
    <n v="2"/>
    <n v="4"/>
    <x v="2"/>
    <x v="2"/>
    <n v="50"/>
    <x v="101"/>
    <x v="81"/>
    <n v="4085553659"/>
    <s v="3086 Ingle Ln."/>
    <x v="66"/>
    <x v="10"/>
    <x v="0"/>
    <n v="94217"/>
    <s v="NA"/>
    <s v="Frick"/>
    <s v="Sue"/>
    <s v="Small"/>
  </r>
  <r>
    <n v="10407"/>
    <n v="42"/>
    <n v="72.650000000000006"/>
    <n v="1"/>
    <x v="1466"/>
    <x v="239"/>
    <x v="3"/>
    <n v="2"/>
    <n v="4"/>
    <x v="2"/>
    <x v="0"/>
    <n v="60"/>
    <x v="3"/>
    <x v="81"/>
    <n v="4085553659"/>
    <s v="3086 Ingle Ln."/>
    <x v="66"/>
    <x v="10"/>
    <x v="0"/>
    <n v="94217"/>
    <s v="NA"/>
    <s v="Frick"/>
    <s v="Sue"/>
    <s v="Medium"/>
  </r>
  <r>
    <n v="10407"/>
    <n v="43"/>
    <n v="86.73"/>
    <n v="9"/>
    <x v="1467"/>
    <x v="239"/>
    <x v="3"/>
    <n v="2"/>
    <n v="4"/>
    <x v="2"/>
    <x v="2"/>
    <n v="107"/>
    <x v="107"/>
    <x v="81"/>
    <n v="4085553659"/>
    <s v="3086 Ingle Ln."/>
    <x v="66"/>
    <x v="10"/>
    <x v="0"/>
    <n v="94217"/>
    <s v="NA"/>
    <s v="Frick"/>
    <s v="Sue"/>
    <s v="Medium"/>
  </r>
  <r>
    <n v="10407"/>
    <n v="41"/>
    <n v="100"/>
    <n v="12"/>
    <x v="32"/>
    <x v="239"/>
    <x v="3"/>
    <n v="2"/>
    <n v="4"/>
    <x v="2"/>
    <x v="2"/>
    <n v="132"/>
    <x v="98"/>
    <x v="81"/>
    <n v="4085553659"/>
    <s v="3086 Ingle Ln."/>
    <x v="66"/>
    <x v="10"/>
    <x v="0"/>
    <n v="94217"/>
    <s v="NA"/>
    <s v="Frick"/>
    <s v="Sue"/>
    <s v="Medium"/>
  </r>
  <r>
    <n v="10407"/>
    <n v="66"/>
    <n v="66.989999999999995"/>
    <n v="4"/>
    <x v="1468"/>
    <x v="239"/>
    <x v="3"/>
    <n v="2"/>
    <n v="4"/>
    <x v="2"/>
    <x v="2"/>
    <n v="71"/>
    <x v="103"/>
    <x v="81"/>
    <n v="4085553659"/>
    <s v="3086 Ingle Ln."/>
    <x v="66"/>
    <x v="10"/>
    <x v="0"/>
    <n v="94217"/>
    <s v="NA"/>
    <s v="Frick"/>
    <s v="Sue"/>
    <s v="Medium"/>
  </r>
  <r>
    <n v="10407"/>
    <n v="59"/>
    <n v="98.65"/>
    <n v="5"/>
    <x v="1469"/>
    <x v="239"/>
    <x v="3"/>
    <n v="2"/>
    <n v="4"/>
    <x v="2"/>
    <x v="2"/>
    <n v="117"/>
    <x v="108"/>
    <x v="81"/>
    <n v="4085553659"/>
    <s v="3086 Ingle Ln."/>
    <x v="66"/>
    <x v="10"/>
    <x v="0"/>
    <n v="94217"/>
    <s v="NA"/>
    <s v="Frick"/>
    <s v="Sue"/>
    <s v="Medium"/>
  </r>
  <r>
    <n v="10407"/>
    <n v="59"/>
    <n v="100"/>
    <n v="11"/>
    <x v="1470"/>
    <x v="239"/>
    <x v="3"/>
    <n v="2"/>
    <n v="4"/>
    <x v="2"/>
    <x v="2"/>
    <n v="124"/>
    <x v="106"/>
    <x v="81"/>
    <n v="4085553659"/>
    <s v="3086 Ingle Ln."/>
    <x v="66"/>
    <x v="10"/>
    <x v="0"/>
    <n v="94217"/>
    <s v="NA"/>
    <s v="Frick"/>
    <s v="Sue"/>
    <s v="Large"/>
  </r>
  <r>
    <n v="10407"/>
    <n v="76"/>
    <n v="94.5"/>
    <n v="6"/>
    <x v="1471"/>
    <x v="239"/>
    <x v="3"/>
    <n v="2"/>
    <n v="4"/>
    <x v="2"/>
    <x v="2"/>
    <n v="90"/>
    <x v="105"/>
    <x v="81"/>
    <n v="4085553659"/>
    <s v="3086 Ingle Ln."/>
    <x v="66"/>
    <x v="10"/>
    <x v="0"/>
    <n v="94217"/>
    <s v="NA"/>
    <s v="Frick"/>
    <s v="Sue"/>
    <s v="Large"/>
  </r>
  <r>
    <n v="10407"/>
    <n v="76"/>
    <n v="100"/>
    <n v="2"/>
    <x v="1458"/>
    <x v="239"/>
    <x v="3"/>
    <n v="2"/>
    <n v="4"/>
    <x v="2"/>
    <x v="0"/>
    <n v="170"/>
    <x v="2"/>
    <x v="81"/>
    <n v="4085553659"/>
    <s v="3086 Ingle Ln."/>
    <x v="66"/>
    <x v="10"/>
    <x v="0"/>
    <n v="94217"/>
    <s v="NA"/>
    <s v="Frick"/>
    <s v="Sue"/>
    <s v="Large"/>
  </r>
  <r>
    <n v="10408"/>
    <n v="15"/>
    <n v="36.93"/>
    <n v="1"/>
    <x v="1472"/>
    <x v="239"/>
    <x v="0"/>
    <n v="2"/>
    <n v="4"/>
    <x v="2"/>
    <x v="0"/>
    <n v="41"/>
    <x v="0"/>
    <x v="83"/>
    <s v="+81 3 3584 0555"/>
    <s v="2-2-8 Roppongi"/>
    <x v="68"/>
    <x v="54"/>
    <x v="16"/>
    <s v="106-0032"/>
    <s v="Japan"/>
    <s v="Shimamura"/>
    <s v="Akiko"/>
    <s v="Small"/>
  </r>
  <r>
    <n v="10409"/>
    <n v="6"/>
    <n v="100"/>
    <n v="2"/>
    <x v="1473"/>
    <x v="240"/>
    <x v="0"/>
    <n v="2"/>
    <n v="4"/>
    <x v="2"/>
    <x v="0"/>
    <n v="127"/>
    <x v="6"/>
    <x v="70"/>
    <n v="652241555"/>
    <s v="Village Close - 106 Linden Road Sandown"/>
    <x v="15"/>
    <x v="14"/>
    <x v="11"/>
    <n v="69045"/>
    <s v="APAC"/>
    <s v="Victorino"/>
    <s v="Wendy"/>
    <s v="Small"/>
  </r>
  <r>
    <n v="10409"/>
    <n v="61"/>
    <n v="29.54"/>
    <n v="1"/>
    <x v="1474"/>
    <x v="240"/>
    <x v="0"/>
    <n v="2"/>
    <n v="4"/>
    <x v="2"/>
    <x v="0"/>
    <n v="33"/>
    <x v="4"/>
    <x v="70"/>
    <n v="652241555"/>
    <s v="Village Close - 106 Linden Road Sandown"/>
    <x v="15"/>
    <x v="14"/>
    <x v="11"/>
    <n v="69045"/>
    <s v="APAC"/>
    <s v="Victorino"/>
    <s v="Wendy"/>
    <s v="Small"/>
  </r>
  <r>
    <n v="10411"/>
    <n v="27"/>
    <n v="69.16"/>
    <n v="5"/>
    <x v="1475"/>
    <x v="241"/>
    <x v="0"/>
    <n v="2"/>
    <n v="5"/>
    <x v="2"/>
    <x v="1"/>
    <n v="64"/>
    <x v="19"/>
    <x v="50"/>
    <s v="(514) 555-8054"/>
    <s v="43 rue St. Laurent"/>
    <x v="41"/>
    <x v="37"/>
    <x v="15"/>
    <s v="H1J 1C3"/>
    <s v="NA"/>
    <s v="Fresnisre"/>
    <s v="Jean"/>
    <s v="Small"/>
  </r>
  <r>
    <n v="10411"/>
    <n v="35"/>
    <n v="59.87"/>
    <n v="7"/>
    <x v="1476"/>
    <x v="241"/>
    <x v="0"/>
    <n v="2"/>
    <n v="5"/>
    <x v="2"/>
    <x v="0"/>
    <n v="50"/>
    <x v="11"/>
    <x v="50"/>
    <s v="(514) 555-8054"/>
    <s v="43 rue St. Laurent"/>
    <x v="41"/>
    <x v="37"/>
    <x v="15"/>
    <s v="H1J 1C3"/>
    <s v="NA"/>
    <s v="Fresnisre"/>
    <s v="Jean"/>
    <s v="Small"/>
  </r>
  <r>
    <n v="10411"/>
    <n v="23"/>
    <n v="100"/>
    <n v="9"/>
    <x v="25"/>
    <x v="241"/>
    <x v="0"/>
    <n v="2"/>
    <n v="5"/>
    <x v="2"/>
    <x v="2"/>
    <n v="214"/>
    <x v="16"/>
    <x v="50"/>
    <s v="(514) 555-8054"/>
    <s v="43 rue St. Laurent"/>
    <x v="41"/>
    <x v="37"/>
    <x v="15"/>
    <s v="H1J 1C3"/>
    <s v="NA"/>
    <s v="Fresnisre"/>
    <s v="Jean"/>
    <s v="Medium"/>
  </r>
  <r>
    <n v="10411"/>
    <n v="26"/>
    <n v="100"/>
    <n v="1"/>
    <x v="7"/>
    <x v="241"/>
    <x v="0"/>
    <n v="2"/>
    <n v="5"/>
    <x v="2"/>
    <x v="1"/>
    <n v="96"/>
    <x v="18"/>
    <x v="50"/>
    <s v="(514) 555-8054"/>
    <s v="43 rue St. Laurent"/>
    <x v="41"/>
    <x v="37"/>
    <x v="15"/>
    <s v="H1J 1C3"/>
    <s v="NA"/>
    <s v="Fresnisre"/>
    <s v="Jean"/>
    <s v="Small"/>
  </r>
  <r>
    <n v="10411"/>
    <n v="27"/>
    <n v="100"/>
    <n v="2"/>
    <x v="14"/>
    <x v="241"/>
    <x v="0"/>
    <n v="2"/>
    <n v="5"/>
    <x v="2"/>
    <x v="2"/>
    <n v="147"/>
    <x v="23"/>
    <x v="50"/>
    <s v="(514) 555-8054"/>
    <s v="43 rue St. Laurent"/>
    <x v="41"/>
    <x v="37"/>
    <x v="15"/>
    <s v="H1J 1C3"/>
    <s v="NA"/>
    <s v="Fresnisre"/>
    <s v="Jean"/>
    <s v="Medium"/>
  </r>
  <r>
    <n v="10411"/>
    <n v="27"/>
    <n v="100"/>
    <n v="8"/>
    <x v="14"/>
    <x v="241"/>
    <x v="0"/>
    <n v="2"/>
    <n v="5"/>
    <x v="2"/>
    <x v="1"/>
    <n v="116"/>
    <x v="20"/>
    <x v="50"/>
    <s v="(514) 555-8054"/>
    <s v="43 rue St. Laurent"/>
    <x v="41"/>
    <x v="37"/>
    <x v="15"/>
    <s v="H1J 1C3"/>
    <s v="NA"/>
    <s v="Fresnisre"/>
    <s v="Jean"/>
    <s v="Medium"/>
  </r>
  <r>
    <n v="10411"/>
    <n v="34"/>
    <n v="100"/>
    <n v="4"/>
    <x v="30"/>
    <x v="241"/>
    <x v="0"/>
    <n v="2"/>
    <n v="5"/>
    <x v="2"/>
    <x v="2"/>
    <n v="101"/>
    <x v="24"/>
    <x v="50"/>
    <s v="(514) 555-8054"/>
    <s v="43 rue St. Laurent"/>
    <x v="41"/>
    <x v="37"/>
    <x v="15"/>
    <s v="H1J 1C3"/>
    <s v="NA"/>
    <s v="Fresnisre"/>
    <s v="Jean"/>
    <s v="Medium"/>
  </r>
  <r>
    <n v="10411"/>
    <n v="40"/>
    <n v="100"/>
    <n v="6"/>
    <x v="72"/>
    <x v="241"/>
    <x v="0"/>
    <n v="2"/>
    <n v="5"/>
    <x v="2"/>
    <x v="1"/>
    <n v="136"/>
    <x v="17"/>
    <x v="50"/>
    <s v="(514) 555-8054"/>
    <s v="43 rue St. Laurent"/>
    <x v="41"/>
    <x v="37"/>
    <x v="15"/>
    <s v="H1J 1C3"/>
    <s v="NA"/>
    <s v="Fresnisre"/>
    <s v="Jean"/>
    <s v="Medium"/>
  </r>
  <r>
    <n v="10411"/>
    <n v="46"/>
    <n v="100"/>
    <n v="3"/>
    <x v="20"/>
    <x v="241"/>
    <x v="0"/>
    <n v="2"/>
    <n v="5"/>
    <x v="2"/>
    <x v="1"/>
    <n v="121"/>
    <x v="21"/>
    <x v="50"/>
    <s v="(514) 555-8054"/>
    <s v="43 rue St. Laurent"/>
    <x v="41"/>
    <x v="37"/>
    <x v="15"/>
    <s v="H1J 1C3"/>
    <s v="NA"/>
    <s v="Fresnisre"/>
    <s v="Jean"/>
    <s v="Medium"/>
  </r>
  <r>
    <n v="10412"/>
    <n v="19"/>
    <n v="48.7"/>
    <n v="7"/>
    <x v="1477"/>
    <x v="242"/>
    <x v="0"/>
    <n v="2"/>
    <n v="5"/>
    <x v="2"/>
    <x v="1"/>
    <n v="54"/>
    <x v="26"/>
    <x v="4"/>
    <s v="(91) 555 94 44"/>
    <s v="C/ Moralzarzal, 86"/>
    <x v="4"/>
    <x v="4"/>
    <x v="3"/>
    <n v="28034"/>
    <s v="EMEA"/>
    <s v="Freyre"/>
    <s v="Diego"/>
    <s v="Small"/>
  </r>
  <r>
    <n v="10412"/>
    <n v="30"/>
    <n v="36.07"/>
    <n v="6"/>
    <x v="1478"/>
    <x v="242"/>
    <x v="0"/>
    <n v="2"/>
    <n v="5"/>
    <x v="2"/>
    <x v="2"/>
    <n v="35"/>
    <x v="28"/>
    <x v="4"/>
    <s v="(91) 555 94 44"/>
    <s v="C/ Moralzarzal, 86"/>
    <x v="4"/>
    <x v="4"/>
    <x v="3"/>
    <n v="28034"/>
    <s v="EMEA"/>
    <s v="Freyre"/>
    <s v="Diego"/>
    <s v="Small"/>
  </r>
  <r>
    <n v="10412"/>
    <n v="21"/>
    <n v="52.6"/>
    <n v="2"/>
    <x v="1479"/>
    <x v="242"/>
    <x v="0"/>
    <n v="2"/>
    <n v="5"/>
    <x v="2"/>
    <x v="2"/>
    <n v="57"/>
    <x v="29"/>
    <x v="4"/>
    <s v="(91) 555 94 44"/>
    <s v="C/ Moralzarzal, 86"/>
    <x v="4"/>
    <x v="4"/>
    <x v="3"/>
    <n v="28034"/>
    <s v="EMEA"/>
    <s v="Freyre"/>
    <s v="Diego"/>
    <s v="Small"/>
  </r>
  <r>
    <n v="10412"/>
    <n v="26"/>
    <n v="100"/>
    <n v="3"/>
    <x v="7"/>
    <x v="242"/>
    <x v="0"/>
    <n v="2"/>
    <n v="5"/>
    <x v="2"/>
    <x v="1"/>
    <n v="115"/>
    <x v="35"/>
    <x v="4"/>
    <s v="(91) 555 94 44"/>
    <s v="C/ Moralzarzal, 86"/>
    <x v="4"/>
    <x v="4"/>
    <x v="3"/>
    <n v="28034"/>
    <s v="EMEA"/>
    <s v="Freyre"/>
    <s v="Diego"/>
    <s v="Medium"/>
  </r>
  <r>
    <n v="10412"/>
    <n v="47"/>
    <n v="61.99"/>
    <n v="11"/>
    <x v="1480"/>
    <x v="242"/>
    <x v="0"/>
    <n v="2"/>
    <n v="5"/>
    <x v="2"/>
    <x v="1"/>
    <n v="60"/>
    <x v="10"/>
    <x v="4"/>
    <s v="(91) 555 94 44"/>
    <s v="C/ Moralzarzal, 86"/>
    <x v="4"/>
    <x v="4"/>
    <x v="3"/>
    <n v="28034"/>
    <s v="EMEA"/>
    <s v="Freyre"/>
    <s v="Diego"/>
    <s v="Small"/>
  </r>
  <r>
    <n v="10412"/>
    <n v="31"/>
    <n v="100"/>
    <n v="1"/>
    <x v="15"/>
    <x v="242"/>
    <x v="0"/>
    <n v="2"/>
    <n v="5"/>
    <x v="2"/>
    <x v="2"/>
    <n v="118"/>
    <x v="32"/>
    <x v="4"/>
    <s v="(91) 555 94 44"/>
    <s v="C/ Moralzarzal, 86"/>
    <x v="4"/>
    <x v="4"/>
    <x v="3"/>
    <n v="28034"/>
    <s v="EMEA"/>
    <s v="Freyre"/>
    <s v="Diego"/>
    <s v="Medium"/>
  </r>
  <r>
    <n v="10412"/>
    <n v="41"/>
    <n v="100"/>
    <n v="4"/>
    <x v="32"/>
    <x v="242"/>
    <x v="0"/>
    <n v="2"/>
    <n v="5"/>
    <x v="2"/>
    <x v="2"/>
    <n v="163"/>
    <x v="31"/>
    <x v="4"/>
    <s v="(91) 555 94 44"/>
    <s v="C/ Moralzarzal, 86"/>
    <x v="4"/>
    <x v="4"/>
    <x v="3"/>
    <n v="28034"/>
    <s v="EMEA"/>
    <s v="Freyre"/>
    <s v="Diego"/>
    <s v="Medium"/>
  </r>
  <r>
    <n v="10412"/>
    <n v="54"/>
    <n v="100"/>
    <n v="5"/>
    <x v="1481"/>
    <x v="242"/>
    <x v="0"/>
    <n v="2"/>
    <n v="5"/>
    <x v="2"/>
    <x v="1"/>
    <n v="118"/>
    <x v="38"/>
    <x v="4"/>
    <s v="(91) 555 94 44"/>
    <s v="C/ Moralzarzal, 86"/>
    <x v="4"/>
    <x v="4"/>
    <x v="3"/>
    <n v="28034"/>
    <s v="EMEA"/>
    <s v="Freyre"/>
    <s v="Diego"/>
    <s v="Medium"/>
  </r>
  <r>
    <n v="10412"/>
    <n v="56"/>
    <n v="98.18"/>
    <n v="8"/>
    <x v="1482"/>
    <x v="242"/>
    <x v="0"/>
    <n v="2"/>
    <n v="5"/>
    <x v="2"/>
    <x v="1"/>
    <n v="122"/>
    <x v="33"/>
    <x v="4"/>
    <s v="(91) 555 94 44"/>
    <s v="C/ Moralzarzal, 86"/>
    <x v="4"/>
    <x v="4"/>
    <x v="3"/>
    <n v="28034"/>
    <s v="EMEA"/>
    <s v="Freyre"/>
    <s v="Diego"/>
    <s v="Medium"/>
  </r>
  <r>
    <n v="10412"/>
    <n v="60"/>
    <n v="100"/>
    <n v="9"/>
    <x v="1483"/>
    <x v="242"/>
    <x v="0"/>
    <n v="2"/>
    <n v="5"/>
    <x v="2"/>
    <x v="2"/>
    <n v="169"/>
    <x v="30"/>
    <x v="4"/>
    <s v="(91) 555 94 44"/>
    <s v="C/ Moralzarzal, 86"/>
    <x v="4"/>
    <x v="4"/>
    <x v="3"/>
    <n v="28034"/>
    <s v="EMEA"/>
    <s v="Freyre"/>
    <s v="Diego"/>
    <s v="Large"/>
  </r>
  <r>
    <n v="10412"/>
    <n v="70"/>
    <n v="100"/>
    <n v="10"/>
    <x v="1484"/>
    <x v="242"/>
    <x v="0"/>
    <n v="2"/>
    <n v="5"/>
    <x v="2"/>
    <x v="1"/>
    <n v="127"/>
    <x v="22"/>
    <x v="4"/>
    <s v="(91) 555 94 44"/>
    <s v="C/ Moralzarzal, 86"/>
    <x v="4"/>
    <x v="4"/>
    <x v="3"/>
    <n v="28034"/>
    <s v="EMEA"/>
    <s v="Freyre"/>
    <s v="Diego"/>
    <s v="Large"/>
  </r>
  <r>
    <n v="10413"/>
    <n v="24"/>
    <n v="49.71"/>
    <n v="6"/>
    <x v="1485"/>
    <x v="243"/>
    <x v="0"/>
    <n v="2"/>
    <n v="5"/>
    <x v="2"/>
    <x v="3"/>
    <n v="62"/>
    <x v="34"/>
    <x v="51"/>
    <n v="2035552570"/>
    <s v="25593 South Bay Ln."/>
    <x v="42"/>
    <x v="24"/>
    <x v="0"/>
    <n v="97562"/>
    <s v="NA"/>
    <s v="King"/>
    <s v="Julie"/>
    <s v="Small"/>
  </r>
  <r>
    <n v="10413"/>
    <n v="22"/>
    <n v="100"/>
    <n v="1"/>
    <x v="36"/>
    <x v="243"/>
    <x v="0"/>
    <n v="2"/>
    <n v="5"/>
    <x v="2"/>
    <x v="2"/>
    <n v="173"/>
    <x v="45"/>
    <x v="51"/>
    <n v="2035552570"/>
    <s v="25593 South Bay Ln."/>
    <x v="42"/>
    <x v="24"/>
    <x v="0"/>
    <n v="97562"/>
    <s v="NA"/>
    <s v="King"/>
    <s v="Julie"/>
    <s v="Medium"/>
  </r>
  <r>
    <n v="10413"/>
    <n v="51"/>
    <n v="63.85"/>
    <n v="4"/>
    <x v="1486"/>
    <x v="243"/>
    <x v="0"/>
    <n v="2"/>
    <n v="5"/>
    <x v="2"/>
    <x v="3"/>
    <n v="58"/>
    <x v="27"/>
    <x v="51"/>
    <n v="2035552570"/>
    <s v="25593 South Bay Ln."/>
    <x v="42"/>
    <x v="24"/>
    <x v="0"/>
    <n v="97562"/>
    <s v="NA"/>
    <s v="King"/>
    <s v="Julie"/>
    <s v="Medium"/>
  </r>
  <r>
    <n v="10413"/>
    <n v="36"/>
    <n v="100"/>
    <n v="2"/>
    <x v="18"/>
    <x v="243"/>
    <x v="0"/>
    <n v="2"/>
    <n v="5"/>
    <x v="2"/>
    <x v="2"/>
    <n v="207"/>
    <x v="51"/>
    <x v="51"/>
    <n v="2035552570"/>
    <s v="25593 South Bay Ln."/>
    <x v="42"/>
    <x v="24"/>
    <x v="0"/>
    <n v="97562"/>
    <s v="NA"/>
    <s v="King"/>
    <s v="Julie"/>
    <s v="Large"/>
  </r>
  <r>
    <n v="10413"/>
    <n v="47"/>
    <n v="100"/>
    <n v="3"/>
    <x v="76"/>
    <x v="243"/>
    <x v="0"/>
    <n v="2"/>
    <n v="5"/>
    <x v="2"/>
    <x v="2"/>
    <n v="151"/>
    <x v="36"/>
    <x v="51"/>
    <n v="2035552570"/>
    <s v="25593 South Bay Ln."/>
    <x v="42"/>
    <x v="24"/>
    <x v="0"/>
    <n v="97562"/>
    <s v="NA"/>
    <s v="King"/>
    <s v="Julie"/>
    <s v="Large"/>
  </r>
  <r>
    <n v="10413"/>
    <n v="49"/>
    <n v="100"/>
    <n v="5"/>
    <x v="94"/>
    <x v="243"/>
    <x v="0"/>
    <n v="2"/>
    <n v="5"/>
    <x v="2"/>
    <x v="2"/>
    <n v="143"/>
    <x v="37"/>
    <x v="51"/>
    <n v="2035552570"/>
    <s v="25593 South Bay Ln."/>
    <x v="42"/>
    <x v="24"/>
    <x v="0"/>
    <n v="97562"/>
    <s v="NA"/>
    <s v="King"/>
    <s v="Julie"/>
    <s v="Medium"/>
  </r>
  <r>
    <n v="10414"/>
    <n v="16"/>
    <n v="75.48"/>
    <n v="11"/>
    <x v="1487"/>
    <x v="244"/>
    <x v="3"/>
    <n v="2"/>
    <n v="5"/>
    <x v="2"/>
    <x v="0"/>
    <n v="87"/>
    <x v="48"/>
    <x v="84"/>
    <n v="6175559555"/>
    <s v="8616 Spinnaker Dr."/>
    <x v="54"/>
    <x v="23"/>
    <x v="0"/>
    <n v="51003"/>
    <s v="NA"/>
    <s v="Yoshido"/>
    <s v="Juri"/>
    <s v="Small"/>
  </r>
  <r>
    <n v="10414"/>
    <n v="19"/>
    <n v="100"/>
    <n v="3"/>
    <x v="1488"/>
    <x v="244"/>
    <x v="3"/>
    <n v="2"/>
    <n v="5"/>
    <x v="2"/>
    <x v="2"/>
    <n v="136"/>
    <x v="53"/>
    <x v="84"/>
    <n v="6175559555"/>
    <s v="8616 Spinnaker Dr."/>
    <x v="54"/>
    <x v="23"/>
    <x v="0"/>
    <n v="51003"/>
    <s v="NA"/>
    <s v="Yoshido"/>
    <s v="Juri"/>
    <s v="Small"/>
  </r>
  <r>
    <n v="10414"/>
    <n v="23"/>
    <n v="100"/>
    <n v="10"/>
    <x v="25"/>
    <x v="244"/>
    <x v="3"/>
    <n v="2"/>
    <n v="5"/>
    <x v="2"/>
    <x v="4"/>
    <n v="122"/>
    <x v="52"/>
    <x v="84"/>
    <n v="6175559555"/>
    <s v="8616 Spinnaker Dr."/>
    <x v="54"/>
    <x v="23"/>
    <x v="0"/>
    <n v="51003"/>
    <s v="NA"/>
    <s v="Yoshido"/>
    <s v="Juri"/>
    <s v="Medium"/>
  </r>
  <r>
    <n v="10414"/>
    <n v="31"/>
    <n v="75.89"/>
    <n v="4"/>
    <x v="1489"/>
    <x v="244"/>
    <x v="3"/>
    <n v="2"/>
    <n v="5"/>
    <x v="2"/>
    <x v="4"/>
    <n v="72"/>
    <x v="41"/>
    <x v="84"/>
    <n v="6175559555"/>
    <s v="8616 Spinnaker Dr."/>
    <x v="54"/>
    <x v="23"/>
    <x v="0"/>
    <n v="51003"/>
    <s v="NA"/>
    <s v="Yoshido"/>
    <s v="Juri"/>
    <s v="Small"/>
  </r>
  <r>
    <n v="10414"/>
    <n v="27"/>
    <n v="90.37"/>
    <n v="8"/>
    <x v="1490"/>
    <x v="244"/>
    <x v="3"/>
    <n v="2"/>
    <n v="5"/>
    <x v="2"/>
    <x v="4"/>
    <n v="99"/>
    <x v="43"/>
    <x v="84"/>
    <n v="6175559555"/>
    <s v="8616 Spinnaker Dr."/>
    <x v="54"/>
    <x v="23"/>
    <x v="0"/>
    <n v="51003"/>
    <s v="NA"/>
    <s v="Yoshido"/>
    <s v="Juri"/>
    <s v="Small"/>
  </r>
  <r>
    <n v="10414"/>
    <n v="37"/>
    <n v="71.34"/>
    <n v="6"/>
    <x v="1491"/>
    <x v="244"/>
    <x v="3"/>
    <n v="2"/>
    <n v="5"/>
    <x v="2"/>
    <x v="4"/>
    <n v="66"/>
    <x v="44"/>
    <x v="84"/>
    <n v="6175559555"/>
    <s v="8616 Spinnaker Dr."/>
    <x v="54"/>
    <x v="23"/>
    <x v="0"/>
    <n v="51003"/>
    <s v="NA"/>
    <s v="Yoshido"/>
    <s v="Juri"/>
    <s v="Small"/>
  </r>
  <r>
    <n v="10414"/>
    <n v="28"/>
    <n v="100"/>
    <n v="7"/>
    <x v="141"/>
    <x v="244"/>
    <x v="3"/>
    <n v="2"/>
    <n v="5"/>
    <x v="2"/>
    <x v="4"/>
    <n v="100"/>
    <x v="46"/>
    <x v="84"/>
    <n v="6175559555"/>
    <s v="8616 Spinnaker Dr."/>
    <x v="54"/>
    <x v="23"/>
    <x v="0"/>
    <n v="51003"/>
    <s v="NA"/>
    <s v="Yoshido"/>
    <s v="Juri"/>
    <s v="Medium"/>
  </r>
  <r>
    <n v="10414"/>
    <n v="47"/>
    <n v="65.52"/>
    <n v="9"/>
    <x v="1492"/>
    <x v="244"/>
    <x v="3"/>
    <n v="2"/>
    <n v="5"/>
    <x v="2"/>
    <x v="4"/>
    <n v="54"/>
    <x v="39"/>
    <x v="84"/>
    <n v="6175559555"/>
    <s v="8616 Spinnaker Dr."/>
    <x v="54"/>
    <x v="23"/>
    <x v="0"/>
    <n v="51003"/>
    <s v="NA"/>
    <s v="Yoshido"/>
    <s v="Juri"/>
    <s v="Medium"/>
  </r>
  <r>
    <n v="10414"/>
    <n v="44"/>
    <n v="73.98"/>
    <n v="1"/>
    <x v="1493"/>
    <x v="244"/>
    <x v="3"/>
    <n v="2"/>
    <n v="5"/>
    <x v="2"/>
    <x v="4"/>
    <n v="86"/>
    <x v="68"/>
    <x v="84"/>
    <n v="6175559555"/>
    <s v="8616 Spinnaker Dr."/>
    <x v="54"/>
    <x v="23"/>
    <x v="0"/>
    <n v="51003"/>
    <s v="NA"/>
    <s v="Yoshido"/>
    <s v="Juri"/>
    <s v="Medium"/>
  </r>
  <r>
    <n v="10414"/>
    <n v="34"/>
    <n v="100"/>
    <n v="13"/>
    <x v="30"/>
    <x v="244"/>
    <x v="3"/>
    <n v="2"/>
    <n v="5"/>
    <x v="2"/>
    <x v="4"/>
    <n v="86"/>
    <x v="40"/>
    <x v="84"/>
    <n v="6175559555"/>
    <s v="8616 Spinnaker Dr."/>
    <x v="54"/>
    <x v="23"/>
    <x v="0"/>
    <n v="51003"/>
    <s v="NA"/>
    <s v="Yoshido"/>
    <s v="Juri"/>
    <s v="Medium"/>
  </r>
  <r>
    <n v="10414"/>
    <n v="51"/>
    <n v="76.31"/>
    <n v="2"/>
    <x v="1494"/>
    <x v="244"/>
    <x v="3"/>
    <n v="2"/>
    <n v="5"/>
    <x v="2"/>
    <x v="0"/>
    <n v="83"/>
    <x v="50"/>
    <x v="84"/>
    <n v="6175559555"/>
    <s v="8616 Spinnaker Dr."/>
    <x v="54"/>
    <x v="23"/>
    <x v="0"/>
    <n v="51003"/>
    <s v="NA"/>
    <s v="Yoshido"/>
    <s v="Juri"/>
    <s v="Medium"/>
  </r>
  <r>
    <n v="10414"/>
    <n v="41"/>
    <n v="100"/>
    <n v="12"/>
    <x v="32"/>
    <x v="244"/>
    <x v="3"/>
    <n v="2"/>
    <n v="5"/>
    <x v="2"/>
    <x v="0"/>
    <n v="136"/>
    <x v="42"/>
    <x v="84"/>
    <n v="6175559555"/>
    <s v="8616 Spinnaker Dr."/>
    <x v="54"/>
    <x v="23"/>
    <x v="0"/>
    <n v="51003"/>
    <s v="NA"/>
    <s v="Yoshido"/>
    <s v="Juri"/>
    <s v="Medium"/>
  </r>
  <r>
    <n v="10414"/>
    <n v="48"/>
    <n v="100"/>
    <n v="14"/>
    <x v="98"/>
    <x v="244"/>
    <x v="3"/>
    <n v="2"/>
    <n v="5"/>
    <x v="2"/>
    <x v="3"/>
    <n v="100"/>
    <x v="49"/>
    <x v="84"/>
    <n v="6175559555"/>
    <s v="8616 Spinnaker Dr."/>
    <x v="54"/>
    <x v="23"/>
    <x v="0"/>
    <n v="51003"/>
    <s v="NA"/>
    <s v="Yoshido"/>
    <s v="Juri"/>
    <s v="Medium"/>
  </r>
  <r>
    <n v="10414"/>
    <n v="60"/>
    <n v="100"/>
    <n v="5"/>
    <x v="1483"/>
    <x v="244"/>
    <x v="3"/>
    <n v="2"/>
    <n v="5"/>
    <x v="2"/>
    <x v="0"/>
    <n v="88"/>
    <x v="47"/>
    <x v="84"/>
    <n v="6175559555"/>
    <s v="8616 Spinnaker Dr."/>
    <x v="54"/>
    <x v="23"/>
    <x v="0"/>
    <n v="51003"/>
    <s v="NA"/>
    <s v="Yoshido"/>
    <s v="Juri"/>
    <s v="Medium"/>
  </r>
  <r>
    <n v="10415"/>
    <n v="18"/>
    <n v="69.7"/>
    <n v="2"/>
    <x v="1495"/>
    <x v="245"/>
    <x v="4"/>
    <n v="2"/>
    <n v="5"/>
    <x v="2"/>
    <x v="0"/>
    <n v="65"/>
    <x v="55"/>
    <x v="60"/>
    <s v="61-9-3844-6555"/>
    <s v="7 Allen Street"/>
    <x v="48"/>
    <x v="17"/>
    <x v="13"/>
    <n v="3150"/>
    <s v="APAC"/>
    <s v="Connery"/>
    <s v="Sean"/>
    <s v="Small"/>
  </r>
  <r>
    <n v="10415"/>
    <n v="21"/>
    <n v="67.819999999999993"/>
    <n v="1"/>
    <x v="1496"/>
    <x v="245"/>
    <x v="4"/>
    <n v="2"/>
    <n v="5"/>
    <x v="2"/>
    <x v="5"/>
    <n v="68"/>
    <x v="70"/>
    <x v="60"/>
    <s v="61-9-3844-6555"/>
    <s v="7 Allen Street"/>
    <x v="48"/>
    <x v="17"/>
    <x v="13"/>
    <n v="3150"/>
    <s v="APAC"/>
    <s v="Connery"/>
    <s v="Sean"/>
    <s v="Small"/>
  </r>
  <r>
    <n v="10415"/>
    <n v="42"/>
    <n v="57.61"/>
    <n v="3"/>
    <x v="1497"/>
    <x v="245"/>
    <x v="4"/>
    <n v="2"/>
    <n v="5"/>
    <x v="2"/>
    <x v="5"/>
    <n v="49"/>
    <x v="59"/>
    <x v="60"/>
    <s v="61-9-3844-6555"/>
    <s v="7 Allen Street"/>
    <x v="48"/>
    <x v="17"/>
    <x v="13"/>
    <n v="3150"/>
    <s v="APAC"/>
    <s v="Connery"/>
    <s v="Sean"/>
    <s v="Small"/>
  </r>
  <r>
    <n v="10415"/>
    <n v="32"/>
    <n v="95.95"/>
    <n v="4"/>
    <x v="1498"/>
    <x v="245"/>
    <x v="4"/>
    <n v="2"/>
    <n v="5"/>
    <x v="2"/>
    <x v="4"/>
    <n v="90"/>
    <x v="61"/>
    <x v="60"/>
    <s v="61-9-3844-6555"/>
    <s v="7 Allen Street"/>
    <x v="48"/>
    <x v="17"/>
    <x v="13"/>
    <n v="3150"/>
    <s v="APAC"/>
    <s v="Connery"/>
    <s v="Sean"/>
    <s v="Medium"/>
  </r>
  <r>
    <n v="10415"/>
    <n v="51"/>
    <n v="100"/>
    <n v="5"/>
    <x v="1499"/>
    <x v="245"/>
    <x v="4"/>
    <n v="2"/>
    <n v="5"/>
    <x v="2"/>
    <x v="0"/>
    <n v="105"/>
    <x v="71"/>
    <x v="60"/>
    <s v="61-9-3844-6555"/>
    <s v="7 Allen Street"/>
    <x v="48"/>
    <x v="17"/>
    <x v="13"/>
    <n v="3150"/>
    <s v="APAC"/>
    <s v="Connery"/>
    <s v="Sean"/>
    <s v="Medium"/>
  </r>
  <r>
    <n v="10416"/>
    <n v="18"/>
    <n v="75.06"/>
    <n v="13"/>
    <x v="1500"/>
    <x v="246"/>
    <x v="0"/>
    <n v="2"/>
    <n v="5"/>
    <x v="2"/>
    <x v="5"/>
    <n v="68"/>
    <x v="65"/>
    <x v="52"/>
    <s v="0522-556555"/>
    <s v="Strada Provinciale 124"/>
    <x v="43"/>
    <x v="38"/>
    <x v="5"/>
    <n v="42100"/>
    <s v="EMEA"/>
    <s v="Moroni"/>
    <s v="Maurizio"/>
    <s v="Small"/>
  </r>
  <r>
    <n v="10416"/>
    <n v="15"/>
    <n v="98.84"/>
    <n v="4"/>
    <x v="1501"/>
    <x v="246"/>
    <x v="0"/>
    <n v="2"/>
    <n v="5"/>
    <x v="2"/>
    <x v="5"/>
    <n v="84"/>
    <x v="62"/>
    <x v="52"/>
    <s v="0522-556555"/>
    <s v="Strada Provinciale 124"/>
    <x v="43"/>
    <x v="38"/>
    <x v="5"/>
    <n v="42100"/>
    <s v="EMEA"/>
    <s v="Moroni"/>
    <s v="Maurizio"/>
    <s v="Small"/>
  </r>
  <r>
    <n v="10416"/>
    <n v="26"/>
    <n v="61.22"/>
    <n v="7"/>
    <x v="1502"/>
    <x v="246"/>
    <x v="0"/>
    <n v="2"/>
    <n v="5"/>
    <x v="2"/>
    <x v="0"/>
    <n v="68"/>
    <x v="57"/>
    <x v="52"/>
    <s v="0522-556555"/>
    <s v="Strada Provinciale 124"/>
    <x v="43"/>
    <x v="38"/>
    <x v="5"/>
    <n v="42100"/>
    <s v="EMEA"/>
    <s v="Moroni"/>
    <s v="Maurizio"/>
    <s v="Small"/>
  </r>
  <r>
    <n v="10416"/>
    <n v="37"/>
    <n v="51.93"/>
    <n v="8"/>
    <x v="1503"/>
    <x v="246"/>
    <x v="0"/>
    <n v="2"/>
    <n v="5"/>
    <x v="2"/>
    <x v="0"/>
    <n v="43"/>
    <x v="54"/>
    <x v="52"/>
    <s v="0522-556555"/>
    <s v="Strada Provinciale 124"/>
    <x v="43"/>
    <x v="38"/>
    <x v="5"/>
    <n v="42100"/>
    <s v="EMEA"/>
    <s v="Moroni"/>
    <s v="Maurizio"/>
    <s v="Small"/>
  </r>
  <r>
    <n v="10416"/>
    <n v="23"/>
    <n v="91.34"/>
    <n v="9"/>
    <x v="1504"/>
    <x v="246"/>
    <x v="0"/>
    <n v="2"/>
    <n v="5"/>
    <x v="2"/>
    <x v="5"/>
    <n v="91"/>
    <x v="63"/>
    <x v="52"/>
    <s v="0522-556555"/>
    <s v="Strada Provinciale 124"/>
    <x v="43"/>
    <x v="38"/>
    <x v="5"/>
    <n v="42100"/>
    <s v="EMEA"/>
    <s v="Moroni"/>
    <s v="Maurizio"/>
    <s v="Small"/>
  </r>
  <r>
    <n v="10416"/>
    <n v="22"/>
    <n v="100"/>
    <n v="11"/>
    <x v="36"/>
    <x v="246"/>
    <x v="0"/>
    <n v="2"/>
    <n v="5"/>
    <x v="2"/>
    <x v="5"/>
    <n v="99"/>
    <x v="67"/>
    <x v="52"/>
    <s v="0522-556555"/>
    <s v="Strada Provinciale 124"/>
    <x v="43"/>
    <x v="38"/>
    <x v="5"/>
    <n v="42100"/>
    <s v="EMEA"/>
    <s v="Moroni"/>
    <s v="Maurizio"/>
    <s v="Small"/>
  </r>
  <r>
    <n v="10416"/>
    <n v="24"/>
    <n v="100"/>
    <n v="14"/>
    <x v="26"/>
    <x v="246"/>
    <x v="0"/>
    <n v="2"/>
    <n v="5"/>
    <x v="2"/>
    <x v="5"/>
    <n v="157"/>
    <x v="69"/>
    <x v="52"/>
    <s v="0522-556555"/>
    <s v="Strada Provinciale 124"/>
    <x v="43"/>
    <x v="38"/>
    <x v="5"/>
    <n v="42100"/>
    <s v="EMEA"/>
    <s v="Moroni"/>
    <s v="Maurizio"/>
    <s v="Medium"/>
  </r>
  <r>
    <n v="10416"/>
    <n v="39"/>
    <n v="67.2"/>
    <n v="10"/>
    <x v="1505"/>
    <x v="246"/>
    <x v="0"/>
    <n v="2"/>
    <n v="5"/>
    <x v="2"/>
    <x v="5"/>
    <n v="80"/>
    <x v="66"/>
    <x v="52"/>
    <s v="0522-556555"/>
    <s v="Strada Provinciale 124"/>
    <x v="43"/>
    <x v="38"/>
    <x v="5"/>
    <n v="42100"/>
    <s v="EMEA"/>
    <s v="Moroni"/>
    <s v="Maurizio"/>
    <s v="Small"/>
  </r>
  <r>
    <n v="10416"/>
    <n v="43"/>
    <n v="62.19"/>
    <n v="12"/>
    <x v="1506"/>
    <x v="246"/>
    <x v="0"/>
    <n v="2"/>
    <n v="5"/>
    <x v="2"/>
    <x v="5"/>
    <n v="74"/>
    <x v="60"/>
    <x v="52"/>
    <s v="0522-556555"/>
    <s v="Strada Provinciale 124"/>
    <x v="43"/>
    <x v="38"/>
    <x v="5"/>
    <n v="42100"/>
    <s v="EMEA"/>
    <s v="Moroni"/>
    <s v="Maurizio"/>
    <s v="Small"/>
  </r>
  <r>
    <n v="10416"/>
    <n v="32"/>
    <n v="87.6"/>
    <n v="1"/>
    <x v="735"/>
    <x v="246"/>
    <x v="0"/>
    <n v="2"/>
    <n v="5"/>
    <x v="2"/>
    <x v="6"/>
    <n v="76"/>
    <x v="78"/>
    <x v="52"/>
    <s v="0522-556555"/>
    <s v="Strada Provinciale 124"/>
    <x v="43"/>
    <x v="38"/>
    <x v="5"/>
    <n v="42100"/>
    <s v="EMEA"/>
    <s v="Moroni"/>
    <s v="Maurizio"/>
    <s v="Small"/>
  </r>
  <r>
    <n v="10416"/>
    <n v="48"/>
    <n v="74.62"/>
    <n v="5"/>
    <x v="1507"/>
    <x v="246"/>
    <x v="0"/>
    <n v="2"/>
    <n v="5"/>
    <x v="2"/>
    <x v="5"/>
    <n v="72"/>
    <x v="56"/>
    <x v="52"/>
    <s v="0522-556555"/>
    <s v="Strada Provinciale 124"/>
    <x v="43"/>
    <x v="38"/>
    <x v="5"/>
    <n v="42100"/>
    <s v="EMEA"/>
    <s v="Moroni"/>
    <s v="Maurizio"/>
    <s v="Medium"/>
  </r>
  <r>
    <n v="10416"/>
    <n v="41"/>
    <n v="100"/>
    <n v="3"/>
    <x v="32"/>
    <x v="246"/>
    <x v="0"/>
    <n v="2"/>
    <n v="5"/>
    <x v="2"/>
    <x v="5"/>
    <n v="118"/>
    <x v="64"/>
    <x v="52"/>
    <s v="0522-556555"/>
    <s v="Strada Provinciale 124"/>
    <x v="43"/>
    <x v="38"/>
    <x v="5"/>
    <n v="42100"/>
    <s v="EMEA"/>
    <s v="Moroni"/>
    <s v="Maurizio"/>
    <s v="Medium"/>
  </r>
  <r>
    <n v="10416"/>
    <n v="47"/>
    <n v="88.63"/>
    <n v="6"/>
    <x v="1508"/>
    <x v="246"/>
    <x v="0"/>
    <n v="2"/>
    <n v="5"/>
    <x v="2"/>
    <x v="5"/>
    <n v="109"/>
    <x v="58"/>
    <x v="52"/>
    <s v="0522-556555"/>
    <s v="Strada Provinciale 124"/>
    <x v="43"/>
    <x v="38"/>
    <x v="5"/>
    <n v="42100"/>
    <s v="EMEA"/>
    <s v="Moroni"/>
    <s v="Maurizio"/>
    <s v="Medium"/>
  </r>
  <r>
    <n v="10416"/>
    <n v="45"/>
    <n v="100"/>
    <n v="2"/>
    <x v="74"/>
    <x v="246"/>
    <x v="0"/>
    <n v="2"/>
    <n v="5"/>
    <x v="2"/>
    <x v="6"/>
    <n v="99"/>
    <x v="72"/>
    <x v="52"/>
    <s v="0522-556555"/>
    <s v="Strada Provinciale 124"/>
    <x v="43"/>
    <x v="38"/>
    <x v="5"/>
    <n v="42100"/>
    <s v="EMEA"/>
    <s v="Moroni"/>
    <s v="Maurizio"/>
    <s v="Medium"/>
  </r>
  <r>
    <n v="10417"/>
    <n v="21"/>
    <n v="100"/>
    <n v="1"/>
    <x v="59"/>
    <x v="247"/>
    <x v="4"/>
    <n v="2"/>
    <n v="5"/>
    <x v="2"/>
    <x v="6"/>
    <n v="150"/>
    <x v="74"/>
    <x v="4"/>
    <s v="(91) 555 94 44"/>
    <s v="C/ Moralzarzal, 86"/>
    <x v="4"/>
    <x v="4"/>
    <x v="3"/>
    <n v="28034"/>
    <s v="EMEA"/>
    <s v="Freyre"/>
    <s v="Diego"/>
    <s v="Medium"/>
  </r>
  <r>
    <n v="10417"/>
    <n v="36"/>
    <n v="61.18"/>
    <n v="6"/>
    <x v="1509"/>
    <x v="247"/>
    <x v="4"/>
    <n v="2"/>
    <n v="5"/>
    <x v="2"/>
    <x v="6"/>
    <n v="60"/>
    <x v="73"/>
    <x v="4"/>
    <s v="(91) 555 94 44"/>
    <s v="C/ Moralzarzal, 86"/>
    <x v="4"/>
    <x v="4"/>
    <x v="3"/>
    <n v="28034"/>
    <s v="EMEA"/>
    <s v="Freyre"/>
    <s v="Diego"/>
    <s v="Small"/>
  </r>
  <r>
    <n v="10417"/>
    <n v="35"/>
    <n v="100"/>
    <n v="3"/>
    <x v="17"/>
    <x v="247"/>
    <x v="4"/>
    <n v="2"/>
    <n v="5"/>
    <x v="2"/>
    <x v="6"/>
    <n v="112"/>
    <x v="75"/>
    <x v="4"/>
    <s v="(91) 555 94 44"/>
    <s v="C/ Moralzarzal, 86"/>
    <x v="4"/>
    <x v="4"/>
    <x v="3"/>
    <n v="28034"/>
    <s v="EMEA"/>
    <s v="Freyre"/>
    <s v="Diego"/>
    <s v="Medium"/>
  </r>
  <r>
    <n v="10417"/>
    <n v="45"/>
    <n v="100"/>
    <n v="5"/>
    <x v="74"/>
    <x v="247"/>
    <x v="4"/>
    <n v="2"/>
    <n v="5"/>
    <x v="2"/>
    <x v="6"/>
    <n v="118"/>
    <x v="79"/>
    <x v="4"/>
    <s v="(91) 555 94 44"/>
    <s v="C/ Moralzarzal, 86"/>
    <x v="4"/>
    <x v="4"/>
    <x v="3"/>
    <n v="28034"/>
    <s v="EMEA"/>
    <s v="Freyre"/>
    <s v="Diego"/>
    <s v="Medium"/>
  </r>
  <r>
    <n v="10417"/>
    <n v="56"/>
    <n v="100"/>
    <n v="4"/>
    <x v="1510"/>
    <x v="247"/>
    <x v="4"/>
    <n v="2"/>
    <n v="5"/>
    <x v="2"/>
    <x v="6"/>
    <n v="193"/>
    <x v="76"/>
    <x v="4"/>
    <s v="(91) 555 94 44"/>
    <s v="C/ Moralzarzal, 86"/>
    <x v="4"/>
    <x v="4"/>
    <x v="3"/>
    <n v="28034"/>
    <s v="EMEA"/>
    <s v="Freyre"/>
    <s v="Diego"/>
    <s v="Large"/>
  </r>
  <r>
    <n v="10417"/>
    <n v="66"/>
    <n v="100"/>
    <n v="2"/>
    <x v="1455"/>
    <x v="247"/>
    <x v="4"/>
    <n v="2"/>
    <n v="5"/>
    <x v="2"/>
    <x v="6"/>
    <n v="95"/>
    <x v="77"/>
    <x v="4"/>
    <s v="(91) 555 94 44"/>
    <s v="C/ Moralzarzal, 86"/>
    <x v="4"/>
    <x v="4"/>
    <x v="3"/>
    <n v="28034"/>
    <s v="EMEA"/>
    <s v="Freyre"/>
    <s v="Diego"/>
    <s v="Large"/>
  </r>
  <r>
    <n v="10419"/>
    <n v="15"/>
    <n v="42.67"/>
    <n v="7"/>
    <x v="1511"/>
    <x v="248"/>
    <x v="0"/>
    <n v="2"/>
    <n v="5"/>
    <x v="2"/>
    <x v="2"/>
    <n v="37"/>
    <x v="96"/>
    <x v="19"/>
    <s v="6562-9555"/>
    <s v="Geislweg 14"/>
    <x v="17"/>
    <x v="16"/>
    <x v="12"/>
    <n v="5020"/>
    <s v="EMEA"/>
    <s v="Pipps"/>
    <s v="Georg"/>
    <s v="Small"/>
  </r>
  <r>
    <n v="10419"/>
    <n v="10"/>
    <n v="100"/>
    <n v="11"/>
    <x v="1512"/>
    <x v="248"/>
    <x v="0"/>
    <n v="2"/>
    <n v="5"/>
    <x v="2"/>
    <x v="2"/>
    <n v="117"/>
    <x v="95"/>
    <x v="19"/>
    <s v="6562-9555"/>
    <s v="Geislweg 14"/>
    <x v="17"/>
    <x v="16"/>
    <x v="12"/>
    <n v="5020"/>
    <s v="EMEA"/>
    <s v="Pipps"/>
    <s v="Georg"/>
    <s v="Small"/>
  </r>
  <r>
    <n v="10419"/>
    <n v="12"/>
    <n v="100"/>
    <n v="13"/>
    <x v="1513"/>
    <x v="248"/>
    <x v="0"/>
    <n v="2"/>
    <n v="5"/>
    <x v="2"/>
    <x v="2"/>
    <n v="194"/>
    <x v="90"/>
    <x v="19"/>
    <s v="6562-9555"/>
    <s v="Geislweg 14"/>
    <x v="17"/>
    <x v="16"/>
    <x v="12"/>
    <n v="5020"/>
    <s v="EMEA"/>
    <s v="Pipps"/>
    <s v="Georg"/>
    <s v="Small"/>
  </r>
  <r>
    <n v="10419"/>
    <n v="55"/>
    <n v="52.66"/>
    <n v="12"/>
    <x v="1514"/>
    <x v="248"/>
    <x v="0"/>
    <n v="2"/>
    <n v="5"/>
    <x v="2"/>
    <x v="2"/>
    <n v="61"/>
    <x v="82"/>
    <x v="19"/>
    <s v="6562-9555"/>
    <s v="Geislweg 14"/>
    <x v="17"/>
    <x v="16"/>
    <x v="12"/>
    <n v="5020"/>
    <s v="EMEA"/>
    <s v="Pipps"/>
    <s v="Georg"/>
    <s v="Small"/>
  </r>
  <r>
    <n v="10419"/>
    <n v="34"/>
    <n v="90.17"/>
    <n v="14"/>
    <x v="1515"/>
    <x v="248"/>
    <x v="0"/>
    <n v="2"/>
    <n v="5"/>
    <x v="2"/>
    <x v="2"/>
    <n v="79"/>
    <x v="91"/>
    <x v="19"/>
    <s v="6562-9555"/>
    <s v="Geislweg 14"/>
    <x v="17"/>
    <x v="16"/>
    <x v="12"/>
    <n v="5020"/>
    <s v="EMEA"/>
    <s v="Pipps"/>
    <s v="Georg"/>
    <s v="Medium"/>
  </r>
  <r>
    <n v="10419"/>
    <n v="32"/>
    <n v="100"/>
    <n v="10"/>
    <x v="52"/>
    <x v="248"/>
    <x v="0"/>
    <n v="2"/>
    <n v="5"/>
    <x v="2"/>
    <x v="2"/>
    <n v="115"/>
    <x v="92"/>
    <x v="19"/>
    <s v="6562-9555"/>
    <s v="Geislweg 14"/>
    <x v="17"/>
    <x v="16"/>
    <x v="12"/>
    <n v="5020"/>
    <s v="EMEA"/>
    <s v="Pipps"/>
    <s v="Georg"/>
    <s v="Medium"/>
  </r>
  <r>
    <n v="10419"/>
    <n v="39"/>
    <n v="83.93"/>
    <n v="9"/>
    <x v="1516"/>
    <x v="248"/>
    <x v="0"/>
    <n v="2"/>
    <n v="5"/>
    <x v="2"/>
    <x v="2"/>
    <n v="77"/>
    <x v="89"/>
    <x v="19"/>
    <s v="6562-9555"/>
    <s v="Geislweg 14"/>
    <x v="17"/>
    <x v="16"/>
    <x v="12"/>
    <n v="5020"/>
    <s v="EMEA"/>
    <s v="Pipps"/>
    <s v="Georg"/>
    <s v="Medium"/>
  </r>
  <r>
    <n v="10419"/>
    <n v="34"/>
    <n v="100"/>
    <n v="4"/>
    <x v="30"/>
    <x v="248"/>
    <x v="0"/>
    <n v="2"/>
    <n v="5"/>
    <x v="2"/>
    <x v="2"/>
    <n v="142"/>
    <x v="99"/>
    <x v="19"/>
    <s v="6562-9555"/>
    <s v="Geislweg 14"/>
    <x v="17"/>
    <x v="16"/>
    <x v="12"/>
    <n v="5020"/>
    <s v="EMEA"/>
    <s v="Pipps"/>
    <s v="Georg"/>
    <s v="Medium"/>
  </r>
  <r>
    <n v="10419"/>
    <n v="35"/>
    <n v="100"/>
    <n v="6"/>
    <x v="17"/>
    <x v="248"/>
    <x v="0"/>
    <n v="2"/>
    <n v="5"/>
    <x v="2"/>
    <x v="2"/>
    <n v="169"/>
    <x v="30"/>
    <x v="19"/>
    <s v="6562-9555"/>
    <s v="Geislweg 14"/>
    <x v="17"/>
    <x v="16"/>
    <x v="12"/>
    <n v="5020"/>
    <s v="EMEA"/>
    <s v="Pipps"/>
    <s v="Georg"/>
    <s v="Medium"/>
  </r>
  <r>
    <n v="10419"/>
    <n v="37"/>
    <n v="100"/>
    <n v="1"/>
    <x v="87"/>
    <x v="248"/>
    <x v="0"/>
    <n v="2"/>
    <n v="5"/>
    <x v="2"/>
    <x v="2"/>
    <n v="124"/>
    <x v="106"/>
    <x v="19"/>
    <s v="6562-9555"/>
    <s v="Geislweg 14"/>
    <x v="17"/>
    <x v="16"/>
    <x v="12"/>
    <n v="5020"/>
    <s v="EMEA"/>
    <s v="Pipps"/>
    <s v="Georg"/>
    <s v="Medium"/>
  </r>
  <r>
    <n v="10419"/>
    <n v="38"/>
    <n v="100"/>
    <n v="5"/>
    <x v="31"/>
    <x v="248"/>
    <x v="0"/>
    <n v="2"/>
    <n v="5"/>
    <x v="2"/>
    <x v="2"/>
    <n v="141"/>
    <x v="97"/>
    <x v="19"/>
    <s v="6562-9555"/>
    <s v="Geislweg 14"/>
    <x v="17"/>
    <x v="16"/>
    <x v="12"/>
    <n v="5020"/>
    <s v="EMEA"/>
    <s v="Pipps"/>
    <s v="Georg"/>
    <s v="Medium"/>
  </r>
  <r>
    <n v="10419"/>
    <n v="43"/>
    <n v="100"/>
    <n v="3"/>
    <x v="42"/>
    <x v="248"/>
    <x v="0"/>
    <n v="2"/>
    <n v="5"/>
    <x v="2"/>
    <x v="2"/>
    <n v="141"/>
    <x v="100"/>
    <x v="19"/>
    <s v="6562-9555"/>
    <s v="Geislweg 14"/>
    <x v="17"/>
    <x v="16"/>
    <x v="12"/>
    <n v="5020"/>
    <s v="EMEA"/>
    <s v="Pipps"/>
    <s v="Georg"/>
    <s v="Medium"/>
  </r>
  <r>
    <n v="10419"/>
    <n v="55"/>
    <n v="100"/>
    <n v="2"/>
    <x v="1179"/>
    <x v="248"/>
    <x v="0"/>
    <n v="2"/>
    <n v="5"/>
    <x v="2"/>
    <x v="2"/>
    <n v="132"/>
    <x v="98"/>
    <x v="19"/>
    <s v="6562-9555"/>
    <s v="Geislweg 14"/>
    <x v="17"/>
    <x v="16"/>
    <x v="12"/>
    <n v="5020"/>
    <s v="EMEA"/>
    <s v="Pipps"/>
    <s v="Georg"/>
    <s v="Large"/>
  </r>
  <r>
    <n v="10419"/>
    <n v="70"/>
    <n v="100"/>
    <n v="8"/>
    <x v="1484"/>
    <x v="248"/>
    <x v="0"/>
    <n v="2"/>
    <n v="5"/>
    <x v="2"/>
    <x v="2"/>
    <n v="140"/>
    <x v="93"/>
    <x v="19"/>
    <s v="6562-9555"/>
    <s v="Geislweg 14"/>
    <x v="17"/>
    <x v="16"/>
    <x v="12"/>
    <n v="5020"/>
    <s v="EMEA"/>
    <s v="Pipps"/>
    <s v="Georg"/>
    <s v="Large"/>
  </r>
  <r>
    <n v="10420"/>
    <n v="15"/>
    <n v="43.49"/>
    <n v="3"/>
    <x v="1517"/>
    <x v="249"/>
    <x v="5"/>
    <n v="2"/>
    <n v="5"/>
    <x v="2"/>
    <x v="0"/>
    <n v="41"/>
    <x v="0"/>
    <x v="32"/>
    <s v="+61 2 9495 8555"/>
    <s v="Monitor Money Building, 815 Pacific Hwy"/>
    <x v="27"/>
    <x v="26"/>
    <x v="13"/>
    <n v="2067"/>
    <s v="APAC"/>
    <s v="Huxley"/>
    <s v="Adrian"/>
    <s v="Small"/>
  </r>
  <r>
    <n v="10420"/>
    <n v="45"/>
    <n v="26.88"/>
    <n v="1"/>
    <x v="1518"/>
    <x v="249"/>
    <x v="5"/>
    <n v="2"/>
    <n v="5"/>
    <x v="2"/>
    <x v="0"/>
    <n v="33"/>
    <x v="4"/>
    <x v="32"/>
    <s v="+61 2 9495 8555"/>
    <s v="Monitor Money Building, 815 Pacific Hwy"/>
    <x v="27"/>
    <x v="26"/>
    <x v="13"/>
    <n v="2067"/>
    <s v="APAC"/>
    <s v="Huxley"/>
    <s v="Adrian"/>
    <s v="Small"/>
  </r>
  <r>
    <n v="10420"/>
    <n v="36"/>
    <n v="57.73"/>
    <n v="7"/>
    <x v="1519"/>
    <x v="249"/>
    <x v="5"/>
    <n v="2"/>
    <n v="5"/>
    <x v="2"/>
    <x v="2"/>
    <n v="71"/>
    <x v="103"/>
    <x v="32"/>
    <s v="+61 2 9495 8555"/>
    <s v="Monitor Money Building, 815 Pacific Hwy"/>
    <x v="27"/>
    <x v="26"/>
    <x v="13"/>
    <n v="2067"/>
    <s v="APAC"/>
    <s v="Huxley"/>
    <s v="Adrian"/>
    <s v="Small"/>
  </r>
  <r>
    <n v="10420"/>
    <n v="37"/>
    <n v="60.37"/>
    <n v="13"/>
    <x v="1520"/>
    <x v="249"/>
    <x v="5"/>
    <n v="2"/>
    <n v="5"/>
    <x v="2"/>
    <x v="2"/>
    <n v="50"/>
    <x v="101"/>
    <x v="32"/>
    <s v="+61 2 9495 8555"/>
    <s v="Monitor Money Building, 815 Pacific Hwy"/>
    <x v="27"/>
    <x v="26"/>
    <x v="13"/>
    <n v="2067"/>
    <s v="APAC"/>
    <s v="Huxley"/>
    <s v="Adrian"/>
    <s v="Small"/>
  </r>
  <r>
    <n v="10420"/>
    <n v="36"/>
    <n v="63.57"/>
    <n v="4"/>
    <x v="1521"/>
    <x v="249"/>
    <x v="5"/>
    <n v="2"/>
    <n v="5"/>
    <x v="2"/>
    <x v="0"/>
    <n v="60"/>
    <x v="3"/>
    <x v="32"/>
    <s v="+61 2 9495 8555"/>
    <s v="Monitor Money Building, 815 Pacific Hwy"/>
    <x v="27"/>
    <x v="26"/>
    <x v="13"/>
    <n v="2067"/>
    <s v="APAC"/>
    <s v="Huxley"/>
    <s v="Adrian"/>
    <s v="Small"/>
  </r>
  <r>
    <n v="10420"/>
    <n v="26"/>
    <n v="100"/>
    <n v="12"/>
    <x v="7"/>
    <x v="249"/>
    <x v="5"/>
    <n v="2"/>
    <n v="5"/>
    <x v="2"/>
    <x v="2"/>
    <n v="107"/>
    <x v="107"/>
    <x v="32"/>
    <s v="+61 2 9495 8555"/>
    <s v="Monitor Money Building, 815 Pacific Hwy"/>
    <x v="27"/>
    <x v="26"/>
    <x v="13"/>
    <n v="2067"/>
    <s v="APAC"/>
    <s v="Huxley"/>
    <s v="Adrian"/>
    <s v="Small"/>
  </r>
  <r>
    <n v="10420"/>
    <n v="35"/>
    <n v="96.74"/>
    <n v="10"/>
    <x v="1522"/>
    <x v="249"/>
    <x v="5"/>
    <n v="2"/>
    <n v="5"/>
    <x v="2"/>
    <x v="2"/>
    <n v="85"/>
    <x v="102"/>
    <x v="32"/>
    <s v="+61 2 9495 8555"/>
    <s v="Monitor Money Building, 815 Pacific Hwy"/>
    <x v="27"/>
    <x v="26"/>
    <x v="13"/>
    <n v="2067"/>
    <s v="APAC"/>
    <s v="Huxley"/>
    <s v="Adrian"/>
    <s v="Medium"/>
  </r>
  <r>
    <n v="10420"/>
    <n v="37"/>
    <n v="100"/>
    <n v="5"/>
    <x v="87"/>
    <x v="249"/>
    <x v="5"/>
    <n v="2"/>
    <n v="5"/>
    <x v="2"/>
    <x v="0"/>
    <n v="170"/>
    <x v="2"/>
    <x v="32"/>
    <s v="+61 2 9495 8555"/>
    <s v="Monitor Money Building, 815 Pacific Hwy"/>
    <x v="27"/>
    <x v="26"/>
    <x v="13"/>
    <n v="2067"/>
    <s v="APAC"/>
    <s v="Huxley"/>
    <s v="Adrian"/>
    <s v="Medium"/>
  </r>
  <r>
    <n v="10420"/>
    <n v="60"/>
    <n v="64.67"/>
    <n v="11"/>
    <x v="1523"/>
    <x v="249"/>
    <x v="5"/>
    <n v="2"/>
    <n v="5"/>
    <x v="2"/>
    <x v="2"/>
    <n v="73"/>
    <x v="104"/>
    <x v="32"/>
    <s v="+61 2 9495 8555"/>
    <s v="Monitor Money Building, 815 Pacific Hwy"/>
    <x v="27"/>
    <x v="26"/>
    <x v="13"/>
    <n v="2067"/>
    <s v="APAC"/>
    <s v="Huxley"/>
    <s v="Adrian"/>
    <s v="Medium"/>
  </r>
  <r>
    <n v="10420"/>
    <n v="39"/>
    <n v="100"/>
    <n v="9"/>
    <x v="9"/>
    <x v="249"/>
    <x v="5"/>
    <n v="2"/>
    <n v="5"/>
    <x v="2"/>
    <x v="2"/>
    <n v="90"/>
    <x v="105"/>
    <x v="32"/>
    <s v="+61 2 9495 8555"/>
    <s v="Monitor Money Building, 815 Pacific Hwy"/>
    <x v="27"/>
    <x v="26"/>
    <x v="13"/>
    <n v="2067"/>
    <s v="APAC"/>
    <s v="Huxley"/>
    <s v="Adrian"/>
    <s v="Medium"/>
  </r>
  <r>
    <n v="10420"/>
    <n v="45"/>
    <n v="100"/>
    <n v="2"/>
    <x v="74"/>
    <x v="249"/>
    <x v="5"/>
    <n v="2"/>
    <n v="5"/>
    <x v="2"/>
    <x v="0"/>
    <n v="127"/>
    <x v="6"/>
    <x v="32"/>
    <s v="+61 2 9495 8555"/>
    <s v="Monitor Money Building, 815 Pacific Hwy"/>
    <x v="27"/>
    <x v="26"/>
    <x v="13"/>
    <n v="2067"/>
    <s v="APAC"/>
    <s v="Huxley"/>
    <s v="Adrian"/>
    <s v="Medium"/>
  </r>
  <r>
    <n v="10420"/>
    <n v="55"/>
    <n v="96.3"/>
    <n v="8"/>
    <x v="1524"/>
    <x v="249"/>
    <x v="5"/>
    <n v="2"/>
    <n v="5"/>
    <x v="2"/>
    <x v="2"/>
    <n v="117"/>
    <x v="108"/>
    <x v="32"/>
    <s v="+61 2 9495 8555"/>
    <s v="Monitor Money Building, 815 Pacific Hwy"/>
    <x v="27"/>
    <x v="26"/>
    <x v="13"/>
    <n v="2067"/>
    <s v="APAC"/>
    <s v="Huxley"/>
    <s v="Adrian"/>
    <s v="Medium"/>
  </r>
  <r>
    <n v="10420"/>
    <n v="66"/>
    <n v="92.95"/>
    <n v="6"/>
    <x v="1525"/>
    <x v="249"/>
    <x v="5"/>
    <n v="2"/>
    <n v="5"/>
    <x v="2"/>
    <x v="0"/>
    <n v="92"/>
    <x v="1"/>
    <x v="32"/>
    <s v="+61 2 9495 8555"/>
    <s v="Monitor Money Building, 815 Pacific Hwy"/>
    <x v="27"/>
    <x v="26"/>
    <x v="13"/>
    <n v="2067"/>
    <s v="APAC"/>
    <s v="Huxley"/>
    <s v="Adrian"/>
    <s v="Medium"/>
  </r>
  <r>
    <n v="10421"/>
    <n v="40"/>
    <n v="45.7"/>
    <n v="2"/>
    <x v="1526"/>
    <x v="249"/>
    <x v="5"/>
    <n v="2"/>
    <n v="5"/>
    <x v="2"/>
    <x v="0"/>
    <n v="44"/>
    <x v="5"/>
    <x v="13"/>
    <n v="4155551450"/>
    <s v="5677 Strong St."/>
    <x v="12"/>
    <x v="10"/>
    <x v="0"/>
    <n v="97562"/>
    <s v="NA"/>
    <s v="Nelson"/>
    <s v="Valarie"/>
    <s v="Small"/>
  </r>
  <r>
    <n v="10421"/>
    <n v="35"/>
    <n v="100"/>
    <n v="1"/>
    <x v="17"/>
    <x v="249"/>
    <x v="5"/>
    <n v="2"/>
    <n v="5"/>
    <x v="2"/>
    <x v="0"/>
    <n v="168"/>
    <x v="7"/>
    <x v="13"/>
    <n v="4155551450"/>
    <s v="5677 Strong St."/>
    <x v="12"/>
    <x v="10"/>
    <x v="0"/>
    <n v="97562"/>
    <s v="NA"/>
    <s v="Nelson"/>
    <s v="Valarie"/>
    <s v="Medium"/>
  </r>
  <r>
    <n v="10422"/>
    <n v="25"/>
    <n v="51.75"/>
    <n v="1"/>
    <x v="1527"/>
    <x v="250"/>
    <x v="5"/>
    <n v="2"/>
    <n v="5"/>
    <x v="2"/>
    <x v="0"/>
    <n v="53"/>
    <x v="8"/>
    <x v="85"/>
    <n v="2155551555"/>
    <s v="7586 Pompton St."/>
    <x v="69"/>
    <x v="56"/>
    <x v="0"/>
    <n v="70267"/>
    <s v="NA"/>
    <s v="Yu"/>
    <s v="Kyung"/>
    <s v="Small"/>
  </r>
  <r>
    <n v="10422"/>
    <n v="51"/>
    <n v="95.55"/>
    <n v="2"/>
    <x v="1528"/>
    <x v="250"/>
    <x v="5"/>
    <n v="2"/>
    <n v="5"/>
    <x v="2"/>
    <x v="0"/>
    <n v="102"/>
    <x v="9"/>
    <x v="85"/>
    <n v="2155551555"/>
    <s v="7586 Pompton St."/>
    <x v="69"/>
    <x v="56"/>
    <x v="0"/>
    <n v="70267"/>
    <s v="NA"/>
    <s v="Yu"/>
    <s v="Kyung"/>
    <s v="Medium"/>
  </r>
  <r>
    <n v="10423"/>
    <n v="10"/>
    <n v="88.14"/>
    <n v="1"/>
    <x v="1529"/>
    <x v="250"/>
    <x v="5"/>
    <n v="2"/>
    <n v="5"/>
    <x v="2"/>
    <x v="0"/>
    <n v="101"/>
    <x v="13"/>
    <x v="72"/>
    <s v="(02) 5554 67"/>
    <s v="Rue Joseph-Bens 532"/>
    <x v="58"/>
    <x v="50"/>
    <x v="10"/>
    <s v="B-1180"/>
    <s v="EMEA"/>
    <s v="Dewey"/>
    <s v="Catherine"/>
    <s v="Small"/>
  </r>
  <r>
    <n v="10423"/>
    <n v="31"/>
    <n v="53.72"/>
    <n v="3"/>
    <x v="1530"/>
    <x v="250"/>
    <x v="5"/>
    <n v="2"/>
    <n v="5"/>
    <x v="2"/>
    <x v="0"/>
    <n v="62"/>
    <x v="12"/>
    <x v="72"/>
    <s v="(02) 5554 67"/>
    <s v="Rue Joseph-Bens 532"/>
    <x v="58"/>
    <x v="50"/>
    <x v="10"/>
    <s v="B-1180"/>
    <s v="EMEA"/>
    <s v="Dewey"/>
    <s v="Catherine"/>
    <s v="Small"/>
  </r>
  <r>
    <n v="10423"/>
    <n v="21"/>
    <n v="84.82"/>
    <n v="2"/>
    <x v="1531"/>
    <x v="250"/>
    <x v="5"/>
    <n v="2"/>
    <n v="5"/>
    <x v="2"/>
    <x v="0"/>
    <n v="104"/>
    <x v="14"/>
    <x v="72"/>
    <s v="(02) 5554 67"/>
    <s v="Rue Joseph-Bens 532"/>
    <x v="58"/>
    <x v="50"/>
    <x v="10"/>
    <s v="B-1180"/>
    <s v="EMEA"/>
    <s v="Dewey"/>
    <s v="Catherine"/>
    <s v="Small"/>
  </r>
  <r>
    <n v="10423"/>
    <n v="21"/>
    <n v="89.29"/>
    <n v="5"/>
    <x v="1532"/>
    <x v="250"/>
    <x v="5"/>
    <n v="2"/>
    <n v="5"/>
    <x v="2"/>
    <x v="0"/>
    <n v="99"/>
    <x v="25"/>
    <x v="72"/>
    <s v="(02) 5554 67"/>
    <s v="Rue Joseph-Bens 532"/>
    <x v="58"/>
    <x v="50"/>
    <x v="10"/>
    <s v="B-1180"/>
    <s v="EMEA"/>
    <s v="Dewey"/>
    <s v="Catherine"/>
    <s v="Small"/>
  </r>
  <r>
    <n v="10423"/>
    <n v="28"/>
    <n v="78.89"/>
    <n v="4"/>
    <x v="1533"/>
    <x v="250"/>
    <x v="5"/>
    <n v="2"/>
    <n v="5"/>
    <x v="2"/>
    <x v="0"/>
    <n v="97"/>
    <x v="15"/>
    <x v="72"/>
    <s v="(02) 5554 67"/>
    <s v="Rue Joseph-Bens 532"/>
    <x v="58"/>
    <x v="50"/>
    <x v="10"/>
    <s v="B-1180"/>
    <s v="EMEA"/>
    <s v="Dewey"/>
    <s v="Catherine"/>
    <s v="Small"/>
  </r>
  <r>
    <n v="10424"/>
    <n v="26"/>
    <n v="59.87"/>
    <n v="4"/>
    <x v="1534"/>
    <x v="251"/>
    <x v="5"/>
    <n v="2"/>
    <n v="5"/>
    <x v="2"/>
    <x v="0"/>
    <n v="50"/>
    <x v="11"/>
    <x v="4"/>
    <s v="(91) 555 94 44"/>
    <s v="C/ Moralzarzal, 86"/>
    <x v="4"/>
    <x v="4"/>
    <x v="3"/>
    <n v="28034"/>
    <s v="EMEA"/>
    <s v="Freyre"/>
    <s v="Diego"/>
    <s v="Small"/>
  </r>
  <r>
    <n v="10424"/>
    <n v="44"/>
    <n v="61.41"/>
    <n v="2"/>
    <x v="1535"/>
    <x v="251"/>
    <x v="5"/>
    <n v="2"/>
    <n v="5"/>
    <x v="2"/>
    <x v="1"/>
    <n v="64"/>
    <x v="19"/>
    <x v="4"/>
    <s v="(91) 555 94 44"/>
    <s v="C/ Moralzarzal, 86"/>
    <x v="4"/>
    <x v="4"/>
    <x v="3"/>
    <n v="28034"/>
    <s v="EMEA"/>
    <s v="Freyre"/>
    <s v="Diego"/>
    <s v="Small"/>
  </r>
  <r>
    <n v="10424"/>
    <n v="46"/>
    <n v="80.92"/>
    <n v="1"/>
    <x v="1536"/>
    <x v="251"/>
    <x v="5"/>
    <n v="2"/>
    <n v="5"/>
    <x v="2"/>
    <x v="2"/>
    <n v="101"/>
    <x v="24"/>
    <x v="4"/>
    <s v="(91) 555 94 44"/>
    <s v="C/ Moralzarzal, 86"/>
    <x v="4"/>
    <x v="4"/>
    <x v="3"/>
    <n v="28034"/>
    <s v="EMEA"/>
    <s v="Freyre"/>
    <s v="Diego"/>
    <s v="Medium"/>
  </r>
  <r>
    <n v="10424"/>
    <n v="49"/>
    <n v="100"/>
    <n v="3"/>
    <x v="94"/>
    <x v="251"/>
    <x v="5"/>
    <n v="2"/>
    <n v="5"/>
    <x v="2"/>
    <x v="1"/>
    <n v="136"/>
    <x v="17"/>
    <x v="4"/>
    <s v="(91) 555 94 44"/>
    <s v="C/ Moralzarzal, 86"/>
    <x v="4"/>
    <x v="4"/>
    <x v="3"/>
    <n v="28034"/>
    <s v="EMEA"/>
    <s v="Freyre"/>
    <s v="Diego"/>
    <s v="Large"/>
  </r>
  <r>
    <n v="10424"/>
    <n v="50"/>
    <n v="100"/>
    <n v="6"/>
    <x v="43"/>
    <x v="251"/>
    <x v="5"/>
    <n v="2"/>
    <n v="5"/>
    <x v="2"/>
    <x v="2"/>
    <n v="214"/>
    <x v="16"/>
    <x v="4"/>
    <s v="(91) 555 94 44"/>
    <s v="C/ Moralzarzal, 86"/>
    <x v="4"/>
    <x v="4"/>
    <x v="3"/>
    <n v="28034"/>
    <s v="EMEA"/>
    <s v="Freyre"/>
    <s v="Diego"/>
    <s v="Large"/>
  </r>
  <r>
    <n v="10424"/>
    <n v="54"/>
    <n v="100"/>
    <n v="5"/>
    <x v="1481"/>
    <x v="251"/>
    <x v="5"/>
    <n v="2"/>
    <n v="5"/>
    <x v="2"/>
    <x v="1"/>
    <n v="116"/>
    <x v="20"/>
    <x v="4"/>
    <s v="(91) 555 94 44"/>
    <s v="C/ Moralzarzal, 86"/>
    <x v="4"/>
    <x v="4"/>
    <x v="3"/>
    <n v="28034"/>
    <s v="EMEA"/>
    <s v="Freyre"/>
    <s v="Diego"/>
    <s v="Large"/>
  </r>
  <r>
    <n v="10425"/>
    <n v="11"/>
    <n v="43.83"/>
    <n v="6"/>
    <x v="1537"/>
    <x v="251"/>
    <x v="5"/>
    <n v="2"/>
    <n v="5"/>
    <x v="2"/>
    <x v="1"/>
    <n v="54"/>
    <x v="26"/>
    <x v="86"/>
    <s v="40.67.8555"/>
    <s v="67, rue des Cinquante Otages"/>
    <x v="21"/>
    <x v="19"/>
    <x v="9"/>
    <n v="44000"/>
    <s v="EMEA"/>
    <s v="Labrune"/>
    <s v="Janine"/>
    <s v="Small"/>
  </r>
  <r>
    <n v="10425"/>
    <n v="19"/>
    <n v="49.22"/>
    <n v="10"/>
    <x v="1538"/>
    <x v="251"/>
    <x v="5"/>
    <n v="2"/>
    <n v="5"/>
    <x v="2"/>
    <x v="1"/>
    <n v="60"/>
    <x v="10"/>
    <x v="86"/>
    <s v="40.67.8555"/>
    <s v="67, rue des Cinquante Otages"/>
    <x v="21"/>
    <x v="19"/>
    <x v="9"/>
    <n v="44000"/>
    <s v="EMEA"/>
    <s v="Labrune"/>
    <s v="Janine"/>
    <s v="Small"/>
  </r>
  <r>
    <n v="10425"/>
    <n v="31"/>
    <n v="33.24"/>
    <n v="5"/>
    <x v="762"/>
    <x v="251"/>
    <x v="5"/>
    <n v="2"/>
    <n v="5"/>
    <x v="2"/>
    <x v="2"/>
    <n v="35"/>
    <x v="28"/>
    <x v="86"/>
    <s v="40.67.8555"/>
    <s v="67, rue des Cinquante Otages"/>
    <x v="21"/>
    <x v="19"/>
    <x v="9"/>
    <n v="44000"/>
    <s v="EMEA"/>
    <s v="Labrune"/>
    <s v="Janine"/>
    <s v="Small"/>
  </r>
  <r>
    <n v="10425"/>
    <n v="18"/>
    <n v="100"/>
    <n v="2"/>
    <x v="1539"/>
    <x v="251"/>
    <x v="5"/>
    <n v="2"/>
    <n v="5"/>
    <x v="2"/>
    <x v="1"/>
    <n v="115"/>
    <x v="35"/>
    <x v="86"/>
    <s v="40.67.8555"/>
    <s v="67, rue des Cinquante Otages"/>
    <x v="21"/>
    <x v="19"/>
    <x v="9"/>
    <n v="44000"/>
    <s v="EMEA"/>
    <s v="Labrune"/>
    <s v="Janine"/>
    <s v="Small"/>
  </r>
  <r>
    <n v="10425"/>
    <n v="55"/>
    <n v="46.82"/>
    <n v="1"/>
    <x v="1540"/>
    <x v="251"/>
    <x v="5"/>
    <n v="2"/>
    <n v="5"/>
    <x v="2"/>
    <x v="2"/>
    <n v="57"/>
    <x v="29"/>
    <x v="86"/>
    <s v="40.67.8555"/>
    <s v="67, rue des Cinquante Otages"/>
    <x v="21"/>
    <x v="19"/>
    <x v="9"/>
    <n v="44000"/>
    <s v="EMEA"/>
    <s v="Labrune"/>
    <s v="Janine"/>
    <s v="Small"/>
  </r>
  <r>
    <n v="10425"/>
    <n v="28"/>
    <n v="100"/>
    <n v="3"/>
    <x v="141"/>
    <x v="251"/>
    <x v="5"/>
    <n v="2"/>
    <n v="5"/>
    <x v="2"/>
    <x v="2"/>
    <n v="163"/>
    <x v="31"/>
    <x v="86"/>
    <s v="40.67.8555"/>
    <s v="67, rue des Cinquante Otages"/>
    <x v="21"/>
    <x v="19"/>
    <x v="9"/>
    <n v="44000"/>
    <s v="EMEA"/>
    <s v="Labrune"/>
    <s v="Janine"/>
    <s v="Medium"/>
  </r>
  <r>
    <n v="10425"/>
    <n v="28"/>
    <n v="100"/>
    <n v="8"/>
    <x v="141"/>
    <x v="251"/>
    <x v="5"/>
    <n v="2"/>
    <n v="5"/>
    <x v="2"/>
    <x v="2"/>
    <n v="169"/>
    <x v="30"/>
    <x v="86"/>
    <s v="40.67.8555"/>
    <s v="67, rue des Cinquante Otages"/>
    <x v="21"/>
    <x v="19"/>
    <x v="9"/>
    <n v="44000"/>
    <s v="EMEA"/>
    <s v="Labrune"/>
    <s v="Janine"/>
    <s v="Medium"/>
  </r>
  <r>
    <n v="10425"/>
    <n v="33"/>
    <n v="100"/>
    <n v="4"/>
    <x v="29"/>
    <x v="251"/>
    <x v="5"/>
    <n v="2"/>
    <n v="5"/>
    <x v="2"/>
    <x v="1"/>
    <n v="118"/>
    <x v="38"/>
    <x v="86"/>
    <s v="40.67.8555"/>
    <s v="67, rue des Cinquante Otages"/>
    <x v="21"/>
    <x v="19"/>
    <x v="9"/>
    <n v="44000"/>
    <s v="EMEA"/>
    <s v="Labrune"/>
    <s v="Janine"/>
    <s v="Medium"/>
  </r>
  <r>
    <n v="10425"/>
    <n v="41"/>
    <n v="86.68"/>
    <n v="11"/>
    <x v="1541"/>
    <x v="251"/>
    <x v="5"/>
    <n v="2"/>
    <n v="5"/>
    <x v="2"/>
    <x v="1"/>
    <n v="96"/>
    <x v="18"/>
    <x v="86"/>
    <s v="40.67.8555"/>
    <s v="67, rue des Cinquante Otages"/>
    <x v="21"/>
    <x v="19"/>
    <x v="9"/>
    <n v="44000"/>
    <s v="EMEA"/>
    <s v="Labrune"/>
    <s v="Janine"/>
    <s v="Medium"/>
  </r>
  <r>
    <n v="10425"/>
    <n v="38"/>
    <n v="99.41"/>
    <n v="7"/>
    <x v="1542"/>
    <x v="251"/>
    <x v="5"/>
    <n v="2"/>
    <n v="5"/>
    <x v="2"/>
    <x v="1"/>
    <n v="122"/>
    <x v="33"/>
    <x v="86"/>
    <s v="40.67.8555"/>
    <s v="67, rue des Cinquante Otages"/>
    <x v="21"/>
    <x v="19"/>
    <x v="9"/>
    <n v="44000"/>
    <s v="EMEA"/>
    <s v="Labrune"/>
    <s v="Janine"/>
    <s v="Medium"/>
  </r>
  <r>
    <n v="10425"/>
    <n v="38"/>
    <n v="100"/>
    <n v="12"/>
    <x v="31"/>
    <x v="251"/>
    <x v="5"/>
    <n v="2"/>
    <n v="5"/>
    <x v="2"/>
    <x v="2"/>
    <n v="147"/>
    <x v="23"/>
    <x v="86"/>
    <s v="40.67.8555"/>
    <s v="67, rue des Cinquante Otages"/>
    <x v="21"/>
    <x v="19"/>
    <x v="9"/>
    <n v="44000"/>
    <s v="EMEA"/>
    <s v="Labrune"/>
    <s v="Janine"/>
    <s v="Medium"/>
  </r>
  <r>
    <n v="10425"/>
    <n v="38"/>
    <n v="100"/>
    <n v="13"/>
    <x v="31"/>
    <x v="251"/>
    <x v="5"/>
    <n v="2"/>
    <n v="5"/>
    <x v="2"/>
    <x v="1"/>
    <n v="121"/>
    <x v="21"/>
    <x v="86"/>
    <s v="40.67.8555"/>
    <s v="67, rue des Cinquante Otages"/>
    <x v="21"/>
    <x v="19"/>
    <x v="9"/>
    <n v="44000"/>
    <s v="EMEA"/>
    <s v="Labrune"/>
    <s v="Janine"/>
    <s v="Medium"/>
  </r>
  <r>
    <n v="10425"/>
    <n v="49"/>
    <n v="100"/>
    <n v="9"/>
    <x v="94"/>
    <x v="251"/>
    <x v="5"/>
    <n v="2"/>
    <n v="5"/>
    <x v="2"/>
    <x v="1"/>
    <n v="127"/>
    <x v="22"/>
    <x v="86"/>
    <s v="40.67.8555"/>
    <s v="67, rue des Cinquante Otages"/>
    <x v="21"/>
    <x v="19"/>
    <x v="9"/>
    <n v="44000"/>
    <s v="EMEA"/>
    <s v="Labrune"/>
    <s v="Janine"/>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175131-BCBC-4234-910A-3EA942F1662A}" name="PivotTable9" cacheId="0" applyNumberFormats="0" applyBorderFormats="0" applyFontFormats="0" applyPatternFormats="0" applyAlignmentFormats="0" applyWidthHeightFormats="1" dataCaption="Values" errorCaption="Null" missingCaption="0" updatedVersion="8" minRefreshableVersion="3" useAutoFormatting="1" itemPrintTitles="1" createdVersion="8" indent="0" outline="1" outlineData="1" multipleFieldFilters="0">
  <location ref="F3:N34" firstHeaderRow="1" firstDataRow="2" firstDataCol="1" rowPageCount="1" colPageCount="1"/>
  <pivotFields count="24">
    <pivotField showAll="0"/>
    <pivotField showAll="0"/>
    <pivotField numFmtId="164" showAll="0"/>
    <pivotField showAll="0"/>
    <pivotField dataField="1" numFmtId="164" showAll="0">
      <items count="1544">
        <item x="1537"/>
        <item x="1462"/>
        <item x="1472"/>
        <item x="863"/>
        <item x="1473"/>
        <item x="1511"/>
        <item x="794"/>
        <item x="1517"/>
        <item x="593"/>
        <item x="976"/>
        <item x="1198"/>
        <item x="77"/>
        <item x="197"/>
        <item x="95"/>
        <item x="1252"/>
        <item x="1327"/>
        <item x="477"/>
        <item x="519"/>
        <item x="870"/>
        <item x="300"/>
        <item x="1243"/>
        <item x="1283"/>
        <item x="696"/>
        <item x="605"/>
        <item x="1284"/>
        <item x="329"/>
        <item x="1035"/>
        <item x="180"/>
        <item x="1529"/>
        <item x="217"/>
        <item x="693"/>
        <item x="478"/>
        <item x="493"/>
        <item x="533"/>
        <item x="471"/>
        <item x="1477"/>
        <item x="75"/>
        <item x="1538"/>
        <item x="942"/>
        <item x="974"/>
        <item x="422"/>
        <item x="443"/>
        <item x="1130"/>
        <item x="705"/>
        <item x="372"/>
        <item x="1195"/>
        <item x="902"/>
        <item x="848"/>
        <item x="1344"/>
        <item x="145"/>
        <item x="1512"/>
        <item x="317"/>
        <item x="479"/>
        <item x="266"/>
        <item x="958"/>
        <item x="762"/>
        <item x="101"/>
        <item x="358"/>
        <item x="685"/>
        <item x="607"/>
        <item x="1463"/>
        <item x="408"/>
        <item x="1167"/>
        <item x="254"/>
        <item x="1478"/>
        <item x="656"/>
        <item x="218"/>
        <item x="1261"/>
        <item x="1036"/>
        <item x="1438"/>
        <item x="219"/>
        <item x="1479"/>
        <item x="1037"/>
        <item x="915"/>
        <item x="1076"/>
        <item x="242"/>
        <item x="373"/>
        <item x="513"/>
        <item x="536"/>
        <item x="1431"/>
        <item x="967"/>
        <item x="444"/>
        <item x="423"/>
        <item x="1131"/>
        <item x="1270"/>
        <item x="1107"/>
        <item x="384"/>
        <item x="1038"/>
        <item x="1135"/>
        <item x="648"/>
        <item x="374"/>
        <item x="706"/>
        <item x="1150"/>
        <item x="932"/>
        <item x="1324"/>
        <item x="63"/>
        <item x="892"/>
        <item x="649"/>
        <item x="534"/>
        <item x="10"/>
        <item x="664"/>
        <item x="1485"/>
        <item x="267"/>
        <item x="775"/>
        <item x="1513"/>
        <item x="1160"/>
        <item x="638"/>
        <item x="856"/>
        <item x="1451"/>
        <item x="133"/>
        <item x="1487"/>
        <item x="277"/>
        <item x="499"/>
        <item x="1518"/>
        <item x="1262"/>
        <item x="164"/>
        <item x="849"/>
        <item x="1091"/>
        <item x="1155"/>
        <item x="313"/>
        <item x="650"/>
        <item x="759"/>
        <item x="1084"/>
        <item x="1097"/>
        <item x="1294"/>
        <item x="1207"/>
        <item x="302"/>
        <item x="480"/>
        <item x="657"/>
        <item x="230"/>
        <item x="542"/>
        <item x="524"/>
        <item x="1495"/>
        <item x="214"/>
        <item x="760"/>
        <item x="943"/>
        <item x="365"/>
        <item x="747"/>
        <item x="1136"/>
        <item x="645"/>
        <item x="1369"/>
        <item x="1285"/>
        <item x="366"/>
        <item x="683"/>
        <item x="273"/>
        <item x="1527"/>
        <item x="209"/>
        <item x="525"/>
        <item x="1137"/>
        <item x="1196"/>
        <item x="763"/>
        <item x="1351"/>
        <item x="627"/>
        <item x="594"/>
        <item x="198"/>
        <item x="146"/>
        <item x="1303"/>
        <item x="1263"/>
        <item x="811"/>
        <item x="1342"/>
        <item x="438"/>
        <item x="1213"/>
        <item x="576"/>
        <item x="584"/>
        <item x="916"/>
        <item x="255"/>
        <item x="924"/>
        <item x="325"/>
        <item x="1017"/>
        <item x="107"/>
        <item x="1345"/>
        <item x="1500"/>
        <item x="801"/>
        <item x="186"/>
        <item x="726"/>
        <item x="686"/>
        <item x="878"/>
        <item x="303"/>
        <item x="909"/>
        <item x="1370"/>
        <item x="687"/>
        <item x="1419"/>
        <item x="824"/>
        <item x="802"/>
        <item x="1371"/>
        <item x="864"/>
        <item x="1020"/>
        <item x="134"/>
        <item x="494"/>
        <item x="1237"/>
        <item x="707"/>
        <item x="4"/>
        <item x="1309"/>
        <item x="389"/>
        <item x="1304"/>
        <item x="613"/>
        <item x="33"/>
        <item x="1058"/>
        <item x="597"/>
        <item x="651"/>
        <item x="211"/>
        <item x="1496"/>
        <item x="910"/>
        <item x="424"/>
        <item x="318"/>
        <item x="1401"/>
        <item x="1048"/>
        <item x="673"/>
        <item x="1336"/>
        <item x="452"/>
        <item x="1264"/>
        <item x="367"/>
        <item x="1190"/>
        <item x="608"/>
        <item x="108"/>
        <item x="453"/>
        <item x="1286"/>
        <item x="1393"/>
        <item x="1098"/>
        <item x="338"/>
        <item x="768"/>
        <item x="301"/>
        <item x="585"/>
        <item x="1358"/>
        <item x="764"/>
        <item x="1432"/>
        <item x="1501"/>
        <item x="1420"/>
        <item x="689"/>
        <item x="1059"/>
        <item x="850"/>
        <item x="500"/>
        <item x="165"/>
        <item x="243"/>
        <item x="347"/>
        <item x="893"/>
        <item x="375"/>
        <item x="944"/>
        <item x="268"/>
        <item x="274"/>
        <item x="752"/>
        <item x="927"/>
        <item x="928"/>
        <item x="652"/>
        <item x="376"/>
        <item x="261"/>
        <item x="416"/>
        <item x="1216"/>
        <item x="985"/>
        <item x="1238"/>
        <item x="399"/>
        <item x="1203"/>
        <item x="462"/>
        <item x="1099"/>
        <item x="903"/>
        <item x="454"/>
        <item x="741"/>
        <item x="147"/>
        <item x="595"/>
        <item x="1299"/>
        <item x="1214"/>
        <item x="135"/>
        <item x="639"/>
        <item x="1138"/>
        <item x="109"/>
        <item x="314"/>
        <item x="304"/>
        <item x="262"/>
        <item x="409"/>
        <item x="1021"/>
        <item x="956"/>
        <item x="720"/>
        <item x="311"/>
        <item x="1534"/>
        <item x="865"/>
        <item x="646"/>
        <item x="1408"/>
        <item x="977"/>
        <item x="96"/>
        <item x="319"/>
        <item x="1265"/>
        <item x="44"/>
        <item x="658"/>
        <item x="1372"/>
        <item x="866"/>
        <item x="859"/>
        <item x="1191"/>
        <item x="92"/>
        <item x="999"/>
        <item x="417"/>
        <item x="377"/>
        <item x="857"/>
        <item x="817"/>
        <item x="1359"/>
        <item x="1502"/>
        <item x="1082"/>
        <item x="1139"/>
        <item x="1244"/>
        <item x="339"/>
        <item x="1346"/>
        <item x="410"/>
        <item x="78"/>
        <item x="776"/>
        <item x="1312"/>
        <item x="1060"/>
        <item x="543"/>
        <item x="1258"/>
        <item x="1313"/>
        <item x="418"/>
        <item x="1334"/>
        <item x="419"/>
        <item x="1272"/>
        <item x="155"/>
        <item x="45"/>
        <item x="280"/>
        <item x="241"/>
        <item x="742"/>
        <item x="368"/>
        <item x="1360"/>
        <item x="526"/>
        <item x="244"/>
        <item x="231"/>
        <item x="1199"/>
        <item x="968"/>
        <item x="563"/>
        <item x="79"/>
        <item x="867"/>
        <item x="1239"/>
        <item x="46"/>
        <item x="1101"/>
        <item x="1228"/>
        <item x="851"/>
        <item x="1530"/>
        <item x="952"/>
        <item x="21"/>
        <item x="659"/>
        <item x="1328"/>
        <item x="1300"/>
        <item x="340"/>
        <item x="1192"/>
        <item x="291"/>
        <item x="292"/>
        <item x="945"/>
        <item x="971"/>
        <item x="871"/>
        <item x="1028"/>
        <item x="978"/>
        <item x="281"/>
        <item x="697"/>
        <item x="835"/>
        <item x="221"/>
        <item x="963"/>
        <item x="1132"/>
        <item x="917"/>
        <item x="0"/>
        <item x="751"/>
        <item x="882"/>
        <item x="1402"/>
        <item x="634"/>
        <item x="628"/>
        <item x="825"/>
        <item x="946"/>
        <item x="704"/>
        <item x="215"/>
        <item x="1352"/>
        <item x="1361"/>
        <item x="148"/>
        <item x="713"/>
        <item x="305"/>
        <item x="22"/>
        <item x="748"/>
        <item x="136"/>
        <item x="872"/>
        <item x="1217"/>
        <item x="100"/>
        <item x="894"/>
        <item x="149"/>
        <item x="181"/>
        <item x="629"/>
        <item x="1291"/>
        <item x="80"/>
        <item x="836"/>
        <item x="222"/>
        <item x="1200"/>
        <item x="1043"/>
        <item x="918"/>
        <item x="81"/>
        <item x="577"/>
        <item x="818"/>
        <item x="330"/>
        <item x="979"/>
        <item x="1403"/>
        <item x="832"/>
        <item x="743"/>
        <item x="895"/>
        <item x="137"/>
        <item x="23"/>
        <item x="727"/>
        <item x="269"/>
        <item x="1245"/>
        <item x="630"/>
        <item x="445"/>
        <item x="1305"/>
        <item x="1049"/>
        <item x="765"/>
        <item x="721"/>
        <item x="1337"/>
        <item x="1140"/>
        <item x="306"/>
        <item x="564"/>
        <item x="708"/>
        <item x="1112"/>
        <item x="1133"/>
        <item x="714"/>
        <item x="1006"/>
        <item x="740"/>
        <item x="64"/>
        <item x="947"/>
        <item x="282"/>
        <item x="1230"/>
        <item x="1531"/>
        <item x="199"/>
        <item x="200"/>
        <item x="550"/>
        <item x="1409"/>
        <item x="769"/>
        <item x="837"/>
        <item x="980"/>
        <item x="1421"/>
        <item x="1044"/>
        <item x="1539"/>
        <item x="201"/>
        <item x="212"/>
        <item x="88"/>
        <item x="1474"/>
        <item x="446"/>
        <item x="495"/>
        <item x="789"/>
        <item x="1410"/>
        <item x="1389"/>
        <item x="270"/>
        <item x="598"/>
        <item x="1386"/>
        <item x="964"/>
        <item x="1000"/>
        <item x="392"/>
        <item x="674"/>
        <item x="1394"/>
        <item x="1526"/>
        <item x="420"/>
        <item x="1007"/>
        <item x="1022"/>
        <item x="283"/>
        <item x="1039"/>
        <item x="487"/>
        <item x="728"/>
        <item x="1103"/>
        <item x="1347"/>
        <item x="341"/>
        <item x="516"/>
        <item x="565"/>
        <item x="232"/>
        <item x="233"/>
        <item x="193"/>
        <item x="610"/>
        <item x="390"/>
        <item x="57"/>
        <item x="1141"/>
        <item x="715"/>
        <item x="172"/>
        <item x="777"/>
        <item x="187"/>
        <item x="948"/>
        <item x="439"/>
        <item x="1355"/>
        <item x="1168"/>
        <item x="1224"/>
        <item x="1475"/>
        <item x="730"/>
        <item x="929"/>
        <item x="234"/>
        <item x="1532"/>
        <item x="833"/>
        <item x="110"/>
        <item x="320"/>
        <item x="1452"/>
        <item x="1040"/>
        <item x="883"/>
        <item x="838"/>
        <item x="1001"/>
        <item x="1157"/>
        <item x="537"/>
        <item x="1085"/>
        <item x="1314"/>
        <item x="182"/>
        <item x="65"/>
        <item x="631"/>
        <item x="1488"/>
        <item x="293"/>
        <item x="501"/>
        <item x="1422"/>
        <item x="1"/>
        <item x="481"/>
        <item x="1315"/>
        <item x="1423"/>
        <item x="1338"/>
        <item x="1045"/>
        <item x="1151"/>
        <item x="111"/>
        <item x="337"/>
        <item x="1008"/>
        <item x="411"/>
        <item x="1503"/>
        <item x="937"/>
        <item x="933"/>
        <item x="749"/>
        <item x="400"/>
        <item x="606"/>
        <item x="1367"/>
        <item x="509"/>
        <item x="11"/>
        <item x="466"/>
        <item x="884"/>
        <item x="166"/>
        <item x="24"/>
        <item x="614"/>
        <item x="517"/>
        <item x="969"/>
        <item x="1113"/>
        <item x="369"/>
        <item x="661"/>
        <item x="939"/>
        <item x="694"/>
        <item x="488"/>
        <item x="1210"/>
        <item x="1218"/>
        <item x="1100"/>
        <item x="412"/>
        <item x="112"/>
        <item x="551"/>
        <item x="348"/>
        <item x="432"/>
        <item x="1362"/>
        <item x="558"/>
        <item x="1295"/>
        <item x="1439"/>
        <item x="675"/>
        <item x="566"/>
        <item x="1061"/>
        <item x="1464"/>
        <item x="82"/>
        <item x="401"/>
        <item x="718"/>
        <item x="1292"/>
        <item x="413"/>
        <item x="896"/>
        <item x="790"/>
        <item x="138"/>
        <item x="433"/>
        <item x="256"/>
        <item x="770"/>
        <item x="202"/>
        <item x="1231"/>
        <item x="393"/>
        <item x="698"/>
        <item x="1002"/>
        <item x="12"/>
        <item x="102"/>
        <item x="315"/>
        <item x="1440"/>
        <item x="567"/>
        <item x="809"/>
        <item x="1225"/>
        <item x="1363"/>
        <item x="1128"/>
        <item x="342"/>
        <item x="1108"/>
        <item x="949"/>
        <item x="1424"/>
        <item x="1180"/>
        <item x="578"/>
        <item x="1086"/>
        <item x="1395"/>
        <item x="1441"/>
        <item x="434"/>
        <item x="34"/>
        <item x="35"/>
        <item x="139"/>
        <item x="1009"/>
        <item x="990"/>
        <item x="778"/>
        <item x="167"/>
        <item x="58"/>
        <item x="8"/>
        <item x="609"/>
        <item x="257"/>
        <item x="665"/>
        <item x="885"/>
        <item x="1169"/>
        <item x="66"/>
        <item x="897"/>
        <item x="690"/>
        <item x="140"/>
        <item x="953"/>
        <item x="688"/>
        <item x="440"/>
        <item x="1029"/>
        <item x="1519"/>
        <item x="173"/>
        <item x="1053"/>
        <item x="119"/>
        <item x="991"/>
        <item x="599"/>
        <item x="1208"/>
        <item x="591"/>
        <item x="938"/>
        <item x="1154"/>
        <item x="1161"/>
        <item x="223"/>
        <item x="458"/>
        <item x="1204"/>
        <item x="1456"/>
        <item x="120"/>
        <item x="1476"/>
        <item x="954"/>
        <item x="934"/>
        <item x="59"/>
        <item x="1335"/>
        <item x="1504"/>
        <item x="771"/>
        <item x="502"/>
        <item x="1114"/>
        <item x="213"/>
        <item x="699"/>
        <item x="1417"/>
        <item x="1087"/>
        <item x="538"/>
        <item x="1310"/>
        <item x="1453"/>
        <item x="970"/>
        <item x="378"/>
        <item x="67"/>
        <item x="1356"/>
        <item x="1301"/>
        <item x="653"/>
        <item x="868"/>
        <item x="258"/>
        <item x="1092"/>
        <item x="489"/>
        <item x="1205"/>
        <item x="559"/>
        <item x="879"/>
        <item x="602"/>
        <item x="586"/>
        <item x="935"/>
        <item x="1454"/>
        <item x="224"/>
        <item x="235"/>
        <item x="1413"/>
        <item x="716"/>
        <item x="307"/>
        <item x="1023"/>
        <item x="1062"/>
        <item x="370"/>
        <item x="129"/>
        <item x="518"/>
        <item x="308"/>
        <item x="402"/>
        <item x="1024"/>
        <item x="503"/>
        <item x="908"/>
        <item x="385"/>
        <item x="925"/>
        <item x="930"/>
        <item x="1088"/>
        <item x="959"/>
        <item x="1373"/>
        <item x="425"/>
        <item x="103"/>
        <item x="986"/>
        <item x="1219"/>
        <item x="349"/>
        <item x="1266"/>
        <item x="660"/>
        <item x="987"/>
        <item x="960"/>
        <item x="382"/>
        <item x="36"/>
        <item x="1185"/>
        <item x="1509"/>
        <item x="772"/>
        <item x="331"/>
        <item x="520"/>
        <item x="332"/>
        <item x="1209"/>
        <item x="1533"/>
        <item x="183"/>
        <item x="1073"/>
        <item x="676"/>
        <item x="1041"/>
        <item x="1030"/>
        <item x="1406"/>
        <item x="309"/>
        <item x="898"/>
        <item x="635"/>
        <item x="1142"/>
        <item x="1387"/>
        <item x="899"/>
        <item x="1054"/>
        <item x="611"/>
        <item x="1374"/>
        <item x="981"/>
        <item x="1520"/>
        <item x="955"/>
        <item x="1010"/>
        <item x="104"/>
        <item x="527"/>
        <item x="662"/>
        <item x="13"/>
        <item x="1433"/>
        <item x="1120"/>
        <item x="1414"/>
        <item x="839"/>
        <item x="89"/>
        <item x="579"/>
        <item x="750"/>
        <item x="447"/>
        <item x="1365"/>
        <item x="975"/>
        <item x="1074"/>
        <item x="1093"/>
        <item x="1411"/>
        <item x="150"/>
        <item x="904"/>
        <item x="1143"/>
        <item x="359"/>
        <item x="203"/>
        <item x="1343"/>
        <item x="360"/>
        <item x="1031"/>
        <item x="1215"/>
        <item x="1201"/>
        <item x="1170"/>
        <item x="1396"/>
        <item x="615"/>
        <item x="1412"/>
        <item x="350"/>
        <item x="263"/>
        <item x="1364"/>
        <item x="1521"/>
        <item x="950"/>
        <item x="544"/>
        <item x="931"/>
        <item x="666"/>
        <item x="1302"/>
        <item x="361"/>
        <item x="25"/>
        <item x="403"/>
        <item x="321"/>
        <item x="1063"/>
        <item x="568"/>
        <item x="156"/>
        <item x="791"/>
        <item x="1202"/>
        <item x="1166"/>
        <item x="490"/>
        <item x="717"/>
        <item x="157"/>
        <item x="992"/>
        <item x="289"/>
        <item x="988"/>
        <item x="1281"/>
        <item x="873"/>
        <item x="754"/>
        <item x="426"/>
        <item x="151"/>
        <item x="936"/>
        <item x="1050"/>
        <item x="472"/>
        <item x="919"/>
        <item x="1064"/>
        <item x="1051"/>
        <item x="168"/>
        <item x="1052"/>
        <item x="1104"/>
        <item x="482"/>
        <item x="700"/>
        <item x="860"/>
        <item x="826"/>
        <item x="152"/>
        <item x="596"/>
        <item x="184"/>
        <item x="580"/>
        <item x="333"/>
        <item x="1489"/>
        <item x="840"/>
        <item x="90"/>
        <item x="264"/>
        <item x="731"/>
        <item x="1094"/>
        <item x="1046"/>
        <item x="841"/>
        <item x="920"/>
        <item x="334"/>
        <item x="670"/>
        <item x="455"/>
        <item x="701"/>
        <item x="1220"/>
        <item x="861"/>
        <item x="842"/>
        <item x="587"/>
        <item x="26"/>
        <item x="874"/>
        <item x="677"/>
        <item x="47"/>
        <item x="886"/>
        <item x="795"/>
        <item x="600"/>
        <item x="271"/>
        <item x="1497"/>
        <item x="603"/>
        <item x="371"/>
        <item x="1156"/>
        <item x="1144"/>
        <item x="722"/>
        <item x="1397"/>
        <item x="1306"/>
        <item x="1152"/>
        <item x="343"/>
        <item x="1425"/>
        <item x="1490"/>
        <item x="822"/>
        <item x="113"/>
        <item x="539"/>
        <item x="441"/>
        <item x="391"/>
        <item x="394"/>
        <item x="448"/>
        <item x="483"/>
        <item x="130"/>
        <item x="803"/>
        <item x="1404"/>
        <item x="678"/>
        <item x="1405"/>
        <item x="880"/>
        <item x="1398"/>
        <item x="5"/>
        <item x="792"/>
        <item x="887"/>
        <item x="121"/>
        <item x="122"/>
        <item x="48"/>
        <item x="528"/>
        <item x="875"/>
        <item x="1018"/>
        <item x="421"/>
        <item x="1375"/>
        <item x="779"/>
        <item x="581"/>
        <item x="504"/>
        <item x="93"/>
        <item x="484"/>
        <item x="351"/>
        <item x="1206"/>
        <item x="1171"/>
        <item x="640"/>
        <item x="414"/>
        <item x="114"/>
        <item x="83"/>
        <item x="6"/>
        <item x="926"/>
        <item x="1316"/>
        <item x="1246"/>
        <item x="1211"/>
        <item x="294"/>
        <item x="1348"/>
        <item x="1407"/>
        <item x="415"/>
        <item x="1121"/>
        <item x="49"/>
        <item x="1390"/>
        <item x="473"/>
        <item x="1162"/>
        <item x="1077"/>
        <item x="335"/>
        <item x="485"/>
        <item x="1248"/>
        <item x="1055"/>
        <item x="671"/>
        <item x="545"/>
        <item x="510"/>
        <item x="245"/>
        <item x="236"/>
        <item x="174"/>
        <item x="812"/>
        <item x="723"/>
        <item x="284"/>
        <item x="84"/>
        <item x="1391"/>
        <item x="1540"/>
        <item x="1465"/>
        <item x="940"/>
        <item x="1418"/>
        <item x="1229"/>
        <item x="474"/>
        <item x="546"/>
        <item x="1003"/>
        <item x="961"/>
        <item x="1163"/>
        <item x="582"/>
        <item x="569"/>
        <item x="1226"/>
        <item x="1078"/>
        <item x="362"/>
        <item x="7"/>
        <item x="1415"/>
        <item x="834"/>
        <item x="993"/>
        <item x="616"/>
        <item x="486"/>
        <item x="827"/>
        <item x="395"/>
        <item x="1282"/>
        <item x="1426"/>
        <item x="921"/>
        <item x="1115"/>
        <item x="278"/>
        <item x="1032"/>
        <item x="1505"/>
        <item x="225"/>
        <item x="1259"/>
        <item x="1158"/>
        <item x="796"/>
        <item x="982"/>
        <item x="755"/>
        <item x="1273"/>
        <item x="1122"/>
        <item x="632"/>
        <item x="876"/>
        <item x="858"/>
        <item x="1491"/>
        <item x="679"/>
        <item x="237"/>
        <item x="442"/>
        <item x="427"/>
        <item x="1212"/>
        <item x="435"/>
        <item x="1011"/>
        <item x="547"/>
        <item x="1181"/>
        <item x="852"/>
        <item x="570"/>
        <item x="732"/>
        <item x="463"/>
        <item x="1056"/>
        <item x="1240"/>
        <item x="265"/>
        <item x="1253"/>
        <item x="1506"/>
        <item x="123"/>
        <item x="1116"/>
        <item x="1317"/>
        <item x="571"/>
        <item x="804"/>
        <item x="552"/>
        <item x="115"/>
        <item x="238"/>
        <item x="188"/>
        <item x="326"/>
        <item x="316"/>
        <item x="204"/>
        <item x="711"/>
        <item x="1254"/>
        <item x="1287"/>
        <item x="780"/>
        <item x="14"/>
        <item x="1318"/>
        <item x="279"/>
        <item x="1535"/>
        <item x="1255"/>
        <item x="285"/>
        <item x="1307"/>
        <item x="617"/>
        <item x="805"/>
        <item x="1353"/>
        <item x="1267"/>
        <item x="604"/>
        <item x="583"/>
        <item x="116"/>
        <item x="905"/>
        <item x="1065"/>
        <item x="396"/>
        <item x="813"/>
        <item x="733"/>
        <item x="1241"/>
        <item x="404"/>
        <item x="1172"/>
        <item x="1288"/>
        <item x="379"/>
        <item x="734"/>
        <item x="380"/>
        <item x="352"/>
        <item x="131"/>
        <item x="1164"/>
        <item x="1274"/>
        <item x="1275"/>
        <item x="286"/>
        <item x="989"/>
        <item x="1083"/>
        <item x="877"/>
        <item x="560"/>
        <item x="1221"/>
        <item x="124"/>
        <item x="900"/>
        <item x="1066"/>
        <item x="158"/>
        <item x="159"/>
        <item x="246"/>
        <item x="1427"/>
        <item x="189"/>
        <item x="141"/>
        <item x="663"/>
        <item x="735"/>
        <item x="381"/>
        <item x="353"/>
        <item x="363"/>
        <item x="1276"/>
        <item x="553"/>
        <item x="1025"/>
        <item x="68"/>
        <item x="290"/>
        <item x="1117"/>
        <item x="922"/>
        <item x="736"/>
        <item x="449"/>
        <item x="923"/>
        <item x="554"/>
        <item x="205"/>
        <item x="521"/>
        <item x="572"/>
        <item x="386"/>
        <item x="793"/>
        <item x="511"/>
        <item x="911"/>
        <item x="1319"/>
        <item x="428"/>
        <item x="125"/>
        <item x="275"/>
        <item x="216"/>
        <item x="1277"/>
        <item x="497"/>
        <item x="456"/>
        <item x="641"/>
        <item x="843"/>
        <item x="1376"/>
        <item x="655"/>
        <item x="60"/>
        <item x="1123"/>
        <item x="467"/>
        <item x="1320"/>
        <item x="994"/>
        <item x="667"/>
        <item x="1173"/>
        <item x="1174"/>
        <item x="1514"/>
        <item x="1242"/>
        <item x="37"/>
        <item x="27"/>
        <item x="1089"/>
        <item x="823"/>
        <item x="1325"/>
        <item x="819"/>
        <item x="1480"/>
        <item x="69"/>
        <item x="618"/>
        <item x="1072"/>
        <item x="468"/>
        <item x="239"/>
        <item x="633"/>
        <item x="160"/>
        <item x="496"/>
        <item x="295"/>
        <item x="561"/>
        <item x="1124"/>
        <item x="1278"/>
        <item x="691"/>
        <item x="680"/>
        <item x="781"/>
        <item x="50"/>
        <item x="573"/>
        <item x="869"/>
        <item x="619"/>
        <item x="737"/>
        <item x="1012"/>
        <item x="636"/>
        <item x="1047"/>
        <item x="814"/>
        <item x="1256"/>
        <item x="1308"/>
        <item x="1175"/>
        <item x="1257"/>
        <item x="144"/>
        <item x="782"/>
        <item x="1193"/>
        <item x="692"/>
        <item x="2"/>
        <item x="738"/>
        <item x="287"/>
        <item x="1377"/>
        <item x="1096"/>
        <item x="820"/>
        <item x="1378"/>
        <item x="773"/>
        <item x="1321"/>
        <item x="620"/>
        <item x="105"/>
        <item x="1329"/>
        <item x="1289"/>
        <item x="709"/>
        <item x="1322"/>
        <item x="1013"/>
        <item x="642"/>
        <item x="1260"/>
        <item x="912"/>
        <item x="712"/>
        <item x="1466"/>
        <item x="1102"/>
        <item x="535"/>
        <item x="739"/>
        <item x="1434"/>
        <item x="1449"/>
        <item x="1515"/>
        <item x="117"/>
        <item x="1399"/>
        <item x="85"/>
        <item x="1498"/>
        <item x="429"/>
        <item x="51"/>
        <item x="906"/>
        <item x="1492"/>
        <item x="457"/>
        <item x="153"/>
        <item x="97"/>
        <item x="888"/>
        <item x="247"/>
        <item x="744"/>
        <item x="259"/>
        <item x="248"/>
        <item x="15"/>
        <item x="1379"/>
        <item x="170"/>
        <item x="1159"/>
        <item x="1014"/>
        <item x="430"/>
        <item x="142"/>
        <item x="469"/>
        <item x="719"/>
        <item x="161"/>
        <item x="70"/>
        <item x="514"/>
        <item x="226"/>
        <item x="756"/>
        <item x="1428"/>
        <item x="1232"/>
        <item x="684"/>
        <item x="61"/>
        <item x="253"/>
        <item x="1296"/>
        <item x="889"/>
        <item x="724"/>
        <item x="844"/>
        <item x="783"/>
        <item x="38"/>
        <item x="845"/>
        <item x="1368"/>
        <item x="387"/>
        <item x="1145"/>
        <item x="1380"/>
        <item x="436"/>
        <item x="118"/>
        <item x="725"/>
        <item x="491"/>
        <item x="169"/>
        <item x="621"/>
        <item x="853"/>
        <item x="529"/>
        <item x="1268"/>
        <item x="1442"/>
        <item x="39"/>
        <item x="327"/>
        <item x="464"/>
        <item x="52"/>
        <item x="1146"/>
        <item x="806"/>
        <item x="1109"/>
        <item x="1388"/>
        <item x="1110"/>
        <item x="540"/>
        <item x="555"/>
        <item x="1330"/>
        <item x="344"/>
        <item x="28"/>
        <item x="260"/>
        <item x="995"/>
        <item x="354"/>
        <item x="643"/>
        <item x="784"/>
        <item x="345"/>
        <item x="53"/>
        <item x="1357"/>
        <item x="227"/>
        <item x="681"/>
        <item x="622"/>
        <item x="753"/>
        <item x="1493"/>
        <item x="512"/>
        <item x="1486"/>
        <item x="1134"/>
        <item x="99"/>
        <item x="397"/>
        <item x="505"/>
        <item x="126"/>
        <item x="1516"/>
        <item x="54"/>
        <item x="194"/>
        <item x="1153"/>
        <item x="1323"/>
        <item x="1015"/>
        <item x="1233"/>
        <item x="1297"/>
        <item x="91"/>
        <item x="1279"/>
        <item x="1339"/>
        <item x="405"/>
        <item x="132"/>
        <item x="1340"/>
        <item x="437"/>
        <item x="29"/>
        <item x="1234"/>
        <item x="1090"/>
        <item x="785"/>
        <item x="807"/>
        <item x="745"/>
        <item x="1004"/>
        <item x="623"/>
        <item x="797"/>
        <item x="828"/>
        <item x="541"/>
        <item x="821"/>
        <item x="1118"/>
        <item x="406"/>
        <item x="1416"/>
        <item x="846"/>
        <item x="323"/>
        <item x="1033"/>
        <item x="86"/>
        <item x="786"/>
        <item x="346"/>
        <item x="312"/>
        <item x="1186"/>
        <item x="682"/>
        <item x="588"/>
        <item x="1400"/>
        <item x="766"/>
        <item x="1057"/>
        <item x="1147"/>
        <item x="40"/>
        <item x="548"/>
        <item x="1522"/>
        <item x="3"/>
        <item x="162"/>
        <item x="1182"/>
        <item x="972"/>
        <item x="296"/>
        <item x="190"/>
        <item x="890"/>
        <item x="30"/>
        <item x="695"/>
        <item x="1079"/>
        <item x="1129"/>
        <item x="16"/>
        <item x="470"/>
        <item x="1331"/>
        <item x="55"/>
        <item x="556"/>
        <item x="407"/>
        <item x="530"/>
        <item x="127"/>
        <item x="1111"/>
        <item x="1381"/>
        <item x="240"/>
        <item x="829"/>
        <item x="1249"/>
        <item x="710"/>
        <item x="854"/>
        <item x="746"/>
        <item x="1298"/>
        <item x="1080"/>
        <item x="1349"/>
        <item x="355"/>
        <item x="297"/>
        <item x="71"/>
        <item x="431"/>
        <item x="996"/>
        <item x="310"/>
        <item x="612"/>
        <item x="1125"/>
        <item x="17"/>
        <item x="249"/>
        <item x="206"/>
        <item x="1105"/>
        <item x="1429"/>
        <item x="1235"/>
        <item x="913"/>
        <item x="997"/>
        <item x="1222"/>
        <item x="601"/>
        <item x="562"/>
        <item x="983"/>
        <item x="891"/>
        <item x="644"/>
        <item x="1269"/>
        <item x="962"/>
        <item x="1541"/>
        <item x="1311"/>
        <item x="191"/>
        <item x="328"/>
        <item x="195"/>
        <item x="1250"/>
        <item x="1067"/>
        <item x="973"/>
        <item x="1507"/>
        <item x="1187"/>
        <item x="492"/>
        <item x="1194"/>
        <item x="18"/>
        <item x="465"/>
        <item x="592"/>
        <item x="855"/>
        <item x="1068"/>
        <item x="388"/>
        <item x="228"/>
        <item x="1069"/>
        <item x="1332"/>
        <item x="914"/>
        <item x="757"/>
        <item x="450"/>
        <item x="761"/>
        <item x="522"/>
        <item x="459"/>
        <item x="907"/>
        <item x="1443"/>
        <item x="56"/>
        <item x="460"/>
        <item x="1293"/>
        <item x="1016"/>
        <item x="998"/>
        <item x="574"/>
        <item x="1081"/>
        <item x="1148"/>
        <item x="143"/>
        <item x="87"/>
        <item x="624"/>
        <item x="1095"/>
        <item x="298"/>
        <item x="1176"/>
        <item x="1536"/>
        <item x="881"/>
        <item x="1467"/>
        <item x="1236"/>
        <item x="1197"/>
        <item x="250"/>
        <item x="1290"/>
        <item x="106"/>
        <item x="356"/>
        <item x="957"/>
        <item x="1542"/>
        <item x="299"/>
        <item x="220"/>
        <item x="702"/>
        <item x="672"/>
        <item x="965"/>
        <item x="1126"/>
        <item x="31"/>
        <item x="1382"/>
        <item x="207"/>
        <item x="1223"/>
        <item x="1251"/>
        <item x="175"/>
        <item x="729"/>
        <item x="176"/>
        <item x="1444"/>
        <item x="1042"/>
        <item x="575"/>
        <item x="324"/>
        <item x="475"/>
        <item x="523"/>
        <item x="1127"/>
        <item x="179"/>
        <item x="192"/>
        <item x="625"/>
        <item x="966"/>
        <item x="128"/>
        <item x="637"/>
        <item x="364"/>
        <item x="1333"/>
        <item x="1523"/>
        <item x="1227"/>
        <item x="1392"/>
        <item x="177"/>
        <item x="196"/>
        <item x="1494"/>
        <item x="62"/>
        <item x="178"/>
        <item x="9"/>
        <item x="767"/>
        <item x="251"/>
        <item x="800"/>
        <item x="941"/>
        <item x="506"/>
        <item x="798"/>
        <item x="862"/>
        <item x="1177"/>
        <item x="507"/>
        <item x="557"/>
        <item x="451"/>
        <item x="272"/>
        <item x="171"/>
        <item x="549"/>
        <item x="589"/>
        <item x="41"/>
        <item x="830"/>
        <item x="1026"/>
        <item x="515"/>
        <item x="72"/>
        <item x="508"/>
        <item x="1435"/>
        <item x="590"/>
        <item x="815"/>
        <item x="398"/>
        <item x="1280"/>
        <item x="154"/>
        <item x="951"/>
        <item x="774"/>
        <item x="1070"/>
        <item x="1165"/>
        <item x="1350"/>
        <item x="476"/>
        <item x="901"/>
        <item x="185"/>
        <item x="32"/>
        <item x="1119"/>
        <item x="252"/>
        <item x="1430"/>
        <item x="1188"/>
        <item x="163"/>
        <item x="787"/>
        <item x="654"/>
        <item x="1383"/>
        <item x="1341"/>
        <item x="816"/>
        <item x="1508"/>
        <item x="1005"/>
        <item x="1385"/>
        <item x="847"/>
        <item x="1071"/>
        <item x="1247"/>
        <item x="19"/>
        <item x="799"/>
        <item x="1366"/>
        <item x="1445"/>
        <item x="1189"/>
        <item x="208"/>
        <item x="1019"/>
        <item x="1034"/>
        <item x="808"/>
        <item x="788"/>
        <item x="276"/>
        <item x="831"/>
        <item x="42"/>
        <item x="1106"/>
        <item x="1326"/>
        <item x="461"/>
        <item x="1384"/>
        <item x="1075"/>
        <item x="1178"/>
        <item x="531"/>
        <item x="1149"/>
        <item x="210"/>
        <item x="322"/>
        <item x="1183"/>
        <item x="73"/>
        <item x="758"/>
        <item x="288"/>
        <item x="647"/>
        <item x="1468"/>
        <item x="703"/>
        <item x="383"/>
        <item x="74"/>
        <item x="984"/>
        <item x="1457"/>
        <item x="532"/>
        <item x="336"/>
        <item x="668"/>
        <item x="20"/>
        <item x="357"/>
        <item x="669"/>
        <item x="626"/>
        <item x="810"/>
        <item x="76"/>
        <item x="1354"/>
        <item x="498"/>
        <item x="1027"/>
        <item x="98"/>
        <item x="229"/>
        <item x="1446"/>
        <item x="1184"/>
        <item x="1271"/>
        <item x="1528"/>
        <item x="94"/>
        <item x="43"/>
        <item x="1499"/>
        <item x="1450"/>
        <item x="1524"/>
        <item x="1481"/>
        <item x="1482"/>
        <item x="1179"/>
        <item x="1510"/>
        <item x="1436"/>
        <item x="1469"/>
        <item x="1470"/>
        <item x="1483"/>
        <item x="1460"/>
        <item x="1525"/>
        <item x="1437"/>
        <item x="1461"/>
        <item x="1455"/>
        <item x="1484"/>
        <item x="1447"/>
        <item x="1471"/>
        <item x="1448"/>
        <item x="1458"/>
        <item x="1459"/>
        <item t="default"/>
      </items>
    </pivotField>
    <pivotField axis="axisPage" showAll="0">
      <items count="253">
        <item sd="0" x="86"/>
        <item sd="0" x="87"/>
        <item sd="0" x="207"/>
        <item sd="0" x="208"/>
        <item sd="0" x="88"/>
        <item sd="0" x="209"/>
        <item sd="0" x="89"/>
        <item sd="0" x="210"/>
        <item sd="0" x="3"/>
        <item sd="0" x="90"/>
        <item sd="0" x="4"/>
        <item x="211"/>
        <item x="166"/>
        <item x="167"/>
        <item x="168"/>
        <item x="169"/>
        <item x="55"/>
        <item x="56"/>
        <item x="57"/>
        <item x="58"/>
        <item x="170"/>
        <item x="59"/>
        <item x="171"/>
        <item x="60"/>
        <item x="61"/>
        <item x="172"/>
        <item x="69"/>
        <item x="70"/>
        <item x="181"/>
        <item x="182"/>
        <item x="183"/>
        <item x="71"/>
        <item x="184"/>
        <item x="72"/>
        <item x="185"/>
        <item x="73"/>
        <item x="186"/>
        <item x="74"/>
        <item x="187"/>
        <item x="188"/>
        <item x="189"/>
        <item x="190"/>
        <item x="75"/>
        <item x="191"/>
        <item x="76"/>
        <item x="77"/>
        <item x="192"/>
        <item x="200"/>
        <item x="201"/>
        <item x="217"/>
        <item x="6"/>
        <item x="218"/>
        <item x="95"/>
        <item x="96"/>
        <item x="97"/>
        <item x="98"/>
        <item x="99"/>
        <item x="219"/>
        <item x="220"/>
        <item x="7"/>
        <item x="100"/>
        <item x="221"/>
        <item x="104"/>
        <item x="228"/>
        <item x="229"/>
        <item x="10"/>
        <item x="105"/>
        <item x="106"/>
        <item x="230"/>
        <item x="12"/>
        <item x="11"/>
        <item x="13"/>
        <item x="231"/>
        <item x="107"/>
        <item x="232"/>
        <item x="113"/>
        <item x="237"/>
        <item x="238"/>
        <item x="17"/>
        <item x="114"/>
        <item x="18"/>
        <item x="239"/>
        <item x="240"/>
        <item x="115"/>
        <item x="19"/>
        <item x="20"/>
        <item x="116"/>
        <item x="247"/>
        <item x="248"/>
        <item x="122"/>
        <item x="23"/>
        <item x="24"/>
        <item x="123"/>
        <item x="25"/>
        <item x="249"/>
        <item x="250"/>
        <item x="251"/>
        <item x="127"/>
        <item x="128"/>
        <item x="29"/>
        <item x="129"/>
        <item x="130"/>
        <item x="30"/>
        <item x="131"/>
        <item x="132"/>
        <item x="35"/>
        <item x="136"/>
        <item x="137"/>
        <item x="138"/>
        <item x="139"/>
        <item x="140"/>
        <item x="36"/>
        <item x="40"/>
        <item x="145"/>
        <item x="146"/>
        <item x="147"/>
        <item x="148"/>
        <item x="41"/>
        <item x="149"/>
        <item x="150"/>
        <item x="151"/>
        <item x="158"/>
        <item x="159"/>
        <item x="46"/>
        <item x="47"/>
        <item x="48"/>
        <item x="160"/>
        <item x="49"/>
        <item x="161"/>
        <item x="14"/>
        <item x="31"/>
        <item x="37"/>
        <item x="78"/>
        <item x="32"/>
        <item x="50"/>
        <item x="79"/>
        <item x="8"/>
        <item x="26"/>
        <item x="42"/>
        <item x="80"/>
        <item x="15"/>
        <item x="33"/>
        <item x="162"/>
        <item x="62"/>
        <item x="43"/>
        <item x="163"/>
        <item x="63"/>
        <item x="81"/>
        <item x="0"/>
        <item x="27"/>
        <item x="51"/>
        <item x="64"/>
        <item x="21"/>
        <item x="65"/>
        <item x="22"/>
        <item x="38"/>
        <item x="52"/>
        <item x="66"/>
        <item x="1"/>
        <item x="82"/>
        <item x="2"/>
        <item x="9"/>
        <item x="34"/>
        <item x="39"/>
        <item x="53"/>
        <item x="5"/>
        <item x="16"/>
        <item x="44"/>
        <item x="54"/>
        <item x="67"/>
        <item x="28"/>
        <item x="45"/>
        <item x="68"/>
        <item x="124"/>
        <item x="152"/>
        <item x="173"/>
        <item x="193"/>
        <item x="83"/>
        <item x="91"/>
        <item x="101"/>
        <item x="108"/>
        <item x="133"/>
        <item x="141"/>
        <item x="174"/>
        <item x="194"/>
        <item x="109"/>
        <item x="153"/>
        <item x="175"/>
        <item x="195"/>
        <item x="92"/>
        <item x="117"/>
        <item x="125"/>
        <item x="142"/>
        <item x="176"/>
        <item x="196"/>
        <item x="110"/>
        <item x="118"/>
        <item x="177"/>
        <item x="134"/>
        <item x="143"/>
        <item x="164"/>
        <item x="119"/>
        <item x="135"/>
        <item x="154"/>
        <item x="197"/>
        <item x="120"/>
        <item x="126"/>
        <item x="155"/>
        <item x="84"/>
        <item x="111"/>
        <item x="144"/>
        <item x="156"/>
        <item x="178"/>
        <item x="198"/>
        <item x="93"/>
        <item x="102"/>
        <item x="157"/>
        <item x="179"/>
        <item x="199"/>
        <item x="103"/>
        <item x="121"/>
        <item x="165"/>
        <item x="85"/>
        <item x="94"/>
        <item x="112"/>
        <item x="180"/>
        <item x="222"/>
        <item x="233"/>
        <item x="241"/>
        <item x="212"/>
        <item x="223"/>
        <item x="213"/>
        <item x="224"/>
        <item x="234"/>
        <item x="242"/>
        <item x="225"/>
        <item x="202"/>
        <item x="243"/>
        <item x="203"/>
        <item x="244"/>
        <item x="204"/>
        <item x="235"/>
        <item x="214"/>
        <item x="236"/>
        <item x="215"/>
        <item x="226"/>
        <item x="245"/>
        <item x="205"/>
        <item x="216"/>
        <item x="227"/>
        <item x="246"/>
        <item x="206"/>
        <item t="default"/>
      </items>
    </pivotField>
    <pivotField showAll="0">
      <items count="7">
        <item x="2"/>
        <item x="4"/>
        <item x="5"/>
        <item x="3"/>
        <item x="1"/>
        <item x="0"/>
        <item t="default"/>
      </items>
    </pivotField>
    <pivotField showAll="0"/>
    <pivotField showAll="0"/>
    <pivotField showAll="0"/>
    <pivotField axis="axisCol" showAll="0">
      <items count="8">
        <item x="2"/>
        <item x="6"/>
        <item x="5"/>
        <item x="4"/>
        <item x="3"/>
        <item x="1"/>
        <item x="0"/>
        <item t="default"/>
      </items>
    </pivotField>
    <pivotField showAll="0"/>
    <pivotField showAll="0"/>
    <pivotField showAll="0"/>
    <pivotField showAll="0"/>
    <pivotField showAll="0"/>
    <pivotField axis="axisRow" showAll="0">
      <items count="74">
        <item x="38"/>
        <item x="69"/>
        <item x="16"/>
        <item x="6"/>
        <item x="45"/>
        <item x="40"/>
        <item x="54"/>
        <item x="24"/>
        <item x="42"/>
        <item x="33"/>
        <item x="58"/>
        <item sd="0" x="52"/>
        <item x="28"/>
        <item x="61"/>
        <item x="14"/>
        <item x="27"/>
        <item x="62"/>
        <item x="57"/>
        <item x="29"/>
        <item x="1"/>
        <item x="60"/>
        <item x="48"/>
        <item x="25"/>
        <item x="39"/>
        <item x="36"/>
        <item x="5"/>
        <item x="47"/>
        <item x="22"/>
        <item x="44"/>
        <item x="67"/>
        <item x="23"/>
        <item x="37"/>
        <item x="11"/>
        <item x="49"/>
        <item x="4"/>
        <item x="7"/>
        <item x="9"/>
        <item x="20"/>
        <item x="18"/>
        <item x="68"/>
        <item x="41"/>
        <item x="72"/>
        <item x="21"/>
        <item x="0"/>
        <item x="30"/>
        <item x="51"/>
        <item x="63"/>
        <item x="32"/>
        <item x="2"/>
        <item x="55"/>
        <item x="71"/>
        <item x="34"/>
        <item x="13"/>
        <item x="31"/>
        <item x="8"/>
        <item x="43"/>
        <item x="19"/>
        <item x="17"/>
        <item x="59"/>
        <item x="10"/>
        <item x="66"/>
        <item x="12"/>
        <item x="46"/>
        <item x="15"/>
        <item x="35"/>
        <item x="3"/>
        <item x="65"/>
        <item x="70"/>
        <item x="26"/>
        <item x="64"/>
        <item x="53"/>
        <item x="56"/>
        <item x="50"/>
        <item t="default"/>
      </items>
    </pivotField>
    <pivotField axis="axisRow" showAll="0">
      <items count="66">
        <item x="41"/>
        <item x="45"/>
        <item x="63"/>
        <item x="46"/>
        <item x="50"/>
        <item x="10"/>
        <item x="27"/>
        <item x="15"/>
        <item x="31"/>
        <item x="21"/>
        <item x="5"/>
        <item x="24"/>
        <item x="44"/>
        <item x="39"/>
        <item x="4"/>
        <item x="48"/>
        <item x="38"/>
        <item x="51"/>
        <item x="9"/>
        <item x="18"/>
        <item x="1"/>
        <item x="12"/>
        <item x="52"/>
        <item sd="0" x="49"/>
        <item x="22"/>
        <item x="23"/>
        <item x="6"/>
        <item x="62"/>
        <item x="36"/>
        <item x="61"/>
        <item x="34"/>
        <item x="33"/>
        <item x="35"/>
        <item x="64"/>
        <item x="60"/>
        <item x="7"/>
        <item x="55"/>
        <item x="0"/>
        <item x="53"/>
        <item x="29"/>
        <item x="11"/>
        <item x="26"/>
        <item x="20"/>
        <item x="2"/>
        <item x="25"/>
        <item x="47"/>
        <item x="58"/>
        <item x="8"/>
        <item x="19"/>
        <item x="56"/>
        <item x="57"/>
        <item x="37"/>
        <item x="30"/>
        <item x="16"/>
        <item x="14"/>
        <item x="32"/>
        <item x="54"/>
        <item x="13"/>
        <item x="28"/>
        <item x="40"/>
        <item x="59"/>
        <item x="43"/>
        <item x="42"/>
        <item x="17"/>
        <item x="3"/>
        <item t="default"/>
      </items>
    </pivotField>
    <pivotField axis="axisRow" showAll="0">
      <items count="20">
        <item x="13"/>
        <item sd="0" x="12"/>
        <item sd="0" x="10"/>
        <item sd="0" x="15"/>
        <item sd="0" x="4"/>
        <item sd="0" x="14"/>
        <item sd="0" x="9"/>
        <item sd="0" x="1"/>
        <item sd="0" x="17"/>
        <item sd="0" x="5"/>
        <item sd="0" x="16"/>
        <item sd="0" x="2"/>
        <item sd="0" x="6"/>
        <item sd="0" x="11"/>
        <item sd="0" x="3"/>
        <item sd="0" x="8"/>
        <item sd="0" x="18"/>
        <item sd="0" x="7"/>
        <item sd="0" x="0"/>
        <item t="default"/>
      </items>
    </pivotField>
    <pivotField showAll="0"/>
    <pivotField showAll="0"/>
    <pivotField showAll="0"/>
    <pivotField showAll="0"/>
    <pivotField showAll="0"/>
  </pivotFields>
  <rowFields count="3">
    <field x="18"/>
    <field x="17"/>
    <field x="16"/>
  </rowFields>
  <rowItems count="30">
    <i>
      <x/>
    </i>
    <i r="1">
      <x v="36"/>
    </i>
    <i r="2">
      <x v="15"/>
    </i>
    <i r="1">
      <x v="41"/>
    </i>
    <i r="2">
      <x v="15"/>
    </i>
    <i r="2">
      <x v="47"/>
    </i>
    <i r="1">
      <x v="52"/>
    </i>
    <i r="2">
      <x v="64"/>
    </i>
    <i r="1">
      <x v="63"/>
    </i>
    <i r="2">
      <x v="21"/>
    </i>
    <i r="2">
      <x v="38"/>
    </i>
    <i>
      <x v="1"/>
    </i>
    <i>
      <x v="2"/>
    </i>
    <i>
      <x v="3"/>
    </i>
    <i>
      <x v="4"/>
    </i>
    <i>
      <x v="5"/>
    </i>
    <i>
      <x v="6"/>
    </i>
    <i>
      <x v="7"/>
    </i>
    <i>
      <x v="8"/>
    </i>
    <i>
      <x v="9"/>
    </i>
    <i>
      <x v="10"/>
    </i>
    <i>
      <x v="11"/>
    </i>
    <i>
      <x v="12"/>
    </i>
    <i>
      <x v="13"/>
    </i>
    <i>
      <x v="14"/>
    </i>
    <i>
      <x v="15"/>
    </i>
    <i>
      <x v="16"/>
    </i>
    <i>
      <x v="17"/>
    </i>
    <i>
      <x v="18"/>
    </i>
    <i t="grand">
      <x/>
    </i>
  </rowItems>
  <colFields count="1">
    <field x="10"/>
  </colFields>
  <colItems count="8">
    <i>
      <x/>
    </i>
    <i>
      <x v="1"/>
    </i>
    <i>
      <x v="2"/>
    </i>
    <i>
      <x v="3"/>
    </i>
    <i>
      <x v="4"/>
    </i>
    <i>
      <x v="5"/>
    </i>
    <i>
      <x v="6"/>
    </i>
    <i t="grand">
      <x/>
    </i>
  </colItems>
  <pageFields count="1">
    <pageField fld="5" hier="-1"/>
  </pageFields>
  <dataFields count="1">
    <dataField name="Sum of SALES" fld="4" baseField="0" baseItem="0" numFmtId="164"/>
  </dataFields>
  <formats count="1">
    <format dxfId="134">
      <pivotArea outline="0" collapsedLevelsAreSubtotals="1" fieldPosition="0"/>
    </format>
  </formats>
  <pivotTableStyleInfo name="PivotStyleDark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A58F0F-887B-49DC-A1F6-2F773D1A99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D24" firstHeaderRow="1" firstDataRow="2" firstDataCol="1"/>
  <pivotFields count="24">
    <pivotField showAll="0"/>
    <pivotField showAll="0"/>
    <pivotField numFmtId="164" showAll="0"/>
    <pivotField showAll="0"/>
    <pivotField dataField="1" numFmtId="164" showAll="0"/>
    <pivotField showAll="0"/>
    <pivotField showAll="0"/>
    <pivotField showAll="0"/>
    <pivotField showAll="0"/>
    <pivotField showAll="0"/>
    <pivotField axis="axisCol" showAll="0">
      <items count="8">
        <item x="2"/>
        <item h="1" x="6"/>
        <item h="1" x="5"/>
        <item h="1" x="4"/>
        <item h="1" x="3"/>
        <item h="1" x="1"/>
        <item h="1" x="0"/>
        <item t="default"/>
      </items>
    </pivotField>
    <pivotField showAll="0"/>
    <pivotField showAll="0"/>
    <pivotField multipleItemSelectionAllowed="1" showAll="0">
      <items count="93">
        <item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t="default"/>
      </items>
    </pivotField>
    <pivotField showAll="0"/>
    <pivotField showAll="0"/>
    <pivotField axis="axisRow" showAll="0">
      <items count="74">
        <item x="38"/>
        <item x="69"/>
        <item x="16"/>
        <item x="6"/>
        <item x="45"/>
        <item x="40"/>
        <item x="54"/>
        <item x="24"/>
        <item x="42"/>
        <item x="33"/>
        <item x="58"/>
        <item x="52"/>
        <item x="28"/>
        <item x="61"/>
        <item x="14"/>
        <item x="27"/>
        <item x="62"/>
        <item x="57"/>
        <item x="29"/>
        <item x="1"/>
        <item x="60"/>
        <item x="48"/>
        <item x="25"/>
        <item x="39"/>
        <item x="36"/>
        <item x="5"/>
        <item x="47"/>
        <item x="22"/>
        <item x="44"/>
        <item x="67"/>
        <item x="23"/>
        <item x="37"/>
        <item x="11"/>
        <item x="49"/>
        <item x="4"/>
        <item x="7"/>
        <item x="9"/>
        <item x="20"/>
        <item x="18"/>
        <item x="68"/>
        <item x="41"/>
        <item x="72"/>
        <item x="21"/>
        <item x="0"/>
        <item x="30"/>
        <item x="51"/>
        <item x="63"/>
        <item x="32"/>
        <item x="2"/>
        <item x="55"/>
        <item x="71"/>
        <item x="34"/>
        <item x="13"/>
        <item x="31"/>
        <item x="8"/>
        <item x="43"/>
        <item x="19"/>
        <item x="17"/>
        <item x="59"/>
        <item x="10"/>
        <item x="66"/>
        <item x="12"/>
        <item x="46"/>
        <item x="15"/>
        <item x="35"/>
        <item x="3"/>
        <item x="65"/>
        <item x="70"/>
        <item x="26"/>
        <item x="64"/>
        <item x="53"/>
        <item x="56"/>
        <item x="50"/>
        <item t="default"/>
      </items>
    </pivotField>
    <pivotField showAll="0"/>
    <pivotField axis="axisRow" showAll="0">
      <items count="20">
        <item sd="0" x="13"/>
        <item sd="0" x="12"/>
        <item sd="0" x="10"/>
        <item sd="0" x="15"/>
        <item sd="0" x="4"/>
        <item sd="0" x="14"/>
        <item sd="0" x="9"/>
        <item sd="0" x="1"/>
        <item sd="0" x="17"/>
        <item sd="0" x="5"/>
        <item sd="0" x="16"/>
        <item sd="0" x="2"/>
        <item sd="0" x="6"/>
        <item sd="0" x="11"/>
        <item sd="0" x="3"/>
        <item sd="0" x="8"/>
        <item sd="0" x="18"/>
        <item sd="0" x="7"/>
        <item sd="0" x="0"/>
        <item t="default"/>
      </items>
    </pivotField>
    <pivotField showAll="0"/>
    <pivotField showAll="0"/>
    <pivotField showAll="0"/>
    <pivotField showAll="0"/>
    <pivotField showAll="0"/>
  </pivotFields>
  <rowFields count="2">
    <field x="18"/>
    <field x="16"/>
  </rowFields>
  <rowItems count="20">
    <i>
      <x/>
    </i>
    <i>
      <x v="1"/>
    </i>
    <i>
      <x v="2"/>
    </i>
    <i>
      <x v="3"/>
    </i>
    <i>
      <x v="4"/>
    </i>
    <i>
      <x v="5"/>
    </i>
    <i>
      <x v="6"/>
    </i>
    <i>
      <x v="7"/>
    </i>
    <i>
      <x v="8"/>
    </i>
    <i>
      <x v="9"/>
    </i>
    <i>
      <x v="10"/>
    </i>
    <i>
      <x v="11"/>
    </i>
    <i>
      <x v="12"/>
    </i>
    <i>
      <x v="13"/>
    </i>
    <i>
      <x v="14"/>
    </i>
    <i>
      <x v="15"/>
    </i>
    <i>
      <x v="16"/>
    </i>
    <i>
      <x v="17"/>
    </i>
    <i>
      <x v="18"/>
    </i>
    <i t="grand">
      <x/>
    </i>
  </rowItems>
  <colFields count="1">
    <field x="10"/>
  </colFields>
  <colItems count="2">
    <i>
      <x/>
    </i>
    <i t="grand">
      <x/>
    </i>
  </colItems>
  <dataFields count="1">
    <dataField name="Sum of SALES" fld="4" baseField="0" baseItem="0" numFmtId="165"/>
  </dataFields>
  <formats count="2">
    <format dxfId="136">
      <pivotArea collapsedLevelsAreSubtotals="1" fieldPosition="0">
        <references count="3">
          <reference field="10" count="1" selected="0">
            <x v="6"/>
          </reference>
          <reference field="16" count="1">
            <x v="17"/>
          </reference>
          <reference field="18" count="1" selected="0">
            <x v="8"/>
          </reference>
        </references>
      </pivotArea>
    </format>
    <format dxfId="135">
      <pivotArea outline="0" collapsedLevelsAreSubtotals="1" fieldPosition="0"/>
    </format>
  </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52928C-E9CB-4DFA-A9F5-9E19B399B7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5:J25" firstHeaderRow="0" firstDataRow="1" firstDataCol="1"/>
  <pivotFields count="24">
    <pivotField showAll="0"/>
    <pivotField showAll="0"/>
    <pivotField numFmtId="164"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6">
        <item x="41"/>
        <item x="45"/>
        <item x="63"/>
        <item x="46"/>
        <item x="50"/>
        <item x="10"/>
        <item x="27"/>
        <item x="15"/>
        <item x="31"/>
        <item x="21"/>
        <item x="5"/>
        <item x="24"/>
        <item x="44"/>
        <item x="39"/>
        <item x="4"/>
        <item x="48"/>
        <item x="38"/>
        <item x="51"/>
        <item x="9"/>
        <item x="18"/>
        <item x="1"/>
        <item x="12"/>
        <item x="52"/>
        <item x="49"/>
        <item x="22"/>
        <item x="23"/>
        <item x="6"/>
        <item x="62"/>
        <item x="36"/>
        <item x="61"/>
        <item x="34"/>
        <item x="33"/>
        <item x="35"/>
        <item x="64"/>
        <item x="60"/>
        <item x="7"/>
        <item x="55"/>
        <item x="0"/>
        <item x="53"/>
        <item x="29"/>
        <item x="11"/>
        <item x="26"/>
        <item x="20"/>
        <item x="2"/>
        <item x="25"/>
        <item x="47"/>
        <item x="58"/>
        <item x="8"/>
        <item x="19"/>
        <item x="56"/>
        <item x="57"/>
        <item x="37"/>
        <item x="30"/>
        <item x="16"/>
        <item x="14"/>
        <item x="32"/>
        <item x="54"/>
        <item x="13"/>
        <item x="28"/>
        <item x="40"/>
        <item x="59"/>
        <item x="43"/>
        <item x="42"/>
        <item x="17"/>
        <item x="3"/>
        <item t="default"/>
      </items>
    </pivotField>
    <pivotField axis="axisRow" showAll="0">
      <items count="20">
        <item sd="0" x="13"/>
        <item sd="0" x="12"/>
        <item sd="0" x="10"/>
        <item sd="0" x="15"/>
        <item sd="0" x="4"/>
        <item sd="0" x="14"/>
        <item sd="0" x="9"/>
        <item sd="0" x="1"/>
        <item sd="0" x="17"/>
        <item sd="0" x="5"/>
        <item sd="0" x="16"/>
        <item sd="0" x="2"/>
        <item sd="0" x="6"/>
        <item sd="0" x="11"/>
        <item sd="0" x="3"/>
        <item sd="0" x="8"/>
        <item sd="0" x="18"/>
        <item sd="0" x="7"/>
        <item sd="0" x="0"/>
        <item t="default"/>
      </items>
    </pivotField>
    <pivotField showAll="0"/>
    <pivotField showAll="0"/>
    <pivotField showAll="0"/>
    <pivotField showAll="0"/>
    <pivotField showAll="0"/>
  </pivotFields>
  <rowFields count="2">
    <field x="18"/>
    <field x="17"/>
  </rowFields>
  <rowItems count="20">
    <i>
      <x/>
    </i>
    <i>
      <x v="1"/>
    </i>
    <i>
      <x v="2"/>
    </i>
    <i>
      <x v="3"/>
    </i>
    <i>
      <x v="4"/>
    </i>
    <i>
      <x v="5"/>
    </i>
    <i>
      <x v="6"/>
    </i>
    <i>
      <x v="7"/>
    </i>
    <i>
      <x v="8"/>
    </i>
    <i>
      <x v="9"/>
    </i>
    <i>
      <x v="10"/>
    </i>
    <i>
      <x v="11"/>
    </i>
    <i>
      <x v="12"/>
    </i>
    <i>
      <x v="13"/>
    </i>
    <i>
      <x v="14"/>
    </i>
    <i>
      <x v="15"/>
    </i>
    <i>
      <x v="16"/>
    </i>
    <i>
      <x v="17"/>
    </i>
    <i>
      <x v="18"/>
    </i>
    <i t="grand">
      <x/>
    </i>
  </rowItems>
  <colFields count="1">
    <field x="-2"/>
  </colFields>
  <colItems count="8">
    <i>
      <x/>
    </i>
    <i i="1">
      <x v="1"/>
    </i>
    <i i="2">
      <x v="2"/>
    </i>
    <i i="3">
      <x v="3"/>
    </i>
    <i i="4">
      <x v="4"/>
    </i>
    <i i="5">
      <x v="5"/>
    </i>
    <i i="6">
      <x v="6"/>
    </i>
    <i i="7">
      <x v="7"/>
    </i>
  </colItems>
  <dataFields count="8">
    <dataField name="Total vente" fld="4" baseField="0" baseItem="0" numFmtId="44"/>
    <dataField name="Total Vente en %" fld="4" showDataAs="percentOfTotal" baseField="0" baseItem="0" numFmtId="10"/>
    <dataField name="Rank" fld="4" baseField="18" baseItem="0">
      <extLst>
        <ext xmlns:x14="http://schemas.microsoft.com/office/spreadsheetml/2009/9/main" uri="{E15A36E0-9728-4e99-A89B-3F7291B0FE68}">
          <x14:dataField pivotShowAs="rankDescending"/>
        </ext>
      </extLst>
    </dataField>
    <dataField name="Moyenne de commande" fld="4" subtotal="average" baseField="0" baseItem="0" numFmtId="164"/>
    <dataField name="Commande le plus élvée" fld="4" subtotal="max" baseField="0" baseItem="0"/>
    <dataField name="Nombre de commande " fld="4" subtotal="count" baseField="0" baseItem="0"/>
    <dataField name="CA comparaison= Canada" fld="4" showDataAs="difference" baseField="18" baseItem="3"/>
    <dataField name="Comparaison en % = Canada" fld="4" showDataAs="percentDiff" baseField="18" baseItem="3" numFmtId="10"/>
  </dataFields>
  <formats count="120">
    <format dxfId="133">
      <pivotArea field="18" grandRow="1" outline="0" collapsedLevelsAreSubtotals="1" axis="axisRow" fieldPosition="0">
        <references count="1">
          <reference field="4294967294" count="1" selected="0">
            <x v="0"/>
          </reference>
        </references>
      </pivotArea>
    </format>
    <format dxfId="132">
      <pivotArea outline="0" fieldPosition="0">
        <references count="1">
          <reference field="4294967294" count="1">
            <x v="1"/>
          </reference>
        </references>
      </pivotArea>
    </format>
    <format dxfId="131">
      <pivotArea collapsedLevelsAreSubtotals="1" fieldPosition="0">
        <references count="2">
          <reference field="4294967294" count="1" selected="0">
            <x v="1"/>
          </reference>
          <reference field="18" count="1">
            <x v="6"/>
          </reference>
        </references>
      </pivotArea>
    </format>
    <format dxfId="130">
      <pivotArea collapsedLevelsAreSubtotals="1" fieldPosition="0">
        <references count="2">
          <reference field="4294967294" count="1" selected="0">
            <x v="1"/>
          </reference>
          <reference field="18" count="1">
            <x v="14"/>
          </reference>
        </references>
      </pivotArea>
    </format>
    <format dxfId="129">
      <pivotArea collapsedLevelsAreSubtotals="1" fieldPosition="0">
        <references count="2">
          <reference field="4294967294" count="1" selected="0">
            <x v="1"/>
          </reference>
          <reference field="18" count="1">
            <x v="18"/>
          </reference>
        </references>
      </pivotArea>
    </format>
    <format dxfId="128">
      <pivotArea collapsedLevelsAreSubtotals="1" fieldPosition="0">
        <references count="2">
          <reference field="4294967294" count="1" selected="0">
            <x v="2"/>
          </reference>
          <reference field="18" count="1">
            <x v="18"/>
          </reference>
        </references>
      </pivotArea>
    </format>
    <format dxfId="127">
      <pivotArea collapsedLevelsAreSubtotals="1" fieldPosition="0">
        <references count="2">
          <reference field="4294967294" count="1" selected="0">
            <x v="2"/>
          </reference>
          <reference field="18" count="1">
            <x v="18"/>
          </reference>
        </references>
      </pivotArea>
    </format>
    <format dxfId="126">
      <pivotArea collapsedLevelsAreSubtotals="1" fieldPosition="0">
        <references count="2">
          <reference field="4294967294" count="1" selected="0">
            <x v="2"/>
          </reference>
          <reference field="18" count="1">
            <x v="14"/>
          </reference>
        </references>
      </pivotArea>
    </format>
    <format dxfId="125">
      <pivotArea collapsedLevelsAreSubtotals="1" fieldPosition="0">
        <references count="2">
          <reference field="4294967294" count="1" selected="0">
            <x v="2"/>
          </reference>
          <reference field="18" count="1">
            <x v="6"/>
          </reference>
        </references>
      </pivotArea>
    </format>
    <format dxfId="124">
      <pivotArea collapsedLevelsAreSubtotals="1" fieldPosition="0">
        <references count="2">
          <reference field="4294967294" count="1" selected="0">
            <x v="2"/>
          </reference>
          <reference field="18" count="1">
            <x v="0"/>
          </reference>
        </references>
      </pivotArea>
    </format>
    <format dxfId="123">
      <pivotArea collapsedLevelsAreSubtotals="1" fieldPosition="0">
        <references count="2">
          <reference field="4294967294" count="1" selected="0">
            <x v="2"/>
          </reference>
          <reference field="18" count="1">
            <x v="17"/>
          </reference>
        </references>
      </pivotArea>
    </format>
    <format dxfId="122">
      <pivotArea collapsedLevelsAreSubtotals="1" fieldPosition="0">
        <references count="2">
          <reference field="4294967294" count="1" selected="0">
            <x v="2"/>
          </reference>
          <reference field="18" count="1">
            <x v="0"/>
          </reference>
        </references>
      </pivotArea>
    </format>
    <format dxfId="121">
      <pivotArea collapsedLevelsAreSubtotals="1" fieldPosition="0">
        <references count="2">
          <reference field="4294967294" count="1" selected="0">
            <x v="2"/>
          </reference>
          <reference field="18" count="1">
            <x v="1"/>
          </reference>
        </references>
      </pivotArea>
    </format>
    <format dxfId="120">
      <pivotArea collapsedLevelsAreSubtotals="1" fieldPosition="0">
        <references count="2">
          <reference field="4294967294" count="1" selected="0">
            <x v="2"/>
          </reference>
          <reference field="18" count="1">
            <x v="2"/>
          </reference>
        </references>
      </pivotArea>
    </format>
    <format dxfId="119">
      <pivotArea collapsedLevelsAreSubtotals="1" fieldPosition="0">
        <references count="2">
          <reference field="4294967294" count="1" selected="0">
            <x v="2"/>
          </reference>
          <reference field="18" count="1">
            <x v="3"/>
          </reference>
        </references>
      </pivotArea>
    </format>
    <format dxfId="118">
      <pivotArea collapsedLevelsAreSubtotals="1" fieldPosition="0">
        <references count="2">
          <reference field="4294967294" count="1" selected="0">
            <x v="2"/>
          </reference>
          <reference field="18" count="1">
            <x v="4"/>
          </reference>
        </references>
      </pivotArea>
    </format>
    <format dxfId="117">
      <pivotArea collapsedLevelsAreSubtotals="1" fieldPosition="0">
        <references count="2">
          <reference field="4294967294" count="1" selected="0">
            <x v="2"/>
          </reference>
          <reference field="18" count="1">
            <x v="5"/>
          </reference>
        </references>
      </pivotArea>
    </format>
    <format dxfId="116">
      <pivotArea collapsedLevelsAreSubtotals="1" fieldPosition="0">
        <references count="2">
          <reference field="4294967294" count="1" selected="0">
            <x v="2"/>
          </reference>
          <reference field="18" count="1">
            <x v="6"/>
          </reference>
        </references>
      </pivotArea>
    </format>
    <format dxfId="115">
      <pivotArea collapsedLevelsAreSubtotals="1" fieldPosition="0">
        <references count="2">
          <reference field="4294967294" count="1" selected="0">
            <x v="2"/>
          </reference>
          <reference field="18" count="1">
            <x v="7"/>
          </reference>
        </references>
      </pivotArea>
    </format>
    <format dxfId="114">
      <pivotArea collapsedLevelsAreSubtotals="1" fieldPosition="0">
        <references count="2">
          <reference field="4294967294" count="1" selected="0">
            <x v="2"/>
          </reference>
          <reference field="18" count="1">
            <x v="8"/>
          </reference>
        </references>
      </pivotArea>
    </format>
    <format dxfId="113">
      <pivotArea collapsedLevelsAreSubtotals="1" fieldPosition="0">
        <references count="2">
          <reference field="4294967294" count="1" selected="0">
            <x v="2"/>
          </reference>
          <reference field="18" count="1">
            <x v="9"/>
          </reference>
        </references>
      </pivotArea>
    </format>
    <format dxfId="112">
      <pivotArea collapsedLevelsAreSubtotals="1" fieldPosition="0">
        <references count="2">
          <reference field="4294967294" count="1" selected="0">
            <x v="2"/>
          </reference>
          <reference field="18" count="1">
            <x v="10"/>
          </reference>
        </references>
      </pivotArea>
    </format>
    <format dxfId="111">
      <pivotArea collapsedLevelsAreSubtotals="1" fieldPosition="0">
        <references count="2">
          <reference field="4294967294" count="1" selected="0">
            <x v="2"/>
          </reference>
          <reference field="18" count="1">
            <x v="11"/>
          </reference>
        </references>
      </pivotArea>
    </format>
    <format dxfId="110">
      <pivotArea collapsedLevelsAreSubtotals="1" fieldPosition="0">
        <references count="2">
          <reference field="4294967294" count="1" selected="0">
            <x v="2"/>
          </reference>
          <reference field="18" count="1">
            <x v="12"/>
          </reference>
        </references>
      </pivotArea>
    </format>
    <format dxfId="109">
      <pivotArea collapsedLevelsAreSubtotals="1" fieldPosition="0">
        <references count="2">
          <reference field="4294967294" count="1" selected="0">
            <x v="2"/>
          </reference>
          <reference field="18" count="1">
            <x v="13"/>
          </reference>
        </references>
      </pivotArea>
    </format>
    <format dxfId="108">
      <pivotArea collapsedLevelsAreSubtotals="1" fieldPosition="0">
        <references count="2">
          <reference field="4294967294" count="1" selected="0">
            <x v="2"/>
          </reference>
          <reference field="18" count="1">
            <x v="14"/>
          </reference>
        </references>
      </pivotArea>
    </format>
    <format dxfId="107">
      <pivotArea collapsedLevelsAreSubtotals="1" fieldPosition="0">
        <references count="2">
          <reference field="4294967294" count="1" selected="0">
            <x v="2"/>
          </reference>
          <reference field="18" count="1">
            <x v="15"/>
          </reference>
        </references>
      </pivotArea>
    </format>
    <format dxfId="106">
      <pivotArea collapsedLevelsAreSubtotals="1" fieldPosition="0">
        <references count="2">
          <reference field="4294967294" count="1" selected="0">
            <x v="2"/>
          </reference>
          <reference field="18" count="1">
            <x v="16"/>
          </reference>
        </references>
      </pivotArea>
    </format>
    <format dxfId="105">
      <pivotArea collapsedLevelsAreSubtotals="1" fieldPosition="0">
        <references count="2">
          <reference field="4294967294" count="1" selected="0">
            <x v="2"/>
          </reference>
          <reference field="18" count="1">
            <x v="17"/>
          </reference>
        </references>
      </pivotArea>
    </format>
    <format dxfId="104">
      <pivotArea collapsedLevelsAreSubtotals="1" fieldPosition="0">
        <references count="2">
          <reference field="4294967294" count="1" selected="0">
            <x v="2"/>
          </reference>
          <reference field="18" count="1">
            <x v="18"/>
          </reference>
        </references>
      </pivotArea>
    </format>
    <format dxfId="103">
      <pivotArea collapsedLevelsAreSubtotals="1" fieldPosition="0">
        <references count="2">
          <reference field="4294967294" count="1" selected="0">
            <x v="2"/>
          </reference>
          <reference field="18" count="1">
            <x v="0"/>
          </reference>
        </references>
      </pivotArea>
    </format>
    <format dxfId="102">
      <pivotArea collapsedLevelsAreSubtotals="1" fieldPosition="0">
        <references count="2">
          <reference field="4294967294" count="1" selected="0">
            <x v="2"/>
          </reference>
          <reference field="18" count="1">
            <x v="1"/>
          </reference>
        </references>
      </pivotArea>
    </format>
    <format dxfId="101">
      <pivotArea collapsedLevelsAreSubtotals="1" fieldPosition="0">
        <references count="2">
          <reference field="4294967294" count="1" selected="0">
            <x v="2"/>
          </reference>
          <reference field="18" count="1">
            <x v="2"/>
          </reference>
        </references>
      </pivotArea>
    </format>
    <format dxfId="100">
      <pivotArea collapsedLevelsAreSubtotals="1" fieldPosition="0">
        <references count="2">
          <reference field="4294967294" count="1" selected="0">
            <x v="2"/>
          </reference>
          <reference field="18" count="1">
            <x v="3"/>
          </reference>
        </references>
      </pivotArea>
    </format>
    <format dxfId="99">
      <pivotArea collapsedLevelsAreSubtotals="1" fieldPosition="0">
        <references count="2">
          <reference field="4294967294" count="1" selected="0">
            <x v="2"/>
          </reference>
          <reference field="18" count="1">
            <x v="4"/>
          </reference>
        </references>
      </pivotArea>
    </format>
    <format dxfId="98">
      <pivotArea collapsedLevelsAreSubtotals="1" fieldPosition="0">
        <references count="2">
          <reference field="4294967294" count="1" selected="0">
            <x v="2"/>
          </reference>
          <reference field="18" count="1">
            <x v="5"/>
          </reference>
        </references>
      </pivotArea>
    </format>
    <format dxfId="97">
      <pivotArea collapsedLevelsAreSubtotals="1" fieldPosition="0">
        <references count="2">
          <reference field="4294967294" count="1" selected="0">
            <x v="2"/>
          </reference>
          <reference field="18" count="1">
            <x v="6"/>
          </reference>
        </references>
      </pivotArea>
    </format>
    <format dxfId="96">
      <pivotArea collapsedLevelsAreSubtotals="1" fieldPosition="0">
        <references count="2">
          <reference field="4294967294" count="1" selected="0">
            <x v="2"/>
          </reference>
          <reference field="18" count="1">
            <x v="7"/>
          </reference>
        </references>
      </pivotArea>
    </format>
    <format dxfId="95">
      <pivotArea collapsedLevelsAreSubtotals="1" fieldPosition="0">
        <references count="2">
          <reference field="4294967294" count="1" selected="0">
            <x v="2"/>
          </reference>
          <reference field="18" count="1">
            <x v="8"/>
          </reference>
        </references>
      </pivotArea>
    </format>
    <format dxfId="94">
      <pivotArea collapsedLevelsAreSubtotals="1" fieldPosition="0">
        <references count="2">
          <reference field="4294967294" count="1" selected="0">
            <x v="2"/>
          </reference>
          <reference field="18" count="1">
            <x v="9"/>
          </reference>
        </references>
      </pivotArea>
    </format>
    <format dxfId="93">
      <pivotArea collapsedLevelsAreSubtotals="1" fieldPosition="0">
        <references count="2">
          <reference field="4294967294" count="1" selected="0">
            <x v="2"/>
          </reference>
          <reference field="18" count="1">
            <x v="10"/>
          </reference>
        </references>
      </pivotArea>
    </format>
    <format dxfId="92">
      <pivotArea collapsedLevelsAreSubtotals="1" fieldPosition="0">
        <references count="2">
          <reference field="4294967294" count="1" selected="0">
            <x v="2"/>
          </reference>
          <reference field="18" count="1">
            <x v="11"/>
          </reference>
        </references>
      </pivotArea>
    </format>
    <format dxfId="91">
      <pivotArea collapsedLevelsAreSubtotals="1" fieldPosition="0">
        <references count="2">
          <reference field="4294967294" count="1" selected="0">
            <x v="2"/>
          </reference>
          <reference field="18" count="1">
            <x v="12"/>
          </reference>
        </references>
      </pivotArea>
    </format>
    <format dxfId="90">
      <pivotArea collapsedLevelsAreSubtotals="1" fieldPosition="0">
        <references count="2">
          <reference field="4294967294" count="1" selected="0">
            <x v="2"/>
          </reference>
          <reference field="18" count="1">
            <x v="13"/>
          </reference>
        </references>
      </pivotArea>
    </format>
    <format dxfId="89">
      <pivotArea collapsedLevelsAreSubtotals="1" fieldPosition="0">
        <references count="2">
          <reference field="4294967294" count="1" selected="0">
            <x v="2"/>
          </reference>
          <reference field="18" count="1">
            <x v="14"/>
          </reference>
        </references>
      </pivotArea>
    </format>
    <format dxfId="88">
      <pivotArea collapsedLevelsAreSubtotals="1" fieldPosition="0">
        <references count="2">
          <reference field="4294967294" count="1" selected="0">
            <x v="2"/>
          </reference>
          <reference field="18" count="1">
            <x v="15"/>
          </reference>
        </references>
      </pivotArea>
    </format>
    <format dxfId="87">
      <pivotArea collapsedLevelsAreSubtotals="1" fieldPosition="0">
        <references count="2">
          <reference field="4294967294" count="1" selected="0">
            <x v="2"/>
          </reference>
          <reference field="18" count="1">
            <x v="16"/>
          </reference>
        </references>
      </pivotArea>
    </format>
    <format dxfId="86">
      <pivotArea collapsedLevelsAreSubtotals="1" fieldPosition="0">
        <references count="2">
          <reference field="4294967294" count="1" selected="0">
            <x v="2"/>
          </reference>
          <reference field="18" count="1">
            <x v="17"/>
          </reference>
        </references>
      </pivotArea>
    </format>
    <format dxfId="85">
      <pivotArea collapsedLevelsAreSubtotals="1" fieldPosition="0">
        <references count="2">
          <reference field="4294967294" count="1" selected="0">
            <x v="2"/>
          </reference>
          <reference field="18" count="1">
            <x v="18"/>
          </reference>
        </references>
      </pivotArea>
    </format>
    <format dxfId="84">
      <pivotArea outline="0" collapsedLevelsAreSubtotals="1" fieldPosition="0">
        <references count="1">
          <reference field="4294967294" count="1" selected="0">
            <x v="3"/>
          </reference>
        </references>
      </pivotArea>
    </format>
    <format dxfId="83">
      <pivotArea collapsedLevelsAreSubtotals="1" fieldPosition="0">
        <references count="2">
          <reference field="4294967294" count="1" selected="0">
            <x v="4"/>
          </reference>
          <reference field="18" count="1">
            <x v="0"/>
          </reference>
        </references>
      </pivotArea>
    </format>
    <format dxfId="82">
      <pivotArea collapsedLevelsAreSubtotals="1" fieldPosition="0">
        <references count="2">
          <reference field="4294967294" count="1" selected="0">
            <x v="4"/>
          </reference>
          <reference field="18" count="1">
            <x v="1"/>
          </reference>
        </references>
      </pivotArea>
    </format>
    <format dxfId="81">
      <pivotArea collapsedLevelsAreSubtotals="1" fieldPosition="0">
        <references count="2">
          <reference field="4294967294" count="1" selected="0">
            <x v="4"/>
          </reference>
          <reference field="18" count="1">
            <x v="2"/>
          </reference>
        </references>
      </pivotArea>
    </format>
    <format dxfId="80">
      <pivotArea collapsedLevelsAreSubtotals="1" fieldPosition="0">
        <references count="2">
          <reference field="4294967294" count="1" selected="0">
            <x v="4"/>
          </reference>
          <reference field="18" count="1">
            <x v="3"/>
          </reference>
        </references>
      </pivotArea>
    </format>
    <format dxfId="79">
      <pivotArea collapsedLevelsAreSubtotals="1" fieldPosition="0">
        <references count="2">
          <reference field="4294967294" count="1" selected="0">
            <x v="4"/>
          </reference>
          <reference field="18" count="1">
            <x v="4"/>
          </reference>
        </references>
      </pivotArea>
    </format>
    <format dxfId="78">
      <pivotArea collapsedLevelsAreSubtotals="1" fieldPosition="0">
        <references count="2">
          <reference field="4294967294" count="1" selected="0">
            <x v="4"/>
          </reference>
          <reference field="18" count="1">
            <x v="5"/>
          </reference>
        </references>
      </pivotArea>
    </format>
    <format dxfId="77">
      <pivotArea collapsedLevelsAreSubtotals="1" fieldPosition="0">
        <references count="2">
          <reference field="4294967294" count="1" selected="0">
            <x v="4"/>
          </reference>
          <reference field="18" count="1">
            <x v="6"/>
          </reference>
        </references>
      </pivotArea>
    </format>
    <format dxfId="76">
      <pivotArea collapsedLevelsAreSubtotals="1" fieldPosition="0">
        <references count="2">
          <reference field="4294967294" count="1" selected="0">
            <x v="4"/>
          </reference>
          <reference field="18" count="1">
            <x v="7"/>
          </reference>
        </references>
      </pivotArea>
    </format>
    <format dxfId="75">
      <pivotArea collapsedLevelsAreSubtotals="1" fieldPosition="0">
        <references count="2">
          <reference field="4294967294" count="1" selected="0">
            <x v="4"/>
          </reference>
          <reference field="18" count="1">
            <x v="8"/>
          </reference>
        </references>
      </pivotArea>
    </format>
    <format dxfId="74">
      <pivotArea collapsedLevelsAreSubtotals="1" fieldPosition="0">
        <references count="2">
          <reference field="4294967294" count="1" selected="0">
            <x v="4"/>
          </reference>
          <reference field="18" count="1">
            <x v="9"/>
          </reference>
        </references>
      </pivotArea>
    </format>
    <format dxfId="73">
      <pivotArea collapsedLevelsAreSubtotals="1" fieldPosition="0">
        <references count="2">
          <reference field="4294967294" count="1" selected="0">
            <x v="4"/>
          </reference>
          <reference field="18" count="1">
            <x v="10"/>
          </reference>
        </references>
      </pivotArea>
    </format>
    <format dxfId="72">
      <pivotArea collapsedLevelsAreSubtotals="1" fieldPosition="0">
        <references count="2">
          <reference field="4294967294" count="1" selected="0">
            <x v="4"/>
          </reference>
          <reference field="18" count="1">
            <x v="11"/>
          </reference>
        </references>
      </pivotArea>
    </format>
    <format dxfId="71">
      <pivotArea collapsedLevelsAreSubtotals="1" fieldPosition="0">
        <references count="2">
          <reference field="4294967294" count="1" selected="0">
            <x v="4"/>
          </reference>
          <reference field="18" count="1">
            <x v="12"/>
          </reference>
        </references>
      </pivotArea>
    </format>
    <format dxfId="70">
      <pivotArea collapsedLevelsAreSubtotals="1" fieldPosition="0">
        <references count="2">
          <reference field="4294967294" count="1" selected="0">
            <x v="4"/>
          </reference>
          <reference field="18" count="1">
            <x v="13"/>
          </reference>
        </references>
      </pivotArea>
    </format>
    <format dxfId="69">
      <pivotArea collapsedLevelsAreSubtotals="1" fieldPosition="0">
        <references count="2">
          <reference field="4294967294" count="1" selected="0">
            <x v="4"/>
          </reference>
          <reference field="18" count="1">
            <x v="14"/>
          </reference>
        </references>
      </pivotArea>
    </format>
    <format dxfId="68">
      <pivotArea collapsedLevelsAreSubtotals="1" fieldPosition="0">
        <references count="2">
          <reference field="4294967294" count="1" selected="0">
            <x v="4"/>
          </reference>
          <reference field="18" count="1">
            <x v="15"/>
          </reference>
        </references>
      </pivotArea>
    </format>
    <format dxfId="67">
      <pivotArea collapsedLevelsAreSubtotals="1" fieldPosition="0">
        <references count="2">
          <reference field="4294967294" count="1" selected="0">
            <x v="4"/>
          </reference>
          <reference field="18" count="1">
            <x v="16"/>
          </reference>
        </references>
      </pivotArea>
    </format>
    <format dxfId="66">
      <pivotArea collapsedLevelsAreSubtotals="1" fieldPosition="0">
        <references count="2">
          <reference field="4294967294" count="1" selected="0">
            <x v="4"/>
          </reference>
          <reference field="18" count="1">
            <x v="17"/>
          </reference>
        </references>
      </pivotArea>
    </format>
    <format dxfId="65">
      <pivotArea collapsedLevelsAreSubtotals="1" fieldPosition="0">
        <references count="2">
          <reference field="4294967294" count="1" selected="0">
            <x v="4"/>
          </reference>
          <reference field="18" count="1">
            <x v="18"/>
          </reference>
        </references>
      </pivotArea>
    </format>
    <format dxfId="64">
      <pivotArea outline="0" collapsedLevelsAreSubtotals="1" fieldPosition="0">
        <references count="1">
          <reference field="4294967294" count="1" selected="0">
            <x v="0"/>
          </reference>
        </references>
      </pivotArea>
    </format>
    <format dxfId="63">
      <pivotArea outline="0" fieldPosition="0">
        <references count="1">
          <reference field="4294967294" count="1">
            <x v="7"/>
          </reference>
        </references>
      </pivotArea>
    </format>
    <format dxfId="62">
      <pivotArea collapsedLevelsAreSubtotals="1" fieldPosition="0">
        <references count="2">
          <reference field="4294967294" count="1" selected="0">
            <x v="6"/>
          </reference>
          <reference field="18" count="1">
            <x v="0"/>
          </reference>
        </references>
      </pivotArea>
    </format>
    <format dxfId="61">
      <pivotArea collapsedLevelsAreSubtotals="1" fieldPosition="0">
        <references count="2">
          <reference field="4294967294" count="1" selected="0">
            <x v="6"/>
          </reference>
          <reference field="18" count="1">
            <x v="1"/>
          </reference>
        </references>
      </pivotArea>
    </format>
    <format dxfId="60">
      <pivotArea collapsedLevelsAreSubtotals="1" fieldPosition="0">
        <references count="2">
          <reference field="4294967294" count="1" selected="0">
            <x v="6"/>
          </reference>
          <reference field="18" count="1">
            <x v="2"/>
          </reference>
        </references>
      </pivotArea>
    </format>
    <format dxfId="59">
      <pivotArea collapsedLevelsAreSubtotals="1" fieldPosition="0">
        <references count="2">
          <reference field="4294967294" count="1" selected="0">
            <x v="6"/>
          </reference>
          <reference field="18" count="1">
            <x v="3"/>
          </reference>
        </references>
      </pivotArea>
    </format>
    <format dxfId="58">
      <pivotArea collapsedLevelsAreSubtotals="1" fieldPosition="0">
        <references count="2">
          <reference field="4294967294" count="1" selected="0">
            <x v="6"/>
          </reference>
          <reference field="18" count="1">
            <x v="4"/>
          </reference>
        </references>
      </pivotArea>
    </format>
    <format dxfId="57">
      <pivotArea collapsedLevelsAreSubtotals="1" fieldPosition="0">
        <references count="2">
          <reference field="4294967294" count="1" selected="0">
            <x v="6"/>
          </reference>
          <reference field="18" count="1">
            <x v="5"/>
          </reference>
        </references>
      </pivotArea>
    </format>
    <format dxfId="56">
      <pivotArea collapsedLevelsAreSubtotals="1" fieldPosition="0">
        <references count="2">
          <reference field="4294967294" count="1" selected="0">
            <x v="6"/>
          </reference>
          <reference field="18" count="1">
            <x v="6"/>
          </reference>
        </references>
      </pivotArea>
    </format>
    <format dxfId="55">
      <pivotArea collapsedLevelsAreSubtotals="1" fieldPosition="0">
        <references count="2">
          <reference field="4294967294" count="1" selected="0">
            <x v="6"/>
          </reference>
          <reference field="18" count="1">
            <x v="7"/>
          </reference>
        </references>
      </pivotArea>
    </format>
    <format dxfId="54">
      <pivotArea collapsedLevelsAreSubtotals="1" fieldPosition="0">
        <references count="2">
          <reference field="4294967294" count="1" selected="0">
            <x v="6"/>
          </reference>
          <reference field="18" count="1">
            <x v="8"/>
          </reference>
        </references>
      </pivotArea>
    </format>
    <format dxfId="53">
      <pivotArea collapsedLevelsAreSubtotals="1" fieldPosition="0">
        <references count="2">
          <reference field="4294967294" count="1" selected="0">
            <x v="6"/>
          </reference>
          <reference field="18" count="1">
            <x v="9"/>
          </reference>
        </references>
      </pivotArea>
    </format>
    <format dxfId="52">
      <pivotArea collapsedLevelsAreSubtotals="1" fieldPosition="0">
        <references count="2">
          <reference field="4294967294" count="1" selected="0">
            <x v="6"/>
          </reference>
          <reference field="18" count="1">
            <x v="10"/>
          </reference>
        </references>
      </pivotArea>
    </format>
    <format dxfId="51">
      <pivotArea collapsedLevelsAreSubtotals="1" fieldPosition="0">
        <references count="2">
          <reference field="4294967294" count="1" selected="0">
            <x v="6"/>
          </reference>
          <reference field="18" count="1">
            <x v="11"/>
          </reference>
        </references>
      </pivotArea>
    </format>
    <format dxfId="50">
      <pivotArea collapsedLevelsAreSubtotals="1" fieldPosition="0">
        <references count="2">
          <reference field="4294967294" count="1" selected="0">
            <x v="6"/>
          </reference>
          <reference field="18" count="1">
            <x v="12"/>
          </reference>
        </references>
      </pivotArea>
    </format>
    <format dxfId="49">
      <pivotArea collapsedLevelsAreSubtotals="1" fieldPosition="0">
        <references count="2">
          <reference field="4294967294" count="1" selected="0">
            <x v="6"/>
          </reference>
          <reference field="18" count="1">
            <x v="13"/>
          </reference>
        </references>
      </pivotArea>
    </format>
    <format dxfId="48">
      <pivotArea collapsedLevelsAreSubtotals="1" fieldPosition="0">
        <references count="2">
          <reference field="4294967294" count="1" selected="0">
            <x v="6"/>
          </reference>
          <reference field="18" count="1">
            <x v="14"/>
          </reference>
        </references>
      </pivotArea>
    </format>
    <format dxfId="47">
      <pivotArea collapsedLevelsAreSubtotals="1" fieldPosition="0">
        <references count="2">
          <reference field="4294967294" count="1" selected="0">
            <x v="6"/>
          </reference>
          <reference field="18" count="1">
            <x v="15"/>
          </reference>
        </references>
      </pivotArea>
    </format>
    <format dxfId="46">
      <pivotArea collapsedLevelsAreSubtotals="1" fieldPosition="0">
        <references count="2">
          <reference field="4294967294" count="1" selected="0">
            <x v="6"/>
          </reference>
          <reference field="18" count="1">
            <x v="16"/>
          </reference>
        </references>
      </pivotArea>
    </format>
    <format dxfId="45">
      <pivotArea collapsedLevelsAreSubtotals="1" fieldPosition="0">
        <references count="2">
          <reference field="4294967294" count="1" selected="0">
            <x v="6"/>
          </reference>
          <reference field="18" count="1">
            <x v="17"/>
          </reference>
        </references>
      </pivotArea>
    </format>
    <format dxfId="44">
      <pivotArea collapsedLevelsAreSubtotals="1" fieldPosition="0">
        <references count="2">
          <reference field="4294967294" count="1" selected="0">
            <x v="6"/>
          </reference>
          <reference field="18" count="1">
            <x v="18"/>
          </reference>
        </references>
      </pivotArea>
    </format>
    <format dxfId="43">
      <pivotArea dataOnly="0" fieldPosition="0">
        <references count="1">
          <reference field="18" count="0"/>
        </references>
      </pivotArea>
    </format>
    <format dxfId="42">
      <pivotArea collapsedLevelsAreSubtotals="1" fieldPosition="0">
        <references count="2">
          <reference field="4294967294" count="1" selected="0">
            <x v="2"/>
          </reference>
          <reference field="18" count="1">
            <x v="18"/>
          </reference>
        </references>
      </pivotArea>
    </format>
    <format dxfId="41">
      <pivotArea collapsedLevelsAreSubtotals="1" fieldPosition="0">
        <references count="2">
          <reference field="4294967294" count="1" selected="0">
            <x v="2"/>
          </reference>
          <reference field="18" count="1">
            <x v="14"/>
          </reference>
        </references>
      </pivotArea>
    </format>
    <format dxfId="40">
      <pivotArea collapsedLevelsAreSubtotals="1" fieldPosition="0">
        <references count="2">
          <reference field="4294967294" count="1" selected="0">
            <x v="2"/>
          </reference>
          <reference field="18" count="1">
            <x v="6"/>
          </reference>
        </references>
      </pivotArea>
    </format>
    <format dxfId="39">
      <pivotArea collapsedLevelsAreSubtotals="1" fieldPosition="0">
        <references count="2">
          <reference field="4294967294" count="1" selected="0">
            <x v="2"/>
          </reference>
          <reference field="18" count="1">
            <x v="0"/>
          </reference>
        </references>
      </pivotArea>
    </format>
    <format dxfId="38">
      <pivotArea collapsedLevelsAreSubtotals="1" fieldPosition="0">
        <references count="2">
          <reference field="4294967294" count="1" selected="0">
            <x v="2"/>
          </reference>
          <reference field="18" count="1">
            <x v="0"/>
          </reference>
        </references>
      </pivotArea>
    </format>
    <format dxfId="37">
      <pivotArea collapsedLevelsAreSubtotals="1" fieldPosition="0">
        <references count="2">
          <reference field="4294967294" count="1" selected="0">
            <x v="2"/>
          </reference>
          <reference field="18" count="1">
            <x v="17"/>
          </reference>
        </references>
      </pivotArea>
    </format>
    <format dxfId="36">
      <pivotArea dataOnly="0" labelOnly="1" outline="0" fieldPosition="0">
        <references count="1">
          <reference field="4294967294" count="1">
            <x v="1"/>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1"/>
          </reference>
        </references>
      </pivotArea>
    </format>
    <format dxfId="33">
      <pivotArea dataOnly="0" outline="0" fieldPosition="0">
        <references count="1">
          <reference field="4294967294" count="1">
            <x v="3"/>
          </reference>
        </references>
      </pivotArea>
    </format>
    <format dxfId="32">
      <pivotArea dataOnly="0" outline="0" fieldPosition="0">
        <references count="1">
          <reference field="4294967294" count="1">
            <x v="3"/>
          </reference>
        </references>
      </pivotArea>
    </format>
    <format dxfId="31">
      <pivotArea dataOnly="0" outline="0" fieldPosition="0">
        <references count="1">
          <reference field="4294967294" count="1">
            <x v="3"/>
          </reference>
        </references>
      </pivotArea>
    </format>
    <format dxfId="30">
      <pivotArea dataOnly="0" labelOnly="1" outline="0" fieldPosition="0">
        <references count="1">
          <reference field="4294967294" count="1">
            <x v="4"/>
          </reference>
        </references>
      </pivotArea>
    </format>
    <format dxfId="29">
      <pivotArea dataOnly="0" labelOnly="1" outline="0" fieldPosition="0">
        <references count="1">
          <reference field="4294967294" count="1">
            <x v="4"/>
          </reference>
        </references>
      </pivotArea>
    </format>
    <format dxfId="28">
      <pivotArea dataOnly="0" labelOnly="1" outline="0" fieldPosition="0">
        <references count="1">
          <reference field="4294967294" count="1">
            <x v="4"/>
          </reference>
        </references>
      </pivotArea>
    </format>
    <format dxfId="27">
      <pivotArea dataOnly="0" labelOnly="1" outline="0" fieldPosition="0">
        <references count="1">
          <reference field="4294967294" count="1">
            <x v="5"/>
          </reference>
        </references>
      </pivotArea>
    </format>
    <format dxfId="26">
      <pivotArea dataOnly="0" labelOnly="1" outline="0" fieldPosition="0">
        <references count="1">
          <reference field="4294967294" count="1">
            <x v="5"/>
          </reference>
        </references>
      </pivotArea>
    </format>
    <format dxfId="25">
      <pivotArea dataOnly="0" labelOnly="1" outline="0" fieldPosition="0">
        <references count="1">
          <reference field="4294967294" count="1">
            <x v="5"/>
          </reference>
        </references>
      </pivotArea>
    </format>
    <format dxfId="24">
      <pivotArea collapsedLevelsAreSubtotals="1" fieldPosition="0">
        <references count="2">
          <reference field="4294967294" count="1" selected="0">
            <x v="4"/>
          </reference>
          <reference field="18" count="1">
            <x v="6"/>
          </reference>
        </references>
      </pivotArea>
    </format>
    <format dxfId="23">
      <pivotArea collapsedLevelsAreSubtotals="1" fieldPosition="0">
        <references count="2">
          <reference field="4294967294" count="1" selected="0">
            <x v="4"/>
          </reference>
          <reference field="18" count="1">
            <x v="18"/>
          </reference>
        </references>
      </pivotArea>
    </format>
    <format dxfId="22">
      <pivotArea dataOnly="0" labelOnly="1" outline="0" fieldPosition="0">
        <references count="1">
          <reference field="4294967294" count="1">
            <x v="6"/>
          </reference>
        </references>
      </pivotArea>
    </format>
    <format dxfId="21">
      <pivotArea dataOnly="0" labelOnly="1" outline="0" fieldPosition="0">
        <references count="1">
          <reference field="4294967294" count="1">
            <x v="6"/>
          </reference>
        </references>
      </pivotArea>
    </format>
    <format dxfId="20">
      <pivotArea dataOnly="0" labelOnly="1" outline="0" fieldPosition="0">
        <references count="1">
          <reference field="4294967294" count="1">
            <x v="7"/>
          </reference>
        </references>
      </pivotArea>
    </format>
    <format dxfId="19">
      <pivotArea dataOnly="0" labelOnly="1" outline="0" fieldPosition="0">
        <references count="1">
          <reference field="4294967294" count="1">
            <x v="7"/>
          </reference>
        </references>
      </pivotArea>
    </format>
    <format dxfId="18">
      <pivotArea dataOnly="0" labelOnly="1" outline="0" fieldPosition="0">
        <references count="1">
          <reference field="4294967294" count="8">
            <x v="0"/>
            <x v="1"/>
            <x v="2"/>
            <x v="3"/>
            <x v="4"/>
            <x v="5"/>
            <x v="6"/>
            <x v="7"/>
          </reference>
        </references>
      </pivotArea>
    </format>
    <format dxfId="17">
      <pivotArea dataOnly="0" labelOnly="1" outline="0" fieldPosition="0">
        <references count="1">
          <reference field="4294967294" count="1">
            <x v="0"/>
          </reference>
        </references>
      </pivotArea>
    </format>
    <format dxfId="16">
      <pivotArea dataOnly="0" labelOnly="1" outline="0" fieldPosition="0">
        <references count="1">
          <reference field="4294967294" count="8">
            <x v="0"/>
            <x v="1"/>
            <x v="2"/>
            <x v="3"/>
            <x v="4"/>
            <x v="5"/>
            <x v="6"/>
            <x v="7"/>
          </reference>
        </references>
      </pivotArea>
    </format>
    <format dxfId="15">
      <pivotArea dataOnly="0" labelOnly="1" outline="0" fieldPosition="0">
        <references count="1">
          <reference field="4294967294" count="1">
            <x v="2"/>
          </reference>
        </references>
      </pivotArea>
    </format>
    <format dxfId="14">
      <pivotArea dataOnly="0" labelOnly="1" outline="0" fieldPosition="0">
        <references count="1">
          <reference field="4294967294" count="1">
            <x v="2"/>
          </reference>
        </references>
      </pivotArea>
    </format>
  </formats>
  <chartFormats count="16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0" format="8">
      <pivotArea type="data" outline="0" fieldPosition="0">
        <references count="2">
          <reference field="4294967294" count="1" selected="0">
            <x v="0"/>
          </reference>
          <reference field="18" count="1" selected="0">
            <x v="0"/>
          </reference>
        </references>
      </pivotArea>
    </chartFormat>
    <chartFormat chart="0" format="9">
      <pivotArea type="data" outline="0" fieldPosition="0">
        <references count="2">
          <reference field="4294967294" count="1" selected="0">
            <x v="0"/>
          </reference>
          <reference field="18" count="1" selected="0">
            <x v="1"/>
          </reference>
        </references>
      </pivotArea>
    </chartFormat>
    <chartFormat chart="0" format="10">
      <pivotArea type="data" outline="0" fieldPosition="0">
        <references count="2">
          <reference field="4294967294" count="1" selected="0">
            <x v="0"/>
          </reference>
          <reference field="18" count="1" selected="0">
            <x v="2"/>
          </reference>
        </references>
      </pivotArea>
    </chartFormat>
    <chartFormat chart="0" format="11">
      <pivotArea type="data" outline="0" fieldPosition="0">
        <references count="2">
          <reference field="4294967294" count="1" selected="0">
            <x v="0"/>
          </reference>
          <reference field="18" count="1" selected="0">
            <x v="3"/>
          </reference>
        </references>
      </pivotArea>
    </chartFormat>
    <chartFormat chart="0" format="12">
      <pivotArea type="data" outline="0" fieldPosition="0">
        <references count="2">
          <reference field="4294967294" count="1" selected="0">
            <x v="0"/>
          </reference>
          <reference field="18" count="1" selected="0">
            <x v="4"/>
          </reference>
        </references>
      </pivotArea>
    </chartFormat>
    <chartFormat chart="0" format="13">
      <pivotArea type="data" outline="0" fieldPosition="0">
        <references count="2">
          <reference field="4294967294" count="1" selected="0">
            <x v="0"/>
          </reference>
          <reference field="18" count="1" selected="0">
            <x v="5"/>
          </reference>
        </references>
      </pivotArea>
    </chartFormat>
    <chartFormat chart="0" format="14">
      <pivotArea type="data" outline="0" fieldPosition="0">
        <references count="2">
          <reference field="4294967294" count="1" selected="0">
            <x v="0"/>
          </reference>
          <reference field="18" count="1" selected="0">
            <x v="6"/>
          </reference>
        </references>
      </pivotArea>
    </chartFormat>
    <chartFormat chart="0" format="15">
      <pivotArea type="data" outline="0" fieldPosition="0">
        <references count="2">
          <reference field="4294967294" count="1" selected="0">
            <x v="0"/>
          </reference>
          <reference field="18" count="1" selected="0">
            <x v="7"/>
          </reference>
        </references>
      </pivotArea>
    </chartFormat>
    <chartFormat chart="0" format="16">
      <pivotArea type="data" outline="0" fieldPosition="0">
        <references count="2">
          <reference field="4294967294" count="1" selected="0">
            <x v="0"/>
          </reference>
          <reference field="18" count="1" selected="0">
            <x v="8"/>
          </reference>
        </references>
      </pivotArea>
    </chartFormat>
    <chartFormat chart="0" format="17">
      <pivotArea type="data" outline="0" fieldPosition="0">
        <references count="2">
          <reference field="4294967294" count="1" selected="0">
            <x v="0"/>
          </reference>
          <reference field="18" count="1" selected="0">
            <x v="9"/>
          </reference>
        </references>
      </pivotArea>
    </chartFormat>
    <chartFormat chart="0" format="18">
      <pivotArea type="data" outline="0" fieldPosition="0">
        <references count="2">
          <reference field="4294967294" count="1" selected="0">
            <x v="0"/>
          </reference>
          <reference field="18" count="1" selected="0">
            <x v="10"/>
          </reference>
        </references>
      </pivotArea>
    </chartFormat>
    <chartFormat chart="0" format="19">
      <pivotArea type="data" outline="0" fieldPosition="0">
        <references count="2">
          <reference field="4294967294" count="1" selected="0">
            <x v="0"/>
          </reference>
          <reference field="18" count="1" selected="0">
            <x v="11"/>
          </reference>
        </references>
      </pivotArea>
    </chartFormat>
    <chartFormat chart="0" format="20">
      <pivotArea type="data" outline="0" fieldPosition="0">
        <references count="2">
          <reference field="4294967294" count="1" selected="0">
            <x v="0"/>
          </reference>
          <reference field="18" count="1" selected="0">
            <x v="12"/>
          </reference>
        </references>
      </pivotArea>
    </chartFormat>
    <chartFormat chart="0" format="21">
      <pivotArea type="data" outline="0" fieldPosition="0">
        <references count="2">
          <reference field="4294967294" count="1" selected="0">
            <x v="0"/>
          </reference>
          <reference field="18" count="1" selected="0">
            <x v="13"/>
          </reference>
        </references>
      </pivotArea>
    </chartFormat>
    <chartFormat chart="0" format="22">
      <pivotArea type="data" outline="0" fieldPosition="0">
        <references count="2">
          <reference field="4294967294" count="1" selected="0">
            <x v="0"/>
          </reference>
          <reference field="18" count="1" selected="0">
            <x v="14"/>
          </reference>
        </references>
      </pivotArea>
    </chartFormat>
    <chartFormat chart="0" format="23">
      <pivotArea type="data" outline="0" fieldPosition="0">
        <references count="2">
          <reference field="4294967294" count="1" selected="0">
            <x v="0"/>
          </reference>
          <reference field="18" count="1" selected="0">
            <x v="15"/>
          </reference>
        </references>
      </pivotArea>
    </chartFormat>
    <chartFormat chart="0" format="24">
      <pivotArea type="data" outline="0" fieldPosition="0">
        <references count="2">
          <reference field="4294967294" count="1" selected="0">
            <x v="0"/>
          </reference>
          <reference field="18" count="1" selected="0">
            <x v="16"/>
          </reference>
        </references>
      </pivotArea>
    </chartFormat>
    <chartFormat chart="0" format="25">
      <pivotArea type="data" outline="0" fieldPosition="0">
        <references count="2">
          <reference field="4294967294" count="1" selected="0">
            <x v="0"/>
          </reference>
          <reference field="18" count="1" selected="0">
            <x v="17"/>
          </reference>
        </references>
      </pivotArea>
    </chartFormat>
    <chartFormat chart="0" format="26">
      <pivotArea type="data" outline="0" fieldPosition="0">
        <references count="2">
          <reference field="4294967294" count="1" selected="0">
            <x v="0"/>
          </reference>
          <reference field="18" count="1" selected="0">
            <x v="18"/>
          </reference>
        </references>
      </pivotArea>
    </chartFormat>
    <chartFormat chart="0" format="27">
      <pivotArea type="data" outline="0" fieldPosition="0">
        <references count="2">
          <reference field="4294967294" count="1" selected="0">
            <x v="1"/>
          </reference>
          <reference field="18" count="1" selected="0">
            <x v="0"/>
          </reference>
        </references>
      </pivotArea>
    </chartFormat>
    <chartFormat chart="0" format="28">
      <pivotArea type="data" outline="0" fieldPosition="0">
        <references count="2">
          <reference field="4294967294" count="1" selected="0">
            <x v="1"/>
          </reference>
          <reference field="18" count="1" selected="0">
            <x v="1"/>
          </reference>
        </references>
      </pivotArea>
    </chartFormat>
    <chartFormat chart="0" format="29">
      <pivotArea type="data" outline="0" fieldPosition="0">
        <references count="2">
          <reference field="4294967294" count="1" selected="0">
            <x v="1"/>
          </reference>
          <reference field="18" count="1" selected="0">
            <x v="2"/>
          </reference>
        </references>
      </pivotArea>
    </chartFormat>
    <chartFormat chart="0" format="30">
      <pivotArea type="data" outline="0" fieldPosition="0">
        <references count="2">
          <reference field="4294967294" count="1" selected="0">
            <x v="1"/>
          </reference>
          <reference field="18" count="1" selected="0">
            <x v="3"/>
          </reference>
        </references>
      </pivotArea>
    </chartFormat>
    <chartFormat chart="0" format="31">
      <pivotArea type="data" outline="0" fieldPosition="0">
        <references count="2">
          <reference field="4294967294" count="1" selected="0">
            <x v="1"/>
          </reference>
          <reference field="18" count="1" selected="0">
            <x v="4"/>
          </reference>
        </references>
      </pivotArea>
    </chartFormat>
    <chartFormat chart="0" format="32">
      <pivotArea type="data" outline="0" fieldPosition="0">
        <references count="2">
          <reference field="4294967294" count="1" selected="0">
            <x v="1"/>
          </reference>
          <reference field="18" count="1" selected="0">
            <x v="5"/>
          </reference>
        </references>
      </pivotArea>
    </chartFormat>
    <chartFormat chart="0" format="33">
      <pivotArea type="data" outline="0" fieldPosition="0">
        <references count="2">
          <reference field="4294967294" count="1" selected="0">
            <x v="1"/>
          </reference>
          <reference field="18" count="1" selected="0">
            <x v="6"/>
          </reference>
        </references>
      </pivotArea>
    </chartFormat>
    <chartFormat chart="0" format="34">
      <pivotArea type="data" outline="0" fieldPosition="0">
        <references count="2">
          <reference field="4294967294" count="1" selected="0">
            <x v="1"/>
          </reference>
          <reference field="18" count="1" selected="0">
            <x v="7"/>
          </reference>
        </references>
      </pivotArea>
    </chartFormat>
    <chartFormat chart="0" format="35">
      <pivotArea type="data" outline="0" fieldPosition="0">
        <references count="2">
          <reference field="4294967294" count="1" selected="0">
            <x v="1"/>
          </reference>
          <reference field="18" count="1" selected="0">
            <x v="8"/>
          </reference>
        </references>
      </pivotArea>
    </chartFormat>
    <chartFormat chart="0" format="36">
      <pivotArea type="data" outline="0" fieldPosition="0">
        <references count="2">
          <reference field="4294967294" count="1" selected="0">
            <x v="1"/>
          </reference>
          <reference field="18" count="1" selected="0">
            <x v="9"/>
          </reference>
        </references>
      </pivotArea>
    </chartFormat>
    <chartFormat chart="0" format="37">
      <pivotArea type="data" outline="0" fieldPosition="0">
        <references count="2">
          <reference field="4294967294" count="1" selected="0">
            <x v="1"/>
          </reference>
          <reference field="18" count="1" selected="0">
            <x v="10"/>
          </reference>
        </references>
      </pivotArea>
    </chartFormat>
    <chartFormat chart="0" format="38">
      <pivotArea type="data" outline="0" fieldPosition="0">
        <references count="2">
          <reference field="4294967294" count="1" selected="0">
            <x v="1"/>
          </reference>
          <reference field="18" count="1" selected="0">
            <x v="11"/>
          </reference>
        </references>
      </pivotArea>
    </chartFormat>
    <chartFormat chart="0" format="39">
      <pivotArea type="data" outline="0" fieldPosition="0">
        <references count="2">
          <reference field="4294967294" count="1" selected="0">
            <x v="1"/>
          </reference>
          <reference field="18" count="1" selected="0">
            <x v="12"/>
          </reference>
        </references>
      </pivotArea>
    </chartFormat>
    <chartFormat chart="0" format="40">
      <pivotArea type="data" outline="0" fieldPosition="0">
        <references count="2">
          <reference field="4294967294" count="1" selected="0">
            <x v="1"/>
          </reference>
          <reference field="18" count="1" selected="0">
            <x v="13"/>
          </reference>
        </references>
      </pivotArea>
    </chartFormat>
    <chartFormat chart="0" format="41">
      <pivotArea type="data" outline="0" fieldPosition="0">
        <references count="2">
          <reference field="4294967294" count="1" selected="0">
            <x v="1"/>
          </reference>
          <reference field="18" count="1" selected="0">
            <x v="14"/>
          </reference>
        </references>
      </pivotArea>
    </chartFormat>
    <chartFormat chart="0" format="42">
      <pivotArea type="data" outline="0" fieldPosition="0">
        <references count="2">
          <reference field="4294967294" count="1" selected="0">
            <x v="1"/>
          </reference>
          <reference field="18" count="1" selected="0">
            <x v="15"/>
          </reference>
        </references>
      </pivotArea>
    </chartFormat>
    <chartFormat chart="0" format="43">
      <pivotArea type="data" outline="0" fieldPosition="0">
        <references count="2">
          <reference field="4294967294" count="1" selected="0">
            <x v="1"/>
          </reference>
          <reference field="18" count="1" selected="0">
            <x v="16"/>
          </reference>
        </references>
      </pivotArea>
    </chartFormat>
    <chartFormat chart="0" format="44">
      <pivotArea type="data" outline="0" fieldPosition="0">
        <references count="2">
          <reference field="4294967294" count="1" selected="0">
            <x v="1"/>
          </reference>
          <reference field="18" count="1" selected="0">
            <x v="17"/>
          </reference>
        </references>
      </pivotArea>
    </chartFormat>
    <chartFormat chart="0" format="45">
      <pivotArea type="data" outline="0" fieldPosition="0">
        <references count="2">
          <reference field="4294967294" count="1" selected="0">
            <x v="1"/>
          </reference>
          <reference field="18" count="1" selected="0">
            <x v="18"/>
          </reference>
        </references>
      </pivotArea>
    </chartFormat>
    <chartFormat chart="0" format="46">
      <pivotArea type="data" outline="0" fieldPosition="0">
        <references count="2">
          <reference field="4294967294" count="1" selected="0">
            <x v="2"/>
          </reference>
          <reference field="18" count="1" selected="0">
            <x v="0"/>
          </reference>
        </references>
      </pivotArea>
    </chartFormat>
    <chartFormat chart="0" format="47">
      <pivotArea type="data" outline="0" fieldPosition="0">
        <references count="2">
          <reference field="4294967294" count="1" selected="0">
            <x v="2"/>
          </reference>
          <reference field="18" count="1" selected="0">
            <x v="1"/>
          </reference>
        </references>
      </pivotArea>
    </chartFormat>
    <chartFormat chart="0" format="48">
      <pivotArea type="data" outline="0" fieldPosition="0">
        <references count="2">
          <reference field="4294967294" count="1" selected="0">
            <x v="2"/>
          </reference>
          <reference field="18" count="1" selected="0">
            <x v="2"/>
          </reference>
        </references>
      </pivotArea>
    </chartFormat>
    <chartFormat chart="0" format="49">
      <pivotArea type="data" outline="0" fieldPosition="0">
        <references count="2">
          <reference field="4294967294" count="1" selected="0">
            <x v="2"/>
          </reference>
          <reference field="18" count="1" selected="0">
            <x v="3"/>
          </reference>
        </references>
      </pivotArea>
    </chartFormat>
    <chartFormat chart="0" format="50">
      <pivotArea type="data" outline="0" fieldPosition="0">
        <references count="2">
          <reference field="4294967294" count="1" selected="0">
            <x v="2"/>
          </reference>
          <reference field="18" count="1" selected="0">
            <x v="4"/>
          </reference>
        </references>
      </pivotArea>
    </chartFormat>
    <chartFormat chart="0" format="51">
      <pivotArea type="data" outline="0" fieldPosition="0">
        <references count="2">
          <reference field="4294967294" count="1" selected="0">
            <x v="2"/>
          </reference>
          <reference field="18" count="1" selected="0">
            <x v="5"/>
          </reference>
        </references>
      </pivotArea>
    </chartFormat>
    <chartFormat chart="0" format="52">
      <pivotArea type="data" outline="0" fieldPosition="0">
        <references count="2">
          <reference field="4294967294" count="1" selected="0">
            <x v="2"/>
          </reference>
          <reference field="18" count="1" selected="0">
            <x v="6"/>
          </reference>
        </references>
      </pivotArea>
    </chartFormat>
    <chartFormat chart="0" format="53">
      <pivotArea type="data" outline="0" fieldPosition="0">
        <references count="2">
          <reference field="4294967294" count="1" selected="0">
            <x v="2"/>
          </reference>
          <reference field="18" count="1" selected="0">
            <x v="7"/>
          </reference>
        </references>
      </pivotArea>
    </chartFormat>
    <chartFormat chart="0" format="54">
      <pivotArea type="data" outline="0" fieldPosition="0">
        <references count="2">
          <reference field="4294967294" count="1" selected="0">
            <x v="2"/>
          </reference>
          <reference field="18" count="1" selected="0">
            <x v="8"/>
          </reference>
        </references>
      </pivotArea>
    </chartFormat>
    <chartFormat chart="0" format="55">
      <pivotArea type="data" outline="0" fieldPosition="0">
        <references count="2">
          <reference field="4294967294" count="1" selected="0">
            <x v="2"/>
          </reference>
          <reference field="18" count="1" selected="0">
            <x v="9"/>
          </reference>
        </references>
      </pivotArea>
    </chartFormat>
    <chartFormat chart="0" format="56">
      <pivotArea type="data" outline="0" fieldPosition="0">
        <references count="2">
          <reference field="4294967294" count="1" selected="0">
            <x v="2"/>
          </reference>
          <reference field="18" count="1" selected="0">
            <x v="10"/>
          </reference>
        </references>
      </pivotArea>
    </chartFormat>
    <chartFormat chart="0" format="57">
      <pivotArea type="data" outline="0" fieldPosition="0">
        <references count="2">
          <reference field="4294967294" count="1" selected="0">
            <x v="2"/>
          </reference>
          <reference field="18" count="1" selected="0">
            <x v="11"/>
          </reference>
        </references>
      </pivotArea>
    </chartFormat>
    <chartFormat chart="0" format="58">
      <pivotArea type="data" outline="0" fieldPosition="0">
        <references count="2">
          <reference field="4294967294" count="1" selected="0">
            <x v="2"/>
          </reference>
          <reference field="18" count="1" selected="0">
            <x v="12"/>
          </reference>
        </references>
      </pivotArea>
    </chartFormat>
    <chartFormat chart="0" format="59">
      <pivotArea type="data" outline="0" fieldPosition="0">
        <references count="2">
          <reference field="4294967294" count="1" selected="0">
            <x v="2"/>
          </reference>
          <reference field="18" count="1" selected="0">
            <x v="13"/>
          </reference>
        </references>
      </pivotArea>
    </chartFormat>
    <chartFormat chart="0" format="60">
      <pivotArea type="data" outline="0" fieldPosition="0">
        <references count="2">
          <reference field="4294967294" count="1" selected="0">
            <x v="2"/>
          </reference>
          <reference field="18" count="1" selected="0">
            <x v="14"/>
          </reference>
        </references>
      </pivotArea>
    </chartFormat>
    <chartFormat chart="0" format="61">
      <pivotArea type="data" outline="0" fieldPosition="0">
        <references count="2">
          <reference field="4294967294" count="1" selected="0">
            <x v="2"/>
          </reference>
          <reference field="18" count="1" selected="0">
            <x v="15"/>
          </reference>
        </references>
      </pivotArea>
    </chartFormat>
    <chartFormat chart="0" format="62">
      <pivotArea type="data" outline="0" fieldPosition="0">
        <references count="2">
          <reference field="4294967294" count="1" selected="0">
            <x v="2"/>
          </reference>
          <reference field="18" count="1" selected="0">
            <x v="16"/>
          </reference>
        </references>
      </pivotArea>
    </chartFormat>
    <chartFormat chart="0" format="63">
      <pivotArea type="data" outline="0" fieldPosition="0">
        <references count="2">
          <reference field="4294967294" count="1" selected="0">
            <x v="2"/>
          </reference>
          <reference field="18" count="1" selected="0">
            <x v="17"/>
          </reference>
        </references>
      </pivotArea>
    </chartFormat>
    <chartFormat chart="0" format="64">
      <pivotArea type="data" outline="0" fieldPosition="0">
        <references count="2">
          <reference field="4294967294" count="1" selected="0">
            <x v="2"/>
          </reference>
          <reference field="18" count="1" selected="0">
            <x v="18"/>
          </reference>
        </references>
      </pivotArea>
    </chartFormat>
    <chartFormat chart="0" format="65">
      <pivotArea type="data" outline="0" fieldPosition="0">
        <references count="2">
          <reference field="4294967294" count="1" selected="0">
            <x v="3"/>
          </reference>
          <reference field="18" count="1" selected="0">
            <x v="0"/>
          </reference>
        </references>
      </pivotArea>
    </chartFormat>
    <chartFormat chart="0" format="66">
      <pivotArea type="data" outline="0" fieldPosition="0">
        <references count="2">
          <reference field="4294967294" count="1" selected="0">
            <x v="3"/>
          </reference>
          <reference field="18" count="1" selected="0">
            <x v="1"/>
          </reference>
        </references>
      </pivotArea>
    </chartFormat>
    <chartFormat chart="0" format="67">
      <pivotArea type="data" outline="0" fieldPosition="0">
        <references count="2">
          <reference field="4294967294" count="1" selected="0">
            <x v="3"/>
          </reference>
          <reference field="18" count="1" selected="0">
            <x v="2"/>
          </reference>
        </references>
      </pivotArea>
    </chartFormat>
    <chartFormat chart="0" format="68">
      <pivotArea type="data" outline="0" fieldPosition="0">
        <references count="2">
          <reference field="4294967294" count="1" selected="0">
            <x v="3"/>
          </reference>
          <reference field="18" count="1" selected="0">
            <x v="3"/>
          </reference>
        </references>
      </pivotArea>
    </chartFormat>
    <chartFormat chart="0" format="69">
      <pivotArea type="data" outline="0" fieldPosition="0">
        <references count="2">
          <reference field="4294967294" count="1" selected="0">
            <x v="3"/>
          </reference>
          <reference field="18" count="1" selected="0">
            <x v="4"/>
          </reference>
        </references>
      </pivotArea>
    </chartFormat>
    <chartFormat chart="0" format="70">
      <pivotArea type="data" outline="0" fieldPosition="0">
        <references count="2">
          <reference field="4294967294" count="1" selected="0">
            <x v="3"/>
          </reference>
          <reference field="18" count="1" selected="0">
            <x v="5"/>
          </reference>
        </references>
      </pivotArea>
    </chartFormat>
    <chartFormat chart="0" format="71">
      <pivotArea type="data" outline="0" fieldPosition="0">
        <references count="2">
          <reference field="4294967294" count="1" selected="0">
            <x v="3"/>
          </reference>
          <reference field="18" count="1" selected="0">
            <x v="6"/>
          </reference>
        </references>
      </pivotArea>
    </chartFormat>
    <chartFormat chart="0" format="72">
      <pivotArea type="data" outline="0" fieldPosition="0">
        <references count="2">
          <reference field="4294967294" count="1" selected="0">
            <x v="3"/>
          </reference>
          <reference field="18" count="1" selected="0">
            <x v="7"/>
          </reference>
        </references>
      </pivotArea>
    </chartFormat>
    <chartFormat chart="0" format="73">
      <pivotArea type="data" outline="0" fieldPosition="0">
        <references count="2">
          <reference field="4294967294" count="1" selected="0">
            <x v="3"/>
          </reference>
          <reference field="18" count="1" selected="0">
            <x v="8"/>
          </reference>
        </references>
      </pivotArea>
    </chartFormat>
    <chartFormat chart="0" format="74">
      <pivotArea type="data" outline="0" fieldPosition="0">
        <references count="2">
          <reference field="4294967294" count="1" selected="0">
            <x v="3"/>
          </reference>
          <reference field="18" count="1" selected="0">
            <x v="9"/>
          </reference>
        </references>
      </pivotArea>
    </chartFormat>
    <chartFormat chart="0" format="75">
      <pivotArea type="data" outline="0" fieldPosition="0">
        <references count="2">
          <reference field="4294967294" count="1" selected="0">
            <x v="3"/>
          </reference>
          <reference field="18" count="1" selected="0">
            <x v="10"/>
          </reference>
        </references>
      </pivotArea>
    </chartFormat>
    <chartFormat chart="0" format="76">
      <pivotArea type="data" outline="0" fieldPosition="0">
        <references count="2">
          <reference field="4294967294" count="1" selected="0">
            <x v="3"/>
          </reference>
          <reference field="18" count="1" selected="0">
            <x v="11"/>
          </reference>
        </references>
      </pivotArea>
    </chartFormat>
    <chartFormat chart="0" format="77">
      <pivotArea type="data" outline="0" fieldPosition="0">
        <references count="2">
          <reference field="4294967294" count="1" selected="0">
            <x v="3"/>
          </reference>
          <reference field="18" count="1" selected="0">
            <x v="12"/>
          </reference>
        </references>
      </pivotArea>
    </chartFormat>
    <chartFormat chart="0" format="78">
      <pivotArea type="data" outline="0" fieldPosition="0">
        <references count="2">
          <reference field="4294967294" count="1" selected="0">
            <x v="3"/>
          </reference>
          <reference field="18" count="1" selected="0">
            <x v="13"/>
          </reference>
        </references>
      </pivotArea>
    </chartFormat>
    <chartFormat chart="0" format="79">
      <pivotArea type="data" outline="0" fieldPosition="0">
        <references count="2">
          <reference field="4294967294" count="1" selected="0">
            <x v="3"/>
          </reference>
          <reference field="18" count="1" selected="0">
            <x v="14"/>
          </reference>
        </references>
      </pivotArea>
    </chartFormat>
    <chartFormat chart="0" format="80">
      <pivotArea type="data" outline="0" fieldPosition="0">
        <references count="2">
          <reference field="4294967294" count="1" selected="0">
            <x v="3"/>
          </reference>
          <reference field="18" count="1" selected="0">
            <x v="15"/>
          </reference>
        </references>
      </pivotArea>
    </chartFormat>
    <chartFormat chart="0" format="81">
      <pivotArea type="data" outline="0" fieldPosition="0">
        <references count="2">
          <reference field="4294967294" count="1" selected="0">
            <x v="3"/>
          </reference>
          <reference field="18" count="1" selected="0">
            <x v="16"/>
          </reference>
        </references>
      </pivotArea>
    </chartFormat>
    <chartFormat chart="0" format="82">
      <pivotArea type="data" outline="0" fieldPosition="0">
        <references count="2">
          <reference field="4294967294" count="1" selected="0">
            <x v="3"/>
          </reference>
          <reference field="18" count="1" selected="0">
            <x v="17"/>
          </reference>
        </references>
      </pivotArea>
    </chartFormat>
    <chartFormat chart="0" format="83">
      <pivotArea type="data" outline="0" fieldPosition="0">
        <references count="2">
          <reference field="4294967294" count="1" selected="0">
            <x v="3"/>
          </reference>
          <reference field="18" count="1" selected="0">
            <x v="18"/>
          </reference>
        </references>
      </pivotArea>
    </chartFormat>
    <chartFormat chart="0" format="84">
      <pivotArea type="data" outline="0" fieldPosition="0">
        <references count="2">
          <reference field="4294967294" count="1" selected="0">
            <x v="4"/>
          </reference>
          <reference field="18" count="1" selected="0">
            <x v="0"/>
          </reference>
        </references>
      </pivotArea>
    </chartFormat>
    <chartFormat chart="0" format="85">
      <pivotArea type="data" outline="0" fieldPosition="0">
        <references count="2">
          <reference field="4294967294" count="1" selected="0">
            <x v="4"/>
          </reference>
          <reference field="18" count="1" selected="0">
            <x v="1"/>
          </reference>
        </references>
      </pivotArea>
    </chartFormat>
    <chartFormat chart="0" format="86">
      <pivotArea type="data" outline="0" fieldPosition="0">
        <references count="2">
          <reference field="4294967294" count="1" selected="0">
            <x v="4"/>
          </reference>
          <reference field="18" count="1" selected="0">
            <x v="2"/>
          </reference>
        </references>
      </pivotArea>
    </chartFormat>
    <chartFormat chart="0" format="87">
      <pivotArea type="data" outline="0" fieldPosition="0">
        <references count="2">
          <reference field="4294967294" count="1" selected="0">
            <x v="4"/>
          </reference>
          <reference field="18" count="1" selected="0">
            <x v="3"/>
          </reference>
        </references>
      </pivotArea>
    </chartFormat>
    <chartFormat chart="0" format="88">
      <pivotArea type="data" outline="0" fieldPosition="0">
        <references count="2">
          <reference field="4294967294" count="1" selected="0">
            <x v="4"/>
          </reference>
          <reference field="18" count="1" selected="0">
            <x v="4"/>
          </reference>
        </references>
      </pivotArea>
    </chartFormat>
    <chartFormat chart="0" format="89">
      <pivotArea type="data" outline="0" fieldPosition="0">
        <references count="2">
          <reference field="4294967294" count="1" selected="0">
            <x v="4"/>
          </reference>
          <reference field="18" count="1" selected="0">
            <x v="5"/>
          </reference>
        </references>
      </pivotArea>
    </chartFormat>
    <chartFormat chart="0" format="90">
      <pivotArea type="data" outline="0" fieldPosition="0">
        <references count="2">
          <reference field="4294967294" count="1" selected="0">
            <x v="4"/>
          </reference>
          <reference field="18" count="1" selected="0">
            <x v="6"/>
          </reference>
        </references>
      </pivotArea>
    </chartFormat>
    <chartFormat chart="0" format="91">
      <pivotArea type="data" outline="0" fieldPosition="0">
        <references count="2">
          <reference field="4294967294" count="1" selected="0">
            <x v="4"/>
          </reference>
          <reference field="18" count="1" selected="0">
            <x v="7"/>
          </reference>
        </references>
      </pivotArea>
    </chartFormat>
    <chartFormat chart="0" format="92">
      <pivotArea type="data" outline="0" fieldPosition="0">
        <references count="2">
          <reference field="4294967294" count="1" selected="0">
            <x v="4"/>
          </reference>
          <reference field="18" count="1" selected="0">
            <x v="8"/>
          </reference>
        </references>
      </pivotArea>
    </chartFormat>
    <chartFormat chart="0" format="93">
      <pivotArea type="data" outline="0" fieldPosition="0">
        <references count="2">
          <reference field="4294967294" count="1" selected="0">
            <x v="4"/>
          </reference>
          <reference field="18" count="1" selected="0">
            <x v="9"/>
          </reference>
        </references>
      </pivotArea>
    </chartFormat>
    <chartFormat chart="0" format="94">
      <pivotArea type="data" outline="0" fieldPosition="0">
        <references count="2">
          <reference field="4294967294" count="1" selected="0">
            <x v="4"/>
          </reference>
          <reference field="18" count="1" selected="0">
            <x v="10"/>
          </reference>
        </references>
      </pivotArea>
    </chartFormat>
    <chartFormat chart="0" format="95">
      <pivotArea type="data" outline="0" fieldPosition="0">
        <references count="2">
          <reference field="4294967294" count="1" selected="0">
            <x v="4"/>
          </reference>
          <reference field="18" count="1" selected="0">
            <x v="11"/>
          </reference>
        </references>
      </pivotArea>
    </chartFormat>
    <chartFormat chart="0" format="96">
      <pivotArea type="data" outline="0" fieldPosition="0">
        <references count="2">
          <reference field="4294967294" count="1" selected="0">
            <x v="4"/>
          </reference>
          <reference field="18" count="1" selected="0">
            <x v="12"/>
          </reference>
        </references>
      </pivotArea>
    </chartFormat>
    <chartFormat chart="0" format="97">
      <pivotArea type="data" outline="0" fieldPosition="0">
        <references count="2">
          <reference field="4294967294" count="1" selected="0">
            <x v="4"/>
          </reference>
          <reference field="18" count="1" selected="0">
            <x v="13"/>
          </reference>
        </references>
      </pivotArea>
    </chartFormat>
    <chartFormat chart="0" format="98">
      <pivotArea type="data" outline="0" fieldPosition="0">
        <references count="2">
          <reference field="4294967294" count="1" selected="0">
            <x v="4"/>
          </reference>
          <reference field="18" count="1" selected="0">
            <x v="14"/>
          </reference>
        </references>
      </pivotArea>
    </chartFormat>
    <chartFormat chart="0" format="99">
      <pivotArea type="data" outline="0" fieldPosition="0">
        <references count="2">
          <reference field="4294967294" count="1" selected="0">
            <x v="4"/>
          </reference>
          <reference field="18" count="1" selected="0">
            <x v="15"/>
          </reference>
        </references>
      </pivotArea>
    </chartFormat>
    <chartFormat chart="0" format="100">
      <pivotArea type="data" outline="0" fieldPosition="0">
        <references count="2">
          <reference field="4294967294" count="1" selected="0">
            <x v="4"/>
          </reference>
          <reference field="18" count="1" selected="0">
            <x v="16"/>
          </reference>
        </references>
      </pivotArea>
    </chartFormat>
    <chartFormat chart="0" format="101">
      <pivotArea type="data" outline="0" fieldPosition="0">
        <references count="2">
          <reference field="4294967294" count="1" selected="0">
            <x v="4"/>
          </reference>
          <reference field="18" count="1" selected="0">
            <x v="17"/>
          </reference>
        </references>
      </pivotArea>
    </chartFormat>
    <chartFormat chart="0" format="102">
      <pivotArea type="data" outline="0" fieldPosition="0">
        <references count="2">
          <reference field="4294967294" count="1" selected="0">
            <x v="4"/>
          </reference>
          <reference field="18" count="1" selected="0">
            <x v="18"/>
          </reference>
        </references>
      </pivotArea>
    </chartFormat>
    <chartFormat chart="0" format="103">
      <pivotArea type="data" outline="0" fieldPosition="0">
        <references count="2">
          <reference field="4294967294" count="1" selected="0">
            <x v="5"/>
          </reference>
          <reference field="18" count="1" selected="0">
            <x v="0"/>
          </reference>
        </references>
      </pivotArea>
    </chartFormat>
    <chartFormat chart="0" format="104">
      <pivotArea type="data" outline="0" fieldPosition="0">
        <references count="2">
          <reference field="4294967294" count="1" selected="0">
            <x v="5"/>
          </reference>
          <reference field="18" count="1" selected="0">
            <x v="1"/>
          </reference>
        </references>
      </pivotArea>
    </chartFormat>
    <chartFormat chart="0" format="105">
      <pivotArea type="data" outline="0" fieldPosition="0">
        <references count="2">
          <reference field="4294967294" count="1" selected="0">
            <x v="5"/>
          </reference>
          <reference field="18" count="1" selected="0">
            <x v="2"/>
          </reference>
        </references>
      </pivotArea>
    </chartFormat>
    <chartFormat chart="0" format="106">
      <pivotArea type="data" outline="0" fieldPosition="0">
        <references count="2">
          <reference field="4294967294" count="1" selected="0">
            <x v="5"/>
          </reference>
          <reference field="18" count="1" selected="0">
            <x v="3"/>
          </reference>
        </references>
      </pivotArea>
    </chartFormat>
    <chartFormat chart="0" format="107">
      <pivotArea type="data" outline="0" fieldPosition="0">
        <references count="2">
          <reference field="4294967294" count="1" selected="0">
            <x v="5"/>
          </reference>
          <reference field="18" count="1" selected="0">
            <x v="4"/>
          </reference>
        </references>
      </pivotArea>
    </chartFormat>
    <chartFormat chart="0" format="108">
      <pivotArea type="data" outline="0" fieldPosition="0">
        <references count="2">
          <reference field="4294967294" count="1" selected="0">
            <x v="5"/>
          </reference>
          <reference field="18" count="1" selected="0">
            <x v="5"/>
          </reference>
        </references>
      </pivotArea>
    </chartFormat>
    <chartFormat chart="0" format="109">
      <pivotArea type="data" outline="0" fieldPosition="0">
        <references count="2">
          <reference field="4294967294" count="1" selected="0">
            <x v="5"/>
          </reference>
          <reference field="18" count="1" selected="0">
            <x v="6"/>
          </reference>
        </references>
      </pivotArea>
    </chartFormat>
    <chartFormat chart="0" format="110">
      <pivotArea type="data" outline="0" fieldPosition="0">
        <references count="2">
          <reference field="4294967294" count="1" selected="0">
            <x v="5"/>
          </reference>
          <reference field="18" count="1" selected="0">
            <x v="7"/>
          </reference>
        </references>
      </pivotArea>
    </chartFormat>
    <chartFormat chart="0" format="111">
      <pivotArea type="data" outline="0" fieldPosition="0">
        <references count="2">
          <reference field="4294967294" count="1" selected="0">
            <x v="5"/>
          </reference>
          <reference field="18" count="1" selected="0">
            <x v="8"/>
          </reference>
        </references>
      </pivotArea>
    </chartFormat>
    <chartFormat chart="0" format="112">
      <pivotArea type="data" outline="0" fieldPosition="0">
        <references count="2">
          <reference field="4294967294" count="1" selected="0">
            <x v="5"/>
          </reference>
          <reference field="18" count="1" selected="0">
            <x v="9"/>
          </reference>
        </references>
      </pivotArea>
    </chartFormat>
    <chartFormat chart="0" format="113">
      <pivotArea type="data" outline="0" fieldPosition="0">
        <references count="2">
          <reference field="4294967294" count="1" selected="0">
            <x v="5"/>
          </reference>
          <reference field="18" count="1" selected="0">
            <x v="10"/>
          </reference>
        </references>
      </pivotArea>
    </chartFormat>
    <chartFormat chart="0" format="114">
      <pivotArea type="data" outline="0" fieldPosition="0">
        <references count="2">
          <reference field="4294967294" count="1" selected="0">
            <x v="5"/>
          </reference>
          <reference field="18" count="1" selected="0">
            <x v="11"/>
          </reference>
        </references>
      </pivotArea>
    </chartFormat>
    <chartFormat chart="0" format="115">
      <pivotArea type="data" outline="0" fieldPosition="0">
        <references count="2">
          <reference field="4294967294" count="1" selected="0">
            <x v="5"/>
          </reference>
          <reference field="18" count="1" selected="0">
            <x v="12"/>
          </reference>
        </references>
      </pivotArea>
    </chartFormat>
    <chartFormat chart="0" format="116">
      <pivotArea type="data" outline="0" fieldPosition="0">
        <references count="2">
          <reference field="4294967294" count="1" selected="0">
            <x v="5"/>
          </reference>
          <reference field="18" count="1" selected="0">
            <x v="13"/>
          </reference>
        </references>
      </pivotArea>
    </chartFormat>
    <chartFormat chart="0" format="117">
      <pivotArea type="data" outline="0" fieldPosition="0">
        <references count="2">
          <reference field="4294967294" count="1" selected="0">
            <x v="5"/>
          </reference>
          <reference field="18" count="1" selected="0">
            <x v="14"/>
          </reference>
        </references>
      </pivotArea>
    </chartFormat>
    <chartFormat chart="0" format="118">
      <pivotArea type="data" outline="0" fieldPosition="0">
        <references count="2">
          <reference field="4294967294" count="1" selected="0">
            <x v="5"/>
          </reference>
          <reference field="18" count="1" selected="0">
            <x v="15"/>
          </reference>
        </references>
      </pivotArea>
    </chartFormat>
    <chartFormat chart="0" format="119">
      <pivotArea type="data" outline="0" fieldPosition="0">
        <references count="2">
          <reference field="4294967294" count="1" selected="0">
            <x v="5"/>
          </reference>
          <reference field="18" count="1" selected="0">
            <x v="16"/>
          </reference>
        </references>
      </pivotArea>
    </chartFormat>
    <chartFormat chart="0" format="120">
      <pivotArea type="data" outline="0" fieldPosition="0">
        <references count="2">
          <reference field="4294967294" count="1" selected="0">
            <x v="5"/>
          </reference>
          <reference field="18" count="1" selected="0">
            <x v="17"/>
          </reference>
        </references>
      </pivotArea>
    </chartFormat>
    <chartFormat chart="0" format="121">
      <pivotArea type="data" outline="0" fieldPosition="0">
        <references count="2">
          <reference field="4294967294" count="1" selected="0">
            <x v="5"/>
          </reference>
          <reference field="18" count="1" selected="0">
            <x v="18"/>
          </reference>
        </references>
      </pivotArea>
    </chartFormat>
    <chartFormat chart="0" format="122">
      <pivotArea type="data" outline="0" fieldPosition="0">
        <references count="2">
          <reference field="4294967294" count="1" selected="0">
            <x v="6"/>
          </reference>
          <reference field="18" count="1" selected="0">
            <x v="0"/>
          </reference>
        </references>
      </pivotArea>
    </chartFormat>
    <chartFormat chart="0" format="123">
      <pivotArea type="data" outline="0" fieldPosition="0">
        <references count="2">
          <reference field="4294967294" count="1" selected="0">
            <x v="6"/>
          </reference>
          <reference field="18" count="1" selected="0">
            <x v="1"/>
          </reference>
        </references>
      </pivotArea>
    </chartFormat>
    <chartFormat chart="0" format="124">
      <pivotArea type="data" outline="0" fieldPosition="0">
        <references count="2">
          <reference field="4294967294" count="1" selected="0">
            <x v="6"/>
          </reference>
          <reference field="18" count="1" selected="0">
            <x v="2"/>
          </reference>
        </references>
      </pivotArea>
    </chartFormat>
    <chartFormat chart="0" format="125">
      <pivotArea type="data" outline="0" fieldPosition="0">
        <references count="2">
          <reference field="4294967294" count="1" selected="0">
            <x v="6"/>
          </reference>
          <reference field="18" count="1" selected="0">
            <x v="3"/>
          </reference>
        </references>
      </pivotArea>
    </chartFormat>
    <chartFormat chart="0" format="126">
      <pivotArea type="data" outline="0" fieldPosition="0">
        <references count="2">
          <reference field="4294967294" count="1" selected="0">
            <x v="6"/>
          </reference>
          <reference field="18" count="1" selected="0">
            <x v="4"/>
          </reference>
        </references>
      </pivotArea>
    </chartFormat>
    <chartFormat chart="0" format="127">
      <pivotArea type="data" outline="0" fieldPosition="0">
        <references count="2">
          <reference field="4294967294" count="1" selected="0">
            <x v="6"/>
          </reference>
          <reference field="18" count="1" selected="0">
            <x v="5"/>
          </reference>
        </references>
      </pivotArea>
    </chartFormat>
    <chartFormat chart="0" format="128">
      <pivotArea type="data" outline="0" fieldPosition="0">
        <references count="2">
          <reference field="4294967294" count="1" selected="0">
            <x v="6"/>
          </reference>
          <reference field="18" count="1" selected="0">
            <x v="6"/>
          </reference>
        </references>
      </pivotArea>
    </chartFormat>
    <chartFormat chart="0" format="129">
      <pivotArea type="data" outline="0" fieldPosition="0">
        <references count="2">
          <reference field="4294967294" count="1" selected="0">
            <x v="6"/>
          </reference>
          <reference field="18" count="1" selected="0">
            <x v="7"/>
          </reference>
        </references>
      </pivotArea>
    </chartFormat>
    <chartFormat chart="0" format="130">
      <pivotArea type="data" outline="0" fieldPosition="0">
        <references count="2">
          <reference field="4294967294" count="1" selected="0">
            <x v="6"/>
          </reference>
          <reference field="18" count="1" selected="0">
            <x v="8"/>
          </reference>
        </references>
      </pivotArea>
    </chartFormat>
    <chartFormat chart="0" format="131">
      <pivotArea type="data" outline="0" fieldPosition="0">
        <references count="2">
          <reference field="4294967294" count="1" selected="0">
            <x v="6"/>
          </reference>
          <reference field="18" count="1" selected="0">
            <x v="9"/>
          </reference>
        </references>
      </pivotArea>
    </chartFormat>
    <chartFormat chart="0" format="132">
      <pivotArea type="data" outline="0" fieldPosition="0">
        <references count="2">
          <reference field="4294967294" count="1" selected="0">
            <x v="6"/>
          </reference>
          <reference field="18" count="1" selected="0">
            <x v="10"/>
          </reference>
        </references>
      </pivotArea>
    </chartFormat>
    <chartFormat chart="0" format="133">
      <pivotArea type="data" outline="0" fieldPosition="0">
        <references count="2">
          <reference field="4294967294" count="1" selected="0">
            <x v="6"/>
          </reference>
          <reference field="18" count="1" selected="0">
            <x v="11"/>
          </reference>
        </references>
      </pivotArea>
    </chartFormat>
    <chartFormat chart="0" format="134">
      <pivotArea type="data" outline="0" fieldPosition="0">
        <references count="2">
          <reference field="4294967294" count="1" selected="0">
            <x v="6"/>
          </reference>
          <reference field="18" count="1" selected="0">
            <x v="12"/>
          </reference>
        </references>
      </pivotArea>
    </chartFormat>
    <chartFormat chart="0" format="135">
      <pivotArea type="data" outline="0" fieldPosition="0">
        <references count="2">
          <reference field="4294967294" count="1" selected="0">
            <x v="6"/>
          </reference>
          <reference field="18" count="1" selected="0">
            <x v="13"/>
          </reference>
        </references>
      </pivotArea>
    </chartFormat>
    <chartFormat chart="0" format="136">
      <pivotArea type="data" outline="0" fieldPosition="0">
        <references count="2">
          <reference field="4294967294" count="1" selected="0">
            <x v="6"/>
          </reference>
          <reference field="18" count="1" selected="0">
            <x v="14"/>
          </reference>
        </references>
      </pivotArea>
    </chartFormat>
    <chartFormat chart="0" format="137">
      <pivotArea type="data" outline="0" fieldPosition="0">
        <references count="2">
          <reference field="4294967294" count="1" selected="0">
            <x v="6"/>
          </reference>
          <reference field="18" count="1" selected="0">
            <x v="15"/>
          </reference>
        </references>
      </pivotArea>
    </chartFormat>
    <chartFormat chart="0" format="138">
      <pivotArea type="data" outline="0" fieldPosition="0">
        <references count="2">
          <reference field="4294967294" count="1" selected="0">
            <x v="6"/>
          </reference>
          <reference field="18" count="1" selected="0">
            <x v="16"/>
          </reference>
        </references>
      </pivotArea>
    </chartFormat>
    <chartFormat chart="0" format="139">
      <pivotArea type="data" outline="0" fieldPosition="0">
        <references count="2">
          <reference field="4294967294" count="1" selected="0">
            <x v="6"/>
          </reference>
          <reference field="18" count="1" selected="0">
            <x v="17"/>
          </reference>
        </references>
      </pivotArea>
    </chartFormat>
    <chartFormat chart="0" format="140">
      <pivotArea type="data" outline="0" fieldPosition="0">
        <references count="2">
          <reference field="4294967294" count="1" selected="0">
            <x v="6"/>
          </reference>
          <reference field="18" count="1" selected="0">
            <x v="18"/>
          </reference>
        </references>
      </pivotArea>
    </chartFormat>
    <chartFormat chart="0" format="141">
      <pivotArea type="data" outline="0" fieldPosition="0">
        <references count="2">
          <reference field="4294967294" count="1" selected="0">
            <x v="7"/>
          </reference>
          <reference field="18" count="1" selected="0">
            <x v="0"/>
          </reference>
        </references>
      </pivotArea>
    </chartFormat>
    <chartFormat chart="0" format="142">
      <pivotArea type="data" outline="0" fieldPosition="0">
        <references count="2">
          <reference field="4294967294" count="1" selected="0">
            <x v="7"/>
          </reference>
          <reference field="18" count="1" selected="0">
            <x v="1"/>
          </reference>
        </references>
      </pivotArea>
    </chartFormat>
    <chartFormat chart="0" format="143">
      <pivotArea type="data" outline="0" fieldPosition="0">
        <references count="2">
          <reference field="4294967294" count="1" selected="0">
            <x v="7"/>
          </reference>
          <reference field="18" count="1" selected="0">
            <x v="2"/>
          </reference>
        </references>
      </pivotArea>
    </chartFormat>
    <chartFormat chart="0" format="144">
      <pivotArea type="data" outline="0" fieldPosition="0">
        <references count="2">
          <reference field="4294967294" count="1" selected="0">
            <x v="7"/>
          </reference>
          <reference field="18" count="1" selected="0">
            <x v="3"/>
          </reference>
        </references>
      </pivotArea>
    </chartFormat>
    <chartFormat chart="0" format="145">
      <pivotArea type="data" outline="0" fieldPosition="0">
        <references count="2">
          <reference field="4294967294" count="1" selected="0">
            <x v="7"/>
          </reference>
          <reference field="18" count="1" selected="0">
            <x v="4"/>
          </reference>
        </references>
      </pivotArea>
    </chartFormat>
    <chartFormat chart="0" format="146">
      <pivotArea type="data" outline="0" fieldPosition="0">
        <references count="2">
          <reference field="4294967294" count="1" selected="0">
            <x v="7"/>
          </reference>
          <reference field="18" count="1" selected="0">
            <x v="5"/>
          </reference>
        </references>
      </pivotArea>
    </chartFormat>
    <chartFormat chart="0" format="147">
      <pivotArea type="data" outline="0" fieldPosition="0">
        <references count="2">
          <reference field="4294967294" count="1" selected="0">
            <x v="7"/>
          </reference>
          <reference field="18" count="1" selected="0">
            <x v="6"/>
          </reference>
        </references>
      </pivotArea>
    </chartFormat>
    <chartFormat chart="0" format="148">
      <pivotArea type="data" outline="0" fieldPosition="0">
        <references count="2">
          <reference field="4294967294" count="1" selected="0">
            <x v="7"/>
          </reference>
          <reference field="18" count="1" selected="0">
            <x v="7"/>
          </reference>
        </references>
      </pivotArea>
    </chartFormat>
    <chartFormat chart="0" format="149">
      <pivotArea type="data" outline="0" fieldPosition="0">
        <references count="2">
          <reference field="4294967294" count="1" selected="0">
            <x v="7"/>
          </reference>
          <reference field="18" count="1" selected="0">
            <x v="8"/>
          </reference>
        </references>
      </pivotArea>
    </chartFormat>
    <chartFormat chart="0" format="150">
      <pivotArea type="data" outline="0" fieldPosition="0">
        <references count="2">
          <reference field="4294967294" count="1" selected="0">
            <x v="7"/>
          </reference>
          <reference field="18" count="1" selected="0">
            <x v="9"/>
          </reference>
        </references>
      </pivotArea>
    </chartFormat>
    <chartFormat chart="0" format="151">
      <pivotArea type="data" outline="0" fieldPosition="0">
        <references count="2">
          <reference field="4294967294" count="1" selected="0">
            <x v="7"/>
          </reference>
          <reference field="18" count="1" selected="0">
            <x v="10"/>
          </reference>
        </references>
      </pivotArea>
    </chartFormat>
    <chartFormat chart="0" format="152">
      <pivotArea type="data" outline="0" fieldPosition="0">
        <references count="2">
          <reference field="4294967294" count="1" selected="0">
            <x v="7"/>
          </reference>
          <reference field="18" count="1" selected="0">
            <x v="11"/>
          </reference>
        </references>
      </pivotArea>
    </chartFormat>
    <chartFormat chart="0" format="153">
      <pivotArea type="data" outline="0" fieldPosition="0">
        <references count="2">
          <reference field="4294967294" count="1" selected="0">
            <x v="7"/>
          </reference>
          <reference field="18" count="1" selected="0">
            <x v="12"/>
          </reference>
        </references>
      </pivotArea>
    </chartFormat>
    <chartFormat chart="0" format="154">
      <pivotArea type="data" outline="0" fieldPosition="0">
        <references count="2">
          <reference field="4294967294" count="1" selected="0">
            <x v="7"/>
          </reference>
          <reference field="18" count="1" selected="0">
            <x v="13"/>
          </reference>
        </references>
      </pivotArea>
    </chartFormat>
    <chartFormat chart="0" format="155">
      <pivotArea type="data" outline="0" fieldPosition="0">
        <references count="2">
          <reference field="4294967294" count="1" selected="0">
            <x v="7"/>
          </reference>
          <reference field="18" count="1" selected="0">
            <x v="14"/>
          </reference>
        </references>
      </pivotArea>
    </chartFormat>
    <chartFormat chart="0" format="156">
      <pivotArea type="data" outline="0" fieldPosition="0">
        <references count="2">
          <reference field="4294967294" count="1" selected="0">
            <x v="7"/>
          </reference>
          <reference field="18" count="1" selected="0">
            <x v="15"/>
          </reference>
        </references>
      </pivotArea>
    </chartFormat>
    <chartFormat chart="0" format="157">
      <pivotArea type="data" outline="0" fieldPosition="0">
        <references count="2">
          <reference field="4294967294" count="1" selected="0">
            <x v="7"/>
          </reference>
          <reference field="18" count="1" selected="0">
            <x v="16"/>
          </reference>
        </references>
      </pivotArea>
    </chartFormat>
    <chartFormat chart="0" format="158">
      <pivotArea type="data" outline="0" fieldPosition="0">
        <references count="2">
          <reference field="4294967294" count="1" selected="0">
            <x v="7"/>
          </reference>
          <reference field="18" count="1" selected="0">
            <x v="17"/>
          </reference>
        </references>
      </pivotArea>
    </chartFormat>
    <chartFormat chart="0" format="159">
      <pivotArea type="data" outline="0" fieldPosition="0">
        <references count="2">
          <reference field="4294967294" count="1" selected="0">
            <x v="7"/>
          </reference>
          <reference field="18"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D7CF12-C46A-45F3-81B4-4B90074FE0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6:D22" firstHeaderRow="0" firstDataRow="1" firstDataCol="1"/>
  <pivotFields count="24">
    <pivotField showAll="0"/>
    <pivotField showAll="0"/>
    <pivotField numFmtId="164" showAll="0"/>
    <pivotField showAll="0"/>
    <pivotField dataField="1" numFmtId="164" showAll="0"/>
    <pivotField showAll="0"/>
    <pivotField showAll="0"/>
    <pivotField showAll="0"/>
    <pivotField showAll="0"/>
    <pivotField showAll="0">
      <items count="4">
        <item x="0"/>
        <item x="1"/>
        <item x="2"/>
        <item t="default"/>
      </items>
    </pivotField>
    <pivotField showAll="0">
      <items count="8">
        <item sd="0" x="2"/>
        <item x="6"/>
        <item x="5"/>
        <item x="4"/>
        <item x="3"/>
        <item x="1"/>
        <item x="0"/>
        <item t="default"/>
      </items>
    </pivotField>
    <pivotField showAll="0"/>
    <pivotField axis="axisRow" showAll="0" measureFilter="1">
      <items count="110">
        <item x="77"/>
        <item x="16"/>
        <item x="79"/>
        <item x="76"/>
        <item x="53"/>
        <item x="23"/>
        <item x="90"/>
        <item x="51"/>
        <item x="17"/>
        <item x="74"/>
        <item x="36"/>
        <item x="95"/>
        <item x="45"/>
        <item x="91"/>
        <item x="38"/>
        <item x="92"/>
        <item x="20"/>
        <item x="97"/>
        <item x="9"/>
        <item x="8"/>
        <item x="106"/>
        <item x="69"/>
        <item x="2"/>
        <item x="89"/>
        <item x="99"/>
        <item x="31"/>
        <item x="3"/>
        <item x="33"/>
        <item x="6"/>
        <item x="10"/>
        <item x="62"/>
        <item x="73"/>
        <item x="7"/>
        <item x="98"/>
        <item x="13"/>
        <item x="12"/>
        <item x="68"/>
        <item x="14"/>
        <item x="42"/>
        <item x="30"/>
        <item x="49"/>
        <item x="81"/>
        <item x="25"/>
        <item x="86"/>
        <item x="100"/>
        <item x="87"/>
        <item x="71"/>
        <item x="37"/>
        <item x="1"/>
        <item x="48"/>
        <item x="21"/>
        <item x="11"/>
        <item x="94"/>
        <item x="103"/>
        <item x="104"/>
        <item x="29"/>
        <item x="75"/>
        <item x="101"/>
        <item x="58"/>
        <item x="4"/>
        <item x="78"/>
        <item x="52"/>
        <item x="5"/>
        <item x="22"/>
        <item x="83"/>
        <item x="105"/>
        <item x="28"/>
        <item x="70"/>
        <item x="108"/>
        <item x="96"/>
        <item x="47"/>
        <item x="102"/>
        <item x="82"/>
        <item x="55"/>
        <item x="107"/>
        <item x="50"/>
        <item x="93"/>
        <item x="65"/>
        <item x="0"/>
        <item x="32"/>
        <item x="15"/>
        <item x="56"/>
        <item x="84"/>
        <item x="18"/>
        <item x="72"/>
        <item x="80"/>
        <item x="26"/>
        <item x="34"/>
        <item x="19"/>
        <item x="57"/>
        <item x="88"/>
        <item x="54"/>
        <item x="35"/>
        <item x="27"/>
        <item x="85"/>
        <item x="44"/>
        <item x="63"/>
        <item x="40"/>
        <item x="61"/>
        <item x="67"/>
        <item x="41"/>
        <item x="24"/>
        <item x="64"/>
        <item x="66"/>
        <item x="46"/>
        <item x="43"/>
        <item x="60"/>
        <item x="59"/>
        <item x="39"/>
        <item t="default"/>
      </items>
    </pivotField>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showAll="0"/>
  </pivotFields>
  <rowFields count="1">
    <field x="12"/>
  </rowFields>
  <rowItems count="16">
    <i>
      <x v="1"/>
    </i>
    <i>
      <x v="8"/>
    </i>
    <i>
      <x v="9"/>
    </i>
    <i>
      <x v="14"/>
    </i>
    <i>
      <x v="16"/>
    </i>
    <i>
      <x v="17"/>
    </i>
    <i>
      <x v="25"/>
    </i>
    <i>
      <x v="27"/>
    </i>
    <i>
      <x v="34"/>
    </i>
    <i>
      <x v="39"/>
    </i>
    <i>
      <x v="46"/>
    </i>
    <i>
      <x v="50"/>
    </i>
    <i>
      <x v="63"/>
    </i>
    <i>
      <x v="76"/>
    </i>
    <i>
      <x v="92"/>
    </i>
    <i t="grand">
      <x/>
    </i>
  </rowItems>
  <colFields count="1">
    <field x="-2"/>
  </colFields>
  <colItems count="2">
    <i>
      <x/>
    </i>
    <i i="1">
      <x v="1"/>
    </i>
  </colItems>
  <dataFields count="2">
    <dataField name="Sum of SALES" fld="4" baseField="0" baseItem="0" numFmtId="164"/>
    <dataField name=" Total en répartition" fld="4" showDataAs="percentOfTotal" baseField="0" baseItem="0" numFmtId="10"/>
  </dataFields>
  <formats count="11">
    <format dxfId="13">
      <pivotArea collapsedLevelsAreSubtotals="1" fieldPosition="0">
        <references count="1">
          <reference field="12" count="11">
            <x v="0"/>
            <x v="1"/>
            <x v="2"/>
            <x v="3"/>
            <x v="4"/>
            <x v="5"/>
            <x v="6"/>
            <x v="7"/>
            <x v="8"/>
            <x v="9"/>
            <x v="10"/>
          </reference>
        </references>
      </pivotArea>
    </format>
    <format dxfId="12">
      <pivotArea field="12" type="button" dataOnly="0" labelOnly="1" outline="0" axis="axisRow" fieldPosition="0"/>
    </format>
    <format dxfId="11">
      <pivotArea dataOnly="0" labelOnly="1" fieldPosition="0">
        <references count="1">
          <reference field="12" count="11">
            <x v="0"/>
            <x v="1"/>
            <x v="2"/>
            <x v="3"/>
            <x v="4"/>
            <x v="5"/>
            <x v="6"/>
            <x v="7"/>
            <x v="8"/>
            <x v="9"/>
            <x v="10"/>
          </reference>
        </references>
      </pivotArea>
    </format>
    <format dxfId="10">
      <pivotArea dataOnly="0" labelOnly="1" outline="0" axis="axisValues" fieldPosition="0"/>
    </format>
    <format dxfId="9">
      <pivotArea field="12" type="button" dataOnly="0" labelOnly="1" outline="0" axis="axisRow" fieldPosition="0"/>
    </format>
    <format dxfId="8">
      <pivotArea dataOnly="0" labelOnly="1" outline="0" axis="axisValues" fieldPosition="0"/>
    </format>
    <format dxfId="7">
      <pivotArea outline="0" collapsedLevelsAreSubtotals="1"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 dxfId="3">
      <pivotArea outline="0" fieldPosition="0">
        <references count="1">
          <reference field="4294967294" count="1">
            <x v="1"/>
          </reference>
        </references>
      </pivotArea>
    </format>
  </formats>
  <chartFormats count="34">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0"/>
          </reference>
          <reference field="12" count="1" selected="0">
            <x v="1"/>
          </reference>
        </references>
      </pivotArea>
    </chartFormat>
    <chartFormat chart="15" format="3">
      <pivotArea type="data" outline="0" fieldPosition="0">
        <references count="2">
          <reference field="4294967294" count="1" selected="0">
            <x v="0"/>
          </reference>
          <reference field="12" count="1" selected="0">
            <x v="8"/>
          </reference>
        </references>
      </pivotArea>
    </chartFormat>
    <chartFormat chart="15" format="4">
      <pivotArea type="data" outline="0" fieldPosition="0">
        <references count="2">
          <reference field="4294967294" count="1" selected="0">
            <x v="0"/>
          </reference>
          <reference field="12" count="1" selected="0">
            <x v="9"/>
          </reference>
        </references>
      </pivotArea>
    </chartFormat>
    <chartFormat chart="15" format="5">
      <pivotArea type="data" outline="0" fieldPosition="0">
        <references count="2">
          <reference field="4294967294" count="1" selected="0">
            <x v="0"/>
          </reference>
          <reference field="12" count="1" selected="0">
            <x v="14"/>
          </reference>
        </references>
      </pivotArea>
    </chartFormat>
    <chartFormat chart="15" format="6">
      <pivotArea type="data" outline="0" fieldPosition="0">
        <references count="2">
          <reference field="4294967294" count="1" selected="0">
            <x v="0"/>
          </reference>
          <reference field="12" count="1" selected="0">
            <x v="16"/>
          </reference>
        </references>
      </pivotArea>
    </chartFormat>
    <chartFormat chart="15" format="7">
      <pivotArea type="data" outline="0" fieldPosition="0">
        <references count="2">
          <reference field="4294967294" count="1" selected="0">
            <x v="0"/>
          </reference>
          <reference field="12" count="1" selected="0">
            <x v="17"/>
          </reference>
        </references>
      </pivotArea>
    </chartFormat>
    <chartFormat chart="15" format="8">
      <pivotArea type="data" outline="0" fieldPosition="0">
        <references count="2">
          <reference field="4294967294" count="1" selected="0">
            <x v="0"/>
          </reference>
          <reference field="12" count="1" selected="0">
            <x v="25"/>
          </reference>
        </references>
      </pivotArea>
    </chartFormat>
    <chartFormat chart="15" format="9">
      <pivotArea type="data" outline="0" fieldPosition="0">
        <references count="2">
          <reference field="4294967294" count="1" selected="0">
            <x v="0"/>
          </reference>
          <reference field="12" count="1" selected="0">
            <x v="27"/>
          </reference>
        </references>
      </pivotArea>
    </chartFormat>
    <chartFormat chart="15" format="10">
      <pivotArea type="data" outline="0" fieldPosition="0">
        <references count="2">
          <reference field="4294967294" count="1" selected="0">
            <x v="0"/>
          </reference>
          <reference field="12" count="1" selected="0">
            <x v="34"/>
          </reference>
        </references>
      </pivotArea>
    </chartFormat>
    <chartFormat chart="15" format="11">
      <pivotArea type="data" outline="0" fieldPosition="0">
        <references count="2">
          <reference field="4294967294" count="1" selected="0">
            <x v="0"/>
          </reference>
          <reference field="12" count="1" selected="0">
            <x v="39"/>
          </reference>
        </references>
      </pivotArea>
    </chartFormat>
    <chartFormat chart="15" format="12">
      <pivotArea type="data" outline="0" fieldPosition="0">
        <references count="2">
          <reference field="4294967294" count="1" selected="0">
            <x v="0"/>
          </reference>
          <reference field="12" count="1" selected="0">
            <x v="46"/>
          </reference>
        </references>
      </pivotArea>
    </chartFormat>
    <chartFormat chart="15" format="13">
      <pivotArea type="data" outline="0" fieldPosition="0">
        <references count="2">
          <reference field="4294967294" count="1" selected="0">
            <x v="0"/>
          </reference>
          <reference field="12" count="1" selected="0">
            <x v="50"/>
          </reference>
        </references>
      </pivotArea>
    </chartFormat>
    <chartFormat chart="15" format="14">
      <pivotArea type="data" outline="0" fieldPosition="0">
        <references count="2">
          <reference field="4294967294" count="1" selected="0">
            <x v="0"/>
          </reference>
          <reference field="12" count="1" selected="0">
            <x v="63"/>
          </reference>
        </references>
      </pivotArea>
    </chartFormat>
    <chartFormat chart="15" format="15">
      <pivotArea type="data" outline="0" fieldPosition="0">
        <references count="2">
          <reference field="4294967294" count="1" selected="0">
            <x v="0"/>
          </reference>
          <reference field="12" count="1" selected="0">
            <x v="76"/>
          </reference>
        </references>
      </pivotArea>
    </chartFormat>
    <chartFormat chart="15" format="16">
      <pivotArea type="data" outline="0" fieldPosition="0">
        <references count="2">
          <reference field="4294967294" count="1" selected="0">
            <x v="0"/>
          </reference>
          <reference field="12" count="1" selected="0">
            <x v="92"/>
          </reference>
        </references>
      </pivotArea>
    </chartFormat>
    <chartFormat chart="15" format="17">
      <pivotArea type="data" outline="0" fieldPosition="0">
        <references count="2">
          <reference field="4294967294" count="1" selected="0">
            <x v="1"/>
          </reference>
          <reference field="12" count="1" selected="0">
            <x v="1"/>
          </reference>
        </references>
      </pivotArea>
    </chartFormat>
    <chartFormat chart="15" format="18">
      <pivotArea type="data" outline="0" fieldPosition="0">
        <references count="2">
          <reference field="4294967294" count="1" selected="0">
            <x v="1"/>
          </reference>
          <reference field="12" count="1" selected="0">
            <x v="8"/>
          </reference>
        </references>
      </pivotArea>
    </chartFormat>
    <chartFormat chart="15" format="19">
      <pivotArea type="data" outline="0" fieldPosition="0">
        <references count="2">
          <reference field="4294967294" count="1" selected="0">
            <x v="1"/>
          </reference>
          <reference field="12" count="1" selected="0">
            <x v="9"/>
          </reference>
        </references>
      </pivotArea>
    </chartFormat>
    <chartFormat chart="15" format="20">
      <pivotArea type="data" outline="0" fieldPosition="0">
        <references count="2">
          <reference field="4294967294" count="1" selected="0">
            <x v="1"/>
          </reference>
          <reference field="12" count="1" selected="0">
            <x v="14"/>
          </reference>
        </references>
      </pivotArea>
    </chartFormat>
    <chartFormat chart="15" format="21">
      <pivotArea type="data" outline="0" fieldPosition="0">
        <references count="2">
          <reference field="4294967294" count="1" selected="0">
            <x v="1"/>
          </reference>
          <reference field="12" count="1" selected="0">
            <x v="16"/>
          </reference>
        </references>
      </pivotArea>
    </chartFormat>
    <chartFormat chart="15" format="22">
      <pivotArea type="data" outline="0" fieldPosition="0">
        <references count="2">
          <reference field="4294967294" count="1" selected="0">
            <x v="1"/>
          </reference>
          <reference field="12" count="1" selected="0">
            <x v="17"/>
          </reference>
        </references>
      </pivotArea>
    </chartFormat>
    <chartFormat chart="15" format="23">
      <pivotArea type="data" outline="0" fieldPosition="0">
        <references count="2">
          <reference field="4294967294" count="1" selected="0">
            <x v="1"/>
          </reference>
          <reference field="12" count="1" selected="0">
            <x v="25"/>
          </reference>
        </references>
      </pivotArea>
    </chartFormat>
    <chartFormat chart="15" format="24">
      <pivotArea type="data" outline="0" fieldPosition="0">
        <references count="2">
          <reference field="4294967294" count="1" selected="0">
            <x v="1"/>
          </reference>
          <reference field="12" count="1" selected="0">
            <x v="27"/>
          </reference>
        </references>
      </pivotArea>
    </chartFormat>
    <chartFormat chart="15" format="25">
      <pivotArea type="data" outline="0" fieldPosition="0">
        <references count="2">
          <reference field="4294967294" count="1" selected="0">
            <x v="1"/>
          </reference>
          <reference field="12" count="1" selected="0">
            <x v="34"/>
          </reference>
        </references>
      </pivotArea>
    </chartFormat>
    <chartFormat chart="15" format="26">
      <pivotArea type="data" outline="0" fieldPosition="0">
        <references count="2">
          <reference field="4294967294" count="1" selected="0">
            <x v="1"/>
          </reference>
          <reference field="12" count="1" selected="0">
            <x v="39"/>
          </reference>
        </references>
      </pivotArea>
    </chartFormat>
    <chartFormat chart="15" format="27">
      <pivotArea type="data" outline="0" fieldPosition="0">
        <references count="2">
          <reference field="4294967294" count="1" selected="0">
            <x v="1"/>
          </reference>
          <reference field="12" count="1" selected="0">
            <x v="46"/>
          </reference>
        </references>
      </pivotArea>
    </chartFormat>
    <chartFormat chart="15" format="28">
      <pivotArea type="data" outline="0" fieldPosition="0">
        <references count="2">
          <reference field="4294967294" count="1" selected="0">
            <x v="1"/>
          </reference>
          <reference field="12" count="1" selected="0">
            <x v="50"/>
          </reference>
        </references>
      </pivotArea>
    </chartFormat>
    <chartFormat chart="15" format="29">
      <pivotArea type="data" outline="0" fieldPosition="0">
        <references count="2">
          <reference field="4294967294" count="1" selected="0">
            <x v="1"/>
          </reference>
          <reference field="12" count="1" selected="0">
            <x v="63"/>
          </reference>
        </references>
      </pivotArea>
    </chartFormat>
    <chartFormat chart="15" format="30">
      <pivotArea type="data" outline="0" fieldPosition="0">
        <references count="2">
          <reference field="4294967294" count="1" selected="0">
            <x v="1"/>
          </reference>
          <reference field="12" count="1" selected="0">
            <x v="76"/>
          </reference>
        </references>
      </pivotArea>
    </chartFormat>
    <chartFormat chart="15" format="31">
      <pivotArea type="data" outline="0" fieldPosition="0">
        <references count="2">
          <reference field="4294967294" count="1" selected="0">
            <x v="1"/>
          </reference>
          <reference field="12" count="1" selected="0">
            <x v="92"/>
          </reference>
        </references>
      </pivotArea>
    </chartFormat>
  </chartFormats>
  <pivotTableStyleInfo name="PivotStyleDark16" showRowHeaders="1" showColHeaders="1" showRowStripes="1" showColStripes="0" showLastColumn="1"/>
  <filters count="1">
    <filter fld="1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E70F09-DCA9-4FBA-A5EE-D2032A569D97}"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14" firstHeaderRow="1" firstDataRow="3" firstDataCol="1"/>
  <pivotFields count="6">
    <pivotField axis="axisCol" allDrilled="1" subtotalTop="0" showAll="0" dataSourceSort="1" defaultSubtotal="0" defaultAttributeDrillState="1">
      <items count="1">
        <item s="1" x="0"/>
      </items>
    </pivotField>
    <pivotField dataField="1" subtotalTop="0" showAll="0" defaultSubtotal="0"/>
    <pivotField allDrilled="1" subtotalTop="0" showAll="0" measureFilter="1" sortType="ascending" defaultSubtotal="0" defaultAttributeDrillState="1">
      <items count="5">
        <item x="0"/>
        <item x="1"/>
        <item x="2"/>
        <item x="3"/>
        <item x="4"/>
      </items>
    </pivotField>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4"/>
  </rowFields>
  <rowItems count="9">
    <i>
      <x/>
    </i>
    <i r="1">
      <x/>
    </i>
    <i r="1">
      <x v="1"/>
    </i>
    <i r="1">
      <x v="2"/>
    </i>
    <i r="1">
      <x v="3"/>
    </i>
    <i r="1">
      <x v="4"/>
    </i>
    <i r="1">
      <x v="5"/>
    </i>
    <i r="1">
      <x v="6"/>
    </i>
    <i t="grand">
      <x/>
    </i>
  </rowItems>
  <colFields count="2">
    <field x="0"/>
    <field x="-2"/>
  </colFields>
  <colItems count="4">
    <i>
      <x/>
      <x/>
    </i>
    <i r="1" i="1">
      <x v="1"/>
    </i>
    <i t="grand">
      <x/>
    </i>
    <i t="grand" i="1">
      <x/>
    </i>
  </colItems>
  <dataFields count="2">
    <dataField name="Sum of SALES" fld="1" showDataAs="percentOfTotal" baseField="0" baseItem="0" numFmtId="10"/>
    <dataField name="Sum of SALES2" fld="5" baseField="0" baseItem="0">
      <extLst>
        <ext xmlns:x14="http://schemas.microsoft.com/office/spreadsheetml/2009/9/main" uri="{E15A36E0-9728-4e99-A89B-3F7291B0FE68}">
          <x14:dataField sourceField="1" uniqueName="[__Xl2].[Measures].[Sum of SALES]"/>
        </ext>
      </extLst>
    </dataField>
  </dataFields>
  <formats count="2">
    <format dxfId="2">
      <pivotArea collapsedLevelsAreSubtotals="1" fieldPosition="0">
        <references count="4">
          <reference field="4294967294" count="1" selected="0">
            <x v="1"/>
          </reference>
          <reference field="0" count="0" selected="0"/>
          <reference field="3" count="0" selected="0"/>
          <reference field="4" count="0"/>
        </references>
      </pivotArea>
    </format>
    <format dxfId="1">
      <pivotArea field="0" grandRow="1" outline="0" collapsedLevelsAreSubtotals="1" axis="axisCol" fieldPosition="0">
        <references count="2">
          <reference field="4294967294" count="1" selected="0">
            <x v="1"/>
          </reference>
          <reference field="0" count="0" selected="0"/>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2" type="count" id="1" iMeasureHier="30">
      <autoFilter ref="A1">
        <filterColumn colId="0">
          <top10 val="5" filterVal="5"/>
        </filterColumn>
      </autoFilter>
    </filter>
  </filters>
  <rowHierarchiesUsage count="2">
    <rowHierarchyUsage hierarchyUsage="20"/>
    <rowHierarchyUsage hierarchyUsage="18"/>
  </rowHierarchiesUsage>
  <colHierarchiesUsage count="2">
    <colHierarchyUsage hierarchyUsage="1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CD62BC90-DEFA-46DC-9179-15868A85A919}" sourceName="PRODUCTLINE">
  <pivotTables>
    <pivotTable tabId="7" name="PivotTable9"/>
  </pivotTables>
  <data>
    <tabular pivotCacheId="764086824">
      <items count="7">
        <i x="2" s="1"/>
        <i x="6" s="1"/>
        <i x="5" s="1"/>
        <i x="4"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FD76D66-D0B9-4A4D-8375-520304C917DC}" sourceName="STATUS">
  <pivotTables>
    <pivotTable tabId="7" name="PivotTable9"/>
  </pivotTables>
  <data>
    <tabular pivotCacheId="764086824">
      <items count="6">
        <i x="2" s="1"/>
        <i x="4" s="1"/>
        <i x="5"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F857233-7F98-40AD-A0A2-E21ECEEF5B8D}" sourceName="CITY">
  <pivotTables>
    <pivotTable tabId="7" name="PivotTable9"/>
  </pivotTables>
  <data>
    <tabular pivotCacheId="764086824">
      <items count="73">
        <i x="38" s="1"/>
        <i x="69" s="1"/>
        <i x="16" s="1"/>
        <i x="6" s="1"/>
        <i x="45" s="1"/>
        <i x="40" s="1"/>
        <i x="54" s="1"/>
        <i x="24" s="1"/>
        <i x="42" s="1"/>
        <i x="33" s="1"/>
        <i x="58" s="1"/>
        <i x="52" s="1"/>
        <i x="28" s="1"/>
        <i x="61" s="1"/>
        <i x="14" s="1"/>
        <i x="27" s="1"/>
        <i x="62" s="1"/>
        <i x="57" s="1"/>
        <i x="29" s="1"/>
        <i x="1" s="1"/>
        <i x="60" s="1"/>
        <i x="48" s="1"/>
        <i x="25" s="1"/>
        <i x="39" s="1"/>
        <i x="36" s="1"/>
        <i x="5" s="1"/>
        <i x="47" s="1"/>
        <i x="22" s="1"/>
        <i x="44" s="1"/>
        <i x="67" s="1"/>
        <i x="23" s="1"/>
        <i x="37" s="1"/>
        <i x="11" s="1"/>
        <i x="49" s="1"/>
        <i x="4" s="1"/>
        <i x="7" s="1"/>
        <i x="9" s="1"/>
        <i x="20" s="1"/>
        <i x="18" s="1"/>
        <i x="68" s="1"/>
        <i x="41" s="1"/>
        <i x="72" s="1"/>
        <i x="21" s="1"/>
        <i x="0" s="1"/>
        <i x="30" s="1"/>
        <i x="51" s="1"/>
        <i x="63" s="1"/>
        <i x="32" s="1"/>
        <i x="2" s="1"/>
        <i x="55" s="1"/>
        <i x="71" s="1"/>
        <i x="34" s="1"/>
        <i x="13" s="1"/>
        <i x="31" s="1"/>
        <i x="8" s="1"/>
        <i x="43" s="1"/>
        <i x="19" s="1"/>
        <i x="17" s="1"/>
        <i x="59" s="1"/>
        <i x="10" s="1"/>
        <i x="66" s="1"/>
        <i x="12" s="1"/>
        <i x="46" s="1"/>
        <i x="15" s="1"/>
        <i x="35" s="1"/>
        <i x="3" s="1"/>
        <i x="65" s="1"/>
        <i x="70" s="1"/>
        <i x="26" s="1"/>
        <i x="64" s="1"/>
        <i x="53" s="1"/>
        <i x="56" s="1"/>
        <i x="5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ODE" xr10:uid="{85A66672-F8DF-4B45-A2BC-1C7EC1AE2620}" sourceName="PRODUCTCODE">
  <pivotTables>
    <pivotTable tabId="13" name="PivotTable1"/>
  </pivotTables>
  <data>
    <tabular pivotCacheId="764086824">
      <items count="109">
        <i x="77" s="1"/>
        <i x="16" s="1"/>
        <i x="79" s="1"/>
        <i x="76" s="1"/>
        <i x="53" s="1"/>
        <i x="23" s="1"/>
        <i x="90" s="1"/>
        <i x="51" s="1"/>
        <i x="17" s="1"/>
        <i x="74" s="1"/>
        <i x="36" s="1"/>
        <i x="95" s="1"/>
        <i x="45" s="1"/>
        <i x="91" s="1"/>
        <i x="38" s="1"/>
        <i x="92" s="1"/>
        <i x="20" s="1"/>
        <i x="97" s="1"/>
        <i x="9" s="1"/>
        <i x="8" s="1"/>
        <i x="106" s="1"/>
        <i x="69" s="1"/>
        <i x="2" s="1"/>
        <i x="89" s="1"/>
        <i x="99" s="1"/>
        <i x="31" s="1"/>
        <i x="3" s="1"/>
        <i x="33" s="1"/>
        <i x="6" s="1"/>
        <i x="10" s="1"/>
        <i x="62" s="1"/>
        <i x="73" s="1"/>
        <i x="7" s="1"/>
        <i x="98" s="1"/>
        <i x="13" s="1"/>
        <i x="12" s="1"/>
        <i x="68" s="1"/>
        <i x="14" s="1"/>
        <i x="42" s="1"/>
        <i x="30" s="1"/>
        <i x="49" s="1"/>
        <i x="81" s="1"/>
        <i x="25" s="1"/>
        <i x="86" s="1"/>
        <i x="100" s="1"/>
        <i x="87" s="1"/>
        <i x="71" s="1"/>
        <i x="37" s="1"/>
        <i x="1" s="1"/>
        <i x="48" s="1"/>
        <i x="21" s="1"/>
        <i x="11" s="1"/>
        <i x="94" s="1"/>
        <i x="103" s="1"/>
        <i x="104" s="1"/>
        <i x="29" s="1"/>
        <i x="75" s="1"/>
        <i x="101" s="1"/>
        <i x="58" s="1"/>
        <i x="4" s="1"/>
        <i x="78" s="1"/>
        <i x="52" s="1"/>
        <i x="5" s="1"/>
        <i x="22" s="1"/>
        <i x="83" s="1"/>
        <i x="105" s="1"/>
        <i x="28" s="1"/>
        <i x="70" s="1"/>
        <i x="108" s="1"/>
        <i x="96" s="1"/>
        <i x="47" s="1"/>
        <i x="102" s="1"/>
        <i x="82" s="1"/>
        <i x="55" s="1"/>
        <i x="107" s="1"/>
        <i x="50" s="1"/>
        <i x="93" s="1"/>
        <i x="65" s="1"/>
        <i x="0" s="1"/>
        <i x="32" s="1"/>
        <i x="15" s="1"/>
        <i x="56" s="1"/>
        <i x="84" s="1"/>
        <i x="18" s="1"/>
        <i x="72" s="1"/>
        <i x="80" s="1"/>
        <i x="26" s="1"/>
        <i x="34" s="1"/>
        <i x="19" s="1"/>
        <i x="57" s="1"/>
        <i x="88" s="1"/>
        <i x="54" s="1"/>
        <i x="35" s="1"/>
        <i x="27" s="1"/>
        <i x="85" s="1"/>
        <i x="44" s="1"/>
        <i x="63" s="1"/>
        <i x="40" s="1"/>
        <i x="61" s="1"/>
        <i x="67" s="1"/>
        <i x="41" s="1"/>
        <i x="24" s="1"/>
        <i x="64" s="1"/>
        <i x="66" s="1"/>
        <i x="46" s="1"/>
        <i x="43" s="1"/>
        <i x="60" s="1"/>
        <i x="59" s="1"/>
        <i x="3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0345A9C-299D-404E-B009-D57DDEA511C0}" sourceName="COUNTRY">
  <pivotTables>
    <pivotTable tabId="13" name="PivotTable1"/>
  </pivotTables>
  <data>
    <tabular pivotCacheId="764086824">
      <items count="19">
        <i x="13" s="1"/>
        <i x="12" s="1"/>
        <i x="10" s="1"/>
        <i x="15" s="1"/>
        <i x="4" s="1"/>
        <i x="14" s="1"/>
        <i x="9" s="1"/>
        <i x="1" s="1"/>
        <i x="17" s="1"/>
        <i x="5" s="1"/>
        <i x="16" s="1"/>
        <i x="2" s="1"/>
        <i x="6" s="1"/>
        <i x="11" s="1"/>
        <i x="3" s="1"/>
        <i x="8" s="1"/>
        <i x="18" s="1"/>
        <i x="7"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78848772-CD37-433E-80FD-7FAFCF523C63}" sourceName="YEAR_ID">
  <pivotTables>
    <pivotTable tabId="13" name="PivotTable1"/>
  </pivotTables>
  <data>
    <tabular pivotCacheId="7640868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49EB504-1C3A-4A20-8307-D4B2B4C135AD}" cache="Slicer_PRODUCTLINE" caption="PRODUCTLINE" columnCount="7" showCaption="0" style="SlicerStyleDark5" rowHeight="360000"/>
  <slicer name="STATUS" xr10:uid="{2E89F71C-F4C7-42FB-B25C-766AE950A289}" cache="Slicer_STATUS" caption="STATUS" style="Slicer Style 2" rowHeight="257175"/>
  <slicer name="CITY" xr10:uid="{5E9C3858-C063-4985-B8A6-DAD7CA83C648}" cache="Slicer_CITY" caption="CITY" style="Slicer Style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CODE" xr10:uid="{FC4B4EE6-5D23-49A9-A59C-7CBF8647FF60}" cache="Slicer_PRODUCTCODE" caption="PRODUCTCODE" startItem="101" style="Slicer Style 2 2" rowHeight="257175"/>
  <slicer name="COUNTRY" xr10:uid="{18EFFF0A-E7F9-42F6-AB9C-1C9D875DA13C}" cache="Slicer_COUNTRY" caption="COUNTRY" startItem="11" style="Slicer Style 2 2" rowHeight="257175"/>
  <slicer name="YEAR_ID" xr10:uid="{2463A13B-1F42-4DEA-8C4D-1E64523860A4}" cache="Slicer_YEAR_ID" caption="YEAR_ID" columnCount="3" showCaption="0" style="Slicer Style 2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B772ED-DFB1-4DF2-B148-3F7EAFC782BC}" name="Table1" displayName="Table1" ref="A1:X2825" totalsRowCount="1">
  <autoFilter ref="A1:X2824" xr:uid="{14B772ED-DFB1-4DF2-B148-3F7EAFC782BC}">
    <filterColumn colId="9">
      <filters>
        <filter val="2003"/>
      </filters>
    </filterColumn>
    <filterColumn colId="18">
      <filters>
        <filter val="France"/>
      </filters>
    </filterColumn>
  </autoFilter>
  <sortState xmlns:xlrd2="http://schemas.microsoft.com/office/spreadsheetml/2017/richdata2" ref="A2:X2824">
    <sortCondition ref="I1:I2824"/>
  </sortState>
  <tableColumns count="24">
    <tableColumn id="1" xr3:uid="{64AE0018-14B6-47A0-857F-B50641069B55}" name="ORDERNUMBER" totalsRowLabel="Total"/>
    <tableColumn id="2" xr3:uid="{FB81ACFC-108D-4351-B363-615E808AFAA0}" name="QUANTITYORDERED" totalsRowFunction="sum"/>
    <tableColumn id="3" xr3:uid="{35C4D72A-4E0A-4C6A-8277-30C3DA260D49}" name="PRICEEACH" dataDxfId="152" totalsRowDxfId="151" dataCellStyle="Comma"/>
    <tableColumn id="4" xr3:uid="{970858CB-9288-4EB1-B599-CB72C4A5E5FF}" name="ORDERLINENUMBER" dataDxfId="150" totalsRowDxfId="149"/>
    <tableColumn id="5" xr3:uid="{9AAB6488-675A-4DDC-B0C8-BF67DAE7193F}" name="SALES" totalsRowFunction="sum" dataDxfId="148" totalsRowDxfId="147" dataCellStyle="Currency">
      <calculatedColumnFormula>Table1[[#This Row],[PRICEEACH]]*Table1[[#This Row],[QUANTITYORDERED]]</calculatedColumnFormula>
    </tableColumn>
    <tableColumn id="6" xr3:uid="{05F3FED3-1DA6-4751-881D-DF64CBE86EFA}" name="ORDERDATE" dataDxfId="146" totalsRowDxfId="145"/>
    <tableColumn id="7" xr3:uid="{43A237EF-F6EC-4629-A96B-38BA0464F787}" name="STATUS" totalsRowFunction="count" dataDxfId="144" totalsRowDxfId="143"/>
    <tableColumn id="8" xr3:uid="{B861C756-D4C5-4B93-AFEA-C016BB17A172}" name="QTR_ID"/>
    <tableColumn id="9" xr3:uid="{B01A1027-DD0B-4214-8D94-09E1F6928FB2}" name="MONTH_ID"/>
    <tableColumn id="10" xr3:uid="{C4E84CB5-027E-4307-AE2B-C2A7017BDE07}" name="YEAR_ID" dataDxfId="142" totalsRowDxfId="141"/>
    <tableColumn id="11" xr3:uid="{89F83E04-CFC6-489C-8CEF-B740DA2CC502}" name="PRODUCTLINE" dataDxfId="140" totalsRowDxfId="139"/>
    <tableColumn id="12" xr3:uid="{3F45BA86-CD4F-4EA4-BB33-6D16733242E8}" name="MSRP"/>
    <tableColumn id="13" xr3:uid="{8077BB6D-AAAE-4DD6-920A-049D56AC25D2}" name="PRODUCTCODE"/>
    <tableColumn id="14" xr3:uid="{4F5CD846-C92F-407C-BE75-583BF0145B26}" name="CUSTOMERNAME"/>
    <tableColumn id="15" xr3:uid="{C8390BDA-50CC-4DBA-9D97-8E4A6B4926CC}" name="PHONE" dataDxfId="138" totalsRowDxfId="137"/>
    <tableColumn id="16" xr3:uid="{44866BAA-EEFE-4636-846B-DE2FC3F2723C}" name="ADDRESSLINE1"/>
    <tableColumn id="18" xr3:uid="{13B4081D-B5B4-45AE-800C-7B63BF0E0681}" name="CITY"/>
    <tableColumn id="19" xr3:uid="{F4F440E4-0B6C-4C92-9C62-7DCF480398A4}" name="STATE"/>
    <tableColumn id="26" xr3:uid="{D0E784C6-F76D-4379-9FF5-6A4907422DE2}" name="COUNTRY"/>
    <tableColumn id="20" xr3:uid="{DCB68FC0-0DB0-4F3F-95B3-A1690A306078}" name="POSTALCODE"/>
    <tableColumn id="22" xr3:uid="{70FB297D-B268-455C-A5A7-C50AB4E67D23}" name="TERRITORY"/>
    <tableColumn id="23" xr3:uid="{841DDAAC-7787-4BB4-9391-80E66DEA7FB9}" name="CONTACTLASTNAME"/>
    <tableColumn id="24" xr3:uid="{08F904F2-BCBB-41EA-AD50-19ADD181EBD1}" name="CONTACTFIRSTNAME"/>
    <tableColumn id="25" xr3:uid="{08562553-7F6A-4F8C-8680-983BAF50E866}" name="DEALSIZE" totalsRowFunction="count"/>
  </tableColumns>
  <tableStyleInfo name="TableStyleDark2" showFirstColumn="1" showLastColumn="1"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image" Target="../media/image11.jpeg"/></Relationships>
</file>

<file path=xl/worksheets/_rels/sheet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726DF-A064-47A4-9C2E-61A5A6CDCED2}">
  <sheetPr>
    <tabColor theme="1" tint="4.9989318521683403E-2"/>
  </sheetPr>
  <dimension ref="A1:A2824"/>
  <sheetViews>
    <sheetView topLeftCell="A427" workbookViewId="0">
      <selection activeCell="L33" sqref="L33"/>
    </sheetView>
  </sheetViews>
  <sheetFormatPr defaultRowHeight="15" x14ac:dyDescent="0.25"/>
  <cols>
    <col min="6" max="6" width="9.140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sheetData>
  <sheetProtection sheet="1" scenarios="1"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DCECA-F48F-4361-894D-C9A17F4AB8D5}">
  <sheetPr>
    <tabColor rgb="FFC00000"/>
  </sheetPr>
  <dimension ref="A1:AA2825"/>
  <sheetViews>
    <sheetView topLeftCell="D1" zoomScale="85" zoomScaleNormal="85" workbookViewId="0">
      <selection activeCell="L33" sqref="L33"/>
    </sheetView>
  </sheetViews>
  <sheetFormatPr defaultRowHeight="15" x14ac:dyDescent="0.25"/>
  <cols>
    <col min="1" max="1" width="19.85546875" customWidth="1"/>
    <col min="2" max="2" width="21.7109375" bestFit="1" customWidth="1"/>
    <col min="3" max="3" width="15.5703125" style="2" bestFit="1" customWidth="1"/>
    <col min="4" max="4" width="24.42578125" style="3" bestFit="1" customWidth="1"/>
    <col min="5" max="5" width="16.140625" style="4" customWidth="1"/>
    <col min="6" max="6" width="16.85546875" style="1" bestFit="1" customWidth="1"/>
    <col min="7" max="7" width="10.140625" style="3" bestFit="1" customWidth="1"/>
    <col min="8" max="8" width="9.85546875" bestFit="1" customWidth="1"/>
    <col min="9" max="9" width="13" bestFit="1" customWidth="1"/>
    <col min="10" max="10" width="10.85546875" style="3" bestFit="1" customWidth="1"/>
    <col min="11" max="11" width="16.5703125" style="3" bestFit="1" customWidth="1"/>
    <col min="12" max="12" width="8.42578125" bestFit="1" customWidth="1"/>
    <col min="13" max="13" width="17.85546875" bestFit="1" customWidth="1"/>
    <col min="14" max="14" width="32" bestFit="1" customWidth="1"/>
    <col min="15" max="15" width="15.85546875" style="10" bestFit="1" customWidth="1"/>
    <col min="16" max="16" width="39.7109375" bestFit="1" customWidth="1"/>
    <col min="17" max="17" width="14.42578125" bestFit="1" customWidth="1"/>
    <col min="18" max="18" width="13.85546875" bestFit="1" customWidth="1"/>
    <col min="19" max="19" width="12.28515625" bestFit="1" customWidth="1"/>
    <col min="20" max="20" width="15.7109375" bestFit="1" customWidth="1"/>
    <col min="21" max="21" width="13.42578125" bestFit="1" customWidth="1"/>
    <col min="22" max="22" width="22" bestFit="1" customWidth="1"/>
    <col min="23" max="23" width="22.7109375" bestFit="1" customWidth="1"/>
    <col min="24" max="24" width="11.85546875" bestFit="1" customWidth="1"/>
    <col min="27" max="27" width="21.140625" customWidth="1"/>
    <col min="28" max="28" width="31.7109375" customWidth="1"/>
    <col min="29" max="30" width="9.140625" customWidth="1"/>
  </cols>
  <sheetData>
    <row r="1" spans="1:24" ht="19.5" customHeight="1" x14ac:dyDescent="0.25">
      <c r="A1" t="s">
        <v>2824</v>
      </c>
      <c r="B1" t="s">
        <v>2825</v>
      </c>
      <c r="C1" s="2" t="s">
        <v>2826</v>
      </c>
      <c r="D1" s="3" t="s">
        <v>2827</v>
      </c>
      <c r="E1" s="4" t="s">
        <v>2828</v>
      </c>
      <c r="F1" s="1" t="s">
        <v>2829</v>
      </c>
      <c r="G1" s="3" t="s">
        <v>2830</v>
      </c>
      <c r="H1" t="s">
        <v>2831</v>
      </c>
      <c r="I1" t="s">
        <v>2832</v>
      </c>
      <c r="J1" s="3" t="s">
        <v>2833</v>
      </c>
      <c r="K1" s="3" t="s">
        <v>2834</v>
      </c>
      <c r="L1" t="s">
        <v>2835</v>
      </c>
      <c r="M1" t="s">
        <v>2836</v>
      </c>
      <c r="N1" t="s">
        <v>2837</v>
      </c>
      <c r="O1" s="10" t="s">
        <v>2838</v>
      </c>
      <c r="P1" t="s">
        <v>2839</v>
      </c>
      <c r="Q1" t="s">
        <v>2840</v>
      </c>
      <c r="R1" t="s">
        <v>2841</v>
      </c>
      <c r="S1" t="s">
        <v>2843</v>
      </c>
      <c r="T1" t="s">
        <v>2842</v>
      </c>
      <c r="U1" t="s">
        <v>2844</v>
      </c>
      <c r="V1" t="s">
        <v>2845</v>
      </c>
      <c r="W1" t="s">
        <v>2846</v>
      </c>
      <c r="X1" t="s">
        <v>2847</v>
      </c>
    </row>
    <row r="2" spans="1:24" hidden="1" x14ac:dyDescent="0.25">
      <c r="A2">
        <v>10100</v>
      </c>
      <c r="B2">
        <v>49</v>
      </c>
      <c r="C2" s="2">
        <v>34.47</v>
      </c>
      <c r="D2" s="3">
        <v>1</v>
      </c>
      <c r="E2" s="4">
        <f>Table1[[#This Row],[PRICEEACH]]*Table1[[#This Row],[QUANTITYORDERED]]</f>
        <v>1689.03</v>
      </c>
      <c r="F2" s="1">
        <v>37622</v>
      </c>
      <c r="G2" s="12" t="s">
        <v>2848</v>
      </c>
      <c r="H2">
        <v>1</v>
      </c>
      <c r="I2">
        <v>1</v>
      </c>
      <c r="J2" s="3">
        <v>2003</v>
      </c>
      <c r="K2" s="3" t="s">
        <v>3468</v>
      </c>
      <c r="L2">
        <v>41</v>
      </c>
      <c r="M2" t="s">
        <v>3251</v>
      </c>
      <c r="N2" t="s">
        <v>3364</v>
      </c>
      <c r="O2" s="10">
        <v>6035558647</v>
      </c>
      <c r="P2" t="s">
        <v>3365</v>
      </c>
      <c r="Q2" t="s">
        <v>3012</v>
      </c>
      <c r="R2" t="s">
        <v>3013</v>
      </c>
      <c r="S2" t="s">
        <v>2853</v>
      </c>
      <c r="T2">
        <v>62005</v>
      </c>
      <c r="U2" t="s">
        <v>2854</v>
      </c>
      <c r="V2" t="s">
        <v>2871</v>
      </c>
      <c r="W2" t="s">
        <v>3011</v>
      </c>
      <c r="X2" t="s">
        <v>2857</v>
      </c>
    </row>
    <row r="3" spans="1:24" hidden="1" x14ac:dyDescent="0.25">
      <c r="A3">
        <v>10100</v>
      </c>
      <c r="B3">
        <v>22</v>
      </c>
      <c r="C3" s="2">
        <v>86.51</v>
      </c>
      <c r="D3" s="3">
        <v>4</v>
      </c>
      <c r="E3" s="4">
        <f>Table1[[#This Row],[PRICEEACH]]*Table1[[#This Row],[QUANTITYORDERED]]</f>
        <v>1903.22</v>
      </c>
      <c r="F3" s="1">
        <v>37622</v>
      </c>
      <c r="G3" s="12" t="s">
        <v>2848</v>
      </c>
      <c r="H3">
        <v>1</v>
      </c>
      <c r="I3">
        <v>1</v>
      </c>
      <c r="J3" s="3">
        <v>2003</v>
      </c>
      <c r="K3" s="3" t="s">
        <v>3468</v>
      </c>
      <c r="L3">
        <v>92</v>
      </c>
      <c r="M3" t="s">
        <v>3221</v>
      </c>
      <c r="N3" t="s">
        <v>3364</v>
      </c>
      <c r="O3" s="10">
        <v>6035558647</v>
      </c>
      <c r="P3" t="s">
        <v>3365</v>
      </c>
      <c r="Q3" t="s">
        <v>3012</v>
      </c>
      <c r="R3" t="s">
        <v>3013</v>
      </c>
      <c r="S3" t="s">
        <v>2853</v>
      </c>
      <c r="T3">
        <v>62005</v>
      </c>
      <c r="U3" t="s">
        <v>2854</v>
      </c>
      <c r="V3" t="s">
        <v>2871</v>
      </c>
      <c r="W3" t="s">
        <v>3011</v>
      </c>
      <c r="X3" t="s">
        <v>2857</v>
      </c>
    </row>
    <row r="4" spans="1:24" hidden="1" x14ac:dyDescent="0.25">
      <c r="A4">
        <v>10100</v>
      </c>
      <c r="B4">
        <v>30</v>
      </c>
      <c r="C4" s="2">
        <v>100</v>
      </c>
      <c r="D4" s="3">
        <v>3</v>
      </c>
      <c r="E4" s="4">
        <f>Table1[[#This Row],[PRICEEACH]]*Table1[[#This Row],[QUANTITYORDERED]]</f>
        <v>3000</v>
      </c>
      <c r="F4" s="1">
        <v>37622</v>
      </c>
      <c r="G4" s="12" t="s">
        <v>2848</v>
      </c>
      <c r="H4">
        <v>1</v>
      </c>
      <c r="I4">
        <v>1</v>
      </c>
      <c r="J4" s="3">
        <v>2003</v>
      </c>
      <c r="K4" s="3" t="s">
        <v>3468</v>
      </c>
      <c r="L4">
        <v>170</v>
      </c>
      <c r="M4" t="s">
        <v>3193</v>
      </c>
      <c r="N4" t="s">
        <v>3364</v>
      </c>
      <c r="O4" s="10">
        <v>6035558647</v>
      </c>
      <c r="P4" t="s">
        <v>3365</v>
      </c>
      <c r="Q4" t="s">
        <v>3012</v>
      </c>
      <c r="R4" t="s">
        <v>3013</v>
      </c>
      <c r="S4" t="s">
        <v>2853</v>
      </c>
      <c r="T4">
        <v>62005</v>
      </c>
      <c r="U4" t="s">
        <v>2854</v>
      </c>
      <c r="V4" t="s">
        <v>2871</v>
      </c>
      <c r="W4" t="s">
        <v>3011</v>
      </c>
      <c r="X4" t="s">
        <v>2867</v>
      </c>
    </row>
    <row r="5" spans="1:24" hidden="1" x14ac:dyDescent="0.25">
      <c r="A5">
        <v>10100</v>
      </c>
      <c r="B5">
        <v>50</v>
      </c>
      <c r="C5" s="2">
        <v>67.8</v>
      </c>
      <c r="D5" s="3">
        <v>2</v>
      </c>
      <c r="E5" s="4">
        <f>Table1[[#This Row],[PRICEEACH]]*Table1[[#This Row],[QUANTITYORDERED]]</f>
        <v>3390</v>
      </c>
      <c r="F5" s="1">
        <v>37622</v>
      </c>
      <c r="G5" s="12" t="s">
        <v>2848</v>
      </c>
      <c r="H5">
        <v>1</v>
      </c>
      <c r="I5">
        <v>1</v>
      </c>
      <c r="J5" s="3">
        <v>2003</v>
      </c>
      <c r="K5" s="3" t="s">
        <v>3468</v>
      </c>
      <c r="L5">
        <v>60</v>
      </c>
      <c r="M5" t="s">
        <v>3197</v>
      </c>
      <c r="N5" t="s">
        <v>3364</v>
      </c>
      <c r="O5" s="10">
        <v>6035558647</v>
      </c>
      <c r="P5" t="s">
        <v>3365</v>
      </c>
      <c r="Q5" t="s">
        <v>3012</v>
      </c>
      <c r="R5" t="s">
        <v>3013</v>
      </c>
      <c r="S5" t="s">
        <v>2853</v>
      </c>
      <c r="T5">
        <v>62005</v>
      </c>
      <c r="U5" t="s">
        <v>2854</v>
      </c>
      <c r="V5" t="s">
        <v>2871</v>
      </c>
      <c r="W5" t="s">
        <v>3011</v>
      </c>
      <c r="X5" t="s">
        <v>2867</v>
      </c>
    </row>
    <row r="6" spans="1:24" hidden="1" x14ac:dyDescent="0.25">
      <c r="A6">
        <v>10101</v>
      </c>
      <c r="B6">
        <v>45</v>
      </c>
      <c r="C6" s="2">
        <v>31.2</v>
      </c>
      <c r="D6" s="3">
        <v>3</v>
      </c>
      <c r="E6" s="4">
        <f>Table1[[#This Row],[PRICEEACH]]*Table1[[#This Row],[QUANTITYORDERED]]</f>
        <v>1404</v>
      </c>
      <c r="F6" s="1">
        <v>37622</v>
      </c>
      <c r="G6" s="12" t="s">
        <v>2848</v>
      </c>
      <c r="H6">
        <v>1</v>
      </c>
      <c r="I6">
        <v>1</v>
      </c>
      <c r="J6" s="3">
        <v>2003</v>
      </c>
      <c r="K6" s="3" t="s">
        <v>3468</v>
      </c>
      <c r="L6">
        <v>33</v>
      </c>
      <c r="M6" t="s">
        <v>3232</v>
      </c>
      <c r="N6" t="s">
        <v>3117</v>
      </c>
      <c r="O6" s="10" t="s">
        <v>3440</v>
      </c>
      <c r="P6" t="s">
        <v>3441</v>
      </c>
      <c r="Q6" t="s">
        <v>3118</v>
      </c>
      <c r="R6" t="s">
        <v>3509</v>
      </c>
      <c r="S6" t="s">
        <v>3104</v>
      </c>
      <c r="T6">
        <v>60528</v>
      </c>
      <c r="U6" t="s">
        <v>2861</v>
      </c>
      <c r="V6" t="s">
        <v>3119</v>
      </c>
      <c r="W6" t="s">
        <v>3088</v>
      </c>
      <c r="X6" t="s">
        <v>2857</v>
      </c>
    </row>
    <row r="7" spans="1:24" hidden="1" x14ac:dyDescent="0.25">
      <c r="A7">
        <v>10101</v>
      </c>
      <c r="B7">
        <v>46</v>
      </c>
      <c r="C7" s="2">
        <v>53.76</v>
      </c>
      <c r="D7" s="3">
        <v>2</v>
      </c>
      <c r="E7" s="4">
        <f>Table1[[#This Row],[PRICEEACH]]*Table1[[#This Row],[QUANTITYORDERED]]</f>
        <v>2472.96</v>
      </c>
      <c r="F7" s="1">
        <v>37622</v>
      </c>
      <c r="G7" s="12" t="s">
        <v>2848</v>
      </c>
      <c r="H7">
        <v>1</v>
      </c>
      <c r="I7">
        <v>1</v>
      </c>
      <c r="J7" s="3">
        <v>2003</v>
      </c>
      <c r="K7" s="3" t="s">
        <v>3468</v>
      </c>
      <c r="L7">
        <v>44</v>
      </c>
      <c r="M7" t="s">
        <v>3235</v>
      </c>
      <c r="N7" t="s">
        <v>3117</v>
      </c>
      <c r="O7" s="10" t="s">
        <v>3440</v>
      </c>
      <c r="P7" t="s">
        <v>3441</v>
      </c>
      <c r="Q7" t="s">
        <v>3118</v>
      </c>
      <c r="R7" t="s">
        <v>3509</v>
      </c>
      <c r="S7" t="s">
        <v>3104</v>
      </c>
      <c r="T7">
        <v>60528</v>
      </c>
      <c r="U7" t="s">
        <v>2861</v>
      </c>
      <c r="V7" t="s">
        <v>3119</v>
      </c>
      <c r="W7" t="s">
        <v>3088</v>
      </c>
      <c r="X7" t="s">
        <v>2857</v>
      </c>
    </row>
    <row r="8" spans="1:24" hidden="1" x14ac:dyDescent="0.25">
      <c r="A8">
        <v>10101</v>
      </c>
      <c r="B8">
        <v>25</v>
      </c>
      <c r="C8" s="2">
        <v>100</v>
      </c>
      <c r="D8" s="3">
        <v>4</v>
      </c>
      <c r="E8" s="4">
        <f>Table1[[#This Row],[PRICEEACH]]*Table1[[#This Row],[QUANTITYORDERED]]</f>
        <v>2500</v>
      </c>
      <c r="F8" s="1">
        <v>37622</v>
      </c>
      <c r="G8" s="12" t="s">
        <v>2848</v>
      </c>
      <c r="H8">
        <v>1</v>
      </c>
      <c r="I8">
        <v>1</v>
      </c>
      <c r="J8" s="3">
        <v>2003</v>
      </c>
      <c r="K8" s="3" t="s">
        <v>3468</v>
      </c>
      <c r="L8">
        <v>127</v>
      </c>
      <c r="M8" t="s">
        <v>3199</v>
      </c>
      <c r="N8" t="s">
        <v>3117</v>
      </c>
      <c r="O8" s="10" t="s">
        <v>3440</v>
      </c>
      <c r="P8" t="s">
        <v>3441</v>
      </c>
      <c r="Q8" t="s">
        <v>3118</v>
      </c>
      <c r="R8" t="s">
        <v>3509</v>
      </c>
      <c r="S8" t="s">
        <v>3104</v>
      </c>
      <c r="T8">
        <v>60528</v>
      </c>
      <c r="U8" t="s">
        <v>2861</v>
      </c>
      <c r="V8" t="s">
        <v>3119</v>
      </c>
      <c r="W8" t="s">
        <v>3088</v>
      </c>
      <c r="X8" t="s">
        <v>2867</v>
      </c>
    </row>
    <row r="9" spans="1:24" hidden="1" x14ac:dyDescent="0.25">
      <c r="A9">
        <v>10101</v>
      </c>
      <c r="B9">
        <v>26</v>
      </c>
      <c r="C9" s="2">
        <v>100</v>
      </c>
      <c r="D9" s="3">
        <v>1</v>
      </c>
      <c r="E9" s="4">
        <f>Table1[[#This Row],[PRICEEACH]]*Table1[[#This Row],[QUANTITYORDERED]]</f>
        <v>2600</v>
      </c>
      <c r="F9" s="1">
        <v>37622</v>
      </c>
      <c r="G9" s="12" t="s">
        <v>2848</v>
      </c>
      <c r="H9">
        <v>1</v>
      </c>
      <c r="I9">
        <v>1</v>
      </c>
      <c r="J9" s="3">
        <v>2003</v>
      </c>
      <c r="K9" s="3" t="s">
        <v>3468</v>
      </c>
      <c r="L9">
        <v>168</v>
      </c>
      <c r="M9" t="s">
        <v>3203</v>
      </c>
      <c r="N9" t="s">
        <v>3117</v>
      </c>
      <c r="O9" s="10" t="s">
        <v>3440</v>
      </c>
      <c r="P9" t="s">
        <v>3441</v>
      </c>
      <c r="Q9" t="s">
        <v>3118</v>
      </c>
      <c r="R9" t="s">
        <v>3509</v>
      </c>
      <c r="S9" t="s">
        <v>3104</v>
      </c>
      <c r="T9">
        <v>60528</v>
      </c>
      <c r="U9" t="s">
        <v>2861</v>
      </c>
      <c r="V9" t="s">
        <v>3119</v>
      </c>
      <c r="W9" t="s">
        <v>3088</v>
      </c>
      <c r="X9" t="s">
        <v>2867</v>
      </c>
    </row>
    <row r="10" spans="1:24" hidden="1" x14ac:dyDescent="0.25">
      <c r="A10">
        <v>10102</v>
      </c>
      <c r="B10">
        <v>41</v>
      </c>
      <c r="C10" s="2">
        <v>50.14</v>
      </c>
      <c r="D10" s="3">
        <v>1</v>
      </c>
      <c r="E10" s="4">
        <f>Table1[[#This Row],[PRICEEACH]]*Table1[[#This Row],[QUANTITYORDERED]]</f>
        <v>2055.7400000000002</v>
      </c>
      <c r="F10" s="1">
        <v>37622</v>
      </c>
      <c r="G10" s="12" t="s">
        <v>2848</v>
      </c>
      <c r="H10">
        <v>1</v>
      </c>
      <c r="I10">
        <v>1</v>
      </c>
      <c r="J10" s="3">
        <v>2003</v>
      </c>
      <c r="K10" s="3" t="s">
        <v>3468</v>
      </c>
      <c r="L10">
        <v>53</v>
      </c>
      <c r="M10" t="s">
        <v>3179</v>
      </c>
      <c r="N10" t="s">
        <v>3304</v>
      </c>
      <c r="O10" s="10">
        <v>2125551500</v>
      </c>
      <c r="P10" t="s">
        <v>3305</v>
      </c>
      <c r="Q10" t="s">
        <v>2851</v>
      </c>
      <c r="R10" t="s">
        <v>2852</v>
      </c>
      <c r="S10" t="s">
        <v>2853</v>
      </c>
      <c r="T10">
        <v>10022</v>
      </c>
      <c r="U10" t="s">
        <v>2854</v>
      </c>
      <c r="V10" t="s">
        <v>2898</v>
      </c>
      <c r="W10" t="s">
        <v>2899</v>
      </c>
      <c r="X10" t="s">
        <v>2857</v>
      </c>
    </row>
    <row r="11" spans="1:24" hidden="1" x14ac:dyDescent="0.25">
      <c r="A11">
        <v>10102</v>
      </c>
      <c r="B11">
        <v>39</v>
      </c>
      <c r="C11" s="2">
        <v>100</v>
      </c>
      <c r="D11" s="3">
        <v>2</v>
      </c>
      <c r="E11" s="4">
        <f>Table1[[#This Row],[PRICEEACH]]*Table1[[#This Row],[QUANTITYORDERED]]</f>
        <v>3900</v>
      </c>
      <c r="F11" s="1">
        <v>37622</v>
      </c>
      <c r="G11" s="12" t="s">
        <v>2848</v>
      </c>
      <c r="H11">
        <v>1</v>
      </c>
      <c r="I11">
        <v>1</v>
      </c>
      <c r="J11" s="3">
        <v>2003</v>
      </c>
      <c r="K11" s="3" t="s">
        <v>3468</v>
      </c>
      <c r="L11">
        <v>102</v>
      </c>
      <c r="M11" t="s">
        <v>3170</v>
      </c>
      <c r="N11" t="s">
        <v>3304</v>
      </c>
      <c r="O11" s="10">
        <v>2125551500</v>
      </c>
      <c r="P11" t="s">
        <v>3305</v>
      </c>
      <c r="Q11" t="s">
        <v>2851</v>
      </c>
      <c r="R11" t="s">
        <v>2852</v>
      </c>
      <c r="S11" t="s">
        <v>2853</v>
      </c>
      <c r="T11">
        <v>10022</v>
      </c>
      <c r="U11" t="s">
        <v>2854</v>
      </c>
      <c r="V11" t="s">
        <v>2898</v>
      </c>
      <c r="W11" t="s">
        <v>2899</v>
      </c>
      <c r="X11" t="s">
        <v>2867</v>
      </c>
    </row>
    <row r="12" spans="1:24" hidden="1" x14ac:dyDescent="0.25">
      <c r="A12">
        <v>10103</v>
      </c>
      <c r="B12">
        <v>22</v>
      </c>
      <c r="C12" s="2">
        <v>54.09</v>
      </c>
      <c r="D12" s="3">
        <v>2</v>
      </c>
      <c r="E12" s="4">
        <f>Table1[[#This Row],[PRICEEACH]]*Table1[[#This Row],[QUANTITYORDERED]]</f>
        <v>1189.98</v>
      </c>
      <c r="F12" s="1">
        <v>37622</v>
      </c>
      <c r="G12" s="12" t="s">
        <v>2848</v>
      </c>
      <c r="H12">
        <v>1</v>
      </c>
      <c r="I12">
        <v>1</v>
      </c>
      <c r="J12" s="3">
        <v>2003</v>
      </c>
      <c r="K12" s="3" t="s">
        <v>3454</v>
      </c>
      <c r="L12">
        <v>60</v>
      </c>
      <c r="M12" t="s">
        <v>3200</v>
      </c>
      <c r="N12" t="s">
        <v>3315</v>
      </c>
      <c r="O12" s="10" t="s">
        <v>3316</v>
      </c>
      <c r="P12" t="s">
        <v>3317</v>
      </c>
      <c r="Q12" t="s">
        <v>2920</v>
      </c>
      <c r="R12" t="s">
        <v>3507</v>
      </c>
      <c r="S12" t="s">
        <v>2884</v>
      </c>
      <c r="T12">
        <v>4110</v>
      </c>
      <c r="U12" t="s">
        <v>2861</v>
      </c>
      <c r="V12" t="s">
        <v>2921</v>
      </c>
      <c r="W12" t="s">
        <v>2922</v>
      </c>
      <c r="X12" t="s">
        <v>2857</v>
      </c>
    </row>
    <row r="13" spans="1:24" hidden="1" x14ac:dyDescent="0.25">
      <c r="A13">
        <v>10103</v>
      </c>
      <c r="B13">
        <v>41</v>
      </c>
      <c r="C13" s="2">
        <v>47.29</v>
      </c>
      <c r="D13" s="3">
        <v>9</v>
      </c>
      <c r="E13" s="4">
        <f>Table1[[#This Row],[PRICEEACH]]*Table1[[#This Row],[QUANTITYORDERED]]</f>
        <v>1938.8899999999999</v>
      </c>
      <c r="F13" s="1">
        <v>37622</v>
      </c>
      <c r="G13" s="12" t="s">
        <v>2848</v>
      </c>
      <c r="H13">
        <v>1</v>
      </c>
      <c r="I13">
        <v>1</v>
      </c>
      <c r="J13" s="3">
        <v>2003</v>
      </c>
      <c r="K13" s="3" t="s">
        <v>3468</v>
      </c>
      <c r="L13">
        <v>50</v>
      </c>
      <c r="M13" t="s">
        <v>3224</v>
      </c>
      <c r="N13" t="s">
        <v>3315</v>
      </c>
      <c r="O13" s="10" t="s">
        <v>3316</v>
      </c>
      <c r="P13" t="s">
        <v>3317</v>
      </c>
      <c r="Q13" t="s">
        <v>2920</v>
      </c>
      <c r="R13" t="s">
        <v>3507</v>
      </c>
      <c r="S13" t="s">
        <v>2884</v>
      </c>
      <c r="T13">
        <v>4110</v>
      </c>
      <c r="U13" t="s">
        <v>2861</v>
      </c>
      <c r="V13" t="s">
        <v>2921</v>
      </c>
      <c r="W13" t="s">
        <v>2922</v>
      </c>
      <c r="X13" t="s">
        <v>2857</v>
      </c>
    </row>
    <row r="14" spans="1:24" hidden="1" x14ac:dyDescent="0.25">
      <c r="A14">
        <v>10103</v>
      </c>
      <c r="B14">
        <v>35</v>
      </c>
      <c r="C14" s="2">
        <v>57.46</v>
      </c>
      <c r="D14" s="3">
        <v>14</v>
      </c>
      <c r="E14" s="4">
        <f>Table1[[#This Row],[PRICEEACH]]*Table1[[#This Row],[QUANTITYORDERED]]</f>
        <v>2011.1000000000001</v>
      </c>
      <c r="F14" s="1">
        <v>37622</v>
      </c>
      <c r="G14" s="12" t="s">
        <v>2848</v>
      </c>
      <c r="H14">
        <v>1</v>
      </c>
      <c r="I14">
        <v>1</v>
      </c>
      <c r="J14" s="3">
        <v>2003</v>
      </c>
      <c r="K14" s="3" t="s">
        <v>3468</v>
      </c>
      <c r="L14">
        <v>62</v>
      </c>
      <c r="M14" t="s">
        <v>3206</v>
      </c>
      <c r="N14" t="s">
        <v>3315</v>
      </c>
      <c r="O14" s="10" t="s">
        <v>3316</v>
      </c>
      <c r="P14" t="s">
        <v>3317</v>
      </c>
      <c r="Q14" t="s">
        <v>2920</v>
      </c>
      <c r="R14" t="s">
        <v>3507</v>
      </c>
      <c r="S14" t="s">
        <v>2884</v>
      </c>
      <c r="T14">
        <v>4110</v>
      </c>
      <c r="U14" t="s">
        <v>2861</v>
      </c>
      <c r="V14" t="s">
        <v>2921</v>
      </c>
      <c r="W14" t="s">
        <v>2922</v>
      </c>
      <c r="X14" t="s">
        <v>2857</v>
      </c>
    </row>
    <row r="15" spans="1:24" hidden="1" x14ac:dyDescent="0.25">
      <c r="A15">
        <v>10103</v>
      </c>
      <c r="B15">
        <v>27</v>
      </c>
      <c r="C15" s="2">
        <v>83.07</v>
      </c>
      <c r="D15" s="3">
        <v>12</v>
      </c>
      <c r="E15" s="4">
        <f>Table1[[#This Row],[PRICEEACH]]*Table1[[#This Row],[QUANTITYORDERED]]</f>
        <v>2242.89</v>
      </c>
      <c r="F15" s="1">
        <v>37622</v>
      </c>
      <c r="G15" s="12" t="s">
        <v>2848</v>
      </c>
      <c r="H15">
        <v>1</v>
      </c>
      <c r="I15">
        <v>1</v>
      </c>
      <c r="J15" s="3">
        <v>2003</v>
      </c>
      <c r="K15" s="3" t="s">
        <v>3468</v>
      </c>
      <c r="L15">
        <v>101</v>
      </c>
      <c r="M15" t="s">
        <v>3205</v>
      </c>
      <c r="N15" t="s">
        <v>3315</v>
      </c>
      <c r="O15" s="10" t="s">
        <v>3316</v>
      </c>
      <c r="P15" t="s">
        <v>3317</v>
      </c>
      <c r="Q15" t="s">
        <v>2920</v>
      </c>
      <c r="R15" t="s">
        <v>3507</v>
      </c>
      <c r="S15" t="s">
        <v>2884</v>
      </c>
      <c r="T15">
        <v>4110</v>
      </c>
      <c r="U15" t="s">
        <v>2861</v>
      </c>
      <c r="V15" t="s">
        <v>2921</v>
      </c>
      <c r="W15" t="s">
        <v>2922</v>
      </c>
      <c r="X15" t="s">
        <v>2857</v>
      </c>
    </row>
    <row r="16" spans="1:24" hidden="1" x14ac:dyDescent="0.25">
      <c r="A16">
        <v>10103</v>
      </c>
      <c r="B16">
        <v>25</v>
      </c>
      <c r="C16" s="2">
        <v>100</v>
      </c>
      <c r="D16" s="3">
        <v>13</v>
      </c>
      <c r="E16" s="4">
        <f>Table1[[#This Row],[PRICEEACH]]*Table1[[#This Row],[QUANTITYORDERED]]</f>
        <v>2500</v>
      </c>
      <c r="F16" s="1">
        <v>37622</v>
      </c>
      <c r="G16" s="12" t="s">
        <v>2848</v>
      </c>
      <c r="H16">
        <v>1</v>
      </c>
      <c r="I16">
        <v>1</v>
      </c>
      <c r="J16" s="3">
        <v>2003</v>
      </c>
      <c r="K16" s="3" t="s">
        <v>3468</v>
      </c>
      <c r="L16">
        <v>104</v>
      </c>
      <c r="M16" t="s">
        <v>3209</v>
      </c>
      <c r="N16" t="s">
        <v>3315</v>
      </c>
      <c r="O16" s="10" t="s">
        <v>3316</v>
      </c>
      <c r="P16" t="s">
        <v>3317</v>
      </c>
      <c r="Q16" t="s">
        <v>2920</v>
      </c>
      <c r="R16" t="s">
        <v>3507</v>
      </c>
      <c r="S16" t="s">
        <v>2884</v>
      </c>
      <c r="T16">
        <v>4110</v>
      </c>
      <c r="U16" t="s">
        <v>2861</v>
      </c>
      <c r="V16" t="s">
        <v>2921</v>
      </c>
      <c r="W16" t="s">
        <v>2922</v>
      </c>
      <c r="X16" t="s">
        <v>2857</v>
      </c>
    </row>
    <row r="17" spans="1:24" hidden="1" x14ac:dyDescent="0.25">
      <c r="A17">
        <v>10103</v>
      </c>
      <c r="B17">
        <v>25</v>
      </c>
      <c r="C17" s="2">
        <v>100</v>
      </c>
      <c r="D17" s="3">
        <v>15</v>
      </c>
      <c r="E17" s="4">
        <f>Table1[[#This Row],[PRICEEACH]]*Table1[[#This Row],[QUANTITYORDERED]]</f>
        <v>2500</v>
      </c>
      <c r="F17" s="1">
        <v>37622</v>
      </c>
      <c r="G17" s="12" t="s">
        <v>2848</v>
      </c>
      <c r="H17">
        <v>1</v>
      </c>
      <c r="I17">
        <v>1</v>
      </c>
      <c r="J17" s="3">
        <v>2003</v>
      </c>
      <c r="K17" s="3" t="s">
        <v>3468</v>
      </c>
      <c r="L17">
        <v>97</v>
      </c>
      <c r="M17" t="s">
        <v>3253</v>
      </c>
      <c r="N17" t="s">
        <v>3315</v>
      </c>
      <c r="O17" s="10" t="s">
        <v>3316</v>
      </c>
      <c r="P17" t="s">
        <v>3317</v>
      </c>
      <c r="Q17" t="s">
        <v>2920</v>
      </c>
      <c r="R17" t="s">
        <v>3507</v>
      </c>
      <c r="S17" t="s">
        <v>2884</v>
      </c>
      <c r="T17">
        <v>4110</v>
      </c>
      <c r="U17" t="s">
        <v>2861</v>
      </c>
      <c r="V17" t="s">
        <v>2921</v>
      </c>
      <c r="W17" t="s">
        <v>2922</v>
      </c>
      <c r="X17" t="s">
        <v>2857</v>
      </c>
    </row>
    <row r="18" spans="1:24" hidden="1" x14ac:dyDescent="0.25">
      <c r="A18">
        <v>10103</v>
      </c>
      <c r="B18">
        <v>26</v>
      </c>
      <c r="C18" s="2">
        <v>100</v>
      </c>
      <c r="D18" s="3">
        <v>11</v>
      </c>
      <c r="E18" s="4">
        <f>Table1[[#This Row],[PRICEEACH]]*Table1[[#This Row],[QUANTITYORDERED]]</f>
        <v>2600</v>
      </c>
      <c r="F18" s="1">
        <v>37622</v>
      </c>
      <c r="G18" s="12" t="s">
        <v>2848</v>
      </c>
      <c r="H18">
        <v>1</v>
      </c>
      <c r="I18">
        <v>1</v>
      </c>
      <c r="J18" s="3">
        <v>2003</v>
      </c>
      <c r="K18" s="3" t="s">
        <v>3331</v>
      </c>
      <c r="L18">
        <v>214</v>
      </c>
      <c r="M18" t="s">
        <v>2951</v>
      </c>
      <c r="N18" t="s">
        <v>3315</v>
      </c>
      <c r="O18" s="10" t="s">
        <v>3316</v>
      </c>
      <c r="P18" t="s">
        <v>3317</v>
      </c>
      <c r="Q18" t="s">
        <v>2920</v>
      </c>
      <c r="R18" t="s">
        <v>3507</v>
      </c>
      <c r="S18" t="s">
        <v>2884</v>
      </c>
      <c r="T18">
        <v>4110</v>
      </c>
      <c r="U18" t="s">
        <v>2861</v>
      </c>
      <c r="V18" t="s">
        <v>2921</v>
      </c>
      <c r="W18" t="s">
        <v>2922</v>
      </c>
      <c r="X18" t="s">
        <v>2867</v>
      </c>
    </row>
    <row r="19" spans="1:24" hidden="1" x14ac:dyDescent="0.25">
      <c r="A19">
        <v>10103</v>
      </c>
      <c r="B19">
        <v>27</v>
      </c>
      <c r="C19" s="2">
        <v>100</v>
      </c>
      <c r="D19" s="3">
        <v>8</v>
      </c>
      <c r="E19" s="4">
        <f>Table1[[#This Row],[PRICEEACH]]*Table1[[#This Row],[QUANTITYORDERED]]</f>
        <v>2700</v>
      </c>
      <c r="F19" s="1">
        <v>37622</v>
      </c>
      <c r="G19" s="12" t="s">
        <v>2848</v>
      </c>
      <c r="H19">
        <v>1</v>
      </c>
      <c r="I19">
        <v>1</v>
      </c>
      <c r="J19" s="3">
        <v>2003</v>
      </c>
      <c r="K19" s="3" t="s">
        <v>3454</v>
      </c>
      <c r="L19">
        <v>136</v>
      </c>
      <c r="M19" t="s">
        <v>3141</v>
      </c>
      <c r="N19" t="s">
        <v>3315</v>
      </c>
      <c r="O19" s="10" t="s">
        <v>3316</v>
      </c>
      <c r="P19" t="s">
        <v>3317</v>
      </c>
      <c r="Q19" t="s">
        <v>2920</v>
      </c>
      <c r="R19" t="s">
        <v>3507</v>
      </c>
      <c r="S19" t="s">
        <v>2884</v>
      </c>
      <c r="T19">
        <v>4110</v>
      </c>
      <c r="U19" t="s">
        <v>2861</v>
      </c>
      <c r="V19" t="s">
        <v>2921</v>
      </c>
      <c r="W19" t="s">
        <v>2922</v>
      </c>
      <c r="X19" t="s">
        <v>2867</v>
      </c>
    </row>
    <row r="20" spans="1:24" hidden="1" x14ac:dyDescent="0.25">
      <c r="A20">
        <v>10103</v>
      </c>
      <c r="B20">
        <v>31</v>
      </c>
      <c r="C20" s="2">
        <v>100</v>
      </c>
      <c r="D20" s="3">
        <v>3</v>
      </c>
      <c r="E20" s="4">
        <f>Table1[[#This Row],[PRICEEACH]]*Table1[[#This Row],[QUANTITYORDERED]]</f>
        <v>3100</v>
      </c>
      <c r="F20" s="1">
        <v>37622</v>
      </c>
      <c r="G20" s="12" t="s">
        <v>2848</v>
      </c>
      <c r="H20">
        <v>1</v>
      </c>
      <c r="I20">
        <v>1</v>
      </c>
      <c r="J20" s="3">
        <v>2003</v>
      </c>
      <c r="K20" s="3" t="s">
        <v>3454</v>
      </c>
      <c r="L20">
        <v>96</v>
      </c>
      <c r="M20" t="s">
        <v>3256</v>
      </c>
      <c r="N20" t="s">
        <v>3315</v>
      </c>
      <c r="O20" s="10" t="s">
        <v>3316</v>
      </c>
      <c r="P20" t="s">
        <v>3317</v>
      </c>
      <c r="Q20" t="s">
        <v>2920</v>
      </c>
      <c r="R20" t="s">
        <v>3507</v>
      </c>
      <c r="S20" t="s">
        <v>2884</v>
      </c>
      <c r="T20">
        <v>4110</v>
      </c>
      <c r="U20" t="s">
        <v>2861</v>
      </c>
      <c r="V20" t="s">
        <v>2921</v>
      </c>
      <c r="W20" t="s">
        <v>2922</v>
      </c>
      <c r="X20" t="s">
        <v>2867</v>
      </c>
    </row>
    <row r="21" spans="1:24" hidden="1" x14ac:dyDescent="0.25">
      <c r="A21">
        <v>10103</v>
      </c>
      <c r="B21">
        <v>45</v>
      </c>
      <c r="C21" s="2">
        <v>75.63</v>
      </c>
      <c r="D21" s="3">
        <v>7</v>
      </c>
      <c r="E21" s="4">
        <f>Table1[[#This Row],[PRICEEACH]]*Table1[[#This Row],[QUANTITYORDERED]]</f>
        <v>3403.35</v>
      </c>
      <c r="F21" s="1">
        <v>37622</v>
      </c>
      <c r="G21" s="12" t="s">
        <v>2848</v>
      </c>
      <c r="H21">
        <v>1</v>
      </c>
      <c r="I21">
        <v>1</v>
      </c>
      <c r="J21" s="3">
        <v>2003</v>
      </c>
      <c r="K21" s="3" t="s">
        <v>3454</v>
      </c>
      <c r="L21">
        <v>64</v>
      </c>
      <c r="M21" t="s">
        <v>3261</v>
      </c>
      <c r="N21" t="s">
        <v>3315</v>
      </c>
      <c r="O21" s="10" t="s">
        <v>3316</v>
      </c>
      <c r="P21" t="s">
        <v>3317</v>
      </c>
      <c r="Q21" t="s">
        <v>2920</v>
      </c>
      <c r="R21" t="s">
        <v>3507</v>
      </c>
      <c r="S21" t="s">
        <v>2884</v>
      </c>
      <c r="T21">
        <v>4110</v>
      </c>
      <c r="U21" t="s">
        <v>2861</v>
      </c>
      <c r="V21" t="s">
        <v>2921</v>
      </c>
      <c r="W21" t="s">
        <v>2922</v>
      </c>
      <c r="X21" t="s">
        <v>2867</v>
      </c>
    </row>
    <row r="22" spans="1:24" hidden="1" x14ac:dyDescent="0.25">
      <c r="A22">
        <v>10103</v>
      </c>
      <c r="B22">
        <v>35</v>
      </c>
      <c r="C22" s="2">
        <v>100</v>
      </c>
      <c r="D22" s="3">
        <v>10</v>
      </c>
      <c r="E22" s="4">
        <f>Table1[[#This Row],[PRICEEACH]]*Table1[[#This Row],[QUANTITYORDERED]]</f>
        <v>3500</v>
      </c>
      <c r="F22" s="1">
        <v>37622</v>
      </c>
      <c r="G22" s="12" t="s">
        <v>2848</v>
      </c>
      <c r="H22">
        <v>1</v>
      </c>
      <c r="I22">
        <v>1</v>
      </c>
      <c r="J22" s="3">
        <v>2003</v>
      </c>
      <c r="K22" s="3" t="s">
        <v>3454</v>
      </c>
      <c r="L22">
        <v>116</v>
      </c>
      <c r="M22" t="s">
        <v>3162</v>
      </c>
      <c r="N22" t="s">
        <v>3315</v>
      </c>
      <c r="O22" s="10" t="s">
        <v>3316</v>
      </c>
      <c r="P22" t="s">
        <v>3317</v>
      </c>
      <c r="Q22" t="s">
        <v>2920</v>
      </c>
      <c r="R22" t="s">
        <v>3507</v>
      </c>
      <c r="S22" t="s">
        <v>2884</v>
      </c>
      <c r="T22">
        <v>4110</v>
      </c>
      <c r="U22" t="s">
        <v>2861</v>
      </c>
      <c r="V22" t="s">
        <v>2921</v>
      </c>
      <c r="W22" t="s">
        <v>2922</v>
      </c>
      <c r="X22" t="s">
        <v>2867</v>
      </c>
    </row>
    <row r="23" spans="1:24" hidden="1" x14ac:dyDescent="0.25">
      <c r="A23">
        <v>10103</v>
      </c>
      <c r="B23">
        <v>36</v>
      </c>
      <c r="C23" s="2">
        <v>100</v>
      </c>
      <c r="D23" s="3">
        <v>5</v>
      </c>
      <c r="E23" s="4">
        <f>Table1[[#This Row],[PRICEEACH]]*Table1[[#This Row],[QUANTITYORDERED]]</f>
        <v>3600</v>
      </c>
      <c r="F23" s="1">
        <v>37622</v>
      </c>
      <c r="G23" s="12" t="s">
        <v>2848</v>
      </c>
      <c r="H23">
        <v>1</v>
      </c>
      <c r="I23">
        <v>1</v>
      </c>
      <c r="J23" s="3">
        <v>2003</v>
      </c>
      <c r="K23" s="3" t="s">
        <v>3454</v>
      </c>
      <c r="L23">
        <v>121</v>
      </c>
      <c r="M23" t="s">
        <v>3223</v>
      </c>
      <c r="N23" t="s">
        <v>3315</v>
      </c>
      <c r="O23" s="10" t="s">
        <v>3316</v>
      </c>
      <c r="P23" t="s">
        <v>3317</v>
      </c>
      <c r="Q23" t="s">
        <v>2920</v>
      </c>
      <c r="R23" t="s">
        <v>3507</v>
      </c>
      <c r="S23" t="s">
        <v>2884</v>
      </c>
      <c r="T23">
        <v>4110</v>
      </c>
      <c r="U23" t="s">
        <v>2861</v>
      </c>
      <c r="V23" t="s">
        <v>2921</v>
      </c>
      <c r="W23" t="s">
        <v>2922</v>
      </c>
      <c r="X23" t="s">
        <v>2867</v>
      </c>
    </row>
    <row r="24" spans="1:24" hidden="1" x14ac:dyDescent="0.25">
      <c r="A24">
        <v>10103</v>
      </c>
      <c r="B24">
        <v>36</v>
      </c>
      <c r="C24" s="2">
        <v>100</v>
      </c>
      <c r="D24" s="3">
        <v>1</v>
      </c>
      <c r="E24" s="4">
        <f>Table1[[#This Row],[PRICEEACH]]*Table1[[#This Row],[QUANTITYORDERED]]</f>
        <v>3600</v>
      </c>
      <c r="F24" s="1">
        <v>37622</v>
      </c>
      <c r="G24" s="12" t="s">
        <v>2848</v>
      </c>
      <c r="H24">
        <v>1</v>
      </c>
      <c r="I24">
        <v>1</v>
      </c>
      <c r="J24" s="3">
        <v>2003</v>
      </c>
      <c r="K24" s="3" t="s">
        <v>3454</v>
      </c>
      <c r="L24">
        <v>127</v>
      </c>
      <c r="M24" t="s">
        <v>3236</v>
      </c>
      <c r="N24" t="s">
        <v>3315</v>
      </c>
      <c r="O24" s="10" t="s">
        <v>3316</v>
      </c>
      <c r="P24" t="s">
        <v>3317</v>
      </c>
      <c r="Q24" t="s">
        <v>2920</v>
      </c>
      <c r="R24" t="s">
        <v>3507</v>
      </c>
      <c r="S24" t="s">
        <v>2884</v>
      </c>
      <c r="T24">
        <v>4110</v>
      </c>
      <c r="U24" t="s">
        <v>2861</v>
      </c>
      <c r="V24" t="s">
        <v>2921</v>
      </c>
      <c r="W24" t="s">
        <v>2922</v>
      </c>
      <c r="X24" t="s">
        <v>2867</v>
      </c>
    </row>
    <row r="25" spans="1:24" hidden="1" x14ac:dyDescent="0.25">
      <c r="A25">
        <v>10103</v>
      </c>
      <c r="B25">
        <v>42</v>
      </c>
      <c r="C25" s="2">
        <v>100</v>
      </c>
      <c r="D25" s="3">
        <v>4</v>
      </c>
      <c r="E25" s="4">
        <f>Table1[[#This Row],[PRICEEACH]]*Table1[[#This Row],[QUANTITYORDERED]]</f>
        <v>4200</v>
      </c>
      <c r="F25" s="1">
        <v>37622</v>
      </c>
      <c r="G25" s="12" t="s">
        <v>2848</v>
      </c>
      <c r="H25">
        <v>1</v>
      </c>
      <c r="I25">
        <v>1</v>
      </c>
      <c r="J25" s="3">
        <v>2003</v>
      </c>
      <c r="K25" s="3" t="s">
        <v>3331</v>
      </c>
      <c r="L25">
        <v>147</v>
      </c>
      <c r="M25" t="s">
        <v>3079</v>
      </c>
      <c r="N25" t="s">
        <v>3315</v>
      </c>
      <c r="O25" s="10" t="s">
        <v>3316</v>
      </c>
      <c r="P25" t="s">
        <v>3317</v>
      </c>
      <c r="Q25" t="s">
        <v>2920</v>
      </c>
      <c r="R25" t="s">
        <v>3507</v>
      </c>
      <c r="S25" t="s">
        <v>2884</v>
      </c>
      <c r="T25">
        <v>4110</v>
      </c>
      <c r="U25" t="s">
        <v>2861</v>
      </c>
      <c r="V25" t="s">
        <v>2921</v>
      </c>
      <c r="W25" t="s">
        <v>2922</v>
      </c>
      <c r="X25" t="s">
        <v>2867</v>
      </c>
    </row>
    <row r="26" spans="1:24" hidden="1" x14ac:dyDescent="0.25">
      <c r="A26">
        <v>10103</v>
      </c>
      <c r="B26">
        <v>42</v>
      </c>
      <c r="C26" s="2">
        <v>100</v>
      </c>
      <c r="D26" s="3">
        <v>6</v>
      </c>
      <c r="E26" s="4">
        <f>Table1[[#This Row],[PRICEEACH]]*Table1[[#This Row],[QUANTITYORDERED]]</f>
        <v>4200</v>
      </c>
      <c r="F26" s="1">
        <v>37622</v>
      </c>
      <c r="G26" s="12" t="s">
        <v>2848</v>
      </c>
      <c r="H26">
        <v>1</v>
      </c>
      <c r="I26">
        <v>1</v>
      </c>
      <c r="J26" s="3">
        <v>2003</v>
      </c>
      <c r="K26" s="3" t="s">
        <v>3331</v>
      </c>
      <c r="L26">
        <v>101</v>
      </c>
      <c r="M26" t="s">
        <v>3274</v>
      </c>
      <c r="N26" t="s">
        <v>3315</v>
      </c>
      <c r="O26" s="10" t="s">
        <v>3316</v>
      </c>
      <c r="P26" t="s">
        <v>3317</v>
      </c>
      <c r="Q26" t="s">
        <v>2920</v>
      </c>
      <c r="R26" t="s">
        <v>3507</v>
      </c>
      <c r="S26" t="s">
        <v>2884</v>
      </c>
      <c r="T26">
        <v>4110</v>
      </c>
      <c r="U26" t="s">
        <v>2861</v>
      </c>
      <c r="V26" t="s">
        <v>2921</v>
      </c>
      <c r="W26" t="s">
        <v>2922</v>
      </c>
      <c r="X26" t="s">
        <v>2867</v>
      </c>
    </row>
    <row r="27" spans="1:24" hidden="1" x14ac:dyDescent="0.25">
      <c r="A27">
        <v>10103</v>
      </c>
      <c r="B27">
        <v>46</v>
      </c>
      <c r="C27" s="2">
        <v>100</v>
      </c>
      <c r="D27" s="3">
        <v>16</v>
      </c>
      <c r="E27" s="4">
        <f>Table1[[#This Row],[PRICEEACH]]*Table1[[#This Row],[QUANTITYORDERED]]</f>
        <v>4600</v>
      </c>
      <c r="F27" s="1">
        <v>37622</v>
      </c>
      <c r="G27" s="12" t="s">
        <v>2848</v>
      </c>
      <c r="H27">
        <v>1</v>
      </c>
      <c r="I27">
        <v>1</v>
      </c>
      <c r="J27" s="3">
        <v>2003</v>
      </c>
      <c r="K27" s="3" t="s">
        <v>3468</v>
      </c>
      <c r="L27">
        <v>99</v>
      </c>
      <c r="M27" t="s">
        <v>3215</v>
      </c>
      <c r="N27" t="s">
        <v>3315</v>
      </c>
      <c r="O27" s="10" t="s">
        <v>3316</v>
      </c>
      <c r="P27" t="s">
        <v>3317</v>
      </c>
      <c r="Q27" t="s">
        <v>2920</v>
      </c>
      <c r="R27" t="s">
        <v>3507</v>
      </c>
      <c r="S27" t="s">
        <v>2884</v>
      </c>
      <c r="T27">
        <v>4110</v>
      </c>
      <c r="U27" t="s">
        <v>2861</v>
      </c>
      <c r="V27" t="s">
        <v>2921</v>
      </c>
      <c r="W27" t="s">
        <v>2922</v>
      </c>
      <c r="X27" t="s">
        <v>2867</v>
      </c>
    </row>
    <row r="28" spans="1:24" hidden="1" x14ac:dyDescent="0.25">
      <c r="A28">
        <v>10104</v>
      </c>
      <c r="B28">
        <v>35</v>
      </c>
      <c r="C28" s="2">
        <v>47.62</v>
      </c>
      <c r="D28" s="3">
        <v>11</v>
      </c>
      <c r="E28" s="4">
        <f>Table1[[#This Row],[PRICEEACH]]*Table1[[#This Row],[QUANTITYORDERED]]</f>
        <v>1666.6999999999998</v>
      </c>
      <c r="F28" s="1">
        <v>37622</v>
      </c>
      <c r="G28" s="12" t="s">
        <v>2848</v>
      </c>
      <c r="H28">
        <v>1</v>
      </c>
      <c r="I28">
        <v>1</v>
      </c>
      <c r="J28" s="3">
        <v>2003</v>
      </c>
      <c r="K28" s="3" t="s">
        <v>3454</v>
      </c>
      <c r="L28">
        <v>54</v>
      </c>
      <c r="M28" t="s">
        <v>3259</v>
      </c>
      <c r="N28" t="s">
        <v>3329</v>
      </c>
      <c r="O28" s="10" t="s">
        <v>3330</v>
      </c>
      <c r="P28" t="s">
        <v>2946</v>
      </c>
      <c r="Q28" t="s">
        <v>2947</v>
      </c>
      <c r="R28" t="s">
        <v>3485</v>
      </c>
      <c r="S28" t="s">
        <v>2948</v>
      </c>
      <c r="T28">
        <v>28034</v>
      </c>
      <c r="U28" t="s">
        <v>2861</v>
      </c>
      <c r="V28" t="s">
        <v>2949</v>
      </c>
      <c r="W28" t="s">
        <v>2950</v>
      </c>
      <c r="X28" t="s">
        <v>2857</v>
      </c>
    </row>
    <row r="29" spans="1:24" hidden="1" x14ac:dyDescent="0.25">
      <c r="A29">
        <v>10104</v>
      </c>
      <c r="B29">
        <v>32</v>
      </c>
      <c r="C29" s="2">
        <v>53.31</v>
      </c>
      <c r="D29" s="3">
        <v>2</v>
      </c>
      <c r="E29" s="4">
        <f>Table1[[#This Row],[PRICEEACH]]*Table1[[#This Row],[QUANTITYORDERED]]</f>
        <v>1705.92</v>
      </c>
      <c r="F29" s="1">
        <v>37622</v>
      </c>
      <c r="G29" s="12" t="s">
        <v>2848</v>
      </c>
      <c r="H29">
        <v>1</v>
      </c>
      <c r="I29">
        <v>1</v>
      </c>
      <c r="J29" s="3">
        <v>2003</v>
      </c>
      <c r="K29" s="3" t="s">
        <v>3212</v>
      </c>
      <c r="L29">
        <v>58</v>
      </c>
      <c r="M29" t="s">
        <v>3266</v>
      </c>
      <c r="N29" t="s">
        <v>3329</v>
      </c>
      <c r="O29" s="10" t="s">
        <v>3330</v>
      </c>
      <c r="P29" t="s">
        <v>2946</v>
      </c>
      <c r="Q29" t="s">
        <v>2947</v>
      </c>
      <c r="R29" t="s">
        <v>3485</v>
      </c>
      <c r="S29" t="s">
        <v>2948</v>
      </c>
      <c r="T29">
        <v>28034</v>
      </c>
      <c r="U29" t="s">
        <v>2861</v>
      </c>
      <c r="V29" t="s">
        <v>2949</v>
      </c>
      <c r="W29" t="s">
        <v>2950</v>
      </c>
      <c r="X29" t="s">
        <v>2857</v>
      </c>
    </row>
    <row r="30" spans="1:24" hidden="1" x14ac:dyDescent="0.25">
      <c r="A30">
        <v>10104</v>
      </c>
      <c r="B30">
        <v>44</v>
      </c>
      <c r="C30" s="2">
        <v>39.6</v>
      </c>
      <c r="D30" s="3">
        <v>10</v>
      </c>
      <c r="E30" s="4">
        <f>Table1[[#This Row],[PRICEEACH]]*Table1[[#This Row],[QUANTITYORDERED]]</f>
        <v>1742.4</v>
      </c>
      <c r="F30" s="1">
        <v>37622</v>
      </c>
      <c r="G30" s="12" t="s">
        <v>2848</v>
      </c>
      <c r="H30">
        <v>1</v>
      </c>
      <c r="I30">
        <v>1</v>
      </c>
      <c r="J30" s="3">
        <v>2003</v>
      </c>
      <c r="K30" s="3" t="s">
        <v>3331</v>
      </c>
      <c r="L30">
        <v>35</v>
      </c>
      <c r="M30" t="s">
        <v>3239</v>
      </c>
      <c r="N30" t="s">
        <v>3329</v>
      </c>
      <c r="O30" s="10" t="s">
        <v>3330</v>
      </c>
      <c r="P30" t="s">
        <v>2946</v>
      </c>
      <c r="Q30" t="s">
        <v>2947</v>
      </c>
      <c r="R30" t="s">
        <v>3485</v>
      </c>
      <c r="S30" t="s">
        <v>2948</v>
      </c>
      <c r="T30">
        <v>28034</v>
      </c>
      <c r="U30" t="s">
        <v>2861</v>
      </c>
      <c r="V30" t="s">
        <v>2949</v>
      </c>
      <c r="W30" t="s">
        <v>2950</v>
      </c>
      <c r="X30" t="s">
        <v>2857</v>
      </c>
    </row>
    <row r="31" spans="1:24" hidden="1" x14ac:dyDescent="0.25">
      <c r="A31">
        <v>10104</v>
      </c>
      <c r="B31">
        <v>35</v>
      </c>
      <c r="C31" s="2">
        <v>55.49</v>
      </c>
      <c r="D31" s="3">
        <v>6</v>
      </c>
      <c r="E31" s="4">
        <f>Table1[[#This Row],[PRICEEACH]]*Table1[[#This Row],[QUANTITYORDERED]]</f>
        <v>1942.15</v>
      </c>
      <c r="F31" s="1">
        <v>37622</v>
      </c>
      <c r="G31" s="12" t="s">
        <v>2848</v>
      </c>
      <c r="H31">
        <v>1</v>
      </c>
      <c r="I31">
        <v>1</v>
      </c>
      <c r="J31" s="3">
        <v>2003</v>
      </c>
      <c r="K31" s="3" t="s">
        <v>3331</v>
      </c>
      <c r="L31">
        <v>57</v>
      </c>
      <c r="M31" t="s">
        <v>3228</v>
      </c>
      <c r="N31" t="s">
        <v>3329</v>
      </c>
      <c r="O31" s="10" t="s">
        <v>3330</v>
      </c>
      <c r="P31" t="s">
        <v>2946</v>
      </c>
      <c r="Q31" t="s">
        <v>2947</v>
      </c>
      <c r="R31" t="s">
        <v>3485</v>
      </c>
      <c r="S31" t="s">
        <v>2948</v>
      </c>
      <c r="T31">
        <v>28034</v>
      </c>
      <c r="U31" t="s">
        <v>2861</v>
      </c>
      <c r="V31" t="s">
        <v>2949</v>
      </c>
      <c r="W31" t="s">
        <v>2950</v>
      </c>
      <c r="X31" t="s">
        <v>2857</v>
      </c>
    </row>
    <row r="32" spans="1:24" hidden="1" x14ac:dyDescent="0.25">
      <c r="A32">
        <v>10104</v>
      </c>
      <c r="B32">
        <v>23</v>
      </c>
      <c r="C32" s="2">
        <v>100</v>
      </c>
      <c r="D32" s="3">
        <v>13</v>
      </c>
      <c r="E32" s="4">
        <f>Table1[[#This Row],[PRICEEACH]]*Table1[[#This Row],[QUANTITYORDERED]]</f>
        <v>2300</v>
      </c>
      <c r="F32" s="1">
        <v>37622</v>
      </c>
      <c r="G32" s="12" t="s">
        <v>2848</v>
      </c>
      <c r="H32">
        <v>1</v>
      </c>
      <c r="I32">
        <v>1</v>
      </c>
      <c r="J32" s="3">
        <v>2003</v>
      </c>
      <c r="K32" s="3" t="s">
        <v>3331</v>
      </c>
      <c r="L32">
        <v>169</v>
      </c>
      <c r="M32" t="s">
        <v>3211</v>
      </c>
      <c r="N32" t="s">
        <v>3329</v>
      </c>
      <c r="O32" s="10" t="s">
        <v>3330</v>
      </c>
      <c r="P32" t="s">
        <v>2946</v>
      </c>
      <c r="Q32" t="s">
        <v>2947</v>
      </c>
      <c r="R32" t="s">
        <v>3485</v>
      </c>
      <c r="S32" t="s">
        <v>2948</v>
      </c>
      <c r="T32">
        <v>28034</v>
      </c>
      <c r="U32" t="s">
        <v>2861</v>
      </c>
      <c r="V32" t="s">
        <v>2949</v>
      </c>
      <c r="W32" t="s">
        <v>2950</v>
      </c>
      <c r="X32" t="s">
        <v>2867</v>
      </c>
    </row>
    <row r="33" spans="1:24" hidden="1" x14ac:dyDescent="0.25">
      <c r="A33">
        <v>10104</v>
      </c>
      <c r="B33">
        <v>24</v>
      </c>
      <c r="C33" s="2">
        <v>100</v>
      </c>
      <c r="D33" s="3">
        <v>8</v>
      </c>
      <c r="E33" s="4">
        <f>Table1[[#This Row],[PRICEEACH]]*Table1[[#This Row],[QUANTITYORDERED]]</f>
        <v>2400</v>
      </c>
      <c r="F33" s="1">
        <v>37622</v>
      </c>
      <c r="G33" s="12" t="s">
        <v>2848</v>
      </c>
      <c r="H33">
        <v>1</v>
      </c>
      <c r="I33">
        <v>1</v>
      </c>
      <c r="J33" s="3">
        <v>2003</v>
      </c>
      <c r="K33" s="3" t="s">
        <v>3331</v>
      </c>
      <c r="L33">
        <v>163</v>
      </c>
      <c r="M33" t="s">
        <v>3196</v>
      </c>
      <c r="N33" t="s">
        <v>3329</v>
      </c>
      <c r="O33" s="10" t="s">
        <v>3330</v>
      </c>
      <c r="P33" t="s">
        <v>2946</v>
      </c>
      <c r="Q33" t="s">
        <v>2947</v>
      </c>
      <c r="R33" t="s">
        <v>3485</v>
      </c>
      <c r="S33" t="s">
        <v>2948</v>
      </c>
      <c r="T33">
        <v>28034</v>
      </c>
      <c r="U33" t="s">
        <v>2861</v>
      </c>
      <c r="V33" t="s">
        <v>2949</v>
      </c>
      <c r="W33" t="s">
        <v>2950</v>
      </c>
      <c r="X33" t="s">
        <v>2867</v>
      </c>
    </row>
    <row r="34" spans="1:24" hidden="1" x14ac:dyDescent="0.25">
      <c r="A34">
        <v>10104</v>
      </c>
      <c r="B34">
        <v>26</v>
      </c>
      <c r="C34" s="2">
        <v>100</v>
      </c>
      <c r="D34" s="3">
        <v>5</v>
      </c>
      <c r="E34" s="4">
        <f>Table1[[#This Row],[PRICEEACH]]*Table1[[#This Row],[QUANTITYORDERED]]</f>
        <v>2600</v>
      </c>
      <c r="F34" s="1">
        <v>37622</v>
      </c>
      <c r="G34" s="12" t="s">
        <v>2848</v>
      </c>
      <c r="H34">
        <v>1</v>
      </c>
      <c r="I34">
        <v>1</v>
      </c>
      <c r="J34" s="3">
        <v>2003</v>
      </c>
      <c r="K34" s="3" t="s">
        <v>3331</v>
      </c>
      <c r="L34">
        <v>118</v>
      </c>
      <c r="M34" t="s">
        <v>3252</v>
      </c>
      <c r="N34" t="s">
        <v>3329</v>
      </c>
      <c r="O34" s="10" t="s">
        <v>3330</v>
      </c>
      <c r="P34" t="s">
        <v>2946</v>
      </c>
      <c r="Q34" t="s">
        <v>2947</v>
      </c>
      <c r="R34" t="s">
        <v>3485</v>
      </c>
      <c r="S34" t="s">
        <v>2948</v>
      </c>
      <c r="T34">
        <v>28034</v>
      </c>
      <c r="U34" t="s">
        <v>2861</v>
      </c>
      <c r="V34" t="s">
        <v>2949</v>
      </c>
      <c r="W34" t="s">
        <v>2950</v>
      </c>
      <c r="X34" t="s">
        <v>2857</v>
      </c>
    </row>
    <row r="35" spans="1:24" hidden="1" x14ac:dyDescent="0.25">
      <c r="A35">
        <v>10104</v>
      </c>
      <c r="B35">
        <v>29</v>
      </c>
      <c r="C35" s="2">
        <v>100</v>
      </c>
      <c r="D35" s="3">
        <v>12</v>
      </c>
      <c r="E35" s="4">
        <f>Table1[[#This Row],[PRICEEACH]]*Table1[[#This Row],[QUANTITYORDERED]]</f>
        <v>2900</v>
      </c>
      <c r="F35" s="1">
        <v>37622</v>
      </c>
      <c r="G35" s="12" t="s">
        <v>2848</v>
      </c>
      <c r="H35">
        <v>1</v>
      </c>
      <c r="I35">
        <v>1</v>
      </c>
      <c r="J35" s="3">
        <v>2003</v>
      </c>
      <c r="K35" s="3" t="s">
        <v>3454</v>
      </c>
      <c r="L35">
        <v>122</v>
      </c>
      <c r="M35" t="s">
        <v>3198</v>
      </c>
      <c r="N35" t="s">
        <v>3329</v>
      </c>
      <c r="O35" s="10" t="s">
        <v>3330</v>
      </c>
      <c r="P35" t="s">
        <v>2946</v>
      </c>
      <c r="Q35" t="s">
        <v>2947</v>
      </c>
      <c r="R35" t="s">
        <v>3485</v>
      </c>
      <c r="S35" t="s">
        <v>2948</v>
      </c>
      <c r="T35">
        <v>28034</v>
      </c>
      <c r="U35" t="s">
        <v>2861</v>
      </c>
      <c r="V35" t="s">
        <v>2949</v>
      </c>
      <c r="W35" t="s">
        <v>2950</v>
      </c>
      <c r="X35" t="s">
        <v>2867</v>
      </c>
    </row>
    <row r="36" spans="1:24" hidden="1" x14ac:dyDescent="0.25">
      <c r="A36">
        <v>10104</v>
      </c>
      <c r="B36">
        <v>49</v>
      </c>
      <c r="C36" s="2">
        <v>65.87</v>
      </c>
      <c r="D36" s="3">
        <v>4</v>
      </c>
      <c r="E36" s="4">
        <f>Table1[[#This Row],[PRICEEACH]]*Table1[[#This Row],[QUANTITYORDERED]]</f>
        <v>3227.63</v>
      </c>
      <c r="F36" s="1">
        <v>37622</v>
      </c>
      <c r="G36" s="12" t="s">
        <v>2848</v>
      </c>
      <c r="H36">
        <v>1</v>
      </c>
      <c r="I36">
        <v>1</v>
      </c>
      <c r="J36" s="3">
        <v>2003</v>
      </c>
      <c r="K36" s="3" t="s">
        <v>3212</v>
      </c>
      <c r="L36">
        <v>62</v>
      </c>
      <c r="M36" t="s">
        <v>3260</v>
      </c>
      <c r="N36" t="s">
        <v>3329</v>
      </c>
      <c r="O36" s="10" t="s">
        <v>3330</v>
      </c>
      <c r="P36" t="s">
        <v>2946</v>
      </c>
      <c r="Q36" t="s">
        <v>2947</v>
      </c>
      <c r="R36" t="s">
        <v>3485</v>
      </c>
      <c r="S36" t="s">
        <v>2948</v>
      </c>
      <c r="T36">
        <v>28034</v>
      </c>
      <c r="U36" t="s">
        <v>2861</v>
      </c>
      <c r="V36" t="s">
        <v>2949</v>
      </c>
      <c r="W36" t="s">
        <v>2950</v>
      </c>
      <c r="X36" t="s">
        <v>2867</v>
      </c>
    </row>
    <row r="37" spans="1:24" hidden="1" x14ac:dyDescent="0.25">
      <c r="A37">
        <v>10104</v>
      </c>
      <c r="B37">
        <v>33</v>
      </c>
      <c r="C37" s="2">
        <v>100</v>
      </c>
      <c r="D37" s="3">
        <v>7</v>
      </c>
      <c r="E37" s="4">
        <f>Table1[[#This Row],[PRICEEACH]]*Table1[[#This Row],[QUANTITYORDERED]]</f>
        <v>3300</v>
      </c>
      <c r="F37" s="1">
        <v>37622</v>
      </c>
      <c r="G37" s="12" t="s">
        <v>2848</v>
      </c>
      <c r="H37">
        <v>1</v>
      </c>
      <c r="I37">
        <v>1</v>
      </c>
      <c r="J37" s="3">
        <v>2003</v>
      </c>
      <c r="K37" s="3" t="s">
        <v>3454</v>
      </c>
      <c r="L37">
        <v>115</v>
      </c>
      <c r="M37" t="s">
        <v>3265</v>
      </c>
      <c r="N37" t="s">
        <v>3329</v>
      </c>
      <c r="O37" s="10" t="s">
        <v>3330</v>
      </c>
      <c r="P37" t="s">
        <v>2946</v>
      </c>
      <c r="Q37" t="s">
        <v>2947</v>
      </c>
      <c r="R37" t="s">
        <v>3485</v>
      </c>
      <c r="S37" t="s">
        <v>2948</v>
      </c>
      <c r="T37">
        <v>28034</v>
      </c>
      <c r="U37" t="s">
        <v>2861</v>
      </c>
      <c r="V37" t="s">
        <v>2949</v>
      </c>
      <c r="W37" t="s">
        <v>2950</v>
      </c>
      <c r="X37" t="s">
        <v>2867</v>
      </c>
    </row>
    <row r="38" spans="1:24" hidden="1" x14ac:dyDescent="0.25">
      <c r="A38">
        <v>10104</v>
      </c>
      <c r="B38">
        <v>34</v>
      </c>
      <c r="C38" s="2">
        <v>100</v>
      </c>
      <c r="D38" s="3">
        <v>1</v>
      </c>
      <c r="E38" s="4">
        <f>Table1[[#This Row],[PRICEEACH]]*Table1[[#This Row],[QUANTITYORDERED]]</f>
        <v>3400</v>
      </c>
      <c r="F38" s="1">
        <v>37622</v>
      </c>
      <c r="G38" s="12" t="s">
        <v>2848</v>
      </c>
      <c r="H38">
        <v>1</v>
      </c>
      <c r="I38">
        <v>1</v>
      </c>
      <c r="J38" s="3">
        <v>2003</v>
      </c>
      <c r="K38" s="3" t="s">
        <v>3331</v>
      </c>
      <c r="L38">
        <v>151</v>
      </c>
      <c r="M38" t="s">
        <v>3145</v>
      </c>
      <c r="N38" t="s">
        <v>3329</v>
      </c>
      <c r="O38" s="10" t="s">
        <v>3330</v>
      </c>
      <c r="P38" t="s">
        <v>2946</v>
      </c>
      <c r="Q38" t="s">
        <v>2947</v>
      </c>
      <c r="R38" t="s">
        <v>3485</v>
      </c>
      <c r="S38" t="s">
        <v>2948</v>
      </c>
      <c r="T38">
        <v>28034</v>
      </c>
      <c r="U38" t="s">
        <v>2861</v>
      </c>
      <c r="V38" t="s">
        <v>2949</v>
      </c>
      <c r="W38" t="s">
        <v>2950</v>
      </c>
      <c r="X38" t="s">
        <v>2867</v>
      </c>
    </row>
    <row r="39" spans="1:24" hidden="1" x14ac:dyDescent="0.25">
      <c r="A39">
        <v>10104</v>
      </c>
      <c r="B39">
        <v>38</v>
      </c>
      <c r="C39" s="2">
        <v>100</v>
      </c>
      <c r="D39" s="3">
        <v>3</v>
      </c>
      <c r="E39" s="4">
        <f>Table1[[#This Row],[PRICEEACH]]*Table1[[#This Row],[QUANTITYORDERED]]</f>
        <v>3800</v>
      </c>
      <c r="F39" s="1">
        <v>37622</v>
      </c>
      <c r="G39" s="12" t="s">
        <v>2848</v>
      </c>
      <c r="H39" s="73">
        <v>1</v>
      </c>
      <c r="I39">
        <v>1</v>
      </c>
      <c r="J39" s="3">
        <v>2003</v>
      </c>
      <c r="K39" s="3" t="s">
        <v>3331</v>
      </c>
      <c r="L39">
        <v>143</v>
      </c>
      <c r="M39" t="s">
        <v>3220</v>
      </c>
      <c r="N39" t="s">
        <v>3329</v>
      </c>
      <c r="O39" s="10" t="s">
        <v>3330</v>
      </c>
      <c r="P39" t="s">
        <v>2946</v>
      </c>
      <c r="Q39" t="s">
        <v>2947</v>
      </c>
      <c r="R39" t="s">
        <v>3485</v>
      </c>
      <c r="S39" t="s">
        <v>2948</v>
      </c>
      <c r="T39">
        <v>28034</v>
      </c>
      <c r="U39" t="s">
        <v>2861</v>
      </c>
      <c r="V39" t="s">
        <v>2949</v>
      </c>
      <c r="W39" t="s">
        <v>2950</v>
      </c>
      <c r="X39" t="s">
        <v>2867</v>
      </c>
    </row>
    <row r="40" spans="1:24" hidden="1" x14ac:dyDescent="0.25">
      <c r="A40">
        <v>10104</v>
      </c>
      <c r="B40">
        <v>41</v>
      </c>
      <c r="C40" s="2">
        <v>100</v>
      </c>
      <c r="D40" s="3">
        <v>9</v>
      </c>
      <c r="E40" s="4">
        <f>Table1[[#This Row],[PRICEEACH]]*Table1[[#This Row],[QUANTITYORDERED]]</f>
        <v>4100</v>
      </c>
      <c r="F40" s="1">
        <v>37622</v>
      </c>
      <c r="G40" s="12" t="s">
        <v>2848</v>
      </c>
      <c r="H40">
        <v>1</v>
      </c>
      <c r="I40">
        <v>1</v>
      </c>
      <c r="J40" s="3">
        <v>2003</v>
      </c>
      <c r="K40" s="3" t="s">
        <v>3454</v>
      </c>
      <c r="L40">
        <v>118</v>
      </c>
      <c r="M40" t="s">
        <v>3150</v>
      </c>
      <c r="N40" t="s">
        <v>3329</v>
      </c>
      <c r="O40" s="10" t="s">
        <v>3330</v>
      </c>
      <c r="P40" t="s">
        <v>2946</v>
      </c>
      <c r="Q40" t="s">
        <v>2947</v>
      </c>
      <c r="R40" t="s">
        <v>3485</v>
      </c>
      <c r="S40" t="s">
        <v>2948</v>
      </c>
      <c r="T40">
        <v>28034</v>
      </c>
      <c r="U40" t="s">
        <v>2861</v>
      </c>
      <c r="V40" t="s">
        <v>2949</v>
      </c>
      <c r="W40" t="s">
        <v>2950</v>
      </c>
      <c r="X40" t="s">
        <v>2867</v>
      </c>
    </row>
    <row r="41" spans="1:24" hidden="1" x14ac:dyDescent="0.25">
      <c r="A41">
        <v>10208</v>
      </c>
      <c r="B41">
        <v>20</v>
      </c>
      <c r="C41" s="2">
        <v>89.4</v>
      </c>
      <c r="D41" s="3">
        <v>2</v>
      </c>
      <c r="E41" s="4">
        <f>Table1[[#This Row],[PRICEEACH]]*Table1[[#This Row],[QUANTITYORDERED]]</f>
        <v>1788</v>
      </c>
      <c r="F41" s="1">
        <v>37993</v>
      </c>
      <c r="G41" s="12" t="s">
        <v>2848</v>
      </c>
      <c r="H41">
        <v>1</v>
      </c>
      <c r="I41">
        <v>1</v>
      </c>
      <c r="J41" s="3">
        <v>2004</v>
      </c>
      <c r="K41" s="3" t="s">
        <v>3468</v>
      </c>
      <c r="L41">
        <v>88</v>
      </c>
      <c r="M41" t="s">
        <v>3243</v>
      </c>
      <c r="N41" t="s">
        <v>2978</v>
      </c>
      <c r="O41" s="10" t="s">
        <v>2979</v>
      </c>
      <c r="P41" t="s">
        <v>2980</v>
      </c>
      <c r="Q41" t="s">
        <v>2864</v>
      </c>
      <c r="R41" t="s">
        <v>3513</v>
      </c>
      <c r="S41" t="s">
        <v>2860</v>
      </c>
      <c r="T41">
        <v>69004</v>
      </c>
      <c r="U41" t="s">
        <v>2861</v>
      </c>
      <c r="V41" t="s">
        <v>2981</v>
      </c>
      <c r="W41" t="s">
        <v>2982</v>
      </c>
      <c r="X41" t="s">
        <v>2857</v>
      </c>
    </row>
    <row r="42" spans="1:24" hidden="1" x14ac:dyDescent="0.25">
      <c r="A42">
        <v>10208</v>
      </c>
      <c r="B42">
        <v>30</v>
      </c>
      <c r="C42" s="2">
        <v>65.61</v>
      </c>
      <c r="D42" s="3">
        <v>15</v>
      </c>
      <c r="E42" s="4">
        <f>Table1[[#This Row],[PRICEEACH]]*Table1[[#This Row],[QUANTITYORDERED]]</f>
        <v>1968.3</v>
      </c>
      <c r="F42" s="1">
        <v>37993</v>
      </c>
      <c r="G42" s="12" t="s">
        <v>2848</v>
      </c>
      <c r="H42">
        <v>1</v>
      </c>
      <c r="I42">
        <v>1</v>
      </c>
      <c r="J42" s="3">
        <v>2004</v>
      </c>
      <c r="K42" s="3" t="s">
        <v>3212</v>
      </c>
      <c r="L42">
        <v>58</v>
      </c>
      <c r="M42" t="s">
        <v>3266</v>
      </c>
      <c r="N42" t="s">
        <v>2978</v>
      </c>
      <c r="O42" s="10" t="s">
        <v>2979</v>
      </c>
      <c r="P42" t="s">
        <v>2980</v>
      </c>
      <c r="Q42" t="s">
        <v>2864</v>
      </c>
      <c r="R42" t="s">
        <v>3513</v>
      </c>
      <c r="S42" t="s">
        <v>2860</v>
      </c>
      <c r="T42">
        <v>69004</v>
      </c>
      <c r="U42" t="s">
        <v>2861</v>
      </c>
      <c r="V42" t="s">
        <v>2981</v>
      </c>
      <c r="W42" t="s">
        <v>2982</v>
      </c>
      <c r="X42" t="s">
        <v>2857</v>
      </c>
    </row>
    <row r="43" spans="1:24" hidden="1" x14ac:dyDescent="0.25">
      <c r="A43">
        <v>10208</v>
      </c>
      <c r="B43">
        <v>20</v>
      </c>
      <c r="C43" s="2">
        <v>100</v>
      </c>
      <c r="D43" s="3">
        <v>12</v>
      </c>
      <c r="E43" s="4">
        <f>Table1[[#This Row],[PRICEEACH]]*Table1[[#This Row],[QUANTITYORDERED]]</f>
        <v>2000</v>
      </c>
      <c r="F43" s="1">
        <v>37993</v>
      </c>
      <c r="G43" s="12" t="s">
        <v>2848</v>
      </c>
      <c r="H43">
        <v>1</v>
      </c>
      <c r="I43">
        <v>1</v>
      </c>
      <c r="J43" s="3">
        <v>2004</v>
      </c>
      <c r="K43" s="3" t="s">
        <v>3331</v>
      </c>
      <c r="L43">
        <v>173</v>
      </c>
      <c r="M43" t="s">
        <v>3148</v>
      </c>
      <c r="N43" t="s">
        <v>2978</v>
      </c>
      <c r="O43" s="10" t="s">
        <v>2979</v>
      </c>
      <c r="P43" t="s">
        <v>2980</v>
      </c>
      <c r="Q43" t="s">
        <v>2864</v>
      </c>
      <c r="R43" t="s">
        <v>3513</v>
      </c>
      <c r="S43" t="s">
        <v>2860</v>
      </c>
      <c r="T43">
        <v>69004</v>
      </c>
      <c r="U43" t="s">
        <v>2861</v>
      </c>
      <c r="V43" t="s">
        <v>2981</v>
      </c>
      <c r="W43" t="s">
        <v>2982</v>
      </c>
      <c r="X43" t="s">
        <v>2867</v>
      </c>
    </row>
    <row r="44" spans="1:24" hidden="1" x14ac:dyDescent="0.25">
      <c r="A44">
        <v>10208</v>
      </c>
      <c r="B44">
        <v>24</v>
      </c>
      <c r="C44" s="2">
        <v>100</v>
      </c>
      <c r="D44" s="3">
        <v>9</v>
      </c>
      <c r="E44" s="4">
        <f>Table1[[#This Row],[PRICEEACH]]*Table1[[#This Row],[QUANTITYORDERED]]</f>
        <v>2400</v>
      </c>
      <c r="F44" s="1">
        <v>37993</v>
      </c>
      <c r="G44" s="12" t="s">
        <v>2848</v>
      </c>
      <c r="H44">
        <v>1</v>
      </c>
      <c r="I44">
        <v>1</v>
      </c>
      <c r="J44" s="3">
        <v>2004</v>
      </c>
      <c r="K44" s="3" t="s">
        <v>3468</v>
      </c>
      <c r="L44">
        <v>136</v>
      </c>
      <c r="M44" t="s">
        <v>3210</v>
      </c>
      <c r="N44" t="s">
        <v>2978</v>
      </c>
      <c r="O44" s="10" t="s">
        <v>2979</v>
      </c>
      <c r="P44" t="s">
        <v>2980</v>
      </c>
      <c r="Q44" t="s">
        <v>2864</v>
      </c>
      <c r="R44" t="s">
        <v>3513</v>
      </c>
      <c r="S44" t="s">
        <v>2860</v>
      </c>
      <c r="T44">
        <v>69004</v>
      </c>
      <c r="U44" t="s">
        <v>2861</v>
      </c>
      <c r="V44" t="s">
        <v>2981</v>
      </c>
      <c r="W44" t="s">
        <v>2982</v>
      </c>
      <c r="X44" t="s">
        <v>2857</v>
      </c>
    </row>
    <row r="45" spans="1:24" hidden="1" x14ac:dyDescent="0.25">
      <c r="A45">
        <v>10208</v>
      </c>
      <c r="B45">
        <v>26</v>
      </c>
      <c r="C45" s="2">
        <v>100</v>
      </c>
      <c r="D45" s="3">
        <v>14</v>
      </c>
      <c r="E45" s="4">
        <f>Table1[[#This Row],[PRICEEACH]]*Table1[[#This Row],[QUANTITYORDERED]]</f>
        <v>2600</v>
      </c>
      <c r="F45" s="1">
        <v>37993</v>
      </c>
      <c r="G45" s="12" t="s">
        <v>2848</v>
      </c>
      <c r="H45">
        <v>1</v>
      </c>
      <c r="I45">
        <v>1</v>
      </c>
      <c r="J45" s="3">
        <v>2004</v>
      </c>
      <c r="K45" s="3" t="s">
        <v>3331</v>
      </c>
      <c r="L45">
        <v>151</v>
      </c>
      <c r="M45" t="s">
        <v>3145</v>
      </c>
      <c r="N45" t="s">
        <v>2978</v>
      </c>
      <c r="O45" s="10" t="s">
        <v>2979</v>
      </c>
      <c r="P45" t="s">
        <v>2980</v>
      </c>
      <c r="Q45" t="s">
        <v>2864</v>
      </c>
      <c r="R45" t="s">
        <v>3513</v>
      </c>
      <c r="S45" t="s">
        <v>2860</v>
      </c>
      <c r="T45">
        <v>69004</v>
      </c>
      <c r="U45" t="s">
        <v>2861</v>
      </c>
      <c r="V45" t="s">
        <v>2981</v>
      </c>
      <c r="W45" t="s">
        <v>2982</v>
      </c>
      <c r="X45" t="s">
        <v>2867</v>
      </c>
    </row>
    <row r="46" spans="1:24" hidden="1" x14ac:dyDescent="0.25">
      <c r="A46">
        <v>10208</v>
      </c>
      <c r="B46">
        <v>42</v>
      </c>
      <c r="C46" s="2">
        <v>63.88</v>
      </c>
      <c r="D46" s="3">
        <v>6</v>
      </c>
      <c r="E46" s="4">
        <f>Table1[[#This Row],[PRICEEACH]]*Table1[[#This Row],[QUANTITYORDERED]]</f>
        <v>2682.96</v>
      </c>
      <c r="F46" s="1">
        <v>37993</v>
      </c>
      <c r="G46" s="12" t="s">
        <v>2848</v>
      </c>
      <c r="H46">
        <v>1</v>
      </c>
      <c r="I46">
        <v>1</v>
      </c>
      <c r="J46" s="3">
        <v>2004</v>
      </c>
      <c r="K46" s="3" t="s">
        <v>3207</v>
      </c>
      <c r="L46">
        <v>54</v>
      </c>
      <c r="M46" t="s">
        <v>3281</v>
      </c>
      <c r="N46" t="s">
        <v>2978</v>
      </c>
      <c r="O46" s="10" t="s">
        <v>2979</v>
      </c>
      <c r="P46" t="s">
        <v>2980</v>
      </c>
      <c r="Q46" t="s">
        <v>2864</v>
      </c>
      <c r="R46" t="s">
        <v>3513</v>
      </c>
      <c r="S46" t="s">
        <v>2860</v>
      </c>
      <c r="T46">
        <v>69004</v>
      </c>
      <c r="U46" t="s">
        <v>2861</v>
      </c>
      <c r="V46" t="s">
        <v>2981</v>
      </c>
      <c r="W46" t="s">
        <v>2982</v>
      </c>
      <c r="X46" t="s">
        <v>2857</v>
      </c>
    </row>
    <row r="47" spans="1:24" hidden="1" x14ac:dyDescent="0.25">
      <c r="A47">
        <v>10208</v>
      </c>
      <c r="B47">
        <v>33</v>
      </c>
      <c r="C47" s="2">
        <v>85.41</v>
      </c>
      <c r="D47" s="3">
        <v>5</v>
      </c>
      <c r="E47" s="4">
        <f>Table1[[#This Row],[PRICEEACH]]*Table1[[#This Row],[QUANTITYORDERED]]</f>
        <v>2818.5299999999997</v>
      </c>
      <c r="F47" s="1">
        <v>37993</v>
      </c>
      <c r="G47" s="12" t="s">
        <v>2848</v>
      </c>
      <c r="H47">
        <v>1</v>
      </c>
      <c r="I47">
        <v>1</v>
      </c>
      <c r="J47" s="3">
        <v>2004</v>
      </c>
      <c r="K47" s="3" t="s">
        <v>3207</v>
      </c>
      <c r="L47">
        <v>99</v>
      </c>
      <c r="M47" t="s">
        <v>3278</v>
      </c>
      <c r="N47" t="s">
        <v>2978</v>
      </c>
      <c r="O47" s="10" t="s">
        <v>2979</v>
      </c>
      <c r="P47" t="s">
        <v>2980</v>
      </c>
      <c r="Q47" t="s">
        <v>2864</v>
      </c>
      <c r="R47" t="s">
        <v>3513</v>
      </c>
      <c r="S47" t="s">
        <v>2860</v>
      </c>
      <c r="T47">
        <v>69004</v>
      </c>
      <c r="U47" t="s">
        <v>2861</v>
      </c>
      <c r="V47" t="s">
        <v>2981</v>
      </c>
      <c r="W47" t="s">
        <v>2982</v>
      </c>
      <c r="X47" t="s">
        <v>2857</v>
      </c>
    </row>
    <row r="48" spans="1:24" hidden="1" x14ac:dyDescent="0.25">
      <c r="A48">
        <v>10208</v>
      </c>
      <c r="B48">
        <v>38</v>
      </c>
      <c r="C48" s="2">
        <v>74.67</v>
      </c>
      <c r="D48" s="3">
        <v>3</v>
      </c>
      <c r="E48" s="4">
        <f>Table1[[#This Row],[PRICEEACH]]*Table1[[#This Row],[QUANTITYORDERED]]</f>
        <v>2837.46</v>
      </c>
      <c r="F48" s="1">
        <v>37993</v>
      </c>
      <c r="G48" s="12" t="s">
        <v>2848</v>
      </c>
      <c r="H48">
        <v>1</v>
      </c>
      <c r="I48">
        <v>1</v>
      </c>
      <c r="J48" s="3">
        <v>2004</v>
      </c>
      <c r="K48" s="3" t="s">
        <v>3207</v>
      </c>
      <c r="L48">
        <v>66</v>
      </c>
      <c r="M48" t="s">
        <v>3268</v>
      </c>
      <c r="N48" t="s">
        <v>2978</v>
      </c>
      <c r="O48" s="10" t="s">
        <v>2979</v>
      </c>
      <c r="P48" t="s">
        <v>2980</v>
      </c>
      <c r="Q48" t="s">
        <v>2864</v>
      </c>
      <c r="R48" t="s">
        <v>3513</v>
      </c>
      <c r="S48" t="s">
        <v>2860</v>
      </c>
      <c r="T48">
        <v>69004</v>
      </c>
      <c r="U48" t="s">
        <v>2861</v>
      </c>
      <c r="V48" t="s">
        <v>2981</v>
      </c>
      <c r="W48" t="s">
        <v>2982</v>
      </c>
      <c r="X48" t="s">
        <v>2857</v>
      </c>
    </row>
    <row r="49" spans="1:24" hidden="1" x14ac:dyDescent="0.25">
      <c r="A49">
        <v>10208</v>
      </c>
      <c r="B49">
        <v>40</v>
      </c>
      <c r="C49" s="2">
        <v>80.55</v>
      </c>
      <c r="D49" s="3">
        <v>10</v>
      </c>
      <c r="E49" s="4">
        <f>Table1[[#This Row],[PRICEEACH]]*Table1[[#This Row],[QUANTITYORDERED]]</f>
        <v>3222</v>
      </c>
      <c r="F49" s="1">
        <v>37993</v>
      </c>
      <c r="G49" s="12" t="s">
        <v>2848</v>
      </c>
      <c r="H49">
        <v>1</v>
      </c>
      <c r="I49">
        <v>1</v>
      </c>
      <c r="J49" s="3">
        <v>2004</v>
      </c>
      <c r="K49" s="3" t="s">
        <v>3207</v>
      </c>
      <c r="L49">
        <v>86</v>
      </c>
      <c r="M49" t="s">
        <v>3270</v>
      </c>
      <c r="N49" t="s">
        <v>2978</v>
      </c>
      <c r="O49" s="10" t="s">
        <v>2979</v>
      </c>
      <c r="P49" t="s">
        <v>2980</v>
      </c>
      <c r="Q49" t="s">
        <v>2864</v>
      </c>
      <c r="R49" t="s">
        <v>3513</v>
      </c>
      <c r="S49" t="s">
        <v>2860</v>
      </c>
      <c r="T49">
        <v>69004</v>
      </c>
      <c r="U49" t="s">
        <v>2861</v>
      </c>
      <c r="V49" t="s">
        <v>2981</v>
      </c>
      <c r="W49" t="s">
        <v>2982</v>
      </c>
      <c r="X49" t="s">
        <v>2867</v>
      </c>
    </row>
    <row r="50" spans="1:24" hidden="1" x14ac:dyDescent="0.25">
      <c r="A50">
        <v>10208</v>
      </c>
      <c r="B50">
        <v>46</v>
      </c>
      <c r="C50" s="2">
        <v>74.45</v>
      </c>
      <c r="D50" s="3">
        <v>1</v>
      </c>
      <c r="E50" s="4">
        <f>Table1[[#This Row],[PRICEEACH]]*Table1[[#This Row],[QUANTITYORDERED]]</f>
        <v>3424.7000000000003</v>
      </c>
      <c r="F50" s="1">
        <v>37993</v>
      </c>
      <c r="G50" s="12" t="s">
        <v>2848</v>
      </c>
      <c r="H50">
        <v>1</v>
      </c>
      <c r="I50">
        <v>1</v>
      </c>
      <c r="J50" s="3">
        <v>2004</v>
      </c>
      <c r="K50" s="3" t="s">
        <v>3207</v>
      </c>
      <c r="L50">
        <v>72</v>
      </c>
      <c r="M50" t="s">
        <v>3273</v>
      </c>
      <c r="N50" t="s">
        <v>2978</v>
      </c>
      <c r="O50" s="10" t="s">
        <v>2979</v>
      </c>
      <c r="P50" t="s">
        <v>2980</v>
      </c>
      <c r="Q50" t="s">
        <v>2864</v>
      </c>
      <c r="R50" t="s">
        <v>3513</v>
      </c>
      <c r="S50" t="s">
        <v>2860</v>
      </c>
      <c r="T50">
        <v>69004</v>
      </c>
      <c r="U50" t="s">
        <v>2861</v>
      </c>
      <c r="V50" t="s">
        <v>2981</v>
      </c>
      <c r="W50" t="s">
        <v>2982</v>
      </c>
      <c r="X50" t="s">
        <v>2867</v>
      </c>
    </row>
    <row r="51" spans="1:24" hidden="1" x14ac:dyDescent="0.25">
      <c r="A51">
        <v>10208</v>
      </c>
      <c r="B51">
        <v>35</v>
      </c>
      <c r="C51" s="2">
        <v>100</v>
      </c>
      <c r="D51" s="3">
        <v>7</v>
      </c>
      <c r="E51" s="4">
        <f>Table1[[#This Row],[PRICEEACH]]*Table1[[#This Row],[QUANTITYORDERED]]</f>
        <v>3500</v>
      </c>
      <c r="F51" s="1">
        <v>37993</v>
      </c>
      <c r="G51" s="12" t="s">
        <v>2848</v>
      </c>
      <c r="H51">
        <v>1</v>
      </c>
      <c r="I51">
        <v>1</v>
      </c>
      <c r="J51" s="3">
        <v>2004</v>
      </c>
      <c r="K51" s="3" t="s">
        <v>3207</v>
      </c>
      <c r="L51">
        <v>122</v>
      </c>
      <c r="M51" t="s">
        <v>3234</v>
      </c>
      <c r="N51" t="s">
        <v>2978</v>
      </c>
      <c r="O51" s="10" t="s">
        <v>2979</v>
      </c>
      <c r="P51" t="s">
        <v>2980</v>
      </c>
      <c r="Q51" t="s">
        <v>2864</v>
      </c>
      <c r="R51" t="s">
        <v>3513</v>
      </c>
      <c r="S51" t="s">
        <v>2860</v>
      </c>
      <c r="T51">
        <v>69004</v>
      </c>
      <c r="U51" t="s">
        <v>2861</v>
      </c>
      <c r="V51" t="s">
        <v>2981</v>
      </c>
      <c r="W51" t="s">
        <v>2982</v>
      </c>
      <c r="X51" t="s">
        <v>2867</v>
      </c>
    </row>
    <row r="52" spans="1:24" hidden="1" x14ac:dyDescent="0.25">
      <c r="A52">
        <v>10208</v>
      </c>
      <c r="B52">
        <v>37</v>
      </c>
      <c r="C52" s="2">
        <v>100</v>
      </c>
      <c r="D52" s="3">
        <v>4</v>
      </c>
      <c r="E52" s="4">
        <f>Table1[[#This Row],[PRICEEACH]]*Table1[[#This Row],[QUANTITYORDERED]]</f>
        <v>3700</v>
      </c>
      <c r="F52" s="1">
        <v>37993</v>
      </c>
      <c r="G52" s="12" t="s">
        <v>2848</v>
      </c>
      <c r="H52">
        <v>1</v>
      </c>
      <c r="I52">
        <v>1</v>
      </c>
      <c r="J52" s="3">
        <v>2004</v>
      </c>
      <c r="K52" s="3" t="s">
        <v>3207</v>
      </c>
      <c r="L52">
        <v>100</v>
      </c>
      <c r="M52" t="s">
        <v>3277</v>
      </c>
      <c r="N52" t="s">
        <v>2978</v>
      </c>
      <c r="O52" s="10" t="s">
        <v>2979</v>
      </c>
      <c r="P52" t="s">
        <v>2980</v>
      </c>
      <c r="Q52" t="s">
        <v>2864</v>
      </c>
      <c r="R52" t="s">
        <v>3513</v>
      </c>
      <c r="S52" t="s">
        <v>2860</v>
      </c>
      <c r="T52">
        <v>69004</v>
      </c>
      <c r="U52" t="s">
        <v>2861</v>
      </c>
      <c r="V52" t="s">
        <v>2981</v>
      </c>
      <c r="W52" t="s">
        <v>2982</v>
      </c>
      <c r="X52" t="s">
        <v>2867</v>
      </c>
    </row>
    <row r="53" spans="1:24" hidden="1" x14ac:dyDescent="0.25">
      <c r="A53">
        <v>10208</v>
      </c>
      <c r="B53">
        <v>45</v>
      </c>
      <c r="C53" s="2">
        <v>87.77</v>
      </c>
      <c r="D53" s="3">
        <v>8</v>
      </c>
      <c r="E53" s="4">
        <f>Table1[[#This Row],[PRICEEACH]]*Table1[[#This Row],[QUANTITYORDERED]]</f>
        <v>3949.6499999999996</v>
      </c>
      <c r="F53" s="1">
        <v>37993</v>
      </c>
      <c r="G53" s="12" t="s">
        <v>2848</v>
      </c>
      <c r="H53">
        <v>1</v>
      </c>
      <c r="I53">
        <v>1</v>
      </c>
      <c r="J53" s="3">
        <v>2004</v>
      </c>
      <c r="K53" s="3" t="s">
        <v>3468</v>
      </c>
      <c r="L53">
        <v>87</v>
      </c>
      <c r="M53" t="s">
        <v>3222</v>
      </c>
      <c r="N53" t="s">
        <v>2978</v>
      </c>
      <c r="O53" s="10" t="s">
        <v>2979</v>
      </c>
      <c r="P53" t="s">
        <v>2980</v>
      </c>
      <c r="Q53" t="s">
        <v>2864</v>
      </c>
      <c r="R53" t="s">
        <v>3513</v>
      </c>
      <c r="S53" t="s">
        <v>2860</v>
      </c>
      <c r="T53">
        <v>69004</v>
      </c>
      <c r="U53" t="s">
        <v>2861</v>
      </c>
      <c r="V53" t="s">
        <v>2981</v>
      </c>
      <c r="W53" t="s">
        <v>2982</v>
      </c>
      <c r="X53" t="s">
        <v>2867</v>
      </c>
    </row>
    <row r="54" spans="1:24" hidden="1" x14ac:dyDescent="0.25">
      <c r="A54">
        <v>10208</v>
      </c>
      <c r="B54">
        <v>46</v>
      </c>
      <c r="C54" s="2">
        <v>100</v>
      </c>
      <c r="D54" s="3">
        <v>13</v>
      </c>
      <c r="E54" s="4">
        <f>Table1[[#This Row],[PRICEEACH]]*Table1[[#This Row],[QUANTITYORDERED]]</f>
        <v>4600</v>
      </c>
      <c r="F54" s="1">
        <v>37993</v>
      </c>
      <c r="G54" s="12" t="s">
        <v>2848</v>
      </c>
      <c r="H54">
        <v>1</v>
      </c>
      <c r="I54">
        <v>1</v>
      </c>
      <c r="J54" s="3">
        <v>2004</v>
      </c>
      <c r="K54" s="3" t="s">
        <v>3331</v>
      </c>
      <c r="L54">
        <v>207</v>
      </c>
      <c r="M54" t="s">
        <v>3125</v>
      </c>
      <c r="N54" t="s">
        <v>2978</v>
      </c>
      <c r="O54" s="10" t="s">
        <v>2979</v>
      </c>
      <c r="P54" t="s">
        <v>2980</v>
      </c>
      <c r="Q54" t="s">
        <v>2864</v>
      </c>
      <c r="R54" t="s">
        <v>3513</v>
      </c>
      <c r="S54" t="s">
        <v>2860</v>
      </c>
      <c r="T54">
        <v>69004</v>
      </c>
      <c r="U54" t="s">
        <v>2861</v>
      </c>
      <c r="V54" t="s">
        <v>2981</v>
      </c>
      <c r="W54" t="s">
        <v>2982</v>
      </c>
      <c r="X54" t="s">
        <v>2931</v>
      </c>
    </row>
    <row r="55" spans="1:24" hidden="1" x14ac:dyDescent="0.25">
      <c r="A55">
        <v>10208</v>
      </c>
      <c r="B55">
        <v>48</v>
      </c>
      <c r="C55" s="2">
        <v>100</v>
      </c>
      <c r="D55" s="3">
        <v>11</v>
      </c>
      <c r="E55" s="4">
        <f>Table1[[#This Row],[PRICEEACH]]*Table1[[#This Row],[QUANTITYORDERED]]</f>
        <v>4800</v>
      </c>
      <c r="F55" s="1">
        <v>37993</v>
      </c>
      <c r="G55" s="12" t="s">
        <v>2848</v>
      </c>
      <c r="H55">
        <v>1</v>
      </c>
      <c r="I55">
        <v>1</v>
      </c>
      <c r="J55" s="3">
        <v>2004</v>
      </c>
      <c r="K55" s="3" t="s">
        <v>3212</v>
      </c>
      <c r="L55">
        <v>100</v>
      </c>
      <c r="M55" t="s">
        <v>3213</v>
      </c>
      <c r="N55" t="s">
        <v>2978</v>
      </c>
      <c r="O55" s="10" t="s">
        <v>2979</v>
      </c>
      <c r="P55" t="s">
        <v>2980</v>
      </c>
      <c r="Q55" t="s">
        <v>2864</v>
      </c>
      <c r="R55" t="s">
        <v>3513</v>
      </c>
      <c r="S55" t="s">
        <v>2860</v>
      </c>
      <c r="T55">
        <v>69004</v>
      </c>
      <c r="U55" t="s">
        <v>2861</v>
      </c>
      <c r="V55" t="s">
        <v>2981</v>
      </c>
      <c r="W55" t="s">
        <v>2982</v>
      </c>
      <c r="X55" t="s">
        <v>2867</v>
      </c>
    </row>
    <row r="56" spans="1:24" hidden="1" x14ac:dyDescent="0.25">
      <c r="A56">
        <v>10209</v>
      </c>
      <c r="B56">
        <v>22</v>
      </c>
      <c r="C56" s="2">
        <v>89.73</v>
      </c>
      <c r="D56" s="3">
        <v>7</v>
      </c>
      <c r="E56" s="4">
        <f>Table1[[#This Row],[PRICEEACH]]*Table1[[#This Row],[QUANTITYORDERED]]</f>
        <v>1974.0600000000002</v>
      </c>
      <c r="F56" s="1">
        <v>37993</v>
      </c>
      <c r="G56" s="12" t="s">
        <v>2848</v>
      </c>
      <c r="H56">
        <v>1</v>
      </c>
      <c r="I56">
        <v>1</v>
      </c>
      <c r="J56" s="3">
        <v>2004</v>
      </c>
      <c r="K56" s="3" t="s">
        <v>3468</v>
      </c>
      <c r="L56">
        <v>83</v>
      </c>
      <c r="M56" t="s">
        <v>3248</v>
      </c>
      <c r="N56" t="s">
        <v>3056</v>
      </c>
      <c r="O56" s="10">
        <v>2155554369</v>
      </c>
      <c r="P56" t="s">
        <v>3399</v>
      </c>
      <c r="Q56" t="s">
        <v>3400</v>
      </c>
      <c r="R56" t="s">
        <v>2870</v>
      </c>
      <c r="S56" t="s">
        <v>2853</v>
      </c>
      <c r="T56">
        <v>90001</v>
      </c>
      <c r="U56" t="s">
        <v>2854</v>
      </c>
      <c r="V56" t="s">
        <v>3057</v>
      </c>
      <c r="W56" t="s">
        <v>2899</v>
      </c>
      <c r="X56" t="s">
        <v>2857</v>
      </c>
    </row>
    <row r="57" spans="1:24" hidden="1" x14ac:dyDescent="0.25">
      <c r="A57">
        <v>10209</v>
      </c>
      <c r="B57">
        <v>20</v>
      </c>
      <c r="C57" s="2">
        <v>100</v>
      </c>
      <c r="D57" s="3">
        <v>5</v>
      </c>
      <c r="E57" s="4">
        <f>Table1[[#This Row],[PRICEEACH]]*Table1[[#This Row],[QUANTITYORDERED]]</f>
        <v>2000</v>
      </c>
      <c r="F57" s="1">
        <v>37993</v>
      </c>
      <c r="G57" s="12" t="s">
        <v>2848</v>
      </c>
      <c r="H57">
        <v>1</v>
      </c>
      <c r="I57">
        <v>1</v>
      </c>
      <c r="J57" s="3">
        <v>2004</v>
      </c>
      <c r="K57" s="3" t="s">
        <v>3468</v>
      </c>
      <c r="L57">
        <v>105</v>
      </c>
      <c r="M57" t="s">
        <v>3219</v>
      </c>
      <c r="N57" t="s">
        <v>3056</v>
      </c>
      <c r="O57" s="10">
        <v>2155554369</v>
      </c>
      <c r="P57" t="s">
        <v>3399</v>
      </c>
      <c r="Q57" t="s">
        <v>3400</v>
      </c>
      <c r="R57" t="s">
        <v>2870</v>
      </c>
      <c r="S57" t="s">
        <v>2853</v>
      </c>
      <c r="T57">
        <v>90001</v>
      </c>
      <c r="U57" t="s">
        <v>2854</v>
      </c>
      <c r="V57" t="s">
        <v>3057</v>
      </c>
      <c r="W57" t="s">
        <v>2899</v>
      </c>
      <c r="X57" t="s">
        <v>2857</v>
      </c>
    </row>
    <row r="58" spans="1:24" hidden="1" x14ac:dyDescent="0.25">
      <c r="A58">
        <v>10209</v>
      </c>
      <c r="B58">
        <v>48</v>
      </c>
      <c r="C58" s="2">
        <v>44.69</v>
      </c>
      <c r="D58" s="3">
        <v>3</v>
      </c>
      <c r="E58" s="4">
        <f>Table1[[#This Row],[PRICEEACH]]*Table1[[#This Row],[QUANTITYORDERED]]</f>
        <v>2145.12</v>
      </c>
      <c r="F58" s="1">
        <v>37993</v>
      </c>
      <c r="G58" s="12" t="s">
        <v>2848</v>
      </c>
      <c r="H58">
        <v>1</v>
      </c>
      <c r="I58">
        <v>1</v>
      </c>
      <c r="J58" s="3">
        <v>2004</v>
      </c>
      <c r="K58" s="3" t="s">
        <v>3181</v>
      </c>
      <c r="L58">
        <v>49</v>
      </c>
      <c r="M58" t="s">
        <v>3280</v>
      </c>
      <c r="N58" t="s">
        <v>3056</v>
      </c>
      <c r="O58" s="10">
        <v>2155554369</v>
      </c>
      <c r="P58" t="s">
        <v>3399</v>
      </c>
      <c r="Q58" t="s">
        <v>3400</v>
      </c>
      <c r="R58" t="s">
        <v>2870</v>
      </c>
      <c r="S58" t="s">
        <v>2853</v>
      </c>
      <c r="T58">
        <v>90001</v>
      </c>
      <c r="U58" t="s">
        <v>2854</v>
      </c>
      <c r="V58" t="s">
        <v>3057</v>
      </c>
      <c r="W58" t="s">
        <v>2899</v>
      </c>
      <c r="X58" t="s">
        <v>2857</v>
      </c>
    </row>
    <row r="59" spans="1:24" hidden="1" x14ac:dyDescent="0.25">
      <c r="A59">
        <v>10209</v>
      </c>
      <c r="B59">
        <v>36</v>
      </c>
      <c r="C59" s="2">
        <v>77.59</v>
      </c>
      <c r="D59" s="3">
        <v>2</v>
      </c>
      <c r="E59" s="4">
        <f>Table1[[#This Row],[PRICEEACH]]*Table1[[#This Row],[QUANTITYORDERED]]</f>
        <v>2793.2400000000002</v>
      </c>
      <c r="F59" s="1">
        <v>37993</v>
      </c>
      <c r="G59" s="12" t="s">
        <v>2848</v>
      </c>
      <c r="H59">
        <v>1</v>
      </c>
      <c r="I59">
        <v>1</v>
      </c>
      <c r="J59" s="3">
        <v>2004</v>
      </c>
      <c r="K59" s="3" t="s">
        <v>3468</v>
      </c>
      <c r="L59">
        <v>65</v>
      </c>
      <c r="M59" t="s">
        <v>3246</v>
      </c>
      <c r="N59" t="s">
        <v>3056</v>
      </c>
      <c r="O59" s="10">
        <v>2155554369</v>
      </c>
      <c r="P59" t="s">
        <v>3399</v>
      </c>
      <c r="Q59" t="s">
        <v>3400</v>
      </c>
      <c r="R59" t="s">
        <v>2870</v>
      </c>
      <c r="S59" t="s">
        <v>2853</v>
      </c>
      <c r="T59">
        <v>90001</v>
      </c>
      <c r="U59" t="s">
        <v>2854</v>
      </c>
      <c r="V59" t="s">
        <v>3057</v>
      </c>
      <c r="W59" t="s">
        <v>2899</v>
      </c>
      <c r="X59" t="s">
        <v>2857</v>
      </c>
    </row>
    <row r="60" spans="1:24" hidden="1" x14ac:dyDescent="0.25">
      <c r="A60">
        <v>10209</v>
      </c>
      <c r="B60">
        <v>28</v>
      </c>
      <c r="C60" s="2">
        <v>100</v>
      </c>
      <c r="D60" s="3">
        <v>6</v>
      </c>
      <c r="E60" s="4">
        <f>Table1[[#This Row],[PRICEEACH]]*Table1[[#This Row],[QUANTITYORDERED]]</f>
        <v>2800</v>
      </c>
      <c r="F60" s="1">
        <v>37993</v>
      </c>
      <c r="G60" s="12" t="s">
        <v>2848</v>
      </c>
      <c r="H60">
        <v>1</v>
      </c>
      <c r="I60">
        <v>1</v>
      </c>
      <c r="J60" s="3">
        <v>2004</v>
      </c>
      <c r="K60" s="3" t="s">
        <v>3207</v>
      </c>
      <c r="L60">
        <v>86</v>
      </c>
      <c r="M60" t="s">
        <v>3208</v>
      </c>
      <c r="N60" t="s">
        <v>3056</v>
      </c>
      <c r="O60" s="10">
        <v>2155554369</v>
      </c>
      <c r="P60" t="s">
        <v>3399</v>
      </c>
      <c r="Q60" t="s">
        <v>3400</v>
      </c>
      <c r="R60" t="s">
        <v>2870</v>
      </c>
      <c r="S60" t="s">
        <v>2853</v>
      </c>
      <c r="T60">
        <v>90001</v>
      </c>
      <c r="U60" t="s">
        <v>2854</v>
      </c>
      <c r="V60" t="s">
        <v>3057</v>
      </c>
      <c r="W60" t="s">
        <v>2899</v>
      </c>
      <c r="X60" t="s">
        <v>2857</v>
      </c>
    </row>
    <row r="61" spans="1:24" hidden="1" x14ac:dyDescent="0.25">
      <c r="A61">
        <v>10209</v>
      </c>
      <c r="B61">
        <v>33</v>
      </c>
      <c r="C61" s="2">
        <v>88.71</v>
      </c>
      <c r="D61" s="3">
        <v>4</v>
      </c>
      <c r="E61" s="4">
        <f>Table1[[#This Row],[PRICEEACH]]*Table1[[#This Row],[QUANTITYORDERED]]</f>
        <v>2927.43</v>
      </c>
      <c r="F61" s="1">
        <v>37993</v>
      </c>
      <c r="G61" s="12" t="s">
        <v>2848</v>
      </c>
      <c r="H61">
        <v>1</v>
      </c>
      <c r="I61">
        <v>1</v>
      </c>
      <c r="J61" s="3">
        <v>2004</v>
      </c>
      <c r="K61" s="3" t="s">
        <v>3207</v>
      </c>
      <c r="L61">
        <v>90</v>
      </c>
      <c r="M61" t="s">
        <v>3271</v>
      </c>
      <c r="N61" t="s">
        <v>3056</v>
      </c>
      <c r="O61" s="10">
        <v>2155554369</v>
      </c>
      <c r="P61" t="s">
        <v>3399</v>
      </c>
      <c r="Q61" t="s">
        <v>3400</v>
      </c>
      <c r="R61" t="s">
        <v>2870</v>
      </c>
      <c r="S61" t="s">
        <v>2853</v>
      </c>
      <c r="T61">
        <v>90001</v>
      </c>
      <c r="U61" t="s">
        <v>2854</v>
      </c>
      <c r="V61" t="s">
        <v>3057</v>
      </c>
      <c r="W61" t="s">
        <v>2899</v>
      </c>
      <c r="X61" t="s">
        <v>2857</v>
      </c>
    </row>
    <row r="62" spans="1:24" hidden="1" x14ac:dyDescent="0.25">
      <c r="A62">
        <v>10209</v>
      </c>
      <c r="B62">
        <v>43</v>
      </c>
      <c r="C62" s="2">
        <v>82.21</v>
      </c>
      <c r="D62" s="3">
        <v>1</v>
      </c>
      <c r="E62" s="4">
        <f>Table1[[#This Row],[PRICEEACH]]*Table1[[#This Row],[QUANTITYORDERED]]</f>
        <v>3535.0299999999997</v>
      </c>
      <c r="F62" s="1">
        <v>37993</v>
      </c>
      <c r="G62" s="12" t="s">
        <v>2848</v>
      </c>
      <c r="H62">
        <v>1</v>
      </c>
      <c r="I62">
        <v>1</v>
      </c>
      <c r="J62" s="3">
        <v>2004</v>
      </c>
      <c r="K62" s="3" t="s">
        <v>3181</v>
      </c>
      <c r="L62">
        <v>68</v>
      </c>
      <c r="M62" t="s">
        <v>3240</v>
      </c>
      <c r="N62" t="s">
        <v>3056</v>
      </c>
      <c r="O62" s="10">
        <v>2155554369</v>
      </c>
      <c r="P62" t="s">
        <v>3399</v>
      </c>
      <c r="Q62" t="s">
        <v>3400</v>
      </c>
      <c r="R62" t="s">
        <v>2870</v>
      </c>
      <c r="S62" t="s">
        <v>2853</v>
      </c>
      <c r="T62">
        <v>90001</v>
      </c>
      <c r="U62" t="s">
        <v>2854</v>
      </c>
      <c r="V62" t="s">
        <v>3057</v>
      </c>
      <c r="W62" t="s">
        <v>2899</v>
      </c>
      <c r="X62" t="s">
        <v>2867</v>
      </c>
    </row>
    <row r="63" spans="1:24" hidden="1" x14ac:dyDescent="0.25">
      <c r="A63">
        <v>10209</v>
      </c>
      <c r="B63">
        <v>39</v>
      </c>
      <c r="C63" s="2">
        <v>100</v>
      </c>
      <c r="D63" s="3">
        <v>8</v>
      </c>
      <c r="E63" s="4">
        <f>Table1[[#This Row],[PRICEEACH]]*Table1[[#This Row],[QUANTITYORDERED]]</f>
        <v>3900</v>
      </c>
      <c r="F63" s="1">
        <v>37993</v>
      </c>
      <c r="G63" s="12" t="s">
        <v>2848</v>
      </c>
      <c r="H63">
        <v>1</v>
      </c>
      <c r="I63">
        <v>1</v>
      </c>
      <c r="J63" s="3">
        <v>2004</v>
      </c>
      <c r="K63" s="3" t="s">
        <v>3331</v>
      </c>
      <c r="L63">
        <v>136</v>
      </c>
      <c r="M63" t="s">
        <v>3035</v>
      </c>
      <c r="N63" t="s">
        <v>3056</v>
      </c>
      <c r="O63" s="10">
        <v>2155554369</v>
      </c>
      <c r="P63" t="s">
        <v>3399</v>
      </c>
      <c r="Q63" t="s">
        <v>3400</v>
      </c>
      <c r="R63" t="s">
        <v>2870</v>
      </c>
      <c r="S63" t="s">
        <v>2853</v>
      </c>
      <c r="T63">
        <v>90001</v>
      </c>
      <c r="U63" t="s">
        <v>2854</v>
      </c>
      <c r="V63" t="s">
        <v>3057</v>
      </c>
      <c r="W63" t="s">
        <v>2899</v>
      </c>
      <c r="X63" t="s">
        <v>2867</v>
      </c>
    </row>
    <row r="64" spans="1:24" hidden="1" x14ac:dyDescent="0.25">
      <c r="A64">
        <v>10210</v>
      </c>
      <c r="B64">
        <v>21</v>
      </c>
      <c r="C64" s="2">
        <v>78.55</v>
      </c>
      <c r="D64" s="3">
        <v>12</v>
      </c>
      <c r="E64" s="4">
        <f>Table1[[#This Row],[PRICEEACH]]*Table1[[#This Row],[QUANTITYORDERED]]</f>
        <v>1649.55</v>
      </c>
      <c r="F64" s="1">
        <v>37993</v>
      </c>
      <c r="G64" s="12" t="s">
        <v>2848</v>
      </c>
      <c r="H64">
        <v>1</v>
      </c>
      <c r="I64">
        <v>1</v>
      </c>
      <c r="J64" s="3">
        <v>2004</v>
      </c>
      <c r="K64" s="3" t="s">
        <v>3181</v>
      </c>
      <c r="L64">
        <v>91</v>
      </c>
      <c r="M64" t="s">
        <v>3269</v>
      </c>
      <c r="N64" t="s">
        <v>3375</v>
      </c>
      <c r="O64" s="10" t="s">
        <v>3376</v>
      </c>
      <c r="P64" t="s">
        <v>3025</v>
      </c>
      <c r="Q64" t="s">
        <v>3024</v>
      </c>
      <c r="R64" t="s">
        <v>3024</v>
      </c>
      <c r="S64" t="s">
        <v>2964</v>
      </c>
      <c r="T64" t="s">
        <v>3026</v>
      </c>
      <c r="U64" t="s">
        <v>2964</v>
      </c>
      <c r="V64" t="s">
        <v>3027</v>
      </c>
      <c r="W64" t="s">
        <v>3028</v>
      </c>
      <c r="X64" t="s">
        <v>2857</v>
      </c>
    </row>
    <row r="65" spans="1:24" hidden="1" x14ac:dyDescent="0.25">
      <c r="A65">
        <v>10210</v>
      </c>
      <c r="B65">
        <v>43</v>
      </c>
      <c r="C65" s="2">
        <v>41.02</v>
      </c>
      <c r="D65" s="3">
        <v>11</v>
      </c>
      <c r="E65" s="4">
        <f>Table1[[#This Row],[PRICEEACH]]*Table1[[#This Row],[QUANTITYORDERED]]</f>
        <v>1763.8600000000001</v>
      </c>
      <c r="F65" s="1">
        <v>37993</v>
      </c>
      <c r="G65" s="12" t="s">
        <v>2848</v>
      </c>
      <c r="H65">
        <v>1</v>
      </c>
      <c r="I65">
        <v>1</v>
      </c>
      <c r="J65" s="3">
        <v>2004</v>
      </c>
      <c r="K65" s="3" t="s">
        <v>3468</v>
      </c>
      <c r="L65">
        <v>43</v>
      </c>
      <c r="M65" t="s">
        <v>3264</v>
      </c>
      <c r="N65" t="s">
        <v>3375</v>
      </c>
      <c r="O65" s="10" t="s">
        <v>3376</v>
      </c>
      <c r="P65" t="s">
        <v>3025</v>
      </c>
      <c r="Q65" t="s">
        <v>3024</v>
      </c>
      <c r="R65" t="s">
        <v>3024</v>
      </c>
      <c r="S65" t="s">
        <v>2964</v>
      </c>
      <c r="T65" t="s">
        <v>3026</v>
      </c>
      <c r="U65" t="s">
        <v>2964</v>
      </c>
      <c r="V65" t="s">
        <v>3027</v>
      </c>
      <c r="W65" t="s">
        <v>3028</v>
      </c>
      <c r="X65" t="s">
        <v>2857</v>
      </c>
    </row>
    <row r="66" spans="1:24" hidden="1" x14ac:dyDescent="0.25">
      <c r="A66">
        <v>10210</v>
      </c>
      <c r="B66">
        <v>30</v>
      </c>
      <c r="C66" s="2">
        <v>61.7</v>
      </c>
      <c r="D66" s="3">
        <v>4</v>
      </c>
      <c r="E66" s="4">
        <f>Table1[[#This Row],[PRICEEACH]]*Table1[[#This Row],[QUANTITYORDERED]]</f>
        <v>1851</v>
      </c>
      <c r="F66" s="1">
        <v>37993</v>
      </c>
      <c r="G66" s="12" t="s">
        <v>2848</v>
      </c>
      <c r="H66">
        <v>1</v>
      </c>
      <c r="I66">
        <v>1</v>
      </c>
      <c r="J66" s="3">
        <v>2004</v>
      </c>
      <c r="K66" s="3" t="s">
        <v>2849</v>
      </c>
      <c r="L66">
        <v>76</v>
      </c>
      <c r="M66" t="s">
        <v>3233</v>
      </c>
      <c r="N66" t="s">
        <v>3375</v>
      </c>
      <c r="O66" s="10" t="s">
        <v>3376</v>
      </c>
      <c r="P66" t="s">
        <v>3025</v>
      </c>
      <c r="Q66" t="s">
        <v>3024</v>
      </c>
      <c r="R66" t="s">
        <v>3024</v>
      </c>
      <c r="S66" t="s">
        <v>2964</v>
      </c>
      <c r="T66" t="s">
        <v>3026</v>
      </c>
      <c r="U66" t="s">
        <v>2964</v>
      </c>
      <c r="V66" t="s">
        <v>3027</v>
      </c>
      <c r="W66" t="s">
        <v>3028</v>
      </c>
      <c r="X66" t="s">
        <v>2857</v>
      </c>
    </row>
    <row r="67" spans="1:24" hidden="1" x14ac:dyDescent="0.25">
      <c r="A67">
        <v>10210</v>
      </c>
      <c r="B67">
        <v>40</v>
      </c>
      <c r="C67" s="2">
        <v>49.67</v>
      </c>
      <c r="D67" s="3">
        <v>3</v>
      </c>
      <c r="E67" s="4">
        <f>Table1[[#This Row],[PRICEEACH]]*Table1[[#This Row],[QUANTITYORDERED]]</f>
        <v>1986.8000000000002</v>
      </c>
      <c r="F67" s="1">
        <v>37993</v>
      </c>
      <c r="G67" s="12" t="s">
        <v>2848</v>
      </c>
      <c r="H67">
        <v>1</v>
      </c>
      <c r="I67">
        <v>1</v>
      </c>
      <c r="J67" s="3">
        <v>2004</v>
      </c>
      <c r="K67" s="3" t="s">
        <v>2849</v>
      </c>
      <c r="L67">
        <v>60</v>
      </c>
      <c r="M67" t="s">
        <v>3202</v>
      </c>
      <c r="N67" t="s">
        <v>3375</v>
      </c>
      <c r="O67" s="10" t="s">
        <v>3376</v>
      </c>
      <c r="P67" t="s">
        <v>3025</v>
      </c>
      <c r="Q67" t="s">
        <v>3024</v>
      </c>
      <c r="R67" t="s">
        <v>3024</v>
      </c>
      <c r="S67" t="s">
        <v>2964</v>
      </c>
      <c r="T67" t="s">
        <v>3026</v>
      </c>
      <c r="U67" t="s">
        <v>2964</v>
      </c>
      <c r="V67" t="s">
        <v>3027</v>
      </c>
      <c r="W67" t="s">
        <v>3028</v>
      </c>
      <c r="X67" t="s">
        <v>2857</v>
      </c>
    </row>
    <row r="68" spans="1:24" hidden="1" x14ac:dyDescent="0.25">
      <c r="A68">
        <v>10210</v>
      </c>
      <c r="B68">
        <v>29</v>
      </c>
      <c r="C68" s="2">
        <v>69.599999999999994</v>
      </c>
      <c r="D68" s="3">
        <v>16</v>
      </c>
      <c r="E68" s="4">
        <f>Table1[[#This Row],[PRICEEACH]]*Table1[[#This Row],[QUANTITYORDERED]]</f>
        <v>2018.3999999999999</v>
      </c>
      <c r="F68" s="1">
        <v>37993</v>
      </c>
      <c r="G68" s="12" t="s">
        <v>2848</v>
      </c>
      <c r="H68">
        <v>1</v>
      </c>
      <c r="I68">
        <v>1</v>
      </c>
      <c r="J68" s="3">
        <v>2004</v>
      </c>
      <c r="K68" s="3" t="s">
        <v>3181</v>
      </c>
      <c r="L68">
        <v>68</v>
      </c>
      <c r="M68" t="s">
        <v>3250</v>
      </c>
      <c r="N68" t="s">
        <v>3375</v>
      </c>
      <c r="O68" s="10" t="s">
        <v>3376</v>
      </c>
      <c r="P68" t="s">
        <v>3025</v>
      </c>
      <c r="Q68" t="s">
        <v>3024</v>
      </c>
      <c r="R68" t="s">
        <v>3024</v>
      </c>
      <c r="S68" t="s">
        <v>2964</v>
      </c>
      <c r="T68" t="s">
        <v>3026</v>
      </c>
      <c r="U68" t="s">
        <v>2964</v>
      </c>
      <c r="V68" t="s">
        <v>3027</v>
      </c>
      <c r="W68" t="s">
        <v>3028</v>
      </c>
      <c r="X68" t="s">
        <v>2857</v>
      </c>
    </row>
    <row r="69" spans="1:24" hidden="1" x14ac:dyDescent="0.25">
      <c r="A69">
        <v>10210</v>
      </c>
      <c r="B69">
        <v>23</v>
      </c>
      <c r="C69" s="2">
        <v>100</v>
      </c>
      <c r="D69" s="3">
        <v>2</v>
      </c>
      <c r="E69" s="4">
        <f>Table1[[#This Row],[PRICEEACH]]*Table1[[#This Row],[QUANTITYORDERED]]</f>
        <v>2300</v>
      </c>
      <c r="F69" s="1">
        <v>37993</v>
      </c>
      <c r="G69" s="12" t="s">
        <v>2848</v>
      </c>
      <c r="H69">
        <v>1</v>
      </c>
      <c r="I69">
        <v>1</v>
      </c>
      <c r="J69" s="3">
        <v>2004</v>
      </c>
      <c r="K69" s="3" t="s">
        <v>2849</v>
      </c>
      <c r="L69">
        <v>118</v>
      </c>
      <c r="M69" t="s">
        <v>3023</v>
      </c>
      <c r="N69" t="s">
        <v>3375</v>
      </c>
      <c r="O69" s="10" t="s">
        <v>3376</v>
      </c>
      <c r="P69" t="s">
        <v>3025</v>
      </c>
      <c r="Q69" t="s">
        <v>3024</v>
      </c>
      <c r="R69" t="s">
        <v>3024</v>
      </c>
      <c r="S69" t="s">
        <v>2964</v>
      </c>
      <c r="T69" t="s">
        <v>3026</v>
      </c>
      <c r="U69" t="s">
        <v>2964</v>
      </c>
      <c r="V69" t="s">
        <v>3027</v>
      </c>
      <c r="W69" t="s">
        <v>3028</v>
      </c>
      <c r="X69" t="s">
        <v>2867</v>
      </c>
    </row>
    <row r="70" spans="1:24" hidden="1" x14ac:dyDescent="0.25">
      <c r="A70">
        <v>10210</v>
      </c>
      <c r="B70">
        <v>39</v>
      </c>
      <c r="C70" s="2">
        <v>59.16</v>
      </c>
      <c r="D70" s="3">
        <v>10</v>
      </c>
      <c r="E70" s="4">
        <f>Table1[[#This Row],[PRICEEACH]]*Table1[[#This Row],[QUANTITYORDERED]]</f>
        <v>2307.2399999999998</v>
      </c>
      <c r="F70" s="1">
        <v>37993</v>
      </c>
      <c r="G70" s="12" t="s">
        <v>2848</v>
      </c>
      <c r="H70">
        <v>1</v>
      </c>
      <c r="I70">
        <v>1</v>
      </c>
      <c r="J70" s="3">
        <v>2004</v>
      </c>
      <c r="K70" s="3" t="s">
        <v>3468</v>
      </c>
      <c r="L70">
        <v>68</v>
      </c>
      <c r="M70" t="s">
        <v>3262</v>
      </c>
      <c r="N70" t="s">
        <v>3375</v>
      </c>
      <c r="O70" s="10" t="s">
        <v>3376</v>
      </c>
      <c r="P70" t="s">
        <v>3025</v>
      </c>
      <c r="Q70" t="s">
        <v>3024</v>
      </c>
      <c r="R70" t="s">
        <v>3024</v>
      </c>
      <c r="S70" t="s">
        <v>2964</v>
      </c>
      <c r="T70" t="s">
        <v>3026</v>
      </c>
      <c r="U70" t="s">
        <v>2964</v>
      </c>
      <c r="V70" t="s">
        <v>3027</v>
      </c>
      <c r="W70" t="s">
        <v>3028</v>
      </c>
      <c r="X70" t="s">
        <v>2857</v>
      </c>
    </row>
    <row r="71" spans="1:24" hidden="1" x14ac:dyDescent="0.25">
      <c r="A71">
        <v>10210</v>
      </c>
      <c r="B71">
        <v>25</v>
      </c>
      <c r="C71" s="2">
        <v>100</v>
      </c>
      <c r="D71" s="3">
        <v>6</v>
      </c>
      <c r="E71" s="4">
        <f>Table1[[#This Row],[PRICEEACH]]*Table1[[#This Row],[QUANTITYORDERED]]</f>
        <v>2500</v>
      </c>
      <c r="F71" s="1">
        <v>37993</v>
      </c>
      <c r="G71" s="12" t="s">
        <v>2848</v>
      </c>
      <c r="H71">
        <v>1</v>
      </c>
      <c r="I71">
        <v>1</v>
      </c>
      <c r="J71" s="3">
        <v>2004</v>
      </c>
      <c r="K71" s="3" t="s">
        <v>3181</v>
      </c>
      <c r="L71">
        <v>118</v>
      </c>
      <c r="M71" t="s">
        <v>3275</v>
      </c>
      <c r="N71" t="s">
        <v>3375</v>
      </c>
      <c r="O71" s="10" t="s">
        <v>3376</v>
      </c>
      <c r="P71" t="s">
        <v>3025</v>
      </c>
      <c r="Q71" t="s">
        <v>3024</v>
      </c>
      <c r="R71" t="s">
        <v>3024</v>
      </c>
      <c r="S71" t="s">
        <v>2964</v>
      </c>
      <c r="T71" t="s">
        <v>3026</v>
      </c>
      <c r="U71" t="s">
        <v>2964</v>
      </c>
      <c r="V71" t="s">
        <v>3027</v>
      </c>
      <c r="W71" t="s">
        <v>3028</v>
      </c>
      <c r="X71" t="s">
        <v>2857</v>
      </c>
    </row>
    <row r="72" spans="1:24" hidden="1" x14ac:dyDescent="0.25">
      <c r="A72">
        <v>10210</v>
      </c>
      <c r="B72">
        <v>26</v>
      </c>
      <c r="C72" s="2">
        <v>99.72</v>
      </c>
      <c r="D72" s="3">
        <v>14</v>
      </c>
      <c r="E72" s="4">
        <f>Table1[[#This Row],[PRICEEACH]]*Table1[[#This Row],[QUANTITYORDERED]]</f>
        <v>2592.7199999999998</v>
      </c>
      <c r="F72" s="1">
        <v>37993</v>
      </c>
      <c r="G72" s="12" t="s">
        <v>2848</v>
      </c>
      <c r="H72">
        <v>1</v>
      </c>
      <c r="I72">
        <v>1</v>
      </c>
      <c r="J72" s="3">
        <v>2004</v>
      </c>
      <c r="K72" s="3" t="s">
        <v>3181</v>
      </c>
      <c r="L72">
        <v>99</v>
      </c>
      <c r="M72" t="s">
        <v>3272</v>
      </c>
      <c r="N72" t="s">
        <v>3375</v>
      </c>
      <c r="O72" s="10" t="s">
        <v>3376</v>
      </c>
      <c r="P72" t="s">
        <v>3025</v>
      </c>
      <c r="Q72" t="s">
        <v>3024</v>
      </c>
      <c r="R72" t="s">
        <v>3024</v>
      </c>
      <c r="S72" t="s">
        <v>2964</v>
      </c>
      <c r="T72" t="s">
        <v>3026</v>
      </c>
      <c r="U72" t="s">
        <v>2964</v>
      </c>
      <c r="V72" t="s">
        <v>3027</v>
      </c>
      <c r="W72" t="s">
        <v>3028</v>
      </c>
      <c r="X72" t="s">
        <v>2857</v>
      </c>
    </row>
    <row r="73" spans="1:24" hidden="1" x14ac:dyDescent="0.25">
      <c r="A73">
        <v>10210</v>
      </c>
      <c r="B73">
        <v>27</v>
      </c>
      <c r="C73" s="2">
        <v>98.48</v>
      </c>
      <c r="D73" s="3">
        <v>9</v>
      </c>
      <c r="E73" s="4">
        <f>Table1[[#This Row],[PRICEEACH]]*Table1[[#This Row],[QUANTITYORDERED]]</f>
        <v>2658.96</v>
      </c>
      <c r="F73" s="1">
        <v>37993</v>
      </c>
      <c r="G73" s="12" t="s">
        <v>2848</v>
      </c>
      <c r="H73">
        <v>1</v>
      </c>
      <c r="I73">
        <v>1</v>
      </c>
      <c r="J73" s="3">
        <v>2004</v>
      </c>
      <c r="K73" s="3" t="s">
        <v>3181</v>
      </c>
      <c r="L73">
        <v>109</v>
      </c>
      <c r="M73" t="s">
        <v>3231</v>
      </c>
      <c r="N73" t="s">
        <v>3375</v>
      </c>
      <c r="O73" s="10" t="s">
        <v>3376</v>
      </c>
      <c r="P73" t="s">
        <v>3025</v>
      </c>
      <c r="Q73" t="s">
        <v>3024</v>
      </c>
      <c r="R73" t="s">
        <v>3024</v>
      </c>
      <c r="S73" t="s">
        <v>2964</v>
      </c>
      <c r="T73" t="s">
        <v>3026</v>
      </c>
      <c r="U73" t="s">
        <v>2964</v>
      </c>
      <c r="V73" t="s">
        <v>3027</v>
      </c>
      <c r="W73" t="s">
        <v>3028</v>
      </c>
      <c r="X73" t="s">
        <v>2857</v>
      </c>
    </row>
    <row r="74" spans="1:24" hidden="1" x14ac:dyDescent="0.25">
      <c r="A74">
        <v>10210</v>
      </c>
      <c r="B74">
        <v>31</v>
      </c>
      <c r="C74" s="2">
        <v>86.4</v>
      </c>
      <c r="D74" s="3">
        <v>13</v>
      </c>
      <c r="E74" s="4">
        <f>Table1[[#This Row],[PRICEEACH]]*Table1[[#This Row],[QUANTITYORDERED]]</f>
        <v>2678.4</v>
      </c>
      <c r="F74" s="1">
        <v>37993</v>
      </c>
      <c r="G74" s="12" t="s">
        <v>2848</v>
      </c>
      <c r="H74">
        <v>1</v>
      </c>
      <c r="I74">
        <v>1</v>
      </c>
      <c r="J74" s="3">
        <v>2004</v>
      </c>
      <c r="K74" s="3" t="s">
        <v>3181</v>
      </c>
      <c r="L74">
        <v>80</v>
      </c>
      <c r="M74" t="s">
        <v>3276</v>
      </c>
      <c r="N74" t="s">
        <v>3375</v>
      </c>
      <c r="O74" s="10" t="s">
        <v>3376</v>
      </c>
      <c r="P74" t="s">
        <v>3025</v>
      </c>
      <c r="Q74" t="s">
        <v>3024</v>
      </c>
      <c r="R74" t="s">
        <v>3024</v>
      </c>
      <c r="S74" t="s">
        <v>2964</v>
      </c>
      <c r="T74" t="s">
        <v>3026</v>
      </c>
      <c r="U74" t="s">
        <v>2964</v>
      </c>
      <c r="V74" t="s">
        <v>3027</v>
      </c>
      <c r="W74" t="s">
        <v>3028</v>
      </c>
      <c r="X74" t="s">
        <v>2857</v>
      </c>
    </row>
    <row r="75" spans="1:24" hidden="1" x14ac:dyDescent="0.25">
      <c r="A75">
        <v>10210</v>
      </c>
      <c r="B75">
        <v>40</v>
      </c>
      <c r="C75" s="2">
        <v>71</v>
      </c>
      <c r="D75" s="3">
        <v>8</v>
      </c>
      <c r="E75" s="4">
        <f>Table1[[#This Row],[PRICEEACH]]*Table1[[#This Row],[QUANTITYORDERED]]</f>
        <v>2840</v>
      </c>
      <c r="F75" s="1">
        <v>37993</v>
      </c>
      <c r="G75" s="12" t="s">
        <v>2848</v>
      </c>
      <c r="H75">
        <v>1</v>
      </c>
      <c r="I75">
        <v>1</v>
      </c>
      <c r="J75" s="3">
        <v>2004</v>
      </c>
      <c r="K75" s="3" t="s">
        <v>3181</v>
      </c>
      <c r="L75">
        <v>72</v>
      </c>
      <c r="M75" t="s">
        <v>3254</v>
      </c>
      <c r="N75" t="s">
        <v>3375</v>
      </c>
      <c r="O75" s="10" t="s">
        <v>3376</v>
      </c>
      <c r="P75" t="s">
        <v>3025</v>
      </c>
      <c r="Q75" t="s">
        <v>3024</v>
      </c>
      <c r="R75" t="s">
        <v>3024</v>
      </c>
      <c r="S75" t="s">
        <v>2964</v>
      </c>
      <c r="T75" t="s">
        <v>3026</v>
      </c>
      <c r="U75" t="s">
        <v>2964</v>
      </c>
      <c r="V75" t="s">
        <v>3027</v>
      </c>
      <c r="W75" t="s">
        <v>3028</v>
      </c>
      <c r="X75" t="s">
        <v>2857</v>
      </c>
    </row>
    <row r="76" spans="1:24" hidden="1" x14ac:dyDescent="0.25">
      <c r="A76">
        <v>10210</v>
      </c>
      <c r="B76">
        <v>42</v>
      </c>
      <c r="C76" s="2">
        <v>70.33</v>
      </c>
      <c r="D76" s="3">
        <v>15</v>
      </c>
      <c r="E76" s="4">
        <f>Table1[[#This Row],[PRICEEACH]]*Table1[[#This Row],[QUANTITYORDERED]]</f>
        <v>2953.86</v>
      </c>
      <c r="F76" s="1">
        <v>37993</v>
      </c>
      <c r="G76" s="12" t="s">
        <v>2848</v>
      </c>
      <c r="H76">
        <v>1</v>
      </c>
      <c r="I76">
        <v>1</v>
      </c>
      <c r="J76" s="3">
        <v>2004</v>
      </c>
      <c r="K76" s="3" t="s">
        <v>3181</v>
      </c>
      <c r="L76">
        <v>74</v>
      </c>
      <c r="M76" t="s">
        <v>3279</v>
      </c>
      <c r="N76" t="s">
        <v>3375</v>
      </c>
      <c r="O76" s="10" t="s">
        <v>3376</v>
      </c>
      <c r="P76" t="s">
        <v>3025</v>
      </c>
      <c r="Q76" t="s">
        <v>3024</v>
      </c>
      <c r="R76" t="s">
        <v>3024</v>
      </c>
      <c r="S76" t="s">
        <v>2964</v>
      </c>
      <c r="T76" t="s">
        <v>3026</v>
      </c>
      <c r="U76" t="s">
        <v>2964</v>
      </c>
      <c r="V76" t="s">
        <v>3027</v>
      </c>
      <c r="W76" t="s">
        <v>3028</v>
      </c>
      <c r="X76" t="s">
        <v>2857</v>
      </c>
    </row>
    <row r="77" spans="1:24" hidden="1" x14ac:dyDescent="0.25">
      <c r="A77">
        <v>10210</v>
      </c>
      <c r="B77">
        <v>31</v>
      </c>
      <c r="C77" s="2">
        <v>100</v>
      </c>
      <c r="D77" s="3">
        <v>17</v>
      </c>
      <c r="E77" s="4">
        <f>Table1[[#This Row],[PRICEEACH]]*Table1[[#This Row],[QUANTITYORDERED]]</f>
        <v>3100</v>
      </c>
      <c r="F77" s="1">
        <v>37993</v>
      </c>
      <c r="G77" s="12" t="s">
        <v>2848</v>
      </c>
      <c r="H77">
        <v>1</v>
      </c>
      <c r="I77">
        <v>1</v>
      </c>
      <c r="J77" s="3">
        <v>2004</v>
      </c>
      <c r="K77" s="3" t="s">
        <v>3181</v>
      </c>
      <c r="L77">
        <v>157</v>
      </c>
      <c r="M77" t="s">
        <v>3182</v>
      </c>
      <c r="N77" t="s">
        <v>3375</v>
      </c>
      <c r="O77" s="10" t="s">
        <v>3376</v>
      </c>
      <c r="P77" t="s">
        <v>3025</v>
      </c>
      <c r="Q77" t="s">
        <v>3024</v>
      </c>
      <c r="R77" t="s">
        <v>3024</v>
      </c>
      <c r="S77" t="s">
        <v>2964</v>
      </c>
      <c r="T77" t="s">
        <v>3026</v>
      </c>
      <c r="U77" t="s">
        <v>2964</v>
      </c>
      <c r="V77" t="s">
        <v>3027</v>
      </c>
      <c r="W77" t="s">
        <v>3028</v>
      </c>
      <c r="X77" t="s">
        <v>2867</v>
      </c>
    </row>
    <row r="78" spans="1:24" hidden="1" x14ac:dyDescent="0.25">
      <c r="A78">
        <v>10210</v>
      </c>
      <c r="B78">
        <v>34</v>
      </c>
      <c r="C78" s="2">
        <v>100</v>
      </c>
      <c r="D78" s="3">
        <v>1</v>
      </c>
      <c r="E78" s="4">
        <f>Table1[[#This Row],[PRICEEACH]]*Table1[[#This Row],[QUANTITYORDERED]]</f>
        <v>3400</v>
      </c>
      <c r="F78" s="1">
        <v>37993</v>
      </c>
      <c r="G78" s="12" t="s">
        <v>2848</v>
      </c>
      <c r="H78">
        <v>1</v>
      </c>
      <c r="I78">
        <v>1</v>
      </c>
      <c r="J78" s="3">
        <v>2004</v>
      </c>
      <c r="K78" s="3" t="s">
        <v>2849</v>
      </c>
      <c r="L78">
        <v>193</v>
      </c>
      <c r="M78" t="s">
        <v>3034</v>
      </c>
      <c r="N78" t="s">
        <v>3375</v>
      </c>
      <c r="O78" s="10" t="s">
        <v>3376</v>
      </c>
      <c r="P78" t="s">
        <v>3025</v>
      </c>
      <c r="Q78" t="s">
        <v>3024</v>
      </c>
      <c r="R78" t="s">
        <v>3024</v>
      </c>
      <c r="S78" t="s">
        <v>2964</v>
      </c>
      <c r="T78" t="s">
        <v>3026</v>
      </c>
      <c r="U78" t="s">
        <v>2964</v>
      </c>
      <c r="V78" t="s">
        <v>3027</v>
      </c>
      <c r="W78" t="s">
        <v>3028</v>
      </c>
      <c r="X78" t="s">
        <v>2867</v>
      </c>
    </row>
    <row r="79" spans="1:24" hidden="1" x14ac:dyDescent="0.25">
      <c r="A79">
        <v>10210</v>
      </c>
      <c r="B79">
        <v>46</v>
      </c>
      <c r="C79" s="2">
        <v>79.91</v>
      </c>
      <c r="D79" s="3">
        <v>5</v>
      </c>
      <c r="E79" s="4">
        <f>Table1[[#This Row],[PRICEEACH]]*Table1[[#This Row],[QUANTITYORDERED]]</f>
        <v>3675.8599999999997</v>
      </c>
      <c r="F79" s="1">
        <v>37993</v>
      </c>
      <c r="G79" s="12" t="s">
        <v>2848</v>
      </c>
      <c r="H79">
        <v>1</v>
      </c>
      <c r="I79">
        <v>1</v>
      </c>
      <c r="J79" s="3">
        <v>2004</v>
      </c>
      <c r="K79" s="3" t="s">
        <v>2849</v>
      </c>
      <c r="L79">
        <v>99</v>
      </c>
      <c r="M79" t="s">
        <v>3257</v>
      </c>
      <c r="N79" t="s">
        <v>3375</v>
      </c>
      <c r="O79" s="10" t="s">
        <v>3376</v>
      </c>
      <c r="P79" t="s">
        <v>3025</v>
      </c>
      <c r="Q79" t="s">
        <v>3024</v>
      </c>
      <c r="R79" t="s">
        <v>3024</v>
      </c>
      <c r="S79" t="s">
        <v>2964</v>
      </c>
      <c r="T79" t="s">
        <v>3026</v>
      </c>
      <c r="U79" t="s">
        <v>2964</v>
      </c>
      <c r="V79" t="s">
        <v>3027</v>
      </c>
      <c r="W79" t="s">
        <v>3028</v>
      </c>
      <c r="X79" t="s">
        <v>2867</v>
      </c>
    </row>
    <row r="80" spans="1:24" hidden="1" x14ac:dyDescent="0.25">
      <c r="A80">
        <v>10210</v>
      </c>
      <c r="B80">
        <v>50</v>
      </c>
      <c r="C80" s="2">
        <v>76.88</v>
      </c>
      <c r="D80" s="3">
        <v>7</v>
      </c>
      <c r="E80" s="4">
        <f>Table1[[#This Row],[PRICEEACH]]*Table1[[#This Row],[QUANTITYORDERED]]</f>
        <v>3844</v>
      </c>
      <c r="F80" s="1">
        <v>37993</v>
      </c>
      <c r="G80" s="12" t="s">
        <v>2848</v>
      </c>
      <c r="H80">
        <v>1</v>
      </c>
      <c r="I80">
        <v>1</v>
      </c>
      <c r="J80" s="3">
        <v>2004</v>
      </c>
      <c r="K80" s="3" t="s">
        <v>3181</v>
      </c>
      <c r="L80">
        <v>84</v>
      </c>
      <c r="M80" t="s">
        <v>3201</v>
      </c>
      <c r="N80" t="s">
        <v>3375</v>
      </c>
      <c r="O80" s="10" t="s">
        <v>3376</v>
      </c>
      <c r="P80" t="s">
        <v>3025</v>
      </c>
      <c r="Q80" t="s">
        <v>3024</v>
      </c>
      <c r="R80" t="s">
        <v>3024</v>
      </c>
      <c r="S80" t="s">
        <v>2964</v>
      </c>
      <c r="T80" t="s">
        <v>3026</v>
      </c>
      <c r="U80" t="s">
        <v>2964</v>
      </c>
      <c r="V80" t="s">
        <v>3027</v>
      </c>
      <c r="W80" t="s">
        <v>3028</v>
      </c>
      <c r="X80" t="s">
        <v>2867</v>
      </c>
    </row>
    <row r="81" spans="1:24" hidden="1" x14ac:dyDescent="0.25">
      <c r="A81">
        <v>10362</v>
      </c>
      <c r="B81">
        <v>23</v>
      </c>
      <c r="C81" s="2">
        <v>49.67</v>
      </c>
      <c r="D81" s="3">
        <v>3</v>
      </c>
      <c r="E81" s="4">
        <f>Table1[[#This Row],[PRICEEACH]]*Table1[[#This Row],[QUANTITYORDERED]]</f>
        <v>1142.4100000000001</v>
      </c>
      <c r="F81" s="1">
        <v>38353</v>
      </c>
      <c r="G81" s="12" t="s">
        <v>2848</v>
      </c>
      <c r="H81">
        <v>1</v>
      </c>
      <c r="I81">
        <v>1</v>
      </c>
      <c r="J81" s="3">
        <v>2005</v>
      </c>
      <c r="K81" s="3" t="s">
        <v>2849</v>
      </c>
      <c r="L81">
        <v>60</v>
      </c>
      <c r="M81" t="s">
        <v>3202</v>
      </c>
      <c r="N81" t="s">
        <v>3294</v>
      </c>
      <c r="O81" s="10">
        <v>6505556809</v>
      </c>
      <c r="P81" t="s">
        <v>3295</v>
      </c>
      <c r="Q81" t="s">
        <v>2874</v>
      </c>
      <c r="R81" t="s">
        <v>3500</v>
      </c>
      <c r="S81" t="s">
        <v>2853</v>
      </c>
      <c r="T81">
        <v>94217</v>
      </c>
      <c r="U81" t="s">
        <v>2854</v>
      </c>
      <c r="V81" t="s">
        <v>2875</v>
      </c>
      <c r="W81" t="s">
        <v>2876</v>
      </c>
      <c r="X81" t="s">
        <v>2857</v>
      </c>
    </row>
    <row r="82" spans="1:24" hidden="1" x14ac:dyDescent="0.25">
      <c r="A82">
        <v>10362</v>
      </c>
      <c r="B82">
        <v>22</v>
      </c>
      <c r="C82" s="2">
        <v>100</v>
      </c>
      <c r="D82" s="3">
        <v>4</v>
      </c>
      <c r="E82" s="4">
        <f>Table1[[#This Row],[PRICEEACH]]*Table1[[#This Row],[QUANTITYORDERED]]</f>
        <v>2200</v>
      </c>
      <c r="F82" s="1">
        <v>38353</v>
      </c>
      <c r="G82" s="12" t="s">
        <v>2848</v>
      </c>
      <c r="H82">
        <v>1</v>
      </c>
      <c r="I82">
        <v>1</v>
      </c>
      <c r="J82" s="3">
        <v>2005</v>
      </c>
      <c r="K82" s="3" t="s">
        <v>2849</v>
      </c>
      <c r="L82">
        <v>193</v>
      </c>
      <c r="M82" t="s">
        <v>3034</v>
      </c>
      <c r="N82" t="s">
        <v>3294</v>
      </c>
      <c r="O82" s="10">
        <v>6505556809</v>
      </c>
      <c r="P82" t="s">
        <v>3295</v>
      </c>
      <c r="Q82" t="s">
        <v>2874</v>
      </c>
      <c r="R82" t="s">
        <v>3500</v>
      </c>
      <c r="S82" t="s">
        <v>2853</v>
      </c>
      <c r="T82">
        <v>94217</v>
      </c>
      <c r="U82" t="s">
        <v>2854</v>
      </c>
      <c r="V82" t="s">
        <v>2875</v>
      </c>
      <c r="W82" t="s">
        <v>2876</v>
      </c>
      <c r="X82" t="s">
        <v>2867</v>
      </c>
    </row>
    <row r="83" spans="1:24" hidden="1" x14ac:dyDescent="0.25">
      <c r="A83">
        <v>10362</v>
      </c>
      <c r="B83">
        <v>22</v>
      </c>
      <c r="C83" s="2">
        <v>100</v>
      </c>
      <c r="D83" s="3">
        <v>1</v>
      </c>
      <c r="E83" s="4">
        <f>Table1[[#This Row],[PRICEEACH]]*Table1[[#This Row],[QUANTITYORDERED]]</f>
        <v>2200</v>
      </c>
      <c r="F83" s="1">
        <v>38353</v>
      </c>
      <c r="G83" s="12" t="s">
        <v>2848</v>
      </c>
      <c r="H83">
        <v>1</v>
      </c>
      <c r="I83">
        <v>1</v>
      </c>
      <c r="J83" s="3">
        <v>2005</v>
      </c>
      <c r="K83" s="3" t="s">
        <v>2849</v>
      </c>
      <c r="L83">
        <v>150</v>
      </c>
      <c r="M83" t="s">
        <v>3142</v>
      </c>
      <c r="N83" t="s">
        <v>3294</v>
      </c>
      <c r="O83" s="10">
        <v>6505556809</v>
      </c>
      <c r="P83" t="s">
        <v>3295</v>
      </c>
      <c r="Q83" t="s">
        <v>2874</v>
      </c>
      <c r="R83" t="s">
        <v>3500</v>
      </c>
      <c r="S83" t="s">
        <v>2853</v>
      </c>
      <c r="T83">
        <v>94217</v>
      </c>
      <c r="U83" t="s">
        <v>2854</v>
      </c>
      <c r="V83" t="s">
        <v>2875</v>
      </c>
      <c r="W83" t="s">
        <v>2876</v>
      </c>
      <c r="X83" t="s">
        <v>2867</v>
      </c>
    </row>
    <row r="84" spans="1:24" hidden="1" x14ac:dyDescent="0.25">
      <c r="A84">
        <v>10362</v>
      </c>
      <c r="B84">
        <v>50</v>
      </c>
      <c r="C84" s="2">
        <v>96.92</v>
      </c>
      <c r="D84" s="3">
        <v>2</v>
      </c>
      <c r="E84" s="4">
        <f>Table1[[#This Row],[PRICEEACH]]*Table1[[#This Row],[QUANTITYORDERED]]</f>
        <v>4846</v>
      </c>
      <c r="F84" s="1">
        <v>38353</v>
      </c>
      <c r="G84" s="12" t="s">
        <v>2848</v>
      </c>
      <c r="H84">
        <v>1</v>
      </c>
      <c r="I84">
        <v>1</v>
      </c>
      <c r="J84" s="3">
        <v>2005</v>
      </c>
      <c r="K84" s="3" t="s">
        <v>2849</v>
      </c>
      <c r="L84">
        <v>112</v>
      </c>
      <c r="M84" t="s">
        <v>3229</v>
      </c>
      <c r="N84" t="s">
        <v>3294</v>
      </c>
      <c r="O84" s="10">
        <v>6505556809</v>
      </c>
      <c r="P84" t="s">
        <v>3295</v>
      </c>
      <c r="Q84" t="s">
        <v>2874</v>
      </c>
      <c r="R84" t="s">
        <v>3500</v>
      </c>
      <c r="S84" t="s">
        <v>2853</v>
      </c>
      <c r="T84">
        <v>94217</v>
      </c>
      <c r="U84" t="s">
        <v>2854</v>
      </c>
      <c r="V84" t="s">
        <v>2875</v>
      </c>
      <c r="W84" t="s">
        <v>2876</v>
      </c>
      <c r="X84" t="s">
        <v>2867</v>
      </c>
    </row>
    <row r="85" spans="1:24" hidden="1" x14ac:dyDescent="0.25">
      <c r="A85">
        <v>10363</v>
      </c>
      <c r="B85">
        <v>28</v>
      </c>
      <c r="C85" s="2">
        <v>58.18</v>
      </c>
      <c r="D85" s="3">
        <v>13</v>
      </c>
      <c r="E85" s="4">
        <f>Table1[[#This Row],[PRICEEACH]]*Table1[[#This Row],[QUANTITYORDERED]]</f>
        <v>1629.04</v>
      </c>
      <c r="F85" s="1">
        <v>38353</v>
      </c>
      <c r="G85" s="12" t="s">
        <v>2848</v>
      </c>
      <c r="H85">
        <v>1</v>
      </c>
      <c r="I85">
        <v>1</v>
      </c>
      <c r="J85" s="3">
        <v>2005</v>
      </c>
      <c r="K85" s="3" t="s">
        <v>3331</v>
      </c>
      <c r="L85">
        <v>148</v>
      </c>
      <c r="M85" t="s">
        <v>3225</v>
      </c>
      <c r="N85" t="s">
        <v>3442</v>
      </c>
      <c r="O85" s="10" t="s">
        <v>3443</v>
      </c>
      <c r="P85" t="s">
        <v>3121</v>
      </c>
      <c r="Q85" t="s">
        <v>3122</v>
      </c>
      <c r="R85" t="s">
        <v>3508</v>
      </c>
      <c r="S85" t="s">
        <v>2917</v>
      </c>
      <c r="T85" t="s">
        <v>3123</v>
      </c>
      <c r="U85" t="s">
        <v>2861</v>
      </c>
      <c r="V85" t="s">
        <v>3120</v>
      </c>
      <c r="W85" t="s">
        <v>3124</v>
      </c>
      <c r="X85" t="s">
        <v>2857</v>
      </c>
    </row>
    <row r="86" spans="1:24" hidden="1" x14ac:dyDescent="0.25">
      <c r="A86">
        <v>10363</v>
      </c>
      <c r="B86">
        <v>21</v>
      </c>
      <c r="C86" s="2">
        <v>100</v>
      </c>
      <c r="D86" s="3">
        <v>8</v>
      </c>
      <c r="E86" s="4">
        <f>Table1[[#This Row],[PRICEEACH]]*Table1[[#This Row],[QUANTITYORDERED]]</f>
        <v>2100</v>
      </c>
      <c r="F86" s="1">
        <v>38353</v>
      </c>
      <c r="G86" s="12" t="s">
        <v>2848</v>
      </c>
      <c r="H86">
        <v>1</v>
      </c>
      <c r="I86">
        <v>1</v>
      </c>
      <c r="J86" s="3">
        <v>2005</v>
      </c>
      <c r="K86" s="3" t="s">
        <v>2849</v>
      </c>
      <c r="L86">
        <v>76</v>
      </c>
      <c r="M86" t="s">
        <v>3233</v>
      </c>
      <c r="N86" t="s">
        <v>3442</v>
      </c>
      <c r="O86" s="10" t="s">
        <v>3443</v>
      </c>
      <c r="P86" t="s">
        <v>3121</v>
      </c>
      <c r="Q86" t="s">
        <v>3122</v>
      </c>
      <c r="R86" t="s">
        <v>3508</v>
      </c>
      <c r="S86" t="s">
        <v>2917</v>
      </c>
      <c r="T86" t="s">
        <v>3123</v>
      </c>
      <c r="U86" t="s">
        <v>2861</v>
      </c>
      <c r="V86" t="s">
        <v>3120</v>
      </c>
      <c r="W86" t="s">
        <v>3124</v>
      </c>
      <c r="X86" t="s">
        <v>2867</v>
      </c>
    </row>
    <row r="87" spans="1:24" hidden="1" x14ac:dyDescent="0.25">
      <c r="A87">
        <v>10363</v>
      </c>
      <c r="B87">
        <v>21</v>
      </c>
      <c r="C87" s="2">
        <v>100</v>
      </c>
      <c r="D87" s="3">
        <v>15</v>
      </c>
      <c r="E87" s="4">
        <f>Table1[[#This Row],[PRICEEACH]]*Table1[[#This Row],[QUANTITYORDERED]]</f>
        <v>2100</v>
      </c>
      <c r="F87" s="1">
        <v>38353</v>
      </c>
      <c r="G87" s="12" t="s">
        <v>2848</v>
      </c>
      <c r="H87">
        <v>1</v>
      </c>
      <c r="I87">
        <v>1</v>
      </c>
      <c r="J87" s="3">
        <v>2005</v>
      </c>
      <c r="K87" s="3" t="s">
        <v>3331</v>
      </c>
      <c r="L87">
        <v>61</v>
      </c>
      <c r="M87" t="s">
        <v>3245</v>
      </c>
      <c r="N87" t="s">
        <v>3442</v>
      </c>
      <c r="O87" s="10" t="s">
        <v>3443</v>
      </c>
      <c r="P87" t="s">
        <v>3121</v>
      </c>
      <c r="Q87" t="s">
        <v>3122</v>
      </c>
      <c r="R87" t="s">
        <v>3508</v>
      </c>
      <c r="S87" t="s">
        <v>2917</v>
      </c>
      <c r="T87" t="s">
        <v>3123</v>
      </c>
      <c r="U87" t="s">
        <v>2861</v>
      </c>
      <c r="V87" t="s">
        <v>3120</v>
      </c>
      <c r="W87" t="s">
        <v>3124</v>
      </c>
      <c r="X87" t="s">
        <v>2857</v>
      </c>
    </row>
    <row r="88" spans="1:24" hidden="1" x14ac:dyDescent="0.25">
      <c r="A88">
        <v>10363</v>
      </c>
      <c r="B88">
        <v>22</v>
      </c>
      <c r="C88" s="2">
        <v>100</v>
      </c>
      <c r="D88" s="3">
        <v>7</v>
      </c>
      <c r="E88" s="4">
        <f>Table1[[#This Row],[PRICEEACH]]*Table1[[#This Row],[QUANTITYORDERED]]</f>
        <v>2200</v>
      </c>
      <c r="F88" s="1">
        <v>38353</v>
      </c>
      <c r="G88" s="12" t="s">
        <v>2848</v>
      </c>
      <c r="H88">
        <v>1</v>
      </c>
      <c r="I88">
        <v>1</v>
      </c>
      <c r="J88" s="3">
        <v>2005</v>
      </c>
      <c r="K88" s="3" t="s">
        <v>3331</v>
      </c>
      <c r="L88">
        <v>77</v>
      </c>
      <c r="M88" t="s">
        <v>3194</v>
      </c>
      <c r="N88" t="s">
        <v>3442</v>
      </c>
      <c r="O88" s="10" t="s">
        <v>3443</v>
      </c>
      <c r="P88" t="s">
        <v>3121</v>
      </c>
      <c r="Q88" t="s">
        <v>3122</v>
      </c>
      <c r="R88" t="s">
        <v>3508</v>
      </c>
      <c r="S88" t="s">
        <v>2917</v>
      </c>
      <c r="T88" t="s">
        <v>3123</v>
      </c>
      <c r="U88" t="s">
        <v>2861</v>
      </c>
      <c r="V88" t="s">
        <v>3120</v>
      </c>
      <c r="W88" t="s">
        <v>3124</v>
      </c>
      <c r="X88" t="s">
        <v>2867</v>
      </c>
    </row>
    <row r="89" spans="1:24" hidden="1" x14ac:dyDescent="0.25">
      <c r="A89">
        <v>10363</v>
      </c>
      <c r="B89">
        <v>24</v>
      </c>
      <c r="C89" s="2">
        <v>100</v>
      </c>
      <c r="D89" s="3">
        <v>11</v>
      </c>
      <c r="E89" s="4">
        <f>Table1[[#This Row],[PRICEEACH]]*Table1[[#This Row],[QUANTITYORDERED]]</f>
        <v>2400</v>
      </c>
      <c r="F89" s="1">
        <v>38353</v>
      </c>
      <c r="G89" s="12" t="s">
        <v>2848</v>
      </c>
      <c r="H89">
        <v>1</v>
      </c>
      <c r="I89">
        <v>1</v>
      </c>
      <c r="J89" s="3">
        <v>2005</v>
      </c>
      <c r="K89" s="3" t="s">
        <v>3331</v>
      </c>
      <c r="L89">
        <v>146</v>
      </c>
      <c r="M89" t="s">
        <v>3216</v>
      </c>
      <c r="N89" t="s">
        <v>3442</v>
      </c>
      <c r="O89" s="10" t="s">
        <v>3443</v>
      </c>
      <c r="P89" t="s">
        <v>3121</v>
      </c>
      <c r="Q89" t="s">
        <v>3122</v>
      </c>
      <c r="R89" t="s">
        <v>3508</v>
      </c>
      <c r="S89" t="s">
        <v>2917</v>
      </c>
      <c r="T89" t="s">
        <v>3123</v>
      </c>
      <c r="U89" t="s">
        <v>2861</v>
      </c>
      <c r="V89" t="s">
        <v>3120</v>
      </c>
      <c r="W89" t="s">
        <v>3124</v>
      </c>
      <c r="X89" t="s">
        <v>2867</v>
      </c>
    </row>
    <row r="90" spans="1:24" hidden="1" x14ac:dyDescent="0.25">
      <c r="A90">
        <v>10363</v>
      </c>
      <c r="B90">
        <v>43</v>
      </c>
      <c r="C90" s="2">
        <v>61.23</v>
      </c>
      <c r="D90" s="3">
        <v>14</v>
      </c>
      <c r="E90" s="4">
        <f>Table1[[#This Row],[PRICEEACH]]*Table1[[#This Row],[QUANTITYORDERED]]</f>
        <v>2632.89</v>
      </c>
      <c r="F90" s="1">
        <v>38353</v>
      </c>
      <c r="G90" s="12" t="s">
        <v>2848</v>
      </c>
      <c r="H90">
        <v>1</v>
      </c>
      <c r="I90">
        <v>1</v>
      </c>
      <c r="J90" s="3">
        <v>2005</v>
      </c>
      <c r="K90" s="3" t="s">
        <v>2849</v>
      </c>
      <c r="L90">
        <v>69</v>
      </c>
      <c r="M90" t="s">
        <v>3237</v>
      </c>
      <c r="N90" t="s">
        <v>3442</v>
      </c>
      <c r="O90" s="10" t="s">
        <v>3443</v>
      </c>
      <c r="P90" t="s">
        <v>3121</v>
      </c>
      <c r="Q90" t="s">
        <v>3122</v>
      </c>
      <c r="R90" t="s">
        <v>3508</v>
      </c>
      <c r="S90" t="s">
        <v>2917</v>
      </c>
      <c r="T90" t="s">
        <v>3123</v>
      </c>
      <c r="U90" t="s">
        <v>2861</v>
      </c>
      <c r="V90" t="s">
        <v>3120</v>
      </c>
      <c r="W90" t="s">
        <v>3124</v>
      </c>
      <c r="X90" t="s">
        <v>2857</v>
      </c>
    </row>
    <row r="91" spans="1:24" hidden="1" x14ac:dyDescent="0.25">
      <c r="A91">
        <v>10363</v>
      </c>
      <c r="B91">
        <v>46</v>
      </c>
      <c r="C91" s="2">
        <v>60.3</v>
      </c>
      <c r="D91" s="3">
        <v>10</v>
      </c>
      <c r="E91" s="4">
        <f>Table1[[#This Row],[PRICEEACH]]*Table1[[#This Row],[QUANTITYORDERED]]</f>
        <v>2773.7999999999997</v>
      </c>
      <c r="F91" s="1">
        <v>38353</v>
      </c>
      <c r="G91" s="12" t="s">
        <v>2848</v>
      </c>
      <c r="H91">
        <v>1</v>
      </c>
      <c r="I91">
        <v>1</v>
      </c>
      <c r="J91" s="3">
        <v>2005</v>
      </c>
      <c r="K91" s="3" t="s">
        <v>3331</v>
      </c>
      <c r="L91">
        <v>80</v>
      </c>
      <c r="M91" t="s">
        <v>3214</v>
      </c>
      <c r="N91" t="s">
        <v>3442</v>
      </c>
      <c r="O91" s="10" t="s">
        <v>3443</v>
      </c>
      <c r="P91" t="s">
        <v>3121</v>
      </c>
      <c r="Q91" t="s">
        <v>3122</v>
      </c>
      <c r="R91" t="s">
        <v>3508</v>
      </c>
      <c r="S91" t="s">
        <v>2917</v>
      </c>
      <c r="T91" t="s">
        <v>3123</v>
      </c>
      <c r="U91" t="s">
        <v>2861</v>
      </c>
      <c r="V91" t="s">
        <v>3120</v>
      </c>
      <c r="W91" t="s">
        <v>3124</v>
      </c>
      <c r="X91" t="s">
        <v>2857</v>
      </c>
    </row>
    <row r="92" spans="1:24" hidden="1" x14ac:dyDescent="0.25">
      <c r="A92">
        <v>10363</v>
      </c>
      <c r="B92">
        <v>34</v>
      </c>
      <c r="C92" s="2">
        <v>81.62</v>
      </c>
      <c r="D92" s="3">
        <v>5</v>
      </c>
      <c r="E92" s="4">
        <f>Table1[[#This Row],[PRICEEACH]]*Table1[[#This Row],[QUANTITYORDERED]]</f>
        <v>2775.08</v>
      </c>
      <c r="F92" s="1">
        <v>38353</v>
      </c>
      <c r="G92" s="12" t="s">
        <v>2848</v>
      </c>
      <c r="H92">
        <v>1</v>
      </c>
      <c r="I92">
        <v>1</v>
      </c>
      <c r="J92" s="3">
        <v>2005</v>
      </c>
      <c r="K92" s="3" t="s">
        <v>3331</v>
      </c>
      <c r="L92">
        <v>79</v>
      </c>
      <c r="M92" t="s">
        <v>3149</v>
      </c>
      <c r="N92" t="s">
        <v>3442</v>
      </c>
      <c r="O92" s="10" t="s">
        <v>3443</v>
      </c>
      <c r="P92" t="s">
        <v>3121</v>
      </c>
      <c r="Q92" t="s">
        <v>3122</v>
      </c>
      <c r="R92" t="s">
        <v>3508</v>
      </c>
      <c r="S92" t="s">
        <v>2917</v>
      </c>
      <c r="T92" t="s">
        <v>3123</v>
      </c>
      <c r="U92" t="s">
        <v>2861</v>
      </c>
      <c r="V92" t="s">
        <v>3120</v>
      </c>
      <c r="W92" t="s">
        <v>3124</v>
      </c>
      <c r="X92" t="s">
        <v>2857</v>
      </c>
    </row>
    <row r="93" spans="1:24" hidden="1" x14ac:dyDescent="0.25">
      <c r="A93">
        <v>10363</v>
      </c>
      <c r="B93">
        <v>33</v>
      </c>
      <c r="C93" s="2">
        <v>85.39</v>
      </c>
      <c r="D93" s="3">
        <v>3</v>
      </c>
      <c r="E93" s="4">
        <f>Table1[[#This Row],[PRICEEACH]]*Table1[[#This Row],[QUANTITYORDERED]]</f>
        <v>2817.87</v>
      </c>
      <c r="F93" s="1">
        <v>38353</v>
      </c>
      <c r="G93" s="12" t="s">
        <v>2848</v>
      </c>
      <c r="H93">
        <v>1</v>
      </c>
      <c r="I93">
        <v>1</v>
      </c>
      <c r="J93" s="3">
        <v>2005</v>
      </c>
      <c r="K93" s="3" t="s">
        <v>3331</v>
      </c>
      <c r="L93">
        <v>194</v>
      </c>
      <c r="M93" t="s">
        <v>3092</v>
      </c>
      <c r="N93" t="s">
        <v>3442</v>
      </c>
      <c r="O93" s="10" t="s">
        <v>3443</v>
      </c>
      <c r="P93" t="s">
        <v>3121</v>
      </c>
      <c r="Q93" t="s">
        <v>3122</v>
      </c>
      <c r="R93" t="s">
        <v>3508</v>
      </c>
      <c r="S93" t="s">
        <v>2917</v>
      </c>
      <c r="T93" t="s">
        <v>3123</v>
      </c>
      <c r="U93" t="s">
        <v>2861</v>
      </c>
      <c r="V93" t="s">
        <v>3120</v>
      </c>
      <c r="W93" t="s">
        <v>3124</v>
      </c>
      <c r="X93" t="s">
        <v>2857</v>
      </c>
    </row>
    <row r="94" spans="1:24" hidden="1" x14ac:dyDescent="0.25">
      <c r="A94">
        <v>10363</v>
      </c>
      <c r="B94">
        <v>32</v>
      </c>
      <c r="C94" s="2">
        <v>89.12</v>
      </c>
      <c r="D94" s="3">
        <v>12</v>
      </c>
      <c r="E94" s="4">
        <f>Table1[[#This Row],[PRICEEACH]]*Table1[[#This Row],[QUANTITYORDERED]]</f>
        <v>2851.84</v>
      </c>
      <c r="F94" s="1">
        <v>38353</v>
      </c>
      <c r="G94" s="12" t="s">
        <v>2848</v>
      </c>
      <c r="H94">
        <v>1</v>
      </c>
      <c r="I94">
        <v>1</v>
      </c>
      <c r="J94" s="3">
        <v>2005</v>
      </c>
      <c r="K94" s="3" t="s">
        <v>2849</v>
      </c>
      <c r="L94">
        <v>62</v>
      </c>
      <c r="M94" t="s">
        <v>3218</v>
      </c>
      <c r="N94" t="s">
        <v>3442</v>
      </c>
      <c r="O94" s="10" t="s">
        <v>3443</v>
      </c>
      <c r="P94" t="s">
        <v>3121</v>
      </c>
      <c r="Q94" t="s">
        <v>3122</v>
      </c>
      <c r="R94" t="s">
        <v>3508</v>
      </c>
      <c r="S94" t="s">
        <v>2917</v>
      </c>
      <c r="T94" t="s">
        <v>3123</v>
      </c>
      <c r="U94" t="s">
        <v>2861</v>
      </c>
      <c r="V94" t="s">
        <v>3120</v>
      </c>
      <c r="W94" t="s">
        <v>3124</v>
      </c>
      <c r="X94" t="s">
        <v>2857</v>
      </c>
    </row>
    <row r="95" spans="1:24" hidden="1" x14ac:dyDescent="0.25">
      <c r="A95">
        <v>10363</v>
      </c>
      <c r="B95">
        <v>31</v>
      </c>
      <c r="C95" s="2">
        <v>94.58</v>
      </c>
      <c r="D95" s="3">
        <v>1</v>
      </c>
      <c r="E95" s="4">
        <f>Table1[[#This Row],[PRICEEACH]]*Table1[[#This Row],[QUANTITYORDERED]]</f>
        <v>2931.98</v>
      </c>
      <c r="F95" s="1">
        <v>38353</v>
      </c>
      <c r="G95" s="12" t="s">
        <v>2848</v>
      </c>
      <c r="H95">
        <v>1</v>
      </c>
      <c r="I95">
        <v>1</v>
      </c>
      <c r="J95" s="3">
        <v>2005</v>
      </c>
      <c r="K95" s="3" t="s">
        <v>3331</v>
      </c>
      <c r="L95">
        <v>140</v>
      </c>
      <c r="M95" t="s">
        <v>3249</v>
      </c>
      <c r="N95" t="s">
        <v>3442</v>
      </c>
      <c r="O95" s="10" t="s">
        <v>3443</v>
      </c>
      <c r="P95" t="s">
        <v>3121</v>
      </c>
      <c r="Q95" t="s">
        <v>3122</v>
      </c>
      <c r="R95" t="s">
        <v>3508</v>
      </c>
      <c r="S95" t="s">
        <v>2917</v>
      </c>
      <c r="T95" t="s">
        <v>3123</v>
      </c>
      <c r="U95" t="s">
        <v>2861</v>
      </c>
      <c r="V95" t="s">
        <v>3120</v>
      </c>
      <c r="W95" t="s">
        <v>3124</v>
      </c>
      <c r="X95" t="s">
        <v>2857</v>
      </c>
    </row>
    <row r="96" spans="1:24" hidden="1" x14ac:dyDescent="0.25">
      <c r="A96">
        <v>10363</v>
      </c>
      <c r="B96">
        <v>34</v>
      </c>
      <c r="C96" s="2">
        <v>96.73</v>
      </c>
      <c r="D96" s="3">
        <v>4</v>
      </c>
      <c r="E96" s="4">
        <f>Table1[[#This Row],[PRICEEACH]]*Table1[[#This Row],[QUANTITYORDERED]]</f>
        <v>3288.82</v>
      </c>
      <c r="F96" s="1">
        <v>38353</v>
      </c>
      <c r="G96" s="12" t="s">
        <v>2848</v>
      </c>
      <c r="H96">
        <v>1</v>
      </c>
      <c r="I96">
        <v>1</v>
      </c>
      <c r="J96" s="3">
        <v>2005</v>
      </c>
      <c r="K96" s="3" t="s">
        <v>3331</v>
      </c>
      <c r="L96">
        <v>117</v>
      </c>
      <c r="M96" t="s">
        <v>3146</v>
      </c>
      <c r="N96" t="s">
        <v>3442</v>
      </c>
      <c r="O96" s="10" t="s">
        <v>3443</v>
      </c>
      <c r="P96" t="s">
        <v>3121</v>
      </c>
      <c r="Q96" t="s">
        <v>3122</v>
      </c>
      <c r="R96" t="s">
        <v>3508</v>
      </c>
      <c r="S96" t="s">
        <v>2917</v>
      </c>
      <c r="T96" t="s">
        <v>3123</v>
      </c>
      <c r="U96" t="s">
        <v>2861</v>
      </c>
      <c r="V96" t="s">
        <v>3120</v>
      </c>
      <c r="W96" t="s">
        <v>3124</v>
      </c>
      <c r="X96" t="s">
        <v>2867</v>
      </c>
    </row>
    <row r="97" spans="1:24" hidden="1" x14ac:dyDescent="0.25">
      <c r="A97">
        <v>10363</v>
      </c>
      <c r="B97">
        <v>46</v>
      </c>
      <c r="C97" s="2">
        <v>88.45</v>
      </c>
      <c r="D97" s="3">
        <v>6</v>
      </c>
      <c r="E97" s="4">
        <f>Table1[[#This Row],[PRICEEACH]]*Table1[[#This Row],[QUANTITYORDERED]]</f>
        <v>4068.7000000000003</v>
      </c>
      <c r="F97" s="1">
        <v>38353</v>
      </c>
      <c r="G97" s="12" t="s">
        <v>2848</v>
      </c>
      <c r="H97">
        <v>1</v>
      </c>
      <c r="I97">
        <v>1</v>
      </c>
      <c r="J97" s="3">
        <v>2005</v>
      </c>
      <c r="K97" s="3" t="s">
        <v>3331</v>
      </c>
      <c r="L97">
        <v>115</v>
      </c>
      <c r="M97" t="s">
        <v>3156</v>
      </c>
      <c r="N97" t="s">
        <v>3442</v>
      </c>
      <c r="O97" s="10" t="s">
        <v>3443</v>
      </c>
      <c r="P97" t="s">
        <v>3121</v>
      </c>
      <c r="Q97" t="s">
        <v>3122</v>
      </c>
      <c r="R97" t="s">
        <v>3508</v>
      </c>
      <c r="S97" t="s">
        <v>2917</v>
      </c>
      <c r="T97" t="s">
        <v>3123</v>
      </c>
      <c r="U97" t="s">
        <v>2861</v>
      </c>
      <c r="V97" t="s">
        <v>3120</v>
      </c>
      <c r="W97" t="s">
        <v>3124</v>
      </c>
      <c r="X97" t="s">
        <v>2867</v>
      </c>
    </row>
    <row r="98" spans="1:24" hidden="1" x14ac:dyDescent="0.25">
      <c r="A98">
        <v>10363</v>
      </c>
      <c r="B98">
        <v>43</v>
      </c>
      <c r="C98" s="2">
        <v>100</v>
      </c>
      <c r="D98" s="3">
        <v>9</v>
      </c>
      <c r="E98" s="4">
        <f>Table1[[#This Row],[PRICEEACH]]*Table1[[#This Row],[QUANTITYORDERED]]</f>
        <v>4300</v>
      </c>
      <c r="F98" s="1">
        <v>38353</v>
      </c>
      <c r="G98" s="12" t="s">
        <v>2848</v>
      </c>
      <c r="H98">
        <v>1</v>
      </c>
      <c r="I98">
        <v>1</v>
      </c>
      <c r="J98" s="3">
        <v>2005</v>
      </c>
      <c r="K98" s="3" t="s">
        <v>3331</v>
      </c>
      <c r="L98">
        <v>80</v>
      </c>
      <c r="M98" t="s">
        <v>3255</v>
      </c>
      <c r="N98" t="s">
        <v>3442</v>
      </c>
      <c r="O98" s="10" t="s">
        <v>3443</v>
      </c>
      <c r="P98" t="s">
        <v>3121</v>
      </c>
      <c r="Q98" t="s">
        <v>3122</v>
      </c>
      <c r="R98" t="s">
        <v>3508</v>
      </c>
      <c r="S98" t="s">
        <v>2917</v>
      </c>
      <c r="T98" t="s">
        <v>3123</v>
      </c>
      <c r="U98" t="s">
        <v>2861</v>
      </c>
      <c r="V98" t="s">
        <v>3120</v>
      </c>
      <c r="W98" t="s">
        <v>3124</v>
      </c>
      <c r="X98" t="s">
        <v>2867</v>
      </c>
    </row>
    <row r="99" spans="1:24" hidden="1" x14ac:dyDescent="0.25">
      <c r="A99">
        <v>10363</v>
      </c>
      <c r="B99">
        <v>50</v>
      </c>
      <c r="C99" s="2">
        <v>100</v>
      </c>
      <c r="D99" s="3">
        <v>2</v>
      </c>
      <c r="E99" s="4">
        <f>Table1[[#This Row],[PRICEEACH]]*Table1[[#This Row],[QUANTITYORDERED]]</f>
        <v>5000</v>
      </c>
      <c r="F99" s="1">
        <v>38353</v>
      </c>
      <c r="G99" s="12" t="s">
        <v>2848</v>
      </c>
      <c r="H99">
        <v>1</v>
      </c>
      <c r="I99">
        <v>1</v>
      </c>
      <c r="J99" s="3">
        <v>2005</v>
      </c>
      <c r="K99" s="3" t="s">
        <v>2849</v>
      </c>
      <c r="L99">
        <v>99</v>
      </c>
      <c r="M99" t="s">
        <v>3257</v>
      </c>
      <c r="N99" t="s">
        <v>3442</v>
      </c>
      <c r="O99" s="10" t="s">
        <v>3443</v>
      </c>
      <c r="P99" t="s">
        <v>3121</v>
      </c>
      <c r="Q99" t="s">
        <v>3122</v>
      </c>
      <c r="R99" t="s">
        <v>3508</v>
      </c>
      <c r="S99" t="s">
        <v>2917</v>
      </c>
      <c r="T99" t="s">
        <v>3123</v>
      </c>
      <c r="U99" t="s">
        <v>2861</v>
      </c>
      <c r="V99" t="s">
        <v>3120</v>
      </c>
      <c r="W99" t="s">
        <v>3124</v>
      </c>
      <c r="X99" t="s">
        <v>2867</v>
      </c>
    </row>
    <row r="100" spans="1:24" hidden="1" x14ac:dyDescent="0.25">
      <c r="A100">
        <v>10364</v>
      </c>
      <c r="B100">
        <v>48</v>
      </c>
      <c r="C100" s="2">
        <v>48.28</v>
      </c>
      <c r="D100" s="3">
        <v>1</v>
      </c>
      <c r="E100" s="4">
        <f>Table1[[#This Row],[PRICEEACH]]*Table1[[#This Row],[QUANTITYORDERED]]</f>
        <v>2317.44</v>
      </c>
      <c r="F100" s="1">
        <v>38353</v>
      </c>
      <c r="G100" s="12" t="s">
        <v>2848</v>
      </c>
      <c r="H100">
        <v>1</v>
      </c>
      <c r="I100">
        <v>1</v>
      </c>
      <c r="J100" s="3">
        <v>2005</v>
      </c>
      <c r="K100" s="3" t="s">
        <v>2849</v>
      </c>
      <c r="L100">
        <v>40</v>
      </c>
      <c r="M100" t="s">
        <v>3258</v>
      </c>
      <c r="N100" t="s">
        <v>3432</v>
      </c>
      <c r="O100" s="10" t="s">
        <v>3097</v>
      </c>
      <c r="P100" t="s">
        <v>3098</v>
      </c>
      <c r="Q100" t="s">
        <v>3096</v>
      </c>
      <c r="R100" t="s">
        <v>3485</v>
      </c>
      <c r="S100" t="s">
        <v>2860</v>
      </c>
      <c r="T100">
        <v>13008</v>
      </c>
      <c r="U100" t="s">
        <v>2861</v>
      </c>
      <c r="V100" t="s">
        <v>3099</v>
      </c>
      <c r="W100" t="s">
        <v>3100</v>
      </c>
      <c r="X100" t="s">
        <v>2857</v>
      </c>
    </row>
    <row r="101" spans="1:24" hidden="1" x14ac:dyDescent="0.25">
      <c r="A101">
        <v>10365</v>
      </c>
      <c r="B101">
        <v>22</v>
      </c>
      <c r="C101" s="2">
        <v>100</v>
      </c>
      <c r="D101" s="3">
        <v>3</v>
      </c>
      <c r="E101" s="4">
        <f>Table1[[#This Row],[PRICEEACH]]*Table1[[#This Row],[QUANTITYORDERED]]</f>
        <v>2200</v>
      </c>
      <c r="F101" s="1">
        <v>38353</v>
      </c>
      <c r="G101" s="12" t="s">
        <v>2848</v>
      </c>
      <c r="H101">
        <v>1</v>
      </c>
      <c r="I101">
        <v>1</v>
      </c>
      <c r="J101" s="3">
        <v>2005</v>
      </c>
      <c r="K101" s="3" t="s">
        <v>2849</v>
      </c>
      <c r="L101">
        <v>102</v>
      </c>
      <c r="M101" t="s">
        <v>3263</v>
      </c>
      <c r="N101" t="s">
        <v>3389</v>
      </c>
      <c r="O101" s="10">
        <v>5085559555</v>
      </c>
      <c r="P101" t="s">
        <v>3390</v>
      </c>
      <c r="Q101" t="s">
        <v>3325</v>
      </c>
      <c r="R101" t="s">
        <v>2912</v>
      </c>
      <c r="S101" t="s">
        <v>2853</v>
      </c>
      <c r="T101">
        <v>50553</v>
      </c>
      <c r="U101" t="s">
        <v>2854</v>
      </c>
      <c r="V101" t="s">
        <v>3043</v>
      </c>
      <c r="W101" t="s">
        <v>3391</v>
      </c>
      <c r="X101" t="s">
        <v>2867</v>
      </c>
    </row>
    <row r="102" spans="1:24" hidden="1" x14ac:dyDescent="0.25">
      <c r="A102">
        <v>10365</v>
      </c>
      <c r="B102">
        <v>30</v>
      </c>
      <c r="C102" s="2">
        <v>87.06</v>
      </c>
      <c r="D102" s="3">
        <v>1</v>
      </c>
      <c r="E102" s="4">
        <f>Table1[[#This Row],[PRICEEACH]]*Table1[[#This Row],[QUANTITYORDERED]]</f>
        <v>2611.8000000000002</v>
      </c>
      <c r="F102" s="1">
        <v>38353</v>
      </c>
      <c r="G102" s="12" t="s">
        <v>2848</v>
      </c>
      <c r="H102">
        <v>1</v>
      </c>
      <c r="I102">
        <v>1</v>
      </c>
      <c r="J102" s="3">
        <v>2005</v>
      </c>
      <c r="K102" s="3" t="s">
        <v>3331</v>
      </c>
      <c r="L102">
        <v>141</v>
      </c>
      <c r="M102" t="s">
        <v>3163</v>
      </c>
      <c r="N102" t="s">
        <v>3389</v>
      </c>
      <c r="O102" s="10">
        <v>5085559555</v>
      </c>
      <c r="P102" t="s">
        <v>3390</v>
      </c>
      <c r="Q102" t="s">
        <v>3325</v>
      </c>
      <c r="R102" t="s">
        <v>2912</v>
      </c>
      <c r="S102" t="s">
        <v>2853</v>
      </c>
      <c r="T102">
        <v>50553</v>
      </c>
      <c r="U102" t="s">
        <v>2854</v>
      </c>
      <c r="V102" t="s">
        <v>3043</v>
      </c>
      <c r="W102" t="s">
        <v>3391</v>
      </c>
      <c r="X102" t="s">
        <v>2857</v>
      </c>
    </row>
    <row r="103" spans="1:24" hidden="1" x14ac:dyDescent="0.25">
      <c r="A103">
        <v>10365</v>
      </c>
      <c r="B103">
        <v>44</v>
      </c>
      <c r="C103" s="2">
        <v>100</v>
      </c>
      <c r="D103" s="3">
        <v>2</v>
      </c>
      <c r="E103" s="4">
        <f>Table1[[#This Row],[PRICEEACH]]*Table1[[#This Row],[QUANTITYORDERED]]</f>
        <v>4400</v>
      </c>
      <c r="F103" s="1">
        <v>38353</v>
      </c>
      <c r="G103" s="12" t="s">
        <v>2848</v>
      </c>
      <c r="H103">
        <v>1</v>
      </c>
      <c r="I103">
        <v>1</v>
      </c>
      <c r="J103" s="3">
        <v>2005</v>
      </c>
      <c r="K103" s="3" t="s">
        <v>2849</v>
      </c>
      <c r="L103">
        <v>81</v>
      </c>
      <c r="M103" t="s">
        <v>3267</v>
      </c>
      <c r="N103" t="s">
        <v>3389</v>
      </c>
      <c r="O103" s="10">
        <v>5085559555</v>
      </c>
      <c r="P103" t="s">
        <v>3390</v>
      </c>
      <c r="Q103" t="s">
        <v>3325</v>
      </c>
      <c r="R103" t="s">
        <v>2912</v>
      </c>
      <c r="S103" t="s">
        <v>2853</v>
      </c>
      <c r="T103">
        <v>50553</v>
      </c>
      <c r="U103" t="s">
        <v>2854</v>
      </c>
      <c r="V103" t="s">
        <v>3043</v>
      </c>
      <c r="W103" t="s">
        <v>3391</v>
      </c>
      <c r="X103" t="s">
        <v>2867</v>
      </c>
    </row>
    <row r="104" spans="1:24" hidden="1" x14ac:dyDescent="0.25">
      <c r="A104">
        <v>10366</v>
      </c>
      <c r="B104">
        <v>34</v>
      </c>
      <c r="C104" s="2">
        <v>100</v>
      </c>
      <c r="D104" s="3">
        <v>3</v>
      </c>
      <c r="E104" s="4">
        <f>Table1[[#This Row],[PRICEEACH]]*Table1[[#This Row],[QUANTITYORDERED]]</f>
        <v>3400</v>
      </c>
      <c r="F104" s="1">
        <v>38353</v>
      </c>
      <c r="G104" s="12" t="s">
        <v>2848</v>
      </c>
      <c r="H104">
        <v>1</v>
      </c>
      <c r="I104">
        <v>1</v>
      </c>
      <c r="J104" s="3">
        <v>2005</v>
      </c>
      <c r="K104" s="3" t="s">
        <v>3331</v>
      </c>
      <c r="L104">
        <v>142</v>
      </c>
      <c r="M104" t="s">
        <v>3195</v>
      </c>
      <c r="N104" t="s">
        <v>3477</v>
      </c>
      <c r="O104" s="10" t="s">
        <v>3478</v>
      </c>
      <c r="P104" t="s">
        <v>3188</v>
      </c>
      <c r="Q104" t="s">
        <v>3189</v>
      </c>
      <c r="R104" t="s">
        <v>3503</v>
      </c>
      <c r="S104" t="s">
        <v>3060</v>
      </c>
      <c r="T104" t="s">
        <v>3190</v>
      </c>
      <c r="U104" t="s">
        <v>2861</v>
      </c>
      <c r="V104" t="s">
        <v>3191</v>
      </c>
      <c r="W104" t="s">
        <v>3192</v>
      </c>
      <c r="X104" t="s">
        <v>2867</v>
      </c>
    </row>
    <row r="105" spans="1:24" hidden="1" x14ac:dyDescent="0.25">
      <c r="A105">
        <v>10366</v>
      </c>
      <c r="B105">
        <v>34</v>
      </c>
      <c r="C105" s="2">
        <v>100</v>
      </c>
      <c r="D105" s="3">
        <v>1</v>
      </c>
      <c r="E105" s="4">
        <f>Table1[[#This Row],[PRICEEACH]]*Table1[[#This Row],[QUANTITYORDERED]]</f>
        <v>3400</v>
      </c>
      <c r="F105" s="1">
        <v>38353</v>
      </c>
      <c r="G105" s="12" t="s">
        <v>2848</v>
      </c>
      <c r="H105">
        <v>1</v>
      </c>
      <c r="I105">
        <v>1</v>
      </c>
      <c r="J105" s="3">
        <v>2005</v>
      </c>
      <c r="K105" s="3" t="s">
        <v>3331</v>
      </c>
      <c r="L105">
        <v>169</v>
      </c>
      <c r="M105" t="s">
        <v>3211</v>
      </c>
      <c r="N105" t="s">
        <v>3477</v>
      </c>
      <c r="O105" s="10" t="s">
        <v>3478</v>
      </c>
      <c r="P105" t="s">
        <v>3188</v>
      </c>
      <c r="Q105" t="s">
        <v>3189</v>
      </c>
      <c r="R105" t="s">
        <v>3503</v>
      </c>
      <c r="S105" t="s">
        <v>3060</v>
      </c>
      <c r="T105" t="s">
        <v>3190</v>
      </c>
      <c r="U105" t="s">
        <v>2861</v>
      </c>
      <c r="V105" t="s">
        <v>3191</v>
      </c>
      <c r="W105" t="s">
        <v>3192</v>
      </c>
      <c r="X105" t="s">
        <v>2867</v>
      </c>
    </row>
    <row r="106" spans="1:24" hidden="1" x14ac:dyDescent="0.25">
      <c r="A106">
        <v>10366</v>
      </c>
      <c r="B106">
        <v>49</v>
      </c>
      <c r="C106" s="2">
        <v>100</v>
      </c>
      <c r="D106" s="3">
        <v>2</v>
      </c>
      <c r="E106" s="4">
        <f>Table1[[#This Row],[PRICEEACH]]*Table1[[#This Row],[QUANTITYORDERED]]</f>
        <v>4900</v>
      </c>
      <c r="F106" s="1">
        <v>38353</v>
      </c>
      <c r="G106" s="12" t="s">
        <v>2848</v>
      </c>
      <c r="H106">
        <v>1</v>
      </c>
      <c r="I106">
        <v>1</v>
      </c>
      <c r="J106" s="3">
        <v>2005</v>
      </c>
      <c r="K106" s="3" t="s">
        <v>3331</v>
      </c>
      <c r="L106">
        <v>132</v>
      </c>
      <c r="M106" t="s">
        <v>3204</v>
      </c>
      <c r="N106" t="s">
        <v>3477</v>
      </c>
      <c r="O106" s="10" t="s">
        <v>3478</v>
      </c>
      <c r="P106" t="s">
        <v>3188</v>
      </c>
      <c r="Q106" t="s">
        <v>3189</v>
      </c>
      <c r="R106" t="s">
        <v>3503</v>
      </c>
      <c r="S106" t="s">
        <v>3060</v>
      </c>
      <c r="T106" t="s">
        <v>3190</v>
      </c>
      <c r="U106" t="s">
        <v>2861</v>
      </c>
      <c r="V106" t="s">
        <v>3191</v>
      </c>
      <c r="W106" t="s">
        <v>3192</v>
      </c>
      <c r="X106" t="s">
        <v>2867</v>
      </c>
    </row>
    <row r="107" spans="1:24" hidden="1" x14ac:dyDescent="0.25">
      <c r="A107">
        <v>10367</v>
      </c>
      <c r="B107">
        <v>23</v>
      </c>
      <c r="C107" s="2">
        <v>36.29</v>
      </c>
      <c r="D107" s="3">
        <v>13</v>
      </c>
      <c r="E107" s="4">
        <f>Table1[[#This Row],[PRICEEACH]]*Table1[[#This Row],[QUANTITYORDERED]]</f>
        <v>834.67</v>
      </c>
      <c r="F107" s="1">
        <v>38353</v>
      </c>
      <c r="G107" s="12" t="s">
        <v>3084</v>
      </c>
      <c r="H107">
        <v>1</v>
      </c>
      <c r="I107">
        <v>1</v>
      </c>
      <c r="J107" s="3">
        <v>2005</v>
      </c>
      <c r="K107" s="3" t="s">
        <v>3468</v>
      </c>
      <c r="L107">
        <v>33</v>
      </c>
      <c r="M107" t="s">
        <v>3232</v>
      </c>
      <c r="N107" t="s">
        <v>2868</v>
      </c>
      <c r="O107" s="10">
        <v>6265557265</v>
      </c>
      <c r="P107" t="s">
        <v>3290</v>
      </c>
      <c r="Q107" t="s">
        <v>2869</v>
      </c>
      <c r="R107" t="s">
        <v>2870</v>
      </c>
      <c r="S107" t="s">
        <v>2853</v>
      </c>
      <c r="T107">
        <v>90003</v>
      </c>
      <c r="U107" t="s">
        <v>2854</v>
      </c>
      <c r="V107" t="s">
        <v>2871</v>
      </c>
      <c r="W107" t="s">
        <v>2872</v>
      </c>
      <c r="X107" t="s">
        <v>2857</v>
      </c>
    </row>
    <row r="108" spans="1:24" hidden="1" x14ac:dyDescent="0.25">
      <c r="A108">
        <v>10367</v>
      </c>
      <c r="B108">
        <v>28</v>
      </c>
      <c r="C108" s="2">
        <v>30.59</v>
      </c>
      <c r="D108" s="3">
        <v>12</v>
      </c>
      <c r="E108" s="4">
        <f>Table1[[#This Row],[PRICEEACH]]*Table1[[#This Row],[QUANTITYORDERED]]</f>
        <v>856.52</v>
      </c>
      <c r="F108" s="1">
        <v>38353</v>
      </c>
      <c r="G108" s="12" t="s">
        <v>3084</v>
      </c>
      <c r="H108">
        <v>1</v>
      </c>
      <c r="I108">
        <v>1</v>
      </c>
      <c r="J108" s="3">
        <v>2005</v>
      </c>
      <c r="K108" s="3" t="s">
        <v>3468</v>
      </c>
      <c r="L108">
        <v>44</v>
      </c>
      <c r="M108" t="s">
        <v>3235</v>
      </c>
      <c r="N108" t="s">
        <v>2868</v>
      </c>
      <c r="O108" s="10">
        <v>6265557265</v>
      </c>
      <c r="P108" t="s">
        <v>3290</v>
      </c>
      <c r="Q108" t="s">
        <v>2869</v>
      </c>
      <c r="R108" t="s">
        <v>2870</v>
      </c>
      <c r="S108" t="s">
        <v>2853</v>
      </c>
      <c r="T108">
        <v>90003</v>
      </c>
      <c r="U108" t="s">
        <v>2854</v>
      </c>
      <c r="V108" t="s">
        <v>2871</v>
      </c>
      <c r="W108" t="s">
        <v>2872</v>
      </c>
      <c r="X108" t="s">
        <v>2857</v>
      </c>
    </row>
    <row r="109" spans="1:24" hidden="1" x14ac:dyDescent="0.25">
      <c r="A109">
        <v>10367</v>
      </c>
      <c r="B109">
        <v>21</v>
      </c>
      <c r="C109" s="2">
        <v>60.37</v>
      </c>
      <c r="D109" s="3">
        <v>10</v>
      </c>
      <c r="E109" s="4">
        <f>Table1[[#This Row],[PRICEEACH]]*Table1[[#This Row],[QUANTITYORDERED]]</f>
        <v>1267.77</v>
      </c>
      <c r="F109" s="1">
        <v>38353</v>
      </c>
      <c r="G109" s="12" t="s">
        <v>3084</v>
      </c>
      <c r="H109">
        <v>1</v>
      </c>
      <c r="I109">
        <v>1</v>
      </c>
      <c r="J109" s="3">
        <v>2005</v>
      </c>
      <c r="K109" s="3" t="s">
        <v>3331</v>
      </c>
      <c r="L109">
        <v>73</v>
      </c>
      <c r="M109" t="s">
        <v>3227</v>
      </c>
      <c r="N109" t="s">
        <v>2868</v>
      </c>
      <c r="O109" s="10">
        <v>6265557265</v>
      </c>
      <c r="P109" t="s">
        <v>3290</v>
      </c>
      <c r="Q109" t="s">
        <v>2869</v>
      </c>
      <c r="R109" t="s">
        <v>2870</v>
      </c>
      <c r="S109" t="s">
        <v>2853</v>
      </c>
      <c r="T109">
        <v>90003</v>
      </c>
      <c r="U109" t="s">
        <v>2854</v>
      </c>
      <c r="V109" t="s">
        <v>2871</v>
      </c>
      <c r="W109" t="s">
        <v>2872</v>
      </c>
      <c r="X109" t="s">
        <v>2857</v>
      </c>
    </row>
    <row r="110" spans="1:24" hidden="1" x14ac:dyDescent="0.25">
      <c r="A110">
        <v>10367</v>
      </c>
      <c r="B110">
        <v>38</v>
      </c>
      <c r="C110" s="2">
        <v>38.5</v>
      </c>
      <c r="D110" s="3">
        <v>11</v>
      </c>
      <c r="E110" s="4">
        <f>Table1[[#This Row],[PRICEEACH]]*Table1[[#This Row],[QUANTITYORDERED]]</f>
        <v>1463</v>
      </c>
      <c r="F110" s="1">
        <v>38353</v>
      </c>
      <c r="G110" s="12" t="s">
        <v>3084</v>
      </c>
      <c r="H110">
        <v>1</v>
      </c>
      <c r="I110">
        <v>1</v>
      </c>
      <c r="J110" s="3">
        <v>2005</v>
      </c>
      <c r="K110" s="3" t="s">
        <v>3331</v>
      </c>
      <c r="L110">
        <v>50</v>
      </c>
      <c r="M110" t="s">
        <v>3230</v>
      </c>
      <c r="N110" t="s">
        <v>2868</v>
      </c>
      <c r="O110" s="10">
        <v>6265557265</v>
      </c>
      <c r="P110" t="s">
        <v>3290</v>
      </c>
      <c r="Q110" t="s">
        <v>2869</v>
      </c>
      <c r="R110" t="s">
        <v>2870</v>
      </c>
      <c r="S110" t="s">
        <v>2853</v>
      </c>
      <c r="T110">
        <v>90003</v>
      </c>
      <c r="U110" t="s">
        <v>2854</v>
      </c>
      <c r="V110" t="s">
        <v>2871</v>
      </c>
      <c r="W110" t="s">
        <v>2872</v>
      </c>
      <c r="X110" t="s">
        <v>2857</v>
      </c>
    </row>
    <row r="111" spans="1:24" hidden="1" x14ac:dyDescent="0.25">
      <c r="A111">
        <v>10367</v>
      </c>
      <c r="B111">
        <v>43</v>
      </c>
      <c r="C111" s="2">
        <v>62.72</v>
      </c>
      <c r="D111" s="3">
        <v>8</v>
      </c>
      <c r="E111" s="4">
        <f>Table1[[#This Row],[PRICEEACH]]*Table1[[#This Row],[QUANTITYORDERED]]</f>
        <v>2696.96</v>
      </c>
      <c r="F111" s="1">
        <v>38353</v>
      </c>
      <c r="G111" s="12" t="s">
        <v>3084</v>
      </c>
      <c r="H111">
        <v>1</v>
      </c>
      <c r="I111">
        <v>1</v>
      </c>
      <c r="J111" s="3">
        <v>2005</v>
      </c>
      <c r="K111" s="3" t="s">
        <v>3468</v>
      </c>
      <c r="L111">
        <v>92</v>
      </c>
      <c r="M111" t="s">
        <v>3221</v>
      </c>
      <c r="N111" t="s">
        <v>2868</v>
      </c>
      <c r="O111" s="10">
        <v>6265557265</v>
      </c>
      <c r="P111" t="s">
        <v>3290</v>
      </c>
      <c r="Q111" t="s">
        <v>2869</v>
      </c>
      <c r="R111" t="s">
        <v>2870</v>
      </c>
      <c r="S111" t="s">
        <v>2853</v>
      </c>
      <c r="T111">
        <v>90003</v>
      </c>
      <c r="U111" t="s">
        <v>2854</v>
      </c>
      <c r="V111" t="s">
        <v>2871</v>
      </c>
      <c r="W111" t="s">
        <v>2872</v>
      </c>
      <c r="X111" t="s">
        <v>2857</v>
      </c>
    </row>
    <row r="112" spans="1:24" hidden="1" x14ac:dyDescent="0.25">
      <c r="A112">
        <v>10367</v>
      </c>
      <c r="B112">
        <v>27</v>
      </c>
      <c r="C112" s="2">
        <v>100</v>
      </c>
      <c r="D112" s="3">
        <v>5</v>
      </c>
      <c r="E112" s="4">
        <f>Table1[[#This Row],[PRICEEACH]]*Table1[[#This Row],[QUANTITYORDERED]]</f>
        <v>2700</v>
      </c>
      <c r="F112" s="1">
        <v>38353</v>
      </c>
      <c r="G112" s="12" t="s">
        <v>3084</v>
      </c>
      <c r="H112">
        <v>1</v>
      </c>
      <c r="I112">
        <v>1</v>
      </c>
      <c r="J112" s="3">
        <v>2005</v>
      </c>
      <c r="K112" s="3" t="s">
        <v>3468</v>
      </c>
      <c r="L112">
        <v>127</v>
      </c>
      <c r="M112" t="s">
        <v>3199</v>
      </c>
      <c r="N112" t="s">
        <v>2868</v>
      </c>
      <c r="O112" s="10">
        <v>6265557265</v>
      </c>
      <c r="P112" t="s">
        <v>3290</v>
      </c>
      <c r="Q112" t="s">
        <v>2869</v>
      </c>
      <c r="R112" t="s">
        <v>2870</v>
      </c>
      <c r="S112" t="s">
        <v>2853</v>
      </c>
      <c r="T112">
        <v>90003</v>
      </c>
      <c r="U112" t="s">
        <v>2854</v>
      </c>
      <c r="V112" t="s">
        <v>2871</v>
      </c>
      <c r="W112" t="s">
        <v>2872</v>
      </c>
      <c r="X112" t="s">
        <v>2867</v>
      </c>
    </row>
    <row r="113" spans="1:24" hidden="1" x14ac:dyDescent="0.25">
      <c r="A113">
        <v>10367</v>
      </c>
      <c r="B113">
        <v>49</v>
      </c>
      <c r="C113" s="2">
        <v>56.3</v>
      </c>
      <c r="D113" s="3">
        <v>1</v>
      </c>
      <c r="E113" s="4">
        <f>Table1[[#This Row],[PRICEEACH]]*Table1[[#This Row],[QUANTITYORDERED]]</f>
        <v>2758.7</v>
      </c>
      <c r="F113" s="1">
        <v>38353</v>
      </c>
      <c r="G113" s="12" t="s">
        <v>3084</v>
      </c>
      <c r="H113">
        <v>1</v>
      </c>
      <c r="I113">
        <v>1</v>
      </c>
      <c r="J113" s="3">
        <v>2005</v>
      </c>
      <c r="K113" s="3" t="s">
        <v>3331</v>
      </c>
      <c r="L113">
        <v>124</v>
      </c>
      <c r="M113" t="s">
        <v>3180</v>
      </c>
      <c r="N113" t="s">
        <v>2868</v>
      </c>
      <c r="O113" s="10">
        <v>6265557265</v>
      </c>
      <c r="P113" t="s">
        <v>3290</v>
      </c>
      <c r="Q113" t="s">
        <v>2869</v>
      </c>
      <c r="R113" t="s">
        <v>2870</v>
      </c>
      <c r="S113" t="s">
        <v>2853</v>
      </c>
      <c r="T113">
        <v>90003</v>
      </c>
      <c r="U113" t="s">
        <v>2854</v>
      </c>
      <c r="V113" t="s">
        <v>2871</v>
      </c>
      <c r="W113" t="s">
        <v>2872</v>
      </c>
      <c r="X113" t="s">
        <v>2857</v>
      </c>
    </row>
    <row r="114" spans="1:24" hidden="1" x14ac:dyDescent="0.25">
      <c r="A114">
        <v>10367</v>
      </c>
      <c r="B114">
        <v>32</v>
      </c>
      <c r="C114" s="2">
        <v>94.79</v>
      </c>
      <c r="D114" s="3">
        <v>7</v>
      </c>
      <c r="E114" s="4">
        <f>Table1[[#This Row],[PRICEEACH]]*Table1[[#This Row],[QUANTITYORDERED]]</f>
        <v>3033.28</v>
      </c>
      <c r="F114" s="1">
        <v>38353</v>
      </c>
      <c r="G114" s="12" t="s">
        <v>3084</v>
      </c>
      <c r="H114">
        <v>1</v>
      </c>
      <c r="I114">
        <v>1</v>
      </c>
      <c r="J114" s="3">
        <v>2005</v>
      </c>
      <c r="K114" s="3" t="s">
        <v>3468</v>
      </c>
      <c r="L114">
        <v>168</v>
      </c>
      <c r="M114" t="s">
        <v>3203</v>
      </c>
      <c r="N114" t="s">
        <v>2868</v>
      </c>
      <c r="O114" s="10">
        <v>6265557265</v>
      </c>
      <c r="P114" t="s">
        <v>3290</v>
      </c>
      <c r="Q114" t="s">
        <v>2869</v>
      </c>
      <c r="R114" t="s">
        <v>2870</v>
      </c>
      <c r="S114" t="s">
        <v>2853</v>
      </c>
      <c r="T114">
        <v>90003</v>
      </c>
      <c r="U114" t="s">
        <v>2854</v>
      </c>
      <c r="V114" t="s">
        <v>2871</v>
      </c>
      <c r="W114" t="s">
        <v>2872</v>
      </c>
      <c r="X114" t="s">
        <v>2867</v>
      </c>
    </row>
    <row r="115" spans="1:24" hidden="1" x14ac:dyDescent="0.25">
      <c r="A115">
        <v>10367</v>
      </c>
      <c r="B115">
        <v>36</v>
      </c>
      <c r="C115" s="2">
        <v>100</v>
      </c>
      <c r="D115" s="3">
        <v>2</v>
      </c>
      <c r="E115" s="4">
        <f>Table1[[#This Row],[PRICEEACH]]*Table1[[#This Row],[QUANTITYORDERED]]</f>
        <v>3600</v>
      </c>
      <c r="F115" s="1">
        <v>38353</v>
      </c>
      <c r="G115" s="12" t="s">
        <v>3084</v>
      </c>
      <c r="H115">
        <v>1</v>
      </c>
      <c r="I115">
        <v>1</v>
      </c>
      <c r="J115" s="3">
        <v>2005</v>
      </c>
      <c r="K115" s="3" t="s">
        <v>3331</v>
      </c>
      <c r="L115">
        <v>37</v>
      </c>
      <c r="M115" t="s">
        <v>3242</v>
      </c>
      <c r="N115" t="s">
        <v>2868</v>
      </c>
      <c r="O115" s="10">
        <v>6265557265</v>
      </c>
      <c r="P115" t="s">
        <v>3290</v>
      </c>
      <c r="Q115" t="s">
        <v>2869</v>
      </c>
      <c r="R115" t="s">
        <v>2870</v>
      </c>
      <c r="S115" t="s">
        <v>2853</v>
      </c>
      <c r="T115">
        <v>90003</v>
      </c>
      <c r="U115" t="s">
        <v>2854</v>
      </c>
      <c r="V115" t="s">
        <v>2871</v>
      </c>
      <c r="W115" t="s">
        <v>2872</v>
      </c>
      <c r="X115" t="s">
        <v>2867</v>
      </c>
    </row>
    <row r="116" spans="1:24" hidden="1" x14ac:dyDescent="0.25">
      <c r="A116">
        <v>10367</v>
      </c>
      <c r="B116">
        <v>37</v>
      </c>
      <c r="C116" s="2">
        <v>100</v>
      </c>
      <c r="D116" s="3">
        <v>3</v>
      </c>
      <c r="E116" s="4">
        <f>Table1[[#This Row],[PRICEEACH]]*Table1[[#This Row],[QUANTITYORDERED]]</f>
        <v>3700</v>
      </c>
      <c r="F116" s="1">
        <v>38353</v>
      </c>
      <c r="G116" s="12" t="s">
        <v>3084</v>
      </c>
      <c r="H116">
        <v>1</v>
      </c>
      <c r="I116">
        <v>1</v>
      </c>
      <c r="J116" s="3">
        <v>2005</v>
      </c>
      <c r="K116" s="3" t="s">
        <v>3468</v>
      </c>
      <c r="L116">
        <v>170</v>
      </c>
      <c r="M116" t="s">
        <v>3193</v>
      </c>
      <c r="N116" t="s">
        <v>2868</v>
      </c>
      <c r="O116" s="10">
        <v>6265557265</v>
      </c>
      <c r="P116" t="s">
        <v>3290</v>
      </c>
      <c r="Q116" t="s">
        <v>2869</v>
      </c>
      <c r="R116" t="s">
        <v>2870</v>
      </c>
      <c r="S116" t="s">
        <v>2853</v>
      </c>
      <c r="T116">
        <v>90003</v>
      </c>
      <c r="U116" t="s">
        <v>2854</v>
      </c>
      <c r="V116" t="s">
        <v>2871</v>
      </c>
      <c r="W116" t="s">
        <v>2872</v>
      </c>
      <c r="X116" t="s">
        <v>2867</v>
      </c>
    </row>
    <row r="117" spans="1:24" hidden="1" x14ac:dyDescent="0.25">
      <c r="A117">
        <v>10367</v>
      </c>
      <c r="B117">
        <v>44</v>
      </c>
      <c r="C117" s="2">
        <v>85.25</v>
      </c>
      <c r="D117" s="3">
        <v>9</v>
      </c>
      <c r="E117" s="4">
        <f>Table1[[#This Row],[PRICEEACH]]*Table1[[#This Row],[QUANTITYORDERED]]</f>
        <v>3751</v>
      </c>
      <c r="F117" s="1">
        <v>38353</v>
      </c>
      <c r="G117" s="12" t="s">
        <v>3084</v>
      </c>
      <c r="H117">
        <v>1</v>
      </c>
      <c r="I117">
        <v>1</v>
      </c>
      <c r="J117" s="3">
        <v>2005</v>
      </c>
      <c r="K117" s="3" t="s">
        <v>3331</v>
      </c>
      <c r="L117">
        <v>71</v>
      </c>
      <c r="M117" t="s">
        <v>3226</v>
      </c>
      <c r="N117" t="s">
        <v>2868</v>
      </c>
      <c r="O117" s="10">
        <v>6265557265</v>
      </c>
      <c r="P117" t="s">
        <v>3290</v>
      </c>
      <c r="Q117" t="s">
        <v>2869</v>
      </c>
      <c r="R117" t="s">
        <v>2870</v>
      </c>
      <c r="S117" t="s">
        <v>2853</v>
      </c>
      <c r="T117">
        <v>90003</v>
      </c>
      <c r="U117" t="s">
        <v>2854</v>
      </c>
      <c r="V117" t="s">
        <v>2871</v>
      </c>
      <c r="W117" t="s">
        <v>2872</v>
      </c>
      <c r="X117" t="s">
        <v>2867</v>
      </c>
    </row>
    <row r="118" spans="1:24" hidden="1" x14ac:dyDescent="0.25">
      <c r="A118">
        <v>10367</v>
      </c>
      <c r="B118">
        <v>45</v>
      </c>
      <c r="C118" s="2">
        <v>100</v>
      </c>
      <c r="D118" s="3">
        <v>4</v>
      </c>
      <c r="E118" s="4">
        <f>Table1[[#This Row],[PRICEEACH]]*Table1[[#This Row],[QUANTITYORDERED]]</f>
        <v>4500</v>
      </c>
      <c r="F118" s="1">
        <v>38353</v>
      </c>
      <c r="G118" s="12" t="s">
        <v>3084</v>
      </c>
      <c r="H118">
        <v>1</v>
      </c>
      <c r="I118">
        <v>1</v>
      </c>
      <c r="J118" s="3">
        <v>2005</v>
      </c>
      <c r="K118" s="3" t="s">
        <v>3468</v>
      </c>
      <c r="L118">
        <v>60</v>
      </c>
      <c r="M118" t="s">
        <v>3197</v>
      </c>
      <c r="N118" t="s">
        <v>2868</v>
      </c>
      <c r="O118" s="10">
        <v>6265557265</v>
      </c>
      <c r="P118" t="s">
        <v>3290</v>
      </c>
      <c r="Q118" t="s">
        <v>2869</v>
      </c>
      <c r="R118" t="s">
        <v>2870</v>
      </c>
      <c r="S118" t="s">
        <v>2853</v>
      </c>
      <c r="T118">
        <v>90003</v>
      </c>
      <c r="U118" t="s">
        <v>2854</v>
      </c>
      <c r="V118" t="s">
        <v>2871</v>
      </c>
      <c r="W118" t="s">
        <v>2872</v>
      </c>
      <c r="X118" t="s">
        <v>2931</v>
      </c>
    </row>
    <row r="119" spans="1:24" hidden="1" x14ac:dyDescent="0.25">
      <c r="A119">
        <v>10367</v>
      </c>
      <c r="B119">
        <v>46</v>
      </c>
      <c r="C119" s="2">
        <v>100</v>
      </c>
      <c r="D119" s="3">
        <v>6</v>
      </c>
      <c r="E119" s="4">
        <f>Table1[[#This Row],[PRICEEACH]]*Table1[[#This Row],[QUANTITYORDERED]]</f>
        <v>4600</v>
      </c>
      <c r="F119" s="1">
        <v>38353</v>
      </c>
      <c r="G119" s="12" t="s">
        <v>3084</v>
      </c>
      <c r="H119">
        <v>1</v>
      </c>
      <c r="I119">
        <v>1</v>
      </c>
      <c r="J119" s="3">
        <v>2005</v>
      </c>
      <c r="K119" s="3" t="s">
        <v>3331</v>
      </c>
      <c r="L119">
        <v>141</v>
      </c>
      <c r="M119" t="s">
        <v>3217</v>
      </c>
      <c r="N119" t="s">
        <v>2868</v>
      </c>
      <c r="O119" s="10">
        <v>6265557265</v>
      </c>
      <c r="P119" t="s">
        <v>3290</v>
      </c>
      <c r="Q119" t="s">
        <v>2869</v>
      </c>
      <c r="R119" t="s">
        <v>2870</v>
      </c>
      <c r="S119" t="s">
        <v>2853</v>
      </c>
      <c r="T119">
        <v>90003</v>
      </c>
      <c r="U119" t="s">
        <v>2854</v>
      </c>
      <c r="V119" t="s">
        <v>2871</v>
      </c>
      <c r="W119" t="s">
        <v>2872</v>
      </c>
      <c r="X119" t="s">
        <v>2867</v>
      </c>
    </row>
    <row r="120" spans="1:24" hidden="1" x14ac:dyDescent="0.25">
      <c r="A120">
        <v>10211</v>
      </c>
      <c r="B120">
        <v>21</v>
      </c>
      <c r="C120" s="2">
        <v>63.72</v>
      </c>
      <c r="D120" s="3">
        <v>11</v>
      </c>
      <c r="E120" s="4">
        <f>Table1[[#This Row],[PRICEEACH]]*Table1[[#This Row],[QUANTITYORDERED]]</f>
        <v>1338.12</v>
      </c>
      <c r="F120" s="1">
        <v>37993</v>
      </c>
      <c r="G120" s="12" t="s">
        <v>2848</v>
      </c>
      <c r="H120">
        <v>1</v>
      </c>
      <c r="I120">
        <v>1</v>
      </c>
      <c r="J120" s="3">
        <v>2004</v>
      </c>
      <c r="K120" s="3" t="s">
        <v>2849</v>
      </c>
      <c r="L120">
        <v>69</v>
      </c>
      <c r="M120" t="s">
        <v>3237</v>
      </c>
      <c r="N120" t="s">
        <v>3301</v>
      </c>
      <c r="O120" s="10" t="s">
        <v>3302</v>
      </c>
      <c r="P120" t="s">
        <v>2888</v>
      </c>
      <c r="Q120" t="s">
        <v>2865</v>
      </c>
      <c r="R120" t="s">
        <v>3484</v>
      </c>
      <c r="S120" t="s">
        <v>2860</v>
      </c>
      <c r="T120">
        <v>75016</v>
      </c>
      <c r="U120" t="s">
        <v>2861</v>
      </c>
      <c r="V120" t="s">
        <v>2889</v>
      </c>
      <c r="W120" t="s">
        <v>2890</v>
      </c>
      <c r="X120" t="s">
        <v>2857</v>
      </c>
    </row>
    <row r="121" spans="1:24" hidden="1" x14ac:dyDescent="0.25">
      <c r="A121">
        <v>10211</v>
      </c>
      <c r="B121">
        <v>41</v>
      </c>
      <c r="C121" s="2">
        <v>42.24</v>
      </c>
      <c r="D121" s="3">
        <v>9</v>
      </c>
      <c r="E121" s="4">
        <f>Table1[[#This Row],[PRICEEACH]]*Table1[[#This Row],[QUANTITYORDERED]]</f>
        <v>1731.8400000000001</v>
      </c>
      <c r="F121" s="1">
        <v>37993</v>
      </c>
      <c r="G121" s="12" t="s">
        <v>2848</v>
      </c>
      <c r="H121">
        <v>1</v>
      </c>
      <c r="I121">
        <v>1</v>
      </c>
      <c r="J121" s="3">
        <v>2004</v>
      </c>
      <c r="K121" s="3" t="s">
        <v>2849</v>
      </c>
      <c r="L121">
        <v>40</v>
      </c>
      <c r="M121" t="s">
        <v>3258</v>
      </c>
      <c r="N121" t="s">
        <v>3301</v>
      </c>
      <c r="O121" s="10" t="s">
        <v>3302</v>
      </c>
      <c r="P121" t="s">
        <v>2888</v>
      </c>
      <c r="Q121" t="s">
        <v>2865</v>
      </c>
      <c r="R121" t="s">
        <v>3484</v>
      </c>
      <c r="S121" t="s">
        <v>2860</v>
      </c>
      <c r="T121">
        <v>75016</v>
      </c>
      <c r="U121" t="s">
        <v>2861</v>
      </c>
      <c r="V121" t="s">
        <v>2889</v>
      </c>
      <c r="W121" t="s">
        <v>2890</v>
      </c>
      <c r="X121" t="s">
        <v>2857</v>
      </c>
    </row>
    <row r="122" spans="1:24" hidden="1" x14ac:dyDescent="0.25">
      <c r="A122">
        <v>10211</v>
      </c>
      <c r="B122">
        <v>22</v>
      </c>
      <c r="C122" s="2">
        <v>92.16</v>
      </c>
      <c r="D122" s="3">
        <v>6</v>
      </c>
      <c r="E122" s="4">
        <f>Table1[[#This Row],[PRICEEACH]]*Table1[[#This Row],[QUANTITYORDERED]]</f>
        <v>2027.52</v>
      </c>
      <c r="F122" s="1">
        <v>37993</v>
      </c>
      <c r="G122" s="12" t="s">
        <v>2848</v>
      </c>
      <c r="H122">
        <v>1</v>
      </c>
      <c r="I122">
        <v>1</v>
      </c>
      <c r="J122" s="3">
        <v>2004</v>
      </c>
      <c r="K122" s="3" t="s">
        <v>3331</v>
      </c>
      <c r="L122">
        <v>80</v>
      </c>
      <c r="M122" t="s">
        <v>3255</v>
      </c>
      <c r="N122" t="s">
        <v>3301</v>
      </c>
      <c r="O122" s="10" t="s">
        <v>3302</v>
      </c>
      <c r="P122" t="s">
        <v>2888</v>
      </c>
      <c r="Q122" t="s">
        <v>2865</v>
      </c>
      <c r="R122" t="s">
        <v>3484</v>
      </c>
      <c r="S122" t="s">
        <v>2860</v>
      </c>
      <c r="T122">
        <v>75016</v>
      </c>
      <c r="U122" t="s">
        <v>2861</v>
      </c>
      <c r="V122" t="s">
        <v>2889</v>
      </c>
      <c r="W122" t="s">
        <v>2890</v>
      </c>
      <c r="X122" t="s">
        <v>2857</v>
      </c>
    </row>
    <row r="123" spans="1:24" hidden="1" x14ac:dyDescent="0.25">
      <c r="A123">
        <v>10211</v>
      </c>
      <c r="B123">
        <v>25</v>
      </c>
      <c r="C123" s="2">
        <v>90.16</v>
      </c>
      <c r="D123" s="3">
        <v>15</v>
      </c>
      <c r="E123" s="4">
        <f>Table1[[#This Row],[PRICEEACH]]*Table1[[#This Row],[QUANTITYORDERED]]</f>
        <v>2254</v>
      </c>
      <c r="F123" s="1">
        <v>37993</v>
      </c>
      <c r="G123" s="12" t="s">
        <v>2848</v>
      </c>
      <c r="H123">
        <v>1</v>
      </c>
      <c r="I123">
        <v>1</v>
      </c>
      <c r="J123" s="3">
        <v>2004</v>
      </c>
      <c r="K123" s="3" t="s">
        <v>2849</v>
      </c>
      <c r="L123">
        <v>112</v>
      </c>
      <c r="M123" t="s">
        <v>3229</v>
      </c>
      <c r="N123" t="s">
        <v>3301</v>
      </c>
      <c r="O123" s="10" t="s">
        <v>3302</v>
      </c>
      <c r="P123" t="s">
        <v>2888</v>
      </c>
      <c r="Q123" t="s">
        <v>2865</v>
      </c>
      <c r="R123" t="s">
        <v>3484</v>
      </c>
      <c r="S123" t="s">
        <v>2860</v>
      </c>
      <c r="T123">
        <v>75016</v>
      </c>
      <c r="U123" t="s">
        <v>2861</v>
      </c>
      <c r="V123" t="s">
        <v>2889</v>
      </c>
      <c r="W123" t="s">
        <v>2890</v>
      </c>
      <c r="X123" t="s">
        <v>2857</v>
      </c>
    </row>
    <row r="124" spans="1:24" hidden="1" x14ac:dyDescent="0.25">
      <c r="A124">
        <v>10211</v>
      </c>
      <c r="B124">
        <v>48</v>
      </c>
      <c r="C124" s="2">
        <v>48.98</v>
      </c>
      <c r="D124" s="3">
        <v>1</v>
      </c>
      <c r="E124" s="4">
        <f>Table1[[#This Row],[PRICEEACH]]*Table1[[#This Row],[QUANTITYORDERED]]</f>
        <v>2351.04</v>
      </c>
      <c r="F124" s="1">
        <v>37993</v>
      </c>
      <c r="G124" s="12" t="s">
        <v>2848</v>
      </c>
      <c r="H124">
        <v>1</v>
      </c>
      <c r="I124">
        <v>1</v>
      </c>
      <c r="J124" s="3">
        <v>2004</v>
      </c>
      <c r="K124" s="3" t="s">
        <v>3331</v>
      </c>
      <c r="L124">
        <v>61</v>
      </c>
      <c r="M124" t="s">
        <v>3245</v>
      </c>
      <c r="N124" t="s">
        <v>3301</v>
      </c>
      <c r="O124" s="10" t="s">
        <v>3302</v>
      </c>
      <c r="P124" t="s">
        <v>2888</v>
      </c>
      <c r="Q124" t="s">
        <v>2865</v>
      </c>
      <c r="R124" t="s">
        <v>3484</v>
      </c>
      <c r="S124" t="s">
        <v>2860</v>
      </c>
      <c r="T124">
        <v>75016</v>
      </c>
      <c r="U124" t="s">
        <v>2861</v>
      </c>
      <c r="V124" t="s">
        <v>2889</v>
      </c>
      <c r="W124" t="s">
        <v>2890</v>
      </c>
      <c r="X124" t="s">
        <v>2857</v>
      </c>
    </row>
    <row r="125" spans="1:24" hidden="1" x14ac:dyDescent="0.25">
      <c r="A125">
        <v>10211</v>
      </c>
      <c r="B125">
        <v>46</v>
      </c>
      <c r="C125" s="2">
        <v>54.09</v>
      </c>
      <c r="D125" s="3">
        <v>8</v>
      </c>
      <c r="E125" s="4">
        <f>Table1[[#This Row],[PRICEEACH]]*Table1[[#This Row],[QUANTITYORDERED]]</f>
        <v>2488.1400000000003</v>
      </c>
      <c r="F125" s="1">
        <v>37993</v>
      </c>
      <c r="G125" s="12" t="s">
        <v>2848</v>
      </c>
      <c r="H125">
        <v>1</v>
      </c>
      <c r="I125">
        <v>1</v>
      </c>
      <c r="J125" s="3">
        <v>2004</v>
      </c>
      <c r="K125" s="3" t="s">
        <v>2849</v>
      </c>
      <c r="L125">
        <v>62</v>
      </c>
      <c r="M125" t="s">
        <v>3218</v>
      </c>
      <c r="N125" t="s">
        <v>3301</v>
      </c>
      <c r="O125" s="10" t="s">
        <v>3302</v>
      </c>
      <c r="P125" t="s">
        <v>2888</v>
      </c>
      <c r="Q125" t="s">
        <v>2865</v>
      </c>
      <c r="R125" t="s">
        <v>3484</v>
      </c>
      <c r="S125" t="s">
        <v>2860</v>
      </c>
      <c r="T125">
        <v>75016</v>
      </c>
      <c r="U125" t="s">
        <v>2861</v>
      </c>
      <c r="V125" t="s">
        <v>2889</v>
      </c>
      <c r="W125" t="s">
        <v>2890</v>
      </c>
      <c r="X125" t="s">
        <v>2857</v>
      </c>
    </row>
    <row r="126" spans="1:24" hidden="1" x14ac:dyDescent="0.25">
      <c r="A126">
        <v>10211</v>
      </c>
      <c r="B126">
        <v>28</v>
      </c>
      <c r="C126" s="2">
        <v>92.57</v>
      </c>
      <c r="D126" s="3">
        <v>3</v>
      </c>
      <c r="E126" s="4">
        <f>Table1[[#This Row],[PRICEEACH]]*Table1[[#This Row],[QUANTITYORDERED]]</f>
        <v>2591.96</v>
      </c>
      <c r="F126" s="1">
        <v>37993</v>
      </c>
      <c r="G126" s="12" t="s">
        <v>2848</v>
      </c>
      <c r="H126">
        <v>1</v>
      </c>
      <c r="I126">
        <v>1</v>
      </c>
      <c r="J126" s="3">
        <v>2004</v>
      </c>
      <c r="K126" s="3" t="s">
        <v>3331</v>
      </c>
      <c r="L126">
        <v>79</v>
      </c>
      <c r="M126" t="s">
        <v>3149</v>
      </c>
      <c r="N126" t="s">
        <v>3301</v>
      </c>
      <c r="O126" s="10" t="s">
        <v>3302</v>
      </c>
      <c r="P126" t="s">
        <v>2888</v>
      </c>
      <c r="Q126" t="s">
        <v>2865</v>
      </c>
      <c r="R126" t="s">
        <v>3484</v>
      </c>
      <c r="S126" t="s">
        <v>2860</v>
      </c>
      <c r="T126">
        <v>75016</v>
      </c>
      <c r="U126" t="s">
        <v>2861</v>
      </c>
      <c r="V126" t="s">
        <v>2889</v>
      </c>
      <c r="W126" t="s">
        <v>2890</v>
      </c>
      <c r="X126" t="s">
        <v>2857</v>
      </c>
    </row>
    <row r="127" spans="1:24" hidden="1" x14ac:dyDescent="0.25">
      <c r="A127">
        <v>10211</v>
      </c>
      <c r="B127">
        <v>35</v>
      </c>
      <c r="C127" s="2">
        <v>78</v>
      </c>
      <c r="D127" s="3">
        <v>5</v>
      </c>
      <c r="E127" s="4">
        <f>Table1[[#This Row],[PRICEEACH]]*Table1[[#This Row],[QUANTITYORDERED]]</f>
        <v>2730</v>
      </c>
      <c r="F127" s="1">
        <v>37993</v>
      </c>
      <c r="G127" s="12" t="s">
        <v>2848</v>
      </c>
      <c r="H127">
        <v>1</v>
      </c>
      <c r="I127">
        <v>1</v>
      </c>
      <c r="J127" s="3">
        <v>2004</v>
      </c>
      <c r="K127" s="3" t="s">
        <v>3331</v>
      </c>
      <c r="L127">
        <v>80</v>
      </c>
      <c r="M127" t="s">
        <v>3214</v>
      </c>
      <c r="N127" t="s">
        <v>3301</v>
      </c>
      <c r="O127" s="10" t="s">
        <v>3302</v>
      </c>
      <c r="P127" t="s">
        <v>2888</v>
      </c>
      <c r="Q127" t="s">
        <v>2865</v>
      </c>
      <c r="R127" t="s">
        <v>3484</v>
      </c>
      <c r="S127" t="s">
        <v>2860</v>
      </c>
      <c r="T127">
        <v>75016</v>
      </c>
      <c r="U127" t="s">
        <v>2861</v>
      </c>
      <c r="V127" t="s">
        <v>2889</v>
      </c>
      <c r="W127" t="s">
        <v>2890</v>
      </c>
      <c r="X127" t="s">
        <v>2857</v>
      </c>
    </row>
    <row r="128" spans="1:24" hidden="1" x14ac:dyDescent="0.25">
      <c r="A128">
        <v>10211</v>
      </c>
      <c r="B128">
        <v>28</v>
      </c>
      <c r="C128" s="2">
        <v>100</v>
      </c>
      <c r="D128" s="3">
        <v>4</v>
      </c>
      <c r="E128" s="4">
        <f>Table1[[#This Row],[PRICEEACH]]*Table1[[#This Row],[QUANTITYORDERED]]</f>
        <v>2800</v>
      </c>
      <c r="F128" s="1">
        <v>37993</v>
      </c>
      <c r="G128" s="12" t="s">
        <v>2848</v>
      </c>
      <c r="H128">
        <v>1</v>
      </c>
      <c r="I128">
        <v>1</v>
      </c>
      <c r="J128" s="3">
        <v>2004</v>
      </c>
      <c r="K128" s="3" t="s">
        <v>3331</v>
      </c>
      <c r="L128">
        <v>146</v>
      </c>
      <c r="M128" t="s">
        <v>3216</v>
      </c>
      <c r="N128" t="s">
        <v>3301</v>
      </c>
      <c r="O128" s="10" t="s">
        <v>3302</v>
      </c>
      <c r="P128" t="s">
        <v>2888</v>
      </c>
      <c r="Q128" t="s">
        <v>2865</v>
      </c>
      <c r="R128" t="s">
        <v>3484</v>
      </c>
      <c r="S128" t="s">
        <v>2860</v>
      </c>
      <c r="T128">
        <v>75016</v>
      </c>
      <c r="U128" t="s">
        <v>2861</v>
      </c>
      <c r="V128" t="s">
        <v>2889</v>
      </c>
      <c r="W128" t="s">
        <v>2890</v>
      </c>
      <c r="X128" t="s">
        <v>2867</v>
      </c>
    </row>
    <row r="129" spans="1:24" hidden="1" x14ac:dyDescent="0.25">
      <c r="A129">
        <v>10211</v>
      </c>
      <c r="B129">
        <v>40</v>
      </c>
      <c r="C129" s="2">
        <v>80.55</v>
      </c>
      <c r="D129" s="3">
        <v>10</v>
      </c>
      <c r="E129" s="4">
        <f>Table1[[#This Row],[PRICEEACH]]*Table1[[#This Row],[QUANTITYORDERED]]</f>
        <v>3222</v>
      </c>
      <c r="F129" s="1">
        <v>37993</v>
      </c>
      <c r="G129" s="12" t="s">
        <v>2848</v>
      </c>
      <c r="H129">
        <v>1</v>
      </c>
      <c r="I129">
        <v>1</v>
      </c>
      <c r="J129" s="3">
        <v>2004</v>
      </c>
      <c r="K129" s="3" t="s">
        <v>2849</v>
      </c>
      <c r="L129">
        <v>81</v>
      </c>
      <c r="M129" t="s">
        <v>3267</v>
      </c>
      <c r="N129" t="s">
        <v>3301</v>
      </c>
      <c r="O129" s="10" t="s">
        <v>3302</v>
      </c>
      <c r="P129" t="s">
        <v>2888</v>
      </c>
      <c r="Q129" t="s">
        <v>2865</v>
      </c>
      <c r="R129" t="s">
        <v>3484</v>
      </c>
      <c r="S129" t="s">
        <v>2860</v>
      </c>
      <c r="T129">
        <v>75016</v>
      </c>
      <c r="U129" t="s">
        <v>2861</v>
      </c>
      <c r="V129" t="s">
        <v>2889</v>
      </c>
      <c r="W129" t="s">
        <v>2890</v>
      </c>
      <c r="X129" t="s">
        <v>2867</v>
      </c>
    </row>
    <row r="130" spans="1:24" hidden="1" x14ac:dyDescent="0.25">
      <c r="A130">
        <v>10211</v>
      </c>
      <c r="B130">
        <v>36</v>
      </c>
      <c r="C130" s="2">
        <v>100</v>
      </c>
      <c r="D130" s="3">
        <v>13</v>
      </c>
      <c r="E130" s="4">
        <f>Table1[[#This Row],[PRICEEACH]]*Table1[[#This Row],[QUANTITYORDERED]]</f>
        <v>3600</v>
      </c>
      <c r="F130" s="1">
        <v>37993</v>
      </c>
      <c r="G130" s="12" t="s">
        <v>2848</v>
      </c>
      <c r="H130">
        <v>1</v>
      </c>
      <c r="I130">
        <v>1</v>
      </c>
      <c r="J130" s="3">
        <v>2004</v>
      </c>
      <c r="K130" s="3" t="s">
        <v>2849</v>
      </c>
      <c r="L130">
        <v>150</v>
      </c>
      <c r="M130" t="s">
        <v>3142</v>
      </c>
      <c r="N130" t="s">
        <v>3301</v>
      </c>
      <c r="O130" s="10" t="s">
        <v>3302</v>
      </c>
      <c r="P130" t="s">
        <v>2888</v>
      </c>
      <c r="Q130" t="s">
        <v>2865</v>
      </c>
      <c r="R130" t="s">
        <v>3484</v>
      </c>
      <c r="S130" t="s">
        <v>2860</v>
      </c>
      <c r="T130">
        <v>75016</v>
      </c>
      <c r="U130" t="s">
        <v>2861</v>
      </c>
      <c r="V130" t="s">
        <v>2889</v>
      </c>
      <c r="W130" t="s">
        <v>2890</v>
      </c>
      <c r="X130" t="s">
        <v>2867</v>
      </c>
    </row>
    <row r="131" spans="1:24" hidden="1" x14ac:dyDescent="0.25">
      <c r="A131">
        <v>10211</v>
      </c>
      <c r="B131">
        <v>37</v>
      </c>
      <c r="C131" s="2">
        <v>100</v>
      </c>
      <c r="D131" s="3">
        <v>12</v>
      </c>
      <c r="E131" s="4">
        <f>Table1[[#This Row],[PRICEEACH]]*Table1[[#This Row],[QUANTITYORDERED]]</f>
        <v>3700</v>
      </c>
      <c r="F131" s="1">
        <v>37993</v>
      </c>
      <c r="G131" s="12" t="s">
        <v>2848</v>
      </c>
      <c r="H131">
        <v>1</v>
      </c>
      <c r="I131">
        <v>1</v>
      </c>
      <c r="J131" s="3">
        <v>2004</v>
      </c>
      <c r="K131" s="3" t="s">
        <v>2849</v>
      </c>
      <c r="L131">
        <v>102</v>
      </c>
      <c r="M131" t="s">
        <v>3263</v>
      </c>
      <c r="N131" t="s">
        <v>3301</v>
      </c>
      <c r="O131" s="10" t="s">
        <v>3302</v>
      </c>
      <c r="P131" t="s">
        <v>2888</v>
      </c>
      <c r="Q131" t="s">
        <v>2865</v>
      </c>
      <c r="R131" t="s">
        <v>3484</v>
      </c>
      <c r="S131" t="s">
        <v>2860</v>
      </c>
      <c r="T131">
        <v>75016</v>
      </c>
      <c r="U131" t="s">
        <v>2861</v>
      </c>
      <c r="V131" t="s">
        <v>2889</v>
      </c>
      <c r="W131" t="s">
        <v>2890</v>
      </c>
      <c r="X131" t="s">
        <v>2867</v>
      </c>
    </row>
    <row r="132" spans="1:24" hidden="1" x14ac:dyDescent="0.25">
      <c r="A132">
        <v>10211</v>
      </c>
      <c r="B132">
        <v>41</v>
      </c>
      <c r="C132" s="2">
        <v>100</v>
      </c>
      <c r="D132" s="3">
        <v>14</v>
      </c>
      <c r="E132" s="4">
        <f>Table1[[#This Row],[PRICEEACH]]*Table1[[#This Row],[QUANTITYORDERED]]</f>
        <v>4100</v>
      </c>
      <c r="F132" s="1">
        <v>37993</v>
      </c>
      <c r="G132" s="12" t="s">
        <v>2848</v>
      </c>
      <c r="H132">
        <v>1</v>
      </c>
      <c r="I132">
        <v>1</v>
      </c>
      <c r="J132" s="3">
        <v>2004</v>
      </c>
      <c r="K132" s="3" t="s">
        <v>2849</v>
      </c>
      <c r="L132">
        <v>95</v>
      </c>
      <c r="M132" t="s">
        <v>2850</v>
      </c>
      <c r="N132" t="s">
        <v>3301</v>
      </c>
      <c r="O132" s="10" t="s">
        <v>3302</v>
      </c>
      <c r="P132" t="s">
        <v>2888</v>
      </c>
      <c r="Q132" t="s">
        <v>2865</v>
      </c>
      <c r="R132" t="s">
        <v>3484</v>
      </c>
      <c r="S132" t="s">
        <v>2860</v>
      </c>
      <c r="T132">
        <v>75016</v>
      </c>
      <c r="U132" t="s">
        <v>2861</v>
      </c>
      <c r="V132" t="s">
        <v>2889</v>
      </c>
      <c r="W132" t="s">
        <v>2890</v>
      </c>
      <c r="X132" t="s">
        <v>2867</v>
      </c>
    </row>
    <row r="133" spans="1:24" hidden="1" x14ac:dyDescent="0.25">
      <c r="A133">
        <v>10211</v>
      </c>
      <c r="B133">
        <v>41</v>
      </c>
      <c r="C133" s="2">
        <v>100</v>
      </c>
      <c r="D133" s="3">
        <v>2</v>
      </c>
      <c r="E133" s="4">
        <f>Table1[[#This Row],[PRICEEACH]]*Table1[[#This Row],[QUANTITYORDERED]]</f>
        <v>4100</v>
      </c>
      <c r="F133" s="1">
        <v>37993</v>
      </c>
      <c r="G133" s="12" t="s">
        <v>2848</v>
      </c>
      <c r="H133">
        <v>1</v>
      </c>
      <c r="I133">
        <v>1</v>
      </c>
      <c r="J133" s="3">
        <v>2004</v>
      </c>
      <c r="K133" s="3" t="s">
        <v>3331</v>
      </c>
      <c r="L133">
        <v>194</v>
      </c>
      <c r="M133" t="s">
        <v>3092</v>
      </c>
      <c r="N133" t="s">
        <v>3301</v>
      </c>
      <c r="O133" s="10" t="s">
        <v>3302</v>
      </c>
      <c r="P133" t="s">
        <v>2888</v>
      </c>
      <c r="Q133" t="s">
        <v>2865</v>
      </c>
      <c r="R133" t="s">
        <v>3484</v>
      </c>
      <c r="S133" t="s">
        <v>2860</v>
      </c>
      <c r="T133">
        <v>75016</v>
      </c>
      <c r="U133" t="s">
        <v>2861</v>
      </c>
      <c r="V133" t="s">
        <v>2889</v>
      </c>
      <c r="W133" t="s">
        <v>2890</v>
      </c>
      <c r="X133" t="s">
        <v>2931</v>
      </c>
    </row>
    <row r="134" spans="1:24" hidden="1" x14ac:dyDescent="0.25">
      <c r="A134">
        <v>10211</v>
      </c>
      <c r="B134">
        <v>41</v>
      </c>
      <c r="C134" s="2">
        <v>100</v>
      </c>
      <c r="D134" s="3">
        <v>7</v>
      </c>
      <c r="E134" s="4">
        <f>Table1[[#This Row],[PRICEEACH]]*Table1[[#This Row],[QUANTITYORDERED]]</f>
        <v>4100</v>
      </c>
      <c r="F134" s="1">
        <v>37993</v>
      </c>
      <c r="G134" s="12" t="s">
        <v>2848</v>
      </c>
      <c r="H134">
        <v>1</v>
      </c>
      <c r="I134">
        <v>1</v>
      </c>
      <c r="J134" s="3">
        <v>2004</v>
      </c>
      <c r="K134" s="3" t="s">
        <v>3331</v>
      </c>
      <c r="L134">
        <v>148</v>
      </c>
      <c r="M134" t="s">
        <v>3225</v>
      </c>
      <c r="N134" t="s">
        <v>3301</v>
      </c>
      <c r="O134" s="10" t="s">
        <v>3302</v>
      </c>
      <c r="P134" t="s">
        <v>2888</v>
      </c>
      <c r="Q134" t="s">
        <v>2865</v>
      </c>
      <c r="R134" t="s">
        <v>3484</v>
      </c>
      <c r="S134" t="s">
        <v>2860</v>
      </c>
      <c r="T134">
        <v>75016</v>
      </c>
      <c r="U134" t="s">
        <v>2861</v>
      </c>
      <c r="V134" t="s">
        <v>2889</v>
      </c>
      <c r="W134" t="s">
        <v>2890</v>
      </c>
      <c r="X134" t="s">
        <v>2867</v>
      </c>
    </row>
    <row r="135" spans="1:24" hidden="1" x14ac:dyDescent="0.25">
      <c r="A135">
        <v>10212</v>
      </c>
      <c r="B135">
        <v>20</v>
      </c>
      <c r="C135" s="2">
        <v>66.989999999999995</v>
      </c>
      <c r="D135" s="3">
        <v>14</v>
      </c>
      <c r="E135" s="4">
        <f>Table1[[#This Row],[PRICEEACH]]*Table1[[#This Row],[QUANTITYORDERED]]</f>
        <v>1339.8</v>
      </c>
      <c r="F135" s="1">
        <v>37993</v>
      </c>
      <c r="G135" s="12" t="s">
        <v>2848</v>
      </c>
      <c r="H135">
        <v>1</v>
      </c>
      <c r="I135">
        <v>1</v>
      </c>
      <c r="J135" s="3">
        <v>2004</v>
      </c>
      <c r="K135" s="3" t="s">
        <v>3331</v>
      </c>
      <c r="L135">
        <v>77</v>
      </c>
      <c r="M135" t="s">
        <v>3194</v>
      </c>
      <c r="N135" t="s">
        <v>3329</v>
      </c>
      <c r="O135" s="10" t="s">
        <v>3330</v>
      </c>
      <c r="P135" t="s">
        <v>2946</v>
      </c>
      <c r="Q135" t="s">
        <v>2947</v>
      </c>
      <c r="R135" t="s">
        <v>3485</v>
      </c>
      <c r="S135" t="s">
        <v>2948</v>
      </c>
      <c r="T135">
        <v>28034</v>
      </c>
      <c r="U135" t="s">
        <v>2861</v>
      </c>
      <c r="V135" t="s">
        <v>2949</v>
      </c>
      <c r="W135" t="s">
        <v>2950</v>
      </c>
      <c r="X135" t="s">
        <v>2857</v>
      </c>
    </row>
    <row r="136" spans="1:24" hidden="1" x14ac:dyDescent="0.25">
      <c r="A136">
        <v>10212</v>
      </c>
      <c r="B136">
        <v>34</v>
      </c>
      <c r="C136" s="2">
        <v>43.42</v>
      </c>
      <c r="D136" s="3">
        <v>12</v>
      </c>
      <c r="E136" s="4">
        <f>Table1[[#This Row],[PRICEEACH]]*Table1[[#This Row],[QUANTITYORDERED]]</f>
        <v>1476.28</v>
      </c>
      <c r="F136" s="1">
        <v>37993</v>
      </c>
      <c r="G136" s="12" t="s">
        <v>2848</v>
      </c>
      <c r="H136">
        <v>1</v>
      </c>
      <c r="I136">
        <v>1</v>
      </c>
      <c r="J136" s="3">
        <v>2004</v>
      </c>
      <c r="K136" s="3" t="s">
        <v>3331</v>
      </c>
      <c r="L136">
        <v>37</v>
      </c>
      <c r="M136" t="s">
        <v>3242</v>
      </c>
      <c r="N136" t="s">
        <v>3329</v>
      </c>
      <c r="O136" s="10" t="s">
        <v>3330</v>
      </c>
      <c r="P136" t="s">
        <v>2946</v>
      </c>
      <c r="Q136" t="s">
        <v>2947</v>
      </c>
      <c r="R136" t="s">
        <v>3485</v>
      </c>
      <c r="S136" t="s">
        <v>2948</v>
      </c>
      <c r="T136">
        <v>28034</v>
      </c>
      <c r="U136" t="s">
        <v>2861</v>
      </c>
      <c r="V136" t="s">
        <v>2949</v>
      </c>
      <c r="W136" t="s">
        <v>2950</v>
      </c>
      <c r="X136" t="s">
        <v>2857</v>
      </c>
    </row>
    <row r="137" spans="1:24" hidden="1" x14ac:dyDescent="0.25">
      <c r="A137">
        <v>10212</v>
      </c>
      <c r="B137">
        <v>27</v>
      </c>
      <c r="C137" s="2">
        <v>79.62</v>
      </c>
      <c r="D137" s="3">
        <v>2</v>
      </c>
      <c r="E137" s="4">
        <f>Table1[[#This Row],[PRICEEACH]]*Table1[[#This Row],[QUANTITYORDERED]]</f>
        <v>2149.7400000000002</v>
      </c>
      <c r="F137" s="1">
        <v>37993</v>
      </c>
      <c r="G137" s="12" t="s">
        <v>2848</v>
      </c>
      <c r="H137">
        <v>1</v>
      </c>
      <c r="I137">
        <v>1</v>
      </c>
      <c r="J137" s="3">
        <v>2004</v>
      </c>
      <c r="K137" s="3" t="s">
        <v>3331</v>
      </c>
      <c r="L137">
        <v>85</v>
      </c>
      <c r="M137" t="s">
        <v>3244</v>
      </c>
      <c r="N137" t="s">
        <v>3329</v>
      </c>
      <c r="O137" s="10" t="s">
        <v>3330</v>
      </c>
      <c r="P137" t="s">
        <v>2946</v>
      </c>
      <c r="Q137" t="s">
        <v>2947</v>
      </c>
      <c r="R137" t="s">
        <v>3485</v>
      </c>
      <c r="S137" t="s">
        <v>2948</v>
      </c>
      <c r="T137">
        <v>28034</v>
      </c>
      <c r="U137" t="s">
        <v>2861</v>
      </c>
      <c r="V137" t="s">
        <v>2949</v>
      </c>
      <c r="W137" t="s">
        <v>2950</v>
      </c>
      <c r="X137" t="s">
        <v>2857</v>
      </c>
    </row>
    <row r="138" spans="1:24" hidden="1" x14ac:dyDescent="0.25">
      <c r="A138">
        <v>10212</v>
      </c>
      <c r="B138">
        <v>45</v>
      </c>
      <c r="C138" s="2">
        <v>53.33</v>
      </c>
      <c r="D138" s="3">
        <v>5</v>
      </c>
      <c r="E138" s="4">
        <f>Table1[[#This Row],[PRICEEACH]]*Table1[[#This Row],[QUANTITYORDERED]]</f>
        <v>2399.85</v>
      </c>
      <c r="F138" s="1">
        <v>37993</v>
      </c>
      <c r="G138" s="12" t="s">
        <v>2848</v>
      </c>
      <c r="H138">
        <v>1</v>
      </c>
      <c r="I138">
        <v>1</v>
      </c>
      <c r="J138" s="3">
        <v>2004</v>
      </c>
      <c r="K138" s="3" t="s">
        <v>3331</v>
      </c>
      <c r="L138">
        <v>50</v>
      </c>
      <c r="M138" t="s">
        <v>3230</v>
      </c>
      <c r="N138" t="s">
        <v>3329</v>
      </c>
      <c r="O138" s="10" t="s">
        <v>3330</v>
      </c>
      <c r="P138" t="s">
        <v>2946</v>
      </c>
      <c r="Q138" t="s">
        <v>2947</v>
      </c>
      <c r="R138" t="s">
        <v>3485</v>
      </c>
      <c r="S138" t="s">
        <v>2948</v>
      </c>
      <c r="T138">
        <v>28034</v>
      </c>
      <c r="U138" t="s">
        <v>2861</v>
      </c>
      <c r="V138" t="s">
        <v>2949</v>
      </c>
      <c r="W138" t="s">
        <v>2950</v>
      </c>
      <c r="X138" t="s">
        <v>2857</v>
      </c>
    </row>
    <row r="139" spans="1:24" hidden="1" x14ac:dyDescent="0.25">
      <c r="A139">
        <v>10212</v>
      </c>
      <c r="B139">
        <v>29</v>
      </c>
      <c r="C139" s="2">
        <v>100</v>
      </c>
      <c r="D139" s="3">
        <v>10</v>
      </c>
      <c r="E139" s="4">
        <f>Table1[[#This Row],[PRICEEACH]]*Table1[[#This Row],[QUANTITYORDERED]]</f>
        <v>2900</v>
      </c>
      <c r="F139" s="1">
        <v>37993</v>
      </c>
      <c r="G139" s="12" t="s">
        <v>2848</v>
      </c>
      <c r="H139">
        <v>1</v>
      </c>
      <c r="I139">
        <v>1</v>
      </c>
      <c r="J139" s="3">
        <v>2004</v>
      </c>
      <c r="K139" s="3" t="s">
        <v>3331</v>
      </c>
      <c r="L139">
        <v>141</v>
      </c>
      <c r="M139" t="s">
        <v>3163</v>
      </c>
      <c r="N139" t="s">
        <v>3329</v>
      </c>
      <c r="O139" s="10" t="s">
        <v>3330</v>
      </c>
      <c r="P139" t="s">
        <v>2946</v>
      </c>
      <c r="Q139" t="s">
        <v>2947</v>
      </c>
      <c r="R139" t="s">
        <v>3485</v>
      </c>
      <c r="S139" t="s">
        <v>2948</v>
      </c>
      <c r="T139">
        <v>28034</v>
      </c>
      <c r="U139" t="s">
        <v>2861</v>
      </c>
      <c r="V139" t="s">
        <v>2949</v>
      </c>
      <c r="W139" t="s">
        <v>2950</v>
      </c>
      <c r="X139" t="s">
        <v>2867</v>
      </c>
    </row>
    <row r="140" spans="1:24" hidden="1" x14ac:dyDescent="0.25">
      <c r="A140">
        <v>10212</v>
      </c>
      <c r="B140">
        <v>33</v>
      </c>
      <c r="C140" s="2">
        <v>100</v>
      </c>
      <c r="D140" s="3">
        <v>15</v>
      </c>
      <c r="E140" s="4">
        <f>Table1[[#This Row],[PRICEEACH]]*Table1[[#This Row],[QUANTITYORDERED]]</f>
        <v>3300</v>
      </c>
      <c r="F140" s="1">
        <v>37993</v>
      </c>
      <c r="G140" s="12" t="s">
        <v>2848</v>
      </c>
      <c r="H140">
        <v>1</v>
      </c>
      <c r="I140">
        <v>1</v>
      </c>
      <c r="J140" s="3">
        <v>2004</v>
      </c>
      <c r="K140" s="3" t="s">
        <v>3331</v>
      </c>
      <c r="L140">
        <v>115</v>
      </c>
      <c r="M140" t="s">
        <v>3156</v>
      </c>
      <c r="N140" t="s">
        <v>3329</v>
      </c>
      <c r="O140" s="10" t="s">
        <v>3330</v>
      </c>
      <c r="P140" t="s">
        <v>2946</v>
      </c>
      <c r="Q140" t="s">
        <v>2947</v>
      </c>
      <c r="R140" t="s">
        <v>3485</v>
      </c>
      <c r="S140" t="s">
        <v>2948</v>
      </c>
      <c r="T140">
        <v>28034</v>
      </c>
      <c r="U140" t="s">
        <v>2861</v>
      </c>
      <c r="V140" t="s">
        <v>2949</v>
      </c>
      <c r="W140" t="s">
        <v>2950</v>
      </c>
      <c r="X140" t="s">
        <v>2867</v>
      </c>
    </row>
    <row r="141" spans="1:24" hidden="1" x14ac:dyDescent="0.25">
      <c r="A141">
        <v>10212</v>
      </c>
      <c r="B141">
        <v>41</v>
      </c>
      <c r="C141" s="2">
        <v>82.31</v>
      </c>
      <c r="D141" s="3">
        <v>3</v>
      </c>
      <c r="E141" s="4">
        <f>Table1[[#This Row],[PRICEEACH]]*Table1[[#This Row],[QUANTITYORDERED]]</f>
        <v>3374.71</v>
      </c>
      <c r="F141" s="1">
        <v>37993</v>
      </c>
      <c r="G141" s="12" t="s">
        <v>2848</v>
      </c>
      <c r="H141">
        <v>1</v>
      </c>
      <c r="I141">
        <v>1</v>
      </c>
      <c r="J141" s="3">
        <v>2004</v>
      </c>
      <c r="K141" s="3" t="s">
        <v>3331</v>
      </c>
      <c r="L141">
        <v>73</v>
      </c>
      <c r="M141" t="s">
        <v>3227</v>
      </c>
      <c r="N141" t="s">
        <v>3329</v>
      </c>
      <c r="O141" s="10" t="s">
        <v>3330</v>
      </c>
      <c r="P141" t="s">
        <v>2946</v>
      </c>
      <c r="Q141" t="s">
        <v>2947</v>
      </c>
      <c r="R141" t="s">
        <v>3485</v>
      </c>
      <c r="S141" t="s">
        <v>2948</v>
      </c>
      <c r="T141">
        <v>28034</v>
      </c>
      <c r="U141" t="s">
        <v>2861</v>
      </c>
      <c r="V141" t="s">
        <v>2949</v>
      </c>
      <c r="W141" t="s">
        <v>2950</v>
      </c>
      <c r="X141" t="s">
        <v>2867</v>
      </c>
    </row>
    <row r="142" spans="1:24" hidden="1" x14ac:dyDescent="0.25">
      <c r="A142">
        <v>10212</v>
      </c>
      <c r="B142">
        <v>38</v>
      </c>
      <c r="C142" s="2">
        <v>100</v>
      </c>
      <c r="D142" s="3">
        <v>6</v>
      </c>
      <c r="E142" s="4">
        <f>Table1[[#This Row],[PRICEEACH]]*Table1[[#This Row],[QUANTITYORDERED]]</f>
        <v>3800</v>
      </c>
      <c r="F142" s="1">
        <v>37993</v>
      </c>
      <c r="G142" s="12" t="s">
        <v>2848</v>
      </c>
      <c r="H142">
        <v>1</v>
      </c>
      <c r="I142">
        <v>1</v>
      </c>
      <c r="J142" s="3">
        <v>2004</v>
      </c>
      <c r="K142" s="3" t="s">
        <v>3331</v>
      </c>
      <c r="L142">
        <v>124</v>
      </c>
      <c r="M142" t="s">
        <v>3180</v>
      </c>
      <c r="N142" t="s">
        <v>3329</v>
      </c>
      <c r="O142" s="10" t="s">
        <v>3330</v>
      </c>
      <c r="P142" t="s">
        <v>2946</v>
      </c>
      <c r="Q142" t="s">
        <v>2947</v>
      </c>
      <c r="R142" t="s">
        <v>3485</v>
      </c>
      <c r="S142" t="s">
        <v>2948</v>
      </c>
      <c r="T142">
        <v>28034</v>
      </c>
      <c r="U142" t="s">
        <v>2861</v>
      </c>
      <c r="V142" t="s">
        <v>2949</v>
      </c>
      <c r="W142" t="s">
        <v>2950</v>
      </c>
      <c r="X142" t="s">
        <v>2867</v>
      </c>
    </row>
    <row r="143" spans="1:24" hidden="1" x14ac:dyDescent="0.25">
      <c r="A143">
        <v>10212</v>
      </c>
      <c r="B143">
        <v>39</v>
      </c>
      <c r="C143" s="2">
        <v>100</v>
      </c>
      <c r="D143" s="3">
        <v>16</v>
      </c>
      <c r="E143" s="4">
        <f>Table1[[#This Row],[PRICEEACH]]*Table1[[#This Row],[QUANTITYORDERED]]</f>
        <v>3900</v>
      </c>
      <c r="F143" s="1">
        <v>37993</v>
      </c>
      <c r="G143" s="12" t="s">
        <v>2848</v>
      </c>
      <c r="H143">
        <v>1</v>
      </c>
      <c r="I143">
        <v>1</v>
      </c>
      <c r="J143" s="3">
        <v>2004</v>
      </c>
      <c r="K143" s="3" t="s">
        <v>3331</v>
      </c>
      <c r="L143">
        <v>117</v>
      </c>
      <c r="M143" t="s">
        <v>3146</v>
      </c>
      <c r="N143" t="s">
        <v>3329</v>
      </c>
      <c r="O143" s="10" t="s">
        <v>3330</v>
      </c>
      <c r="P143" t="s">
        <v>2946</v>
      </c>
      <c r="Q143" t="s">
        <v>2947</v>
      </c>
      <c r="R143" t="s">
        <v>3485</v>
      </c>
      <c r="S143" t="s">
        <v>2948</v>
      </c>
      <c r="T143">
        <v>28034</v>
      </c>
      <c r="U143" t="s">
        <v>2861</v>
      </c>
      <c r="V143" t="s">
        <v>2949</v>
      </c>
      <c r="W143" t="s">
        <v>2950</v>
      </c>
      <c r="X143" t="s">
        <v>2867</v>
      </c>
    </row>
    <row r="144" spans="1:24" hidden="1" x14ac:dyDescent="0.25">
      <c r="A144">
        <v>10212</v>
      </c>
      <c r="B144">
        <v>45</v>
      </c>
      <c r="C144" s="2">
        <v>88.14</v>
      </c>
      <c r="D144" s="3">
        <v>1</v>
      </c>
      <c r="E144" s="4">
        <f>Table1[[#This Row],[PRICEEACH]]*Table1[[#This Row],[QUANTITYORDERED]]</f>
        <v>3966.3</v>
      </c>
      <c r="F144" s="1">
        <v>37993</v>
      </c>
      <c r="G144" s="12" t="s">
        <v>2848</v>
      </c>
      <c r="H144">
        <v>1</v>
      </c>
      <c r="I144">
        <v>1</v>
      </c>
      <c r="J144" s="3">
        <v>2004</v>
      </c>
      <c r="K144" s="3" t="s">
        <v>3331</v>
      </c>
      <c r="L144">
        <v>90</v>
      </c>
      <c r="M144" t="s">
        <v>3238</v>
      </c>
      <c r="N144" t="s">
        <v>3329</v>
      </c>
      <c r="O144" s="10" t="s">
        <v>3330</v>
      </c>
      <c r="P144" t="s">
        <v>2946</v>
      </c>
      <c r="Q144" t="s">
        <v>2947</v>
      </c>
      <c r="R144" t="s">
        <v>3485</v>
      </c>
      <c r="S144" t="s">
        <v>2948</v>
      </c>
      <c r="T144">
        <v>28034</v>
      </c>
      <c r="U144" t="s">
        <v>2861</v>
      </c>
      <c r="V144" t="s">
        <v>2949</v>
      </c>
      <c r="W144" t="s">
        <v>2950</v>
      </c>
      <c r="X144" t="s">
        <v>2867</v>
      </c>
    </row>
    <row r="145" spans="1:24" hidden="1" x14ac:dyDescent="0.25">
      <c r="A145">
        <v>10212</v>
      </c>
      <c r="B145">
        <v>40</v>
      </c>
      <c r="C145" s="2">
        <v>100</v>
      </c>
      <c r="D145" s="3">
        <v>7</v>
      </c>
      <c r="E145" s="4">
        <f>Table1[[#This Row],[PRICEEACH]]*Table1[[#This Row],[QUANTITYORDERED]]</f>
        <v>4000</v>
      </c>
      <c r="F145" s="1">
        <v>37993</v>
      </c>
      <c r="G145" s="12" t="s">
        <v>2848</v>
      </c>
      <c r="H145">
        <v>1</v>
      </c>
      <c r="I145">
        <v>1</v>
      </c>
      <c r="J145" s="3">
        <v>2004</v>
      </c>
      <c r="K145" s="3" t="s">
        <v>3331</v>
      </c>
      <c r="L145">
        <v>132</v>
      </c>
      <c r="M145" t="s">
        <v>3204</v>
      </c>
      <c r="N145" t="s">
        <v>3329</v>
      </c>
      <c r="O145" s="10" t="s">
        <v>3330</v>
      </c>
      <c r="P145" t="s">
        <v>2946</v>
      </c>
      <c r="Q145" t="s">
        <v>2947</v>
      </c>
      <c r="R145" t="s">
        <v>3485</v>
      </c>
      <c r="S145" t="s">
        <v>2948</v>
      </c>
      <c r="T145">
        <v>28034</v>
      </c>
      <c r="U145" t="s">
        <v>2861</v>
      </c>
      <c r="V145" t="s">
        <v>2949</v>
      </c>
      <c r="W145" t="s">
        <v>2950</v>
      </c>
      <c r="X145" t="s">
        <v>2867</v>
      </c>
    </row>
    <row r="146" spans="1:24" hidden="1" x14ac:dyDescent="0.25">
      <c r="A146">
        <v>10212</v>
      </c>
      <c r="B146">
        <v>40</v>
      </c>
      <c r="C146" s="2">
        <v>100</v>
      </c>
      <c r="D146" s="3">
        <v>11</v>
      </c>
      <c r="E146" s="4">
        <f>Table1[[#This Row],[PRICEEACH]]*Table1[[#This Row],[QUANTITYORDERED]]</f>
        <v>4000</v>
      </c>
      <c r="F146" s="1">
        <v>37993</v>
      </c>
      <c r="G146" s="12" t="s">
        <v>2848</v>
      </c>
      <c r="H146">
        <v>1</v>
      </c>
      <c r="I146">
        <v>1</v>
      </c>
      <c r="J146" s="3">
        <v>2004</v>
      </c>
      <c r="K146" s="3" t="s">
        <v>3331</v>
      </c>
      <c r="L146">
        <v>169</v>
      </c>
      <c r="M146" t="s">
        <v>3211</v>
      </c>
      <c r="N146" t="s">
        <v>3329</v>
      </c>
      <c r="O146" s="10" t="s">
        <v>3330</v>
      </c>
      <c r="P146" t="s">
        <v>2946</v>
      </c>
      <c r="Q146" t="s">
        <v>2947</v>
      </c>
      <c r="R146" t="s">
        <v>3485</v>
      </c>
      <c r="S146" t="s">
        <v>2948</v>
      </c>
      <c r="T146">
        <v>28034</v>
      </c>
      <c r="U146" t="s">
        <v>2861</v>
      </c>
      <c r="V146" t="s">
        <v>2949</v>
      </c>
      <c r="W146" t="s">
        <v>2950</v>
      </c>
      <c r="X146" t="s">
        <v>2867</v>
      </c>
    </row>
    <row r="147" spans="1:24" hidden="1" x14ac:dyDescent="0.25">
      <c r="A147">
        <v>10212</v>
      </c>
      <c r="B147">
        <v>46</v>
      </c>
      <c r="C147" s="2">
        <v>87.81</v>
      </c>
      <c r="D147" s="3">
        <v>4</v>
      </c>
      <c r="E147" s="4">
        <f>Table1[[#This Row],[PRICEEACH]]*Table1[[#This Row],[QUANTITYORDERED]]</f>
        <v>4039.26</v>
      </c>
      <c r="F147" s="1">
        <v>37993</v>
      </c>
      <c r="G147" s="12" t="s">
        <v>2848</v>
      </c>
      <c r="H147">
        <v>1</v>
      </c>
      <c r="I147">
        <v>1</v>
      </c>
      <c r="J147" s="3">
        <v>2004</v>
      </c>
      <c r="K147" s="3" t="s">
        <v>3331</v>
      </c>
      <c r="L147">
        <v>107</v>
      </c>
      <c r="M147" t="s">
        <v>3247</v>
      </c>
      <c r="N147" t="s">
        <v>3329</v>
      </c>
      <c r="O147" s="10" t="s">
        <v>3330</v>
      </c>
      <c r="P147" t="s">
        <v>2946</v>
      </c>
      <c r="Q147" t="s">
        <v>2947</v>
      </c>
      <c r="R147" t="s">
        <v>3485</v>
      </c>
      <c r="S147" t="s">
        <v>2948</v>
      </c>
      <c r="T147">
        <v>28034</v>
      </c>
      <c r="U147" t="s">
        <v>2861</v>
      </c>
      <c r="V147" t="s">
        <v>2949</v>
      </c>
      <c r="W147" t="s">
        <v>2950</v>
      </c>
      <c r="X147" t="s">
        <v>2867</v>
      </c>
    </row>
    <row r="148" spans="1:24" hidden="1" x14ac:dyDescent="0.25">
      <c r="A148">
        <v>10212</v>
      </c>
      <c r="B148">
        <v>41</v>
      </c>
      <c r="C148" s="2">
        <v>100</v>
      </c>
      <c r="D148" s="3">
        <v>9</v>
      </c>
      <c r="E148" s="4">
        <f>Table1[[#This Row],[PRICEEACH]]*Table1[[#This Row],[QUANTITYORDERED]]</f>
        <v>4100</v>
      </c>
      <c r="F148" s="1">
        <v>37993</v>
      </c>
      <c r="G148" s="12" t="s">
        <v>2848</v>
      </c>
      <c r="H148">
        <v>1</v>
      </c>
      <c r="I148">
        <v>1</v>
      </c>
      <c r="J148" s="3">
        <v>2004</v>
      </c>
      <c r="K148" s="3" t="s">
        <v>3331</v>
      </c>
      <c r="L148">
        <v>142</v>
      </c>
      <c r="M148" t="s">
        <v>3195</v>
      </c>
      <c r="N148" t="s">
        <v>3329</v>
      </c>
      <c r="O148" s="10" t="s">
        <v>3330</v>
      </c>
      <c r="P148" t="s">
        <v>2946</v>
      </c>
      <c r="Q148" t="s">
        <v>2947</v>
      </c>
      <c r="R148" t="s">
        <v>3485</v>
      </c>
      <c r="S148" t="s">
        <v>2948</v>
      </c>
      <c r="T148">
        <v>28034</v>
      </c>
      <c r="U148" t="s">
        <v>2861</v>
      </c>
      <c r="V148" t="s">
        <v>2949</v>
      </c>
      <c r="W148" t="s">
        <v>2950</v>
      </c>
      <c r="X148" t="s">
        <v>2867</v>
      </c>
    </row>
    <row r="149" spans="1:24" hidden="1" x14ac:dyDescent="0.25">
      <c r="A149">
        <v>10212</v>
      </c>
      <c r="B149">
        <v>45</v>
      </c>
      <c r="C149" s="2">
        <v>100</v>
      </c>
      <c r="D149" s="3">
        <v>8</v>
      </c>
      <c r="E149" s="4">
        <f>Table1[[#This Row],[PRICEEACH]]*Table1[[#This Row],[QUANTITYORDERED]]</f>
        <v>4500</v>
      </c>
      <c r="F149" s="1">
        <v>37993</v>
      </c>
      <c r="G149" s="12" t="s">
        <v>2848</v>
      </c>
      <c r="H149">
        <v>1</v>
      </c>
      <c r="I149">
        <v>1</v>
      </c>
      <c r="J149" s="3">
        <v>2004</v>
      </c>
      <c r="K149" s="3" t="s">
        <v>3331</v>
      </c>
      <c r="L149">
        <v>141</v>
      </c>
      <c r="M149" t="s">
        <v>3217</v>
      </c>
      <c r="N149" t="s">
        <v>3329</v>
      </c>
      <c r="O149" s="10" t="s">
        <v>3330</v>
      </c>
      <c r="P149" t="s">
        <v>2946</v>
      </c>
      <c r="Q149" t="s">
        <v>2947</v>
      </c>
      <c r="R149" t="s">
        <v>3485</v>
      </c>
      <c r="S149" t="s">
        <v>2948</v>
      </c>
      <c r="T149">
        <v>28034</v>
      </c>
      <c r="U149" t="s">
        <v>2861</v>
      </c>
      <c r="V149" t="s">
        <v>2949</v>
      </c>
      <c r="W149" t="s">
        <v>2950</v>
      </c>
      <c r="X149" t="s">
        <v>2867</v>
      </c>
    </row>
    <row r="150" spans="1:24" hidden="1" x14ac:dyDescent="0.25">
      <c r="A150">
        <v>10212</v>
      </c>
      <c r="B150">
        <v>49</v>
      </c>
      <c r="C150" s="2">
        <v>100</v>
      </c>
      <c r="D150" s="3">
        <v>13</v>
      </c>
      <c r="E150" s="4">
        <f>Table1[[#This Row],[PRICEEACH]]*Table1[[#This Row],[QUANTITYORDERED]]</f>
        <v>4900</v>
      </c>
      <c r="F150" s="1">
        <v>37993</v>
      </c>
      <c r="G150" s="12" t="s">
        <v>2848</v>
      </c>
      <c r="H150">
        <v>1</v>
      </c>
      <c r="I150">
        <v>1</v>
      </c>
      <c r="J150" s="3">
        <v>2004</v>
      </c>
      <c r="K150" s="3" t="s">
        <v>3331</v>
      </c>
      <c r="L150">
        <v>140</v>
      </c>
      <c r="M150" t="s">
        <v>3249</v>
      </c>
      <c r="N150" t="s">
        <v>3329</v>
      </c>
      <c r="O150" s="10" t="s">
        <v>3330</v>
      </c>
      <c r="P150" t="s">
        <v>2946</v>
      </c>
      <c r="Q150" t="s">
        <v>2947</v>
      </c>
      <c r="R150" t="s">
        <v>3485</v>
      </c>
      <c r="S150" t="s">
        <v>2948</v>
      </c>
      <c r="T150">
        <v>28034</v>
      </c>
      <c r="U150" t="s">
        <v>2861</v>
      </c>
      <c r="V150" t="s">
        <v>2949</v>
      </c>
      <c r="W150" t="s">
        <v>2950</v>
      </c>
      <c r="X150" t="s">
        <v>2867</v>
      </c>
    </row>
    <row r="151" spans="1:24" hidden="1" x14ac:dyDescent="0.25">
      <c r="A151">
        <v>10213</v>
      </c>
      <c r="B151">
        <v>25</v>
      </c>
      <c r="C151" s="2">
        <v>83.39</v>
      </c>
      <c r="D151" s="3">
        <v>2</v>
      </c>
      <c r="E151" s="4">
        <f>Table1[[#This Row],[PRICEEACH]]*Table1[[#This Row],[QUANTITYORDERED]]</f>
        <v>2084.75</v>
      </c>
      <c r="F151" s="1">
        <v>37993</v>
      </c>
      <c r="G151" s="12" t="s">
        <v>2848</v>
      </c>
      <c r="H151">
        <v>1</v>
      </c>
      <c r="I151">
        <v>1</v>
      </c>
      <c r="J151" s="3">
        <v>2004</v>
      </c>
      <c r="K151" s="3" t="s">
        <v>3331</v>
      </c>
      <c r="L151">
        <v>71</v>
      </c>
      <c r="M151" t="s">
        <v>3226</v>
      </c>
      <c r="N151" t="s">
        <v>3049</v>
      </c>
      <c r="O151" s="10" t="s">
        <v>3394</v>
      </c>
      <c r="P151" t="s">
        <v>3395</v>
      </c>
      <c r="Q151" t="s">
        <v>3041</v>
      </c>
      <c r="R151" t="s">
        <v>3041</v>
      </c>
      <c r="S151" t="s">
        <v>2942</v>
      </c>
      <c r="T151" t="s">
        <v>3396</v>
      </c>
      <c r="U151" t="s">
        <v>2861</v>
      </c>
      <c r="V151" t="s">
        <v>3050</v>
      </c>
      <c r="W151" t="s">
        <v>3051</v>
      </c>
      <c r="X151" t="s">
        <v>2857</v>
      </c>
    </row>
    <row r="152" spans="1:24" hidden="1" x14ac:dyDescent="0.25">
      <c r="A152">
        <v>10213</v>
      </c>
      <c r="B152">
        <v>27</v>
      </c>
      <c r="C152" s="2">
        <v>100</v>
      </c>
      <c r="D152" s="3">
        <v>3</v>
      </c>
      <c r="E152" s="4">
        <f>Table1[[#This Row],[PRICEEACH]]*Table1[[#This Row],[QUANTITYORDERED]]</f>
        <v>2700</v>
      </c>
      <c r="F152" s="1">
        <v>37993</v>
      </c>
      <c r="G152" s="12" t="s">
        <v>2848</v>
      </c>
      <c r="H152">
        <v>1</v>
      </c>
      <c r="I152">
        <v>1</v>
      </c>
      <c r="J152" s="3">
        <v>2004</v>
      </c>
      <c r="K152" s="3" t="s">
        <v>3331</v>
      </c>
      <c r="L152">
        <v>117</v>
      </c>
      <c r="M152" t="s">
        <v>3241</v>
      </c>
      <c r="N152" t="s">
        <v>3049</v>
      </c>
      <c r="O152" s="10" t="s">
        <v>3394</v>
      </c>
      <c r="P152" t="s">
        <v>3395</v>
      </c>
      <c r="Q152" t="s">
        <v>3041</v>
      </c>
      <c r="R152" t="s">
        <v>3041</v>
      </c>
      <c r="S152" t="s">
        <v>2942</v>
      </c>
      <c r="T152" t="s">
        <v>3396</v>
      </c>
      <c r="U152" t="s">
        <v>2861</v>
      </c>
      <c r="V152" t="s">
        <v>3050</v>
      </c>
      <c r="W152" t="s">
        <v>3051</v>
      </c>
      <c r="X152" t="s">
        <v>2857</v>
      </c>
    </row>
    <row r="153" spans="1:24" hidden="1" x14ac:dyDescent="0.25">
      <c r="A153">
        <v>10213</v>
      </c>
      <c r="B153">
        <v>38</v>
      </c>
      <c r="C153" s="2">
        <v>94.79</v>
      </c>
      <c r="D153" s="3">
        <v>1</v>
      </c>
      <c r="E153" s="4">
        <f>Table1[[#This Row],[PRICEEACH]]*Table1[[#This Row],[QUANTITYORDERED]]</f>
        <v>3602.0200000000004</v>
      </c>
      <c r="F153" s="1">
        <v>37993</v>
      </c>
      <c r="G153" s="12" t="s">
        <v>2848</v>
      </c>
      <c r="H153">
        <v>1</v>
      </c>
      <c r="I153">
        <v>1</v>
      </c>
      <c r="J153" s="3">
        <v>2004</v>
      </c>
      <c r="K153" s="3" t="s">
        <v>3468</v>
      </c>
      <c r="L153">
        <v>92</v>
      </c>
      <c r="M153" t="s">
        <v>3221</v>
      </c>
      <c r="N153" t="s">
        <v>3049</v>
      </c>
      <c r="O153" s="10" t="s">
        <v>3394</v>
      </c>
      <c r="P153" t="s">
        <v>3395</v>
      </c>
      <c r="Q153" t="s">
        <v>3041</v>
      </c>
      <c r="R153" t="s">
        <v>3041</v>
      </c>
      <c r="S153" t="s">
        <v>2942</v>
      </c>
      <c r="T153" t="s">
        <v>3396</v>
      </c>
      <c r="U153" t="s">
        <v>2861</v>
      </c>
      <c r="V153" t="s">
        <v>3050</v>
      </c>
      <c r="W153" t="s">
        <v>3051</v>
      </c>
      <c r="X153" t="s">
        <v>2867</v>
      </c>
    </row>
    <row r="154" spans="1:24" hidden="1" x14ac:dyDescent="0.25">
      <c r="A154">
        <v>10214</v>
      </c>
      <c r="B154">
        <v>20</v>
      </c>
      <c r="C154" s="2">
        <v>34.19</v>
      </c>
      <c r="D154" s="3">
        <v>3</v>
      </c>
      <c r="E154" s="4">
        <f>Table1[[#This Row],[PRICEEACH]]*Table1[[#This Row],[QUANTITYORDERED]]</f>
        <v>683.8</v>
      </c>
      <c r="F154" s="1">
        <v>37993</v>
      </c>
      <c r="G154" s="12" t="s">
        <v>2848</v>
      </c>
      <c r="H154">
        <v>1</v>
      </c>
      <c r="I154">
        <v>1</v>
      </c>
      <c r="J154" s="3">
        <v>2004</v>
      </c>
      <c r="K154" s="3" t="s">
        <v>3468</v>
      </c>
      <c r="L154">
        <v>33</v>
      </c>
      <c r="M154" t="s">
        <v>3232</v>
      </c>
      <c r="N154" t="s">
        <v>2957</v>
      </c>
      <c r="O154" s="10" t="s">
        <v>3335</v>
      </c>
      <c r="P154" t="s">
        <v>2958</v>
      </c>
      <c r="Q154" t="s">
        <v>2947</v>
      </c>
      <c r="R154" t="s">
        <v>3514</v>
      </c>
      <c r="S154" t="s">
        <v>2948</v>
      </c>
      <c r="T154">
        <v>28023</v>
      </c>
      <c r="U154" t="s">
        <v>2861</v>
      </c>
      <c r="V154" t="s">
        <v>2959</v>
      </c>
      <c r="W154" t="s">
        <v>2960</v>
      </c>
      <c r="X154" t="s">
        <v>2857</v>
      </c>
    </row>
    <row r="155" spans="1:24" hidden="1" x14ac:dyDescent="0.25">
      <c r="A155">
        <v>10214</v>
      </c>
      <c r="B155">
        <v>21</v>
      </c>
      <c r="C155" s="2">
        <v>62.96</v>
      </c>
      <c r="D155" s="3">
        <v>6</v>
      </c>
      <c r="E155" s="4">
        <f>Table1[[#This Row],[PRICEEACH]]*Table1[[#This Row],[QUANTITYORDERED]]</f>
        <v>1322.16</v>
      </c>
      <c r="F155" s="1">
        <v>37993</v>
      </c>
      <c r="G155" s="12" t="s">
        <v>2848</v>
      </c>
      <c r="H155">
        <v>1</v>
      </c>
      <c r="I155">
        <v>1</v>
      </c>
      <c r="J155" s="3">
        <v>2004</v>
      </c>
      <c r="K155" s="3" t="s">
        <v>3468</v>
      </c>
      <c r="L155">
        <v>60</v>
      </c>
      <c r="M155" t="s">
        <v>3197</v>
      </c>
      <c r="N155" t="s">
        <v>2957</v>
      </c>
      <c r="O155" s="10" t="s">
        <v>3335</v>
      </c>
      <c r="P155" t="s">
        <v>2958</v>
      </c>
      <c r="Q155" t="s">
        <v>2947</v>
      </c>
      <c r="R155" t="s">
        <v>3514</v>
      </c>
      <c r="S155" t="s">
        <v>2948</v>
      </c>
      <c r="T155">
        <v>28023</v>
      </c>
      <c r="U155" t="s">
        <v>2861</v>
      </c>
      <c r="V155" t="s">
        <v>2959</v>
      </c>
      <c r="W155" t="s">
        <v>2960</v>
      </c>
      <c r="X155" t="s">
        <v>2857</v>
      </c>
    </row>
    <row r="156" spans="1:24" hidden="1" x14ac:dyDescent="0.25">
      <c r="A156">
        <v>10214</v>
      </c>
      <c r="B156">
        <v>44</v>
      </c>
      <c r="C156" s="2">
        <v>34.880000000000003</v>
      </c>
      <c r="D156" s="3">
        <v>5</v>
      </c>
      <c r="E156" s="4">
        <f>Table1[[#This Row],[PRICEEACH]]*Table1[[#This Row],[QUANTITYORDERED]]</f>
        <v>1534.72</v>
      </c>
      <c r="F156" s="1">
        <v>37993</v>
      </c>
      <c r="G156" s="12" t="s">
        <v>2848</v>
      </c>
      <c r="H156">
        <v>1</v>
      </c>
      <c r="I156">
        <v>1</v>
      </c>
      <c r="J156" s="3">
        <v>2004</v>
      </c>
      <c r="K156" s="3" t="s">
        <v>3468</v>
      </c>
      <c r="L156">
        <v>41</v>
      </c>
      <c r="M156" t="s">
        <v>3251</v>
      </c>
      <c r="N156" t="s">
        <v>2957</v>
      </c>
      <c r="O156" s="10" t="s">
        <v>3335</v>
      </c>
      <c r="P156" t="s">
        <v>2958</v>
      </c>
      <c r="Q156" t="s">
        <v>2947</v>
      </c>
      <c r="R156" t="s">
        <v>3514</v>
      </c>
      <c r="S156" t="s">
        <v>2948</v>
      </c>
      <c r="T156">
        <v>28023</v>
      </c>
      <c r="U156" t="s">
        <v>2861</v>
      </c>
      <c r="V156" t="s">
        <v>2959</v>
      </c>
      <c r="W156" t="s">
        <v>2960</v>
      </c>
      <c r="X156" t="s">
        <v>2857</v>
      </c>
    </row>
    <row r="157" spans="1:24" hidden="1" x14ac:dyDescent="0.25">
      <c r="A157">
        <v>10214</v>
      </c>
      <c r="B157">
        <v>49</v>
      </c>
      <c r="C157" s="2">
        <v>47.94</v>
      </c>
      <c r="D157" s="3">
        <v>2</v>
      </c>
      <c r="E157" s="4">
        <f>Table1[[#This Row],[PRICEEACH]]*Table1[[#This Row],[QUANTITYORDERED]]</f>
        <v>2349.06</v>
      </c>
      <c r="F157" s="1">
        <v>37993</v>
      </c>
      <c r="G157" s="12" t="s">
        <v>2848</v>
      </c>
      <c r="H157">
        <v>1</v>
      </c>
      <c r="I157">
        <v>1</v>
      </c>
      <c r="J157" s="3">
        <v>2004</v>
      </c>
      <c r="K157" s="3" t="s">
        <v>3468</v>
      </c>
      <c r="L157">
        <v>44</v>
      </c>
      <c r="M157" t="s">
        <v>3235</v>
      </c>
      <c r="N157" t="s">
        <v>2957</v>
      </c>
      <c r="O157" s="10" t="s">
        <v>3335</v>
      </c>
      <c r="P157" t="s">
        <v>2958</v>
      </c>
      <c r="Q157" t="s">
        <v>2947</v>
      </c>
      <c r="R157" t="s">
        <v>3514</v>
      </c>
      <c r="S157" t="s">
        <v>2948</v>
      </c>
      <c r="T157">
        <v>28023</v>
      </c>
      <c r="U157" t="s">
        <v>2861</v>
      </c>
      <c r="V157" t="s">
        <v>2959</v>
      </c>
      <c r="W157" t="s">
        <v>2960</v>
      </c>
      <c r="X157" t="s">
        <v>2857</v>
      </c>
    </row>
    <row r="158" spans="1:24" hidden="1" x14ac:dyDescent="0.25">
      <c r="A158">
        <v>10214</v>
      </c>
      <c r="B158">
        <v>27</v>
      </c>
      <c r="C158" s="2">
        <v>100</v>
      </c>
      <c r="D158" s="3">
        <v>4</v>
      </c>
      <c r="E158" s="4">
        <f>Table1[[#This Row],[PRICEEACH]]*Table1[[#This Row],[QUANTITYORDERED]]</f>
        <v>2700</v>
      </c>
      <c r="F158" s="1">
        <v>37993</v>
      </c>
      <c r="G158" s="12" t="s">
        <v>2848</v>
      </c>
      <c r="H158">
        <v>1</v>
      </c>
      <c r="I158">
        <v>1</v>
      </c>
      <c r="J158" s="3">
        <v>2004</v>
      </c>
      <c r="K158" s="3" t="s">
        <v>3468</v>
      </c>
      <c r="L158">
        <v>127</v>
      </c>
      <c r="M158" t="s">
        <v>3199</v>
      </c>
      <c r="N158" t="s">
        <v>2957</v>
      </c>
      <c r="O158" s="10" t="s">
        <v>3335</v>
      </c>
      <c r="P158" t="s">
        <v>2958</v>
      </c>
      <c r="Q158" t="s">
        <v>2947</v>
      </c>
      <c r="R158" t="s">
        <v>3514</v>
      </c>
      <c r="S158" t="s">
        <v>2948</v>
      </c>
      <c r="T158">
        <v>28023</v>
      </c>
      <c r="U158" t="s">
        <v>2861</v>
      </c>
      <c r="V158" t="s">
        <v>2959</v>
      </c>
      <c r="W158" t="s">
        <v>2960</v>
      </c>
      <c r="X158" t="s">
        <v>2867</v>
      </c>
    </row>
    <row r="159" spans="1:24" hidden="1" x14ac:dyDescent="0.25">
      <c r="A159">
        <v>10214</v>
      </c>
      <c r="B159">
        <v>30</v>
      </c>
      <c r="C159" s="2">
        <v>100</v>
      </c>
      <c r="D159" s="3">
        <v>7</v>
      </c>
      <c r="E159" s="4">
        <f>Table1[[#This Row],[PRICEEACH]]*Table1[[#This Row],[QUANTITYORDERED]]</f>
        <v>3000</v>
      </c>
      <c r="F159" s="1">
        <v>37993</v>
      </c>
      <c r="G159" s="12" t="s">
        <v>2848</v>
      </c>
      <c r="H159">
        <v>1</v>
      </c>
      <c r="I159">
        <v>1</v>
      </c>
      <c r="J159" s="3">
        <v>2004</v>
      </c>
      <c r="K159" s="3" t="s">
        <v>3468</v>
      </c>
      <c r="L159">
        <v>170</v>
      </c>
      <c r="M159" t="s">
        <v>3193</v>
      </c>
      <c r="N159" t="s">
        <v>2957</v>
      </c>
      <c r="O159" s="10" t="s">
        <v>3335</v>
      </c>
      <c r="P159" t="s">
        <v>2958</v>
      </c>
      <c r="Q159" t="s">
        <v>2947</v>
      </c>
      <c r="R159" t="s">
        <v>3514</v>
      </c>
      <c r="S159" t="s">
        <v>2948</v>
      </c>
      <c r="T159">
        <v>28023</v>
      </c>
      <c r="U159" t="s">
        <v>2861</v>
      </c>
      <c r="V159" t="s">
        <v>2959</v>
      </c>
      <c r="W159" t="s">
        <v>2960</v>
      </c>
      <c r="X159" t="s">
        <v>2867</v>
      </c>
    </row>
    <row r="160" spans="1:24" hidden="1" x14ac:dyDescent="0.25">
      <c r="A160">
        <v>10214</v>
      </c>
      <c r="B160">
        <v>50</v>
      </c>
      <c r="C160" s="2">
        <v>100</v>
      </c>
      <c r="D160" s="3">
        <v>1</v>
      </c>
      <c r="E160" s="4">
        <f>Table1[[#This Row],[PRICEEACH]]*Table1[[#This Row],[QUANTITYORDERED]]</f>
        <v>5000</v>
      </c>
      <c r="F160" s="1">
        <v>37993</v>
      </c>
      <c r="G160" s="12" t="s">
        <v>2848</v>
      </c>
      <c r="H160">
        <v>1</v>
      </c>
      <c r="I160">
        <v>1</v>
      </c>
      <c r="J160" s="3">
        <v>2004</v>
      </c>
      <c r="K160" s="3" t="s">
        <v>3468</v>
      </c>
      <c r="L160">
        <v>168</v>
      </c>
      <c r="M160" t="s">
        <v>3203</v>
      </c>
      <c r="N160" t="s">
        <v>2957</v>
      </c>
      <c r="O160" s="10" t="s">
        <v>3335</v>
      </c>
      <c r="P160" t="s">
        <v>2958</v>
      </c>
      <c r="Q160" t="s">
        <v>2947</v>
      </c>
      <c r="R160" t="s">
        <v>3514</v>
      </c>
      <c r="S160" t="s">
        <v>2948</v>
      </c>
      <c r="T160">
        <v>28023</v>
      </c>
      <c r="U160" t="s">
        <v>2861</v>
      </c>
      <c r="V160" t="s">
        <v>2959</v>
      </c>
      <c r="W160" t="s">
        <v>2960</v>
      </c>
      <c r="X160" t="s">
        <v>2931</v>
      </c>
    </row>
    <row r="161" spans="1:24" hidden="1" x14ac:dyDescent="0.25">
      <c r="A161">
        <v>10215</v>
      </c>
      <c r="B161">
        <v>33</v>
      </c>
      <c r="C161" s="2">
        <v>43.13</v>
      </c>
      <c r="D161" s="3">
        <v>9</v>
      </c>
      <c r="E161" s="4">
        <f>Table1[[#This Row],[PRICEEACH]]*Table1[[#This Row],[QUANTITYORDERED]]</f>
        <v>1423.2900000000002</v>
      </c>
      <c r="F161" s="1">
        <v>37993</v>
      </c>
      <c r="G161" s="12" t="s">
        <v>2848</v>
      </c>
      <c r="H161">
        <v>1</v>
      </c>
      <c r="I161">
        <v>1</v>
      </c>
      <c r="J161" s="3">
        <v>2004</v>
      </c>
      <c r="K161" s="3" t="s">
        <v>3468</v>
      </c>
      <c r="L161">
        <v>53</v>
      </c>
      <c r="M161" t="s">
        <v>3179</v>
      </c>
      <c r="N161" t="s">
        <v>3345</v>
      </c>
      <c r="O161" s="10">
        <v>3105553722</v>
      </c>
      <c r="P161" t="s">
        <v>3346</v>
      </c>
      <c r="Q161" t="s">
        <v>2988</v>
      </c>
      <c r="R161" t="s">
        <v>2870</v>
      </c>
      <c r="S161" t="s">
        <v>2853</v>
      </c>
      <c r="T161">
        <v>94019</v>
      </c>
      <c r="U161" t="s">
        <v>2854</v>
      </c>
      <c r="V161" t="s">
        <v>2989</v>
      </c>
      <c r="W161" t="s">
        <v>2990</v>
      </c>
      <c r="X161" t="s">
        <v>2857</v>
      </c>
    </row>
    <row r="162" spans="1:24" hidden="1" x14ac:dyDescent="0.25">
      <c r="A162">
        <v>10215</v>
      </c>
      <c r="B162">
        <v>31</v>
      </c>
      <c r="C162" s="2">
        <v>58.71</v>
      </c>
      <c r="D162" s="3">
        <v>6</v>
      </c>
      <c r="E162" s="4">
        <f>Table1[[#This Row],[PRICEEACH]]*Table1[[#This Row],[QUANTITYORDERED]]</f>
        <v>1820.01</v>
      </c>
      <c r="F162" s="1">
        <v>37993</v>
      </c>
      <c r="G162" s="12" t="s">
        <v>2848</v>
      </c>
      <c r="H162">
        <v>1</v>
      </c>
      <c r="I162">
        <v>1</v>
      </c>
      <c r="J162" s="3">
        <v>2004</v>
      </c>
      <c r="K162" s="3" t="s">
        <v>3468</v>
      </c>
      <c r="L162">
        <v>62</v>
      </c>
      <c r="M162" t="s">
        <v>3206</v>
      </c>
      <c r="N162" t="s">
        <v>3345</v>
      </c>
      <c r="O162" s="10">
        <v>3105553722</v>
      </c>
      <c r="P162" t="s">
        <v>3346</v>
      </c>
      <c r="Q162" t="s">
        <v>2988</v>
      </c>
      <c r="R162" t="s">
        <v>2870</v>
      </c>
      <c r="S162" t="s">
        <v>2853</v>
      </c>
      <c r="T162">
        <v>94019</v>
      </c>
      <c r="U162" t="s">
        <v>2854</v>
      </c>
      <c r="V162" t="s">
        <v>2989</v>
      </c>
      <c r="W162" t="s">
        <v>2990</v>
      </c>
      <c r="X162" t="s">
        <v>2857</v>
      </c>
    </row>
    <row r="163" spans="1:24" hidden="1" x14ac:dyDescent="0.25">
      <c r="A163">
        <v>10215</v>
      </c>
      <c r="B163">
        <v>46</v>
      </c>
      <c r="C163" s="2">
        <v>45.28</v>
      </c>
      <c r="D163" s="3">
        <v>1</v>
      </c>
      <c r="E163" s="4">
        <f>Table1[[#This Row],[PRICEEACH]]*Table1[[#This Row],[QUANTITYORDERED]]</f>
        <v>2082.88</v>
      </c>
      <c r="F163" s="1">
        <v>37993</v>
      </c>
      <c r="G163" s="12" t="s">
        <v>2848</v>
      </c>
      <c r="H163">
        <v>1</v>
      </c>
      <c r="I163">
        <v>1</v>
      </c>
      <c r="J163" s="3">
        <v>2004</v>
      </c>
      <c r="K163" s="3" t="s">
        <v>3468</v>
      </c>
      <c r="L163">
        <v>50</v>
      </c>
      <c r="M163" t="s">
        <v>3224</v>
      </c>
      <c r="N163" t="s">
        <v>3345</v>
      </c>
      <c r="O163" s="10">
        <v>3105553722</v>
      </c>
      <c r="P163" t="s">
        <v>3346</v>
      </c>
      <c r="Q163" t="s">
        <v>2988</v>
      </c>
      <c r="R163" t="s">
        <v>2870</v>
      </c>
      <c r="S163" t="s">
        <v>2853</v>
      </c>
      <c r="T163">
        <v>94019</v>
      </c>
      <c r="U163" t="s">
        <v>2854</v>
      </c>
      <c r="V163" t="s">
        <v>2989</v>
      </c>
      <c r="W163" t="s">
        <v>2990</v>
      </c>
      <c r="X163" t="s">
        <v>2857</v>
      </c>
    </row>
    <row r="164" spans="1:24" hidden="1" x14ac:dyDescent="0.25">
      <c r="A164">
        <v>10215</v>
      </c>
      <c r="B164">
        <v>27</v>
      </c>
      <c r="C164" s="2">
        <v>89.38</v>
      </c>
      <c r="D164" s="3">
        <v>10</v>
      </c>
      <c r="E164" s="4">
        <f>Table1[[#This Row],[PRICEEACH]]*Table1[[#This Row],[QUANTITYORDERED]]</f>
        <v>2413.2599999999998</v>
      </c>
      <c r="F164" s="1">
        <v>37993</v>
      </c>
      <c r="G164" s="12" t="s">
        <v>2848</v>
      </c>
      <c r="H164">
        <v>1</v>
      </c>
      <c r="I164">
        <v>1</v>
      </c>
      <c r="J164" s="3">
        <v>2004</v>
      </c>
      <c r="K164" s="3" t="s">
        <v>3468</v>
      </c>
      <c r="L164">
        <v>102</v>
      </c>
      <c r="M164" t="s">
        <v>3170</v>
      </c>
      <c r="N164" t="s">
        <v>3345</v>
      </c>
      <c r="O164" s="10">
        <v>3105553722</v>
      </c>
      <c r="P164" t="s">
        <v>3346</v>
      </c>
      <c r="Q164" t="s">
        <v>2988</v>
      </c>
      <c r="R164" t="s">
        <v>2870</v>
      </c>
      <c r="S164" t="s">
        <v>2853</v>
      </c>
      <c r="T164">
        <v>94019</v>
      </c>
      <c r="U164" t="s">
        <v>2854</v>
      </c>
      <c r="V164" t="s">
        <v>2989</v>
      </c>
      <c r="W164" t="s">
        <v>2990</v>
      </c>
      <c r="X164" t="s">
        <v>2857</v>
      </c>
    </row>
    <row r="165" spans="1:24" hidden="1" x14ac:dyDescent="0.25">
      <c r="A165">
        <v>10215</v>
      </c>
      <c r="B165">
        <v>35</v>
      </c>
      <c r="C165" s="2">
        <v>100</v>
      </c>
      <c r="D165" s="3">
        <v>3</v>
      </c>
      <c r="E165" s="4">
        <f>Table1[[#This Row],[PRICEEACH]]*Table1[[#This Row],[QUANTITYORDERED]]</f>
        <v>3500</v>
      </c>
      <c r="F165" s="1">
        <v>37993</v>
      </c>
      <c r="G165" s="12" t="s">
        <v>2848</v>
      </c>
      <c r="H165">
        <v>1</v>
      </c>
      <c r="I165">
        <v>1</v>
      </c>
      <c r="J165" s="3">
        <v>2004</v>
      </c>
      <c r="K165" s="3" t="s">
        <v>3331</v>
      </c>
      <c r="L165">
        <v>214</v>
      </c>
      <c r="M165" t="s">
        <v>2951</v>
      </c>
      <c r="N165" t="s">
        <v>3345</v>
      </c>
      <c r="O165" s="10">
        <v>3105553722</v>
      </c>
      <c r="P165" t="s">
        <v>3346</v>
      </c>
      <c r="Q165" t="s">
        <v>2988</v>
      </c>
      <c r="R165" t="s">
        <v>2870</v>
      </c>
      <c r="S165" t="s">
        <v>2853</v>
      </c>
      <c r="T165">
        <v>94019</v>
      </c>
      <c r="U165" t="s">
        <v>2854</v>
      </c>
      <c r="V165" t="s">
        <v>2989</v>
      </c>
      <c r="W165" t="s">
        <v>2990</v>
      </c>
      <c r="X165" t="s">
        <v>2867</v>
      </c>
    </row>
    <row r="166" spans="1:24" hidden="1" x14ac:dyDescent="0.25">
      <c r="A166">
        <v>10215</v>
      </c>
      <c r="B166">
        <v>39</v>
      </c>
      <c r="C166" s="2">
        <v>90.57</v>
      </c>
      <c r="D166" s="3">
        <v>7</v>
      </c>
      <c r="E166" s="4">
        <f>Table1[[#This Row],[PRICEEACH]]*Table1[[#This Row],[QUANTITYORDERED]]</f>
        <v>3532.2299999999996</v>
      </c>
      <c r="F166" s="1">
        <v>37993</v>
      </c>
      <c r="G166" s="12" t="s">
        <v>2848</v>
      </c>
      <c r="H166">
        <v>1</v>
      </c>
      <c r="I166">
        <v>1</v>
      </c>
      <c r="J166" s="3">
        <v>2004</v>
      </c>
      <c r="K166" s="3" t="s">
        <v>3468</v>
      </c>
      <c r="L166">
        <v>97</v>
      </c>
      <c r="M166" t="s">
        <v>3253</v>
      </c>
      <c r="N166" t="s">
        <v>3345</v>
      </c>
      <c r="O166" s="10">
        <v>3105553722</v>
      </c>
      <c r="P166" t="s">
        <v>3346</v>
      </c>
      <c r="Q166" t="s">
        <v>2988</v>
      </c>
      <c r="R166" t="s">
        <v>2870</v>
      </c>
      <c r="S166" t="s">
        <v>2853</v>
      </c>
      <c r="T166">
        <v>94019</v>
      </c>
      <c r="U166" t="s">
        <v>2854</v>
      </c>
      <c r="V166" t="s">
        <v>2989</v>
      </c>
      <c r="W166" t="s">
        <v>2990</v>
      </c>
      <c r="X166" t="s">
        <v>2867</v>
      </c>
    </row>
    <row r="167" spans="1:24" hidden="1" x14ac:dyDescent="0.25">
      <c r="A167">
        <v>10215</v>
      </c>
      <c r="B167">
        <v>41</v>
      </c>
      <c r="C167" s="2">
        <v>100</v>
      </c>
      <c r="D167" s="3">
        <v>8</v>
      </c>
      <c r="E167" s="4">
        <f>Table1[[#This Row],[PRICEEACH]]*Table1[[#This Row],[QUANTITYORDERED]]</f>
        <v>4100</v>
      </c>
      <c r="F167" s="1">
        <v>37993</v>
      </c>
      <c r="G167" s="12" t="s">
        <v>2848</v>
      </c>
      <c r="H167">
        <v>1</v>
      </c>
      <c r="I167">
        <v>1</v>
      </c>
      <c r="J167" s="3">
        <v>2004</v>
      </c>
      <c r="K167" s="3" t="s">
        <v>3468</v>
      </c>
      <c r="L167">
        <v>99</v>
      </c>
      <c r="M167" t="s">
        <v>3215</v>
      </c>
      <c r="N167" t="s">
        <v>3345</v>
      </c>
      <c r="O167" s="10">
        <v>3105553722</v>
      </c>
      <c r="P167" t="s">
        <v>3346</v>
      </c>
      <c r="Q167" t="s">
        <v>2988</v>
      </c>
      <c r="R167" t="s">
        <v>2870</v>
      </c>
      <c r="S167" t="s">
        <v>2853</v>
      </c>
      <c r="T167">
        <v>94019</v>
      </c>
      <c r="U167" t="s">
        <v>2854</v>
      </c>
      <c r="V167" t="s">
        <v>2989</v>
      </c>
      <c r="W167" t="s">
        <v>2990</v>
      </c>
      <c r="X167" t="s">
        <v>2867</v>
      </c>
    </row>
    <row r="168" spans="1:24" hidden="1" x14ac:dyDescent="0.25">
      <c r="A168">
        <v>10215</v>
      </c>
      <c r="B168">
        <v>46</v>
      </c>
      <c r="C168" s="2">
        <v>100</v>
      </c>
      <c r="D168" s="3">
        <v>2</v>
      </c>
      <c r="E168" s="4">
        <f>Table1[[#This Row],[PRICEEACH]]*Table1[[#This Row],[QUANTITYORDERED]]</f>
        <v>4600</v>
      </c>
      <c r="F168" s="1">
        <v>37993</v>
      </c>
      <c r="G168" s="12" t="s">
        <v>2848</v>
      </c>
      <c r="H168">
        <v>1</v>
      </c>
      <c r="I168">
        <v>1</v>
      </c>
      <c r="J168" s="3">
        <v>2004</v>
      </c>
      <c r="K168" s="3" t="s">
        <v>3454</v>
      </c>
      <c r="L168">
        <v>116</v>
      </c>
      <c r="M168" t="s">
        <v>3162</v>
      </c>
      <c r="N168" t="s">
        <v>3345</v>
      </c>
      <c r="O168" s="10">
        <v>3105553722</v>
      </c>
      <c r="P168" t="s">
        <v>3346</v>
      </c>
      <c r="Q168" t="s">
        <v>2988</v>
      </c>
      <c r="R168" t="s">
        <v>2870</v>
      </c>
      <c r="S168" t="s">
        <v>2853</v>
      </c>
      <c r="T168">
        <v>94019</v>
      </c>
      <c r="U168" t="s">
        <v>2854</v>
      </c>
      <c r="V168" t="s">
        <v>2989</v>
      </c>
      <c r="W168" t="s">
        <v>2990</v>
      </c>
      <c r="X168" t="s">
        <v>2867</v>
      </c>
    </row>
    <row r="169" spans="1:24" hidden="1" x14ac:dyDescent="0.25">
      <c r="A169">
        <v>10215</v>
      </c>
      <c r="B169">
        <v>49</v>
      </c>
      <c r="C169" s="2">
        <v>100</v>
      </c>
      <c r="D169" s="3">
        <v>4</v>
      </c>
      <c r="E169" s="4">
        <f>Table1[[#This Row],[PRICEEACH]]*Table1[[#This Row],[QUANTITYORDERED]]</f>
        <v>4900</v>
      </c>
      <c r="F169" s="1">
        <v>37993</v>
      </c>
      <c r="G169" s="12" t="s">
        <v>2848</v>
      </c>
      <c r="H169">
        <v>1</v>
      </c>
      <c r="I169">
        <v>1</v>
      </c>
      <c r="J169" s="3">
        <v>2004</v>
      </c>
      <c r="K169" s="3" t="s">
        <v>3468</v>
      </c>
      <c r="L169">
        <v>101</v>
      </c>
      <c r="M169" t="s">
        <v>3205</v>
      </c>
      <c r="N169" t="s">
        <v>3345</v>
      </c>
      <c r="O169" s="10">
        <v>3105553722</v>
      </c>
      <c r="P169" t="s">
        <v>3346</v>
      </c>
      <c r="Q169" t="s">
        <v>2988</v>
      </c>
      <c r="R169" t="s">
        <v>2870</v>
      </c>
      <c r="S169" t="s">
        <v>2853</v>
      </c>
      <c r="T169">
        <v>94019</v>
      </c>
      <c r="U169" t="s">
        <v>2854</v>
      </c>
      <c r="V169" t="s">
        <v>2989</v>
      </c>
      <c r="W169" t="s">
        <v>2990</v>
      </c>
      <c r="X169" t="s">
        <v>2867</v>
      </c>
    </row>
    <row r="170" spans="1:24" hidden="1" x14ac:dyDescent="0.25">
      <c r="A170">
        <v>10215</v>
      </c>
      <c r="B170">
        <v>49</v>
      </c>
      <c r="C170" s="2">
        <v>100</v>
      </c>
      <c r="D170" s="3">
        <v>5</v>
      </c>
      <c r="E170" s="4">
        <f>Table1[[#This Row],[PRICEEACH]]*Table1[[#This Row],[QUANTITYORDERED]]</f>
        <v>4900</v>
      </c>
      <c r="F170" s="1">
        <v>37993</v>
      </c>
      <c r="G170" s="12" t="s">
        <v>2848</v>
      </c>
      <c r="H170">
        <v>1</v>
      </c>
      <c r="I170">
        <v>1</v>
      </c>
      <c r="J170" s="3">
        <v>2004</v>
      </c>
      <c r="K170" s="3" t="s">
        <v>3468</v>
      </c>
      <c r="L170">
        <v>104</v>
      </c>
      <c r="M170" t="s">
        <v>3209</v>
      </c>
      <c r="N170" t="s">
        <v>3345</v>
      </c>
      <c r="O170" s="10">
        <v>3105553722</v>
      </c>
      <c r="P170" t="s">
        <v>3346</v>
      </c>
      <c r="Q170" t="s">
        <v>2988</v>
      </c>
      <c r="R170" t="s">
        <v>2870</v>
      </c>
      <c r="S170" t="s">
        <v>2853</v>
      </c>
      <c r="T170">
        <v>94019</v>
      </c>
      <c r="U170" t="s">
        <v>2854</v>
      </c>
      <c r="V170" t="s">
        <v>2989</v>
      </c>
      <c r="W170" t="s">
        <v>2990</v>
      </c>
      <c r="X170" t="s">
        <v>2867</v>
      </c>
    </row>
    <row r="171" spans="1:24" hidden="1" x14ac:dyDescent="0.25">
      <c r="A171">
        <v>10368</v>
      </c>
      <c r="B171">
        <v>46</v>
      </c>
      <c r="C171" s="2">
        <v>37.340000000000003</v>
      </c>
      <c r="D171" s="3">
        <v>3</v>
      </c>
      <c r="E171" s="4">
        <f>Table1[[#This Row],[PRICEEACH]]*Table1[[#This Row],[QUANTITYORDERED]]</f>
        <v>1717.64</v>
      </c>
      <c r="F171" s="1">
        <v>38353</v>
      </c>
      <c r="G171" s="12" t="s">
        <v>2848</v>
      </c>
      <c r="H171">
        <v>1</v>
      </c>
      <c r="I171">
        <v>1</v>
      </c>
      <c r="J171" s="3">
        <v>2005</v>
      </c>
      <c r="K171" s="3" t="s">
        <v>3468</v>
      </c>
      <c r="L171">
        <v>41</v>
      </c>
      <c r="M171" t="s">
        <v>3251</v>
      </c>
      <c r="N171" t="s">
        <v>3361</v>
      </c>
      <c r="O171" s="10">
        <v>4155551450</v>
      </c>
      <c r="P171" t="s">
        <v>3362</v>
      </c>
      <c r="Q171" t="s">
        <v>3363</v>
      </c>
      <c r="R171" t="s">
        <v>2870</v>
      </c>
      <c r="S171" t="s">
        <v>2853</v>
      </c>
      <c r="T171">
        <v>97562</v>
      </c>
      <c r="U171" t="s">
        <v>2854</v>
      </c>
      <c r="V171" t="s">
        <v>3010</v>
      </c>
      <c r="W171" t="s">
        <v>3011</v>
      </c>
      <c r="X171" t="s">
        <v>2857</v>
      </c>
    </row>
    <row r="172" spans="1:24" hidden="1" x14ac:dyDescent="0.25">
      <c r="A172">
        <v>10368</v>
      </c>
      <c r="B172">
        <v>20</v>
      </c>
      <c r="C172" s="2">
        <v>99.58</v>
      </c>
      <c r="D172" s="3">
        <v>4</v>
      </c>
      <c r="E172" s="4">
        <f>Table1[[#This Row],[PRICEEACH]]*Table1[[#This Row],[QUANTITYORDERED]]</f>
        <v>1991.6</v>
      </c>
      <c r="F172" s="1">
        <v>38353</v>
      </c>
      <c r="G172" s="12" t="s">
        <v>2848</v>
      </c>
      <c r="H172">
        <v>1</v>
      </c>
      <c r="I172">
        <v>1</v>
      </c>
      <c r="J172" s="3">
        <v>2005</v>
      </c>
      <c r="K172" s="3" t="s">
        <v>3331</v>
      </c>
      <c r="L172">
        <v>107</v>
      </c>
      <c r="M172" t="s">
        <v>3247</v>
      </c>
      <c r="N172" t="s">
        <v>3361</v>
      </c>
      <c r="O172" s="10">
        <v>4155551450</v>
      </c>
      <c r="P172" t="s">
        <v>3362</v>
      </c>
      <c r="Q172" t="s">
        <v>3363</v>
      </c>
      <c r="R172" t="s">
        <v>2870</v>
      </c>
      <c r="S172" t="s">
        <v>2853</v>
      </c>
      <c r="T172">
        <v>97562</v>
      </c>
      <c r="U172" t="s">
        <v>2854</v>
      </c>
      <c r="V172" t="s">
        <v>3010</v>
      </c>
      <c r="W172" t="s">
        <v>3011</v>
      </c>
      <c r="X172" t="s">
        <v>2857</v>
      </c>
    </row>
    <row r="173" spans="1:24" hidden="1" x14ac:dyDescent="0.25">
      <c r="A173">
        <v>10368</v>
      </c>
      <c r="B173">
        <v>31</v>
      </c>
      <c r="C173" s="2">
        <v>100</v>
      </c>
      <c r="D173" s="3">
        <v>5</v>
      </c>
      <c r="E173" s="4">
        <f>Table1[[#This Row],[PRICEEACH]]*Table1[[#This Row],[QUANTITYORDERED]]</f>
        <v>3100</v>
      </c>
      <c r="F173" s="1">
        <v>38353</v>
      </c>
      <c r="G173" s="12" t="s">
        <v>2848</v>
      </c>
      <c r="H173">
        <v>1</v>
      </c>
      <c r="I173">
        <v>1</v>
      </c>
      <c r="J173" s="3">
        <v>2005</v>
      </c>
      <c r="K173" s="3" t="s">
        <v>3331</v>
      </c>
      <c r="L173">
        <v>117</v>
      </c>
      <c r="M173" t="s">
        <v>3241</v>
      </c>
      <c r="N173" t="s">
        <v>3361</v>
      </c>
      <c r="O173" s="10">
        <v>4155551450</v>
      </c>
      <c r="P173" t="s">
        <v>3362</v>
      </c>
      <c r="Q173" t="s">
        <v>3363</v>
      </c>
      <c r="R173" t="s">
        <v>2870</v>
      </c>
      <c r="S173" t="s">
        <v>2853</v>
      </c>
      <c r="T173">
        <v>97562</v>
      </c>
      <c r="U173" t="s">
        <v>2854</v>
      </c>
      <c r="V173" t="s">
        <v>3010</v>
      </c>
      <c r="W173" t="s">
        <v>3011</v>
      </c>
      <c r="X173" t="s">
        <v>2867</v>
      </c>
    </row>
    <row r="174" spans="1:24" hidden="1" x14ac:dyDescent="0.25">
      <c r="A174">
        <v>10368</v>
      </c>
      <c r="B174">
        <v>46</v>
      </c>
      <c r="C174" s="2">
        <v>79.62</v>
      </c>
      <c r="D174" s="3">
        <v>1</v>
      </c>
      <c r="E174" s="4">
        <f>Table1[[#This Row],[PRICEEACH]]*Table1[[#This Row],[QUANTITYORDERED]]</f>
        <v>3662.5200000000004</v>
      </c>
      <c r="F174" s="1">
        <v>38353</v>
      </c>
      <c r="G174" s="12" t="s">
        <v>2848</v>
      </c>
      <c r="H174">
        <v>1</v>
      </c>
      <c r="I174">
        <v>1</v>
      </c>
      <c r="J174" s="3">
        <v>2005</v>
      </c>
      <c r="K174" s="3" t="s">
        <v>3331</v>
      </c>
      <c r="L174">
        <v>85</v>
      </c>
      <c r="M174" t="s">
        <v>3244</v>
      </c>
      <c r="N174" t="s">
        <v>3361</v>
      </c>
      <c r="O174" s="10">
        <v>4155551450</v>
      </c>
      <c r="P174" t="s">
        <v>3362</v>
      </c>
      <c r="Q174" t="s">
        <v>3363</v>
      </c>
      <c r="R174" t="s">
        <v>2870</v>
      </c>
      <c r="S174" t="s">
        <v>2853</v>
      </c>
      <c r="T174">
        <v>97562</v>
      </c>
      <c r="U174" t="s">
        <v>2854</v>
      </c>
      <c r="V174" t="s">
        <v>3010</v>
      </c>
      <c r="W174" t="s">
        <v>3011</v>
      </c>
      <c r="X174" t="s">
        <v>2867</v>
      </c>
    </row>
    <row r="175" spans="1:24" hidden="1" x14ac:dyDescent="0.25">
      <c r="A175">
        <v>10368</v>
      </c>
      <c r="B175">
        <v>40</v>
      </c>
      <c r="C175" s="2">
        <v>100</v>
      </c>
      <c r="D175" s="3">
        <v>2</v>
      </c>
      <c r="E175" s="4">
        <f>Table1[[#This Row],[PRICEEACH]]*Table1[[#This Row],[QUANTITYORDERED]]</f>
        <v>4000</v>
      </c>
      <c r="F175" s="1">
        <v>38353</v>
      </c>
      <c r="G175" s="12" t="s">
        <v>2848</v>
      </c>
      <c r="H175">
        <v>1</v>
      </c>
      <c r="I175">
        <v>1</v>
      </c>
      <c r="J175" s="3">
        <v>2005</v>
      </c>
      <c r="K175" s="3" t="s">
        <v>3331</v>
      </c>
      <c r="L175">
        <v>90</v>
      </c>
      <c r="M175" t="s">
        <v>3238</v>
      </c>
      <c r="N175" t="s">
        <v>3361</v>
      </c>
      <c r="O175" s="10">
        <v>4155551450</v>
      </c>
      <c r="P175" t="s">
        <v>3362</v>
      </c>
      <c r="Q175" t="s">
        <v>3363</v>
      </c>
      <c r="R175" t="s">
        <v>2870</v>
      </c>
      <c r="S175" t="s">
        <v>2853</v>
      </c>
      <c r="T175">
        <v>97562</v>
      </c>
      <c r="U175" t="s">
        <v>2854</v>
      </c>
      <c r="V175" t="s">
        <v>3010</v>
      </c>
      <c r="W175" t="s">
        <v>3011</v>
      </c>
      <c r="X175" t="s">
        <v>2867</v>
      </c>
    </row>
    <row r="176" spans="1:24" hidden="1" x14ac:dyDescent="0.25">
      <c r="A176">
        <v>10369</v>
      </c>
      <c r="B176">
        <v>28</v>
      </c>
      <c r="C176" s="2">
        <v>44.21</v>
      </c>
      <c r="D176" s="3">
        <v>6</v>
      </c>
      <c r="E176" s="4">
        <f>Table1[[#This Row],[PRICEEACH]]*Table1[[#This Row],[QUANTITYORDERED]]</f>
        <v>1237.8800000000001</v>
      </c>
      <c r="F176" s="1">
        <v>38353</v>
      </c>
      <c r="G176" s="12" t="s">
        <v>2848</v>
      </c>
      <c r="H176">
        <v>1</v>
      </c>
      <c r="I176">
        <v>1</v>
      </c>
      <c r="J176" s="3">
        <v>2005</v>
      </c>
      <c r="K176" s="3" t="s">
        <v>3468</v>
      </c>
      <c r="L176">
        <v>62</v>
      </c>
      <c r="M176" t="s">
        <v>3206</v>
      </c>
      <c r="N176" t="s">
        <v>3366</v>
      </c>
      <c r="O176" s="10">
        <v>6175558555</v>
      </c>
      <c r="P176" t="s">
        <v>3367</v>
      </c>
      <c r="Q176" t="s">
        <v>3014</v>
      </c>
      <c r="R176" t="s">
        <v>2912</v>
      </c>
      <c r="S176" t="s">
        <v>2853</v>
      </c>
      <c r="T176">
        <v>58339</v>
      </c>
      <c r="U176" t="s">
        <v>2854</v>
      </c>
      <c r="V176" t="s">
        <v>3010</v>
      </c>
      <c r="W176" t="s">
        <v>3015</v>
      </c>
      <c r="X176" t="s">
        <v>2857</v>
      </c>
    </row>
    <row r="177" spans="1:24" hidden="1" x14ac:dyDescent="0.25">
      <c r="A177">
        <v>10369</v>
      </c>
      <c r="B177">
        <v>21</v>
      </c>
      <c r="C177" s="2">
        <v>94.22</v>
      </c>
      <c r="D177" s="3">
        <v>5</v>
      </c>
      <c r="E177" s="4">
        <f>Table1[[#This Row],[PRICEEACH]]*Table1[[#This Row],[QUANTITYORDERED]]</f>
        <v>1978.62</v>
      </c>
      <c r="F177" s="1">
        <v>38353</v>
      </c>
      <c r="G177" s="12" t="s">
        <v>2848</v>
      </c>
      <c r="H177">
        <v>1</v>
      </c>
      <c r="I177">
        <v>1</v>
      </c>
      <c r="J177" s="3">
        <v>2005</v>
      </c>
      <c r="K177" s="3" t="s">
        <v>3468</v>
      </c>
      <c r="L177">
        <v>104</v>
      </c>
      <c r="M177" t="s">
        <v>3209</v>
      </c>
      <c r="N177" t="s">
        <v>3366</v>
      </c>
      <c r="O177" s="10">
        <v>6175558555</v>
      </c>
      <c r="P177" t="s">
        <v>3367</v>
      </c>
      <c r="Q177" t="s">
        <v>3014</v>
      </c>
      <c r="R177" t="s">
        <v>2912</v>
      </c>
      <c r="S177" t="s">
        <v>2853</v>
      </c>
      <c r="T177">
        <v>58339</v>
      </c>
      <c r="U177" t="s">
        <v>2854</v>
      </c>
      <c r="V177" t="s">
        <v>3010</v>
      </c>
      <c r="W177" t="s">
        <v>3015</v>
      </c>
      <c r="X177" t="s">
        <v>2857</v>
      </c>
    </row>
    <row r="178" spans="1:24" hidden="1" x14ac:dyDescent="0.25">
      <c r="A178">
        <v>10369</v>
      </c>
      <c r="B178">
        <v>32</v>
      </c>
      <c r="C178" s="2">
        <v>98.63</v>
      </c>
      <c r="D178" s="3">
        <v>7</v>
      </c>
      <c r="E178" s="4">
        <f>Table1[[#This Row],[PRICEEACH]]*Table1[[#This Row],[QUANTITYORDERED]]</f>
        <v>3156.16</v>
      </c>
      <c r="F178" s="1">
        <v>38353</v>
      </c>
      <c r="G178" s="12" t="s">
        <v>2848</v>
      </c>
      <c r="H178">
        <v>1</v>
      </c>
      <c r="I178">
        <v>1</v>
      </c>
      <c r="J178" s="3">
        <v>2005</v>
      </c>
      <c r="K178" s="3" t="s">
        <v>3468</v>
      </c>
      <c r="L178">
        <v>53</v>
      </c>
      <c r="M178" t="s">
        <v>3179</v>
      </c>
      <c r="N178" t="s">
        <v>3366</v>
      </c>
      <c r="O178" s="10">
        <v>6175558555</v>
      </c>
      <c r="P178" t="s">
        <v>3367</v>
      </c>
      <c r="Q178" t="s">
        <v>3014</v>
      </c>
      <c r="R178" t="s">
        <v>2912</v>
      </c>
      <c r="S178" t="s">
        <v>2853</v>
      </c>
      <c r="T178">
        <v>58339</v>
      </c>
      <c r="U178" t="s">
        <v>2854</v>
      </c>
      <c r="V178" t="s">
        <v>3010</v>
      </c>
      <c r="W178" t="s">
        <v>3015</v>
      </c>
      <c r="X178" t="s">
        <v>2867</v>
      </c>
    </row>
    <row r="179" spans="1:24" hidden="1" x14ac:dyDescent="0.25">
      <c r="A179">
        <v>10369</v>
      </c>
      <c r="B179">
        <v>45</v>
      </c>
      <c r="C179" s="2">
        <v>73.08</v>
      </c>
      <c r="D179" s="3">
        <v>4</v>
      </c>
      <c r="E179" s="4">
        <f>Table1[[#This Row],[PRICEEACH]]*Table1[[#This Row],[QUANTITYORDERED]]</f>
        <v>3288.6</v>
      </c>
      <c r="F179" s="1">
        <v>38353</v>
      </c>
      <c r="G179" s="12" t="s">
        <v>2848</v>
      </c>
      <c r="H179">
        <v>1</v>
      </c>
      <c r="I179">
        <v>1</v>
      </c>
      <c r="J179" s="3">
        <v>2005</v>
      </c>
      <c r="K179" s="3" t="s">
        <v>3468</v>
      </c>
      <c r="L179">
        <v>99</v>
      </c>
      <c r="M179" t="s">
        <v>3215</v>
      </c>
      <c r="N179" t="s">
        <v>3366</v>
      </c>
      <c r="O179" s="10">
        <v>6175558555</v>
      </c>
      <c r="P179" t="s">
        <v>3367</v>
      </c>
      <c r="Q179" t="s">
        <v>3014</v>
      </c>
      <c r="R179" t="s">
        <v>2912</v>
      </c>
      <c r="S179" t="s">
        <v>2853</v>
      </c>
      <c r="T179">
        <v>58339</v>
      </c>
      <c r="U179" t="s">
        <v>2854</v>
      </c>
      <c r="V179" t="s">
        <v>3010</v>
      </c>
      <c r="W179" t="s">
        <v>3015</v>
      </c>
      <c r="X179" t="s">
        <v>2867</v>
      </c>
    </row>
    <row r="180" spans="1:24" hidden="1" x14ac:dyDescent="0.25">
      <c r="A180">
        <v>10369</v>
      </c>
      <c r="B180">
        <v>40</v>
      </c>
      <c r="C180" s="2">
        <v>86.92</v>
      </c>
      <c r="D180" s="3">
        <v>3</v>
      </c>
      <c r="E180" s="4">
        <f>Table1[[#This Row],[PRICEEACH]]*Table1[[#This Row],[QUANTITYORDERED]]</f>
        <v>3476.8</v>
      </c>
      <c r="F180" s="1">
        <v>38353</v>
      </c>
      <c r="G180" s="12" t="s">
        <v>2848</v>
      </c>
      <c r="H180">
        <v>1</v>
      </c>
      <c r="I180">
        <v>1</v>
      </c>
      <c r="J180" s="3">
        <v>2005</v>
      </c>
      <c r="K180" s="3" t="s">
        <v>3468</v>
      </c>
      <c r="L180">
        <v>97</v>
      </c>
      <c r="M180" t="s">
        <v>3253</v>
      </c>
      <c r="N180" t="s">
        <v>3366</v>
      </c>
      <c r="O180" s="10">
        <v>6175558555</v>
      </c>
      <c r="P180" t="s">
        <v>3367</v>
      </c>
      <c r="Q180" t="s">
        <v>3014</v>
      </c>
      <c r="R180" t="s">
        <v>2912</v>
      </c>
      <c r="S180" t="s">
        <v>2853</v>
      </c>
      <c r="T180">
        <v>58339</v>
      </c>
      <c r="U180" t="s">
        <v>2854</v>
      </c>
      <c r="V180" t="s">
        <v>3010</v>
      </c>
      <c r="W180" t="s">
        <v>3015</v>
      </c>
      <c r="X180" t="s">
        <v>2867</v>
      </c>
    </row>
    <row r="181" spans="1:24" hidden="1" x14ac:dyDescent="0.25">
      <c r="A181">
        <v>10369</v>
      </c>
      <c r="B181">
        <v>41</v>
      </c>
      <c r="C181" s="2">
        <v>100</v>
      </c>
      <c r="D181" s="3">
        <v>2</v>
      </c>
      <c r="E181" s="4">
        <f>Table1[[#This Row],[PRICEEACH]]*Table1[[#This Row],[QUANTITYORDERED]]</f>
        <v>4100</v>
      </c>
      <c r="F181" s="1">
        <v>38353</v>
      </c>
      <c r="G181" s="12" t="s">
        <v>2848</v>
      </c>
      <c r="H181">
        <v>1</v>
      </c>
      <c r="I181">
        <v>1</v>
      </c>
      <c r="J181" s="3">
        <v>2005</v>
      </c>
      <c r="K181" s="3" t="s">
        <v>3331</v>
      </c>
      <c r="L181">
        <v>214</v>
      </c>
      <c r="M181" t="s">
        <v>2951</v>
      </c>
      <c r="N181" t="s">
        <v>3366</v>
      </c>
      <c r="O181" s="10">
        <v>6175558555</v>
      </c>
      <c r="P181" t="s">
        <v>3367</v>
      </c>
      <c r="Q181" t="s">
        <v>3014</v>
      </c>
      <c r="R181" t="s">
        <v>2912</v>
      </c>
      <c r="S181" t="s">
        <v>2853</v>
      </c>
      <c r="T181">
        <v>58339</v>
      </c>
      <c r="U181" t="s">
        <v>2854</v>
      </c>
      <c r="V181" t="s">
        <v>3010</v>
      </c>
      <c r="W181" t="s">
        <v>3015</v>
      </c>
      <c r="X181" t="s">
        <v>2867</v>
      </c>
    </row>
    <row r="182" spans="1:24" hidden="1" x14ac:dyDescent="0.25">
      <c r="A182">
        <v>10369</v>
      </c>
      <c r="B182">
        <v>42</v>
      </c>
      <c r="C182" s="2">
        <v>100</v>
      </c>
      <c r="D182" s="3">
        <v>1</v>
      </c>
      <c r="E182" s="4">
        <f>Table1[[#This Row],[PRICEEACH]]*Table1[[#This Row],[QUANTITYORDERED]]</f>
        <v>4200</v>
      </c>
      <c r="F182" s="1">
        <v>38353</v>
      </c>
      <c r="G182" s="12" t="s">
        <v>2848</v>
      </c>
      <c r="H182">
        <v>1</v>
      </c>
      <c r="I182">
        <v>1</v>
      </c>
      <c r="J182" s="3">
        <v>2005</v>
      </c>
      <c r="K182" s="3" t="s">
        <v>3468</v>
      </c>
      <c r="L182">
        <v>101</v>
      </c>
      <c r="M182" t="s">
        <v>3205</v>
      </c>
      <c r="N182" t="s">
        <v>3366</v>
      </c>
      <c r="O182" s="10">
        <v>6175558555</v>
      </c>
      <c r="P182" t="s">
        <v>3367</v>
      </c>
      <c r="Q182" t="s">
        <v>3014</v>
      </c>
      <c r="R182" t="s">
        <v>2912</v>
      </c>
      <c r="S182" t="s">
        <v>2853</v>
      </c>
      <c r="T182">
        <v>58339</v>
      </c>
      <c r="U182" t="s">
        <v>2854</v>
      </c>
      <c r="V182" t="s">
        <v>3010</v>
      </c>
      <c r="W182" t="s">
        <v>3015</v>
      </c>
      <c r="X182" t="s">
        <v>2867</v>
      </c>
    </row>
    <row r="183" spans="1:24" hidden="1" x14ac:dyDescent="0.25">
      <c r="A183">
        <v>10369</v>
      </c>
      <c r="B183">
        <v>44</v>
      </c>
      <c r="C183" s="2">
        <v>100</v>
      </c>
      <c r="D183" s="3">
        <v>8</v>
      </c>
      <c r="E183" s="4">
        <f>Table1[[#This Row],[PRICEEACH]]*Table1[[#This Row],[QUANTITYORDERED]]</f>
        <v>4400</v>
      </c>
      <c r="F183" s="1">
        <v>38353</v>
      </c>
      <c r="G183" s="12" t="s">
        <v>2848</v>
      </c>
      <c r="H183">
        <v>1</v>
      </c>
      <c r="I183">
        <v>1</v>
      </c>
      <c r="J183" s="3">
        <v>2005</v>
      </c>
      <c r="K183" s="3" t="s">
        <v>3468</v>
      </c>
      <c r="L183">
        <v>102</v>
      </c>
      <c r="M183" t="s">
        <v>3170</v>
      </c>
      <c r="N183" t="s">
        <v>3366</v>
      </c>
      <c r="O183" s="10">
        <v>6175558555</v>
      </c>
      <c r="P183" t="s">
        <v>3367</v>
      </c>
      <c r="Q183" t="s">
        <v>3014</v>
      </c>
      <c r="R183" t="s">
        <v>2912</v>
      </c>
      <c r="S183" t="s">
        <v>2853</v>
      </c>
      <c r="T183">
        <v>58339</v>
      </c>
      <c r="U183" t="s">
        <v>2854</v>
      </c>
      <c r="V183" t="s">
        <v>3010</v>
      </c>
      <c r="W183" t="s">
        <v>3015</v>
      </c>
      <c r="X183" t="s">
        <v>2931</v>
      </c>
    </row>
    <row r="184" spans="1:24" hidden="1" x14ac:dyDescent="0.25">
      <c r="A184">
        <v>10370</v>
      </c>
      <c r="B184">
        <v>27</v>
      </c>
      <c r="C184" s="2">
        <v>56.85</v>
      </c>
      <c r="D184" s="3">
        <v>9</v>
      </c>
      <c r="E184" s="4">
        <f>Table1[[#This Row],[PRICEEACH]]*Table1[[#This Row],[QUANTITYORDERED]]</f>
        <v>1534.95</v>
      </c>
      <c r="F184" s="1">
        <v>38353</v>
      </c>
      <c r="G184" s="12" t="s">
        <v>2848</v>
      </c>
      <c r="H184">
        <v>1</v>
      </c>
      <c r="I184">
        <v>1</v>
      </c>
      <c r="J184" s="3">
        <v>2005</v>
      </c>
      <c r="K184" s="3" t="s">
        <v>3331</v>
      </c>
      <c r="L184">
        <v>169</v>
      </c>
      <c r="M184" t="s">
        <v>3211</v>
      </c>
      <c r="N184" t="s">
        <v>3016</v>
      </c>
      <c r="O184" s="11">
        <v>299368555</v>
      </c>
      <c r="P184" t="s">
        <v>3368</v>
      </c>
      <c r="Q184" t="s">
        <v>3369</v>
      </c>
      <c r="R184" t="s">
        <v>2934</v>
      </c>
      <c r="S184" t="s">
        <v>2894</v>
      </c>
      <c r="T184">
        <v>2060</v>
      </c>
      <c r="U184" t="s">
        <v>2895</v>
      </c>
      <c r="V184" t="s">
        <v>3017</v>
      </c>
      <c r="W184" t="s">
        <v>3018</v>
      </c>
      <c r="X184" t="s">
        <v>2857</v>
      </c>
    </row>
    <row r="185" spans="1:24" hidden="1" x14ac:dyDescent="0.25">
      <c r="A185">
        <v>10370</v>
      </c>
      <c r="B185">
        <v>29</v>
      </c>
      <c r="C185" s="2">
        <v>57.53</v>
      </c>
      <c r="D185" s="3">
        <v>6</v>
      </c>
      <c r="E185" s="4">
        <f>Table1[[#This Row],[PRICEEACH]]*Table1[[#This Row],[QUANTITYORDERED]]</f>
        <v>1668.3700000000001</v>
      </c>
      <c r="F185" s="1">
        <v>38353</v>
      </c>
      <c r="G185" s="12" t="s">
        <v>2848</v>
      </c>
      <c r="H185">
        <v>1</v>
      </c>
      <c r="I185">
        <v>1</v>
      </c>
      <c r="J185" s="3">
        <v>2005</v>
      </c>
      <c r="K185" s="3" t="s">
        <v>3454</v>
      </c>
      <c r="L185">
        <v>121</v>
      </c>
      <c r="M185" t="s">
        <v>3223</v>
      </c>
      <c r="N185" t="s">
        <v>3016</v>
      </c>
      <c r="O185" s="11">
        <v>299368555</v>
      </c>
      <c r="P185" t="s">
        <v>3368</v>
      </c>
      <c r="Q185" t="s">
        <v>3369</v>
      </c>
      <c r="R185" t="s">
        <v>2934</v>
      </c>
      <c r="S185" t="s">
        <v>2894</v>
      </c>
      <c r="T185">
        <v>2060</v>
      </c>
      <c r="U185" t="s">
        <v>2895</v>
      </c>
      <c r="V185" t="s">
        <v>3017</v>
      </c>
      <c r="W185" t="s">
        <v>3018</v>
      </c>
      <c r="X185" t="s">
        <v>2857</v>
      </c>
    </row>
    <row r="186" spans="1:24" hidden="1" x14ac:dyDescent="0.25">
      <c r="A186">
        <v>10370</v>
      </c>
      <c r="B186">
        <v>20</v>
      </c>
      <c r="C186" s="2">
        <v>100</v>
      </c>
      <c r="D186" s="3">
        <v>2</v>
      </c>
      <c r="E186" s="4">
        <f>Table1[[#This Row],[PRICEEACH]]*Table1[[#This Row],[QUANTITYORDERED]]</f>
        <v>2000</v>
      </c>
      <c r="F186" s="1">
        <v>38353</v>
      </c>
      <c r="G186" s="12" t="s">
        <v>2848</v>
      </c>
      <c r="H186">
        <v>1</v>
      </c>
      <c r="I186">
        <v>1</v>
      </c>
      <c r="J186" s="3">
        <v>2005</v>
      </c>
      <c r="K186" s="3" t="s">
        <v>3468</v>
      </c>
      <c r="L186">
        <v>50</v>
      </c>
      <c r="M186" t="s">
        <v>3224</v>
      </c>
      <c r="N186" t="s">
        <v>3016</v>
      </c>
      <c r="O186" s="11">
        <v>299368555</v>
      </c>
      <c r="P186" t="s">
        <v>3368</v>
      </c>
      <c r="Q186" t="s">
        <v>3369</v>
      </c>
      <c r="R186" t="s">
        <v>2934</v>
      </c>
      <c r="S186" t="s">
        <v>2894</v>
      </c>
      <c r="T186">
        <v>2060</v>
      </c>
      <c r="U186" t="s">
        <v>2895</v>
      </c>
      <c r="V186" t="s">
        <v>3017</v>
      </c>
      <c r="W186" t="s">
        <v>3018</v>
      </c>
      <c r="X186" t="s">
        <v>2857</v>
      </c>
    </row>
    <row r="187" spans="1:24" hidden="1" x14ac:dyDescent="0.25">
      <c r="A187">
        <v>10370</v>
      </c>
      <c r="B187">
        <v>22</v>
      </c>
      <c r="C187" s="2">
        <v>96.86</v>
      </c>
      <c r="D187" s="3">
        <v>7</v>
      </c>
      <c r="E187" s="4">
        <f>Table1[[#This Row],[PRICEEACH]]*Table1[[#This Row],[QUANTITYORDERED]]</f>
        <v>2130.92</v>
      </c>
      <c r="F187" s="1">
        <v>38353</v>
      </c>
      <c r="G187" s="12" t="s">
        <v>2848</v>
      </c>
      <c r="H187">
        <v>1</v>
      </c>
      <c r="I187">
        <v>1</v>
      </c>
      <c r="J187" s="3">
        <v>2005</v>
      </c>
      <c r="K187" s="3" t="s">
        <v>3454</v>
      </c>
      <c r="L187">
        <v>60</v>
      </c>
      <c r="M187" t="s">
        <v>3200</v>
      </c>
      <c r="N187" t="s">
        <v>3016</v>
      </c>
      <c r="O187" s="11">
        <v>299368555</v>
      </c>
      <c r="P187" t="s">
        <v>3368</v>
      </c>
      <c r="Q187" t="s">
        <v>3369</v>
      </c>
      <c r="R187" t="s">
        <v>2934</v>
      </c>
      <c r="S187" t="s">
        <v>2894</v>
      </c>
      <c r="T187">
        <v>2060</v>
      </c>
      <c r="U187" t="s">
        <v>2895</v>
      </c>
      <c r="V187" t="s">
        <v>3017</v>
      </c>
      <c r="W187" t="s">
        <v>3018</v>
      </c>
      <c r="X187" t="s">
        <v>2857</v>
      </c>
    </row>
    <row r="188" spans="1:24" hidden="1" x14ac:dyDescent="0.25">
      <c r="A188">
        <v>10370</v>
      </c>
      <c r="B188">
        <v>22</v>
      </c>
      <c r="C188" s="2">
        <v>100</v>
      </c>
      <c r="D188" s="3">
        <v>5</v>
      </c>
      <c r="E188" s="4">
        <f>Table1[[#This Row],[PRICEEACH]]*Table1[[#This Row],[QUANTITYORDERED]]</f>
        <v>2200</v>
      </c>
      <c r="F188" s="1">
        <v>38353</v>
      </c>
      <c r="G188" s="12" t="s">
        <v>2848</v>
      </c>
      <c r="H188">
        <v>1</v>
      </c>
      <c r="I188">
        <v>1</v>
      </c>
      <c r="J188" s="3">
        <v>2005</v>
      </c>
      <c r="K188" s="3" t="s">
        <v>3454</v>
      </c>
      <c r="L188">
        <v>122</v>
      </c>
      <c r="M188" t="s">
        <v>3198</v>
      </c>
      <c r="N188" t="s">
        <v>3016</v>
      </c>
      <c r="O188" s="11">
        <v>299368555</v>
      </c>
      <c r="P188" t="s">
        <v>3368</v>
      </c>
      <c r="Q188" t="s">
        <v>3369</v>
      </c>
      <c r="R188" t="s">
        <v>2934</v>
      </c>
      <c r="S188" t="s">
        <v>2894</v>
      </c>
      <c r="T188">
        <v>2060</v>
      </c>
      <c r="U188" t="s">
        <v>2895</v>
      </c>
      <c r="V188" t="s">
        <v>3017</v>
      </c>
      <c r="W188" t="s">
        <v>3018</v>
      </c>
      <c r="X188" t="s">
        <v>2867</v>
      </c>
    </row>
    <row r="189" spans="1:24" hidden="1" x14ac:dyDescent="0.25">
      <c r="A189">
        <v>10370</v>
      </c>
      <c r="B189">
        <v>35</v>
      </c>
      <c r="C189" s="2">
        <v>65.63</v>
      </c>
      <c r="D189" s="3">
        <v>4</v>
      </c>
      <c r="E189" s="4">
        <f>Table1[[#This Row],[PRICEEACH]]*Table1[[#This Row],[QUANTITYORDERED]]</f>
        <v>2297.0499999999997</v>
      </c>
      <c r="F189" s="1">
        <v>38353</v>
      </c>
      <c r="G189" s="12" t="s">
        <v>2848</v>
      </c>
      <c r="H189">
        <v>1</v>
      </c>
      <c r="I189">
        <v>1</v>
      </c>
      <c r="J189" s="3">
        <v>2005</v>
      </c>
      <c r="K189" s="3" t="s">
        <v>3331</v>
      </c>
      <c r="L189">
        <v>147</v>
      </c>
      <c r="M189" t="s">
        <v>3079</v>
      </c>
      <c r="N189" t="s">
        <v>3016</v>
      </c>
      <c r="O189" s="11">
        <v>299368555</v>
      </c>
      <c r="P189" t="s">
        <v>3368</v>
      </c>
      <c r="Q189" t="s">
        <v>3369</v>
      </c>
      <c r="R189" t="s">
        <v>2934</v>
      </c>
      <c r="S189" t="s">
        <v>2894</v>
      </c>
      <c r="T189">
        <v>2060</v>
      </c>
      <c r="U189" t="s">
        <v>2895</v>
      </c>
      <c r="V189" t="s">
        <v>3017</v>
      </c>
      <c r="W189" t="s">
        <v>3018</v>
      </c>
      <c r="X189" t="s">
        <v>2857</v>
      </c>
    </row>
    <row r="190" spans="1:24" hidden="1" x14ac:dyDescent="0.25">
      <c r="A190">
        <v>10370</v>
      </c>
      <c r="B190">
        <v>25</v>
      </c>
      <c r="C190" s="2">
        <v>100</v>
      </c>
      <c r="D190" s="3">
        <v>3</v>
      </c>
      <c r="E190" s="4">
        <f>Table1[[#This Row],[PRICEEACH]]*Table1[[#This Row],[QUANTITYORDERED]]</f>
        <v>2500</v>
      </c>
      <c r="F190" s="1">
        <v>38353</v>
      </c>
      <c r="G190" s="12" t="s">
        <v>2848</v>
      </c>
      <c r="H190">
        <v>1</v>
      </c>
      <c r="I190">
        <v>1</v>
      </c>
      <c r="J190" s="3">
        <v>2005</v>
      </c>
      <c r="K190" s="3" t="s">
        <v>3454</v>
      </c>
      <c r="L190">
        <v>64</v>
      </c>
      <c r="M190" t="s">
        <v>3261</v>
      </c>
      <c r="N190" t="s">
        <v>3016</v>
      </c>
      <c r="O190" s="11">
        <v>299368555</v>
      </c>
      <c r="P190" t="s">
        <v>3368</v>
      </c>
      <c r="Q190" t="s">
        <v>3369</v>
      </c>
      <c r="R190" t="s">
        <v>2934</v>
      </c>
      <c r="S190" t="s">
        <v>2894</v>
      </c>
      <c r="T190">
        <v>2060</v>
      </c>
      <c r="U190" t="s">
        <v>2895</v>
      </c>
      <c r="V190" t="s">
        <v>3017</v>
      </c>
      <c r="W190" t="s">
        <v>3018</v>
      </c>
      <c r="X190" t="s">
        <v>2867</v>
      </c>
    </row>
    <row r="191" spans="1:24" hidden="1" x14ac:dyDescent="0.25">
      <c r="A191">
        <v>10370</v>
      </c>
      <c r="B191">
        <v>27</v>
      </c>
      <c r="C191" s="2">
        <v>100</v>
      </c>
      <c r="D191" s="3">
        <v>1</v>
      </c>
      <c r="E191" s="4">
        <f>Table1[[#This Row],[PRICEEACH]]*Table1[[#This Row],[QUANTITYORDERED]]</f>
        <v>2700</v>
      </c>
      <c r="F191" s="1">
        <v>38353</v>
      </c>
      <c r="G191" s="12" t="s">
        <v>2848</v>
      </c>
      <c r="H191">
        <v>1</v>
      </c>
      <c r="I191">
        <v>1</v>
      </c>
      <c r="J191" s="3">
        <v>2005</v>
      </c>
      <c r="K191" s="3" t="s">
        <v>3454</v>
      </c>
      <c r="L191">
        <v>116</v>
      </c>
      <c r="M191" t="s">
        <v>3162</v>
      </c>
      <c r="N191" t="s">
        <v>3016</v>
      </c>
      <c r="O191" s="11">
        <v>299368555</v>
      </c>
      <c r="P191" t="s">
        <v>3368</v>
      </c>
      <c r="Q191" t="s">
        <v>3369</v>
      </c>
      <c r="R191" t="s">
        <v>2934</v>
      </c>
      <c r="S191" t="s">
        <v>2894</v>
      </c>
      <c r="T191">
        <v>2060</v>
      </c>
      <c r="U191" t="s">
        <v>2895</v>
      </c>
      <c r="V191" t="s">
        <v>3017</v>
      </c>
      <c r="W191" t="s">
        <v>3018</v>
      </c>
      <c r="X191" t="s">
        <v>2867</v>
      </c>
    </row>
    <row r="192" spans="1:24" hidden="1" x14ac:dyDescent="0.25">
      <c r="A192">
        <v>10370</v>
      </c>
      <c r="B192">
        <v>49</v>
      </c>
      <c r="C192" s="2">
        <v>100</v>
      </c>
      <c r="D192" s="3">
        <v>8</v>
      </c>
      <c r="E192" s="4">
        <f>Table1[[#This Row],[PRICEEACH]]*Table1[[#This Row],[QUANTITYORDERED]]</f>
        <v>4900</v>
      </c>
      <c r="F192" s="1">
        <v>38353</v>
      </c>
      <c r="G192" s="12" t="s">
        <v>2848</v>
      </c>
      <c r="H192">
        <v>1</v>
      </c>
      <c r="I192">
        <v>1</v>
      </c>
      <c r="J192" s="3">
        <v>2005</v>
      </c>
      <c r="K192" s="3" t="s">
        <v>3454</v>
      </c>
      <c r="L192">
        <v>136</v>
      </c>
      <c r="M192" t="s">
        <v>3141</v>
      </c>
      <c r="N192" t="s">
        <v>3016</v>
      </c>
      <c r="O192" s="11">
        <v>299368555</v>
      </c>
      <c r="P192" t="s">
        <v>3368</v>
      </c>
      <c r="Q192" t="s">
        <v>3369</v>
      </c>
      <c r="R192" t="s">
        <v>2934</v>
      </c>
      <c r="S192" t="s">
        <v>2894</v>
      </c>
      <c r="T192">
        <v>2060</v>
      </c>
      <c r="U192" t="s">
        <v>2895</v>
      </c>
      <c r="V192" t="s">
        <v>3017</v>
      </c>
      <c r="W192" t="s">
        <v>3018</v>
      </c>
      <c r="X192" t="s">
        <v>2931</v>
      </c>
    </row>
    <row r="193" spans="1:24" hidden="1" x14ac:dyDescent="0.25">
      <c r="A193">
        <v>10371</v>
      </c>
      <c r="B193">
        <v>20</v>
      </c>
      <c r="C193" s="2">
        <v>66.47</v>
      </c>
      <c r="D193" s="3">
        <v>2</v>
      </c>
      <c r="E193" s="4">
        <f>Table1[[#This Row],[PRICEEACH]]*Table1[[#This Row],[QUANTITYORDERED]]</f>
        <v>1329.4</v>
      </c>
      <c r="F193" s="1">
        <v>38353</v>
      </c>
      <c r="G193" s="12" t="s">
        <v>2848</v>
      </c>
      <c r="H193">
        <v>1</v>
      </c>
      <c r="I193">
        <v>1</v>
      </c>
      <c r="J193" s="3">
        <v>2005</v>
      </c>
      <c r="K193" s="3" t="s">
        <v>3454</v>
      </c>
      <c r="L193">
        <v>54</v>
      </c>
      <c r="M193" t="s">
        <v>3259</v>
      </c>
      <c r="N193" t="s">
        <v>3361</v>
      </c>
      <c r="O193" s="10">
        <v>4155551450</v>
      </c>
      <c r="P193" t="s">
        <v>3362</v>
      </c>
      <c r="Q193" t="s">
        <v>3363</v>
      </c>
      <c r="R193" t="s">
        <v>2870</v>
      </c>
      <c r="S193" t="s">
        <v>2853</v>
      </c>
      <c r="T193">
        <v>97562</v>
      </c>
      <c r="U193" t="s">
        <v>2854</v>
      </c>
      <c r="V193" t="s">
        <v>3010</v>
      </c>
      <c r="W193" t="s">
        <v>3011</v>
      </c>
      <c r="X193" t="s">
        <v>2857</v>
      </c>
    </row>
    <row r="194" spans="1:24" hidden="1" x14ac:dyDescent="0.25">
      <c r="A194">
        <v>10371</v>
      </c>
      <c r="B194">
        <v>28</v>
      </c>
      <c r="C194" s="2">
        <v>50.32</v>
      </c>
      <c r="D194" s="3">
        <v>9</v>
      </c>
      <c r="E194" s="4">
        <f>Table1[[#This Row],[PRICEEACH]]*Table1[[#This Row],[QUANTITYORDERED]]</f>
        <v>1408.96</v>
      </c>
      <c r="F194" s="1">
        <v>38353</v>
      </c>
      <c r="G194" s="12" t="s">
        <v>2848</v>
      </c>
      <c r="H194">
        <v>1</v>
      </c>
      <c r="I194">
        <v>1</v>
      </c>
      <c r="J194" s="3">
        <v>2005</v>
      </c>
      <c r="K194" s="3" t="s">
        <v>3331</v>
      </c>
      <c r="L194">
        <v>118</v>
      </c>
      <c r="M194" t="s">
        <v>3252</v>
      </c>
      <c r="N194" t="s">
        <v>3361</v>
      </c>
      <c r="O194" s="10">
        <v>4155551450</v>
      </c>
      <c r="P194" t="s">
        <v>3362</v>
      </c>
      <c r="Q194" t="s">
        <v>3363</v>
      </c>
      <c r="R194" t="s">
        <v>2870</v>
      </c>
      <c r="S194" t="s">
        <v>2853</v>
      </c>
      <c r="T194">
        <v>97562</v>
      </c>
      <c r="U194" t="s">
        <v>2854</v>
      </c>
      <c r="V194" t="s">
        <v>3010</v>
      </c>
      <c r="W194" t="s">
        <v>3011</v>
      </c>
      <c r="X194" t="s">
        <v>2857</v>
      </c>
    </row>
    <row r="195" spans="1:24" hidden="1" x14ac:dyDescent="0.25">
      <c r="A195">
        <v>10371</v>
      </c>
      <c r="B195">
        <v>49</v>
      </c>
      <c r="C195" s="2">
        <v>35.71</v>
      </c>
      <c r="D195" s="3">
        <v>4</v>
      </c>
      <c r="E195" s="4">
        <f>Table1[[#This Row],[PRICEEACH]]*Table1[[#This Row],[QUANTITYORDERED]]</f>
        <v>1749.79</v>
      </c>
      <c r="F195" s="1">
        <v>38353</v>
      </c>
      <c r="G195" s="12" t="s">
        <v>2848</v>
      </c>
      <c r="H195">
        <v>1</v>
      </c>
      <c r="I195">
        <v>1</v>
      </c>
      <c r="J195" s="3">
        <v>2005</v>
      </c>
      <c r="K195" s="3" t="s">
        <v>3454</v>
      </c>
      <c r="L195">
        <v>118</v>
      </c>
      <c r="M195" t="s">
        <v>3150</v>
      </c>
      <c r="N195" t="s">
        <v>3361</v>
      </c>
      <c r="O195" s="10">
        <v>4155551450</v>
      </c>
      <c r="P195" t="s">
        <v>3362</v>
      </c>
      <c r="Q195" t="s">
        <v>3363</v>
      </c>
      <c r="R195" t="s">
        <v>2870</v>
      </c>
      <c r="S195" t="s">
        <v>2853</v>
      </c>
      <c r="T195">
        <v>97562</v>
      </c>
      <c r="U195" t="s">
        <v>2854</v>
      </c>
      <c r="V195" t="s">
        <v>3010</v>
      </c>
      <c r="W195" t="s">
        <v>3011</v>
      </c>
      <c r="X195" t="s">
        <v>2857</v>
      </c>
    </row>
    <row r="196" spans="1:24" hidden="1" x14ac:dyDescent="0.25">
      <c r="A196">
        <v>10371</v>
      </c>
      <c r="B196">
        <v>20</v>
      </c>
      <c r="C196" s="2">
        <v>100</v>
      </c>
      <c r="D196" s="3">
        <v>5</v>
      </c>
      <c r="E196" s="4">
        <f>Table1[[#This Row],[PRICEEACH]]*Table1[[#This Row],[QUANTITYORDERED]]</f>
        <v>2000</v>
      </c>
      <c r="F196" s="1">
        <v>38353</v>
      </c>
      <c r="G196" s="12" t="s">
        <v>2848</v>
      </c>
      <c r="H196">
        <v>1</v>
      </c>
      <c r="I196">
        <v>1</v>
      </c>
      <c r="J196" s="3">
        <v>2005</v>
      </c>
      <c r="K196" s="3" t="s">
        <v>3454</v>
      </c>
      <c r="L196">
        <v>127</v>
      </c>
      <c r="M196" t="s">
        <v>3236</v>
      </c>
      <c r="N196" t="s">
        <v>3361</v>
      </c>
      <c r="O196" s="10">
        <v>4155551450</v>
      </c>
      <c r="P196" t="s">
        <v>3362</v>
      </c>
      <c r="Q196" t="s">
        <v>3363</v>
      </c>
      <c r="R196" t="s">
        <v>2870</v>
      </c>
      <c r="S196" t="s">
        <v>2853</v>
      </c>
      <c r="T196">
        <v>97562</v>
      </c>
      <c r="U196" t="s">
        <v>2854</v>
      </c>
      <c r="V196" t="s">
        <v>3010</v>
      </c>
      <c r="W196" t="s">
        <v>3011</v>
      </c>
      <c r="X196" t="s">
        <v>2867</v>
      </c>
    </row>
    <row r="197" spans="1:24" hidden="1" x14ac:dyDescent="0.25">
      <c r="A197">
        <v>10371</v>
      </c>
      <c r="B197">
        <v>25</v>
      </c>
      <c r="C197" s="2">
        <v>97.27</v>
      </c>
      <c r="D197" s="3">
        <v>12</v>
      </c>
      <c r="E197" s="4">
        <f>Table1[[#This Row],[PRICEEACH]]*Table1[[#This Row],[QUANTITYORDERED]]</f>
        <v>2431.75</v>
      </c>
      <c r="F197" s="1">
        <v>38353</v>
      </c>
      <c r="G197" s="12" t="s">
        <v>2848</v>
      </c>
      <c r="H197">
        <v>1</v>
      </c>
      <c r="I197">
        <v>1</v>
      </c>
      <c r="J197" s="3">
        <v>2005</v>
      </c>
      <c r="K197" s="3" t="s">
        <v>3331</v>
      </c>
      <c r="L197">
        <v>57</v>
      </c>
      <c r="M197" t="s">
        <v>3228</v>
      </c>
      <c r="N197" t="s">
        <v>3361</v>
      </c>
      <c r="O197" s="10">
        <v>4155551450</v>
      </c>
      <c r="P197" t="s">
        <v>3362</v>
      </c>
      <c r="Q197" t="s">
        <v>3363</v>
      </c>
      <c r="R197" t="s">
        <v>2870</v>
      </c>
      <c r="S197" t="s">
        <v>2853</v>
      </c>
      <c r="T197">
        <v>97562</v>
      </c>
      <c r="U197" t="s">
        <v>2854</v>
      </c>
      <c r="V197" t="s">
        <v>3010</v>
      </c>
      <c r="W197" t="s">
        <v>3011</v>
      </c>
      <c r="X197" t="s">
        <v>2857</v>
      </c>
    </row>
    <row r="198" spans="1:24" hidden="1" x14ac:dyDescent="0.25">
      <c r="A198">
        <v>10371</v>
      </c>
      <c r="B198">
        <v>25</v>
      </c>
      <c r="C198" s="2">
        <v>100</v>
      </c>
      <c r="D198" s="3">
        <v>7</v>
      </c>
      <c r="E198" s="4">
        <f>Table1[[#This Row],[PRICEEACH]]*Table1[[#This Row],[QUANTITYORDERED]]</f>
        <v>2500</v>
      </c>
      <c r="F198" s="1">
        <v>38353</v>
      </c>
      <c r="G198" s="12" t="s">
        <v>2848</v>
      </c>
      <c r="H198">
        <v>1</v>
      </c>
      <c r="I198">
        <v>1</v>
      </c>
      <c r="J198" s="3">
        <v>2005</v>
      </c>
      <c r="K198" s="3" t="s">
        <v>3331</v>
      </c>
      <c r="L198">
        <v>163</v>
      </c>
      <c r="M198" t="s">
        <v>3196</v>
      </c>
      <c r="N198" t="s">
        <v>3361</v>
      </c>
      <c r="O198" s="10">
        <v>4155551450</v>
      </c>
      <c r="P198" t="s">
        <v>3362</v>
      </c>
      <c r="Q198" t="s">
        <v>3363</v>
      </c>
      <c r="R198" t="s">
        <v>2870</v>
      </c>
      <c r="S198" t="s">
        <v>2853</v>
      </c>
      <c r="T198">
        <v>97562</v>
      </c>
      <c r="U198" t="s">
        <v>2854</v>
      </c>
      <c r="V198" t="s">
        <v>3010</v>
      </c>
      <c r="W198" t="s">
        <v>3011</v>
      </c>
      <c r="X198" t="s">
        <v>2857</v>
      </c>
    </row>
    <row r="199" spans="1:24" hidden="1" x14ac:dyDescent="0.25">
      <c r="A199">
        <v>10371</v>
      </c>
      <c r="B199">
        <v>26</v>
      </c>
      <c r="C199" s="2">
        <v>100</v>
      </c>
      <c r="D199" s="3">
        <v>1</v>
      </c>
      <c r="E199" s="4">
        <f>Table1[[#This Row],[PRICEEACH]]*Table1[[#This Row],[QUANTITYORDERED]]</f>
        <v>2600</v>
      </c>
      <c r="F199" s="1">
        <v>38353</v>
      </c>
      <c r="G199" s="12" t="s">
        <v>2848</v>
      </c>
      <c r="H199">
        <v>1</v>
      </c>
      <c r="I199">
        <v>1</v>
      </c>
      <c r="J199" s="3">
        <v>2005</v>
      </c>
      <c r="K199" s="3" t="s">
        <v>3454</v>
      </c>
      <c r="L199">
        <v>96</v>
      </c>
      <c r="M199" t="s">
        <v>3256</v>
      </c>
      <c r="N199" t="s">
        <v>3361</v>
      </c>
      <c r="O199" s="10">
        <v>4155551450</v>
      </c>
      <c r="P199" t="s">
        <v>3362</v>
      </c>
      <c r="Q199" t="s">
        <v>3363</v>
      </c>
      <c r="R199" t="s">
        <v>2870</v>
      </c>
      <c r="S199" t="s">
        <v>2853</v>
      </c>
      <c r="T199">
        <v>97562</v>
      </c>
      <c r="U199" t="s">
        <v>2854</v>
      </c>
      <c r="V199" t="s">
        <v>3010</v>
      </c>
      <c r="W199" t="s">
        <v>3011</v>
      </c>
      <c r="X199" t="s">
        <v>2867</v>
      </c>
    </row>
    <row r="200" spans="1:24" hidden="1" x14ac:dyDescent="0.25">
      <c r="A200">
        <v>10371</v>
      </c>
      <c r="B200">
        <v>48</v>
      </c>
      <c r="C200" s="2">
        <v>56.55</v>
      </c>
      <c r="D200" s="3">
        <v>10</v>
      </c>
      <c r="E200" s="4">
        <f>Table1[[#This Row],[PRICEEACH]]*Table1[[#This Row],[QUANTITYORDERED]]</f>
        <v>2714.3999999999996</v>
      </c>
      <c r="F200" s="1">
        <v>38353</v>
      </c>
      <c r="G200" s="12" t="s">
        <v>2848</v>
      </c>
      <c r="H200">
        <v>1</v>
      </c>
      <c r="I200">
        <v>1</v>
      </c>
      <c r="J200" s="3">
        <v>2005</v>
      </c>
      <c r="K200" s="3" t="s">
        <v>3454</v>
      </c>
      <c r="L200">
        <v>115</v>
      </c>
      <c r="M200" t="s">
        <v>3265</v>
      </c>
      <c r="N200" t="s">
        <v>3361</v>
      </c>
      <c r="O200" s="10">
        <v>4155551450</v>
      </c>
      <c r="P200" t="s">
        <v>3362</v>
      </c>
      <c r="Q200" t="s">
        <v>3363</v>
      </c>
      <c r="R200" t="s">
        <v>2870</v>
      </c>
      <c r="S200" t="s">
        <v>2853</v>
      </c>
      <c r="T200">
        <v>97562</v>
      </c>
      <c r="U200" t="s">
        <v>2854</v>
      </c>
      <c r="V200" t="s">
        <v>3010</v>
      </c>
      <c r="W200" t="s">
        <v>3011</v>
      </c>
      <c r="X200" t="s">
        <v>2857</v>
      </c>
    </row>
    <row r="201" spans="1:24" hidden="1" x14ac:dyDescent="0.25">
      <c r="A201">
        <v>10371</v>
      </c>
      <c r="B201">
        <v>30</v>
      </c>
      <c r="C201" s="2">
        <v>99.55</v>
      </c>
      <c r="D201" s="3">
        <v>11</v>
      </c>
      <c r="E201" s="4">
        <f>Table1[[#This Row],[PRICEEACH]]*Table1[[#This Row],[QUANTITYORDERED]]</f>
        <v>2986.5</v>
      </c>
      <c r="F201" s="1">
        <v>38353</v>
      </c>
      <c r="G201" s="12" t="s">
        <v>2848</v>
      </c>
      <c r="H201">
        <v>1</v>
      </c>
      <c r="I201">
        <v>1</v>
      </c>
      <c r="J201" s="3">
        <v>2005</v>
      </c>
      <c r="K201" s="3" t="s">
        <v>3212</v>
      </c>
      <c r="L201">
        <v>62</v>
      </c>
      <c r="M201" t="s">
        <v>3260</v>
      </c>
      <c r="N201" t="s">
        <v>3361</v>
      </c>
      <c r="O201" s="10">
        <v>4155551450</v>
      </c>
      <c r="P201" t="s">
        <v>3362</v>
      </c>
      <c r="Q201" t="s">
        <v>3363</v>
      </c>
      <c r="R201" t="s">
        <v>2870</v>
      </c>
      <c r="S201" t="s">
        <v>2853</v>
      </c>
      <c r="T201">
        <v>97562</v>
      </c>
      <c r="U201" t="s">
        <v>2854</v>
      </c>
      <c r="V201" t="s">
        <v>3010</v>
      </c>
      <c r="W201" t="s">
        <v>3011</v>
      </c>
      <c r="X201" t="s">
        <v>2857</v>
      </c>
    </row>
    <row r="202" spans="1:24" hidden="1" x14ac:dyDescent="0.25">
      <c r="A202">
        <v>10371</v>
      </c>
      <c r="B202">
        <v>32</v>
      </c>
      <c r="C202" s="2">
        <v>100</v>
      </c>
      <c r="D202" s="3">
        <v>6</v>
      </c>
      <c r="E202" s="4">
        <f>Table1[[#This Row],[PRICEEACH]]*Table1[[#This Row],[QUANTITYORDERED]]</f>
        <v>3200</v>
      </c>
      <c r="F202" s="1">
        <v>38353</v>
      </c>
      <c r="G202" s="12" t="s">
        <v>2848</v>
      </c>
      <c r="H202">
        <v>1</v>
      </c>
      <c r="I202">
        <v>1</v>
      </c>
      <c r="J202" s="3">
        <v>2005</v>
      </c>
      <c r="K202" s="3" t="s">
        <v>3331</v>
      </c>
      <c r="L202">
        <v>207</v>
      </c>
      <c r="M202" t="s">
        <v>3125</v>
      </c>
      <c r="N202" t="s">
        <v>3361</v>
      </c>
      <c r="O202" s="10">
        <v>4155551450</v>
      </c>
      <c r="P202" t="s">
        <v>3362</v>
      </c>
      <c r="Q202" t="s">
        <v>3363</v>
      </c>
      <c r="R202" t="s">
        <v>2870</v>
      </c>
      <c r="S202" t="s">
        <v>2853</v>
      </c>
      <c r="T202">
        <v>97562</v>
      </c>
      <c r="U202" t="s">
        <v>2854</v>
      </c>
      <c r="V202" t="s">
        <v>3010</v>
      </c>
      <c r="W202" t="s">
        <v>3011</v>
      </c>
      <c r="X202" t="s">
        <v>2867</v>
      </c>
    </row>
    <row r="203" spans="1:24" hidden="1" x14ac:dyDescent="0.25">
      <c r="A203">
        <v>10371</v>
      </c>
      <c r="B203">
        <v>34</v>
      </c>
      <c r="C203" s="2">
        <v>100</v>
      </c>
      <c r="D203" s="3">
        <v>3</v>
      </c>
      <c r="E203" s="4">
        <f>Table1[[#This Row],[PRICEEACH]]*Table1[[#This Row],[QUANTITYORDERED]]</f>
        <v>3400</v>
      </c>
      <c r="F203" s="1">
        <v>38353</v>
      </c>
      <c r="G203" s="12" t="s">
        <v>2848</v>
      </c>
      <c r="H203">
        <v>1</v>
      </c>
      <c r="I203">
        <v>1</v>
      </c>
      <c r="J203" s="3">
        <v>2005</v>
      </c>
      <c r="K203" s="3" t="s">
        <v>3331</v>
      </c>
      <c r="L203">
        <v>101</v>
      </c>
      <c r="M203" t="s">
        <v>3274</v>
      </c>
      <c r="N203" t="s">
        <v>3361</v>
      </c>
      <c r="O203" s="10">
        <v>4155551450</v>
      </c>
      <c r="P203" t="s">
        <v>3362</v>
      </c>
      <c r="Q203" t="s">
        <v>3363</v>
      </c>
      <c r="R203" t="s">
        <v>2870</v>
      </c>
      <c r="S203" t="s">
        <v>2853</v>
      </c>
      <c r="T203">
        <v>97562</v>
      </c>
      <c r="U203" t="s">
        <v>2854</v>
      </c>
      <c r="V203" t="s">
        <v>3010</v>
      </c>
      <c r="W203" t="s">
        <v>3011</v>
      </c>
      <c r="X203" t="s">
        <v>2867</v>
      </c>
    </row>
    <row r="204" spans="1:24" hidden="1" x14ac:dyDescent="0.25">
      <c r="A204">
        <v>10371</v>
      </c>
      <c r="B204">
        <v>45</v>
      </c>
      <c r="C204" s="2">
        <v>100</v>
      </c>
      <c r="D204" s="3">
        <v>8</v>
      </c>
      <c r="E204" s="4">
        <f>Table1[[#This Row],[PRICEEACH]]*Table1[[#This Row],[QUANTITYORDERED]]</f>
        <v>4500</v>
      </c>
      <c r="F204" s="1">
        <v>38353</v>
      </c>
      <c r="G204" s="12" t="s">
        <v>2848</v>
      </c>
      <c r="H204">
        <v>1</v>
      </c>
      <c r="I204">
        <v>1</v>
      </c>
      <c r="J204" s="3">
        <v>2005</v>
      </c>
      <c r="K204" s="3" t="s">
        <v>3331</v>
      </c>
      <c r="L204">
        <v>35</v>
      </c>
      <c r="M204" t="s">
        <v>3239</v>
      </c>
      <c r="N204" t="s">
        <v>3361</v>
      </c>
      <c r="O204" s="10">
        <v>4155551450</v>
      </c>
      <c r="P204" t="s">
        <v>3362</v>
      </c>
      <c r="Q204" t="s">
        <v>3363</v>
      </c>
      <c r="R204" t="s">
        <v>2870</v>
      </c>
      <c r="S204" t="s">
        <v>2853</v>
      </c>
      <c r="T204">
        <v>97562</v>
      </c>
      <c r="U204" t="s">
        <v>2854</v>
      </c>
      <c r="V204" t="s">
        <v>3010</v>
      </c>
      <c r="W204" t="s">
        <v>3011</v>
      </c>
      <c r="X204" t="s">
        <v>2867</v>
      </c>
    </row>
    <row r="205" spans="1:24" hidden="1" x14ac:dyDescent="0.25">
      <c r="A205">
        <v>10372</v>
      </c>
      <c r="B205">
        <v>24</v>
      </c>
      <c r="C205" s="2">
        <v>58.58</v>
      </c>
      <c r="D205" s="3">
        <v>9</v>
      </c>
      <c r="E205" s="4">
        <f>Table1[[#This Row],[PRICEEACH]]*Table1[[#This Row],[QUANTITYORDERED]]</f>
        <v>1405.92</v>
      </c>
      <c r="F205" s="1">
        <v>38353</v>
      </c>
      <c r="G205" s="12" t="s">
        <v>2848</v>
      </c>
      <c r="H205">
        <v>1</v>
      </c>
      <c r="I205">
        <v>1</v>
      </c>
      <c r="J205" s="3">
        <v>2005</v>
      </c>
      <c r="K205" s="3" t="s">
        <v>3212</v>
      </c>
      <c r="L205">
        <v>58</v>
      </c>
      <c r="M205" t="s">
        <v>3266</v>
      </c>
      <c r="N205" t="s">
        <v>2993</v>
      </c>
      <c r="O205" s="10" t="s">
        <v>3352</v>
      </c>
      <c r="P205" t="s">
        <v>3353</v>
      </c>
      <c r="Q205" t="s">
        <v>2994</v>
      </c>
      <c r="R205" t="s">
        <v>2995</v>
      </c>
      <c r="S205" t="s">
        <v>2964</v>
      </c>
      <c r="T205" t="s">
        <v>2996</v>
      </c>
      <c r="U205" t="s">
        <v>2964</v>
      </c>
      <c r="V205" t="s">
        <v>2997</v>
      </c>
      <c r="W205" t="s">
        <v>2998</v>
      </c>
      <c r="X205" t="s">
        <v>2857</v>
      </c>
    </row>
    <row r="206" spans="1:24" hidden="1" x14ac:dyDescent="0.25">
      <c r="A206">
        <v>10372</v>
      </c>
      <c r="B206">
        <v>25</v>
      </c>
      <c r="C206" s="2">
        <v>84.71</v>
      </c>
      <c r="D206" s="3">
        <v>5</v>
      </c>
      <c r="E206" s="4">
        <f>Table1[[#This Row],[PRICEEACH]]*Table1[[#This Row],[QUANTITYORDERED]]</f>
        <v>2117.75</v>
      </c>
      <c r="F206" s="1">
        <v>38353</v>
      </c>
      <c r="G206" s="12" t="s">
        <v>2848</v>
      </c>
      <c r="H206">
        <v>1</v>
      </c>
      <c r="I206">
        <v>1</v>
      </c>
      <c r="J206" s="3">
        <v>2005</v>
      </c>
      <c r="K206" s="3" t="s">
        <v>3212</v>
      </c>
      <c r="L206">
        <v>100</v>
      </c>
      <c r="M206" t="s">
        <v>3213</v>
      </c>
      <c r="N206" t="s">
        <v>2993</v>
      </c>
      <c r="O206" s="10" t="s">
        <v>3352</v>
      </c>
      <c r="P206" t="s">
        <v>3353</v>
      </c>
      <c r="Q206" t="s">
        <v>2994</v>
      </c>
      <c r="R206" t="s">
        <v>2995</v>
      </c>
      <c r="S206" t="s">
        <v>2964</v>
      </c>
      <c r="T206" t="s">
        <v>2996</v>
      </c>
      <c r="U206" t="s">
        <v>2964</v>
      </c>
      <c r="V206" t="s">
        <v>2997</v>
      </c>
      <c r="W206" t="s">
        <v>2998</v>
      </c>
      <c r="X206" t="s">
        <v>2857</v>
      </c>
    </row>
    <row r="207" spans="1:24" hidden="1" x14ac:dyDescent="0.25">
      <c r="A207">
        <v>10372</v>
      </c>
      <c r="B207">
        <v>28</v>
      </c>
      <c r="C207" s="2">
        <v>100</v>
      </c>
      <c r="D207" s="3">
        <v>3</v>
      </c>
      <c r="E207" s="4">
        <f>Table1[[#This Row],[PRICEEACH]]*Table1[[#This Row],[QUANTITYORDERED]]</f>
        <v>2800</v>
      </c>
      <c r="F207" s="1">
        <v>38353</v>
      </c>
      <c r="G207" s="12" t="s">
        <v>2848</v>
      </c>
      <c r="H207">
        <v>1</v>
      </c>
      <c r="I207">
        <v>1</v>
      </c>
      <c r="J207" s="3">
        <v>2005</v>
      </c>
      <c r="K207" s="3" t="s">
        <v>3468</v>
      </c>
      <c r="L207">
        <v>136</v>
      </c>
      <c r="M207" t="s">
        <v>3210</v>
      </c>
      <c r="N207" t="s">
        <v>2993</v>
      </c>
      <c r="O207" s="10" t="s">
        <v>3352</v>
      </c>
      <c r="P207" t="s">
        <v>3353</v>
      </c>
      <c r="Q207" t="s">
        <v>2994</v>
      </c>
      <c r="R207" t="s">
        <v>2995</v>
      </c>
      <c r="S207" t="s">
        <v>2964</v>
      </c>
      <c r="T207" t="s">
        <v>2996</v>
      </c>
      <c r="U207" t="s">
        <v>2964</v>
      </c>
      <c r="V207" t="s">
        <v>2997</v>
      </c>
      <c r="W207" t="s">
        <v>2998</v>
      </c>
      <c r="X207" t="s">
        <v>2867</v>
      </c>
    </row>
    <row r="208" spans="1:24" hidden="1" x14ac:dyDescent="0.25">
      <c r="A208">
        <v>10372</v>
      </c>
      <c r="B208">
        <v>34</v>
      </c>
      <c r="C208" s="2">
        <v>100</v>
      </c>
      <c r="D208" s="3">
        <v>1</v>
      </c>
      <c r="E208" s="4">
        <f>Table1[[#This Row],[PRICEEACH]]*Table1[[#This Row],[QUANTITYORDERED]]</f>
        <v>3400</v>
      </c>
      <c r="F208" s="1">
        <v>38353</v>
      </c>
      <c r="G208" s="12" t="s">
        <v>2848</v>
      </c>
      <c r="H208">
        <v>1</v>
      </c>
      <c r="I208">
        <v>1</v>
      </c>
      <c r="J208" s="3">
        <v>2005</v>
      </c>
      <c r="K208" s="3" t="s">
        <v>3331</v>
      </c>
      <c r="L208">
        <v>173</v>
      </c>
      <c r="M208" t="s">
        <v>3148</v>
      </c>
      <c r="N208" t="s">
        <v>2993</v>
      </c>
      <c r="O208" s="10" t="s">
        <v>3352</v>
      </c>
      <c r="P208" t="s">
        <v>3353</v>
      </c>
      <c r="Q208" t="s">
        <v>2994</v>
      </c>
      <c r="R208" t="s">
        <v>2995</v>
      </c>
      <c r="S208" t="s">
        <v>2964</v>
      </c>
      <c r="T208" t="s">
        <v>2996</v>
      </c>
      <c r="U208" t="s">
        <v>2964</v>
      </c>
      <c r="V208" t="s">
        <v>2997</v>
      </c>
      <c r="W208" t="s">
        <v>2998</v>
      </c>
      <c r="X208" t="s">
        <v>2867</v>
      </c>
    </row>
    <row r="209" spans="1:24" hidden="1" x14ac:dyDescent="0.25">
      <c r="A209">
        <v>10372</v>
      </c>
      <c r="B209">
        <v>41</v>
      </c>
      <c r="C209" s="2">
        <v>86.89</v>
      </c>
      <c r="D209" s="3">
        <v>7</v>
      </c>
      <c r="E209" s="4">
        <f>Table1[[#This Row],[PRICEEACH]]*Table1[[#This Row],[QUANTITYORDERED]]</f>
        <v>3562.4900000000002</v>
      </c>
      <c r="F209" s="1">
        <v>38353</v>
      </c>
      <c r="G209" s="12" t="s">
        <v>2848</v>
      </c>
      <c r="H209">
        <v>1</v>
      </c>
      <c r="I209">
        <v>1</v>
      </c>
      <c r="J209" s="3">
        <v>2005</v>
      </c>
      <c r="K209" s="3" t="s">
        <v>3468</v>
      </c>
      <c r="L209">
        <v>87</v>
      </c>
      <c r="M209" t="s">
        <v>3222</v>
      </c>
      <c r="N209" t="s">
        <v>2993</v>
      </c>
      <c r="O209" s="10" t="s">
        <v>3352</v>
      </c>
      <c r="P209" t="s">
        <v>3353</v>
      </c>
      <c r="Q209" t="s">
        <v>2994</v>
      </c>
      <c r="R209" t="s">
        <v>2995</v>
      </c>
      <c r="S209" t="s">
        <v>2964</v>
      </c>
      <c r="T209" t="s">
        <v>2996</v>
      </c>
      <c r="U209" t="s">
        <v>2964</v>
      </c>
      <c r="V209" t="s">
        <v>2997</v>
      </c>
      <c r="W209" t="s">
        <v>2998</v>
      </c>
      <c r="X209" t="s">
        <v>2867</v>
      </c>
    </row>
    <row r="210" spans="1:24" hidden="1" x14ac:dyDescent="0.25">
      <c r="A210">
        <v>10372</v>
      </c>
      <c r="B210">
        <v>37</v>
      </c>
      <c r="C210" s="2">
        <v>100</v>
      </c>
      <c r="D210" s="3">
        <v>8</v>
      </c>
      <c r="E210" s="4">
        <f>Table1[[#This Row],[PRICEEACH]]*Table1[[#This Row],[QUANTITYORDERED]]</f>
        <v>3700</v>
      </c>
      <c r="F210" s="1">
        <v>38353</v>
      </c>
      <c r="G210" s="12" t="s">
        <v>2848</v>
      </c>
      <c r="H210">
        <v>1</v>
      </c>
      <c r="I210">
        <v>1</v>
      </c>
      <c r="J210" s="3">
        <v>2005</v>
      </c>
      <c r="K210" s="3" t="s">
        <v>3207</v>
      </c>
      <c r="L210">
        <v>122</v>
      </c>
      <c r="M210" t="s">
        <v>3234</v>
      </c>
      <c r="N210" t="s">
        <v>2993</v>
      </c>
      <c r="O210" s="10" t="s">
        <v>3352</v>
      </c>
      <c r="P210" t="s">
        <v>3353</v>
      </c>
      <c r="Q210" t="s">
        <v>2994</v>
      </c>
      <c r="R210" t="s">
        <v>2995</v>
      </c>
      <c r="S210" t="s">
        <v>2964</v>
      </c>
      <c r="T210" t="s">
        <v>2996</v>
      </c>
      <c r="U210" t="s">
        <v>2964</v>
      </c>
      <c r="V210" t="s">
        <v>2997</v>
      </c>
      <c r="W210" t="s">
        <v>2998</v>
      </c>
      <c r="X210" t="s">
        <v>2867</v>
      </c>
    </row>
    <row r="211" spans="1:24" hidden="1" x14ac:dyDescent="0.25">
      <c r="A211">
        <v>10372</v>
      </c>
      <c r="B211">
        <v>40</v>
      </c>
      <c r="C211" s="2">
        <v>100</v>
      </c>
      <c r="D211" s="3">
        <v>4</v>
      </c>
      <c r="E211" s="4">
        <f>Table1[[#This Row],[PRICEEACH]]*Table1[[#This Row],[QUANTITYORDERED]]</f>
        <v>4000</v>
      </c>
      <c r="F211" s="1">
        <v>38353</v>
      </c>
      <c r="G211" s="12" t="s">
        <v>2848</v>
      </c>
      <c r="H211">
        <v>1</v>
      </c>
      <c r="I211">
        <v>1</v>
      </c>
      <c r="J211" s="3">
        <v>2005</v>
      </c>
      <c r="K211" s="3" t="s">
        <v>3331</v>
      </c>
      <c r="L211">
        <v>151</v>
      </c>
      <c r="M211" t="s">
        <v>3145</v>
      </c>
      <c r="N211" t="s">
        <v>2993</v>
      </c>
      <c r="O211" s="10" t="s">
        <v>3352</v>
      </c>
      <c r="P211" t="s">
        <v>3353</v>
      </c>
      <c r="Q211" t="s">
        <v>2994</v>
      </c>
      <c r="R211" t="s">
        <v>2995</v>
      </c>
      <c r="S211" t="s">
        <v>2964</v>
      </c>
      <c r="T211" t="s">
        <v>2996</v>
      </c>
      <c r="U211" t="s">
        <v>2964</v>
      </c>
      <c r="V211" t="s">
        <v>2997</v>
      </c>
      <c r="W211" t="s">
        <v>2998</v>
      </c>
      <c r="X211" t="s">
        <v>2867</v>
      </c>
    </row>
    <row r="212" spans="1:24" hidden="1" x14ac:dyDescent="0.25">
      <c r="A212">
        <v>10372</v>
      </c>
      <c r="B212">
        <v>44</v>
      </c>
      <c r="C212" s="2">
        <v>100</v>
      </c>
      <c r="D212" s="3">
        <v>2</v>
      </c>
      <c r="E212" s="4">
        <f>Table1[[#This Row],[PRICEEACH]]*Table1[[#This Row],[QUANTITYORDERED]]</f>
        <v>4400</v>
      </c>
      <c r="F212" s="1">
        <v>38353</v>
      </c>
      <c r="G212" s="12" t="s">
        <v>2848</v>
      </c>
      <c r="H212">
        <v>1</v>
      </c>
      <c r="I212">
        <v>1</v>
      </c>
      <c r="J212" s="3">
        <v>2005</v>
      </c>
      <c r="K212" s="3" t="s">
        <v>3207</v>
      </c>
      <c r="L212">
        <v>86</v>
      </c>
      <c r="M212" t="s">
        <v>3270</v>
      </c>
      <c r="N212" t="s">
        <v>2993</v>
      </c>
      <c r="O212" s="10" t="s">
        <v>3352</v>
      </c>
      <c r="P212" t="s">
        <v>3353</v>
      </c>
      <c r="Q212" t="s">
        <v>2994</v>
      </c>
      <c r="R212" t="s">
        <v>2995</v>
      </c>
      <c r="S212" t="s">
        <v>2964</v>
      </c>
      <c r="T212" t="s">
        <v>2996</v>
      </c>
      <c r="U212" t="s">
        <v>2964</v>
      </c>
      <c r="V212" t="s">
        <v>2997</v>
      </c>
      <c r="W212" t="s">
        <v>2998</v>
      </c>
      <c r="X212" t="s">
        <v>2867</v>
      </c>
    </row>
    <row r="213" spans="1:24" hidden="1" x14ac:dyDescent="0.25">
      <c r="A213">
        <v>10372</v>
      </c>
      <c r="B213">
        <v>48</v>
      </c>
      <c r="C213" s="2">
        <v>100</v>
      </c>
      <c r="D213" s="3">
        <v>6</v>
      </c>
      <c r="E213" s="4">
        <f>Table1[[#This Row],[PRICEEACH]]*Table1[[#This Row],[QUANTITYORDERED]]</f>
        <v>4800</v>
      </c>
      <c r="F213" s="1">
        <v>38353</v>
      </c>
      <c r="G213" s="12" t="s">
        <v>2848</v>
      </c>
      <c r="H213">
        <v>1</v>
      </c>
      <c r="I213">
        <v>1</v>
      </c>
      <c r="J213" s="3">
        <v>2005</v>
      </c>
      <c r="K213" s="3" t="s">
        <v>3331</v>
      </c>
      <c r="L213">
        <v>143</v>
      </c>
      <c r="M213" t="s">
        <v>3220</v>
      </c>
      <c r="N213" t="s">
        <v>2993</v>
      </c>
      <c r="O213" s="10" t="s">
        <v>3352</v>
      </c>
      <c r="P213" t="s">
        <v>3353</v>
      </c>
      <c r="Q213" t="s">
        <v>2994</v>
      </c>
      <c r="R213" t="s">
        <v>2995</v>
      </c>
      <c r="S213" t="s">
        <v>2964</v>
      </c>
      <c r="T213" t="s">
        <v>2996</v>
      </c>
      <c r="U213" t="s">
        <v>2964</v>
      </c>
      <c r="V213" t="s">
        <v>2997</v>
      </c>
      <c r="W213" t="s">
        <v>2998</v>
      </c>
      <c r="X213" t="s">
        <v>2931</v>
      </c>
    </row>
    <row r="214" spans="1:24" hidden="1" x14ac:dyDescent="0.25">
      <c r="A214">
        <v>10373</v>
      </c>
      <c r="B214">
        <v>28</v>
      </c>
      <c r="C214" s="2">
        <v>57.55</v>
      </c>
      <c r="D214" s="3">
        <v>4</v>
      </c>
      <c r="E214" s="4">
        <f>Table1[[#This Row],[PRICEEACH]]*Table1[[#This Row],[QUANTITYORDERED]]</f>
        <v>1611.3999999999999</v>
      </c>
      <c r="F214" s="1">
        <v>38353</v>
      </c>
      <c r="G214" s="12" t="s">
        <v>2848</v>
      </c>
      <c r="H214">
        <v>1</v>
      </c>
      <c r="I214">
        <v>1</v>
      </c>
      <c r="J214" s="3">
        <v>2005</v>
      </c>
      <c r="K214" s="3" t="s">
        <v>3181</v>
      </c>
      <c r="L214">
        <v>157</v>
      </c>
      <c r="M214" t="s">
        <v>3182</v>
      </c>
      <c r="N214" t="s">
        <v>3073</v>
      </c>
      <c r="O214" s="10" t="s">
        <v>3074</v>
      </c>
      <c r="P214" t="s">
        <v>3415</v>
      </c>
      <c r="Q214" t="s">
        <v>3075</v>
      </c>
      <c r="R214" t="s">
        <v>3518</v>
      </c>
      <c r="S214" t="s">
        <v>2917</v>
      </c>
      <c r="T214">
        <v>90110</v>
      </c>
      <c r="U214" t="s">
        <v>2861</v>
      </c>
      <c r="V214" t="s">
        <v>3076</v>
      </c>
      <c r="W214" t="s">
        <v>3077</v>
      </c>
      <c r="X214" t="s">
        <v>2857</v>
      </c>
    </row>
    <row r="215" spans="1:24" hidden="1" x14ac:dyDescent="0.25">
      <c r="A215">
        <v>10373</v>
      </c>
      <c r="B215">
        <v>25</v>
      </c>
      <c r="C215" s="2">
        <v>64.97</v>
      </c>
      <c r="D215" s="3">
        <v>9</v>
      </c>
      <c r="E215" s="4">
        <f>Table1[[#This Row],[PRICEEACH]]*Table1[[#This Row],[QUANTITYORDERED]]</f>
        <v>1624.25</v>
      </c>
      <c r="F215" s="1">
        <v>38353</v>
      </c>
      <c r="G215" s="12" t="s">
        <v>2848</v>
      </c>
      <c r="H215">
        <v>1</v>
      </c>
      <c r="I215">
        <v>1</v>
      </c>
      <c r="J215" s="3">
        <v>2005</v>
      </c>
      <c r="K215" s="3" t="s">
        <v>3181</v>
      </c>
      <c r="L215">
        <v>49</v>
      </c>
      <c r="M215" t="s">
        <v>3280</v>
      </c>
      <c r="N215" t="s">
        <v>3073</v>
      </c>
      <c r="O215" s="10" t="s">
        <v>3074</v>
      </c>
      <c r="P215" t="s">
        <v>3415</v>
      </c>
      <c r="Q215" t="s">
        <v>3075</v>
      </c>
      <c r="R215" t="s">
        <v>3518</v>
      </c>
      <c r="S215" t="s">
        <v>2917</v>
      </c>
      <c r="T215">
        <v>90110</v>
      </c>
      <c r="U215" t="s">
        <v>2861</v>
      </c>
      <c r="V215" t="s">
        <v>3076</v>
      </c>
      <c r="W215" t="s">
        <v>3077</v>
      </c>
      <c r="X215" t="s">
        <v>2857</v>
      </c>
    </row>
    <row r="216" spans="1:24" hidden="1" x14ac:dyDescent="0.25">
      <c r="A216">
        <v>10373</v>
      </c>
      <c r="B216">
        <v>33</v>
      </c>
      <c r="C216" s="2">
        <v>57.32</v>
      </c>
      <c r="D216" s="3">
        <v>12</v>
      </c>
      <c r="E216" s="4">
        <f>Table1[[#This Row],[PRICEEACH]]*Table1[[#This Row],[QUANTITYORDERED]]</f>
        <v>1891.56</v>
      </c>
      <c r="F216" s="1">
        <v>38353</v>
      </c>
      <c r="G216" s="12" t="s">
        <v>2848</v>
      </c>
      <c r="H216">
        <v>1</v>
      </c>
      <c r="I216">
        <v>1</v>
      </c>
      <c r="J216" s="3">
        <v>2005</v>
      </c>
      <c r="K216" s="3" t="s">
        <v>3468</v>
      </c>
      <c r="L216">
        <v>88</v>
      </c>
      <c r="M216" t="s">
        <v>3243</v>
      </c>
      <c r="N216" t="s">
        <v>3073</v>
      </c>
      <c r="O216" s="10" t="s">
        <v>3074</v>
      </c>
      <c r="P216" t="s">
        <v>3415</v>
      </c>
      <c r="Q216" t="s">
        <v>3075</v>
      </c>
      <c r="R216" t="s">
        <v>3518</v>
      </c>
      <c r="S216" t="s">
        <v>2917</v>
      </c>
      <c r="T216">
        <v>90110</v>
      </c>
      <c r="U216" t="s">
        <v>2861</v>
      </c>
      <c r="V216" t="s">
        <v>3076</v>
      </c>
      <c r="W216" t="s">
        <v>3077</v>
      </c>
      <c r="X216" t="s">
        <v>2857</v>
      </c>
    </row>
    <row r="217" spans="1:24" hidden="1" x14ac:dyDescent="0.25">
      <c r="A217">
        <v>10373</v>
      </c>
      <c r="B217">
        <v>22</v>
      </c>
      <c r="C217" s="2">
        <v>86.74</v>
      </c>
      <c r="D217" s="3">
        <v>5</v>
      </c>
      <c r="E217" s="4">
        <f>Table1[[#This Row],[PRICEEACH]]*Table1[[#This Row],[QUANTITYORDERED]]</f>
        <v>1908.28</v>
      </c>
      <c r="F217" s="1">
        <v>38353</v>
      </c>
      <c r="G217" s="12" t="s">
        <v>2848</v>
      </c>
      <c r="H217">
        <v>1</v>
      </c>
      <c r="I217">
        <v>1</v>
      </c>
      <c r="J217" s="3">
        <v>2005</v>
      </c>
      <c r="K217" s="3" t="s">
        <v>3207</v>
      </c>
      <c r="L217">
        <v>86</v>
      </c>
      <c r="M217" t="s">
        <v>3208</v>
      </c>
      <c r="N217" t="s">
        <v>3073</v>
      </c>
      <c r="O217" s="10" t="s">
        <v>3074</v>
      </c>
      <c r="P217" t="s">
        <v>3415</v>
      </c>
      <c r="Q217" t="s">
        <v>3075</v>
      </c>
      <c r="R217" t="s">
        <v>3518</v>
      </c>
      <c r="S217" t="s">
        <v>2917</v>
      </c>
      <c r="T217">
        <v>90110</v>
      </c>
      <c r="U217" t="s">
        <v>2861</v>
      </c>
      <c r="V217" t="s">
        <v>3076</v>
      </c>
      <c r="W217" t="s">
        <v>3077</v>
      </c>
      <c r="X217" t="s">
        <v>2857</v>
      </c>
    </row>
    <row r="218" spans="1:24" hidden="1" x14ac:dyDescent="0.25">
      <c r="A218">
        <v>10373</v>
      </c>
      <c r="B218">
        <v>23</v>
      </c>
      <c r="C218" s="2">
        <v>100</v>
      </c>
      <c r="D218" s="3">
        <v>10</v>
      </c>
      <c r="E218" s="4">
        <f>Table1[[#This Row],[PRICEEACH]]*Table1[[#This Row],[QUANTITYORDERED]]</f>
        <v>2300</v>
      </c>
      <c r="F218" s="1">
        <v>38353</v>
      </c>
      <c r="G218" s="12" t="s">
        <v>2848</v>
      </c>
      <c r="H218">
        <v>1</v>
      </c>
      <c r="I218">
        <v>1</v>
      </c>
      <c r="J218" s="3">
        <v>2005</v>
      </c>
      <c r="K218" s="3" t="s">
        <v>3468</v>
      </c>
      <c r="L218">
        <v>83</v>
      </c>
      <c r="M218" t="s">
        <v>3248</v>
      </c>
      <c r="N218" t="s">
        <v>3073</v>
      </c>
      <c r="O218" s="10" t="s">
        <v>3074</v>
      </c>
      <c r="P218" t="s">
        <v>3415</v>
      </c>
      <c r="Q218" t="s">
        <v>3075</v>
      </c>
      <c r="R218" t="s">
        <v>3518</v>
      </c>
      <c r="S218" t="s">
        <v>2917</v>
      </c>
      <c r="T218">
        <v>90110</v>
      </c>
      <c r="U218" t="s">
        <v>2861</v>
      </c>
      <c r="V218" t="s">
        <v>3076</v>
      </c>
      <c r="W218" t="s">
        <v>3077</v>
      </c>
      <c r="X218" t="s">
        <v>2857</v>
      </c>
    </row>
    <row r="219" spans="1:24" hidden="1" x14ac:dyDescent="0.25">
      <c r="A219">
        <v>10373</v>
      </c>
      <c r="B219">
        <v>45</v>
      </c>
      <c r="C219" s="2">
        <v>55.62</v>
      </c>
      <c r="D219" s="3">
        <v>17</v>
      </c>
      <c r="E219" s="4">
        <f>Table1[[#This Row],[PRICEEACH]]*Table1[[#This Row],[QUANTITYORDERED]]</f>
        <v>2502.9</v>
      </c>
      <c r="F219" s="1">
        <v>38353</v>
      </c>
      <c r="G219" s="12" t="s">
        <v>2848</v>
      </c>
      <c r="H219">
        <v>1</v>
      </c>
      <c r="I219">
        <v>1</v>
      </c>
      <c r="J219" s="3">
        <v>2005</v>
      </c>
      <c r="K219" s="3" t="s">
        <v>3181</v>
      </c>
      <c r="L219">
        <v>74</v>
      </c>
      <c r="M219" t="s">
        <v>3279</v>
      </c>
      <c r="N219" t="s">
        <v>3073</v>
      </c>
      <c r="O219" s="10" t="s">
        <v>3074</v>
      </c>
      <c r="P219" t="s">
        <v>3415</v>
      </c>
      <c r="Q219" t="s">
        <v>3075</v>
      </c>
      <c r="R219" t="s">
        <v>3518</v>
      </c>
      <c r="S219" t="s">
        <v>2917</v>
      </c>
      <c r="T219">
        <v>90110</v>
      </c>
      <c r="U219" t="s">
        <v>2861</v>
      </c>
      <c r="V219" t="s">
        <v>3076</v>
      </c>
      <c r="W219" t="s">
        <v>3077</v>
      </c>
      <c r="X219" t="s">
        <v>2857</v>
      </c>
    </row>
    <row r="220" spans="1:24" hidden="1" x14ac:dyDescent="0.25">
      <c r="A220">
        <v>10373</v>
      </c>
      <c r="B220">
        <v>38</v>
      </c>
      <c r="C220" s="2">
        <v>70.44</v>
      </c>
      <c r="D220" s="3">
        <v>7</v>
      </c>
      <c r="E220" s="4">
        <f>Table1[[#This Row],[PRICEEACH]]*Table1[[#This Row],[QUANTITYORDERED]]</f>
        <v>2676.72</v>
      </c>
      <c r="F220" s="1">
        <v>38353</v>
      </c>
      <c r="G220" s="12" t="s">
        <v>2848</v>
      </c>
      <c r="H220">
        <v>1</v>
      </c>
      <c r="I220">
        <v>1</v>
      </c>
      <c r="J220" s="3">
        <v>2005</v>
      </c>
      <c r="K220" s="3" t="s">
        <v>3181</v>
      </c>
      <c r="L220">
        <v>68</v>
      </c>
      <c r="M220" t="s">
        <v>3240</v>
      </c>
      <c r="N220" t="s">
        <v>3073</v>
      </c>
      <c r="O220" s="10" t="s">
        <v>3074</v>
      </c>
      <c r="P220" t="s">
        <v>3415</v>
      </c>
      <c r="Q220" t="s">
        <v>3075</v>
      </c>
      <c r="R220" t="s">
        <v>3518</v>
      </c>
      <c r="S220" t="s">
        <v>2917</v>
      </c>
      <c r="T220">
        <v>90110</v>
      </c>
      <c r="U220" t="s">
        <v>2861</v>
      </c>
      <c r="V220" t="s">
        <v>3076</v>
      </c>
      <c r="W220" t="s">
        <v>3077</v>
      </c>
      <c r="X220" t="s">
        <v>2857</v>
      </c>
    </row>
    <row r="221" spans="1:24" hidden="1" x14ac:dyDescent="0.25">
      <c r="A221">
        <v>10373</v>
      </c>
      <c r="B221">
        <v>32</v>
      </c>
      <c r="C221" s="2">
        <v>84.41</v>
      </c>
      <c r="D221" s="3">
        <v>15</v>
      </c>
      <c r="E221" s="4">
        <f>Table1[[#This Row],[PRICEEACH]]*Table1[[#This Row],[QUANTITYORDERED]]</f>
        <v>2701.12</v>
      </c>
      <c r="F221" s="1">
        <v>38353</v>
      </c>
      <c r="G221" s="12" t="s">
        <v>2848</v>
      </c>
      <c r="H221">
        <v>1</v>
      </c>
      <c r="I221">
        <v>1</v>
      </c>
      <c r="J221" s="3">
        <v>2005</v>
      </c>
      <c r="K221" s="3" t="s">
        <v>3207</v>
      </c>
      <c r="L221">
        <v>90</v>
      </c>
      <c r="M221" t="s">
        <v>3271</v>
      </c>
      <c r="N221" t="s">
        <v>3073</v>
      </c>
      <c r="O221" s="10" t="s">
        <v>3074</v>
      </c>
      <c r="P221" t="s">
        <v>3415</v>
      </c>
      <c r="Q221" t="s">
        <v>3075</v>
      </c>
      <c r="R221" t="s">
        <v>3518</v>
      </c>
      <c r="S221" t="s">
        <v>2917</v>
      </c>
      <c r="T221">
        <v>90110</v>
      </c>
      <c r="U221" t="s">
        <v>2861</v>
      </c>
      <c r="V221" t="s">
        <v>3076</v>
      </c>
      <c r="W221" t="s">
        <v>3077</v>
      </c>
      <c r="X221" t="s">
        <v>2857</v>
      </c>
    </row>
    <row r="222" spans="1:24" hidden="1" x14ac:dyDescent="0.25">
      <c r="A222">
        <v>10373</v>
      </c>
      <c r="B222">
        <v>39</v>
      </c>
      <c r="C222" s="2">
        <v>73</v>
      </c>
      <c r="D222" s="3">
        <v>13</v>
      </c>
      <c r="E222" s="4">
        <f>Table1[[#This Row],[PRICEEACH]]*Table1[[#This Row],[QUANTITYORDERED]]</f>
        <v>2847</v>
      </c>
      <c r="F222" s="1">
        <v>38353</v>
      </c>
      <c r="G222" s="12" t="s">
        <v>2848</v>
      </c>
      <c r="H222">
        <v>1</v>
      </c>
      <c r="I222">
        <v>1</v>
      </c>
      <c r="J222" s="3">
        <v>2005</v>
      </c>
      <c r="K222" s="3" t="s">
        <v>3181</v>
      </c>
      <c r="L222">
        <v>68</v>
      </c>
      <c r="M222" t="s">
        <v>3250</v>
      </c>
      <c r="N222" t="s">
        <v>3073</v>
      </c>
      <c r="O222" s="10" t="s">
        <v>3074</v>
      </c>
      <c r="P222" t="s">
        <v>3415</v>
      </c>
      <c r="Q222" t="s">
        <v>3075</v>
      </c>
      <c r="R222" t="s">
        <v>3518</v>
      </c>
      <c r="S222" t="s">
        <v>2917</v>
      </c>
      <c r="T222">
        <v>90110</v>
      </c>
      <c r="U222" t="s">
        <v>2861</v>
      </c>
      <c r="V222" t="s">
        <v>3076</v>
      </c>
      <c r="W222" t="s">
        <v>3077</v>
      </c>
      <c r="X222" t="s">
        <v>2857</v>
      </c>
    </row>
    <row r="223" spans="1:24" hidden="1" x14ac:dyDescent="0.25">
      <c r="A223">
        <v>10373</v>
      </c>
      <c r="B223">
        <v>41</v>
      </c>
      <c r="C223" s="2">
        <v>70.33</v>
      </c>
      <c r="D223" s="3">
        <v>16</v>
      </c>
      <c r="E223" s="4">
        <f>Table1[[#This Row],[PRICEEACH]]*Table1[[#This Row],[QUANTITYORDERED]]</f>
        <v>2883.5299999999997</v>
      </c>
      <c r="F223" s="1">
        <v>38353</v>
      </c>
      <c r="G223" s="12" t="s">
        <v>2848</v>
      </c>
      <c r="H223">
        <v>1</v>
      </c>
      <c r="I223">
        <v>1</v>
      </c>
      <c r="J223" s="3">
        <v>2005</v>
      </c>
      <c r="K223" s="3" t="s">
        <v>3207</v>
      </c>
      <c r="L223">
        <v>72</v>
      </c>
      <c r="M223" t="s">
        <v>3273</v>
      </c>
      <c r="N223" t="s">
        <v>3073</v>
      </c>
      <c r="O223" s="10" t="s">
        <v>3074</v>
      </c>
      <c r="P223" t="s">
        <v>3415</v>
      </c>
      <c r="Q223" t="s">
        <v>3075</v>
      </c>
      <c r="R223" t="s">
        <v>3518</v>
      </c>
      <c r="S223" t="s">
        <v>2917</v>
      </c>
      <c r="T223">
        <v>90110</v>
      </c>
      <c r="U223" t="s">
        <v>2861</v>
      </c>
      <c r="V223" t="s">
        <v>3076</v>
      </c>
      <c r="W223" t="s">
        <v>3077</v>
      </c>
      <c r="X223" t="s">
        <v>2857</v>
      </c>
    </row>
    <row r="224" spans="1:24" hidden="1" x14ac:dyDescent="0.25">
      <c r="A224">
        <v>10373</v>
      </c>
      <c r="B224">
        <v>29</v>
      </c>
      <c r="C224" s="2">
        <v>100</v>
      </c>
      <c r="D224" s="3">
        <v>1</v>
      </c>
      <c r="E224" s="4">
        <f>Table1[[#This Row],[PRICEEACH]]*Table1[[#This Row],[QUANTITYORDERED]]</f>
        <v>2900</v>
      </c>
      <c r="F224" s="1">
        <v>38353</v>
      </c>
      <c r="G224" s="12" t="s">
        <v>2848</v>
      </c>
      <c r="H224">
        <v>1</v>
      </c>
      <c r="I224">
        <v>1</v>
      </c>
      <c r="J224" s="3">
        <v>2005</v>
      </c>
      <c r="K224" s="3" t="s">
        <v>3207</v>
      </c>
      <c r="L224">
        <v>54</v>
      </c>
      <c r="M224" t="s">
        <v>3281</v>
      </c>
      <c r="N224" t="s">
        <v>3073</v>
      </c>
      <c r="O224" s="10" t="s">
        <v>3074</v>
      </c>
      <c r="P224" t="s">
        <v>3415</v>
      </c>
      <c r="Q224" t="s">
        <v>3075</v>
      </c>
      <c r="R224" t="s">
        <v>3518</v>
      </c>
      <c r="S224" t="s">
        <v>2917</v>
      </c>
      <c r="T224">
        <v>90110</v>
      </c>
      <c r="U224" t="s">
        <v>2861</v>
      </c>
      <c r="V224" t="s">
        <v>3076</v>
      </c>
      <c r="W224" t="s">
        <v>3077</v>
      </c>
      <c r="X224" t="s">
        <v>2867</v>
      </c>
    </row>
    <row r="225" spans="1:24" hidden="1" x14ac:dyDescent="0.25">
      <c r="A225">
        <v>10373</v>
      </c>
      <c r="B225">
        <v>50</v>
      </c>
      <c r="C225" s="2">
        <v>60.49</v>
      </c>
      <c r="D225" s="3">
        <v>6</v>
      </c>
      <c r="E225" s="4">
        <f>Table1[[#This Row],[PRICEEACH]]*Table1[[#This Row],[QUANTITYORDERED]]</f>
        <v>3024.5</v>
      </c>
      <c r="F225" s="1">
        <v>38353</v>
      </c>
      <c r="G225" s="12" t="s">
        <v>2848</v>
      </c>
      <c r="H225">
        <v>1</v>
      </c>
      <c r="I225">
        <v>1</v>
      </c>
      <c r="J225" s="3">
        <v>2005</v>
      </c>
      <c r="K225" s="3" t="s">
        <v>3468</v>
      </c>
      <c r="L225">
        <v>105</v>
      </c>
      <c r="M225" t="s">
        <v>3219</v>
      </c>
      <c r="N225" t="s">
        <v>3073</v>
      </c>
      <c r="O225" s="10" t="s">
        <v>3074</v>
      </c>
      <c r="P225" t="s">
        <v>3415</v>
      </c>
      <c r="Q225" t="s">
        <v>3075</v>
      </c>
      <c r="R225" t="s">
        <v>3518</v>
      </c>
      <c r="S225" t="s">
        <v>2917</v>
      </c>
      <c r="T225">
        <v>90110</v>
      </c>
      <c r="U225" t="s">
        <v>2861</v>
      </c>
      <c r="V225" t="s">
        <v>3076</v>
      </c>
      <c r="W225" t="s">
        <v>3077</v>
      </c>
      <c r="X225" t="s">
        <v>2867</v>
      </c>
    </row>
    <row r="226" spans="1:24" hidden="1" x14ac:dyDescent="0.25">
      <c r="A226">
        <v>10373</v>
      </c>
      <c r="B226">
        <v>46</v>
      </c>
      <c r="C226" s="2">
        <v>66</v>
      </c>
      <c r="D226" s="3">
        <v>11</v>
      </c>
      <c r="E226" s="4">
        <f>Table1[[#This Row],[PRICEEACH]]*Table1[[#This Row],[QUANTITYORDERED]]</f>
        <v>3036</v>
      </c>
      <c r="F226" s="1">
        <v>38353</v>
      </c>
      <c r="G226" s="12" t="s">
        <v>2848</v>
      </c>
      <c r="H226">
        <v>1</v>
      </c>
      <c r="I226">
        <v>1</v>
      </c>
      <c r="J226" s="3">
        <v>2005</v>
      </c>
      <c r="K226" s="3" t="s">
        <v>3468</v>
      </c>
      <c r="L226">
        <v>65</v>
      </c>
      <c r="M226" t="s">
        <v>3246</v>
      </c>
      <c r="N226" t="s">
        <v>3073</v>
      </c>
      <c r="O226" s="10" t="s">
        <v>3074</v>
      </c>
      <c r="P226" t="s">
        <v>3415</v>
      </c>
      <c r="Q226" t="s">
        <v>3075</v>
      </c>
      <c r="R226" t="s">
        <v>3518</v>
      </c>
      <c r="S226" t="s">
        <v>2917</v>
      </c>
      <c r="T226">
        <v>90110</v>
      </c>
      <c r="U226" t="s">
        <v>2861</v>
      </c>
      <c r="V226" t="s">
        <v>3076</v>
      </c>
      <c r="W226" t="s">
        <v>3077</v>
      </c>
      <c r="X226" t="s">
        <v>2867</v>
      </c>
    </row>
    <row r="227" spans="1:24" hidden="1" x14ac:dyDescent="0.25">
      <c r="A227">
        <v>10373</v>
      </c>
      <c r="B227">
        <v>34</v>
      </c>
      <c r="C227" s="2">
        <v>96.34</v>
      </c>
      <c r="D227" s="3">
        <v>2</v>
      </c>
      <c r="E227" s="4">
        <f>Table1[[#This Row],[PRICEEACH]]*Table1[[#This Row],[QUANTITYORDERED]]</f>
        <v>3275.56</v>
      </c>
      <c r="F227" s="1">
        <v>38353</v>
      </c>
      <c r="G227" s="12" t="s">
        <v>2848</v>
      </c>
      <c r="H227">
        <v>1</v>
      </c>
      <c r="I227">
        <v>1</v>
      </c>
      <c r="J227" s="3">
        <v>2005</v>
      </c>
      <c r="K227" s="3" t="s">
        <v>3207</v>
      </c>
      <c r="L227">
        <v>100</v>
      </c>
      <c r="M227" t="s">
        <v>3277</v>
      </c>
      <c r="N227" t="s">
        <v>3073</v>
      </c>
      <c r="O227" s="10" t="s">
        <v>3074</v>
      </c>
      <c r="P227" t="s">
        <v>3415</v>
      </c>
      <c r="Q227" t="s">
        <v>3075</v>
      </c>
      <c r="R227" t="s">
        <v>3518</v>
      </c>
      <c r="S227" t="s">
        <v>2917</v>
      </c>
      <c r="T227">
        <v>90110</v>
      </c>
      <c r="U227" t="s">
        <v>2861</v>
      </c>
      <c r="V227" t="s">
        <v>3076</v>
      </c>
      <c r="W227" t="s">
        <v>3077</v>
      </c>
      <c r="X227" t="s">
        <v>2867</v>
      </c>
    </row>
    <row r="228" spans="1:24" hidden="1" x14ac:dyDescent="0.25">
      <c r="A228">
        <v>10373</v>
      </c>
      <c r="B228">
        <v>37</v>
      </c>
      <c r="C228" s="2">
        <v>100</v>
      </c>
      <c r="D228" s="3">
        <v>8</v>
      </c>
      <c r="E228" s="4">
        <f>Table1[[#This Row],[PRICEEACH]]*Table1[[#This Row],[QUANTITYORDERED]]</f>
        <v>3700</v>
      </c>
      <c r="F228" s="1">
        <v>38353</v>
      </c>
      <c r="G228" s="12" t="s">
        <v>2848</v>
      </c>
      <c r="H228">
        <v>1</v>
      </c>
      <c r="I228">
        <v>1</v>
      </c>
      <c r="J228" s="3">
        <v>2005</v>
      </c>
      <c r="K228" s="3" t="s">
        <v>3207</v>
      </c>
      <c r="L228">
        <v>99</v>
      </c>
      <c r="M228" t="s">
        <v>3278</v>
      </c>
      <c r="N228" t="s">
        <v>3073</v>
      </c>
      <c r="O228" s="10" t="s">
        <v>3074</v>
      </c>
      <c r="P228" t="s">
        <v>3415</v>
      </c>
      <c r="Q228" t="s">
        <v>3075</v>
      </c>
      <c r="R228" t="s">
        <v>3518</v>
      </c>
      <c r="S228" t="s">
        <v>2917</v>
      </c>
      <c r="T228">
        <v>90110</v>
      </c>
      <c r="U228" t="s">
        <v>2861</v>
      </c>
      <c r="V228" t="s">
        <v>3076</v>
      </c>
      <c r="W228" t="s">
        <v>3077</v>
      </c>
      <c r="X228" t="s">
        <v>2867</v>
      </c>
    </row>
    <row r="229" spans="1:24" hidden="1" x14ac:dyDescent="0.25">
      <c r="A229">
        <v>10373</v>
      </c>
      <c r="B229">
        <v>39</v>
      </c>
      <c r="C229" s="2">
        <v>100</v>
      </c>
      <c r="D229" s="3">
        <v>3</v>
      </c>
      <c r="E229" s="4">
        <f>Table1[[#This Row],[PRICEEACH]]*Table1[[#This Row],[QUANTITYORDERED]]</f>
        <v>3900</v>
      </c>
      <c r="F229" s="1">
        <v>38353</v>
      </c>
      <c r="G229" s="12" t="s">
        <v>2848</v>
      </c>
      <c r="H229">
        <v>1</v>
      </c>
      <c r="I229">
        <v>1</v>
      </c>
      <c r="J229" s="3">
        <v>2005</v>
      </c>
      <c r="K229" s="3" t="s">
        <v>3331</v>
      </c>
      <c r="L229">
        <v>136</v>
      </c>
      <c r="M229" t="s">
        <v>3035</v>
      </c>
      <c r="N229" t="s">
        <v>3073</v>
      </c>
      <c r="O229" s="10" t="s">
        <v>3074</v>
      </c>
      <c r="P229" t="s">
        <v>3415</v>
      </c>
      <c r="Q229" t="s">
        <v>3075</v>
      </c>
      <c r="R229" t="s">
        <v>3518</v>
      </c>
      <c r="S229" t="s">
        <v>2917</v>
      </c>
      <c r="T229">
        <v>90110</v>
      </c>
      <c r="U229" t="s">
        <v>2861</v>
      </c>
      <c r="V229" t="s">
        <v>3076</v>
      </c>
      <c r="W229" t="s">
        <v>3077</v>
      </c>
      <c r="X229" t="s">
        <v>2867</v>
      </c>
    </row>
    <row r="230" spans="1:24" hidden="1" x14ac:dyDescent="0.25">
      <c r="A230">
        <v>10373</v>
      </c>
      <c r="B230">
        <v>44</v>
      </c>
      <c r="C230" s="2">
        <v>100</v>
      </c>
      <c r="D230" s="3">
        <v>14</v>
      </c>
      <c r="E230" s="4">
        <f>Table1[[#This Row],[PRICEEACH]]*Table1[[#This Row],[QUANTITYORDERED]]</f>
        <v>4400</v>
      </c>
      <c r="F230" s="1">
        <v>38353</v>
      </c>
      <c r="G230" s="12" t="s">
        <v>2848</v>
      </c>
      <c r="H230">
        <v>1</v>
      </c>
      <c r="I230">
        <v>1</v>
      </c>
      <c r="J230" s="3">
        <v>2005</v>
      </c>
      <c r="K230" s="3" t="s">
        <v>3207</v>
      </c>
      <c r="L230">
        <v>66</v>
      </c>
      <c r="M230" t="s">
        <v>3268</v>
      </c>
      <c r="N230" t="s">
        <v>3073</v>
      </c>
      <c r="O230" s="10" t="s">
        <v>3074</v>
      </c>
      <c r="P230" t="s">
        <v>3415</v>
      </c>
      <c r="Q230" t="s">
        <v>3075</v>
      </c>
      <c r="R230" t="s">
        <v>3518</v>
      </c>
      <c r="S230" t="s">
        <v>2917</v>
      </c>
      <c r="T230">
        <v>90110</v>
      </c>
      <c r="U230" t="s">
        <v>2861</v>
      </c>
      <c r="V230" t="s">
        <v>3076</v>
      </c>
      <c r="W230" t="s">
        <v>3077</v>
      </c>
      <c r="X230" t="s">
        <v>2867</v>
      </c>
    </row>
    <row r="231" spans="1:24" hidden="1" x14ac:dyDescent="0.25">
      <c r="A231">
        <v>10105</v>
      </c>
      <c r="B231">
        <v>25</v>
      </c>
      <c r="C231" s="2">
        <v>56.78</v>
      </c>
      <c r="D231" s="3">
        <v>8</v>
      </c>
      <c r="E231" s="4">
        <f>Table1[[#This Row],[PRICEEACH]]*Table1[[#This Row],[QUANTITYORDERED]]</f>
        <v>1419.5</v>
      </c>
      <c r="F231" s="1">
        <v>37653</v>
      </c>
      <c r="G231" s="12" t="s">
        <v>2848</v>
      </c>
      <c r="H231">
        <v>1</v>
      </c>
      <c r="I231">
        <v>2</v>
      </c>
      <c r="J231" s="3">
        <v>2003</v>
      </c>
      <c r="K231" s="3" t="s">
        <v>3207</v>
      </c>
      <c r="L231">
        <v>54</v>
      </c>
      <c r="M231" t="s">
        <v>3281</v>
      </c>
      <c r="N231" t="s">
        <v>3383</v>
      </c>
      <c r="O231" s="10" t="s">
        <v>3384</v>
      </c>
      <c r="P231" t="s">
        <v>3385</v>
      </c>
      <c r="Q231" t="s">
        <v>3036</v>
      </c>
      <c r="R231" t="s">
        <v>3511</v>
      </c>
      <c r="S231" t="s">
        <v>3037</v>
      </c>
      <c r="T231">
        <v>1734</v>
      </c>
      <c r="U231" t="s">
        <v>2861</v>
      </c>
      <c r="V231" t="s">
        <v>3038</v>
      </c>
      <c r="W231" t="s">
        <v>3039</v>
      </c>
      <c r="X231" t="s">
        <v>2857</v>
      </c>
    </row>
    <row r="232" spans="1:24" hidden="1" x14ac:dyDescent="0.25">
      <c r="A232">
        <v>10105</v>
      </c>
      <c r="B232">
        <v>29</v>
      </c>
      <c r="C232" s="2">
        <v>70.150000000000006</v>
      </c>
      <c r="D232" s="3">
        <v>12</v>
      </c>
      <c r="E232" s="4">
        <f>Table1[[#This Row],[PRICEEACH]]*Table1[[#This Row],[QUANTITYORDERED]]</f>
        <v>2034.3500000000001</v>
      </c>
      <c r="F232" s="1">
        <v>37653</v>
      </c>
      <c r="G232" s="12" t="s">
        <v>2848</v>
      </c>
      <c r="H232">
        <v>1</v>
      </c>
      <c r="I232">
        <v>2</v>
      </c>
      <c r="J232" s="3">
        <v>2003</v>
      </c>
      <c r="K232" s="3" t="s">
        <v>3207</v>
      </c>
      <c r="L232">
        <v>86</v>
      </c>
      <c r="M232" t="s">
        <v>3270</v>
      </c>
      <c r="N232" t="s">
        <v>3383</v>
      </c>
      <c r="O232" s="10" t="s">
        <v>3384</v>
      </c>
      <c r="P232" t="s">
        <v>3385</v>
      </c>
      <c r="Q232" t="s">
        <v>3036</v>
      </c>
      <c r="R232" t="s">
        <v>3511</v>
      </c>
      <c r="S232" t="s">
        <v>3037</v>
      </c>
      <c r="T232">
        <v>1734</v>
      </c>
      <c r="U232" t="s">
        <v>2861</v>
      </c>
      <c r="V232" t="s">
        <v>3038</v>
      </c>
      <c r="W232" t="s">
        <v>3039</v>
      </c>
      <c r="X232" t="s">
        <v>2857</v>
      </c>
    </row>
    <row r="233" spans="1:24" hidden="1" x14ac:dyDescent="0.25">
      <c r="A233">
        <v>10105</v>
      </c>
      <c r="B233">
        <v>31</v>
      </c>
      <c r="C233" s="2">
        <v>65.77</v>
      </c>
      <c r="D233" s="3">
        <v>3</v>
      </c>
      <c r="E233" s="4">
        <f>Table1[[#This Row],[PRICEEACH]]*Table1[[#This Row],[QUANTITYORDERED]]</f>
        <v>2038.87</v>
      </c>
      <c r="F233" s="1">
        <v>37653</v>
      </c>
      <c r="G233" s="12" t="s">
        <v>2848</v>
      </c>
      <c r="H233">
        <v>1</v>
      </c>
      <c r="I233">
        <v>2</v>
      </c>
      <c r="J233" s="3">
        <v>2003</v>
      </c>
      <c r="K233" s="3" t="s">
        <v>3207</v>
      </c>
      <c r="L233">
        <v>72</v>
      </c>
      <c r="M233" t="s">
        <v>3273</v>
      </c>
      <c r="N233" t="s">
        <v>3383</v>
      </c>
      <c r="O233" s="10" t="s">
        <v>3384</v>
      </c>
      <c r="P233" t="s">
        <v>3385</v>
      </c>
      <c r="Q233" t="s">
        <v>3036</v>
      </c>
      <c r="R233" t="s">
        <v>3511</v>
      </c>
      <c r="S233" t="s">
        <v>3037</v>
      </c>
      <c r="T233">
        <v>1734</v>
      </c>
      <c r="U233" t="s">
        <v>2861</v>
      </c>
      <c r="V233" t="s">
        <v>3038</v>
      </c>
      <c r="W233" t="s">
        <v>3039</v>
      </c>
      <c r="X233" t="s">
        <v>2857</v>
      </c>
    </row>
    <row r="234" spans="1:24" hidden="1" x14ac:dyDescent="0.25">
      <c r="A234">
        <v>10105</v>
      </c>
      <c r="B234">
        <v>22</v>
      </c>
      <c r="C234" s="2">
        <v>100</v>
      </c>
      <c r="D234" s="3">
        <v>11</v>
      </c>
      <c r="E234" s="4">
        <f>Table1[[#This Row],[PRICEEACH]]*Table1[[#This Row],[QUANTITYORDERED]]</f>
        <v>2200</v>
      </c>
      <c r="F234" s="1">
        <v>37653</v>
      </c>
      <c r="G234" s="12" t="s">
        <v>2848</v>
      </c>
      <c r="H234">
        <v>1</v>
      </c>
      <c r="I234">
        <v>2</v>
      </c>
      <c r="J234" s="3">
        <v>2003</v>
      </c>
      <c r="K234" s="3" t="s">
        <v>3468</v>
      </c>
      <c r="L234">
        <v>136</v>
      </c>
      <c r="M234" t="s">
        <v>3210</v>
      </c>
      <c r="N234" t="s">
        <v>3383</v>
      </c>
      <c r="O234" s="10" t="s">
        <v>3384</v>
      </c>
      <c r="P234" t="s">
        <v>3385</v>
      </c>
      <c r="Q234" t="s">
        <v>3036</v>
      </c>
      <c r="R234" t="s">
        <v>3511</v>
      </c>
      <c r="S234" t="s">
        <v>3037</v>
      </c>
      <c r="T234">
        <v>1734</v>
      </c>
      <c r="U234" t="s">
        <v>2861</v>
      </c>
      <c r="V234" t="s">
        <v>3038</v>
      </c>
      <c r="W234" t="s">
        <v>3039</v>
      </c>
      <c r="X234" t="s">
        <v>2867</v>
      </c>
    </row>
    <row r="235" spans="1:24" hidden="1" x14ac:dyDescent="0.25">
      <c r="A235">
        <v>10105</v>
      </c>
      <c r="B235">
        <v>22</v>
      </c>
      <c r="C235" s="2">
        <v>100</v>
      </c>
      <c r="D235" s="3">
        <v>7</v>
      </c>
      <c r="E235" s="4">
        <f>Table1[[#This Row],[PRICEEACH]]*Table1[[#This Row],[QUANTITYORDERED]]</f>
        <v>2200</v>
      </c>
      <c r="F235" s="1">
        <v>37653</v>
      </c>
      <c r="G235" s="12" t="s">
        <v>2848</v>
      </c>
      <c r="H235">
        <v>1</v>
      </c>
      <c r="I235">
        <v>2</v>
      </c>
      <c r="J235" s="3">
        <v>2003</v>
      </c>
      <c r="K235" s="3" t="s">
        <v>3207</v>
      </c>
      <c r="L235">
        <v>99</v>
      </c>
      <c r="M235" t="s">
        <v>3278</v>
      </c>
      <c r="N235" t="s">
        <v>3383</v>
      </c>
      <c r="O235" s="10" t="s">
        <v>3384</v>
      </c>
      <c r="P235" t="s">
        <v>3385</v>
      </c>
      <c r="Q235" t="s">
        <v>3036</v>
      </c>
      <c r="R235" t="s">
        <v>3511</v>
      </c>
      <c r="S235" t="s">
        <v>3037</v>
      </c>
      <c r="T235">
        <v>1734</v>
      </c>
      <c r="U235" t="s">
        <v>2861</v>
      </c>
      <c r="V235" t="s">
        <v>3038</v>
      </c>
      <c r="W235" t="s">
        <v>3039</v>
      </c>
      <c r="X235" t="s">
        <v>2857</v>
      </c>
    </row>
    <row r="236" spans="1:24" hidden="1" x14ac:dyDescent="0.25">
      <c r="A236">
        <v>10105</v>
      </c>
      <c r="B236">
        <v>41</v>
      </c>
      <c r="C236" s="2">
        <v>70.67</v>
      </c>
      <c r="D236" s="3">
        <v>5</v>
      </c>
      <c r="E236" s="4">
        <f>Table1[[#This Row],[PRICEEACH]]*Table1[[#This Row],[QUANTITYORDERED]]</f>
        <v>2897.4700000000003</v>
      </c>
      <c r="F236" s="1">
        <v>37653</v>
      </c>
      <c r="G236" s="12" t="s">
        <v>2848</v>
      </c>
      <c r="H236">
        <v>1</v>
      </c>
      <c r="I236">
        <v>2</v>
      </c>
      <c r="J236" s="3">
        <v>2003</v>
      </c>
      <c r="K236" s="3" t="s">
        <v>3207</v>
      </c>
      <c r="L236">
        <v>66</v>
      </c>
      <c r="M236" t="s">
        <v>3268</v>
      </c>
      <c r="N236" t="s">
        <v>3383</v>
      </c>
      <c r="O236" s="10" t="s">
        <v>3384</v>
      </c>
      <c r="P236" t="s">
        <v>3385</v>
      </c>
      <c r="Q236" t="s">
        <v>3036</v>
      </c>
      <c r="R236" t="s">
        <v>3511</v>
      </c>
      <c r="S236" t="s">
        <v>3037</v>
      </c>
      <c r="T236">
        <v>1734</v>
      </c>
      <c r="U236" t="s">
        <v>2861</v>
      </c>
      <c r="V236" t="s">
        <v>3038</v>
      </c>
      <c r="W236" t="s">
        <v>3039</v>
      </c>
      <c r="X236" t="s">
        <v>2857</v>
      </c>
    </row>
    <row r="237" spans="1:24" hidden="1" x14ac:dyDescent="0.25">
      <c r="A237">
        <v>10105</v>
      </c>
      <c r="B237">
        <v>29</v>
      </c>
      <c r="C237" s="2">
        <v>100</v>
      </c>
      <c r="D237" s="3">
        <v>14</v>
      </c>
      <c r="E237" s="4">
        <f>Table1[[#This Row],[PRICEEACH]]*Table1[[#This Row],[QUANTITYORDERED]]</f>
        <v>2900</v>
      </c>
      <c r="F237" s="1">
        <v>37653</v>
      </c>
      <c r="G237" s="12" t="s">
        <v>2848</v>
      </c>
      <c r="H237">
        <v>1</v>
      </c>
      <c r="I237">
        <v>2</v>
      </c>
      <c r="J237" s="3">
        <v>2003</v>
      </c>
      <c r="K237" s="3" t="s">
        <v>3331</v>
      </c>
      <c r="L237">
        <v>173</v>
      </c>
      <c r="M237" t="s">
        <v>3148</v>
      </c>
      <c r="N237" t="s">
        <v>3383</v>
      </c>
      <c r="O237" s="10" t="s">
        <v>3384</v>
      </c>
      <c r="P237" t="s">
        <v>3385</v>
      </c>
      <c r="Q237" t="s">
        <v>3036</v>
      </c>
      <c r="R237" t="s">
        <v>3511</v>
      </c>
      <c r="S237" t="s">
        <v>3037</v>
      </c>
      <c r="T237">
        <v>1734</v>
      </c>
      <c r="U237" t="s">
        <v>2861</v>
      </c>
      <c r="V237" t="s">
        <v>3038</v>
      </c>
      <c r="W237" t="s">
        <v>3039</v>
      </c>
      <c r="X237" t="s">
        <v>2867</v>
      </c>
    </row>
    <row r="238" spans="1:24" hidden="1" x14ac:dyDescent="0.25">
      <c r="A238">
        <v>10105</v>
      </c>
      <c r="B238">
        <v>39</v>
      </c>
      <c r="C238" s="2">
        <v>81.14</v>
      </c>
      <c r="D238" s="3">
        <v>6</v>
      </c>
      <c r="E238" s="4">
        <f>Table1[[#This Row],[PRICEEACH]]*Table1[[#This Row],[QUANTITYORDERED]]</f>
        <v>3164.46</v>
      </c>
      <c r="F238" s="1">
        <v>37653</v>
      </c>
      <c r="G238" s="12" t="s">
        <v>2848</v>
      </c>
      <c r="H238">
        <v>1</v>
      </c>
      <c r="I238">
        <v>2</v>
      </c>
      <c r="J238" s="3">
        <v>2003</v>
      </c>
      <c r="K238" s="3" t="s">
        <v>3207</v>
      </c>
      <c r="L238">
        <v>100</v>
      </c>
      <c r="M238" t="s">
        <v>3277</v>
      </c>
      <c r="N238" t="s">
        <v>3383</v>
      </c>
      <c r="O238" s="10" t="s">
        <v>3384</v>
      </c>
      <c r="P238" t="s">
        <v>3385</v>
      </c>
      <c r="Q238" t="s">
        <v>3036</v>
      </c>
      <c r="R238" t="s">
        <v>3511</v>
      </c>
      <c r="S238" t="s">
        <v>3037</v>
      </c>
      <c r="T238">
        <v>1734</v>
      </c>
      <c r="U238" t="s">
        <v>2861</v>
      </c>
      <c r="V238" t="s">
        <v>3038</v>
      </c>
      <c r="W238" t="s">
        <v>3039</v>
      </c>
      <c r="X238" t="s">
        <v>2867</v>
      </c>
    </row>
    <row r="239" spans="1:24" hidden="1" x14ac:dyDescent="0.25">
      <c r="A239">
        <v>10105</v>
      </c>
      <c r="B239">
        <v>44</v>
      </c>
      <c r="C239" s="2">
        <v>72.58</v>
      </c>
      <c r="D239" s="3">
        <v>4</v>
      </c>
      <c r="E239" s="4">
        <f>Table1[[#This Row],[PRICEEACH]]*Table1[[#This Row],[QUANTITYORDERED]]</f>
        <v>3193.52</v>
      </c>
      <c r="F239" s="1">
        <v>37653</v>
      </c>
      <c r="G239" s="12" t="s">
        <v>2848</v>
      </c>
      <c r="H239">
        <v>1</v>
      </c>
      <c r="I239">
        <v>2</v>
      </c>
      <c r="J239" s="3">
        <v>2003</v>
      </c>
      <c r="K239" s="3" t="s">
        <v>3468</v>
      </c>
      <c r="L239">
        <v>88</v>
      </c>
      <c r="M239" t="s">
        <v>3243</v>
      </c>
      <c r="N239" t="s">
        <v>3383</v>
      </c>
      <c r="O239" s="10" t="s">
        <v>3384</v>
      </c>
      <c r="P239" t="s">
        <v>3385</v>
      </c>
      <c r="Q239" t="s">
        <v>3036</v>
      </c>
      <c r="R239" t="s">
        <v>3511</v>
      </c>
      <c r="S239" t="s">
        <v>3037</v>
      </c>
      <c r="T239">
        <v>1734</v>
      </c>
      <c r="U239" t="s">
        <v>2861</v>
      </c>
      <c r="V239" t="s">
        <v>3038</v>
      </c>
      <c r="W239" t="s">
        <v>3039</v>
      </c>
      <c r="X239" t="s">
        <v>2867</v>
      </c>
    </row>
    <row r="240" spans="1:24" hidden="1" x14ac:dyDescent="0.25">
      <c r="A240">
        <v>10105</v>
      </c>
      <c r="B240">
        <v>41</v>
      </c>
      <c r="C240" s="2">
        <v>82.5</v>
      </c>
      <c r="D240" s="3">
        <v>10</v>
      </c>
      <c r="E240" s="4">
        <f>Table1[[#This Row],[PRICEEACH]]*Table1[[#This Row],[QUANTITYORDERED]]</f>
        <v>3382.5</v>
      </c>
      <c r="F240" s="1">
        <v>37653</v>
      </c>
      <c r="G240" s="12" t="s">
        <v>2848</v>
      </c>
      <c r="H240">
        <v>1</v>
      </c>
      <c r="I240">
        <v>2</v>
      </c>
      <c r="J240" s="3">
        <v>2003</v>
      </c>
      <c r="K240" s="3" t="s">
        <v>3468</v>
      </c>
      <c r="L240">
        <v>87</v>
      </c>
      <c r="M240" t="s">
        <v>3222</v>
      </c>
      <c r="N240" t="s">
        <v>3383</v>
      </c>
      <c r="O240" s="10" t="s">
        <v>3384</v>
      </c>
      <c r="P240" t="s">
        <v>3385</v>
      </c>
      <c r="Q240" t="s">
        <v>3036</v>
      </c>
      <c r="R240" t="s">
        <v>3511</v>
      </c>
      <c r="S240" t="s">
        <v>3037</v>
      </c>
      <c r="T240">
        <v>1734</v>
      </c>
      <c r="U240" t="s">
        <v>2861</v>
      </c>
      <c r="V240" t="s">
        <v>3038</v>
      </c>
      <c r="W240" t="s">
        <v>3039</v>
      </c>
      <c r="X240" t="s">
        <v>2867</v>
      </c>
    </row>
    <row r="241" spans="1:24" hidden="1" x14ac:dyDescent="0.25">
      <c r="A241">
        <v>10105</v>
      </c>
      <c r="B241">
        <v>38</v>
      </c>
      <c r="C241" s="2">
        <v>100</v>
      </c>
      <c r="D241" s="3">
        <v>13</v>
      </c>
      <c r="E241" s="4">
        <f>Table1[[#This Row],[PRICEEACH]]*Table1[[#This Row],[QUANTITYORDERED]]</f>
        <v>3800</v>
      </c>
      <c r="F241" s="1">
        <v>37653</v>
      </c>
      <c r="G241" s="12" t="s">
        <v>2848</v>
      </c>
      <c r="H241" s="44">
        <v>1</v>
      </c>
      <c r="I241">
        <v>2</v>
      </c>
      <c r="J241" s="3">
        <v>2003</v>
      </c>
      <c r="K241" s="3" t="s">
        <v>3212</v>
      </c>
      <c r="L241">
        <v>100</v>
      </c>
      <c r="M241" t="s">
        <v>3213</v>
      </c>
      <c r="N241" t="s">
        <v>3383</v>
      </c>
      <c r="O241" s="10" t="s">
        <v>3384</v>
      </c>
      <c r="P241" t="s">
        <v>3385</v>
      </c>
      <c r="Q241" t="s">
        <v>3036</v>
      </c>
      <c r="R241" t="s">
        <v>3511</v>
      </c>
      <c r="S241" t="s">
        <v>3037</v>
      </c>
      <c r="T241">
        <v>1734</v>
      </c>
      <c r="U241" t="s">
        <v>2861</v>
      </c>
      <c r="V241" t="s">
        <v>3038</v>
      </c>
      <c r="W241" t="s">
        <v>3039</v>
      </c>
      <c r="X241" t="s">
        <v>2867</v>
      </c>
    </row>
    <row r="242" spans="1:24" hidden="1" x14ac:dyDescent="0.25">
      <c r="A242">
        <v>10105</v>
      </c>
      <c r="B242">
        <v>50</v>
      </c>
      <c r="C242" s="2">
        <v>79.67</v>
      </c>
      <c r="D242" s="3">
        <v>1</v>
      </c>
      <c r="E242" s="4">
        <f>Table1[[#This Row],[PRICEEACH]]*Table1[[#This Row],[QUANTITYORDERED]]</f>
        <v>3983.5</v>
      </c>
      <c r="F242" s="1">
        <v>37653</v>
      </c>
      <c r="G242" s="12" t="s">
        <v>2848</v>
      </c>
      <c r="H242">
        <v>1</v>
      </c>
      <c r="I242">
        <v>2</v>
      </c>
      <c r="J242" s="3">
        <v>2003</v>
      </c>
      <c r="K242" s="3" t="s">
        <v>3468</v>
      </c>
      <c r="L242">
        <v>83</v>
      </c>
      <c r="M242" t="s">
        <v>3248</v>
      </c>
      <c r="N242" t="s">
        <v>3383</v>
      </c>
      <c r="O242" s="10" t="s">
        <v>3384</v>
      </c>
      <c r="P242" t="s">
        <v>3385</v>
      </c>
      <c r="Q242" t="s">
        <v>3036</v>
      </c>
      <c r="R242" t="s">
        <v>3511</v>
      </c>
      <c r="S242" t="s">
        <v>3037</v>
      </c>
      <c r="T242">
        <v>1734</v>
      </c>
      <c r="U242" t="s">
        <v>2861</v>
      </c>
      <c r="V242" t="s">
        <v>3038</v>
      </c>
      <c r="W242" t="s">
        <v>3039</v>
      </c>
      <c r="X242" t="s">
        <v>2867</v>
      </c>
    </row>
    <row r="243" spans="1:24" hidden="1" x14ac:dyDescent="0.25">
      <c r="A243">
        <v>10105</v>
      </c>
      <c r="B243">
        <v>41</v>
      </c>
      <c r="C243" s="2">
        <v>100</v>
      </c>
      <c r="D243" s="3">
        <v>15</v>
      </c>
      <c r="E243" s="4">
        <f>Table1[[#This Row],[PRICEEACH]]*Table1[[#This Row],[QUANTITYORDERED]]</f>
        <v>4100</v>
      </c>
      <c r="F243" s="1">
        <v>37653</v>
      </c>
      <c r="G243" s="12" t="s">
        <v>2848</v>
      </c>
      <c r="H243">
        <v>1</v>
      </c>
      <c r="I243">
        <v>2</v>
      </c>
      <c r="J243" s="3">
        <v>2003</v>
      </c>
      <c r="K243" s="3" t="s">
        <v>3331</v>
      </c>
      <c r="L243">
        <v>207</v>
      </c>
      <c r="M243" t="s">
        <v>3125</v>
      </c>
      <c r="N243" t="s">
        <v>3383</v>
      </c>
      <c r="O243" s="10" t="s">
        <v>3384</v>
      </c>
      <c r="P243" t="s">
        <v>3385</v>
      </c>
      <c r="Q243" t="s">
        <v>3036</v>
      </c>
      <c r="R243" t="s">
        <v>3511</v>
      </c>
      <c r="S243" t="s">
        <v>3037</v>
      </c>
      <c r="T243">
        <v>1734</v>
      </c>
      <c r="U243" t="s">
        <v>2861</v>
      </c>
      <c r="V243" t="s">
        <v>3038</v>
      </c>
      <c r="W243" t="s">
        <v>3039</v>
      </c>
      <c r="X243" t="s">
        <v>2931</v>
      </c>
    </row>
    <row r="244" spans="1:24" hidden="1" x14ac:dyDescent="0.25">
      <c r="A244">
        <v>10105</v>
      </c>
      <c r="B244">
        <v>43</v>
      </c>
      <c r="C244" s="2">
        <v>100</v>
      </c>
      <c r="D244" s="3">
        <v>9</v>
      </c>
      <c r="E244" s="4">
        <f>Table1[[#This Row],[PRICEEACH]]*Table1[[#This Row],[QUANTITYORDERED]]</f>
        <v>4300</v>
      </c>
      <c r="F244" s="1">
        <v>37653</v>
      </c>
      <c r="G244" s="12" t="s">
        <v>2848</v>
      </c>
      <c r="H244">
        <v>1</v>
      </c>
      <c r="I244">
        <v>2</v>
      </c>
      <c r="J244" s="3">
        <v>2003</v>
      </c>
      <c r="K244" s="3" t="s">
        <v>3207</v>
      </c>
      <c r="L244">
        <v>122</v>
      </c>
      <c r="M244" t="s">
        <v>3234</v>
      </c>
      <c r="N244" t="s">
        <v>3383</v>
      </c>
      <c r="O244" s="10" t="s">
        <v>3384</v>
      </c>
      <c r="P244" t="s">
        <v>3385</v>
      </c>
      <c r="Q244" t="s">
        <v>3036</v>
      </c>
      <c r="R244" t="s">
        <v>3511</v>
      </c>
      <c r="S244" t="s">
        <v>3037</v>
      </c>
      <c r="T244">
        <v>1734</v>
      </c>
      <c r="U244" t="s">
        <v>2861</v>
      </c>
      <c r="V244" t="s">
        <v>3038</v>
      </c>
      <c r="W244" t="s">
        <v>3039</v>
      </c>
      <c r="X244" t="s">
        <v>2867</v>
      </c>
    </row>
    <row r="245" spans="1:24" hidden="1" x14ac:dyDescent="0.25">
      <c r="A245">
        <v>10105</v>
      </c>
      <c r="B245">
        <v>50</v>
      </c>
      <c r="C245" s="2">
        <v>100</v>
      </c>
      <c r="D245" s="3">
        <v>2</v>
      </c>
      <c r="E245" s="4">
        <f>Table1[[#This Row],[PRICEEACH]]*Table1[[#This Row],[QUANTITYORDERED]]</f>
        <v>5000</v>
      </c>
      <c r="F245" s="1">
        <v>37653</v>
      </c>
      <c r="G245" s="12" t="s">
        <v>2848</v>
      </c>
      <c r="H245">
        <v>1</v>
      </c>
      <c r="I245">
        <v>2</v>
      </c>
      <c r="J245" s="3">
        <v>2003</v>
      </c>
      <c r="K245" s="3" t="s">
        <v>3331</v>
      </c>
      <c r="L245">
        <v>136</v>
      </c>
      <c r="M245" t="s">
        <v>3035</v>
      </c>
      <c r="N245" t="s">
        <v>3383</v>
      </c>
      <c r="O245" s="10" t="s">
        <v>3384</v>
      </c>
      <c r="P245" t="s">
        <v>3385</v>
      </c>
      <c r="Q245" t="s">
        <v>3036</v>
      </c>
      <c r="R245" t="s">
        <v>3511</v>
      </c>
      <c r="S245" t="s">
        <v>3037</v>
      </c>
      <c r="T245">
        <v>1734</v>
      </c>
      <c r="U245" t="s">
        <v>2861</v>
      </c>
      <c r="V245" t="s">
        <v>3038</v>
      </c>
      <c r="W245" t="s">
        <v>3039</v>
      </c>
      <c r="X245" t="s">
        <v>2931</v>
      </c>
    </row>
    <row r="246" spans="1:24" hidden="1" x14ac:dyDescent="0.25">
      <c r="A246">
        <v>10106</v>
      </c>
      <c r="B246">
        <v>39</v>
      </c>
      <c r="C246" s="2">
        <v>40.15</v>
      </c>
      <c r="D246" s="3">
        <v>6</v>
      </c>
      <c r="E246" s="4">
        <f>Table1[[#This Row],[PRICEEACH]]*Table1[[#This Row],[QUANTITYORDERED]]</f>
        <v>1565.85</v>
      </c>
      <c r="F246" s="1">
        <v>37653</v>
      </c>
      <c r="G246" s="12" t="s">
        <v>2848</v>
      </c>
      <c r="H246">
        <v>1</v>
      </c>
      <c r="I246">
        <v>2</v>
      </c>
      <c r="J246" s="3">
        <v>2003</v>
      </c>
      <c r="K246" s="3" t="s">
        <v>3468</v>
      </c>
      <c r="L246">
        <v>43</v>
      </c>
      <c r="M246" t="s">
        <v>3264</v>
      </c>
      <c r="N246" t="s">
        <v>3469</v>
      </c>
      <c r="O246" s="10" t="s">
        <v>3172</v>
      </c>
      <c r="P246" t="s">
        <v>3470</v>
      </c>
      <c r="Q246" t="s">
        <v>3173</v>
      </c>
      <c r="R246" t="s">
        <v>3492</v>
      </c>
      <c r="S246" t="s">
        <v>3001</v>
      </c>
      <c r="T246">
        <v>24100</v>
      </c>
      <c r="U246" t="s">
        <v>2861</v>
      </c>
      <c r="V246" t="s">
        <v>3171</v>
      </c>
      <c r="W246" t="s">
        <v>3174</v>
      </c>
      <c r="X246" t="s">
        <v>2857</v>
      </c>
    </row>
    <row r="247" spans="1:24" hidden="1" x14ac:dyDescent="0.25">
      <c r="A247">
        <v>10106</v>
      </c>
      <c r="B247">
        <v>31</v>
      </c>
      <c r="C247" s="2">
        <v>52.6</v>
      </c>
      <c r="D247" s="3">
        <v>14</v>
      </c>
      <c r="E247" s="4">
        <f>Table1[[#This Row],[PRICEEACH]]*Table1[[#This Row],[QUANTITYORDERED]]</f>
        <v>1630.6000000000001</v>
      </c>
      <c r="F247" s="1">
        <v>37653</v>
      </c>
      <c r="G247" s="12" t="s">
        <v>2848</v>
      </c>
      <c r="H247">
        <v>1</v>
      </c>
      <c r="I247">
        <v>2</v>
      </c>
      <c r="J247" s="3">
        <v>2003</v>
      </c>
      <c r="K247" s="3" t="s">
        <v>3468</v>
      </c>
      <c r="L247">
        <v>65</v>
      </c>
      <c r="M247" t="s">
        <v>3246</v>
      </c>
      <c r="N247" t="s">
        <v>3469</v>
      </c>
      <c r="O247" s="10" t="s">
        <v>3172</v>
      </c>
      <c r="P247" t="s">
        <v>3470</v>
      </c>
      <c r="Q247" t="s">
        <v>3173</v>
      </c>
      <c r="R247" t="s">
        <v>3492</v>
      </c>
      <c r="S247" t="s">
        <v>3001</v>
      </c>
      <c r="T247">
        <v>24100</v>
      </c>
      <c r="U247" t="s">
        <v>2861</v>
      </c>
      <c r="V247" t="s">
        <v>3171</v>
      </c>
      <c r="W247" t="s">
        <v>3174</v>
      </c>
      <c r="X247" t="s">
        <v>2857</v>
      </c>
    </row>
    <row r="248" spans="1:24" hidden="1" x14ac:dyDescent="0.25">
      <c r="A248">
        <v>10106</v>
      </c>
      <c r="B248">
        <v>26</v>
      </c>
      <c r="C248" s="2">
        <v>63.76</v>
      </c>
      <c r="D248" s="3">
        <v>3</v>
      </c>
      <c r="E248" s="4">
        <f>Table1[[#This Row],[PRICEEACH]]*Table1[[#This Row],[QUANTITYORDERED]]</f>
        <v>1657.76</v>
      </c>
      <c r="F248" s="1">
        <v>37653</v>
      </c>
      <c r="G248" s="12" t="s">
        <v>2848</v>
      </c>
      <c r="H248">
        <v>1</v>
      </c>
      <c r="I248">
        <v>2</v>
      </c>
      <c r="J248" s="3">
        <v>2003</v>
      </c>
      <c r="K248" s="3" t="s">
        <v>3181</v>
      </c>
      <c r="L248">
        <v>72</v>
      </c>
      <c r="M248" t="s">
        <v>3254</v>
      </c>
      <c r="N248" t="s">
        <v>3469</v>
      </c>
      <c r="O248" s="10" t="s">
        <v>3172</v>
      </c>
      <c r="P248" t="s">
        <v>3470</v>
      </c>
      <c r="Q248" t="s">
        <v>3173</v>
      </c>
      <c r="R248" t="s">
        <v>3492</v>
      </c>
      <c r="S248" t="s">
        <v>3001</v>
      </c>
      <c r="T248">
        <v>24100</v>
      </c>
      <c r="U248" t="s">
        <v>2861</v>
      </c>
      <c r="V248" t="s">
        <v>3171</v>
      </c>
      <c r="W248" t="s">
        <v>3174</v>
      </c>
      <c r="X248" t="s">
        <v>2857</v>
      </c>
    </row>
    <row r="249" spans="1:24" hidden="1" x14ac:dyDescent="0.25">
      <c r="A249">
        <v>10106</v>
      </c>
      <c r="B249">
        <v>33</v>
      </c>
      <c r="C249" s="2">
        <v>72.92</v>
      </c>
      <c r="D249" s="3">
        <v>5</v>
      </c>
      <c r="E249" s="4">
        <f>Table1[[#This Row],[PRICEEACH]]*Table1[[#This Row],[QUANTITYORDERED]]</f>
        <v>2406.36</v>
      </c>
      <c r="F249" s="1">
        <v>37653</v>
      </c>
      <c r="G249" s="12" t="s">
        <v>2848</v>
      </c>
      <c r="H249">
        <v>1</v>
      </c>
      <c r="I249">
        <v>2</v>
      </c>
      <c r="J249" s="3">
        <v>2003</v>
      </c>
      <c r="K249" s="3" t="s">
        <v>3468</v>
      </c>
      <c r="L249">
        <v>68</v>
      </c>
      <c r="M249" t="s">
        <v>3262</v>
      </c>
      <c r="N249" t="s">
        <v>3469</v>
      </c>
      <c r="O249" s="10" t="s">
        <v>3172</v>
      </c>
      <c r="P249" t="s">
        <v>3470</v>
      </c>
      <c r="Q249" t="s">
        <v>3173</v>
      </c>
      <c r="R249" t="s">
        <v>3492</v>
      </c>
      <c r="S249" t="s">
        <v>3001</v>
      </c>
      <c r="T249">
        <v>24100</v>
      </c>
      <c r="U249" t="s">
        <v>2861</v>
      </c>
      <c r="V249" t="s">
        <v>3171</v>
      </c>
      <c r="W249" t="s">
        <v>3174</v>
      </c>
      <c r="X249" t="s">
        <v>2857</v>
      </c>
    </row>
    <row r="250" spans="1:24" hidden="1" x14ac:dyDescent="0.25">
      <c r="A250">
        <v>10106</v>
      </c>
      <c r="B250">
        <v>28</v>
      </c>
      <c r="C250" s="2">
        <v>88.63</v>
      </c>
      <c r="D250" s="3">
        <v>4</v>
      </c>
      <c r="E250" s="4">
        <f>Table1[[#This Row],[PRICEEACH]]*Table1[[#This Row],[QUANTITYORDERED]]</f>
        <v>2481.64</v>
      </c>
      <c r="F250" s="1">
        <v>37653</v>
      </c>
      <c r="G250" s="12" t="s">
        <v>2848</v>
      </c>
      <c r="H250">
        <v>1</v>
      </c>
      <c r="I250">
        <v>2</v>
      </c>
      <c r="J250" s="3">
        <v>2003</v>
      </c>
      <c r="K250" s="3" t="s">
        <v>3181</v>
      </c>
      <c r="L250">
        <v>109</v>
      </c>
      <c r="M250" t="s">
        <v>3231</v>
      </c>
      <c r="N250" t="s">
        <v>3469</v>
      </c>
      <c r="O250" s="10" t="s">
        <v>3172</v>
      </c>
      <c r="P250" t="s">
        <v>3470</v>
      </c>
      <c r="Q250" t="s">
        <v>3173</v>
      </c>
      <c r="R250" t="s">
        <v>3492</v>
      </c>
      <c r="S250" t="s">
        <v>3001</v>
      </c>
      <c r="T250">
        <v>24100</v>
      </c>
      <c r="U250" t="s">
        <v>2861</v>
      </c>
      <c r="V250" t="s">
        <v>3171</v>
      </c>
      <c r="W250" t="s">
        <v>3174</v>
      </c>
      <c r="X250" t="s">
        <v>2857</v>
      </c>
    </row>
    <row r="251" spans="1:24" hidden="1" x14ac:dyDescent="0.25">
      <c r="A251">
        <v>10106</v>
      </c>
      <c r="B251">
        <v>48</v>
      </c>
      <c r="C251" s="2">
        <v>52.64</v>
      </c>
      <c r="D251" s="3">
        <v>15</v>
      </c>
      <c r="E251" s="4">
        <f>Table1[[#This Row],[PRICEEACH]]*Table1[[#This Row],[QUANTITYORDERED]]</f>
        <v>2526.7200000000003</v>
      </c>
      <c r="F251" s="1">
        <v>37653</v>
      </c>
      <c r="G251" s="12" t="s">
        <v>2848</v>
      </c>
      <c r="H251">
        <v>1</v>
      </c>
      <c r="I251">
        <v>2</v>
      </c>
      <c r="J251" s="3">
        <v>2003</v>
      </c>
      <c r="K251" s="3" t="s">
        <v>3181</v>
      </c>
      <c r="L251">
        <v>49</v>
      </c>
      <c r="M251" t="s">
        <v>3280</v>
      </c>
      <c r="N251" t="s">
        <v>3469</v>
      </c>
      <c r="O251" s="10" t="s">
        <v>3172</v>
      </c>
      <c r="P251" t="s">
        <v>3470</v>
      </c>
      <c r="Q251" t="s">
        <v>3173</v>
      </c>
      <c r="R251" t="s">
        <v>3492</v>
      </c>
      <c r="S251" t="s">
        <v>3001</v>
      </c>
      <c r="T251">
        <v>24100</v>
      </c>
      <c r="U251" t="s">
        <v>2861</v>
      </c>
      <c r="V251" t="s">
        <v>3171</v>
      </c>
      <c r="W251" t="s">
        <v>3174</v>
      </c>
      <c r="X251" t="s">
        <v>2857</v>
      </c>
    </row>
    <row r="252" spans="1:24" hidden="1" x14ac:dyDescent="0.25">
      <c r="A252">
        <v>10106</v>
      </c>
      <c r="B252">
        <v>48</v>
      </c>
      <c r="C252" s="2">
        <v>61.44</v>
      </c>
      <c r="D252" s="3">
        <v>10</v>
      </c>
      <c r="E252" s="4">
        <f>Table1[[#This Row],[PRICEEACH]]*Table1[[#This Row],[QUANTITYORDERED]]</f>
        <v>2949.12</v>
      </c>
      <c r="F252" s="1">
        <v>37653</v>
      </c>
      <c r="G252" s="12" t="s">
        <v>2848</v>
      </c>
      <c r="H252">
        <v>1</v>
      </c>
      <c r="I252">
        <v>2</v>
      </c>
      <c r="J252" s="3">
        <v>2003</v>
      </c>
      <c r="K252" s="3" t="s">
        <v>3181</v>
      </c>
      <c r="L252">
        <v>74</v>
      </c>
      <c r="M252" t="s">
        <v>3279</v>
      </c>
      <c r="N252" t="s">
        <v>3469</v>
      </c>
      <c r="O252" s="10" t="s">
        <v>3172</v>
      </c>
      <c r="P252" t="s">
        <v>3470</v>
      </c>
      <c r="Q252" t="s">
        <v>3173</v>
      </c>
      <c r="R252" t="s">
        <v>3492</v>
      </c>
      <c r="S252" t="s">
        <v>3001</v>
      </c>
      <c r="T252">
        <v>24100</v>
      </c>
      <c r="U252" t="s">
        <v>2861</v>
      </c>
      <c r="V252" t="s">
        <v>3171</v>
      </c>
      <c r="W252" t="s">
        <v>3174</v>
      </c>
      <c r="X252" t="s">
        <v>2857</v>
      </c>
    </row>
    <row r="253" spans="1:24" hidden="1" x14ac:dyDescent="0.25">
      <c r="A253">
        <v>10106</v>
      </c>
      <c r="B253">
        <v>30</v>
      </c>
      <c r="C253" s="2">
        <v>100</v>
      </c>
      <c r="D253" s="3">
        <v>16</v>
      </c>
      <c r="E253" s="4">
        <f>Table1[[#This Row],[PRICEEACH]]*Table1[[#This Row],[QUANTITYORDERED]]</f>
        <v>3000</v>
      </c>
      <c r="F253" s="1">
        <v>37653</v>
      </c>
      <c r="G253" s="12" t="s">
        <v>2848</v>
      </c>
      <c r="H253">
        <v>1</v>
      </c>
      <c r="I253">
        <v>2</v>
      </c>
      <c r="J253" s="3">
        <v>2003</v>
      </c>
      <c r="K253" s="3" t="s">
        <v>3207</v>
      </c>
      <c r="L253">
        <v>90</v>
      </c>
      <c r="M253" t="s">
        <v>3271</v>
      </c>
      <c r="N253" t="s">
        <v>3469</v>
      </c>
      <c r="O253" s="10" t="s">
        <v>3172</v>
      </c>
      <c r="P253" t="s">
        <v>3470</v>
      </c>
      <c r="Q253" t="s">
        <v>3173</v>
      </c>
      <c r="R253" t="s">
        <v>3492</v>
      </c>
      <c r="S253" t="s">
        <v>3001</v>
      </c>
      <c r="T253">
        <v>24100</v>
      </c>
      <c r="U253" t="s">
        <v>2861</v>
      </c>
      <c r="V253" t="s">
        <v>3171</v>
      </c>
      <c r="W253" t="s">
        <v>3174</v>
      </c>
      <c r="X253" t="s">
        <v>2867</v>
      </c>
    </row>
    <row r="254" spans="1:24" hidden="1" x14ac:dyDescent="0.25">
      <c r="A254">
        <v>10106</v>
      </c>
      <c r="B254">
        <v>34</v>
      </c>
      <c r="C254" s="2">
        <v>90.39</v>
      </c>
      <c r="D254" s="3">
        <v>2</v>
      </c>
      <c r="E254" s="4">
        <f>Table1[[#This Row],[PRICEEACH]]*Table1[[#This Row],[QUANTITYORDERED]]</f>
        <v>3073.26</v>
      </c>
      <c r="F254" s="1">
        <v>37653</v>
      </c>
      <c r="G254" s="12" t="s">
        <v>2848</v>
      </c>
      <c r="H254">
        <v>1</v>
      </c>
      <c r="I254">
        <v>2</v>
      </c>
      <c r="J254" s="3">
        <v>2003</v>
      </c>
      <c r="K254" s="3" t="s">
        <v>3181</v>
      </c>
      <c r="L254">
        <v>84</v>
      </c>
      <c r="M254" t="s">
        <v>3201</v>
      </c>
      <c r="N254" t="s">
        <v>3469</v>
      </c>
      <c r="O254" s="10" t="s">
        <v>3172</v>
      </c>
      <c r="P254" t="s">
        <v>3470</v>
      </c>
      <c r="Q254" t="s">
        <v>3173</v>
      </c>
      <c r="R254" t="s">
        <v>3492</v>
      </c>
      <c r="S254" t="s">
        <v>3001</v>
      </c>
      <c r="T254">
        <v>24100</v>
      </c>
      <c r="U254" t="s">
        <v>2861</v>
      </c>
      <c r="V254" t="s">
        <v>3171</v>
      </c>
      <c r="W254" t="s">
        <v>3174</v>
      </c>
      <c r="X254" t="s">
        <v>2867</v>
      </c>
    </row>
    <row r="255" spans="1:24" hidden="1" x14ac:dyDescent="0.25">
      <c r="A255">
        <v>10106</v>
      </c>
      <c r="B255">
        <v>31</v>
      </c>
      <c r="C255" s="2">
        <v>100</v>
      </c>
      <c r="D255" s="3">
        <v>7</v>
      </c>
      <c r="E255" s="4">
        <f>Table1[[#This Row],[PRICEEACH]]*Table1[[#This Row],[QUANTITYORDERED]]</f>
        <v>3100</v>
      </c>
      <c r="F255" s="1">
        <v>37653</v>
      </c>
      <c r="G255" s="12" t="s">
        <v>2848</v>
      </c>
      <c r="H255">
        <v>1</v>
      </c>
      <c r="I255">
        <v>2</v>
      </c>
      <c r="J255" s="3">
        <v>2003</v>
      </c>
      <c r="K255" s="3" t="s">
        <v>3181</v>
      </c>
      <c r="L255">
        <v>91</v>
      </c>
      <c r="M255" t="s">
        <v>3269</v>
      </c>
      <c r="N255" t="s">
        <v>3469</v>
      </c>
      <c r="O255" s="10" t="s">
        <v>3172</v>
      </c>
      <c r="P255" t="s">
        <v>3470</v>
      </c>
      <c r="Q255" t="s">
        <v>3173</v>
      </c>
      <c r="R255" t="s">
        <v>3492</v>
      </c>
      <c r="S255" t="s">
        <v>3001</v>
      </c>
      <c r="T255">
        <v>24100</v>
      </c>
      <c r="U255" t="s">
        <v>2861</v>
      </c>
      <c r="V255" t="s">
        <v>3171</v>
      </c>
      <c r="W255" t="s">
        <v>3174</v>
      </c>
      <c r="X255" t="s">
        <v>2867</v>
      </c>
    </row>
    <row r="256" spans="1:24" hidden="1" x14ac:dyDescent="0.25">
      <c r="A256">
        <v>10106</v>
      </c>
      <c r="B256">
        <v>32</v>
      </c>
      <c r="C256" s="2">
        <v>100</v>
      </c>
      <c r="D256" s="3">
        <v>1</v>
      </c>
      <c r="E256" s="4">
        <f>Table1[[#This Row],[PRICEEACH]]*Table1[[#This Row],[QUANTITYORDERED]]</f>
        <v>3200</v>
      </c>
      <c r="F256" s="1">
        <v>37653</v>
      </c>
      <c r="G256" s="12" t="s">
        <v>2848</v>
      </c>
      <c r="H256">
        <v>1</v>
      </c>
      <c r="I256">
        <v>2</v>
      </c>
      <c r="J256" s="3">
        <v>2003</v>
      </c>
      <c r="K256" s="3" t="s">
        <v>3181</v>
      </c>
      <c r="L256">
        <v>118</v>
      </c>
      <c r="M256" t="s">
        <v>3275</v>
      </c>
      <c r="N256" t="s">
        <v>3469</v>
      </c>
      <c r="O256" s="10" t="s">
        <v>3172</v>
      </c>
      <c r="P256" t="s">
        <v>3470</v>
      </c>
      <c r="Q256" t="s">
        <v>3173</v>
      </c>
      <c r="R256" t="s">
        <v>3492</v>
      </c>
      <c r="S256" t="s">
        <v>3001</v>
      </c>
      <c r="T256">
        <v>24100</v>
      </c>
      <c r="U256" t="s">
        <v>2861</v>
      </c>
      <c r="V256" t="s">
        <v>3171</v>
      </c>
      <c r="W256" t="s">
        <v>3174</v>
      </c>
      <c r="X256" t="s">
        <v>2867</v>
      </c>
    </row>
    <row r="257" spans="1:24" hidden="1" x14ac:dyDescent="0.25">
      <c r="A257">
        <v>10106</v>
      </c>
      <c r="B257">
        <v>50</v>
      </c>
      <c r="C257" s="2">
        <v>64.83</v>
      </c>
      <c r="D257" s="3">
        <v>11</v>
      </c>
      <c r="E257" s="4">
        <f>Table1[[#This Row],[PRICEEACH]]*Table1[[#This Row],[QUANTITYORDERED]]</f>
        <v>3241.5</v>
      </c>
      <c r="F257" s="1">
        <v>37653</v>
      </c>
      <c r="G257" s="12" t="s">
        <v>2848</v>
      </c>
      <c r="H257">
        <v>1</v>
      </c>
      <c r="I257">
        <v>2</v>
      </c>
      <c r="J257" s="3">
        <v>2003</v>
      </c>
      <c r="K257" s="3" t="s">
        <v>3181</v>
      </c>
      <c r="L257">
        <v>68</v>
      </c>
      <c r="M257" t="s">
        <v>3250</v>
      </c>
      <c r="N257" t="s">
        <v>3469</v>
      </c>
      <c r="O257" s="10" t="s">
        <v>3172</v>
      </c>
      <c r="P257" t="s">
        <v>3470</v>
      </c>
      <c r="Q257" t="s">
        <v>3173</v>
      </c>
      <c r="R257" t="s">
        <v>3492</v>
      </c>
      <c r="S257" t="s">
        <v>3001</v>
      </c>
      <c r="T257">
        <v>24100</v>
      </c>
      <c r="U257" t="s">
        <v>2861</v>
      </c>
      <c r="V257" t="s">
        <v>3171</v>
      </c>
      <c r="W257" t="s">
        <v>3174</v>
      </c>
      <c r="X257" t="s">
        <v>2867</v>
      </c>
    </row>
    <row r="258" spans="1:24" hidden="1" x14ac:dyDescent="0.25">
      <c r="A258">
        <v>10106</v>
      </c>
      <c r="B258">
        <v>44</v>
      </c>
      <c r="C258" s="2">
        <v>74.400000000000006</v>
      </c>
      <c r="D258" s="3">
        <v>8</v>
      </c>
      <c r="E258" s="4">
        <f>Table1[[#This Row],[PRICEEACH]]*Table1[[#This Row],[QUANTITYORDERED]]</f>
        <v>3273.6000000000004</v>
      </c>
      <c r="F258" s="1">
        <v>37653</v>
      </c>
      <c r="G258" s="12" t="s">
        <v>2848</v>
      </c>
      <c r="H258">
        <v>1</v>
      </c>
      <c r="I258">
        <v>2</v>
      </c>
      <c r="J258" s="3">
        <v>2003</v>
      </c>
      <c r="K258" s="3" t="s">
        <v>3181</v>
      </c>
      <c r="L258">
        <v>80</v>
      </c>
      <c r="M258" t="s">
        <v>3276</v>
      </c>
      <c r="N258" t="s">
        <v>3469</v>
      </c>
      <c r="O258" s="10" t="s">
        <v>3172</v>
      </c>
      <c r="P258" t="s">
        <v>3470</v>
      </c>
      <c r="Q258" t="s">
        <v>3173</v>
      </c>
      <c r="R258" t="s">
        <v>3492</v>
      </c>
      <c r="S258" t="s">
        <v>3001</v>
      </c>
      <c r="T258">
        <v>24100</v>
      </c>
      <c r="U258" t="s">
        <v>2861</v>
      </c>
      <c r="V258" t="s">
        <v>3171</v>
      </c>
      <c r="W258" t="s">
        <v>3174</v>
      </c>
      <c r="X258" t="s">
        <v>2867</v>
      </c>
    </row>
    <row r="259" spans="1:24" hidden="1" x14ac:dyDescent="0.25">
      <c r="A259">
        <v>10106</v>
      </c>
      <c r="B259">
        <v>34</v>
      </c>
      <c r="C259" s="2">
        <v>100</v>
      </c>
      <c r="D259" s="3">
        <v>9</v>
      </c>
      <c r="E259" s="4">
        <f>Table1[[#This Row],[PRICEEACH]]*Table1[[#This Row],[QUANTITYORDERED]]</f>
        <v>3400</v>
      </c>
      <c r="F259" s="1">
        <v>37653</v>
      </c>
      <c r="G259" s="12" t="s">
        <v>2848</v>
      </c>
      <c r="H259">
        <v>1</v>
      </c>
      <c r="I259">
        <v>2</v>
      </c>
      <c r="J259" s="3">
        <v>2003</v>
      </c>
      <c r="K259" s="3" t="s">
        <v>3181</v>
      </c>
      <c r="L259">
        <v>99</v>
      </c>
      <c r="M259" t="s">
        <v>3272</v>
      </c>
      <c r="N259" t="s">
        <v>3469</v>
      </c>
      <c r="O259" s="10" t="s">
        <v>3172</v>
      </c>
      <c r="P259" t="s">
        <v>3470</v>
      </c>
      <c r="Q259" t="s">
        <v>3173</v>
      </c>
      <c r="R259" t="s">
        <v>3492</v>
      </c>
      <c r="S259" t="s">
        <v>3001</v>
      </c>
      <c r="T259">
        <v>24100</v>
      </c>
      <c r="U259" t="s">
        <v>2861</v>
      </c>
      <c r="V259" t="s">
        <v>3171</v>
      </c>
      <c r="W259" t="s">
        <v>3174</v>
      </c>
      <c r="X259" t="s">
        <v>2867</v>
      </c>
    </row>
    <row r="260" spans="1:24" hidden="1" x14ac:dyDescent="0.25">
      <c r="A260">
        <v>10106</v>
      </c>
      <c r="B260">
        <v>41</v>
      </c>
      <c r="C260" s="2">
        <v>83.44</v>
      </c>
      <c r="D260" s="3">
        <v>18</v>
      </c>
      <c r="E260" s="4">
        <f>Table1[[#This Row],[PRICEEACH]]*Table1[[#This Row],[QUANTITYORDERED]]</f>
        <v>3421.04</v>
      </c>
      <c r="F260" s="1">
        <v>37653</v>
      </c>
      <c r="G260" s="12" t="s">
        <v>2848</v>
      </c>
      <c r="H260">
        <v>1</v>
      </c>
      <c r="I260">
        <v>2</v>
      </c>
      <c r="J260" s="3">
        <v>2003</v>
      </c>
      <c r="K260" s="3" t="s">
        <v>3207</v>
      </c>
      <c r="L260">
        <v>86</v>
      </c>
      <c r="M260" t="s">
        <v>3208</v>
      </c>
      <c r="N260" t="s">
        <v>3469</v>
      </c>
      <c r="O260" s="10" t="s">
        <v>3172</v>
      </c>
      <c r="P260" t="s">
        <v>3470</v>
      </c>
      <c r="Q260" t="s">
        <v>3173</v>
      </c>
      <c r="R260" t="s">
        <v>3492</v>
      </c>
      <c r="S260" t="s">
        <v>3001</v>
      </c>
      <c r="T260">
        <v>24100</v>
      </c>
      <c r="U260" t="s">
        <v>2861</v>
      </c>
      <c r="V260" t="s">
        <v>3171</v>
      </c>
      <c r="W260" t="s">
        <v>3174</v>
      </c>
      <c r="X260" t="s">
        <v>2867</v>
      </c>
    </row>
    <row r="261" spans="1:24" hidden="1" x14ac:dyDescent="0.25">
      <c r="A261">
        <v>10106</v>
      </c>
      <c r="B261">
        <v>36</v>
      </c>
      <c r="C261" s="2">
        <v>100</v>
      </c>
      <c r="D261" s="3">
        <v>12</v>
      </c>
      <c r="E261" s="4">
        <f>Table1[[#This Row],[PRICEEACH]]*Table1[[#This Row],[QUANTITYORDERED]]</f>
        <v>3600</v>
      </c>
      <c r="F261" s="1">
        <v>37653</v>
      </c>
      <c r="G261" s="12" t="s">
        <v>2848</v>
      </c>
      <c r="H261">
        <v>1</v>
      </c>
      <c r="I261">
        <v>2</v>
      </c>
      <c r="J261" s="3">
        <v>2003</v>
      </c>
      <c r="K261" s="3" t="s">
        <v>3181</v>
      </c>
      <c r="L261">
        <v>157</v>
      </c>
      <c r="M261" t="s">
        <v>3182</v>
      </c>
      <c r="N261" t="s">
        <v>3469</v>
      </c>
      <c r="O261" s="10" t="s">
        <v>3172</v>
      </c>
      <c r="P261" t="s">
        <v>3470</v>
      </c>
      <c r="Q261" t="s">
        <v>3173</v>
      </c>
      <c r="R261" t="s">
        <v>3492</v>
      </c>
      <c r="S261" t="s">
        <v>3001</v>
      </c>
      <c r="T261">
        <v>24100</v>
      </c>
      <c r="U261" t="s">
        <v>2861</v>
      </c>
      <c r="V261" t="s">
        <v>3171</v>
      </c>
      <c r="W261" t="s">
        <v>3174</v>
      </c>
      <c r="X261" t="s">
        <v>2867</v>
      </c>
    </row>
    <row r="262" spans="1:24" hidden="1" x14ac:dyDescent="0.25">
      <c r="A262">
        <v>10106</v>
      </c>
      <c r="B262">
        <v>49</v>
      </c>
      <c r="C262" s="2">
        <v>74.680000000000007</v>
      </c>
      <c r="D262" s="3">
        <v>13</v>
      </c>
      <c r="E262" s="4">
        <f>Table1[[#This Row],[PRICEEACH]]*Table1[[#This Row],[QUANTITYORDERED]]</f>
        <v>3659.32</v>
      </c>
      <c r="F262" s="1">
        <v>37653</v>
      </c>
      <c r="G262" s="12" t="s">
        <v>2848</v>
      </c>
      <c r="H262">
        <v>1</v>
      </c>
      <c r="I262">
        <v>2</v>
      </c>
      <c r="J262" s="3">
        <v>2003</v>
      </c>
      <c r="K262" s="3" t="s">
        <v>3181</v>
      </c>
      <c r="L262">
        <v>68</v>
      </c>
      <c r="M262" t="s">
        <v>3240</v>
      </c>
      <c r="N262" t="s">
        <v>3469</v>
      </c>
      <c r="O262" s="10" t="s">
        <v>3172</v>
      </c>
      <c r="P262" t="s">
        <v>3470</v>
      </c>
      <c r="Q262" t="s">
        <v>3173</v>
      </c>
      <c r="R262" t="s">
        <v>3492</v>
      </c>
      <c r="S262" t="s">
        <v>3001</v>
      </c>
      <c r="T262">
        <v>24100</v>
      </c>
      <c r="U262" t="s">
        <v>2861</v>
      </c>
      <c r="V262" t="s">
        <v>3171</v>
      </c>
      <c r="W262" t="s">
        <v>3174</v>
      </c>
      <c r="X262" t="s">
        <v>2867</v>
      </c>
    </row>
    <row r="263" spans="1:24" hidden="1" x14ac:dyDescent="0.25">
      <c r="A263">
        <v>10106</v>
      </c>
      <c r="B263">
        <v>41</v>
      </c>
      <c r="C263" s="2">
        <v>100</v>
      </c>
      <c r="D263" s="3">
        <v>17</v>
      </c>
      <c r="E263" s="4">
        <f>Table1[[#This Row],[PRICEEACH]]*Table1[[#This Row],[QUANTITYORDERED]]</f>
        <v>4100</v>
      </c>
      <c r="F263" s="1">
        <v>37653</v>
      </c>
      <c r="G263" s="12" t="s">
        <v>2848</v>
      </c>
      <c r="H263">
        <v>1</v>
      </c>
      <c r="I263">
        <v>2</v>
      </c>
      <c r="J263" s="3">
        <v>2003</v>
      </c>
      <c r="K263" s="3" t="s">
        <v>3468</v>
      </c>
      <c r="L263">
        <v>105</v>
      </c>
      <c r="M263" t="s">
        <v>3219</v>
      </c>
      <c r="N263" t="s">
        <v>3469</v>
      </c>
      <c r="O263" s="10" t="s">
        <v>3172</v>
      </c>
      <c r="P263" t="s">
        <v>3470</v>
      </c>
      <c r="Q263" t="s">
        <v>3173</v>
      </c>
      <c r="R263" t="s">
        <v>3492</v>
      </c>
      <c r="S263" t="s">
        <v>3001</v>
      </c>
      <c r="T263">
        <v>24100</v>
      </c>
      <c r="U263" t="s">
        <v>2861</v>
      </c>
      <c r="V263" t="s">
        <v>3171</v>
      </c>
      <c r="W263" t="s">
        <v>3174</v>
      </c>
      <c r="X263" t="s">
        <v>2867</v>
      </c>
    </row>
    <row r="264" spans="1:24" hidden="1" x14ac:dyDescent="0.25">
      <c r="A264">
        <v>10107</v>
      </c>
      <c r="B264">
        <v>20</v>
      </c>
      <c r="C264" s="2">
        <v>92.9</v>
      </c>
      <c r="D264" s="3">
        <v>8</v>
      </c>
      <c r="E264" s="4">
        <f>Table1[[#This Row],[PRICEEACH]]*Table1[[#This Row],[QUANTITYORDERED]]</f>
        <v>1858</v>
      </c>
      <c r="F264" s="1">
        <v>37653</v>
      </c>
      <c r="G264" s="12" t="s">
        <v>2848</v>
      </c>
      <c r="H264">
        <v>1</v>
      </c>
      <c r="I264">
        <v>2</v>
      </c>
      <c r="J264" s="3">
        <v>2003</v>
      </c>
      <c r="K264" s="3" t="s">
        <v>2849</v>
      </c>
      <c r="L264">
        <v>99</v>
      </c>
      <c r="M264" t="s">
        <v>3257</v>
      </c>
      <c r="N264" t="s">
        <v>3282</v>
      </c>
      <c r="O264" s="10">
        <v>2125557818</v>
      </c>
      <c r="P264" t="s">
        <v>3283</v>
      </c>
      <c r="Q264" t="s">
        <v>2851</v>
      </c>
      <c r="R264" t="s">
        <v>2852</v>
      </c>
      <c r="S264" t="s">
        <v>2853</v>
      </c>
      <c r="T264">
        <v>10022</v>
      </c>
      <c r="U264" t="s">
        <v>2854</v>
      </c>
      <c r="V264" t="s">
        <v>2855</v>
      </c>
      <c r="W264" t="s">
        <v>2856</v>
      </c>
      <c r="X264" t="s">
        <v>2857</v>
      </c>
    </row>
    <row r="265" spans="1:24" hidden="1" x14ac:dyDescent="0.25">
      <c r="A265">
        <v>10107</v>
      </c>
      <c r="B265">
        <v>29</v>
      </c>
      <c r="C265" s="2">
        <v>70.87</v>
      </c>
      <c r="D265" s="3">
        <v>6</v>
      </c>
      <c r="E265" s="4">
        <f>Table1[[#This Row],[PRICEEACH]]*Table1[[#This Row],[QUANTITYORDERED]]</f>
        <v>2055.23</v>
      </c>
      <c r="F265" s="1">
        <v>37653</v>
      </c>
      <c r="G265" s="12" t="s">
        <v>2848</v>
      </c>
      <c r="H265">
        <v>1</v>
      </c>
      <c r="I265">
        <v>2</v>
      </c>
      <c r="J265" s="3">
        <v>2003</v>
      </c>
      <c r="K265" s="3" t="s">
        <v>2849</v>
      </c>
      <c r="L265">
        <v>60</v>
      </c>
      <c r="M265" t="s">
        <v>3202</v>
      </c>
      <c r="N265" t="s">
        <v>3282</v>
      </c>
      <c r="O265" s="10">
        <v>2125557818</v>
      </c>
      <c r="P265" t="s">
        <v>3283</v>
      </c>
      <c r="Q265" t="s">
        <v>2851</v>
      </c>
      <c r="R265" t="s">
        <v>2852</v>
      </c>
      <c r="S265" t="s">
        <v>2853</v>
      </c>
      <c r="T265">
        <v>10022</v>
      </c>
      <c r="U265" t="s">
        <v>2854</v>
      </c>
      <c r="V265" t="s">
        <v>2855</v>
      </c>
      <c r="W265" t="s">
        <v>2856</v>
      </c>
      <c r="X265" t="s">
        <v>2857</v>
      </c>
    </row>
    <row r="266" spans="1:24" hidden="1" x14ac:dyDescent="0.25">
      <c r="A266">
        <v>10107</v>
      </c>
      <c r="B266">
        <v>21</v>
      </c>
      <c r="C266" s="2">
        <v>100</v>
      </c>
      <c r="D266" s="3">
        <v>1</v>
      </c>
      <c r="E266" s="4">
        <f>Table1[[#This Row],[PRICEEACH]]*Table1[[#This Row],[QUANTITYORDERED]]</f>
        <v>2100</v>
      </c>
      <c r="F266" s="1">
        <v>37653</v>
      </c>
      <c r="G266" s="12" t="s">
        <v>2848</v>
      </c>
      <c r="H266">
        <v>1</v>
      </c>
      <c r="I266">
        <v>2</v>
      </c>
      <c r="J266" s="3">
        <v>2003</v>
      </c>
      <c r="K266" s="3" t="s">
        <v>2849</v>
      </c>
      <c r="L266">
        <v>150</v>
      </c>
      <c r="M266" t="s">
        <v>3142</v>
      </c>
      <c r="N266" t="s">
        <v>3282</v>
      </c>
      <c r="O266" s="10">
        <v>2125557818</v>
      </c>
      <c r="P266" t="s">
        <v>3283</v>
      </c>
      <c r="Q266" t="s">
        <v>2851</v>
      </c>
      <c r="R266" t="s">
        <v>2852</v>
      </c>
      <c r="S266" t="s">
        <v>2853</v>
      </c>
      <c r="T266">
        <v>10022</v>
      </c>
      <c r="U266" t="s">
        <v>2854</v>
      </c>
      <c r="V266" t="s">
        <v>2855</v>
      </c>
      <c r="W266" t="s">
        <v>2856</v>
      </c>
      <c r="X266" t="s">
        <v>2867</v>
      </c>
    </row>
    <row r="267" spans="1:24" hidden="1" x14ac:dyDescent="0.25">
      <c r="A267">
        <v>10107</v>
      </c>
      <c r="B267">
        <v>25</v>
      </c>
      <c r="C267" s="2">
        <v>100</v>
      </c>
      <c r="D267" s="3">
        <v>3</v>
      </c>
      <c r="E267" s="4">
        <f>Table1[[#This Row],[PRICEEACH]]*Table1[[#This Row],[QUANTITYORDERED]]</f>
        <v>2500</v>
      </c>
      <c r="F267" s="1">
        <v>37653</v>
      </c>
      <c r="G267" s="12" t="s">
        <v>2848</v>
      </c>
      <c r="H267">
        <v>1</v>
      </c>
      <c r="I267">
        <v>2</v>
      </c>
      <c r="J267" s="3">
        <v>2003</v>
      </c>
      <c r="K267" s="3" t="s">
        <v>2849</v>
      </c>
      <c r="L267">
        <v>112</v>
      </c>
      <c r="M267" t="s">
        <v>3229</v>
      </c>
      <c r="N267" t="s">
        <v>3282</v>
      </c>
      <c r="O267" s="10">
        <v>2125557818</v>
      </c>
      <c r="P267" t="s">
        <v>3283</v>
      </c>
      <c r="Q267" t="s">
        <v>2851</v>
      </c>
      <c r="R267" t="s">
        <v>2852</v>
      </c>
      <c r="S267" t="s">
        <v>2853</v>
      </c>
      <c r="T267">
        <v>10022</v>
      </c>
      <c r="U267" t="s">
        <v>2854</v>
      </c>
      <c r="V267" t="s">
        <v>2855</v>
      </c>
      <c r="W267" t="s">
        <v>2856</v>
      </c>
      <c r="X267" t="s">
        <v>2857</v>
      </c>
    </row>
    <row r="268" spans="1:24" hidden="1" x14ac:dyDescent="0.25">
      <c r="A268">
        <v>10107</v>
      </c>
      <c r="B268">
        <v>27</v>
      </c>
      <c r="C268" s="2">
        <v>100</v>
      </c>
      <c r="D268" s="3">
        <v>4</v>
      </c>
      <c r="E268" s="4">
        <f>Table1[[#This Row],[PRICEEACH]]*Table1[[#This Row],[QUANTITYORDERED]]</f>
        <v>2700</v>
      </c>
      <c r="F268" s="1">
        <v>37653</v>
      </c>
      <c r="G268" s="12" t="s">
        <v>2848</v>
      </c>
      <c r="H268">
        <v>1</v>
      </c>
      <c r="I268">
        <v>2</v>
      </c>
      <c r="J268" s="3">
        <v>2003</v>
      </c>
      <c r="K268" s="3" t="s">
        <v>2849</v>
      </c>
      <c r="L268">
        <v>193</v>
      </c>
      <c r="M268" t="s">
        <v>3034</v>
      </c>
      <c r="N268" t="s">
        <v>3282</v>
      </c>
      <c r="O268" s="10">
        <v>2125557818</v>
      </c>
      <c r="P268" t="s">
        <v>3283</v>
      </c>
      <c r="Q268" t="s">
        <v>2851</v>
      </c>
      <c r="R268" t="s">
        <v>2852</v>
      </c>
      <c r="S268" t="s">
        <v>2853</v>
      </c>
      <c r="T268">
        <v>10022</v>
      </c>
      <c r="U268" t="s">
        <v>2854</v>
      </c>
      <c r="V268" t="s">
        <v>2855</v>
      </c>
      <c r="W268" t="s">
        <v>2856</v>
      </c>
      <c r="X268" t="s">
        <v>2867</v>
      </c>
    </row>
    <row r="269" spans="1:24" hidden="1" x14ac:dyDescent="0.25">
      <c r="A269">
        <v>10107</v>
      </c>
      <c r="B269">
        <v>30</v>
      </c>
      <c r="C269" s="2">
        <v>95.7</v>
      </c>
      <c r="D269" s="3">
        <v>2</v>
      </c>
      <c r="E269" s="4">
        <f>Table1[[#This Row],[PRICEEACH]]*Table1[[#This Row],[QUANTITYORDERED]]</f>
        <v>2871</v>
      </c>
      <c r="F269" s="1">
        <v>37653</v>
      </c>
      <c r="G269" s="12" t="s">
        <v>2848</v>
      </c>
      <c r="H269">
        <v>1</v>
      </c>
      <c r="I269">
        <v>2</v>
      </c>
      <c r="J269" s="3">
        <v>2003</v>
      </c>
      <c r="K269" s="3" t="s">
        <v>2849</v>
      </c>
      <c r="L269">
        <v>95</v>
      </c>
      <c r="M269" t="s">
        <v>2850</v>
      </c>
      <c r="N269" t="s">
        <v>3282</v>
      </c>
      <c r="O269" s="10">
        <v>2125557818</v>
      </c>
      <c r="P269" t="s">
        <v>3283</v>
      </c>
      <c r="Q269" t="s">
        <v>2851</v>
      </c>
      <c r="R269" t="s">
        <v>2852</v>
      </c>
      <c r="S269" t="s">
        <v>2853</v>
      </c>
      <c r="T269">
        <v>10022</v>
      </c>
      <c r="U269" t="s">
        <v>2854</v>
      </c>
      <c r="V269" t="s">
        <v>2855</v>
      </c>
      <c r="W269" t="s">
        <v>2856</v>
      </c>
      <c r="X269" t="s">
        <v>2857</v>
      </c>
    </row>
    <row r="270" spans="1:24" hidden="1" x14ac:dyDescent="0.25">
      <c r="A270">
        <v>10107</v>
      </c>
      <c r="B270">
        <v>38</v>
      </c>
      <c r="C270" s="2">
        <v>83.03</v>
      </c>
      <c r="D270" s="3">
        <v>7</v>
      </c>
      <c r="E270" s="4">
        <f>Table1[[#This Row],[PRICEEACH]]*Table1[[#This Row],[QUANTITYORDERED]]</f>
        <v>3155.14</v>
      </c>
      <c r="F270" s="1">
        <v>37653</v>
      </c>
      <c r="G270" s="12" t="s">
        <v>2848</v>
      </c>
      <c r="H270">
        <v>1</v>
      </c>
      <c r="I270">
        <v>2</v>
      </c>
      <c r="J270" s="3">
        <v>2003</v>
      </c>
      <c r="K270" s="3" t="s">
        <v>2849</v>
      </c>
      <c r="L270">
        <v>76</v>
      </c>
      <c r="M270" t="s">
        <v>3233</v>
      </c>
      <c r="N270" t="s">
        <v>3282</v>
      </c>
      <c r="O270" s="10">
        <v>2125557818</v>
      </c>
      <c r="P270" t="s">
        <v>3283</v>
      </c>
      <c r="Q270" t="s">
        <v>2851</v>
      </c>
      <c r="R270" t="s">
        <v>2852</v>
      </c>
      <c r="S270" t="s">
        <v>2853</v>
      </c>
      <c r="T270">
        <v>10022</v>
      </c>
      <c r="U270" t="s">
        <v>2854</v>
      </c>
      <c r="V270" t="s">
        <v>2855</v>
      </c>
      <c r="W270" t="s">
        <v>2856</v>
      </c>
      <c r="X270" t="s">
        <v>2867</v>
      </c>
    </row>
    <row r="271" spans="1:24" hidden="1" x14ac:dyDescent="0.25">
      <c r="A271">
        <v>10107</v>
      </c>
      <c r="B271">
        <v>39</v>
      </c>
      <c r="C271" s="2">
        <v>99.91</v>
      </c>
      <c r="D271" s="3">
        <v>5</v>
      </c>
      <c r="E271" s="4">
        <f>Table1[[#This Row],[PRICEEACH]]*Table1[[#This Row],[QUANTITYORDERED]]</f>
        <v>3896.49</v>
      </c>
      <c r="F271" s="1">
        <v>37653</v>
      </c>
      <c r="G271" s="12" t="s">
        <v>2848</v>
      </c>
      <c r="H271">
        <v>1</v>
      </c>
      <c r="I271">
        <v>2</v>
      </c>
      <c r="J271" s="3">
        <v>2003</v>
      </c>
      <c r="K271" s="3" t="s">
        <v>2849</v>
      </c>
      <c r="L271">
        <v>118</v>
      </c>
      <c r="M271" t="s">
        <v>3023</v>
      </c>
      <c r="N271" t="s">
        <v>3282</v>
      </c>
      <c r="O271" s="10">
        <v>2125557818</v>
      </c>
      <c r="P271" t="s">
        <v>3283</v>
      </c>
      <c r="Q271" t="s">
        <v>2851</v>
      </c>
      <c r="R271" t="s">
        <v>2852</v>
      </c>
      <c r="S271" t="s">
        <v>2853</v>
      </c>
      <c r="T271">
        <v>10022</v>
      </c>
      <c r="U271" t="s">
        <v>2854</v>
      </c>
      <c r="V271" t="s">
        <v>2855</v>
      </c>
      <c r="W271" t="s">
        <v>2856</v>
      </c>
      <c r="X271" t="s">
        <v>2867</v>
      </c>
    </row>
    <row r="272" spans="1:24" hidden="1" x14ac:dyDescent="0.25">
      <c r="A272">
        <v>10216</v>
      </c>
      <c r="B272">
        <v>43</v>
      </c>
      <c r="C272" s="2">
        <v>100</v>
      </c>
      <c r="D272" s="3">
        <v>1</v>
      </c>
      <c r="E272" s="4">
        <f>Table1[[#This Row],[PRICEEACH]]*Table1[[#This Row],[QUANTITYORDERED]]</f>
        <v>4300</v>
      </c>
      <c r="F272" s="1">
        <v>38019</v>
      </c>
      <c r="G272" s="12" t="s">
        <v>2848</v>
      </c>
      <c r="H272">
        <v>1</v>
      </c>
      <c r="I272">
        <v>2</v>
      </c>
      <c r="J272" s="3">
        <v>2004</v>
      </c>
      <c r="K272" s="3" t="s">
        <v>3454</v>
      </c>
      <c r="L272">
        <v>136</v>
      </c>
      <c r="M272" t="s">
        <v>3141</v>
      </c>
      <c r="N272" t="s">
        <v>3360</v>
      </c>
      <c r="O272" s="10" t="s">
        <v>3006</v>
      </c>
      <c r="P272" t="s">
        <v>3007</v>
      </c>
      <c r="Q272" t="s">
        <v>3008</v>
      </c>
      <c r="R272" t="s">
        <v>3482</v>
      </c>
      <c r="S272" t="s">
        <v>2860</v>
      </c>
      <c r="T272">
        <v>78000</v>
      </c>
      <c r="U272" t="s">
        <v>2861</v>
      </c>
      <c r="V272" t="s">
        <v>3009</v>
      </c>
      <c r="W272" t="s">
        <v>2866</v>
      </c>
      <c r="X272" t="s">
        <v>2867</v>
      </c>
    </row>
    <row r="273" spans="1:24" hidden="1" x14ac:dyDescent="0.25">
      <c r="A273">
        <v>10217</v>
      </c>
      <c r="B273">
        <v>21</v>
      </c>
      <c r="C273" s="2">
        <v>100</v>
      </c>
      <c r="D273" s="3">
        <v>3</v>
      </c>
      <c r="E273" s="4">
        <f>Table1[[#This Row],[PRICEEACH]]*Table1[[#This Row],[QUANTITYORDERED]]</f>
        <v>2100</v>
      </c>
      <c r="F273" s="1">
        <v>38019</v>
      </c>
      <c r="G273" s="12" t="s">
        <v>2848</v>
      </c>
      <c r="H273">
        <v>1</v>
      </c>
      <c r="I273">
        <v>2</v>
      </c>
      <c r="J273" s="3">
        <v>2004</v>
      </c>
      <c r="K273" s="3" t="s">
        <v>3454</v>
      </c>
      <c r="L273">
        <v>96</v>
      </c>
      <c r="M273" t="s">
        <v>3256</v>
      </c>
      <c r="N273" t="s">
        <v>3425</v>
      </c>
      <c r="O273" s="11">
        <v>652241555</v>
      </c>
      <c r="P273" t="s">
        <v>3426</v>
      </c>
      <c r="Q273" t="s">
        <v>2963</v>
      </c>
      <c r="R273" t="s">
        <v>2963</v>
      </c>
      <c r="S273" t="s">
        <v>2963</v>
      </c>
      <c r="T273">
        <v>69045</v>
      </c>
      <c r="U273" t="s">
        <v>2895</v>
      </c>
      <c r="V273" t="s">
        <v>3090</v>
      </c>
      <c r="W273" t="s">
        <v>3091</v>
      </c>
      <c r="X273" t="s">
        <v>2857</v>
      </c>
    </row>
    <row r="274" spans="1:24" hidden="1" x14ac:dyDescent="0.25">
      <c r="A274">
        <v>10217</v>
      </c>
      <c r="B274">
        <v>35</v>
      </c>
      <c r="C274" s="2">
        <v>61.38</v>
      </c>
      <c r="D274" s="3">
        <v>2</v>
      </c>
      <c r="E274" s="4">
        <f>Table1[[#This Row],[PRICEEACH]]*Table1[[#This Row],[QUANTITYORDERED]]</f>
        <v>2148.3000000000002</v>
      </c>
      <c r="F274" s="1">
        <v>38019</v>
      </c>
      <c r="G274" s="12" t="s">
        <v>2848</v>
      </c>
      <c r="H274">
        <v>1</v>
      </c>
      <c r="I274">
        <v>2</v>
      </c>
      <c r="J274" s="3">
        <v>2004</v>
      </c>
      <c r="K274" s="3" t="s">
        <v>3454</v>
      </c>
      <c r="L274">
        <v>60</v>
      </c>
      <c r="M274" t="s">
        <v>3200</v>
      </c>
      <c r="N274" t="s">
        <v>3425</v>
      </c>
      <c r="O274" s="11">
        <v>652241555</v>
      </c>
      <c r="P274" t="s">
        <v>3426</v>
      </c>
      <c r="Q274" t="s">
        <v>2963</v>
      </c>
      <c r="R274" t="s">
        <v>2963</v>
      </c>
      <c r="S274" t="s">
        <v>2963</v>
      </c>
      <c r="T274">
        <v>69045</v>
      </c>
      <c r="U274" t="s">
        <v>2895</v>
      </c>
      <c r="V274" t="s">
        <v>3090</v>
      </c>
      <c r="W274" t="s">
        <v>3091</v>
      </c>
      <c r="X274" t="s">
        <v>2857</v>
      </c>
    </row>
    <row r="275" spans="1:24" hidden="1" x14ac:dyDescent="0.25">
      <c r="A275">
        <v>10217</v>
      </c>
      <c r="B275">
        <v>39</v>
      </c>
      <c r="C275" s="2">
        <v>62.05</v>
      </c>
      <c r="D275" s="3">
        <v>7</v>
      </c>
      <c r="E275" s="4">
        <f>Table1[[#This Row],[PRICEEACH]]*Table1[[#This Row],[QUANTITYORDERED]]</f>
        <v>2419.9499999999998</v>
      </c>
      <c r="F275" s="1">
        <v>38019</v>
      </c>
      <c r="G275" s="12" t="s">
        <v>2848</v>
      </c>
      <c r="H275">
        <v>1</v>
      </c>
      <c r="I275">
        <v>2</v>
      </c>
      <c r="J275" s="3">
        <v>2004</v>
      </c>
      <c r="K275" s="3" t="s">
        <v>3454</v>
      </c>
      <c r="L275">
        <v>64</v>
      </c>
      <c r="M275" t="s">
        <v>3261</v>
      </c>
      <c r="N275" t="s">
        <v>3425</v>
      </c>
      <c r="O275" s="11">
        <v>652241555</v>
      </c>
      <c r="P275" t="s">
        <v>3426</v>
      </c>
      <c r="Q275" t="s">
        <v>2963</v>
      </c>
      <c r="R275" t="s">
        <v>2963</v>
      </c>
      <c r="S275" t="s">
        <v>2963</v>
      </c>
      <c r="T275">
        <v>69045</v>
      </c>
      <c r="U275" t="s">
        <v>2895</v>
      </c>
      <c r="V275" t="s">
        <v>3090</v>
      </c>
      <c r="W275" t="s">
        <v>3091</v>
      </c>
      <c r="X275" t="s">
        <v>2857</v>
      </c>
    </row>
    <row r="276" spans="1:24" hidden="1" x14ac:dyDescent="0.25">
      <c r="A276">
        <v>10217</v>
      </c>
      <c r="B276">
        <v>31</v>
      </c>
      <c r="C276" s="2">
        <v>88</v>
      </c>
      <c r="D276" s="3">
        <v>6</v>
      </c>
      <c r="E276" s="4">
        <f>Table1[[#This Row],[PRICEEACH]]*Table1[[#This Row],[QUANTITYORDERED]]</f>
        <v>2728</v>
      </c>
      <c r="F276" s="1">
        <v>38019</v>
      </c>
      <c r="G276" s="12" t="s">
        <v>2848</v>
      </c>
      <c r="H276">
        <v>1</v>
      </c>
      <c r="I276">
        <v>2</v>
      </c>
      <c r="J276" s="3">
        <v>2004</v>
      </c>
      <c r="K276" s="3" t="s">
        <v>3331</v>
      </c>
      <c r="L276">
        <v>101</v>
      </c>
      <c r="M276" t="s">
        <v>3274</v>
      </c>
      <c r="N276" t="s">
        <v>3425</v>
      </c>
      <c r="O276" s="11">
        <v>652241555</v>
      </c>
      <c r="P276" t="s">
        <v>3426</v>
      </c>
      <c r="Q276" t="s">
        <v>2963</v>
      </c>
      <c r="R276" t="s">
        <v>2963</v>
      </c>
      <c r="S276" t="s">
        <v>2963</v>
      </c>
      <c r="T276">
        <v>69045</v>
      </c>
      <c r="U276" t="s">
        <v>2895</v>
      </c>
      <c r="V276" t="s">
        <v>3090</v>
      </c>
      <c r="W276" t="s">
        <v>3091</v>
      </c>
      <c r="X276" t="s">
        <v>2857</v>
      </c>
    </row>
    <row r="277" spans="1:24" hidden="1" x14ac:dyDescent="0.25">
      <c r="A277">
        <v>10217</v>
      </c>
      <c r="B277">
        <v>28</v>
      </c>
      <c r="C277" s="2">
        <v>100</v>
      </c>
      <c r="D277" s="3">
        <v>1</v>
      </c>
      <c r="E277" s="4">
        <f>Table1[[#This Row],[PRICEEACH]]*Table1[[#This Row],[QUANTITYORDERED]]</f>
        <v>2800</v>
      </c>
      <c r="F277" s="1">
        <v>38019</v>
      </c>
      <c r="G277" s="12" t="s">
        <v>2848</v>
      </c>
      <c r="H277">
        <v>1</v>
      </c>
      <c r="I277">
        <v>2</v>
      </c>
      <c r="J277" s="3">
        <v>2004</v>
      </c>
      <c r="K277" s="3" t="s">
        <v>3454</v>
      </c>
      <c r="L277">
        <v>127</v>
      </c>
      <c r="M277" t="s">
        <v>3236</v>
      </c>
      <c r="N277" t="s">
        <v>3425</v>
      </c>
      <c r="O277" s="11">
        <v>652241555</v>
      </c>
      <c r="P277" t="s">
        <v>3426</v>
      </c>
      <c r="Q277" t="s">
        <v>2963</v>
      </c>
      <c r="R277" t="s">
        <v>2963</v>
      </c>
      <c r="S277" t="s">
        <v>2963</v>
      </c>
      <c r="T277">
        <v>69045</v>
      </c>
      <c r="U277" t="s">
        <v>2895</v>
      </c>
      <c r="V277" t="s">
        <v>3090</v>
      </c>
      <c r="W277" t="s">
        <v>3091</v>
      </c>
      <c r="X277" t="s">
        <v>2867</v>
      </c>
    </row>
    <row r="278" spans="1:24" hidden="1" x14ac:dyDescent="0.25">
      <c r="A278">
        <v>10217</v>
      </c>
      <c r="B278">
        <v>38</v>
      </c>
      <c r="C278" s="2">
        <v>100</v>
      </c>
      <c r="D278" s="3">
        <v>5</v>
      </c>
      <c r="E278" s="4">
        <f>Table1[[#This Row],[PRICEEACH]]*Table1[[#This Row],[QUANTITYORDERED]]</f>
        <v>3800</v>
      </c>
      <c r="F278" s="1">
        <v>38019</v>
      </c>
      <c r="G278" s="12" t="s">
        <v>2848</v>
      </c>
      <c r="H278">
        <v>1</v>
      </c>
      <c r="I278">
        <v>2</v>
      </c>
      <c r="J278" s="3">
        <v>2004</v>
      </c>
      <c r="K278" s="3" t="s">
        <v>3454</v>
      </c>
      <c r="L278">
        <v>121</v>
      </c>
      <c r="M278" t="s">
        <v>3223</v>
      </c>
      <c r="N278" t="s">
        <v>3425</v>
      </c>
      <c r="O278" s="11">
        <v>652241555</v>
      </c>
      <c r="P278" t="s">
        <v>3426</v>
      </c>
      <c r="Q278" t="s">
        <v>2963</v>
      </c>
      <c r="R278" t="s">
        <v>2963</v>
      </c>
      <c r="S278" t="s">
        <v>2963</v>
      </c>
      <c r="T278">
        <v>69045</v>
      </c>
      <c r="U278" t="s">
        <v>2895</v>
      </c>
      <c r="V278" t="s">
        <v>3090</v>
      </c>
      <c r="W278" t="s">
        <v>3091</v>
      </c>
      <c r="X278" t="s">
        <v>2867</v>
      </c>
    </row>
    <row r="279" spans="1:24" hidden="1" x14ac:dyDescent="0.25">
      <c r="A279">
        <v>10217</v>
      </c>
      <c r="B279">
        <v>48</v>
      </c>
      <c r="C279" s="2">
        <v>100</v>
      </c>
      <c r="D279" s="3">
        <v>4</v>
      </c>
      <c r="E279" s="4">
        <f>Table1[[#This Row],[PRICEEACH]]*Table1[[#This Row],[QUANTITYORDERED]]</f>
        <v>4800</v>
      </c>
      <c r="F279" s="1">
        <v>38019</v>
      </c>
      <c r="G279" s="12" t="s">
        <v>2848</v>
      </c>
      <c r="H279">
        <v>1</v>
      </c>
      <c r="I279">
        <v>2</v>
      </c>
      <c r="J279" s="3">
        <v>2004</v>
      </c>
      <c r="K279" s="3" t="s">
        <v>3331</v>
      </c>
      <c r="L279">
        <v>147</v>
      </c>
      <c r="M279" t="s">
        <v>3079</v>
      </c>
      <c r="N279" t="s">
        <v>3425</v>
      </c>
      <c r="O279" s="11">
        <v>652241555</v>
      </c>
      <c r="P279" t="s">
        <v>3426</v>
      </c>
      <c r="Q279" t="s">
        <v>2963</v>
      </c>
      <c r="R279" t="s">
        <v>2963</v>
      </c>
      <c r="S279" t="s">
        <v>2963</v>
      </c>
      <c r="T279">
        <v>69045</v>
      </c>
      <c r="U279" t="s">
        <v>2895</v>
      </c>
      <c r="V279" t="s">
        <v>3090</v>
      </c>
      <c r="W279" t="s">
        <v>3091</v>
      </c>
      <c r="X279" t="s">
        <v>2931</v>
      </c>
    </row>
    <row r="280" spans="1:24" hidden="1" x14ac:dyDescent="0.25">
      <c r="A280">
        <v>10219</v>
      </c>
      <c r="B280">
        <v>21</v>
      </c>
      <c r="C280" s="2">
        <v>40.31</v>
      </c>
      <c r="D280" s="3">
        <v>3</v>
      </c>
      <c r="E280" s="4">
        <f>Table1[[#This Row],[PRICEEACH]]*Table1[[#This Row],[QUANTITYORDERED]]</f>
        <v>846.51</v>
      </c>
      <c r="F280" s="1">
        <v>38019</v>
      </c>
      <c r="G280" s="12" t="s">
        <v>2848</v>
      </c>
      <c r="H280">
        <v>1</v>
      </c>
      <c r="I280">
        <v>2</v>
      </c>
      <c r="J280" s="3">
        <v>2004</v>
      </c>
      <c r="K280" s="3" t="s">
        <v>3331</v>
      </c>
      <c r="L280">
        <v>35</v>
      </c>
      <c r="M280" t="s">
        <v>3239</v>
      </c>
      <c r="N280" t="s">
        <v>3461</v>
      </c>
      <c r="O280" s="10">
        <v>4155554312</v>
      </c>
      <c r="P280" t="s">
        <v>3462</v>
      </c>
      <c r="Q280" t="s">
        <v>2970</v>
      </c>
      <c r="R280" t="s">
        <v>2870</v>
      </c>
      <c r="S280" t="s">
        <v>2853</v>
      </c>
      <c r="T280">
        <v>94217</v>
      </c>
      <c r="U280" t="s">
        <v>2854</v>
      </c>
      <c r="V280" t="s">
        <v>3155</v>
      </c>
      <c r="W280" t="s">
        <v>3078</v>
      </c>
      <c r="X280" t="s">
        <v>2857</v>
      </c>
    </row>
    <row r="281" spans="1:24" hidden="1" x14ac:dyDescent="0.25">
      <c r="A281">
        <v>10219</v>
      </c>
      <c r="B281">
        <v>35</v>
      </c>
      <c r="C281" s="2">
        <v>55.19</v>
      </c>
      <c r="D281" s="3">
        <v>4</v>
      </c>
      <c r="E281" s="4">
        <f>Table1[[#This Row],[PRICEEACH]]*Table1[[#This Row],[QUANTITYORDERED]]</f>
        <v>1931.6499999999999</v>
      </c>
      <c r="F281" s="1">
        <v>38019</v>
      </c>
      <c r="G281" s="12" t="s">
        <v>2848</v>
      </c>
      <c r="H281">
        <v>1</v>
      </c>
      <c r="I281">
        <v>2</v>
      </c>
      <c r="J281" s="3">
        <v>2004</v>
      </c>
      <c r="K281" s="3" t="s">
        <v>3454</v>
      </c>
      <c r="L281">
        <v>54</v>
      </c>
      <c r="M281" t="s">
        <v>3259</v>
      </c>
      <c r="N281" t="s">
        <v>3461</v>
      </c>
      <c r="O281" s="10">
        <v>4155554312</v>
      </c>
      <c r="P281" t="s">
        <v>3462</v>
      </c>
      <c r="Q281" t="s">
        <v>2970</v>
      </c>
      <c r="R281" t="s">
        <v>2870</v>
      </c>
      <c r="S281" t="s">
        <v>2853</v>
      </c>
      <c r="T281">
        <v>94217</v>
      </c>
      <c r="U281" t="s">
        <v>2854</v>
      </c>
      <c r="V281" t="s">
        <v>3155</v>
      </c>
      <c r="W281" t="s">
        <v>3078</v>
      </c>
      <c r="X281" t="s">
        <v>2857</v>
      </c>
    </row>
    <row r="282" spans="1:24" hidden="1" x14ac:dyDescent="0.25">
      <c r="A282">
        <v>10219</v>
      </c>
      <c r="B282">
        <v>43</v>
      </c>
      <c r="C282" s="2">
        <v>100</v>
      </c>
      <c r="D282" s="3">
        <v>1</v>
      </c>
      <c r="E282" s="4">
        <f>Table1[[#This Row],[PRICEEACH]]*Table1[[#This Row],[QUANTITYORDERED]]</f>
        <v>4300</v>
      </c>
      <c r="F282" s="1">
        <v>38019</v>
      </c>
      <c r="G282" s="12" t="s">
        <v>2848</v>
      </c>
      <c r="H282">
        <v>1</v>
      </c>
      <c r="I282">
        <v>2</v>
      </c>
      <c r="J282" s="3">
        <v>2004</v>
      </c>
      <c r="K282" s="3" t="s">
        <v>3331</v>
      </c>
      <c r="L282">
        <v>163</v>
      </c>
      <c r="M282" t="s">
        <v>3196</v>
      </c>
      <c r="N282" t="s">
        <v>3461</v>
      </c>
      <c r="O282" s="10">
        <v>4155554312</v>
      </c>
      <c r="P282" t="s">
        <v>3462</v>
      </c>
      <c r="Q282" t="s">
        <v>2970</v>
      </c>
      <c r="R282" t="s">
        <v>2870</v>
      </c>
      <c r="S282" t="s">
        <v>2853</v>
      </c>
      <c r="T282">
        <v>94217</v>
      </c>
      <c r="U282" t="s">
        <v>2854</v>
      </c>
      <c r="V282" t="s">
        <v>3155</v>
      </c>
      <c r="W282" t="s">
        <v>3078</v>
      </c>
      <c r="X282" t="s">
        <v>2931</v>
      </c>
    </row>
    <row r="283" spans="1:24" hidden="1" x14ac:dyDescent="0.25">
      <c r="A283">
        <v>10219</v>
      </c>
      <c r="B283">
        <v>48</v>
      </c>
      <c r="C283" s="2">
        <v>100</v>
      </c>
      <c r="D283" s="3">
        <v>2</v>
      </c>
      <c r="E283" s="4">
        <f>Table1[[#This Row],[PRICEEACH]]*Table1[[#This Row],[QUANTITYORDERED]]</f>
        <v>4800</v>
      </c>
      <c r="F283" s="1">
        <v>38019</v>
      </c>
      <c r="G283" s="12" t="s">
        <v>2848</v>
      </c>
      <c r="H283">
        <v>1</v>
      </c>
      <c r="I283">
        <v>2</v>
      </c>
      <c r="J283" s="3">
        <v>2004</v>
      </c>
      <c r="K283" s="3" t="s">
        <v>3454</v>
      </c>
      <c r="L283">
        <v>118</v>
      </c>
      <c r="M283" t="s">
        <v>3150</v>
      </c>
      <c r="N283" t="s">
        <v>3461</v>
      </c>
      <c r="O283" s="10">
        <v>4155554312</v>
      </c>
      <c r="P283" t="s">
        <v>3462</v>
      </c>
      <c r="Q283" t="s">
        <v>2970</v>
      </c>
      <c r="R283" t="s">
        <v>2870</v>
      </c>
      <c r="S283" t="s">
        <v>2853</v>
      </c>
      <c r="T283">
        <v>94217</v>
      </c>
      <c r="U283" t="s">
        <v>2854</v>
      </c>
      <c r="V283" t="s">
        <v>3155</v>
      </c>
      <c r="W283" t="s">
        <v>3078</v>
      </c>
      <c r="X283" t="s">
        <v>2867</v>
      </c>
    </row>
    <row r="284" spans="1:24" hidden="1" x14ac:dyDescent="0.25">
      <c r="A284">
        <v>10220</v>
      </c>
      <c r="B284">
        <v>20</v>
      </c>
      <c r="C284" s="2">
        <v>52.82</v>
      </c>
      <c r="D284" s="3">
        <v>6</v>
      </c>
      <c r="E284" s="4">
        <f>Table1[[#This Row],[PRICEEACH]]*Table1[[#This Row],[QUANTITYORDERED]]</f>
        <v>1056.4000000000001</v>
      </c>
      <c r="F284" s="1">
        <v>38019</v>
      </c>
      <c r="G284" s="12" t="s">
        <v>2848</v>
      </c>
      <c r="H284">
        <v>1</v>
      </c>
      <c r="I284">
        <v>2</v>
      </c>
      <c r="J284" s="3">
        <v>2004</v>
      </c>
      <c r="K284" s="3" t="s">
        <v>3212</v>
      </c>
      <c r="L284">
        <v>62</v>
      </c>
      <c r="M284" t="s">
        <v>3260</v>
      </c>
      <c r="N284" t="s">
        <v>3127</v>
      </c>
      <c r="O284" s="11">
        <v>35318621555</v>
      </c>
      <c r="P284" t="s">
        <v>3446</v>
      </c>
      <c r="Q284" t="s">
        <v>3128</v>
      </c>
      <c r="R284" t="s">
        <v>3522</v>
      </c>
      <c r="S284" t="s">
        <v>3129</v>
      </c>
      <c r="T284">
        <v>2</v>
      </c>
      <c r="U284" t="s">
        <v>2861</v>
      </c>
      <c r="V284" t="s">
        <v>3130</v>
      </c>
      <c r="W284" t="s">
        <v>3131</v>
      </c>
      <c r="X284" t="s">
        <v>2857</v>
      </c>
    </row>
    <row r="285" spans="1:24" hidden="1" x14ac:dyDescent="0.25">
      <c r="A285">
        <v>10220</v>
      </c>
      <c r="B285">
        <v>26</v>
      </c>
      <c r="C285" s="2">
        <v>56.07</v>
      </c>
      <c r="D285" s="3">
        <v>8</v>
      </c>
      <c r="E285" s="4">
        <f>Table1[[#This Row],[PRICEEACH]]*Table1[[#This Row],[QUANTITYORDERED]]</f>
        <v>1457.82</v>
      </c>
      <c r="F285" s="1">
        <v>38019</v>
      </c>
      <c r="G285" s="12" t="s">
        <v>2848</v>
      </c>
      <c r="H285">
        <v>1</v>
      </c>
      <c r="I285">
        <v>2</v>
      </c>
      <c r="J285" s="3">
        <v>2004</v>
      </c>
      <c r="K285" s="3" t="s">
        <v>3331</v>
      </c>
      <c r="L285">
        <v>57</v>
      </c>
      <c r="M285" t="s">
        <v>3228</v>
      </c>
      <c r="N285" t="s">
        <v>3127</v>
      </c>
      <c r="O285" s="11">
        <v>35318621555</v>
      </c>
      <c r="P285" t="s">
        <v>3446</v>
      </c>
      <c r="Q285" t="s">
        <v>3128</v>
      </c>
      <c r="R285" t="s">
        <v>3522</v>
      </c>
      <c r="S285" t="s">
        <v>3129</v>
      </c>
      <c r="T285">
        <v>2</v>
      </c>
      <c r="U285" t="s">
        <v>2861</v>
      </c>
      <c r="V285" t="s">
        <v>3130</v>
      </c>
      <c r="W285" t="s">
        <v>3131</v>
      </c>
      <c r="X285" t="s">
        <v>2857</v>
      </c>
    </row>
    <row r="286" spans="1:24" hidden="1" x14ac:dyDescent="0.25">
      <c r="A286">
        <v>10220</v>
      </c>
      <c r="B286">
        <v>30</v>
      </c>
      <c r="C286" s="2">
        <v>68.540000000000006</v>
      </c>
      <c r="D286" s="3">
        <v>4</v>
      </c>
      <c r="E286" s="4">
        <f>Table1[[#This Row],[PRICEEACH]]*Table1[[#This Row],[QUANTITYORDERED]]</f>
        <v>2056.2000000000003</v>
      </c>
      <c r="F286" s="1">
        <v>38019</v>
      </c>
      <c r="G286" s="12" t="s">
        <v>2848</v>
      </c>
      <c r="H286">
        <v>1</v>
      </c>
      <c r="I286">
        <v>2</v>
      </c>
      <c r="J286" s="3">
        <v>2004</v>
      </c>
      <c r="K286" s="3" t="s">
        <v>3212</v>
      </c>
      <c r="L286">
        <v>58</v>
      </c>
      <c r="M286" t="s">
        <v>3266</v>
      </c>
      <c r="N286" t="s">
        <v>3127</v>
      </c>
      <c r="O286" s="11">
        <v>35318621555</v>
      </c>
      <c r="P286" t="s">
        <v>3446</v>
      </c>
      <c r="Q286" t="s">
        <v>3128</v>
      </c>
      <c r="R286" t="s">
        <v>3522</v>
      </c>
      <c r="S286" t="s">
        <v>3129</v>
      </c>
      <c r="T286">
        <v>2</v>
      </c>
      <c r="U286" t="s">
        <v>2861</v>
      </c>
      <c r="V286" t="s">
        <v>3130</v>
      </c>
      <c r="W286" t="s">
        <v>3131</v>
      </c>
      <c r="X286" t="s">
        <v>2857</v>
      </c>
    </row>
    <row r="287" spans="1:24" hidden="1" x14ac:dyDescent="0.25">
      <c r="A287">
        <v>10220</v>
      </c>
      <c r="B287">
        <v>27</v>
      </c>
      <c r="C287" s="2">
        <v>100</v>
      </c>
      <c r="D287" s="3">
        <v>1</v>
      </c>
      <c r="E287" s="4">
        <f>Table1[[#This Row],[PRICEEACH]]*Table1[[#This Row],[QUANTITYORDERED]]</f>
        <v>2700</v>
      </c>
      <c r="F287" s="1">
        <v>38019</v>
      </c>
      <c r="G287" s="12" t="s">
        <v>2848</v>
      </c>
      <c r="H287">
        <v>1</v>
      </c>
      <c r="I287">
        <v>2</v>
      </c>
      <c r="J287" s="3">
        <v>2004</v>
      </c>
      <c r="K287" s="3" t="s">
        <v>3331</v>
      </c>
      <c r="L287">
        <v>173</v>
      </c>
      <c r="M287" t="s">
        <v>3148</v>
      </c>
      <c r="N287" t="s">
        <v>3127</v>
      </c>
      <c r="O287" s="11">
        <v>35318621555</v>
      </c>
      <c r="P287" t="s">
        <v>3446</v>
      </c>
      <c r="Q287" t="s">
        <v>3128</v>
      </c>
      <c r="R287" t="s">
        <v>3522</v>
      </c>
      <c r="S287" t="s">
        <v>3129</v>
      </c>
      <c r="T287">
        <v>2</v>
      </c>
      <c r="U287" t="s">
        <v>2861</v>
      </c>
      <c r="V287" t="s">
        <v>3130</v>
      </c>
      <c r="W287" t="s">
        <v>3131</v>
      </c>
      <c r="X287" t="s">
        <v>2867</v>
      </c>
    </row>
    <row r="288" spans="1:24" hidden="1" x14ac:dyDescent="0.25">
      <c r="A288">
        <v>10220</v>
      </c>
      <c r="B288">
        <v>30</v>
      </c>
      <c r="C288" s="2">
        <v>100</v>
      </c>
      <c r="D288" s="3">
        <v>3</v>
      </c>
      <c r="E288" s="4">
        <f>Table1[[#This Row],[PRICEEACH]]*Table1[[#This Row],[QUANTITYORDERED]]</f>
        <v>3000</v>
      </c>
      <c r="F288" s="1">
        <v>38019</v>
      </c>
      <c r="G288" s="12" t="s">
        <v>2848</v>
      </c>
      <c r="H288">
        <v>1</v>
      </c>
      <c r="I288">
        <v>2</v>
      </c>
      <c r="J288" s="3">
        <v>2004</v>
      </c>
      <c r="K288" s="3" t="s">
        <v>3331</v>
      </c>
      <c r="L288">
        <v>151</v>
      </c>
      <c r="M288" t="s">
        <v>3145</v>
      </c>
      <c r="N288" t="s">
        <v>3127</v>
      </c>
      <c r="O288" s="11">
        <v>35318621555</v>
      </c>
      <c r="P288" t="s">
        <v>3446</v>
      </c>
      <c r="Q288" t="s">
        <v>3128</v>
      </c>
      <c r="R288" t="s">
        <v>3522</v>
      </c>
      <c r="S288" t="s">
        <v>3129</v>
      </c>
      <c r="T288">
        <v>2</v>
      </c>
      <c r="U288" t="s">
        <v>2861</v>
      </c>
      <c r="V288" t="s">
        <v>3130</v>
      </c>
      <c r="W288" t="s">
        <v>3131</v>
      </c>
      <c r="X288" t="s">
        <v>2867</v>
      </c>
    </row>
    <row r="289" spans="1:24" hidden="1" x14ac:dyDescent="0.25">
      <c r="A289">
        <v>10220</v>
      </c>
      <c r="B289">
        <v>32</v>
      </c>
      <c r="C289" s="2">
        <v>100</v>
      </c>
      <c r="D289" s="3">
        <v>2</v>
      </c>
      <c r="E289" s="4">
        <f>Table1[[#This Row],[PRICEEACH]]*Table1[[#This Row],[QUANTITYORDERED]]</f>
        <v>3200</v>
      </c>
      <c r="F289" s="1">
        <v>38019</v>
      </c>
      <c r="G289" s="12" t="s">
        <v>2848</v>
      </c>
      <c r="H289">
        <v>1</v>
      </c>
      <c r="I289">
        <v>2</v>
      </c>
      <c r="J289" s="3">
        <v>2004</v>
      </c>
      <c r="K289" s="3" t="s">
        <v>3331</v>
      </c>
      <c r="L289">
        <v>207</v>
      </c>
      <c r="M289" t="s">
        <v>3125</v>
      </c>
      <c r="N289" t="s">
        <v>3127</v>
      </c>
      <c r="O289" s="11">
        <v>35318621555</v>
      </c>
      <c r="P289" t="s">
        <v>3446</v>
      </c>
      <c r="Q289" t="s">
        <v>3128</v>
      </c>
      <c r="R289" t="s">
        <v>3522</v>
      </c>
      <c r="S289" t="s">
        <v>3129</v>
      </c>
      <c r="T289">
        <v>2</v>
      </c>
      <c r="U289" t="s">
        <v>2861</v>
      </c>
      <c r="V289" t="s">
        <v>3130</v>
      </c>
      <c r="W289" t="s">
        <v>3131</v>
      </c>
      <c r="X289" t="s">
        <v>2931</v>
      </c>
    </row>
    <row r="290" spans="1:24" hidden="1" x14ac:dyDescent="0.25">
      <c r="A290">
        <v>10220</v>
      </c>
      <c r="B290">
        <v>37</v>
      </c>
      <c r="C290" s="2">
        <v>100</v>
      </c>
      <c r="D290" s="3">
        <v>7</v>
      </c>
      <c r="E290" s="4">
        <f>Table1[[#This Row],[PRICEEACH]]*Table1[[#This Row],[QUANTITYORDERED]]</f>
        <v>3700</v>
      </c>
      <c r="F290" s="1">
        <v>38019</v>
      </c>
      <c r="G290" s="12" t="s">
        <v>2848</v>
      </c>
      <c r="H290">
        <v>1</v>
      </c>
      <c r="I290">
        <v>2</v>
      </c>
      <c r="J290" s="3">
        <v>2004</v>
      </c>
      <c r="K290" s="3" t="s">
        <v>3331</v>
      </c>
      <c r="L290">
        <v>118</v>
      </c>
      <c r="M290" t="s">
        <v>3252</v>
      </c>
      <c r="N290" t="s">
        <v>3127</v>
      </c>
      <c r="O290" s="11">
        <v>35318621555</v>
      </c>
      <c r="P290" t="s">
        <v>3446</v>
      </c>
      <c r="Q290" t="s">
        <v>3128</v>
      </c>
      <c r="R290" t="s">
        <v>3522</v>
      </c>
      <c r="S290" t="s">
        <v>3129</v>
      </c>
      <c r="T290">
        <v>2</v>
      </c>
      <c r="U290" t="s">
        <v>2861</v>
      </c>
      <c r="V290" t="s">
        <v>3130</v>
      </c>
      <c r="W290" t="s">
        <v>3131</v>
      </c>
      <c r="X290" t="s">
        <v>2867</v>
      </c>
    </row>
    <row r="291" spans="1:24" hidden="1" x14ac:dyDescent="0.25">
      <c r="A291">
        <v>10220</v>
      </c>
      <c r="B291">
        <v>37</v>
      </c>
      <c r="C291" s="2">
        <v>100</v>
      </c>
      <c r="D291" s="3">
        <v>9</v>
      </c>
      <c r="E291" s="4">
        <f>Table1[[#This Row],[PRICEEACH]]*Table1[[#This Row],[QUANTITYORDERED]]</f>
        <v>3700</v>
      </c>
      <c r="F291" s="1">
        <v>38019</v>
      </c>
      <c r="G291" s="12" t="s">
        <v>2848</v>
      </c>
      <c r="H291">
        <v>1</v>
      </c>
      <c r="I291">
        <v>2</v>
      </c>
      <c r="J291" s="3">
        <v>2004</v>
      </c>
      <c r="K291" s="3" t="s">
        <v>3454</v>
      </c>
      <c r="L291">
        <v>115</v>
      </c>
      <c r="M291" t="s">
        <v>3265</v>
      </c>
      <c r="N291" t="s">
        <v>3127</v>
      </c>
      <c r="O291" s="11">
        <v>35318621555</v>
      </c>
      <c r="P291" t="s">
        <v>3446</v>
      </c>
      <c r="Q291" t="s">
        <v>3128</v>
      </c>
      <c r="R291" t="s">
        <v>3522</v>
      </c>
      <c r="S291" t="s">
        <v>3129</v>
      </c>
      <c r="T291">
        <v>2</v>
      </c>
      <c r="U291" t="s">
        <v>2861</v>
      </c>
      <c r="V291" t="s">
        <v>3130</v>
      </c>
      <c r="W291" t="s">
        <v>3131</v>
      </c>
      <c r="X291" t="s">
        <v>2867</v>
      </c>
    </row>
    <row r="292" spans="1:24" hidden="1" x14ac:dyDescent="0.25">
      <c r="A292">
        <v>10220</v>
      </c>
      <c r="B292">
        <v>50</v>
      </c>
      <c r="C292" s="2">
        <v>100</v>
      </c>
      <c r="D292" s="3">
        <v>5</v>
      </c>
      <c r="E292" s="4">
        <f>Table1[[#This Row],[PRICEEACH]]*Table1[[#This Row],[QUANTITYORDERED]]</f>
        <v>5000</v>
      </c>
      <c r="F292" s="1">
        <v>38019</v>
      </c>
      <c r="G292" s="12" t="s">
        <v>2848</v>
      </c>
      <c r="H292">
        <v>1</v>
      </c>
      <c r="I292">
        <v>2</v>
      </c>
      <c r="J292" s="3">
        <v>2004</v>
      </c>
      <c r="K292" s="3" t="s">
        <v>3331</v>
      </c>
      <c r="L292">
        <v>143</v>
      </c>
      <c r="M292" t="s">
        <v>3220</v>
      </c>
      <c r="N292" t="s">
        <v>3127</v>
      </c>
      <c r="O292" s="11">
        <v>35318621555</v>
      </c>
      <c r="P292" t="s">
        <v>3446</v>
      </c>
      <c r="Q292" t="s">
        <v>3128</v>
      </c>
      <c r="R292" t="s">
        <v>3522</v>
      </c>
      <c r="S292" t="s">
        <v>3129</v>
      </c>
      <c r="T292">
        <v>2</v>
      </c>
      <c r="U292" t="s">
        <v>2861</v>
      </c>
      <c r="V292" t="s">
        <v>3130</v>
      </c>
      <c r="W292" t="s">
        <v>3131</v>
      </c>
      <c r="X292" t="s">
        <v>2931</v>
      </c>
    </row>
    <row r="293" spans="1:24" hidden="1" x14ac:dyDescent="0.25">
      <c r="A293">
        <v>10374</v>
      </c>
      <c r="B293">
        <v>22</v>
      </c>
      <c r="C293" s="2">
        <v>53.3</v>
      </c>
      <c r="D293" s="3">
        <v>4</v>
      </c>
      <c r="E293" s="4">
        <f>Table1[[#This Row],[PRICEEACH]]*Table1[[#This Row],[QUANTITYORDERED]]</f>
        <v>1172.5999999999999</v>
      </c>
      <c r="F293" s="1">
        <v>38385</v>
      </c>
      <c r="G293" s="12" t="s">
        <v>2848</v>
      </c>
      <c r="H293">
        <v>1</v>
      </c>
      <c r="I293">
        <v>2</v>
      </c>
      <c r="J293" s="3">
        <v>2005</v>
      </c>
      <c r="K293" s="3" t="s">
        <v>2849</v>
      </c>
      <c r="L293">
        <v>60</v>
      </c>
      <c r="M293" t="s">
        <v>3202</v>
      </c>
      <c r="N293" t="s">
        <v>2968</v>
      </c>
      <c r="O293" s="10" t="s">
        <v>2969</v>
      </c>
      <c r="P293" t="s">
        <v>3338</v>
      </c>
      <c r="Q293" t="s">
        <v>3339</v>
      </c>
      <c r="R293" t="s">
        <v>2971</v>
      </c>
      <c r="S293" t="s">
        <v>2894</v>
      </c>
      <c r="T293">
        <v>4101</v>
      </c>
      <c r="U293" t="s">
        <v>2895</v>
      </c>
      <c r="V293" t="s">
        <v>2972</v>
      </c>
      <c r="W293" t="s">
        <v>2973</v>
      </c>
      <c r="X293" t="s">
        <v>2857</v>
      </c>
    </row>
    <row r="294" spans="1:24" hidden="1" x14ac:dyDescent="0.25">
      <c r="A294">
        <v>10374</v>
      </c>
      <c r="B294">
        <v>22</v>
      </c>
      <c r="C294" s="2">
        <v>100</v>
      </c>
      <c r="D294" s="3">
        <v>1</v>
      </c>
      <c r="E294" s="4">
        <f>Table1[[#This Row],[PRICEEACH]]*Table1[[#This Row],[QUANTITYORDERED]]</f>
        <v>2200</v>
      </c>
      <c r="F294" s="1">
        <v>38385</v>
      </c>
      <c r="G294" s="12" t="s">
        <v>2848</v>
      </c>
      <c r="H294">
        <v>1</v>
      </c>
      <c r="I294">
        <v>2</v>
      </c>
      <c r="J294" s="3">
        <v>2005</v>
      </c>
      <c r="K294" s="3" t="s">
        <v>2849</v>
      </c>
      <c r="L294">
        <v>193</v>
      </c>
      <c r="M294" t="s">
        <v>3034</v>
      </c>
      <c r="N294" t="s">
        <v>2968</v>
      </c>
      <c r="O294" s="10" t="s">
        <v>2969</v>
      </c>
      <c r="P294" t="s">
        <v>3338</v>
      </c>
      <c r="Q294" t="s">
        <v>3339</v>
      </c>
      <c r="R294" t="s">
        <v>2971</v>
      </c>
      <c r="S294" t="s">
        <v>2894</v>
      </c>
      <c r="T294">
        <v>4101</v>
      </c>
      <c r="U294" t="s">
        <v>2895</v>
      </c>
      <c r="V294" t="s">
        <v>2972</v>
      </c>
      <c r="W294" t="s">
        <v>2973</v>
      </c>
      <c r="X294" t="s">
        <v>2867</v>
      </c>
    </row>
    <row r="295" spans="1:24" hidden="1" x14ac:dyDescent="0.25">
      <c r="A295">
        <v>10374</v>
      </c>
      <c r="B295">
        <v>42</v>
      </c>
      <c r="C295" s="2">
        <v>69.27</v>
      </c>
      <c r="D295" s="3">
        <v>2</v>
      </c>
      <c r="E295" s="4">
        <f>Table1[[#This Row],[PRICEEACH]]*Table1[[#This Row],[QUANTITYORDERED]]</f>
        <v>2909.3399999999997</v>
      </c>
      <c r="F295" s="1">
        <v>38385</v>
      </c>
      <c r="G295" s="12" t="s">
        <v>2848</v>
      </c>
      <c r="H295">
        <v>1</v>
      </c>
      <c r="I295">
        <v>2</v>
      </c>
      <c r="J295" s="3">
        <v>2005</v>
      </c>
      <c r="K295" s="3" t="s">
        <v>3181</v>
      </c>
      <c r="L295">
        <v>84</v>
      </c>
      <c r="M295" t="s">
        <v>3201</v>
      </c>
      <c r="N295" t="s">
        <v>2968</v>
      </c>
      <c r="O295" s="10" t="s">
        <v>2969</v>
      </c>
      <c r="P295" t="s">
        <v>3338</v>
      </c>
      <c r="Q295" t="s">
        <v>3339</v>
      </c>
      <c r="R295" t="s">
        <v>2971</v>
      </c>
      <c r="S295" t="s">
        <v>2894</v>
      </c>
      <c r="T295">
        <v>4101</v>
      </c>
      <c r="U295" t="s">
        <v>2895</v>
      </c>
      <c r="V295" t="s">
        <v>2972</v>
      </c>
      <c r="W295" t="s">
        <v>2973</v>
      </c>
      <c r="X295" t="s">
        <v>2857</v>
      </c>
    </row>
    <row r="296" spans="1:24" hidden="1" x14ac:dyDescent="0.25">
      <c r="A296">
        <v>10374</v>
      </c>
      <c r="B296">
        <v>38</v>
      </c>
      <c r="C296" s="2">
        <v>100</v>
      </c>
      <c r="D296" s="3">
        <v>6</v>
      </c>
      <c r="E296" s="4">
        <f>Table1[[#This Row],[PRICEEACH]]*Table1[[#This Row],[QUANTITYORDERED]]</f>
        <v>3800</v>
      </c>
      <c r="F296" s="1">
        <v>38385</v>
      </c>
      <c r="G296" s="12" t="s">
        <v>2848</v>
      </c>
      <c r="H296">
        <v>1</v>
      </c>
      <c r="I296">
        <v>2</v>
      </c>
      <c r="J296" s="3">
        <v>2005</v>
      </c>
      <c r="K296" s="3" t="s">
        <v>2849</v>
      </c>
      <c r="L296">
        <v>112</v>
      </c>
      <c r="M296" t="s">
        <v>3229</v>
      </c>
      <c r="N296" t="s">
        <v>2968</v>
      </c>
      <c r="O296" s="10" t="s">
        <v>2969</v>
      </c>
      <c r="P296" t="s">
        <v>3338</v>
      </c>
      <c r="Q296" t="s">
        <v>3339</v>
      </c>
      <c r="R296" t="s">
        <v>2971</v>
      </c>
      <c r="S296" t="s">
        <v>2894</v>
      </c>
      <c r="T296">
        <v>4101</v>
      </c>
      <c r="U296" t="s">
        <v>2895</v>
      </c>
      <c r="V296" t="s">
        <v>2972</v>
      </c>
      <c r="W296" t="s">
        <v>2973</v>
      </c>
      <c r="X296" t="s">
        <v>2867</v>
      </c>
    </row>
    <row r="297" spans="1:24" hidden="1" x14ac:dyDescent="0.25">
      <c r="A297">
        <v>10374</v>
      </c>
      <c r="B297">
        <v>39</v>
      </c>
      <c r="C297" s="2">
        <v>100</v>
      </c>
      <c r="D297" s="3">
        <v>5</v>
      </c>
      <c r="E297" s="4">
        <f>Table1[[#This Row],[PRICEEACH]]*Table1[[#This Row],[QUANTITYORDERED]]</f>
        <v>3900</v>
      </c>
      <c r="F297" s="1">
        <v>38385</v>
      </c>
      <c r="G297" s="12" t="s">
        <v>2848</v>
      </c>
      <c r="H297">
        <v>1</v>
      </c>
      <c r="I297">
        <v>2</v>
      </c>
      <c r="J297" s="3">
        <v>2005</v>
      </c>
      <c r="K297" s="3" t="s">
        <v>2849</v>
      </c>
      <c r="L297">
        <v>118</v>
      </c>
      <c r="M297" t="s">
        <v>3023</v>
      </c>
      <c r="N297" t="s">
        <v>2968</v>
      </c>
      <c r="O297" s="10" t="s">
        <v>2969</v>
      </c>
      <c r="P297" t="s">
        <v>3338</v>
      </c>
      <c r="Q297" t="s">
        <v>3339</v>
      </c>
      <c r="R297" t="s">
        <v>2971</v>
      </c>
      <c r="S297" t="s">
        <v>2894</v>
      </c>
      <c r="T297">
        <v>4101</v>
      </c>
      <c r="U297" t="s">
        <v>2895</v>
      </c>
      <c r="V297" t="s">
        <v>2972</v>
      </c>
      <c r="W297" t="s">
        <v>2973</v>
      </c>
      <c r="X297" t="s">
        <v>2867</v>
      </c>
    </row>
    <row r="298" spans="1:24" hidden="1" x14ac:dyDescent="0.25">
      <c r="A298">
        <v>10374</v>
      </c>
      <c r="B298">
        <v>46</v>
      </c>
      <c r="C298" s="2">
        <v>94.1</v>
      </c>
      <c r="D298" s="3">
        <v>3</v>
      </c>
      <c r="E298" s="4">
        <f>Table1[[#This Row],[PRICEEACH]]*Table1[[#This Row],[QUANTITYORDERED]]</f>
        <v>4328.5999999999995</v>
      </c>
      <c r="F298" s="1">
        <v>38385</v>
      </c>
      <c r="G298" s="12" t="s">
        <v>2848</v>
      </c>
      <c r="H298">
        <v>1</v>
      </c>
      <c r="I298">
        <v>2</v>
      </c>
      <c r="J298" s="3">
        <v>2005</v>
      </c>
      <c r="K298" s="3" t="s">
        <v>3181</v>
      </c>
      <c r="L298">
        <v>109</v>
      </c>
      <c r="M298" t="s">
        <v>3231</v>
      </c>
      <c r="N298" t="s">
        <v>2968</v>
      </c>
      <c r="O298" s="10" t="s">
        <v>2969</v>
      </c>
      <c r="P298" t="s">
        <v>3338</v>
      </c>
      <c r="Q298" t="s">
        <v>3339</v>
      </c>
      <c r="R298" t="s">
        <v>2971</v>
      </c>
      <c r="S298" t="s">
        <v>2894</v>
      </c>
      <c r="T298">
        <v>4101</v>
      </c>
      <c r="U298" t="s">
        <v>2895</v>
      </c>
      <c r="V298" t="s">
        <v>2972</v>
      </c>
      <c r="W298" t="s">
        <v>2973</v>
      </c>
      <c r="X298" t="s">
        <v>2867</v>
      </c>
    </row>
    <row r="299" spans="1:24" hidden="1" x14ac:dyDescent="0.25">
      <c r="A299">
        <v>10375</v>
      </c>
      <c r="B299">
        <v>21</v>
      </c>
      <c r="C299" s="2">
        <v>34.909999999999997</v>
      </c>
      <c r="D299" s="3">
        <v>12</v>
      </c>
      <c r="E299" s="4">
        <f>Table1[[#This Row],[PRICEEACH]]*Table1[[#This Row],[QUANTITYORDERED]]</f>
        <v>733.1099999999999</v>
      </c>
      <c r="F299" s="1">
        <v>38385</v>
      </c>
      <c r="G299" s="12" t="s">
        <v>2848</v>
      </c>
      <c r="H299">
        <v>1</v>
      </c>
      <c r="I299">
        <v>2</v>
      </c>
      <c r="J299" s="3">
        <v>2005</v>
      </c>
      <c r="K299" s="3" t="s">
        <v>2849</v>
      </c>
      <c r="L299">
        <v>95</v>
      </c>
      <c r="M299" t="s">
        <v>2850</v>
      </c>
      <c r="N299" t="s">
        <v>3310</v>
      </c>
      <c r="O299" s="10" t="s">
        <v>2906</v>
      </c>
      <c r="P299" t="s">
        <v>2907</v>
      </c>
      <c r="Q299" t="s">
        <v>2908</v>
      </c>
      <c r="R299" t="s">
        <v>3519</v>
      </c>
      <c r="S299" t="s">
        <v>2860</v>
      </c>
      <c r="T299">
        <v>44000</v>
      </c>
      <c r="U299" t="s">
        <v>2861</v>
      </c>
      <c r="V299" t="s">
        <v>2909</v>
      </c>
      <c r="W299" t="s">
        <v>2910</v>
      </c>
      <c r="X299" t="s">
        <v>2857</v>
      </c>
    </row>
    <row r="300" spans="1:24" hidden="1" x14ac:dyDescent="0.25">
      <c r="A300">
        <v>10375</v>
      </c>
      <c r="B300">
        <v>25</v>
      </c>
      <c r="C300" s="2">
        <v>66.73</v>
      </c>
      <c r="D300" s="3">
        <v>10</v>
      </c>
      <c r="E300" s="4">
        <f>Table1[[#This Row],[PRICEEACH]]*Table1[[#This Row],[QUANTITYORDERED]]</f>
        <v>1668.25</v>
      </c>
      <c r="F300" s="1">
        <v>38385</v>
      </c>
      <c r="G300" s="12" t="s">
        <v>2848</v>
      </c>
      <c r="H300">
        <v>1</v>
      </c>
      <c r="I300">
        <v>2</v>
      </c>
      <c r="J300" s="3">
        <v>2005</v>
      </c>
      <c r="K300" s="3" t="s">
        <v>3181</v>
      </c>
      <c r="L300">
        <v>118</v>
      </c>
      <c r="M300" t="s">
        <v>3275</v>
      </c>
      <c r="N300" t="s">
        <v>3310</v>
      </c>
      <c r="O300" s="10" t="s">
        <v>2906</v>
      </c>
      <c r="P300" t="s">
        <v>2907</v>
      </c>
      <c r="Q300" t="s">
        <v>2908</v>
      </c>
      <c r="R300" t="s">
        <v>3519</v>
      </c>
      <c r="S300" t="s">
        <v>2860</v>
      </c>
      <c r="T300">
        <v>44000</v>
      </c>
      <c r="U300" t="s">
        <v>2861</v>
      </c>
      <c r="V300" t="s">
        <v>2909</v>
      </c>
      <c r="W300" t="s">
        <v>2910</v>
      </c>
      <c r="X300" t="s">
        <v>2857</v>
      </c>
    </row>
    <row r="301" spans="1:24" hidden="1" x14ac:dyDescent="0.25">
      <c r="A301">
        <v>10375</v>
      </c>
      <c r="B301">
        <v>20</v>
      </c>
      <c r="C301" s="2">
        <v>100</v>
      </c>
      <c r="D301" s="3">
        <v>14</v>
      </c>
      <c r="E301" s="4">
        <f>Table1[[#This Row],[PRICEEACH]]*Table1[[#This Row],[QUANTITYORDERED]]</f>
        <v>2000</v>
      </c>
      <c r="F301" s="1">
        <v>38385</v>
      </c>
      <c r="G301" s="12" t="s">
        <v>2848</v>
      </c>
      <c r="H301">
        <v>1</v>
      </c>
      <c r="I301">
        <v>2</v>
      </c>
      <c r="J301" s="3">
        <v>2005</v>
      </c>
      <c r="K301" s="3" t="s">
        <v>2849</v>
      </c>
      <c r="L301">
        <v>69</v>
      </c>
      <c r="M301" t="s">
        <v>3237</v>
      </c>
      <c r="N301" t="s">
        <v>3310</v>
      </c>
      <c r="O301" s="10" t="s">
        <v>2906</v>
      </c>
      <c r="P301" t="s">
        <v>2907</v>
      </c>
      <c r="Q301" t="s">
        <v>2908</v>
      </c>
      <c r="R301" t="s">
        <v>3519</v>
      </c>
      <c r="S301" t="s">
        <v>2860</v>
      </c>
      <c r="T301">
        <v>44000</v>
      </c>
      <c r="U301" t="s">
        <v>2861</v>
      </c>
      <c r="V301" t="s">
        <v>2909</v>
      </c>
      <c r="W301" t="s">
        <v>2910</v>
      </c>
      <c r="X301" t="s">
        <v>2857</v>
      </c>
    </row>
    <row r="302" spans="1:24" hidden="1" x14ac:dyDescent="0.25">
      <c r="A302">
        <v>10375</v>
      </c>
      <c r="B302">
        <v>23</v>
      </c>
      <c r="C302" s="2">
        <v>100</v>
      </c>
      <c r="D302" s="3">
        <v>9</v>
      </c>
      <c r="E302" s="4">
        <f>Table1[[#This Row],[PRICEEACH]]*Table1[[#This Row],[QUANTITYORDERED]]</f>
        <v>2300</v>
      </c>
      <c r="F302" s="1">
        <v>38385</v>
      </c>
      <c r="G302" s="12" t="s">
        <v>2848</v>
      </c>
      <c r="H302">
        <v>1</v>
      </c>
      <c r="I302">
        <v>2</v>
      </c>
      <c r="J302" s="3">
        <v>2005</v>
      </c>
      <c r="K302" s="3" t="s">
        <v>2849</v>
      </c>
      <c r="L302">
        <v>76</v>
      </c>
      <c r="M302" t="s">
        <v>3233</v>
      </c>
      <c r="N302" t="s">
        <v>3310</v>
      </c>
      <c r="O302" s="10" t="s">
        <v>2906</v>
      </c>
      <c r="P302" t="s">
        <v>2907</v>
      </c>
      <c r="Q302" t="s">
        <v>2908</v>
      </c>
      <c r="R302" t="s">
        <v>3519</v>
      </c>
      <c r="S302" t="s">
        <v>2860</v>
      </c>
      <c r="T302">
        <v>44000</v>
      </c>
      <c r="U302" t="s">
        <v>2861</v>
      </c>
      <c r="V302" t="s">
        <v>2909</v>
      </c>
      <c r="W302" t="s">
        <v>2910</v>
      </c>
      <c r="X302" t="s">
        <v>2857</v>
      </c>
    </row>
    <row r="303" spans="1:24" hidden="1" x14ac:dyDescent="0.25">
      <c r="A303">
        <v>10375</v>
      </c>
      <c r="B303">
        <v>37</v>
      </c>
      <c r="C303" s="2">
        <v>81.87</v>
      </c>
      <c r="D303" s="3">
        <v>6</v>
      </c>
      <c r="E303" s="4">
        <f>Table1[[#This Row],[PRICEEACH]]*Table1[[#This Row],[QUANTITYORDERED]]</f>
        <v>3029.19</v>
      </c>
      <c r="F303" s="1">
        <v>38385</v>
      </c>
      <c r="G303" s="12" t="s">
        <v>2848</v>
      </c>
      <c r="H303">
        <v>1</v>
      </c>
      <c r="I303">
        <v>2</v>
      </c>
      <c r="J303" s="3">
        <v>2005</v>
      </c>
      <c r="K303" s="3" t="s">
        <v>3181</v>
      </c>
      <c r="L303">
        <v>91</v>
      </c>
      <c r="M303" t="s">
        <v>3269</v>
      </c>
      <c r="N303" t="s">
        <v>3310</v>
      </c>
      <c r="O303" s="10" t="s">
        <v>2906</v>
      </c>
      <c r="P303" t="s">
        <v>2907</v>
      </c>
      <c r="Q303" t="s">
        <v>2908</v>
      </c>
      <c r="R303" t="s">
        <v>3519</v>
      </c>
      <c r="S303" t="s">
        <v>2860</v>
      </c>
      <c r="T303">
        <v>44000</v>
      </c>
      <c r="U303" t="s">
        <v>2861</v>
      </c>
      <c r="V303" t="s">
        <v>2909</v>
      </c>
      <c r="W303" t="s">
        <v>2910</v>
      </c>
      <c r="X303" t="s">
        <v>2867</v>
      </c>
    </row>
    <row r="304" spans="1:24" hidden="1" x14ac:dyDescent="0.25">
      <c r="A304">
        <v>10375</v>
      </c>
      <c r="B304">
        <v>49</v>
      </c>
      <c r="C304" s="2">
        <v>65.8</v>
      </c>
      <c r="D304" s="3">
        <v>5</v>
      </c>
      <c r="E304" s="4">
        <f>Table1[[#This Row],[PRICEEACH]]*Table1[[#This Row],[QUANTITYORDERED]]</f>
        <v>3224.2</v>
      </c>
      <c r="F304" s="1">
        <v>38385</v>
      </c>
      <c r="G304" s="12" t="s">
        <v>2848</v>
      </c>
      <c r="H304">
        <v>1</v>
      </c>
      <c r="I304">
        <v>2</v>
      </c>
      <c r="J304" s="3">
        <v>2005</v>
      </c>
      <c r="K304" s="3" t="s">
        <v>3468</v>
      </c>
      <c r="L304">
        <v>43</v>
      </c>
      <c r="M304" t="s">
        <v>3264</v>
      </c>
      <c r="N304" t="s">
        <v>3310</v>
      </c>
      <c r="O304" s="10" t="s">
        <v>2906</v>
      </c>
      <c r="P304" t="s">
        <v>2907</v>
      </c>
      <c r="Q304" t="s">
        <v>2908</v>
      </c>
      <c r="R304" t="s">
        <v>3519</v>
      </c>
      <c r="S304" t="s">
        <v>2860</v>
      </c>
      <c r="T304">
        <v>44000</v>
      </c>
      <c r="U304" t="s">
        <v>2861</v>
      </c>
      <c r="V304" t="s">
        <v>2909</v>
      </c>
      <c r="W304" t="s">
        <v>2910</v>
      </c>
      <c r="X304" t="s">
        <v>2867</v>
      </c>
    </row>
    <row r="305" spans="1:24" hidden="1" x14ac:dyDescent="0.25">
      <c r="A305">
        <v>10375</v>
      </c>
      <c r="B305">
        <v>33</v>
      </c>
      <c r="C305" s="2">
        <v>100</v>
      </c>
      <c r="D305" s="3">
        <v>1</v>
      </c>
      <c r="E305" s="4">
        <f>Table1[[#This Row],[PRICEEACH]]*Table1[[#This Row],[QUANTITYORDERED]]</f>
        <v>3300</v>
      </c>
      <c r="F305" s="1">
        <v>38385</v>
      </c>
      <c r="G305" s="12" t="s">
        <v>2848</v>
      </c>
      <c r="H305">
        <v>1</v>
      </c>
      <c r="I305">
        <v>2</v>
      </c>
      <c r="J305" s="3">
        <v>2005</v>
      </c>
      <c r="K305" s="3" t="s">
        <v>3181</v>
      </c>
      <c r="L305">
        <v>99</v>
      </c>
      <c r="M305" t="s">
        <v>3272</v>
      </c>
      <c r="N305" t="s">
        <v>3310</v>
      </c>
      <c r="O305" s="10" t="s">
        <v>2906</v>
      </c>
      <c r="P305" t="s">
        <v>2907</v>
      </c>
      <c r="Q305" t="s">
        <v>2908</v>
      </c>
      <c r="R305" t="s">
        <v>3519</v>
      </c>
      <c r="S305" t="s">
        <v>2860</v>
      </c>
      <c r="T305">
        <v>44000</v>
      </c>
      <c r="U305" t="s">
        <v>2861</v>
      </c>
      <c r="V305" t="s">
        <v>2909</v>
      </c>
      <c r="W305" t="s">
        <v>2910</v>
      </c>
      <c r="X305" t="s">
        <v>2867</v>
      </c>
    </row>
    <row r="306" spans="1:24" hidden="1" x14ac:dyDescent="0.25">
      <c r="A306">
        <v>10375</v>
      </c>
      <c r="B306">
        <v>45</v>
      </c>
      <c r="C306" s="2">
        <v>76</v>
      </c>
      <c r="D306" s="3">
        <v>7</v>
      </c>
      <c r="E306" s="4">
        <f>Table1[[#This Row],[PRICEEACH]]*Table1[[#This Row],[QUANTITYORDERED]]</f>
        <v>3420</v>
      </c>
      <c r="F306" s="1">
        <v>38385</v>
      </c>
      <c r="G306" s="12" t="s">
        <v>2848</v>
      </c>
      <c r="H306">
        <v>1</v>
      </c>
      <c r="I306">
        <v>2</v>
      </c>
      <c r="J306" s="3">
        <v>2005</v>
      </c>
      <c r="K306" s="3" t="s">
        <v>3331</v>
      </c>
      <c r="L306">
        <v>194</v>
      </c>
      <c r="M306" t="s">
        <v>3092</v>
      </c>
      <c r="N306" t="s">
        <v>3310</v>
      </c>
      <c r="O306" s="10" t="s">
        <v>2906</v>
      </c>
      <c r="P306" t="s">
        <v>2907</v>
      </c>
      <c r="Q306" t="s">
        <v>2908</v>
      </c>
      <c r="R306" t="s">
        <v>3519</v>
      </c>
      <c r="S306" t="s">
        <v>2860</v>
      </c>
      <c r="T306">
        <v>44000</v>
      </c>
      <c r="U306" t="s">
        <v>2861</v>
      </c>
      <c r="V306" t="s">
        <v>2909</v>
      </c>
      <c r="W306" t="s">
        <v>2910</v>
      </c>
      <c r="X306" t="s">
        <v>2867</v>
      </c>
    </row>
    <row r="307" spans="1:24" hidden="1" x14ac:dyDescent="0.25">
      <c r="A307">
        <v>10375</v>
      </c>
      <c r="B307">
        <v>44</v>
      </c>
      <c r="C307" s="2">
        <v>82.26</v>
      </c>
      <c r="D307" s="3">
        <v>4</v>
      </c>
      <c r="E307" s="4">
        <f>Table1[[#This Row],[PRICEEACH]]*Table1[[#This Row],[QUANTITYORDERED]]</f>
        <v>3619.44</v>
      </c>
      <c r="F307" s="1">
        <v>38385</v>
      </c>
      <c r="G307" s="12" t="s">
        <v>2848</v>
      </c>
      <c r="H307">
        <v>1</v>
      </c>
      <c r="I307">
        <v>2</v>
      </c>
      <c r="J307" s="3">
        <v>2005</v>
      </c>
      <c r="K307" s="3" t="s">
        <v>3468</v>
      </c>
      <c r="L307">
        <v>68</v>
      </c>
      <c r="M307" t="s">
        <v>3262</v>
      </c>
      <c r="N307" t="s">
        <v>3310</v>
      </c>
      <c r="O307" s="10" t="s">
        <v>2906</v>
      </c>
      <c r="P307" t="s">
        <v>2907</v>
      </c>
      <c r="Q307" t="s">
        <v>2908</v>
      </c>
      <c r="R307" t="s">
        <v>3519</v>
      </c>
      <c r="S307" t="s">
        <v>2860</v>
      </c>
      <c r="T307">
        <v>44000</v>
      </c>
      <c r="U307" t="s">
        <v>2861</v>
      </c>
      <c r="V307" t="s">
        <v>2909</v>
      </c>
      <c r="W307" t="s">
        <v>2910</v>
      </c>
      <c r="X307" t="s">
        <v>2867</v>
      </c>
    </row>
    <row r="308" spans="1:24" hidden="1" x14ac:dyDescent="0.25">
      <c r="A308">
        <v>10375</v>
      </c>
      <c r="B308">
        <v>37</v>
      </c>
      <c r="C308" s="2">
        <v>100</v>
      </c>
      <c r="D308" s="3">
        <v>3</v>
      </c>
      <c r="E308" s="4">
        <f>Table1[[#This Row],[PRICEEACH]]*Table1[[#This Row],[QUANTITYORDERED]]</f>
        <v>3700</v>
      </c>
      <c r="F308" s="1">
        <v>38385</v>
      </c>
      <c r="G308" s="12" t="s">
        <v>2848</v>
      </c>
      <c r="H308">
        <v>1</v>
      </c>
      <c r="I308">
        <v>2</v>
      </c>
      <c r="J308" s="3">
        <v>2005</v>
      </c>
      <c r="K308" s="3" t="s">
        <v>2849</v>
      </c>
      <c r="L308">
        <v>99</v>
      </c>
      <c r="M308" t="s">
        <v>3257</v>
      </c>
      <c r="N308" t="s">
        <v>3310</v>
      </c>
      <c r="O308" s="10" t="s">
        <v>2906</v>
      </c>
      <c r="P308" t="s">
        <v>2907</v>
      </c>
      <c r="Q308" t="s">
        <v>2908</v>
      </c>
      <c r="R308" t="s">
        <v>3519</v>
      </c>
      <c r="S308" t="s">
        <v>2860</v>
      </c>
      <c r="T308">
        <v>44000</v>
      </c>
      <c r="U308" t="s">
        <v>2861</v>
      </c>
      <c r="V308" t="s">
        <v>2909</v>
      </c>
      <c r="W308" t="s">
        <v>2910</v>
      </c>
      <c r="X308" t="s">
        <v>2867</v>
      </c>
    </row>
    <row r="309" spans="1:24" hidden="1" x14ac:dyDescent="0.25">
      <c r="A309">
        <v>10375</v>
      </c>
      <c r="B309">
        <v>49</v>
      </c>
      <c r="C309" s="2">
        <v>78.92</v>
      </c>
      <c r="D309" s="3">
        <v>13</v>
      </c>
      <c r="E309" s="4">
        <f>Table1[[#This Row],[PRICEEACH]]*Table1[[#This Row],[QUANTITYORDERED]]</f>
        <v>3867.08</v>
      </c>
      <c r="F309" s="1">
        <v>38385</v>
      </c>
      <c r="G309" s="12" t="s">
        <v>2848</v>
      </c>
      <c r="H309">
        <v>1</v>
      </c>
      <c r="I309">
        <v>2</v>
      </c>
      <c r="J309" s="3">
        <v>2005</v>
      </c>
      <c r="K309" s="3" t="s">
        <v>2849</v>
      </c>
      <c r="L309">
        <v>150</v>
      </c>
      <c r="M309" t="s">
        <v>3142</v>
      </c>
      <c r="N309" t="s">
        <v>3310</v>
      </c>
      <c r="O309" s="10" t="s">
        <v>2906</v>
      </c>
      <c r="P309" t="s">
        <v>2907</v>
      </c>
      <c r="Q309" t="s">
        <v>2908</v>
      </c>
      <c r="R309" t="s">
        <v>3519</v>
      </c>
      <c r="S309" t="s">
        <v>2860</v>
      </c>
      <c r="T309">
        <v>44000</v>
      </c>
      <c r="U309" t="s">
        <v>2861</v>
      </c>
      <c r="V309" t="s">
        <v>2909</v>
      </c>
      <c r="W309" t="s">
        <v>2910</v>
      </c>
      <c r="X309" t="s">
        <v>2867</v>
      </c>
    </row>
    <row r="310" spans="1:24" hidden="1" x14ac:dyDescent="0.25">
      <c r="A310">
        <v>10375</v>
      </c>
      <c r="B310">
        <v>41</v>
      </c>
      <c r="C310" s="2">
        <v>100</v>
      </c>
      <c r="D310" s="3">
        <v>15</v>
      </c>
      <c r="E310" s="4">
        <f>Table1[[#This Row],[PRICEEACH]]*Table1[[#This Row],[QUANTITYORDERED]]</f>
        <v>4100</v>
      </c>
      <c r="F310" s="1">
        <v>38385</v>
      </c>
      <c r="G310" s="12" t="s">
        <v>2848</v>
      </c>
      <c r="H310">
        <v>1</v>
      </c>
      <c r="I310">
        <v>2</v>
      </c>
      <c r="J310" s="3">
        <v>2005</v>
      </c>
      <c r="K310" s="3" t="s">
        <v>2849</v>
      </c>
      <c r="L310">
        <v>102</v>
      </c>
      <c r="M310" t="s">
        <v>3263</v>
      </c>
      <c r="N310" t="s">
        <v>3310</v>
      </c>
      <c r="O310" s="10" t="s">
        <v>2906</v>
      </c>
      <c r="P310" t="s">
        <v>2907</v>
      </c>
      <c r="Q310" t="s">
        <v>2908</v>
      </c>
      <c r="R310" t="s">
        <v>3519</v>
      </c>
      <c r="S310" t="s">
        <v>2860</v>
      </c>
      <c r="T310">
        <v>44000</v>
      </c>
      <c r="U310" t="s">
        <v>2861</v>
      </c>
      <c r="V310" t="s">
        <v>2909</v>
      </c>
      <c r="W310" t="s">
        <v>2910</v>
      </c>
      <c r="X310" t="s">
        <v>2867</v>
      </c>
    </row>
    <row r="311" spans="1:24" hidden="1" x14ac:dyDescent="0.25">
      <c r="A311">
        <v>10375</v>
      </c>
      <c r="B311">
        <v>43</v>
      </c>
      <c r="C311" s="2">
        <v>100</v>
      </c>
      <c r="D311" s="3">
        <v>2</v>
      </c>
      <c r="E311" s="4">
        <f>Table1[[#This Row],[PRICEEACH]]*Table1[[#This Row],[QUANTITYORDERED]]</f>
        <v>4300</v>
      </c>
      <c r="F311" s="1">
        <v>38385</v>
      </c>
      <c r="G311" s="12" t="s">
        <v>2848</v>
      </c>
      <c r="H311">
        <v>1</v>
      </c>
      <c r="I311">
        <v>2</v>
      </c>
      <c r="J311" s="3">
        <v>2005</v>
      </c>
      <c r="K311" s="3" t="s">
        <v>3181</v>
      </c>
      <c r="L311">
        <v>72</v>
      </c>
      <c r="M311" t="s">
        <v>3254</v>
      </c>
      <c r="N311" t="s">
        <v>3310</v>
      </c>
      <c r="O311" s="10" t="s">
        <v>2906</v>
      </c>
      <c r="P311" t="s">
        <v>2907</v>
      </c>
      <c r="Q311" t="s">
        <v>2908</v>
      </c>
      <c r="R311" t="s">
        <v>3519</v>
      </c>
      <c r="S311" t="s">
        <v>2860</v>
      </c>
      <c r="T311">
        <v>44000</v>
      </c>
      <c r="U311" t="s">
        <v>2861</v>
      </c>
      <c r="V311" t="s">
        <v>2909</v>
      </c>
      <c r="W311" t="s">
        <v>2910</v>
      </c>
      <c r="X311" t="s">
        <v>2931</v>
      </c>
    </row>
    <row r="312" spans="1:24" hidden="1" x14ac:dyDescent="0.25">
      <c r="A312">
        <v>10375</v>
      </c>
      <c r="B312">
        <v>44</v>
      </c>
      <c r="C312" s="2">
        <v>100</v>
      </c>
      <c r="D312" s="3">
        <v>11</v>
      </c>
      <c r="E312" s="4">
        <f>Table1[[#This Row],[PRICEEACH]]*Table1[[#This Row],[QUANTITYORDERED]]</f>
        <v>4400</v>
      </c>
      <c r="F312" s="1">
        <v>38385</v>
      </c>
      <c r="G312" s="12" t="s">
        <v>2848</v>
      </c>
      <c r="H312">
        <v>1</v>
      </c>
      <c r="I312">
        <v>2</v>
      </c>
      <c r="J312" s="3">
        <v>2005</v>
      </c>
      <c r="K312" s="3" t="s">
        <v>3181</v>
      </c>
      <c r="L312">
        <v>80</v>
      </c>
      <c r="M312" t="s">
        <v>3276</v>
      </c>
      <c r="N312" t="s">
        <v>3310</v>
      </c>
      <c r="O312" s="10" t="s">
        <v>2906</v>
      </c>
      <c r="P312" t="s">
        <v>2907</v>
      </c>
      <c r="Q312" t="s">
        <v>2908</v>
      </c>
      <c r="R312" t="s">
        <v>3519</v>
      </c>
      <c r="S312" t="s">
        <v>2860</v>
      </c>
      <c r="T312">
        <v>44000</v>
      </c>
      <c r="U312" t="s">
        <v>2861</v>
      </c>
      <c r="V312" t="s">
        <v>2909</v>
      </c>
      <c r="W312" t="s">
        <v>2910</v>
      </c>
      <c r="X312" t="s">
        <v>2867</v>
      </c>
    </row>
    <row r="313" spans="1:24" hidden="1" x14ac:dyDescent="0.25">
      <c r="A313">
        <v>10375</v>
      </c>
      <c r="B313">
        <v>49</v>
      </c>
      <c r="C313" s="2">
        <v>100</v>
      </c>
      <c r="D313" s="3">
        <v>8</v>
      </c>
      <c r="E313" s="4">
        <f>Table1[[#This Row],[PRICEEACH]]*Table1[[#This Row],[QUANTITYORDERED]]</f>
        <v>4900</v>
      </c>
      <c r="F313" s="1">
        <v>38385</v>
      </c>
      <c r="G313" s="12" t="s">
        <v>2848</v>
      </c>
      <c r="H313">
        <v>1</v>
      </c>
      <c r="I313">
        <v>2</v>
      </c>
      <c r="J313" s="3">
        <v>2005</v>
      </c>
      <c r="K313" s="3" t="s">
        <v>2849</v>
      </c>
      <c r="L313">
        <v>81</v>
      </c>
      <c r="M313" t="s">
        <v>3267</v>
      </c>
      <c r="N313" t="s">
        <v>3310</v>
      </c>
      <c r="O313" s="10" t="s">
        <v>2906</v>
      </c>
      <c r="P313" t="s">
        <v>2907</v>
      </c>
      <c r="Q313" t="s">
        <v>2908</v>
      </c>
      <c r="R313" t="s">
        <v>3519</v>
      </c>
      <c r="S313" t="s">
        <v>2860</v>
      </c>
      <c r="T313">
        <v>44000</v>
      </c>
      <c r="U313" t="s">
        <v>2861</v>
      </c>
      <c r="V313" t="s">
        <v>2909</v>
      </c>
      <c r="W313" t="s">
        <v>2910</v>
      </c>
      <c r="X313" t="s">
        <v>2867</v>
      </c>
    </row>
    <row r="314" spans="1:24" hidden="1" x14ac:dyDescent="0.25">
      <c r="A314">
        <v>10376</v>
      </c>
      <c r="B314">
        <v>35</v>
      </c>
      <c r="C314" s="2">
        <v>100</v>
      </c>
      <c r="D314" s="3">
        <v>1</v>
      </c>
      <c r="E314" s="4">
        <f>Table1[[#This Row],[PRICEEACH]]*Table1[[#This Row],[QUANTITYORDERED]]</f>
        <v>3500</v>
      </c>
      <c r="F314" s="1">
        <v>38385</v>
      </c>
      <c r="G314" s="12" t="s">
        <v>2848</v>
      </c>
      <c r="H314">
        <v>1</v>
      </c>
      <c r="I314">
        <v>2</v>
      </c>
      <c r="J314" s="3">
        <v>2005</v>
      </c>
      <c r="K314" s="3" t="s">
        <v>3331</v>
      </c>
      <c r="L314">
        <v>117</v>
      </c>
      <c r="M314" t="s">
        <v>3146</v>
      </c>
      <c r="N314" t="s">
        <v>3457</v>
      </c>
      <c r="O314" s="10">
        <v>3105552373</v>
      </c>
      <c r="P314" t="s">
        <v>3458</v>
      </c>
      <c r="Q314" t="s">
        <v>3147</v>
      </c>
      <c r="R314" t="s">
        <v>2870</v>
      </c>
      <c r="S314" t="s">
        <v>2853</v>
      </c>
      <c r="T314">
        <v>92561</v>
      </c>
      <c r="U314" t="s">
        <v>2854</v>
      </c>
      <c r="V314" t="s">
        <v>2871</v>
      </c>
      <c r="W314" t="s">
        <v>2992</v>
      </c>
      <c r="X314" t="s">
        <v>2867</v>
      </c>
    </row>
    <row r="315" spans="1:24" hidden="1" x14ac:dyDescent="0.25">
      <c r="A315">
        <v>10377</v>
      </c>
      <c r="B315">
        <v>24</v>
      </c>
      <c r="C315" s="2">
        <v>67.83</v>
      </c>
      <c r="D315" s="3">
        <v>5</v>
      </c>
      <c r="E315" s="4">
        <f>Table1[[#This Row],[PRICEEACH]]*Table1[[#This Row],[QUANTITYORDERED]]</f>
        <v>1627.92</v>
      </c>
      <c r="F315" s="1">
        <v>38385</v>
      </c>
      <c r="G315" s="12" t="s">
        <v>2848</v>
      </c>
      <c r="H315">
        <v>1</v>
      </c>
      <c r="I315">
        <v>2</v>
      </c>
      <c r="J315" s="3">
        <v>2005</v>
      </c>
      <c r="K315" s="3" t="s">
        <v>3331</v>
      </c>
      <c r="L315">
        <v>79</v>
      </c>
      <c r="M315" t="s">
        <v>3149</v>
      </c>
      <c r="N315" t="s">
        <v>2915</v>
      </c>
      <c r="O315" s="10" t="s">
        <v>3313</v>
      </c>
      <c r="P315" t="s">
        <v>3314</v>
      </c>
      <c r="Q315" t="s">
        <v>2916</v>
      </c>
      <c r="R315" t="s">
        <v>3508</v>
      </c>
      <c r="S315" t="s">
        <v>2917</v>
      </c>
      <c r="T315">
        <v>21240</v>
      </c>
      <c r="U315" t="s">
        <v>2861</v>
      </c>
      <c r="V315" t="s">
        <v>2918</v>
      </c>
      <c r="W315" t="s">
        <v>2919</v>
      </c>
      <c r="X315" t="s">
        <v>2857</v>
      </c>
    </row>
    <row r="316" spans="1:24" hidden="1" x14ac:dyDescent="0.25">
      <c r="A316">
        <v>10377</v>
      </c>
      <c r="B316">
        <v>31</v>
      </c>
      <c r="C316" s="2">
        <v>67.760000000000005</v>
      </c>
      <c r="D316" s="3">
        <v>4</v>
      </c>
      <c r="E316" s="4">
        <f>Table1[[#This Row],[PRICEEACH]]*Table1[[#This Row],[QUANTITYORDERED]]</f>
        <v>2100.56</v>
      </c>
      <c r="F316" s="1">
        <v>38385</v>
      </c>
      <c r="G316" s="12" t="s">
        <v>2848</v>
      </c>
      <c r="H316">
        <v>1</v>
      </c>
      <c r="I316">
        <v>2</v>
      </c>
      <c r="J316" s="3">
        <v>2005</v>
      </c>
      <c r="K316" s="3" t="s">
        <v>3331</v>
      </c>
      <c r="L316">
        <v>77</v>
      </c>
      <c r="M316" t="s">
        <v>3194</v>
      </c>
      <c r="N316" t="s">
        <v>2915</v>
      </c>
      <c r="O316" s="10" t="s">
        <v>3313</v>
      </c>
      <c r="P316" t="s">
        <v>3314</v>
      </c>
      <c r="Q316" t="s">
        <v>2916</v>
      </c>
      <c r="R316" t="s">
        <v>3508</v>
      </c>
      <c r="S316" t="s">
        <v>2917</v>
      </c>
      <c r="T316">
        <v>21240</v>
      </c>
      <c r="U316" t="s">
        <v>2861</v>
      </c>
      <c r="V316" t="s">
        <v>2918</v>
      </c>
      <c r="W316" t="s">
        <v>2919</v>
      </c>
      <c r="X316" t="s">
        <v>2857</v>
      </c>
    </row>
    <row r="317" spans="1:24" hidden="1" x14ac:dyDescent="0.25">
      <c r="A317">
        <v>10377</v>
      </c>
      <c r="B317">
        <v>35</v>
      </c>
      <c r="C317" s="2">
        <v>100</v>
      </c>
      <c r="D317" s="3">
        <v>2</v>
      </c>
      <c r="E317" s="4">
        <f>Table1[[#This Row],[PRICEEACH]]*Table1[[#This Row],[QUANTITYORDERED]]</f>
        <v>3500</v>
      </c>
      <c r="F317" s="1">
        <v>38385</v>
      </c>
      <c r="G317" s="12" t="s">
        <v>2848</v>
      </c>
      <c r="H317">
        <v>1</v>
      </c>
      <c r="I317">
        <v>2</v>
      </c>
      <c r="J317" s="3">
        <v>2005</v>
      </c>
      <c r="K317" s="3" t="s">
        <v>3331</v>
      </c>
      <c r="L317">
        <v>141</v>
      </c>
      <c r="M317" t="s">
        <v>3163</v>
      </c>
      <c r="N317" t="s">
        <v>2915</v>
      </c>
      <c r="O317" s="10" t="s">
        <v>3313</v>
      </c>
      <c r="P317" t="s">
        <v>3314</v>
      </c>
      <c r="Q317" t="s">
        <v>2916</v>
      </c>
      <c r="R317" t="s">
        <v>3508</v>
      </c>
      <c r="S317" t="s">
        <v>2917</v>
      </c>
      <c r="T317">
        <v>21240</v>
      </c>
      <c r="U317" t="s">
        <v>2861</v>
      </c>
      <c r="V317" t="s">
        <v>2918</v>
      </c>
      <c r="W317" t="s">
        <v>2919</v>
      </c>
      <c r="X317" t="s">
        <v>2867</v>
      </c>
    </row>
    <row r="318" spans="1:24" hidden="1" x14ac:dyDescent="0.25">
      <c r="A318">
        <v>10377</v>
      </c>
      <c r="B318">
        <v>36</v>
      </c>
      <c r="C318" s="2">
        <v>100</v>
      </c>
      <c r="D318" s="3">
        <v>6</v>
      </c>
      <c r="E318" s="4">
        <f>Table1[[#This Row],[PRICEEACH]]*Table1[[#This Row],[QUANTITYORDERED]]</f>
        <v>3600</v>
      </c>
      <c r="F318" s="1">
        <v>38385</v>
      </c>
      <c r="G318" s="12" t="s">
        <v>2848</v>
      </c>
      <c r="H318">
        <v>1</v>
      </c>
      <c r="I318">
        <v>2</v>
      </c>
      <c r="J318" s="3">
        <v>2005</v>
      </c>
      <c r="K318" s="3" t="s">
        <v>3331</v>
      </c>
      <c r="L318">
        <v>142</v>
      </c>
      <c r="M318" t="s">
        <v>3195</v>
      </c>
      <c r="N318" t="s">
        <v>2915</v>
      </c>
      <c r="O318" s="10" t="s">
        <v>3313</v>
      </c>
      <c r="P318" t="s">
        <v>3314</v>
      </c>
      <c r="Q318" t="s">
        <v>2916</v>
      </c>
      <c r="R318" t="s">
        <v>3508</v>
      </c>
      <c r="S318" t="s">
        <v>2917</v>
      </c>
      <c r="T318">
        <v>21240</v>
      </c>
      <c r="U318" t="s">
        <v>2861</v>
      </c>
      <c r="V318" t="s">
        <v>2918</v>
      </c>
      <c r="W318" t="s">
        <v>2919</v>
      </c>
      <c r="X318" t="s">
        <v>2867</v>
      </c>
    </row>
    <row r="319" spans="1:24" hidden="1" x14ac:dyDescent="0.25">
      <c r="A319">
        <v>10377</v>
      </c>
      <c r="B319">
        <v>39</v>
      </c>
      <c r="C319" s="2">
        <v>100</v>
      </c>
      <c r="D319" s="3">
        <v>3</v>
      </c>
      <c r="E319" s="4">
        <f>Table1[[#This Row],[PRICEEACH]]*Table1[[#This Row],[QUANTITYORDERED]]</f>
        <v>3900</v>
      </c>
      <c r="F319" s="1">
        <v>38385</v>
      </c>
      <c r="G319" s="12" t="s">
        <v>2848</v>
      </c>
      <c r="H319">
        <v>1</v>
      </c>
      <c r="I319">
        <v>2</v>
      </c>
      <c r="J319" s="3">
        <v>2005</v>
      </c>
      <c r="K319" s="3" t="s">
        <v>3331</v>
      </c>
      <c r="L319">
        <v>169</v>
      </c>
      <c r="M319" t="s">
        <v>3211</v>
      </c>
      <c r="N319" t="s">
        <v>2915</v>
      </c>
      <c r="O319" s="10" t="s">
        <v>3313</v>
      </c>
      <c r="P319" t="s">
        <v>3314</v>
      </c>
      <c r="Q319" t="s">
        <v>2916</v>
      </c>
      <c r="R319" t="s">
        <v>3508</v>
      </c>
      <c r="S319" t="s">
        <v>2917</v>
      </c>
      <c r="T319">
        <v>21240</v>
      </c>
      <c r="U319" t="s">
        <v>2861</v>
      </c>
      <c r="V319" t="s">
        <v>2918</v>
      </c>
      <c r="W319" t="s">
        <v>2919</v>
      </c>
      <c r="X319" t="s">
        <v>2931</v>
      </c>
    </row>
    <row r="320" spans="1:24" hidden="1" x14ac:dyDescent="0.25">
      <c r="A320">
        <v>10377</v>
      </c>
      <c r="B320">
        <v>50</v>
      </c>
      <c r="C320" s="2">
        <v>100</v>
      </c>
      <c r="D320" s="3">
        <v>1</v>
      </c>
      <c r="E320" s="4">
        <f>Table1[[#This Row],[PRICEEACH]]*Table1[[#This Row],[QUANTITYORDERED]]</f>
        <v>5000</v>
      </c>
      <c r="F320" s="1">
        <v>38385</v>
      </c>
      <c r="G320" s="12" t="s">
        <v>2848</v>
      </c>
      <c r="H320">
        <v>1</v>
      </c>
      <c r="I320">
        <v>2</v>
      </c>
      <c r="J320" s="3">
        <v>2005</v>
      </c>
      <c r="K320" s="3" t="s">
        <v>3331</v>
      </c>
      <c r="L320">
        <v>115</v>
      </c>
      <c r="M320" t="s">
        <v>3156</v>
      </c>
      <c r="N320" t="s">
        <v>2915</v>
      </c>
      <c r="O320" s="10" t="s">
        <v>3313</v>
      </c>
      <c r="P320" t="s">
        <v>3314</v>
      </c>
      <c r="Q320" t="s">
        <v>2916</v>
      </c>
      <c r="R320" t="s">
        <v>3508</v>
      </c>
      <c r="S320" t="s">
        <v>2917</v>
      </c>
      <c r="T320">
        <v>21240</v>
      </c>
      <c r="U320" t="s">
        <v>2861</v>
      </c>
      <c r="V320" t="s">
        <v>2918</v>
      </c>
      <c r="W320" t="s">
        <v>2919</v>
      </c>
      <c r="X320" t="s">
        <v>2867</v>
      </c>
    </row>
    <row r="321" spans="1:24" hidden="1" x14ac:dyDescent="0.25">
      <c r="A321">
        <v>10378</v>
      </c>
      <c r="B321">
        <v>34</v>
      </c>
      <c r="C321" s="2">
        <v>42.64</v>
      </c>
      <c r="D321" s="3">
        <v>5</v>
      </c>
      <c r="E321" s="4">
        <f>Table1[[#This Row],[PRICEEACH]]*Table1[[#This Row],[QUANTITYORDERED]]</f>
        <v>1449.76</v>
      </c>
      <c r="F321" s="1">
        <v>38385</v>
      </c>
      <c r="G321" s="12" t="s">
        <v>2848</v>
      </c>
      <c r="H321">
        <v>1</v>
      </c>
      <c r="I321">
        <v>2</v>
      </c>
      <c r="J321" s="3">
        <v>2005</v>
      </c>
      <c r="K321" s="3" t="s">
        <v>3331</v>
      </c>
      <c r="L321">
        <v>124</v>
      </c>
      <c r="M321" t="s">
        <v>3180</v>
      </c>
      <c r="N321" t="s">
        <v>3329</v>
      </c>
      <c r="O321" s="10" t="s">
        <v>3330</v>
      </c>
      <c r="P321" t="s">
        <v>2946</v>
      </c>
      <c r="Q321" t="s">
        <v>2947</v>
      </c>
      <c r="R321" t="s">
        <v>3485</v>
      </c>
      <c r="S321" t="s">
        <v>2948</v>
      </c>
      <c r="T321">
        <v>28034</v>
      </c>
      <c r="U321" t="s">
        <v>2861</v>
      </c>
      <c r="V321" t="s">
        <v>2949</v>
      </c>
      <c r="W321" t="s">
        <v>2950</v>
      </c>
      <c r="X321" t="s">
        <v>2857</v>
      </c>
    </row>
    <row r="322" spans="1:24" hidden="1" x14ac:dyDescent="0.25">
      <c r="A322">
        <v>10378</v>
      </c>
      <c r="B322">
        <v>33</v>
      </c>
      <c r="C322" s="2">
        <v>53.27</v>
      </c>
      <c r="D322" s="3">
        <v>3</v>
      </c>
      <c r="E322" s="4">
        <f>Table1[[#This Row],[PRICEEACH]]*Table1[[#This Row],[QUANTITYORDERED]]</f>
        <v>1757.91</v>
      </c>
      <c r="F322" s="1">
        <v>38385</v>
      </c>
      <c r="G322" s="12" t="s">
        <v>2848</v>
      </c>
      <c r="H322">
        <v>1</v>
      </c>
      <c r="I322">
        <v>2</v>
      </c>
      <c r="J322" s="3">
        <v>2005</v>
      </c>
      <c r="K322" s="3" t="s">
        <v>3331</v>
      </c>
      <c r="L322">
        <v>140</v>
      </c>
      <c r="M322" t="s">
        <v>3249</v>
      </c>
      <c r="N322" t="s">
        <v>3329</v>
      </c>
      <c r="O322" s="10" t="s">
        <v>3330</v>
      </c>
      <c r="P322" t="s">
        <v>2946</v>
      </c>
      <c r="Q322" t="s">
        <v>2947</v>
      </c>
      <c r="R322" t="s">
        <v>3485</v>
      </c>
      <c r="S322" t="s">
        <v>2948</v>
      </c>
      <c r="T322">
        <v>28034</v>
      </c>
      <c r="U322" t="s">
        <v>2861</v>
      </c>
      <c r="V322" t="s">
        <v>2949</v>
      </c>
      <c r="W322" t="s">
        <v>2950</v>
      </c>
      <c r="X322" t="s">
        <v>2857</v>
      </c>
    </row>
    <row r="323" spans="1:24" hidden="1" x14ac:dyDescent="0.25">
      <c r="A323">
        <v>10378</v>
      </c>
      <c r="B323">
        <v>46</v>
      </c>
      <c r="C323" s="2">
        <v>41.54</v>
      </c>
      <c r="D323" s="3">
        <v>6</v>
      </c>
      <c r="E323" s="4">
        <f>Table1[[#This Row],[PRICEEACH]]*Table1[[#This Row],[QUANTITYORDERED]]</f>
        <v>1910.84</v>
      </c>
      <c r="F323" s="1">
        <v>38385</v>
      </c>
      <c r="G323" s="12" t="s">
        <v>2848</v>
      </c>
      <c r="H323">
        <v>1</v>
      </c>
      <c r="I323">
        <v>2</v>
      </c>
      <c r="J323" s="3">
        <v>2005</v>
      </c>
      <c r="K323" s="3" t="s">
        <v>3331</v>
      </c>
      <c r="L323">
        <v>61</v>
      </c>
      <c r="M323" t="s">
        <v>3245</v>
      </c>
      <c r="N323" t="s">
        <v>3329</v>
      </c>
      <c r="O323" s="10" t="s">
        <v>3330</v>
      </c>
      <c r="P323" t="s">
        <v>2946</v>
      </c>
      <c r="Q323" t="s">
        <v>2947</v>
      </c>
      <c r="R323" t="s">
        <v>3485</v>
      </c>
      <c r="S323" t="s">
        <v>2948</v>
      </c>
      <c r="T323">
        <v>28034</v>
      </c>
      <c r="U323" t="s">
        <v>2861</v>
      </c>
      <c r="V323" t="s">
        <v>2949</v>
      </c>
      <c r="W323" t="s">
        <v>2950</v>
      </c>
      <c r="X323" t="s">
        <v>2857</v>
      </c>
    </row>
    <row r="324" spans="1:24" hidden="1" x14ac:dyDescent="0.25">
      <c r="A324">
        <v>10378</v>
      </c>
      <c r="B324">
        <v>22</v>
      </c>
      <c r="C324" s="2">
        <v>100</v>
      </c>
      <c r="D324" s="3">
        <v>4</v>
      </c>
      <c r="E324" s="4">
        <f>Table1[[#This Row],[PRICEEACH]]*Table1[[#This Row],[QUANTITYORDERED]]</f>
        <v>2200</v>
      </c>
      <c r="F324" s="1">
        <v>38385</v>
      </c>
      <c r="G324" s="12" t="s">
        <v>2848</v>
      </c>
      <c r="H324">
        <v>1</v>
      </c>
      <c r="I324">
        <v>2</v>
      </c>
      <c r="J324" s="3">
        <v>2005</v>
      </c>
      <c r="K324" s="3" t="s">
        <v>3331</v>
      </c>
      <c r="L324">
        <v>80</v>
      </c>
      <c r="M324" t="s">
        <v>3214</v>
      </c>
      <c r="N324" t="s">
        <v>3329</v>
      </c>
      <c r="O324" s="10" t="s">
        <v>3330</v>
      </c>
      <c r="P324" t="s">
        <v>2946</v>
      </c>
      <c r="Q324" t="s">
        <v>2947</v>
      </c>
      <c r="R324" t="s">
        <v>3485</v>
      </c>
      <c r="S324" t="s">
        <v>2948</v>
      </c>
      <c r="T324">
        <v>28034</v>
      </c>
      <c r="U324" t="s">
        <v>2861</v>
      </c>
      <c r="V324" t="s">
        <v>2949</v>
      </c>
      <c r="W324" t="s">
        <v>2950</v>
      </c>
      <c r="X324" t="s">
        <v>2857</v>
      </c>
    </row>
    <row r="325" spans="1:24" hidden="1" x14ac:dyDescent="0.25">
      <c r="A325">
        <v>10378</v>
      </c>
      <c r="B325">
        <v>28</v>
      </c>
      <c r="C325" s="2">
        <v>100</v>
      </c>
      <c r="D325" s="3">
        <v>9</v>
      </c>
      <c r="E325" s="4">
        <f>Table1[[#This Row],[PRICEEACH]]*Table1[[#This Row],[QUANTITYORDERED]]</f>
        <v>2800</v>
      </c>
      <c r="F325" s="1">
        <v>38385</v>
      </c>
      <c r="G325" s="12" t="s">
        <v>2848</v>
      </c>
      <c r="H325">
        <v>1</v>
      </c>
      <c r="I325">
        <v>2</v>
      </c>
      <c r="J325" s="3">
        <v>2005</v>
      </c>
      <c r="K325" s="3" t="s">
        <v>2849</v>
      </c>
      <c r="L325">
        <v>62</v>
      </c>
      <c r="M325" t="s">
        <v>3218</v>
      </c>
      <c r="N325" t="s">
        <v>3329</v>
      </c>
      <c r="O325" s="10" t="s">
        <v>3330</v>
      </c>
      <c r="P325" t="s">
        <v>2946</v>
      </c>
      <c r="Q325" t="s">
        <v>2947</v>
      </c>
      <c r="R325" t="s">
        <v>3485</v>
      </c>
      <c r="S325" t="s">
        <v>2948</v>
      </c>
      <c r="T325">
        <v>28034</v>
      </c>
      <c r="U325" t="s">
        <v>2861</v>
      </c>
      <c r="V325" t="s">
        <v>2949</v>
      </c>
      <c r="W325" t="s">
        <v>2950</v>
      </c>
      <c r="X325" t="s">
        <v>2867</v>
      </c>
    </row>
    <row r="326" spans="1:24" hidden="1" x14ac:dyDescent="0.25">
      <c r="A326">
        <v>10378</v>
      </c>
      <c r="B326">
        <v>49</v>
      </c>
      <c r="C326" s="2">
        <v>67.14</v>
      </c>
      <c r="D326" s="3">
        <v>8</v>
      </c>
      <c r="E326" s="4">
        <f>Table1[[#This Row],[PRICEEACH]]*Table1[[#This Row],[QUANTITYORDERED]]</f>
        <v>3289.86</v>
      </c>
      <c r="F326" s="1">
        <v>38385</v>
      </c>
      <c r="G326" s="12" t="s">
        <v>2848</v>
      </c>
      <c r="H326">
        <v>1</v>
      </c>
      <c r="I326">
        <v>2</v>
      </c>
      <c r="J326" s="3">
        <v>2005</v>
      </c>
      <c r="K326" s="3" t="s">
        <v>3331</v>
      </c>
      <c r="L326">
        <v>148</v>
      </c>
      <c r="M326" t="s">
        <v>3225</v>
      </c>
      <c r="N326" t="s">
        <v>3329</v>
      </c>
      <c r="O326" s="10" t="s">
        <v>3330</v>
      </c>
      <c r="P326" t="s">
        <v>2946</v>
      </c>
      <c r="Q326" t="s">
        <v>2947</v>
      </c>
      <c r="R326" t="s">
        <v>3485</v>
      </c>
      <c r="S326" t="s">
        <v>2948</v>
      </c>
      <c r="T326">
        <v>28034</v>
      </c>
      <c r="U326" t="s">
        <v>2861</v>
      </c>
      <c r="V326" t="s">
        <v>2949</v>
      </c>
      <c r="W326" t="s">
        <v>2950</v>
      </c>
      <c r="X326" t="s">
        <v>2867</v>
      </c>
    </row>
    <row r="327" spans="1:24" hidden="1" x14ac:dyDescent="0.25">
      <c r="A327">
        <v>10378</v>
      </c>
      <c r="B327">
        <v>40</v>
      </c>
      <c r="C327" s="2">
        <v>82.46</v>
      </c>
      <c r="D327" s="3">
        <v>1</v>
      </c>
      <c r="E327" s="4">
        <f>Table1[[#This Row],[PRICEEACH]]*Table1[[#This Row],[QUANTITYORDERED]]</f>
        <v>3298.3999999999996</v>
      </c>
      <c r="F327" s="1">
        <v>38385</v>
      </c>
      <c r="G327" s="12" t="s">
        <v>2848</v>
      </c>
      <c r="H327">
        <v>1</v>
      </c>
      <c r="I327">
        <v>2</v>
      </c>
      <c r="J327" s="3">
        <v>2005</v>
      </c>
      <c r="K327" s="3" t="s">
        <v>2849</v>
      </c>
      <c r="L327">
        <v>40</v>
      </c>
      <c r="M327" t="s">
        <v>3258</v>
      </c>
      <c r="N327" t="s">
        <v>3329</v>
      </c>
      <c r="O327" s="10" t="s">
        <v>3330</v>
      </c>
      <c r="P327" t="s">
        <v>2946</v>
      </c>
      <c r="Q327" t="s">
        <v>2947</v>
      </c>
      <c r="R327" t="s">
        <v>3485</v>
      </c>
      <c r="S327" t="s">
        <v>2948</v>
      </c>
      <c r="T327">
        <v>28034</v>
      </c>
      <c r="U327" t="s">
        <v>2861</v>
      </c>
      <c r="V327" t="s">
        <v>2949</v>
      </c>
      <c r="W327" t="s">
        <v>2950</v>
      </c>
      <c r="X327" t="s">
        <v>2867</v>
      </c>
    </row>
    <row r="328" spans="1:24" hidden="1" x14ac:dyDescent="0.25">
      <c r="A328">
        <v>10378</v>
      </c>
      <c r="B328">
        <v>41</v>
      </c>
      <c r="C328" s="2">
        <v>100</v>
      </c>
      <c r="D328" s="3">
        <v>7</v>
      </c>
      <c r="E328" s="4">
        <f>Table1[[#This Row],[PRICEEACH]]*Table1[[#This Row],[QUANTITYORDERED]]</f>
        <v>4100</v>
      </c>
      <c r="F328" s="1">
        <v>38385</v>
      </c>
      <c r="G328" s="12" t="s">
        <v>2848</v>
      </c>
      <c r="H328">
        <v>1</v>
      </c>
      <c r="I328">
        <v>2</v>
      </c>
      <c r="J328" s="3">
        <v>2005</v>
      </c>
      <c r="K328" s="3" t="s">
        <v>3331</v>
      </c>
      <c r="L328">
        <v>37</v>
      </c>
      <c r="M328" t="s">
        <v>3242</v>
      </c>
      <c r="N328" t="s">
        <v>3329</v>
      </c>
      <c r="O328" s="10" t="s">
        <v>3330</v>
      </c>
      <c r="P328" t="s">
        <v>2946</v>
      </c>
      <c r="Q328" t="s">
        <v>2947</v>
      </c>
      <c r="R328" t="s">
        <v>3485</v>
      </c>
      <c r="S328" t="s">
        <v>2948</v>
      </c>
      <c r="T328">
        <v>28034</v>
      </c>
      <c r="U328" t="s">
        <v>2861</v>
      </c>
      <c r="V328" t="s">
        <v>2949</v>
      </c>
      <c r="W328" t="s">
        <v>2950</v>
      </c>
      <c r="X328" t="s">
        <v>2867</v>
      </c>
    </row>
    <row r="329" spans="1:24" hidden="1" x14ac:dyDescent="0.25">
      <c r="A329">
        <v>10378</v>
      </c>
      <c r="B329">
        <v>41</v>
      </c>
      <c r="C329" s="2">
        <v>100</v>
      </c>
      <c r="D329" s="3">
        <v>2</v>
      </c>
      <c r="E329" s="4">
        <f>Table1[[#This Row],[PRICEEACH]]*Table1[[#This Row],[QUANTITYORDERED]]</f>
        <v>4100</v>
      </c>
      <c r="F329" s="1">
        <v>38385</v>
      </c>
      <c r="G329" s="12" t="s">
        <v>2848</v>
      </c>
      <c r="H329">
        <v>1</v>
      </c>
      <c r="I329">
        <v>2</v>
      </c>
      <c r="J329" s="3">
        <v>2005</v>
      </c>
      <c r="K329" s="3" t="s">
        <v>3331</v>
      </c>
      <c r="L329">
        <v>80</v>
      </c>
      <c r="M329" t="s">
        <v>3255</v>
      </c>
      <c r="N329" t="s">
        <v>3329</v>
      </c>
      <c r="O329" s="10" t="s">
        <v>3330</v>
      </c>
      <c r="P329" t="s">
        <v>2946</v>
      </c>
      <c r="Q329" t="s">
        <v>2947</v>
      </c>
      <c r="R329" t="s">
        <v>3485</v>
      </c>
      <c r="S329" t="s">
        <v>2948</v>
      </c>
      <c r="T329">
        <v>28034</v>
      </c>
      <c r="U329" t="s">
        <v>2861</v>
      </c>
      <c r="V329" t="s">
        <v>2949</v>
      </c>
      <c r="W329" t="s">
        <v>2950</v>
      </c>
      <c r="X329" t="s">
        <v>2867</v>
      </c>
    </row>
    <row r="330" spans="1:24" hidden="1" x14ac:dyDescent="0.25">
      <c r="A330">
        <v>10378</v>
      </c>
      <c r="B330">
        <v>43</v>
      </c>
      <c r="C330" s="2">
        <v>96.49</v>
      </c>
      <c r="D330" s="3">
        <v>10</v>
      </c>
      <c r="E330" s="4">
        <f>Table1[[#This Row],[PRICEEACH]]*Table1[[#This Row],[QUANTITYORDERED]]</f>
        <v>4149.07</v>
      </c>
      <c r="F330" s="1">
        <v>38385</v>
      </c>
      <c r="G330" s="12" t="s">
        <v>2848</v>
      </c>
      <c r="H330">
        <v>1</v>
      </c>
      <c r="I330">
        <v>2</v>
      </c>
      <c r="J330" s="3">
        <v>2005</v>
      </c>
      <c r="K330" s="3" t="s">
        <v>3331</v>
      </c>
      <c r="L330">
        <v>146</v>
      </c>
      <c r="M330" t="s">
        <v>3216</v>
      </c>
      <c r="N330" t="s">
        <v>3329</v>
      </c>
      <c r="O330" s="10" t="s">
        <v>3330</v>
      </c>
      <c r="P330" t="s">
        <v>2946</v>
      </c>
      <c r="Q330" t="s">
        <v>2947</v>
      </c>
      <c r="R330" t="s">
        <v>3485</v>
      </c>
      <c r="S330" t="s">
        <v>2948</v>
      </c>
      <c r="T330">
        <v>28034</v>
      </c>
      <c r="U330" t="s">
        <v>2861</v>
      </c>
      <c r="V330" t="s">
        <v>2949</v>
      </c>
      <c r="W330" t="s">
        <v>2950</v>
      </c>
      <c r="X330" t="s">
        <v>2867</v>
      </c>
    </row>
    <row r="331" spans="1:24" hidden="1" x14ac:dyDescent="0.25">
      <c r="A331">
        <v>10379</v>
      </c>
      <c r="B331">
        <v>27</v>
      </c>
      <c r="C331" s="2">
        <v>49.3</v>
      </c>
      <c r="D331" s="3">
        <v>1</v>
      </c>
      <c r="E331" s="4">
        <f>Table1[[#This Row],[PRICEEACH]]*Table1[[#This Row],[QUANTITYORDERED]]</f>
        <v>1331.1</v>
      </c>
      <c r="F331" s="1">
        <v>38385</v>
      </c>
      <c r="G331" s="12" t="s">
        <v>2848</v>
      </c>
      <c r="H331">
        <v>1</v>
      </c>
      <c r="I331">
        <v>2</v>
      </c>
      <c r="J331" s="3">
        <v>2005</v>
      </c>
      <c r="K331" s="3" t="s">
        <v>3468</v>
      </c>
      <c r="L331">
        <v>60</v>
      </c>
      <c r="M331" t="s">
        <v>3197</v>
      </c>
      <c r="N331" t="s">
        <v>3329</v>
      </c>
      <c r="O331" s="10" t="s">
        <v>3330</v>
      </c>
      <c r="P331" t="s">
        <v>2946</v>
      </c>
      <c r="Q331" t="s">
        <v>2947</v>
      </c>
      <c r="R331" t="s">
        <v>3485</v>
      </c>
      <c r="S331" t="s">
        <v>2948</v>
      </c>
      <c r="T331">
        <v>28034</v>
      </c>
      <c r="U331" t="s">
        <v>2861</v>
      </c>
      <c r="V331" t="s">
        <v>2949</v>
      </c>
      <c r="W331" t="s">
        <v>2950</v>
      </c>
      <c r="X331" t="s">
        <v>2857</v>
      </c>
    </row>
    <row r="332" spans="1:24" hidden="1" x14ac:dyDescent="0.25">
      <c r="A332">
        <v>10379</v>
      </c>
      <c r="B332">
        <v>32</v>
      </c>
      <c r="C332" s="2">
        <v>70.83</v>
      </c>
      <c r="D332" s="3">
        <v>4</v>
      </c>
      <c r="E332" s="4">
        <f>Table1[[#This Row],[PRICEEACH]]*Table1[[#This Row],[QUANTITYORDERED]]</f>
        <v>2266.56</v>
      </c>
      <c r="F332" s="1">
        <v>38385</v>
      </c>
      <c r="G332" s="12" t="s">
        <v>2848</v>
      </c>
      <c r="H332">
        <v>1</v>
      </c>
      <c r="I332">
        <v>2</v>
      </c>
      <c r="J332" s="3">
        <v>2005</v>
      </c>
      <c r="K332" s="3" t="s">
        <v>3331</v>
      </c>
      <c r="L332">
        <v>141</v>
      </c>
      <c r="M332" t="s">
        <v>3217</v>
      </c>
      <c r="N332" t="s">
        <v>3329</v>
      </c>
      <c r="O332" s="10" t="s">
        <v>3330</v>
      </c>
      <c r="P332" t="s">
        <v>2946</v>
      </c>
      <c r="Q332" t="s">
        <v>2947</v>
      </c>
      <c r="R332" t="s">
        <v>3485</v>
      </c>
      <c r="S332" t="s">
        <v>2948</v>
      </c>
      <c r="T332">
        <v>28034</v>
      </c>
      <c r="U332" t="s">
        <v>2861</v>
      </c>
      <c r="V332" t="s">
        <v>2949</v>
      </c>
      <c r="W332" t="s">
        <v>2950</v>
      </c>
      <c r="X332" t="s">
        <v>2857</v>
      </c>
    </row>
    <row r="333" spans="1:24" hidden="1" x14ac:dyDescent="0.25">
      <c r="A333">
        <v>10379</v>
      </c>
      <c r="B333">
        <v>29</v>
      </c>
      <c r="C333" s="2">
        <v>100</v>
      </c>
      <c r="D333" s="3">
        <v>5</v>
      </c>
      <c r="E333" s="4">
        <f>Table1[[#This Row],[PRICEEACH]]*Table1[[#This Row],[QUANTITYORDERED]]</f>
        <v>2900</v>
      </c>
      <c r="F333" s="1">
        <v>38385</v>
      </c>
      <c r="G333" s="12" t="s">
        <v>2848</v>
      </c>
      <c r="H333">
        <v>1</v>
      </c>
      <c r="I333">
        <v>2</v>
      </c>
      <c r="J333" s="3">
        <v>2005</v>
      </c>
      <c r="K333" s="3" t="s">
        <v>3331</v>
      </c>
      <c r="L333">
        <v>132</v>
      </c>
      <c r="M333" t="s">
        <v>3204</v>
      </c>
      <c r="N333" t="s">
        <v>3329</v>
      </c>
      <c r="O333" s="10" t="s">
        <v>3330</v>
      </c>
      <c r="P333" t="s">
        <v>2946</v>
      </c>
      <c r="Q333" t="s">
        <v>2947</v>
      </c>
      <c r="R333" t="s">
        <v>3485</v>
      </c>
      <c r="S333" t="s">
        <v>2948</v>
      </c>
      <c r="T333">
        <v>28034</v>
      </c>
      <c r="U333" t="s">
        <v>2861</v>
      </c>
      <c r="V333" t="s">
        <v>2949</v>
      </c>
      <c r="W333" t="s">
        <v>2950</v>
      </c>
      <c r="X333" t="s">
        <v>2867</v>
      </c>
    </row>
    <row r="334" spans="1:24" hidden="1" x14ac:dyDescent="0.25">
      <c r="A334">
        <v>10379</v>
      </c>
      <c r="B334">
        <v>32</v>
      </c>
      <c r="C334" s="2">
        <v>100</v>
      </c>
      <c r="D334" s="3">
        <v>3</v>
      </c>
      <c r="E334" s="4">
        <f>Table1[[#This Row],[PRICEEACH]]*Table1[[#This Row],[QUANTITYORDERED]]</f>
        <v>3200</v>
      </c>
      <c r="F334" s="1">
        <v>38385</v>
      </c>
      <c r="G334" s="12" t="s">
        <v>2848</v>
      </c>
      <c r="H334">
        <v>1</v>
      </c>
      <c r="I334">
        <v>2</v>
      </c>
      <c r="J334" s="3">
        <v>2005</v>
      </c>
      <c r="K334" s="3" t="s">
        <v>3331</v>
      </c>
      <c r="L334">
        <v>50</v>
      </c>
      <c r="M334" t="s">
        <v>3230</v>
      </c>
      <c r="N334" t="s">
        <v>3329</v>
      </c>
      <c r="O334" s="10" t="s">
        <v>3330</v>
      </c>
      <c r="P334" t="s">
        <v>2946</v>
      </c>
      <c r="Q334" t="s">
        <v>2947</v>
      </c>
      <c r="R334" t="s">
        <v>3485</v>
      </c>
      <c r="S334" t="s">
        <v>2948</v>
      </c>
      <c r="T334">
        <v>28034</v>
      </c>
      <c r="U334" t="s">
        <v>2861</v>
      </c>
      <c r="V334" t="s">
        <v>2949</v>
      </c>
      <c r="W334" t="s">
        <v>2950</v>
      </c>
      <c r="X334" t="s">
        <v>2867</v>
      </c>
    </row>
    <row r="335" spans="1:24" hidden="1" x14ac:dyDescent="0.25">
      <c r="A335">
        <v>10379</v>
      </c>
      <c r="B335">
        <v>39</v>
      </c>
      <c r="C335" s="2">
        <v>100</v>
      </c>
      <c r="D335" s="3">
        <v>2</v>
      </c>
      <c r="E335" s="4">
        <f>Table1[[#This Row],[PRICEEACH]]*Table1[[#This Row],[QUANTITYORDERED]]</f>
        <v>3900</v>
      </c>
      <c r="F335" s="1">
        <v>38385</v>
      </c>
      <c r="G335" s="12" t="s">
        <v>2848</v>
      </c>
      <c r="H335">
        <v>1</v>
      </c>
      <c r="I335">
        <v>2</v>
      </c>
      <c r="J335" s="3">
        <v>2005</v>
      </c>
      <c r="K335" s="3" t="s">
        <v>3468</v>
      </c>
      <c r="L335">
        <v>170</v>
      </c>
      <c r="M335" t="s">
        <v>3193</v>
      </c>
      <c r="N335" t="s">
        <v>3329</v>
      </c>
      <c r="O335" s="10" t="s">
        <v>3330</v>
      </c>
      <c r="P335" t="s">
        <v>2946</v>
      </c>
      <c r="Q335" t="s">
        <v>2947</v>
      </c>
      <c r="R335" t="s">
        <v>3485</v>
      </c>
      <c r="S335" t="s">
        <v>2948</v>
      </c>
      <c r="T335">
        <v>28034</v>
      </c>
      <c r="U335" t="s">
        <v>2861</v>
      </c>
      <c r="V335" t="s">
        <v>2949</v>
      </c>
      <c r="W335" t="s">
        <v>2950</v>
      </c>
      <c r="X335" t="s">
        <v>2867</v>
      </c>
    </row>
    <row r="336" spans="1:24" hidden="1" x14ac:dyDescent="0.25">
      <c r="A336">
        <v>10221</v>
      </c>
      <c r="B336">
        <v>23</v>
      </c>
      <c r="C336" s="2">
        <v>80.67</v>
      </c>
      <c r="D336" s="3">
        <v>5</v>
      </c>
      <c r="E336" s="4">
        <f>Table1[[#This Row],[PRICEEACH]]*Table1[[#This Row],[QUANTITYORDERED]]</f>
        <v>1855.41</v>
      </c>
      <c r="F336" s="1">
        <v>38019</v>
      </c>
      <c r="G336" s="12" t="s">
        <v>2848</v>
      </c>
      <c r="H336">
        <v>1</v>
      </c>
      <c r="I336">
        <v>2</v>
      </c>
      <c r="J336" s="3">
        <v>2004</v>
      </c>
      <c r="K336" s="3" t="s">
        <v>3212</v>
      </c>
      <c r="L336">
        <v>100</v>
      </c>
      <c r="M336" t="s">
        <v>3213</v>
      </c>
      <c r="N336" t="s">
        <v>3404</v>
      </c>
      <c r="O336" s="10" t="s">
        <v>3405</v>
      </c>
      <c r="P336" t="s">
        <v>3406</v>
      </c>
      <c r="Q336" t="s">
        <v>3058</v>
      </c>
      <c r="R336" t="s">
        <v>3502</v>
      </c>
      <c r="S336" t="s">
        <v>3060</v>
      </c>
      <c r="T336" t="s">
        <v>3059</v>
      </c>
      <c r="U336" t="s">
        <v>2861</v>
      </c>
      <c r="V336" t="s">
        <v>3061</v>
      </c>
      <c r="W336" t="s">
        <v>3062</v>
      </c>
      <c r="X336" t="s">
        <v>2857</v>
      </c>
    </row>
    <row r="337" spans="1:24" hidden="1" x14ac:dyDescent="0.25">
      <c r="A337">
        <v>10221</v>
      </c>
      <c r="B337">
        <v>23</v>
      </c>
      <c r="C337" s="2">
        <v>97</v>
      </c>
      <c r="D337" s="3">
        <v>4</v>
      </c>
      <c r="E337" s="4">
        <f>Table1[[#This Row],[PRICEEACH]]*Table1[[#This Row],[QUANTITYORDERED]]</f>
        <v>2231</v>
      </c>
      <c r="F337" s="1">
        <v>38019</v>
      </c>
      <c r="G337" s="12" t="s">
        <v>2848</v>
      </c>
      <c r="H337">
        <v>1</v>
      </c>
      <c r="I337">
        <v>2</v>
      </c>
      <c r="J337" s="3">
        <v>2004</v>
      </c>
      <c r="K337" s="3" t="s">
        <v>3207</v>
      </c>
      <c r="L337">
        <v>86</v>
      </c>
      <c r="M337" t="s">
        <v>3270</v>
      </c>
      <c r="N337" t="s">
        <v>3404</v>
      </c>
      <c r="O337" s="10" t="s">
        <v>3405</v>
      </c>
      <c r="P337" t="s">
        <v>3406</v>
      </c>
      <c r="Q337" t="s">
        <v>3058</v>
      </c>
      <c r="R337" t="s">
        <v>3502</v>
      </c>
      <c r="S337" t="s">
        <v>3060</v>
      </c>
      <c r="T337" t="s">
        <v>3059</v>
      </c>
      <c r="U337" t="s">
        <v>2861</v>
      </c>
      <c r="V337" t="s">
        <v>3061</v>
      </c>
      <c r="W337" t="s">
        <v>3062</v>
      </c>
      <c r="X337" t="s">
        <v>2857</v>
      </c>
    </row>
    <row r="338" spans="1:24" hidden="1" x14ac:dyDescent="0.25">
      <c r="A338">
        <v>10221</v>
      </c>
      <c r="B338">
        <v>33</v>
      </c>
      <c r="C338" s="2">
        <v>100</v>
      </c>
      <c r="D338" s="3">
        <v>3</v>
      </c>
      <c r="E338" s="4">
        <f>Table1[[#This Row],[PRICEEACH]]*Table1[[#This Row],[QUANTITYORDERED]]</f>
        <v>3300</v>
      </c>
      <c r="F338" s="1">
        <v>38019</v>
      </c>
      <c r="G338" s="12" t="s">
        <v>2848</v>
      </c>
      <c r="H338">
        <v>1</v>
      </c>
      <c r="I338">
        <v>2</v>
      </c>
      <c r="J338" s="3">
        <v>2004</v>
      </c>
      <c r="K338" s="3" t="s">
        <v>3468</v>
      </c>
      <c r="L338">
        <v>136</v>
      </c>
      <c r="M338" t="s">
        <v>3210</v>
      </c>
      <c r="N338" t="s">
        <v>3404</v>
      </c>
      <c r="O338" s="10" t="s">
        <v>3405</v>
      </c>
      <c r="P338" t="s">
        <v>3406</v>
      </c>
      <c r="Q338" t="s">
        <v>3058</v>
      </c>
      <c r="R338" t="s">
        <v>3502</v>
      </c>
      <c r="S338" t="s">
        <v>3060</v>
      </c>
      <c r="T338" t="s">
        <v>3059</v>
      </c>
      <c r="U338" t="s">
        <v>2861</v>
      </c>
      <c r="V338" t="s">
        <v>3061</v>
      </c>
      <c r="W338" t="s">
        <v>3062</v>
      </c>
      <c r="X338" t="s">
        <v>2867</v>
      </c>
    </row>
    <row r="339" spans="1:24" hidden="1" x14ac:dyDescent="0.25">
      <c r="A339">
        <v>10221</v>
      </c>
      <c r="B339">
        <v>39</v>
      </c>
      <c r="C339" s="2">
        <v>89.53</v>
      </c>
      <c r="D339" s="3">
        <v>2</v>
      </c>
      <c r="E339" s="4">
        <f>Table1[[#This Row],[PRICEEACH]]*Table1[[#This Row],[QUANTITYORDERED]]</f>
        <v>3491.67</v>
      </c>
      <c r="F339" s="1">
        <v>38019</v>
      </c>
      <c r="G339" s="12" t="s">
        <v>2848</v>
      </c>
      <c r="H339">
        <v>1</v>
      </c>
      <c r="I339">
        <v>2</v>
      </c>
      <c r="J339" s="3">
        <v>2004</v>
      </c>
      <c r="K339" s="3" t="s">
        <v>3468</v>
      </c>
      <c r="L339">
        <v>87</v>
      </c>
      <c r="M339" t="s">
        <v>3222</v>
      </c>
      <c r="N339" t="s">
        <v>3404</v>
      </c>
      <c r="O339" s="10" t="s">
        <v>3405</v>
      </c>
      <c r="P339" t="s">
        <v>3406</v>
      </c>
      <c r="Q339" t="s">
        <v>3058</v>
      </c>
      <c r="R339" t="s">
        <v>3502</v>
      </c>
      <c r="S339" t="s">
        <v>3060</v>
      </c>
      <c r="T339" t="s">
        <v>3059</v>
      </c>
      <c r="U339" t="s">
        <v>2861</v>
      </c>
      <c r="V339" t="s">
        <v>3061</v>
      </c>
      <c r="W339" t="s">
        <v>3062</v>
      </c>
      <c r="X339" t="s">
        <v>2867</v>
      </c>
    </row>
    <row r="340" spans="1:24" hidden="1" x14ac:dyDescent="0.25">
      <c r="A340">
        <v>10221</v>
      </c>
      <c r="B340">
        <v>49</v>
      </c>
      <c r="C340" s="2">
        <v>100</v>
      </c>
      <c r="D340" s="3">
        <v>1</v>
      </c>
      <c r="E340" s="4">
        <f>Table1[[#This Row],[PRICEEACH]]*Table1[[#This Row],[QUANTITYORDERED]]</f>
        <v>4900</v>
      </c>
      <c r="F340" s="1">
        <v>38019</v>
      </c>
      <c r="G340" s="12" t="s">
        <v>2848</v>
      </c>
      <c r="H340">
        <v>1</v>
      </c>
      <c r="I340">
        <v>2</v>
      </c>
      <c r="J340" s="3">
        <v>2004</v>
      </c>
      <c r="K340" s="3" t="s">
        <v>3207</v>
      </c>
      <c r="L340">
        <v>122</v>
      </c>
      <c r="M340" t="s">
        <v>3234</v>
      </c>
      <c r="N340" t="s">
        <v>3404</v>
      </c>
      <c r="O340" s="10" t="s">
        <v>3405</v>
      </c>
      <c r="P340" t="s">
        <v>3406</v>
      </c>
      <c r="Q340" t="s">
        <v>3058</v>
      </c>
      <c r="R340" t="s">
        <v>3502</v>
      </c>
      <c r="S340" t="s">
        <v>3060</v>
      </c>
      <c r="T340" t="s">
        <v>3059</v>
      </c>
      <c r="U340" t="s">
        <v>2861</v>
      </c>
      <c r="V340" t="s">
        <v>3061</v>
      </c>
      <c r="W340" t="s">
        <v>3062</v>
      </c>
      <c r="X340" t="s">
        <v>2867</v>
      </c>
    </row>
    <row r="341" spans="1:24" hidden="1" x14ac:dyDescent="0.25">
      <c r="A341">
        <v>10222</v>
      </c>
      <c r="B341">
        <v>31</v>
      </c>
      <c r="C341" s="2">
        <v>45.69</v>
      </c>
      <c r="D341" s="3">
        <v>7</v>
      </c>
      <c r="E341" s="4">
        <f>Table1[[#This Row],[PRICEEACH]]*Table1[[#This Row],[QUANTITYORDERED]]</f>
        <v>1416.3899999999999</v>
      </c>
      <c r="F341" s="1">
        <v>38019</v>
      </c>
      <c r="G341" s="12" t="s">
        <v>2848</v>
      </c>
      <c r="H341">
        <v>1</v>
      </c>
      <c r="I341">
        <v>2</v>
      </c>
      <c r="J341" s="3">
        <v>2004</v>
      </c>
      <c r="K341" s="3" t="s">
        <v>3181</v>
      </c>
      <c r="L341">
        <v>49</v>
      </c>
      <c r="M341" t="s">
        <v>3280</v>
      </c>
      <c r="N341" t="s">
        <v>3401</v>
      </c>
      <c r="O341" s="10">
        <v>7605558146</v>
      </c>
      <c r="P341" t="s">
        <v>3402</v>
      </c>
      <c r="Q341" t="s">
        <v>3403</v>
      </c>
      <c r="R341" t="s">
        <v>2870</v>
      </c>
      <c r="S341" t="s">
        <v>2853</v>
      </c>
      <c r="T341">
        <v>91217</v>
      </c>
      <c r="U341" t="s">
        <v>2854</v>
      </c>
      <c r="V341" t="s">
        <v>2989</v>
      </c>
      <c r="W341" t="s">
        <v>3011</v>
      </c>
      <c r="X341" t="s">
        <v>2857</v>
      </c>
    </row>
    <row r="342" spans="1:24" hidden="1" x14ac:dyDescent="0.25">
      <c r="A342">
        <v>10222</v>
      </c>
      <c r="B342">
        <v>31</v>
      </c>
      <c r="C342" s="2">
        <v>62.67</v>
      </c>
      <c r="D342" s="3">
        <v>15</v>
      </c>
      <c r="E342" s="4">
        <f>Table1[[#This Row],[PRICEEACH]]*Table1[[#This Row],[QUANTITYORDERED]]</f>
        <v>1942.77</v>
      </c>
      <c r="F342" s="1">
        <v>38019</v>
      </c>
      <c r="G342" s="12" t="s">
        <v>2848</v>
      </c>
      <c r="H342">
        <v>1</v>
      </c>
      <c r="I342">
        <v>2</v>
      </c>
      <c r="J342" s="3">
        <v>2004</v>
      </c>
      <c r="K342" s="3" t="s">
        <v>3207</v>
      </c>
      <c r="L342">
        <v>66</v>
      </c>
      <c r="M342" t="s">
        <v>3268</v>
      </c>
      <c r="N342" t="s">
        <v>3401</v>
      </c>
      <c r="O342" s="10">
        <v>7605558146</v>
      </c>
      <c r="P342" t="s">
        <v>3402</v>
      </c>
      <c r="Q342" t="s">
        <v>3403</v>
      </c>
      <c r="R342" t="s">
        <v>2870</v>
      </c>
      <c r="S342" t="s">
        <v>2853</v>
      </c>
      <c r="T342">
        <v>91217</v>
      </c>
      <c r="U342" t="s">
        <v>2854</v>
      </c>
      <c r="V342" t="s">
        <v>2989</v>
      </c>
      <c r="W342" t="s">
        <v>3011</v>
      </c>
      <c r="X342" t="s">
        <v>2857</v>
      </c>
    </row>
    <row r="343" spans="1:24" hidden="1" x14ac:dyDescent="0.25">
      <c r="A343">
        <v>10222</v>
      </c>
      <c r="B343">
        <v>36</v>
      </c>
      <c r="C343" s="2">
        <v>63.34</v>
      </c>
      <c r="D343" s="3">
        <v>18</v>
      </c>
      <c r="E343" s="4">
        <f>Table1[[#This Row],[PRICEEACH]]*Table1[[#This Row],[QUANTITYORDERED]]</f>
        <v>2280.2400000000002</v>
      </c>
      <c r="F343" s="1">
        <v>38019</v>
      </c>
      <c r="G343" s="12" t="s">
        <v>2848</v>
      </c>
      <c r="H343">
        <v>1</v>
      </c>
      <c r="I343">
        <v>2</v>
      </c>
      <c r="J343" s="3">
        <v>2004</v>
      </c>
      <c r="K343" s="3" t="s">
        <v>3207</v>
      </c>
      <c r="L343">
        <v>54</v>
      </c>
      <c r="M343" t="s">
        <v>3281</v>
      </c>
      <c r="N343" t="s">
        <v>3401</v>
      </c>
      <c r="O343" s="10">
        <v>7605558146</v>
      </c>
      <c r="P343" t="s">
        <v>3402</v>
      </c>
      <c r="Q343" t="s">
        <v>3403</v>
      </c>
      <c r="R343" t="s">
        <v>2870</v>
      </c>
      <c r="S343" t="s">
        <v>2853</v>
      </c>
      <c r="T343">
        <v>91217</v>
      </c>
      <c r="U343" t="s">
        <v>2854</v>
      </c>
      <c r="V343" t="s">
        <v>2989</v>
      </c>
      <c r="W343" t="s">
        <v>3011</v>
      </c>
      <c r="X343" t="s">
        <v>2857</v>
      </c>
    </row>
    <row r="344" spans="1:24" hidden="1" x14ac:dyDescent="0.25">
      <c r="A344">
        <v>10222</v>
      </c>
      <c r="B344">
        <v>26</v>
      </c>
      <c r="C344" s="2">
        <v>100</v>
      </c>
      <c r="D344" s="3">
        <v>8</v>
      </c>
      <c r="E344" s="4">
        <f>Table1[[#This Row],[PRICEEACH]]*Table1[[#This Row],[QUANTITYORDERED]]</f>
        <v>2600</v>
      </c>
      <c r="F344" s="1">
        <v>38019</v>
      </c>
      <c r="G344" s="12" t="s">
        <v>2848</v>
      </c>
      <c r="H344">
        <v>1</v>
      </c>
      <c r="I344">
        <v>2</v>
      </c>
      <c r="J344" s="3">
        <v>2004</v>
      </c>
      <c r="K344" s="3" t="s">
        <v>3207</v>
      </c>
      <c r="L344">
        <v>90</v>
      </c>
      <c r="M344" t="s">
        <v>3271</v>
      </c>
      <c r="N344" t="s">
        <v>3401</v>
      </c>
      <c r="O344" s="10">
        <v>7605558146</v>
      </c>
      <c r="P344" t="s">
        <v>3402</v>
      </c>
      <c r="Q344" t="s">
        <v>3403</v>
      </c>
      <c r="R344" t="s">
        <v>2870</v>
      </c>
      <c r="S344" t="s">
        <v>2853</v>
      </c>
      <c r="T344">
        <v>91217</v>
      </c>
      <c r="U344" t="s">
        <v>2854</v>
      </c>
      <c r="V344" t="s">
        <v>2989</v>
      </c>
      <c r="W344" t="s">
        <v>3011</v>
      </c>
      <c r="X344" t="s">
        <v>2857</v>
      </c>
    </row>
    <row r="345" spans="1:24" hidden="1" x14ac:dyDescent="0.25">
      <c r="A345">
        <v>10222</v>
      </c>
      <c r="B345">
        <v>32</v>
      </c>
      <c r="C345" s="2">
        <v>81.53</v>
      </c>
      <c r="D345" s="3">
        <v>5</v>
      </c>
      <c r="E345" s="4">
        <f>Table1[[#This Row],[PRICEEACH]]*Table1[[#This Row],[QUANTITYORDERED]]</f>
        <v>2608.96</v>
      </c>
      <c r="F345" s="1">
        <v>38019</v>
      </c>
      <c r="G345" s="12" t="s">
        <v>2848</v>
      </c>
      <c r="H345">
        <v>1</v>
      </c>
      <c r="I345">
        <v>2</v>
      </c>
      <c r="J345" s="3">
        <v>2004</v>
      </c>
      <c r="K345" s="3" t="s">
        <v>3181</v>
      </c>
      <c r="L345">
        <v>68</v>
      </c>
      <c r="M345" t="s">
        <v>3240</v>
      </c>
      <c r="N345" t="s">
        <v>3401</v>
      </c>
      <c r="O345" s="10">
        <v>7605558146</v>
      </c>
      <c r="P345" t="s">
        <v>3402</v>
      </c>
      <c r="Q345" t="s">
        <v>3403</v>
      </c>
      <c r="R345" t="s">
        <v>2870</v>
      </c>
      <c r="S345" t="s">
        <v>2853</v>
      </c>
      <c r="T345">
        <v>91217</v>
      </c>
      <c r="U345" t="s">
        <v>2854</v>
      </c>
      <c r="V345" t="s">
        <v>2989</v>
      </c>
      <c r="W345" t="s">
        <v>3011</v>
      </c>
      <c r="X345" t="s">
        <v>2857</v>
      </c>
    </row>
    <row r="346" spans="1:24" hidden="1" x14ac:dyDescent="0.25">
      <c r="A346">
        <v>10222</v>
      </c>
      <c r="B346">
        <v>48</v>
      </c>
      <c r="C346" s="2">
        <v>56.64</v>
      </c>
      <c r="D346" s="3">
        <v>3</v>
      </c>
      <c r="E346" s="4">
        <f>Table1[[#This Row],[PRICEEACH]]*Table1[[#This Row],[QUANTITYORDERED]]</f>
        <v>2718.7200000000003</v>
      </c>
      <c r="F346" s="1">
        <v>38019</v>
      </c>
      <c r="G346" s="12" t="s">
        <v>2848</v>
      </c>
      <c r="H346">
        <v>1</v>
      </c>
      <c r="I346">
        <v>2</v>
      </c>
      <c r="J346" s="3">
        <v>2004</v>
      </c>
      <c r="K346" s="3" t="s">
        <v>3181</v>
      </c>
      <c r="L346">
        <v>68</v>
      </c>
      <c r="M346" t="s">
        <v>3250</v>
      </c>
      <c r="N346" t="s">
        <v>3401</v>
      </c>
      <c r="O346" s="10">
        <v>7605558146</v>
      </c>
      <c r="P346" t="s">
        <v>3402</v>
      </c>
      <c r="Q346" t="s">
        <v>3403</v>
      </c>
      <c r="R346" t="s">
        <v>2870</v>
      </c>
      <c r="S346" t="s">
        <v>2853</v>
      </c>
      <c r="T346">
        <v>91217</v>
      </c>
      <c r="U346" t="s">
        <v>2854</v>
      </c>
      <c r="V346" t="s">
        <v>2989</v>
      </c>
      <c r="W346" t="s">
        <v>3011</v>
      </c>
      <c r="X346" t="s">
        <v>2857</v>
      </c>
    </row>
    <row r="347" spans="1:24" hidden="1" x14ac:dyDescent="0.25">
      <c r="A347">
        <v>10222</v>
      </c>
      <c r="B347">
        <v>36</v>
      </c>
      <c r="C347" s="2">
        <v>80.95</v>
      </c>
      <c r="D347" s="3">
        <v>13</v>
      </c>
      <c r="E347" s="4">
        <f>Table1[[#This Row],[PRICEEACH]]*Table1[[#This Row],[QUANTITYORDERED]]</f>
        <v>2914.2000000000003</v>
      </c>
      <c r="F347" s="1">
        <v>38019</v>
      </c>
      <c r="G347" s="12" t="s">
        <v>2848</v>
      </c>
      <c r="H347">
        <v>1</v>
      </c>
      <c r="I347">
        <v>2</v>
      </c>
      <c r="J347" s="3">
        <v>2004</v>
      </c>
      <c r="K347" s="3" t="s">
        <v>3207</v>
      </c>
      <c r="L347">
        <v>72</v>
      </c>
      <c r="M347" t="s">
        <v>3273</v>
      </c>
      <c r="N347" t="s">
        <v>3401</v>
      </c>
      <c r="O347" s="10">
        <v>7605558146</v>
      </c>
      <c r="P347" t="s">
        <v>3402</v>
      </c>
      <c r="Q347" t="s">
        <v>3403</v>
      </c>
      <c r="R347" t="s">
        <v>2870</v>
      </c>
      <c r="S347" t="s">
        <v>2853</v>
      </c>
      <c r="T347">
        <v>91217</v>
      </c>
      <c r="U347" t="s">
        <v>2854</v>
      </c>
      <c r="V347" t="s">
        <v>2989</v>
      </c>
      <c r="W347" t="s">
        <v>3011</v>
      </c>
      <c r="X347" t="s">
        <v>2857</v>
      </c>
    </row>
    <row r="348" spans="1:24" hidden="1" x14ac:dyDescent="0.25">
      <c r="A348">
        <v>10222</v>
      </c>
      <c r="B348">
        <v>31</v>
      </c>
      <c r="C348" s="2">
        <v>95.34</v>
      </c>
      <c r="D348" s="3">
        <v>17</v>
      </c>
      <c r="E348" s="4">
        <f>Table1[[#This Row],[PRICEEACH]]*Table1[[#This Row],[QUANTITYORDERED]]</f>
        <v>2955.54</v>
      </c>
      <c r="F348" s="1">
        <v>38019</v>
      </c>
      <c r="G348" s="12" t="s">
        <v>2848</v>
      </c>
      <c r="H348">
        <v>1</v>
      </c>
      <c r="I348">
        <v>2</v>
      </c>
      <c r="J348" s="3">
        <v>2004</v>
      </c>
      <c r="K348" s="3" t="s">
        <v>3207</v>
      </c>
      <c r="L348">
        <v>99</v>
      </c>
      <c r="M348" t="s">
        <v>3278</v>
      </c>
      <c r="N348" t="s">
        <v>3401</v>
      </c>
      <c r="O348" s="10">
        <v>7605558146</v>
      </c>
      <c r="P348" t="s">
        <v>3402</v>
      </c>
      <c r="Q348" t="s">
        <v>3403</v>
      </c>
      <c r="R348" t="s">
        <v>2870</v>
      </c>
      <c r="S348" t="s">
        <v>2853</v>
      </c>
      <c r="T348">
        <v>91217</v>
      </c>
      <c r="U348" t="s">
        <v>2854</v>
      </c>
      <c r="V348" t="s">
        <v>2989</v>
      </c>
      <c r="W348" t="s">
        <v>3011</v>
      </c>
      <c r="X348" t="s">
        <v>2857</v>
      </c>
    </row>
    <row r="349" spans="1:24" hidden="1" x14ac:dyDescent="0.25">
      <c r="A349">
        <v>10222</v>
      </c>
      <c r="B349">
        <v>43</v>
      </c>
      <c r="C349" s="2">
        <v>70.349999999999994</v>
      </c>
      <c r="D349" s="3">
        <v>6</v>
      </c>
      <c r="E349" s="4">
        <f>Table1[[#This Row],[PRICEEACH]]*Table1[[#This Row],[QUANTITYORDERED]]</f>
        <v>3025.0499999999997</v>
      </c>
      <c r="F349" s="1">
        <v>38019</v>
      </c>
      <c r="G349" s="12" t="s">
        <v>2848</v>
      </c>
      <c r="H349">
        <v>1</v>
      </c>
      <c r="I349">
        <v>2</v>
      </c>
      <c r="J349" s="3">
        <v>2004</v>
      </c>
      <c r="K349" s="3" t="s">
        <v>3468</v>
      </c>
      <c r="L349">
        <v>65</v>
      </c>
      <c r="M349" t="s">
        <v>3246</v>
      </c>
      <c r="N349" t="s">
        <v>3401</v>
      </c>
      <c r="O349" s="10">
        <v>7605558146</v>
      </c>
      <c r="P349" t="s">
        <v>3402</v>
      </c>
      <c r="Q349" t="s">
        <v>3403</v>
      </c>
      <c r="R349" t="s">
        <v>2870</v>
      </c>
      <c r="S349" t="s">
        <v>2853</v>
      </c>
      <c r="T349">
        <v>91217</v>
      </c>
      <c r="U349" t="s">
        <v>2854</v>
      </c>
      <c r="V349" t="s">
        <v>2989</v>
      </c>
      <c r="W349" t="s">
        <v>3011</v>
      </c>
      <c r="X349" t="s">
        <v>2867</v>
      </c>
    </row>
    <row r="350" spans="1:24" hidden="1" x14ac:dyDescent="0.25">
      <c r="A350">
        <v>10222</v>
      </c>
      <c r="B350">
        <v>43</v>
      </c>
      <c r="C350" s="2">
        <v>74.03</v>
      </c>
      <c r="D350" s="3">
        <v>2</v>
      </c>
      <c r="E350" s="4">
        <f>Table1[[#This Row],[PRICEEACH]]*Table1[[#This Row],[QUANTITYORDERED]]</f>
        <v>3183.29</v>
      </c>
      <c r="F350" s="1">
        <v>38019</v>
      </c>
      <c r="G350" s="12" t="s">
        <v>2848</v>
      </c>
      <c r="H350">
        <v>1</v>
      </c>
      <c r="I350">
        <v>2</v>
      </c>
      <c r="J350" s="3">
        <v>2004</v>
      </c>
      <c r="K350" s="3" t="s">
        <v>3181</v>
      </c>
      <c r="L350">
        <v>74</v>
      </c>
      <c r="M350" t="s">
        <v>3279</v>
      </c>
      <c r="N350" t="s">
        <v>3401</v>
      </c>
      <c r="O350" s="10">
        <v>7605558146</v>
      </c>
      <c r="P350" t="s">
        <v>3402</v>
      </c>
      <c r="Q350" t="s">
        <v>3403</v>
      </c>
      <c r="R350" t="s">
        <v>2870</v>
      </c>
      <c r="S350" t="s">
        <v>2853</v>
      </c>
      <c r="T350">
        <v>91217</v>
      </c>
      <c r="U350" t="s">
        <v>2854</v>
      </c>
      <c r="V350" t="s">
        <v>2989</v>
      </c>
      <c r="W350" t="s">
        <v>3011</v>
      </c>
      <c r="X350" t="s">
        <v>2867</v>
      </c>
    </row>
    <row r="351" spans="1:24" hidden="1" x14ac:dyDescent="0.25">
      <c r="A351">
        <v>10222</v>
      </c>
      <c r="B351">
        <v>37</v>
      </c>
      <c r="C351" s="2">
        <v>87.75</v>
      </c>
      <c r="D351" s="3">
        <v>1</v>
      </c>
      <c r="E351" s="4">
        <f>Table1[[#This Row],[PRICEEACH]]*Table1[[#This Row],[QUANTITYORDERED]]</f>
        <v>3246.75</v>
      </c>
      <c r="F351" s="1">
        <v>38019</v>
      </c>
      <c r="G351" s="12" t="s">
        <v>2848</v>
      </c>
      <c r="H351">
        <v>1</v>
      </c>
      <c r="I351">
        <v>2</v>
      </c>
      <c r="J351" s="3">
        <v>2004</v>
      </c>
      <c r="K351" s="3" t="s">
        <v>3181</v>
      </c>
      <c r="L351">
        <v>99</v>
      </c>
      <c r="M351" t="s">
        <v>3272</v>
      </c>
      <c r="N351" t="s">
        <v>3401</v>
      </c>
      <c r="O351" s="10">
        <v>7605558146</v>
      </c>
      <c r="P351" t="s">
        <v>3402</v>
      </c>
      <c r="Q351" t="s">
        <v>3403</v>
      </c>
      <c r="R351" t="s">
        <v>2870</v>
      </c>
      <c r="S351" t="s">
        <v>2853</v>
      </c>
      <c r="T351">
        <v>91217</v>
      </c>
      <c r="U351" t="s">
        <v>2854</v>
      </c>
      <c r="V351" t="s">
        <v>2989</v>
      </c>
      <c r="W351" t="s">
        <v>3011</v>
      </c>
      <c r="X351" t="s">
        <v>2867</v>
      </c>
    </row>
    <row r="352" spans="1:24" hidden="1" x14ac:dyDescent="0.25">
      <c r="A352">
        <v>10222</v>
      </c>
      <c r="B352">
        <v>47</v>
      </c>
      <c r="C352" s="2">
        <v>70.81</v>
      </c>
      <c r="D352" s="3">
        <v>14</v>
      </c>
      <c r="E352" s="4">
        <f>Table1[[#This Row],[PRICEEACH]]*Table1[[#This Row],[QUANTITYORDERED]]</f>
        <v>3328.07</v>
      </c>
      <c r="F352" s="1">
        <v>38019</v>
      </c>
      <c r="G352" s="12" t="s">
        <v>2848</v>
      </c>
      <c r="H352">
        <v>1</v>
      </c>
      <c r="I352">
        <v>2</v>
      </c>
      <c r="J352" s="3">
        <v>2004</v>
      </c>
      <c r="K352" s="3" t="s">
        <v>3468</v>
      </c>
      <c r="L352">
        <v>88</v>
      </c>
      <c r="M352" t="s">
        <v>3243</v>
      </c>
      <c r="N352" t="s">
        <v>3401</v>
      </c>
      <c r="O352" s="10">
        <v>7605558146</v>
      </c>
      <c r="P352" t="s">
        <v>3402</v>
      </c>
      <c r="Q352" t="s">
        <v>3403</v>
      </c>
      <c r="R352" t="s">
        <v>2870</v>
      </c>
      <c r="S352" t="s">
        <v>2853</v>
      </c>
      <c r="T352">
        <v>91217</v>
      </c>
      <c r="U352" t="s">
        <v>2854</v>
      </c>
      <c r="V352" t="s">
        <v>2989</v>
      </c>
      <c r="W352" t="s">
        <v>3011</v>
      </c>
      <c r="X352" t="s">
        <v>2867</v>
      </c>
    </row>
    <row r="353" spans="1:24" hidden="1" x14ac:dyDescent="0.25">
      <c r="A353">
        <v>10222</v>
      </c>
      <c r="B353">
        <v>46</v>
      </c>
      <c r="C353" s="2">
        <v>80.510000000000005</v>
      </c>
      <c r="D353" s="3">
        <v>11</v>
      </c>
      <c r="E353" s="4">
        <f>Table1[[#This Row],[PRICEEACH]]*Table1[[#This Row],[QUANTITYORDERED]]</f>
        <v>3703.46</v>
      </c>
      <c r="F353" s="1">
        <v>38019</v>
      </c>
      <c r="G353" s="12" t="s">
        <v>2848</v>
      </c>
      <c r="H353">
        <v>1</v>
      </c>
      <c r="I353">
        <v>2</v>
      </c>
      <c r="J353" s="3">
        <v>2004</v>
      </c>
      <c r="K353" s="3" t="s">
        <v>3468</v>
      </c>
      <c r="L353">
        <v>83</v>
      </c>
      <c r="M353" t="s">
        <v>3248</v>
      </c>
      <c r="N353" t="s">
        <v>3401</v>
      </c>
      <c r="O353" s="10">
        <v>7605558146</v>
      </c>
      <c r="P353" t="s">
        <v>3402</v>
      </c>
      <c r="Q353" t="s">
        <v>3403</v>
      </c>
      <c r="R353" t="s">
        <v>2870</v>
      </c>
      <c r="S353" t="s">
        <v>2853</v>
      </c>
      <c r="T353">
        <v>91217</v>
      </c>
      <c r="U353" t="s">
        <v>2854</v>
      </c>
      <c r="V353" t="s">
        <v>2989</v>
      </c>
      <c r="W353" t="s">
        <v>3011</v>
      </c>
      <c r="X353" t="s">
        <v>2867</v>
      </c>
    </row>
    <row r="354" spans="1:24" hidden="1" x14ac:dyDescent="0.25">
      <c r="A354">
        <v>10222</v>
      </c>
      <c r="B354">
        <v>38</v>
      </c>
      <c r="C354" s="2">
        <v>100</v>
      </c>
      <c r="D354" s="3">
        <v>16</v>
      </c>
      <c r="E354" s="4">
        <f>Table1[[#This Row],[PRICEEACH]]*Table1[[#This Row],[QUANTITYORDERED]]</f>
        <v>3800</v>
      </c>
      <c r="F354" s="1">
        <v>38019</v>
      </c>
      <c r="G354" s="12" t="s">
        <v>2848</v>
      </c>
      <c r="H354">
        <v>1</v>
      </c>
      <c r="I354">
        <v>2</v>
      </c>
      <c r="J354" s="3">
        <v>2004</v>
      </c>
      <c r="K354" s="3" t="s">
        <v>3207</v>
      </c>
      <c r="L354">
        <v>100</v>
      </c>
      <c r="M354" t="s">
        <v>3277</v>
      </c>
      <c r="N354" t="s">
        <v>3401</v>
      </c>
      <c r="O354" s="10">
        <v>7605558146</v>
      </c>
      <c r="P354" t="s">
        <v>3402</v>
      </c>
      <c r="Q354" t="s">
        <v>3403</v>
      </c>
      <c r="R354" t="s">
        <v>2870</v>
      </c>
      <c r="S354" t="s">
        <v>2853</v>
      </c>
      <c r="T354">
        <v>91217</v>
      </c>
      <c r="U354" t="s">
        <v>2854</v>
      </c>
      <c r="V354" t="s">
        <v>2989</v>
      </c>
      <c r="W354" t="s">
        <v>3011</v>
      </c>
      <c r="X354" t="s">
        <v>2867</v>
      </c>
    </row>
    <row r="355" spans="1:24" hidden="1" x14ac:dyDescent="0.25">
      <c r="A355">
        <v>10222</v>
      </c>
      <c r="B355">
        <v>45</v>
      </c>
      <c r="C355" s="2">
        <v>85.75</v>
      </c>
      <c r="D355" s="3">
        <v>9</v>
      </c>
      <c r="E355" s="4">
        <f>Table1[[#This Row],[PRICEEACH]]*Table1[[#This Row],[QUANTITYORDERED]]</f>
        <v>3858.75</v>
      </c>
      <c r="F355" s="1">
        <v>38019</v>
      </c>
      <c r="G355" s="12" t="s">
        <v>2848</v>
      </c>
      <c r="H355">
        <v>1</v>
      </c>
      <c r="I355">
        <v>2</v>
      </c>
      <c r="J355" s="3">
        <v>2004</v>
      </c>
      <c r="K355" s="3" t="s">
        <v>3468</v>
      </c>
      <c r="L355">
        <v>105</v>
      </c>
      <c r="M355" t="s">
        <v>3219</v>
      </c>
      <c r="N355" t="s">
        <v>3401</v>
      </c>
      <c r="O355" s="10">
        <v>7605558146</v>
      </c>
      <c r="P355" t="s">
        <v>3402</v>
      </c>
      <c r="Q355" t="s">
        <v>3403</v>
      </c>
      <c r="R355" t="s">
        <v>2870</v>
      </c>
      <c r="S355" t="s">
        <v>2853</v>
      </c>
      <c r="T355">
        <v>91217</v>
      </c>
      <c r="U355" t="s">
        <v>2854</v>
      </c>
      <c r="V355" t="s">
        <v>2989</v>
      </c>
      <c r="W355" t="s">
        <v>3011</v>
      </c>
      <c r="X355" t="s">
        <v>2867</v>
      </c>
    </row>
    <row r="356" spans="1:24" hidden="1" x14ac:dyDescent="0.25">
      <c r="A356">
        <v>10222</v>
      </c>
      <c r="B356">
        <v>49</v>
      </c>
      <c r="C356" s="2">
        <v>94.62</v>
      </c>
      <c r="D356" s="3">
        <v>10</v>
      </c>
      <c r="E356" s="4">
        <f>Table1[[#This Row],[PRICEEACH]]*Table1[[#This Row],[QUANTITYORDERED]]</f>
        <v>4636.38</v>
      </c>
      <c r="F356" s="1">
        <v>38019</v>
      </c>
      <c r="G356" s="12" t="s">
        <v>2848</v>
      </c>
      <c r="H356">
        <v>1</v>
      </c>
      <c r="I356">
        <v>2</v>
      </c>
      <c r="J356" s="3">
        <v>2004</v>
      </c>
      <c r="K356" s="3" t="s">
        <v>3207</v>
      </c>
      <c r="L356">
        <v>86</v>
      </c>
      <c r="M356" t="s">
        <v>3208</v>
      </c>
      <c r="N356" t="s">
        <v>3401</v>
      </c>
      <c r="O356" s="10">
        <v>7605558146</v>
      </c>
      <c r="P356" t="s">
        <v>3402</v>
      </c>
      <c r="Q356" t="s">
        <v>3403</v>
      </c>
      <c r="R356" t="s">
        <v>2870</v>
      </c>
      <c r="S356" t="s">
        <v>2853</v>
      </c>
      <c r="T356">
        <v>91217</v>
      </c>
      <c r="U356" t="s">
        <v>2854</v>
      </c>
      <c r="V356" t="s">
        <v>2989</v>
      </c>
      <c r="W356" t="s">
        <v>3011</v>
      </c>
      <c r="X356" t="s">
        <v>2867</v>
      </c>
    </row>
    <row r="357" spans="1:24" hidden="1" x14ac:dyDescent="0.25">
      <c r="A357">
        <v>10222</v>
      </c>
      <c r="B357">
        <v>49</v>
      </c>
      <c r="C357" s="2">
        <v>100</v>
      </c>
      <c r="D357" s="3">
        <v>12</v>
      </c>
      <c r="E357" s="4">
        <f>Table1[[#This Row],[PRICEEACH]]*Table1[[#This Row],[QUANTITYORDERED]]</f>
        <v>4900</v>
      </c>
      <c r="F357" s="1">
        <v>38019</v>
      </c>
      <c r="G357" s="12" t="s">
        <v>2848</v>
      </c>
      <c r="H357">
        <v>1</v>
      </c>
      <c r="I357">
        <v>2</v>
      </c>
      <c r="J357" s="3">
        <v>2004</v>
      </c>
      <c r="K357" s="3" t="s">
        <v>3331</v>
      </c>
      <c r="L357">
        <v>136</v>
      </c>
      <c r="M357" t="s">
        <v>3035</v>
      </c>
      <c r="N357" t="s">
        <v>3401</v>
      </c>
      <c r="O357" s="10">
        <v>7605558146</v>
      </c>
      <c r="P357" t="s">
        <v>3402</v>
      </c>
      <c r="Q357" t="s">
        <v>3403</v>
      </c>
      <c r="R357" t="s">
        <v>2870</v>
      </c>
      <c r="S357" t="s">
        <v>2853</v>
      </c>
      <c r="T357">
        <v>91217</v>
      </c>
      <c r="U357" t="s">
        <v>2854</v>
      </c>
      <c r="V357" t="s">
        <v>2989</v>
      </c>
      <c r="W357" t="s">
        <v>3011</v>
      </c>
      <c r="X357" t="s">
        <v>2867</v>
      </c>
    </row>
    <row r="358" spans="1:24" hidden="1" x14ac:dyDescent="0.25">
      <c r="A358">
        <v>10222</v>
      </c>
      <c r="B358">
        <v>49</v>
      </c>
      <c r="C358" s="2">
        <v>100</v>
      </c>
      <c r="D358" s="3">
        <v>4</v>
      </c>
      <c r="E358" s="4">
        <f>Table1[[#This Row],[PRICEEACH]]*Table1[[#This Row],[QUANTITYORDERED]]</f>
        <v>4900</v>
      </c>
      <c r="F358" s="1">
        <v>38019</v>
      </c>
      <c r="G358" s="12" t="s">
        <v>2848</v>
      </c>
      <c r="H358">
        <v>1</v>
      </c>
      <c r="I358">
        <v>2</v>
      </c>
      <c r="J358" s="3">
        <v>2004</v>
      </c>
      <c r="K358" s="3" t="s">
        <v>3181</v>
      </c>
      <c r="L358">
        <v>157</v>
      </c>
      <c r="M358" t="s">
        <v>3182</v>
      </c>
      <c r="N358" t="s">
        <v>3401</v>
      </c>
      <c r="O358" s="10">
        <v>7605558146</v>
      </c>
      <c r="P358" t="s">
        <v>3402</v>
      </c>
      <c r="Q358" t="s">
        <v>3403</v>
      </c>
      <c r="R358" t="s">
        <v>2870</v>
      </c>
      <c r="S358" t="s">
        <v>2853</v>
      </c>
      <c r="T358">
        <v>91217</v>
      </c>
      <c r="U358" t="s">
        <v>2854</v>
      </c>
      <c r="V358" t="s">
        <v>2989</v>
      </c>
      <c r="W358" t="s">
        <v>3011</v>
      </c>
      <c r="X358" t="s">
        <v>2867</v>
      </c>
    </row>
    <row r="359" spans="1:24" hidden="1" x14ac:dyDescent="0.25">
      <c r="A359">
        <v>10223</v>
      </c>
      <c r="B359">
        <v>20</v>
      </c>
      <c r="C359" s="2">
        <v>66.040000000000006</v>
      </c>
      <c r="D359" s="3">
        <v>12</v>
      </c>
      <c r="E359" s="4">
        <f>Table1[[#This Row],[PRICEEACH]]*Table1[[#This Row],[QUANTITYORDERED]]</f>
        <v>1320.8000000000002</v>
      </c>
      <c r="F359" s="1">
        <v>38019</v>
      </c>
      <c r="G359" s="12" t="s">
        <v>2848</v>
      </c>
      <c r="H359">
        <v>1</v>
      </c>
      <c r="I359">
        <v>2</v>
      </c>
      <c r="J359" s="3">
        <v>2004</v>
      </c>
      <c r="K359" s="3" t="s">
        <v>3468</v>
      </c>
      <c r="L359">
        <v>68</v>
      </c>
      <c r="M359" t="s">
        <v>3262</v>
      </c>
      <c r="N359" t="s">
        <v>2891</v>
      </c>
      <c r="O359" s="11">
        <v>395204555</v>
      </c>
      <c r="P359" t="s">
        <v>3303</v>
      </c>
      <c r="Q359" t="s">
        <v>2892</v>
      </c>
      <c r="R359" t="s">
        <v>2893</v>
      </c>
      <c r="S359" t="s">
        <v>2894</v>
      </c>
      <c r="T359">
        <v>3004</v>
      </c>
      <c r="U359" t="s">
        <v>2895</v>
      </c>
      <c r="V359" t="s">
        <v>2896</v>
      </c>
      <c r="W359" t="s">
        <v>2897</v>
      </c>
      <c r="X359" t="s">
        <v>2857</v>
      </c>
    </row>
    <row r="360" spans="1:24" hidden="1" x14ac:dyDescent="0.25">
      <c r="A360">
        <v>10223</v>
      </c>
      <c r="B360">
        <v>28</v>
      </c>
      <c r="C360" s="2">
        <v>60.57</v>
      </c>
      <c r="D360" s="3">
        <v>5</v>
      </c>
      <c r="E360" s="4">
        <f>Table1[[#This Row],[PRICEEACH]]*Table1[[#This Row],[QUANTITYORDERED]]</f>
        <v>1695.96</v>
      </c>
      <c r="F360" s="1">
        <v>38019</v>
      </c>
      <c r="G360" s="12" t="s">
        <v>2848</v>
      </c>
      <c r="H360">
        <v>1</v>
      </c>
      <c r="I360">
        <v>2</v>
      </c>
      <c r="J360" s="3">
        <v>2004</v>
      </c>
      <c r="K360" s="3" t="s">
        <v>2849</v>
      </c>
      <c r="L360">
        <v>60</v>
      </c>
      <c r="M360" t="s">
        <v>3202</v>
      </c>
      <c r="N360" t="s">
        <v>2891</v>
      </c>
      <c r="O360" s="11">
        <v>395204555</v>
      </c>
      <c r="P360" t="s">
        <v>3303</v>
      </c>
      <c r="Q360" t="s">
        <v>2892</v>
      </c>
      <c r="R360" t="s">
        <v>2893</v>
      </c>
      <c r="S360" t="s">
        <v>2894</v>
      </c>
      <c r="T360">
        <v>3004</v>
      </c>
      <c r="U360" t="s">
        <v>2895</v>
      </c>
      <c r="V360" t="s">
        <v>2896</v>
      </c>
      <c r="W360" t="s">
        <v>2897</v>
      </c>
      <c r="X360" t="s">
        <v>2857</v>
      </c>
    </row>
    <row r="361" spans="1:24" hidden="1" x14ac:dyDescent="0.25">
      <c r="A361">
        <v>10223</v>
      </c>
      <c r="B361">
        <v>23</v>
      </c>
      <c r="C361" s="2">
        <v>74.62</v>
      </c>
      <c r="D361" s="3">
        <v>10</v>
      </c>
      <c r="E361" s="4">
        <f>Table1[[#This Row],[PRICEEACH]]*Table1[[#This Row],[QUANTITYORDERED]]</f>
        <v>1716.2600000000002</v>
      </c>
      <c r="F361" s="1">
        <v>38019</v>
      </c>
      <c r="G361" s="12" t="s">
        <v>2848</v>
      </c>
      <c r="H361">
        <v>1</v>
      </c>
      <c r="I361">
        <v>2</v>
      </c>
      <c r="J361" s="3">
        <v>2004</v>
      </c>
      <c r="K361" s="3" t="s">
        <v>3181</v>
      </c>
      <c r="L361">
        <v>72</v>
      </c>
      <c r="M361" t="s">
        <v>3254</v>
      </c>
      <c r="N361" t="s">
        <v>2891</v>
      </c>
      <c r="O361" s="11">
        <v>395204555</v>
      </c>
      <c r="P361" t="s">
        <v>3303</v>
      </c>
      <c r="Q361" t="s">
        <v>2892</v>
      </c>
      <c r="R361" t="s">
        <v>2893</v>
      </c>
      <c r="S361" t="s">
        <v>2894</v>
      </c>
      <c r="T361">
        <v>3004</v>
      </c>
      <c r="U361" t="s">
        <v>2895</v>
      </c>
      <c r="V361" t="s">
        <v>2896</v>
      </c>
      <c r="W361" t="s">
        <v>2897</v>
      </c>
      <c r="X361" t="s">
        <v>2857</v>
      </c>
    </row>
    <row r="362" spans="1:24" hidden="1" x14ac:dyDescent="0.25">
      <c r="A362">
        <v>10223</v>
      </c>
      <c r="B362">
        <v>26</v>
      </c>
      <c r="C362" s="2">
        <v>67.2</v>
      </c>
      <c r="D362" s="3">
        <v>15</v>
      </c>
      <c r="E362" s="4">
        <f>Table1[[#This Row],[PRICEEACH]]*Table1[[#This Row],[QUANTITYORDERED]]</f>
        <v>1747.2</v>
      </c>
      <c r="F362" s="1">
        <v>38019</v>
      </c>
      <c r="G362" s="12" t="s">
        <v>2848</v>
      </c>
      <c r="H362">
        <v>1</v>
      </c>
      <c r="I362">
        <v>2</v>
      </c>
      <c r="J362" s="3">
        <v>2004</v>
      </c>
      <c r="K362" s="3" t="s">
        <v>3181</v>
      </c>
      <c r="L362">
        <v>80</v>
      </c>
      <c r="M362" t="s">
        <v>3276</v>
      </c>
      <c r="N362" t="s">
        <v>2891</v>
      </c>
      <c r="O362" s="11">
        <v>395204555</v>
      </c>
      <c r="P362" t="s">
        <v>3303</v>
      </c>
      <c r="Q362" t="s">
        <v>2892</v>
      </c>
      <c r="R362" t="s">
        <v>2893</v>
      </c>
      <c r="S362" t="s">
        <v>2894</v>
      </c>
      <c r="T362">
        <v>3004</v>
      </c>
      <c r="U362" t="s">
        <v>2895</v>
      </c>
      <c r="V362" t="s">
        <v>2896</v>
      </c>
      <c r="W362" t="s">
        <v>2897</v>
      </c>
      <c r="X362" t="s">
        <v>2857</v>
      </c>
    </row>
    <row r="363" spans="1:24" hidden="1" x14ac:dyDescent="0.25">
      <c r="A363">
        <v>10223</v>
      </c>
      <c r="B363">
        <v>41</v>
      </c>
      <c r="C363" s="2">
        <v>46.26</v>
      </c>
      <c r="D363" s="3">
        <v>13</v>
      </c>
      <c r="E363" s="4">
        <f>Table1[[#This Row],[PRICEEACH]]*Table1[[#This Row],[QUANTITYORDERED]]</f>
        <v>1896.6599999999999</v>
      </c>
      <c r="F363" s="1">
        <v>38019</v>
      </c>
      <c r="G363" s="12" t="s">
        <v>2848</v>
      </c>
      <c r="H363">
        <v>1</v>
      </c>
      <c r="I363">
        <v>2</v>
      </c>
      <c r="J363" s="3">
        <v>2004</v>
      </c>
      <c r="K363" s="3" t="s">
        <v>3468</v>
      </c>
      <c r="L363">
        <v>43</v>
      </c>
      <c r="M363" t="s">
        <v>3264</v>
      </c>
      <c r="N363" t="s">
        <v>2891</v>
      </c>
      <c r="O363" s="11">
        <v>395204555</v>
      </c>
      <c r="P363" t="s">
        <v>3303</v>
      </c>
      <c r="Q363" t="s">
        <v>2892</v>
      </c>
      <c r="R363" t="s">
        <v>2893</v>
      </c>
      <c r="S363" t="s">
        <v>2894</v>
      </c>
      <c r="T363">
        <v>3004</v>
      </c>
      <c r="U363" t="s">
        <v>2895</v>
      </c>
      <c r="V363" t="s">
        <v>2896</v>
      </c>
      <c r="W363" t="s">
        <v>2897</v>
      </c>
      <c r="X363" t="s">
        <v>2857</v>
      </c>
    </row>
    <row r="364" spans="1:24" hidden="1" x14ac:dyDescent="0.25">
      <c r="A364">
        <v>10223</v>
      </c>
      <c r="B364">
        <v>21</v>
      </c>
      <c r="C364" s="2">
        <v>100</v>
      </c>
      <c r="D364" s="3">
        <v>7</v>
      </c>
      <c r="E364" s="4">
        <f>Table1[[#This Row],[PRICEEACH]]*Table1[[#This Row],[QUANTITYORDERED]]</f>
        <v>2100</v>
      </c>
      <c r="F364" s="1">
        <v>38019</v>
      </c>
      <c r="G364" s="12" t="s">
        <v>2848</v>
      </c>
      <c r="H364">
        <v>1</v>
      </c>
      <c r="I364">
        <v>2</v>
      </c>
      <c r="J364" s="3">
        <v>2004</v>
      </c>
      <c r="K364" s="3" t="s">
        <v>2849</v>
      </c>
      <c r="L364">
        <v>99</v>
      </c>
      <c r="M364" t="s">
        <v>3257</v>
      </c>
      <c r="N364" t="s">
        <v>2891</v>
      </c>
      <c r="O364" s="11">
        <v>395204555</v>
      </c>
      <c r="P364" t="s">
        <v>3303</v>
      </c>
      <c r="Q364" t="s">
        <v>2892</v>
      </c>
      <c r="R364" t="s">
        <v>2893</v>
      </c>
      <c r="S364" t="s">
        <v>2894</v>
      </c>
      <c r="T364">
        <v>3004</v>
      </c>
      <c r="U364" t="s">
        <v>2895</v>
      </c>
      <c r="V364" t="s">
        <v>2896</v>
      </c>
      <c r="W364" t="s">
        <v>2897</v>
      </c>
      <c r="X364" t="s">
        <v>2857</v>
      </c>
    </row>
    <row r="365" spans="1:24" hidden="1" x14ac:dyDescent="0.25">
      <c r="A365">
        <v>10223</v>
      </c>
      <c r="B365">
        <v>25</v>
      </c>
      <c r="C365" s="2">
        <v>100</v>
      </c>
      <c r="D365" s="3">
        <v>14</v>
      </c>
      <c r="E365" s="4">
        <f>Table1[[#This Row],[PRICEEACH]]*Table1[[#This Row],[QUANTITYORDERED]]</f>
        <v>2500</v>
      </c>
      <c r="F365" s="1">
        <v>38019</v>
      </c>
      <c r="G365" s="12" t="s">
        <v>2848</v>
      </c>
      <c r="H365">
        <v>1</v>
      </c>
      <c r="I365">
        <v>2</v>
      </c>
      <c r="J365" s="3">
        <v>2004</v>
      </c>
      <c r="K365" s="3" t="s">
        <v>3181</v>
      </c>
      <c r="L365">
        <v>91</v>
      </c>
      <c r="M365" t="s">
        <v>3269</v>
      </c>
      <c r="N365" t="s">
        <v>2891</v>
      </c>
      <c r="O365" s="11">
        <v>395204555</v>
      </c>
      <c r="P365" t="s">
        <v>3303</v>
      </c>
      <c r="Q365" t="s">
        <v>2892</v>
      </c>
      <c r="R365" t="s">
        <v>2893</v>
      </c>
      <c r="S365" t="s">
        <v>2894</v>
      </c>
      <c r="T365">
        <v>3004</v>
      </c>
      <c r="U365" t="s">
        <v>2895</v>
      </c>
      <c r="V365" t="s">
        <v>2896</v>
      </c>
      <c r="W365" t="s">
        <v>2897</v>
      </c>
      <c r="X365" t="s">
        <v>2857</v>
      </c>
    </row>
    <row r="366" spans="1:24" hidden="1" x14ac:dyDescent="0.25">
      <c r="A366">
        <v>10223</v>
      </c>
      <c r="B366">
        <v>38</v>
      </c>
      <c r="C366" s="2">
        <v>69.31</v>
      </c>
      <c r="D366" s="3">
        <v>6</v>
      </c>
      <c r="E366" s="4">
        <f>Table1[[#This Row],[PRICEEACH]]*Table1[[#This Row],[QUANTITYORDERED]]</f>
        <v>2633.78</v>
      </c>
      <c r="F366" s="1">
        <v>38019</v>
      </c>
      <c r="G366" s="12" t="s">
        <v>2848</v>
      </c>
      <c r="H366">
        <v>1</v>
      </c>
      <c r="I366">
        <v>2</v>
      </c>
      <c r="J366" s="3">
        <v>2004</v>
      </c>
      <c r="K366" s="3" t="s">
        <v>2849</v>
      </c>
      <c r="L366">
        <v>76</v>
      </c>
      <c r="M366" t="s">
        <v>3233</v>
      </c>
      <c r="N366" t="s">
        <v>2891</v>
      </c>
      <c r="O366" s="11">
        <v>395204555</v>
      </c>
      <c r="P366" t="s">
        <v>3303</v>
      </c>
      <c r="Q366" t="s">
        <v>2892</v>
      </c>
      <c r="R366" t="s">
        <v>2893</v>
      </c>
      <c r="S366" t="s">
        <v>2894</v>
      </c>
      <c r="T366">
        <v>3004</v>
      </c>
      <c r="U366" t="s">
        <v>2895</v>
      </c>
      <c r="V366" t="s">
        <v>2896</v>
      </c>
      <c r="W366" t="s">
        <v>2897</v>
      </c>
      <c r="X366" t="s">
        <v>2857</v>
      </c>
    </row>
    <row r="367" spans="1:24" hidden="1" x14ac:dyDescent="0.25">
      <c r="A367">
        <v>10223</v>
      </c>
      <c r="B367">
        <v>29</v>
      </c>
      <c r="C367" s="2">
        <v>100</v>
      </c>
      <c r="D367" s="3">
        <v>8</v>
      </c>
      <c r="E367" s="4">
        <f>Table1[[#This Row],[PRICEEACH]]*Table1[[#This Row],[QUANTITYORDERED]]</f>
        <v>2900</v>
      </c>
      <c r="F367" s="1">
        <v>38019</v>
      </c>
      <c r="G367" s="12" t="s">
        <v>2848</v>
      </c>
      <c r="H367">
        <v>1</v>
      </c>
      <c r="I367">
        <v>2</v>
      </c>
      <c r="J367" s="3">
        <v>2004</v>
      </c>
      <c r="K367" s="3" t="s">
        <v>3181</v>
      </c>
      <c r="L367">
        <v>118</v>
      </c>
      <c r="M367" t="s">
        <v>3275</v>
      </c>
      <c r="N367" t="s">
        <v>2891</v>
      </c>
      <c r="O367" s="11">
        <v>395204555</v>
      </c>
      <c r="P367" t="s">
        <v>3303</v>
      </c>
      <c r="Q367" t="s">
        <v>2892</v>
      </c>
      <c r="R367" t="s">
        <v>2893</v>
      </c>
      <c r="S367" t="s">
        <v>2894</v>
      </c>
      <c r="T367">
        <v>3004</v>
      </c>
      <c r="U367" t="s">
        <v>2895</v>
      </c>
      <c r="V367" t="s">
        <v>2896</v>
      </c>
      <c r="W367" t="s">
        <v>2897</v>
      </c>
      <c r="X367" t="s">
        <v>2867</v>
      </c>
    </row>
    <row r="368" spans="1:24" hidden="1" x14ac:dyDescent="0.25">
      <c r="A368">
        <v>10223</v>
      </c>
      <c r="B368">
        <v>32</v>
      </c>
      <c r="C368" s="2">
        <v>91.29</v>
      </c>
      <c r="D368" s="3">
        <v>2</v>
      </c>
      <c r="E368" s="4">
        <f>Table1[[#This Row],[PRICEEACH]]*Table1[[#This Row],[QUANTITYORDERED]]</f>
        <v>2921.28</v>
      </c>
      <c r="F368" s="1">
        <v>38019</v>
      </c>
      <c r="G368" s="12" t="s">
        <v>2848</v>
      </c>
      <c r="H368">
        <v>1</v>
      </c>
      <c r="I368">
        <v>2</v>
      </c>
      <c r="J368" s="3">
        <v>2004</v>
      </c>
      <c r="K368" s="3" t="s">
        <v>2849</v>
      </c>
      <c r="L368">
        <v>112</v>
      </c>
      <c r="M368" t="s">
        <v>3229</v>
      </c>
      <c r="N368" t="s">
        <v>2891</v>
      </c>
      <c r="O368" s="11">
        <v>395204555</v>
      </c>
      <c r="P368" t="s">
        <v>3303</v>
      </c>
      <c r="Q368" t="s">
        <v>2892</v>
      </c>
      <c r="R368" t="s">
        <v>2893</v>
      </c>
      <c r="S368" t="s">
        <v>2894</v>
      </c>
      <c r="T368">
        <v>3004</v>
      </c>
      <c r="U368" t="s">
        <v>2895</v>
      </c>
      <c r="V368" t="s">
        <v>2896</v>
      </c>
      <c r="W368" t="s">
        <v>2897</v>
      </c>
      <c r="X368" t="s">
        <v>2857</v>
      </c>
    </row>
    <row r="369" spans="1:27" hidden="1" x14ac:dyDescent="0.25">
      <c r="A369">
        <v>10223</v>
      </c>
      <c r="B369">
        <v>34</v>
      </c>
      <c r="C369" s="2">
        <v>100</v>
      </c>
      <c r="D369" s="3">
        <v>11</v>
      </c>
      <c r="E369" s="4">
        <f>Table1[[#This Row],[PRICEEACH]]*Table1[[#This Row],[QUANTITYORDERED]]</f>
        <v>3400</v>
      </c>
      <c r="F369" s="1">
        <v>38019</v>
      </c>
      <c r="G369" s="12" t="s">
        <v>2848</v>
      </c>
      <c r="H369">
        <v>1</v>
      </c>
      <c r="I369">
        <v>2</v>
      </c>
      <c r="J369" s="3">
        <v>2004</v>
      </c>
      <c r="K369" s="3" t="s">
        <v>3181</v>
      </c>
      <c r="L369">
        <v>109</v>
      </c>
      <c r="M369" t="s">
        <v>3231</v>
      </c>
      <c r="N369" t="s">
        <v>2891</v>
      </c>
      <c r="O369" s="11">
        <v>395204555</v>
      </c>
      <c r="P369" t="s">
        <v>3303</v>
      </c>
      <c r="Q369" t="s">
        <v>2892</v>
      </c>
      <c r="R369" t="s">
        <v>2893</v>
      </c>
      <c r="S369" t="s">
        <v>2894</v>
      </c>
      <c r="T369">
        <v>3004</v>
      </c>
      <c r="U369" t="s">
        <v>2895</v>
      </c>
      <c r="V369" t="s">
        <v>2896</v>
      </c>
      <c r="W369" t="s">
        <v>2897</v>
      </c>
      <c r="X369" t="s">
        <v>2867</v>
      </c>
    </row>
    <row r="370" spans="1:27" hidden="1" x14ac:dyDescent="0.25">
      <c r="A370">
        <v>10223</v>
      </c>
      <c r="B370">
        <v>37</v>
      </c>
      <c r="C370" s="2">
        <v>100</v>
      </c>
      <c r="D370" s="3">
        <v>1</v>
      </c>
      <c r="E370" s="4">
        <f>Table1[[#This Row],[PRICEEACH]]*Table1[[#This Row],[QUANTITYORDERED]]</f>
        <v>3700</v>
      </c>
      <c r="F370" s="1">
        <v>38019</v>
      </c>
      <c r="G370" s="12" t="s">
        <v>2848</v>
      </c>
      <c r="H370">
        <v>1</v>
      </c>
      <c r="I370">
        <v>2</v>
      </c>
      <c r="J370" s="3">
        <v>2004</v>
      </c>
      <c r="K370" s="3" t="s">
        <v>2849</v>
      </c>
      <c r="L370">
        <v>95</v>
      </c>
      <c r="M370" t="s">
        <v>2850</v>
      </c>
      <c r="N370" t="s">
        <v>2891</v>
      </c>
      <c r="O370" s="11">
        <v>395204555</v>
      </c>
      <c r="P370" t="s">
        <v>3303</v>
      </c>
      <c r="Q370" t="s">
        <v>2892</v>
      </c>
      <c r="R370" t="s">
        <v>2893</v>
      </c>
      <c r="S370" t="s">
        <v>2894</v>
      </c>
      <c r="T370">
        <v>3004</v>
      </c>
      <c r="U370" t="s">
        <v>2895</v>
      </c>
      <c r="V370" t="s">
        <v>2896</v>
      </c>
      <c r="W370" t="s">
        <v>2897</v>
      </c>
      <c r="X370" t="s">
        <v>2867</v>
      </c>
    </row>
    <row r="371" spans="1:27" hidden="1" x14ac:dyDescent="0.25">
      <c r="A371">
        <v>10223</v>
      </c>
      <c r="B371">
        <v>47</v>
      </c>
      <c r="C371" s="2">
        <v>100</v>
      </c>
      <c r="D371" s="3">
        <v>4</v>
      </c>
      <c r="E371" s="4">
        <f>Table1[[#This Row],[PRICEEACH]]*Table1[[#This Row],[QUANTITYORDERED]]</f>
        <v>4700</v>
      </c>
      <c r="F371" s="1">
        <v>38019</v>
      </c>
      <c r="G371" s="12" t="s">
        <v>2848</v>
      </c>
      <c r="H371">
        <v>1</v>
      </c>
      <c r="I371">
        <v>2</v>
      </c>
      <c r="J371" s="3">
        <v>2004</v>
      </c>
      <c r="K371" s="3" t="s">
        <v>2849</v>
      </c>
      <c r="L371">
        <v>118</v>
      </c>
      <c r="M371" t="s">
        <v>3023</v>
      </c>
      <c r="N371" t="s">
        <v>2891</v>
      </c>
      <c r="O371" s="11">
        <v>395204555</v>
      </c>
      <c r="P371" t="s">
        <v>3303</v>
      </c>
      <c r="Q371" t="s">
        <v>2892</v>
      </c>
      <c r="R371" t="s">
        <v>2893</v>
      </c>
      <c r="S371" t="s">
        <v>2894</v>
      </c>
      <c r="T371">
        <v>3004</v>
      </c>
      <c r="U371" t="s">
        <v>2895</v>
      </c>
      <c r="V371" t="s">
        <v>2896</v>
      </c>
      <c r="W371" t="s">
        <v>2897</v>
      </c>
      <c r="X371" t="s">
        <v>2867</v>
      </c>
    </row>
    <row r="372" spans="1:27" hidden="1" x14ac:dyDescent="0.25">
      <c r="A372">
        <v>10223</v>
      </c>
      <c r="B372">
        <v>47</v>
      </c>
      <c r="C372" s="2">
        <v>100</v>
      </c>
      <c r="D372" s="3">
        <v>9</v>
      </c>
      <c r="E372" s="4">
        <f>Table1[[#This Row],[PRICEEACH]]*Table1[[#This Row],[QUANTITYORDERED]]</f>
        <v>4700</v>
      </c>
      <c r="F372" s="1">
        <v>38019</v>
      </c>
      <c r="G372" s="12" t="s">
        <v>2848</v>
      </c>
      <c r="H372">
        <v>1</v>
      </c>
      <c r="I372">
        <v>2</v>
      </c>
      <c r="J372" s="3">
        <v>2004</v>
      </c>
      <c r="K372" s="3" t="s">
        <v>3181</v>
      </c>
      <c r="L372">
        <v>84</v>
      </c>
      <c r="M372" t="s">
        <v>3201</v>
      </c>
      <c r="N372" t="s">
        <v>2891</v>
      </c>
      <c r="O372" s="11">
        <v>395204555</v>
      </c>
      <c r="P372" t="s">
        <v>3303</v>
      </c>
      <c r="Q372" t="s">
        <v>2892</v>
      </c>
      <c r="R372" t="s">
        <v>2893</v>
      </c>
      <c r="S372" t="s">
        <v>2894</v>
      </c>
      <c r="T372">
        <v>3004</v>
      </c>
      <c r="U372" t="s">
        <v>2895</v>
      </c>
      <c r="V372" t="s">
        <v>2896</v>
      </c>
      <c r="W372" t="s">
        <v>2897</v>
      </c>
      <c r="X372" t="s">
        <v>2867</v>
      </c>
      <c r="AA372">
        <f>COUNTIFS(G:G,"Cancelled")</f>
        <v>60</v>
      </c>
    </row>
    <row r="373" spans="1:27" hidden="1" x14ac:dyDescent="0.25">
      <c r="A373">
        <v>10223</v>
      </c>
      <c r="B373">
        <v>49</v>
      </c>
      <c r="C373" s="2">
        <v>100</v>
      </c>
      <c r="D373" s="3">
        <v>3</v>
      </c>
      <c r="E373" s="4">
        <f>Table1[[#This Row],[PRICEEACH]]*Table1[[#This Row],[QUANTITYORDERED]]</f>
        <v>4900</v>
      </c>
      <c r="F373" s="1">
        <v>38019</v>
      </c>
      <c r="G373" s="12" t="s">
        <v>2848</v>
      </c>
      <c r="H373">
        <v>1</v>
      </c>
      <c r="I373">
        <v>2</v>
      </c>
      <c r="J373" s="3">
        <v>2004</v>
      </c>
      <c r="K373" s="3" t="s">
        <v>2849</v>
      </c>
      <c r="L373">
        <v>193</v>
      </c>
      <c r="M373" t="s">
        <v>3034</v>
      </c>
      <c r="N373" t="s">
        <v>2891</v>
      </c>
      <c r="O373" s="11">
        <v>395204555</v>
      </c>
      <c r="P373" t="s">
        <v>3303</v>
      </c>
      <c r="Q373" t="s">
        <v>2892</v>
      </c>
      <c r="R373" t="s">
        <v>2893</v>
      </c>
      <c r="S373" t="s">
        <v>2894</v>
      </c>
      <c r="T373">
        <v>3004</v>
      </c>
      <c r="U373" t="s">
        <v>2895</v>
      </c>
      <c r="V373" t="s">
        <v>2896</v>
      </c>
      <c r="W373" t="s">
        <v>2897</v>
      </c>
      <c r="X373" t="s">
        <v>2931</v>
      </c>
    </row>
    <row r="374" spans="1:27" hidden="1" x14ac:dyDescent="0.25">
      <c r="A374">
        <v>10224</v>
      </c>
      <c r="B374">
        <v>43</v>
      </c>
      <c r="C374" s="2">
        <v>39.43</v>
      </c>
      <c r="D374" s="3">
        <v>2</v>
      </c>
      <c r="E374" s="4">
        <f>Table1[[#This Row],[PRICEEACH]]*Table1[[#This Row],[QUANTITYORDERED]]</f>
        <v>1695.49</v>
      </c>
      <c r="F374" s="1">
        <v>38019</v>
      </c>
      <c r="G374" s="12" t="s">
        <v>2848</v>
      </c>
      <c r="H374">
        <v>1</v>
      </c>
      <c r="I374">
        <v>2</v>
      </c>
      <c r="J374" s="3">
        <v>2004</v>
      </c>
      <c r="K374" s="3" t="s">
        <v>2849</v>
      </c>
      <c r="L374">
        <v>40</v>
      </c>
      <c r="M374" t="s">
        <v>3258</v>
      </c>
      <c r="N374" t="s">
        <v>3296</v>
      </c>
      <c r="O374" s="10" t="s">
        <v>2877</v>
      </c>
      <c r="P374" t="s">
        <v>2878</v>
      </c>
      <c r="Q374" t="s">
        <v>2879</v>
      </c>
      <c r="R374" t="s">
        <v>3483</v>
      </c>
      <c r="S374" t="s">
        <v>2860</v>
      </c>
      <c r="T374">
        <v>59000</v>
      </c>
      <c r="U374" t="s">
        <v>2861</v>
      </c>
      <c r="V374" t="s">
        <v>2880</v>
      </c>
      <c r="W374" t="s">
        <v>2881</v>
      </c>
      <c r="X374" t="s">
        <v>2857</v>
      </c>
    </row>
    <row r="375" spans="1:27" hidden="1" x14ac:dyDescent="0.25">
      <c r="A375">
        <v>10224</v>
      </c>
      <c r="B375">
        <v>38</v>
      </c>
      <c r="C375" s="2">
        <v>58.44</v>
      </c>
      <c r="D375" s="3">
        <v>1</v>
      </c>
      <c r="E375" s="4">
        <f>Table1[[#This Row],[PRICEEACH]]*Table1[[#This Row],[QUANTITYORDERED]]</f>
        <v>2220.7199999999998</v>
      </c>
      <c r="F375" s="1">
        <v>38019</v>
      </c>
      <c r="G375" s="12" t="s">
        <v>2848</v>
      </c>
      <c r="H375">
        <v>1</v>
      </c>
      <c r="I375">
        <v>2</v>
      </c>
      <c r="J375" s="3">
        <v>2004</v>
      </c>
      <c r="K375" s="3" t="s">
        <v>2849</v>
      </c>
      <c r="L375">
        <v>62</v>
      </c>
      <c r="M375" t="s">
        <v>3218</v>
      </c>
      <c r="N375" t="s">
        <v>3296</v>
      </c>
      <c r="O375" s="10" t="s">
        <v>2877</v>
      </c>
      <c r="P375" t="s">
        <v>2878</v>
      </c>
      <c r="Q375" t="s">
        <v>2879</v>
      </c>
      <c r="R375" t="s">
        <v>3483</v>
      </c>
      <c r="S375" t="s">
        <v>2860</v>
      </c>
      <c r="T375">
        <v>59000</v>
      </c>
      <c r="U375" t="s">
        <v>2861</v>
      </c>
      <c r="V375" t="s">
        <v>2880</v>
      </c>
      <c r="W375" t="s">
        <v>2881</v>
      </c>
      <c r="X375" t="s">
        <v>2857</v>
      </c>
    </row>
    <row r="376" spans="1:27" hidden="1" x14ac:dyDescent="0.25">
      <c r="A376">
        <v>10224</v>
      </c>
      <c r="B376">
        <v>37</v>
      </c>
      <c r="C376" s="2">
        <v>80.34</v>
      </c>
      <c r="D376" s="3">
        <v>4</v>
      </c>
      <c r="E376" s="4">
        <f>Table1[[#This Row],[PRICEEACH]]*Table1[[#This Row],[QUANTITYORDERED]]</f>
        <v>2972.58</v>
      </c>
      <c r="F376" s="1">
        <v>38019</v>
      </c>
      <c r="G376" s="12" t="s">
        <v>2848</v>
      </c>
      <c r="H376">
        <v>1</v>
      </c>
      <c r="I376">
        <v>2</v>
      </c>
      <c r="J376" s="3">
        <v>2004</v>
      </c>
      <c r="K376" s="3" t="s">
        <v>2849</v>
      </c>
      <c r="L376">
        <v>69</v>
      </c>
      <c r="M376" t="s">
        <v>3237</v>
      </c>
      <c r="N376" t="s">
        <v>3296</v>
      </c>
      <c r="O376" s="10" t="s">
        <v>2877</v>
      </c>
      <c r="P376" t="s">
        <v>2878</v>
      </c>
      <c r="Q376" t="s">
        <v>2879</v>
      </c>
      <c r="R376" t="s">
        <v>3483</v>
      </c>
      <c r="S376" t="s">
        <v>2860</v>
      </c>
      <c r="T376">
        <v>59000</v>
      </c>
      <c r="U376" t="s">
        <v>2861</v>
      </c>
      <c r="V376" t="s">
        <v>2880</v>
      </c>
      <c r="W376" t="s">
        <v>2881</v>
      </c>
      <c r="X376" t="s">
        <v>2857</v>
      </c>
    </row>
    <row r="377" spans="1:27" hidden="1" x14ac:dyDescent="0.25">
      <c r="A377">
        <v>10224</v>
      </c>
      <c r="B377">
        <v>30</v>
      </c>
      <c r="C377" s="2">
        <v>100</v>
      </c>
      <c r="D377" s="3">
        <v>5</v>
      </c>
      <c r="E377" s="4">
        <f>Table1[[#This Row],[PRICEEACH]]*Table1[[#This Row],[QUANTITYORDERED]]</f>
        <v>3000</v>
      </c>
      <c r="F377" s="1">
        <v>38019</v>
      </c>
      <c r="G377" s="12" t="s">
        <v>2848</v>
      </c>
      <c r="H377">
        <v>1</v>
      </c>
      <c r="I377">
        <v>2</v>
      </c>
      <c r="J377" s="3">
        <v>2004</v>
      </c>
      <c r="K377" s="3" t="s">
        <v>2849</v>
      </c>
      <c r="L377">
        <v>102</v>
      </c>
      <c r="M377" t="s">
        <v>3263</v>
      </c>
      <c r="N377" t="s">
        <v>3296</v>
      </c>
      <c r="O377" s="10" t="s">
        <v>2877</v>
      </c>
      <c r="P377" t="s">
        <v>2878</v>
      </c>
      <c r="Q377" t="s">
        <v>2879</v>
      </c>
      <c r="R377" t="s">
        <v>3483</v>
      </c>
      <c r="S377" t="s">
        <v>2860</v>
      </c>
      <c r="T377">
        <v>59000</v>
      </c>
      <c r="U377" t="s">
        <v>2861</v>
      </c>
      <c r="V377" t="s">
        <v>2880</v>
      </c>
      <c r="W377" t="s">
        <v>2881</v>
      </c>
      <c r="X377" t="s">
        <v>2867</v>
      </c>
    </row>
    <row r="378" spans="1:27" hidden="1" x14ac:dyDescent="0.25">
      <c r="A378">
        <v>10224</v>
      </c>
      <c r="B378">
        <v>50</v>
      </c>
      <c r="C378" s="2">
        <v>77.290000000000006</v>
      </c>
      <c r="D378" s="3">
        <v>3</v>
      </c>
      <c r="E378" s="4">
        <f>Table1[[#This Row],[PRICEEACH]]*Table1[[#This Row],[QUANTITYORDERED]]</f>
        <v>3864.5000000000005</v>
      </c>
      <c r="F378" s="1">
        <v>38019</v>
      </c>
      <c r="G378" s="12" t="s">
        <v>2848</v>
      </c>
      <c r="H378">
        <v>1</v>
      </c>
      <c r="I378">
        <v>2</v>
      </c>
      <c r="J378" s="3">
        <v>2004</v>
      </c>
      <c r="K378" s="3" t="s">
        <v>2849</v>
      </c>
      <c r="L378">
        <v>81</v>
      </c>
      <c r="M378" t="s">
        <v>3267</v>
      </c>
      <c r="N378" t="s">
        <v>3296</v>
      </c>
      <c r="O378" s="10" t="s">
        <v>2877</v>
      </c>
      <c r="P378" t="s">
        <v>2878</v>
      </c>
      <c r="Q378" t="s">
        <v>2879</v>
      </c>
      <c r="R378" t="s">
        <v>3483</v>
      </c>
      <c r="S378" t="s">
        <v>2860</v>
      </c>
      <c r="T378">
        <v>59000</v>
      </c>
      <c r="U378" t="s">
        <v>2861</v>
      </c>
      <c r="V378" t="s">
        <v>2880</v>
      </c>
      <c r="W378" t="s">
        <v>2881</v>
      </c>
      <c r="X378" t="s">
        <v>2867</v>
      </c>
    </row>
    <row r="379" spans="1:27" hidden="1" x14ac:dyDescent="0.25">
      <c r="A379">
        <v>10224</v>
      </c>
      <c r="B379">
        <v>43</v>
      </c>
      <c r="C379" s="2">
        <v>100</v>
      </c>
      <c r="D379" s="3">
        <v>6</v>
      </c>
      <c r="E379" s="4">
        <f>Table1[[#This Row],[PRICEEACH]]*Table1[[#This Row],[QUANTITYORDERED]]</f>
        <v>4300</v>
      </c>
      <c r="F379" s="1">
        <v>38019</v>
      </c>
      <c r="G379" s="12" t="s">
        <v>2848</v>
      </c>
      <c r="H379">
        <v>1</v>
      </c>
      <c r="I379">
        <v>2</v>
      </c>
      <c r="J379" s="3">
        <v>2004</v>
      </c>
      <c r="K379" s="3" t="s">
        <v>2849</v>
      </c>
      <c r="L379">
        <v>150</v>
      </c>
      <c r="M379" t="s">
        <v>3142</v>
      </c>
      <c r="N379" t="s">
        <v>3296</v>
      </c>
      <c r="O379" s="10" t="s">
        <v>2877</v>
      </c>
      <c r="P379" t="s">
        <v>2878</v>
      </c>
      <c r="Q379" t="s">
        <v>2879</v>
      </c>
      <c r="R379" t="s">
        <v>3483</v>
      </c>
      <c r="S379" t="s">
        <v>2860</v>
      </c>
      <c r="T379">
        <v>59000</v>
      </c>
      <c r="U379" t="s">
        <v>2861</v>
      </c>
      <c r="V379" t="s">
        <v>2880</v>
      </c>
      <c r="W379" t="s">
        <v>2881</v>
      </c>
      <c r="X379" t="s">
        <v>2867</v>
      </c>
    </row>
    <row r="380" spans="1:27" hidden="1" x14ac:dyDescent="0.25">
      <c r="A380">
        <v>10225</v>
      </c>
      <c r="B380">
        <v>24</v>
      </c>
      <c r="C380" s="2">
        <v>50.21</v>
      </c>
      <c r="D380" s="3">
        <v>8</v>
      </c>
      <c r="E380" s="4">
        <f>Table1[[#This Row],[PRICEEACH]]*Table1[[#This Row],[QUANTITYORDERED]]</f>
        <v>1205.04</v>
      </c>
      <c r="F380" s="1">
        <v>38019</v>
      </c>
      <c r="G380" s="12" t="s">
        <v>2848</v>
      </c>
      <c r="H380">
        <v>1</v>
      </c>
      <c r="I380">
        <v>2</v>
      </c>
      <c r="J380" s="3">
        <v>2004</v>
      </c>
      <c r="K380" s="3" t="s">
        <v>3331</v>
      </c>
      <c r="L380">
        <v>61</v>
      </c>
      <c r="M380" t="s">
        <v>3245</v>
      </c>
      <c r="N380" t="s">
        <v>3107</v>
      </c>
      <c r="O380" s="10" t="s">
        <v>3108</v>
      </c>
      <c r="P380" t="s">
        <v>3434</v>
      </c>
      <c r="Q380" t="s">
        <v>3109</v>
      </c>
      <c r="R380" t="s">
        <v>3109</v>
      </c>
      <c r="S380" t="s">
        <v>3110</v>
      </c>
      <c r="T380">
        <v>1203</v>
      </c>
      <c r="U380" t="s">
        <v>2861</v>
      </c>
      <c r="V380" t="s">
        <v>3111</v>
      </c>
      <c r="W380" t="s">
        <v>2899</v>
      </c>
      <c r="X380" t="s">
        <v>2857</v>
      </c>
    </row>
    <row r="381" spans="1:27" hidden="1" x14ac:dyDescent="0.25">
      <c r="A381">
        <v>10225</v>
      </c>
      <c r="B381">
        <v>42</v>
      </c>
      <c r="C381" s="2">
        <v>36.630000000000003</v>
      </c>
      <c r="D381" s="3">
        <v>3</v>
      </c>
      <c r="E381" s="4">
        <f>Table1[[#This Row],[PRICEEACH]]*Table1[[#This Row],[QUANTITYORDERED]]</f>
        <v>1538.46</v>
      </c>
      <c r="F381" s="1">
        <v>38019</v>
      </c>
      <c r="G381" s="12" t="s">
        <v>2848</v>
      </c>
      <c r="H381">
        <v>1</v>
      </c>
      <c r="I381">
        <v>2</v>
      </c>
      <c r="J381" s="3">
        <v>2004</v>
      </c>
      <c r="K381" s="3" t="s">
        <v>3331</v>
      </c>
      <c r="L381">
        <v>37</v>
      </c>
      <c r="M381" t="s">
        <v>3242</v>
      </c>
      <c r="N381" t="s">
        <v>3107</v>
      </c>
      <c r="O381" s="10" t="s">
        <v>3108</v>
      </c>
      <c r="P381" t="s">
        <v>3434</v>
      </c>
      <c r="Q381" t="s">
        <v>3109</v>
      </c>
      <c r="R381" t="s">
        <v>3109</v>
      </c>
      <c r="S381" t="s">
        <v>3110</v>
      </c>
      <c r="T381">
        <v>1203</v>
      </c>
      <c r="U381" t="s">
        <v>2861</v>
      </c>
      <c r="V381" t="s">
        <v>3111</v>
      </c>
      <c r="W381" t="s">
        <v>2899</v>
      </c>
      <c r="X381" t="s">
        <v>2857</v>
      </c>
    </row>
    <row r="382" spans="1:27" hidden="1" x14ac:dyDescent="0.25">
      <c r="A382">
        <v>10225</v>
      </c>
      <c r="B382">
        <v>21</v>
      </c>
      <c r="C382" s="2">
        <v>100</v>
      </c>
      <c r="D382" s="3">
        <v>6</v>
      </c>
      <c r="E382" s="4">
        <f>Table1[[#This Row],[PRICEEACH]]*Table1[[#This Row],[QUANTITYORDERED]]</f>
        <v>2100</v>
      </c>
      <c r="F382" s="1">
        <v>38019</v>
      </c>
      <c r="G382" s="12" t="s">
        <v>2848</v>
      </c>
      <c r="H382">
        <v>1</v>
      </c>
      <c r="I382">
        <v>2</v>
      </c>
      <c r="J382" s="3">
        <v>2004</v>
      </c>
      <c r="K382" s="3" t="s">
        <v>3331</v>
      </c>
      <c r="L382">
        <v>115</v>
      </c>
      <c r="M382" t="s">
        <v>3156</v>
      </c>
      <c r="N382" t="s">
        <v>3107</v>
      </c>
      <c r="O382" s="10" t="s">
        <v>3108</v>
      </c>
      <c r="P382" t="s">
        <v>3434</v>
      </c>
      <c r="Q382" t="s">
        <v>3109</v>
      </c>
      <c r="R382" t="s">
        <v>3109</v>
      </c>
      <c r="S382" t="s">
        <v>3110</v>
      </c>
      <c r="T382">
        <v>1203</v>
      </c>
      <c r="U382" t="s">
        <v>2861</v>
      </c>
      <c r="V382" t="s">
        <v>3111</v>
      </c>
      <c r="W382" t="s">
        <v>2899</v>
      </c>
      <c r="X382" t="s">
        <v>2857</v>
      </c>
    </row>
    <row r="383" spans="1:27" hidden="1" x14ac:dyDescent="0.25">
      <c r="A383">
        <v>10225</v>
      </c>
      <c r="B383">
        <v>25</v>
      </c>
      <c r="C383" s="2">
        <v>99.82</v>
      </c>
      <c r="D383" s="3">
        <v>7</v>
      </c>
      <c r="E383" s="4">
        <f>Table1[[#This Row],[PRICEEACH]]*Table1[[#This Row],[QUANTITYORDERED]]</f>
        <v>2495.5</v>
      </c>
      <c r="F383" s="1">
        <v>38019</v>
      </c>
      <c r="G383" s="12" t="s">
        <v>2848</v>
      </c>
      <c r="H383">
        <v>1</v>
      </c>
      <c r="I383">
        <v>2</v>
      </c>
      <c r="J383" s="3">
        <v>2004</v>
      </c>
      <c r="K383" s="3" t="s">
        <v>3331</v>
      </c>
      <c r="L383">
        <v>117</v>
      </c>
      <c r="M383" t="s">
        <v>3146</v>
      </c>
      <c r="N383" t="s">
        <v>3107</v>
      </c>
      <c r="O383" s="10" t="s">
        <v>3108</v>
      </c>
      <c r="P383" t="s">
        <v>3434</v>
      </c>
      <c r="Q383" t="s">
        <v>3109</v>
      </c>
      <c r="R383" t="s">
        <v>3109</v>
      </c>
      <c r="S383" t="s">
        <v>3110</v>
      </c>
      <c r="T383">
        <v>1203</v>
      </c>
      <c r="U383" t="s">
        <v>2861</v>
      </c>
      <c r="V383" t="s">
        <v>3111</v>
      </c>
      <c r="W383" t="s">
        <v>2899</v>
      </c>
      <c r="X383" t="s">
        <v>2857</v>
      </c>
    </row>
    <row r="384" spans="1:27" hidden="1" x14ac:dyDescent="0.25">
      <c r="A384">
        <v>10225</v>
      </c>
      <c r="B384">
        <v>27</v>
      </c>
      <c r="C384" s="2">
        <v>100</v>
      </c>
      <c r="D384" s="3">
        <v>9</v>
      </c>
      <c r="E384" s="4">
        <f>Table1[[#This Row],[PRICEEACH]]*Table1[[#This Row],[QUANTITYORDERED]]</f>
        <v>2700</v>
      </c>
      <c r="F384" s="1">
        <v>38019</v>
      </c>
      <c r="G384" s="12" t="s">
        <v>2848</v>
      </c>
      <c r="H384">
        <v>1</v>
      </c>
      <c r="I384">
        <v>2</v>
      </c>
      <c r="J384" s="3">
        <v>2004</v>
      </c>
      <c r="K384" s="3" t="s">
        <v>3331</v>
      </c>
      <c r="L384">
        <v>194</v>
      </c>
      <c r="M384" t="s">
        <v>3092</v>
      </c>
      <c r="N384" t="s">
        <v>3107</v>
      </c>
      <c r="O384" s="10" t="s">
        <v>3108</v>
      </c>
      <c r="P384" t="s">
        <v>3434</v>
      </c>
      <c r="Q384" t="s">
        <v>3109</v>
      </c>
      <c r="R384" t="s">
        <v>3109</v>
      </c>
      <c r="S384" t="s">
        <v>3110</v>
      </c>
      <c r="T384">
        <v>1203</v>
      </c>
      <c r="U384" t="s">
        <v>2861</v>
      </c>
      <c r="V384" t="s">
        <v>3111</v>
      </c>
      <c r="W384" t="s">
        <v>2899</v>
      </c>
      <c r="X384" t="s">
        <v>2867</v>
      </c>
    </row>
    <row r="385" spans="1:24" hidden="1" x14ac:dyDescent="0.25">
      <c r="A385">
        <v>10225</v>
      </c>
      <c r="B385">
        <v>27</v>
      </c>
      <c r="C385" s="2">
        <v>100</v>
      </c>
      <c r="D385" s="3">
        <v>11</v>
      </c>
      <c r="E385" s="4">
        <f>Table1[[#This Row],[PRICEEACH]]*Table1[[#This Row],[QUANTITYORDERED]]</f>
        <v>2700</v>
      </c>
      <c r="F385" s="1">
        <v>38019</v>
      </c>
      <c r="G385" s="12" t="s">
        <v>2848</v>
      </c>
      <c r="H385">
        <v>1</v>
      </c>
      <c r="I385">
        <v>2</v>
      </c>
      <c r="J385" s="3">
        <v>2004</v>
      </c>
      <c r="K385" s="3" t="s">
        <v>3331</v>
      </c>
      <c r="L385">
        <v>146</v>
      </c>
      <c r="M385" t="s">
        <v>3216</v>
      </c>
      <c r="N385" t="s">
        <v>3107</v>
      </c>
      <c r="O385" s="10" t="s">
        <v>3108</v>
      </c>
      <c r="P385" t="s">
        <v>3434</v>
      </c>
      <c r="Q385" t="s">
        <v>3109</v>
      </c>
      <c r="R385" t="s">
        <v>3109</v>
      </c>
      <c r="S385" t="s">
        <v>3110</v>
      </c>
      <c r="T385">
        <v>1203</v>
      </c>
      <c r="U385" t="s">
        <v>2861</v>
      </c>
      <c r="V385" t="s">
        <v>3111</v>
      </c>
      <c r="W385" t="s">
        <v>2899</v>
      </c>
      <c r="X385" t="s">
        <v>2867</v>
      </c>
    </row>
    <row r="386" spans="1:24" hidden="1" x14ac:dyDescent="0.25">
      <c r="A386">
        <v>10225</v>
      </c>
      <c r="B386">
        <v>37</v>
      </c>
      <c r="C386" s="2">
        <v>77.41</v>
      </c>
      <c r="D386" s="3">
        <v>10</v>
      </c>
      <c r="E386" s="4">
        <f>Table1[[#This Row],[PRICEEACH]]*Table1[[#This Row],[QUANTITYORDERED]]</f>
        <v>2864.17</v>
      </c>
      <c r="F386" s="1">
        <v>38019</v>
      </c>
      <c r="G386" s="12" t="s">
        <v>2848</v>
      </c>
      <c r="H386">
        <v>1</v>
      </c>
      <c r="I386">
        <v>2</v>
      </c>
      <c r="J386" s="3">
        <v>2004</v>
      </c>
      <c r="K386" s="3" t="s">
        <v>3331</v>
      </c>
      <c r="L386">
        <v>79</v>
      </c>
      <c r="M386" t="s">
        <v>3149</v>
      </c>
      <c r="N386" t="s">
        <v>3107</v>
      </c>
      <c r="O386" s="10" t="s">
        <v>3108</v>
      </c>
      <c r="P386" t="s">
        <v>3434</v>
      </c>
      <c r="Q386" t="s">
        <v>3109</v>
      </c>
      <c r="R386" t="s">
        <v>3109</v>
      </c>
      <c r="S386" t="s">
        <v>3110</v>
      </c>
      <c r="T386">
        <v>1203</v>
      </c>
      <c r="U386" t="s">
        <v>2861</v>
      </c>
      <c r="V386" t="s">
        <v>3111</v>
      </c>
      <c r="W386" t="s">
        <v>2899</v>
      </c>
      <c r="X386" t="s">
        <v>2857</v>
      </c>
    </row>
    <row r="387" spans="1:24" hidden="1" x14ac:dyDescent="0.25">
      <c r="A387">
        <v>10225</v>
      </c>
      <c r="B387">
        <v>47</v>
      </c>
      <c r="C387" s="2">
        <v>64.680000000000007</v>
      </c>
      <c r="D387" s="3">
        <v>5</v>
      </c>
      <c r="E387" s="4">
        <f>Table1[[#This Row],[PRICEEACH]]*Table1[[#This Row],[QUANTITYORDERED]]</f>
        <v>3039.9600000000005</v>
      </c>
      <c r="F387" s="1">
        <v>38019</v>
      </c>
      <c r="G387" s="12" t="s">
        <v>2848</v>
      </c>
      <c r="H387">
        <v>1</v>
      </c>
      <c r="I387">
        <v>2</v>
      </c>
      <c r="J387" s="3">
        <v>2004</v>
      </c>
      <c r="K387" s="3" t="s">
        <v>3331</v>
      </c>
      <c r="L387">
        <v>77</v>
      </c>
      <c r="M387" t="s">
        <v>3194</v>
      </c>
      <c r="N387" t="s">
        <v>3107</v>
      </c>
      <c r="O387" s="10" t="s">
        <v>3108</v>
      </c>
      <c r="P387" t="s">
        <v>3434</v>
      </c>
      <c r="Q387" t="s">
        <v>3109</v>
      </c>
      <c r="R387" t="s">
        <v>3109</v>
      </c>
      <c r="S387" t="s">
        <v>3110</v>
      </c>
      <c r="T387">
        <v>1203</v>
      </c>
      <c r="U387" t="s">
        <v>2861</v>
      </c>
      <c r="V387" t="s">
        <v>3111</v>
      </c>
      <c r="W387" t="s">
        <v>2899</v>
      </c>
      <c r="X387" t="s">
        <v>2867</v>
      </c>
    </row>
    <row r="388" spans="1:24" hidden="1" x14ac:dyDescent="0.25">
      <c r="A388">
        <v>10225</v>
      </c>
      <c r="B388">
        <v>32</v>
      </c>
      <c r="C388" s="2">
        <v>100</v>
      </c>
      <c r="D388" s="3">
        <v>1</v>
      </c>
      <c r="E388" s="4">
        <f>Table1[[#This Row],[PRICEEACH]]*Table1[[#This Row],[QUANTITYORDERED]]</f>
        <v>3200</v>
      </c>
      <c r="F388" s="1">
        <v>38019</v>
      </c>
      <c r="G388" s="12" t="s">
        <v>2848</v>
      </c>
      <c r="H388">
        <v>1</v>
      </c>
      <c r="I388">
        <v>2</v>
      </c>
      <c r="J388" s="3">
        <v>2004</v>
      </c>
      <c r="K388" s="3" t="s">
        <v>3331</v>
      </c>
      <c r="L388">
        <v>141</v>
      </c>
      <c r="M388" t="s">
        <v>3163</v>
      </c>
      <c r="N388" t="s">
        <v>3107</v>
      </c>
      <c r="O388" s="10" t="s">
        <v>3108</v>
      </c>
      <c r="P388" t="s">
        <v>3434</v>
      </c>
      <c r="Q388" t="s">
        <v>3109</v>
      </c>
      <c r="R388" t="s">
        <v>3109</v>
      </c>
      <c r="S388" t="s">
        <v>3110</v>
      </c>
      <c r="T388">
        <v>1203</v>
      </c>
      <c r="U388" t="s">
        <v>2861</v>
      </c>
      <c r="V388" t="s">
        <v>3111</v>
      </c>
      <c r="W388" t="s">
        <v>2899</v>
      </c>
      <c r="X388" t="s">
        <v>2867</v>
      </c>
    </row>
    <row r="389" spans="1:24" hidden="1" x14ac:dyDescent="0.25">
      <c r="A389">
        <v>10225</v>
      </c>
      <c r="B389">
        <v>46</v>
      </c>
      <c r="C389" s="2">
        <v>70.33</v>
      </c>
      <c r="D389" s="3">
        <v>13</v>
      </c>
      <c r="E389" s="4">
        <f>Table1[[#This Row],[PRICEEACH]]*Table1[[#This Row],[QUANTITYORDERED]]</f>
        <v>3235.18</v>
      </c>
      <c r="F389" s="1">
        <v>38019</v>
      </c>
      <c r="G389" s="12" t="s">
        <v>2848</v>
      </c>
      <c r="H389">
        <v>1</v>
      </c>
      <c r="I389">
        <v>2</v>
      </c>
      <c r="J389" s="3">
        <v>2004</v>
      </c>
      <c r="K389" s="3" t="s">
        <v>3331</v>
      </c>
      <c r="L389">
        <v>80</v>
      </c>
      <c r="M389" t="s">
        <v>3255</v>
      </c>
      <c r="N389" t="s">
        <v>3107</v>
      </c>
      <c r="O389" s="10" t="s">
        <v>3108</v>
      </c>
      <c r="P389" t="s">
        <v>3434</v>
      </c>
      <c r="Q389" t="s">
        <v>3109</v>
      </c>
      <c r="R389" t="s">
        <v>3109</v>
      </c>
      <c r="S389" t="s">
        <v>3110</v>
      </c>
      <c r="T389">
        <v>1203</v>
      </c>
      <c r="U389" t="s">
        <v>2861</v>
      </c>
      <c r="V389" t="s">
        <v>3111</v>
      </c>
      <c r="W389" t="s">
        <v>2899</v>
      </c>
      <c r="X389" t="s">
        <v>2867</v>
      </c>
    </row>
    <row r="390" spans="1:24" hidden="1" x14ac:dyDescent="0.25">
      <c r="A390">
        <v>10225</v>
      </c>
      <c r="B390">
        <v>35</v>
      </c>
      <c r="C390" s="2">
        <v>100</v>
      </c>
      <c r="D390" s="3">
        <v>14</v>
      </c>
      <c r="E390" s="4">
        <f>Table1[[#This Row],[PRICEEACH]]*Table1[[#This Row],[QUANTITYORDERED]]</f>
        <v>3500</v>
      </c>
      <c r="F390" s="1">
        <v>38019</v>
      </c>
      <c r="G390" s="12" t="s">
        <v>2848</v>
      </c>
      <c r="H390">
        <v>1</v>
      </c>
      <c r="I390">
        <v>2</v>
      </c>
      <c r="J390" s="3">
        <v>2004</v>
      </c>
      <c r="K390" s="3" t="s">
        <v>3331</v>
      </c>
      <c r="L390">
        <v>148</v>
      </c>
      <c r="M390" t="s">
        <v>3225</v>
      </c>
      <c r="N390" t="s">
        <v>3107</v>
      </c>
      <c r="O390" s="10" t="s">
        <v>3108</v>
      </c>
      <c r="P390" t="s">
        <v>3434</v>
      </c>
      <c r="Q390" t="s">
        <v>3109</v>
      </c>
      <c r="R390" t="s">
        <v>3109</v>
      </c>
      <c r="S390" t="s">
        <v>3110</v>
      </c>
      <c r="T390">
        <v>1203</v>
      </c>
      <c r="U390" t="s">
        <v>2861</v>
      </c>
      <c r="V390" t="s">
        <v>3111</v>
      </c>
      <c r="W390" t="s">
        <v>2899</v>
      </c>
      <c r="X390" t="s">
        <v>2867</v>
      </c>
    </row>
    <row r="391" spans="1:24" hidden="1" x14ac:dyDescent="0.25">
      <c r="A391">
        <v>10225</v>
      </c>
      <c r="B391">
        <v>37</v>
      </c>
      <c r="C391" s="2">
        <v>95.69</v>
      </c>
      <c r="D391" s="3">
        <v>12</v>
      </c>
      <c r="E391" s="4">
        <f>Table1[[#This Row],[PRICEEACH]]*Table1[[#This Row],[QUANTITYORDERED]]</f>
        <v>3540.5299999999997</v>
      </c>
      <c r="F391" s="1">
        <v>38019</v>
      </c>
      <c r="G391" s="12" t="s">
        <v>2848</v>
      </c>
      <c r="H391">
        <v>1</v>
      </c>
      <c r="I391">
        <v>2</v>
      </c>
      <c r="J391" s="3">
        <v>2004</v>
      </c>
      <c r="K391" s="3" t="s">
        <v>3331</v>
      </c>
      <c r="L391">
        <v>80</v>
      </c>
      <c r="M391" t="s">
        <v>3214</v>
      </c>
      <c r="N391" t="s">
        <v>3107</v>
      </c>
      <c r="O391" s="10" t="s">
        <v>3108</v>
      </c>
      <c r="P391" t="s">
        <v>3434</v>
      </c>
      <c r="Q391" t="s">
        <v>3109</v>
      </c>
      <c r="R391" t="s">
        <v>3109</v>
      </c>
      <c r="S391" t="s">
        <v>3110</v>
      </c>
      <c r="T391">
        <v>1203</v>
      </c>
      <c r="U391" t="s">
        <v>2861</v>
      </c>
      <c r="V391" t="s">
        <v>3111</v>
      </c>
      <c r="W391" t="s">
        <v>2899</v>
      </c>
      <c r="X391" t="s">
        <v>2867</v>
      </c>
    </row>
    <row r="392" spans="1:24" hidden="1" x14ac:dyDescent="0.25">
      <c r="A392">
        <v>10225</v>
      </c>
      <c r="B392">
        <v>40</v>
      </c>
      <c r="C392" s="2">
        <v>100</v>
      </c>
      <c r="D392" s="3">
        <v>4</v>
      </c>
      <c r="E392" s="4">
        <f>Table1[[#This Row],[PRICEEACH]]*Table1[[#This Row],[QUANTITYORDERED]]</f>
        <v>4000</v>
      </c>
      <c r="F392" s="1">
        <v>38019</v>
      </c>
      <c r="G392" s="12" t="s">
        <v>2848</v>
      </c>
      <c r="H392">
        <v>1</v>
      </c>
      <c r="I392">
        <v>2</v>
      </c>
      <c r="J392" s="3">
        <v>2004</v>
      </c>
      <c r="K392" s="3" t="s">
        <v>3331</v>
      </c>
      <c r="L392">
        <v>140</v>
      </c>
      <c r="M392" t="s">
        <v>3249</v>
      </c>
      <c r="N392" t="s">
        <v>3107</v>
      </c>
      <c r="O392" s="10" t="s">
        <v>3108</v>
      </c>
      <c r="P392" t="s">
        <v>3434</v>
      </c>
      <c r="Q392" t="s">
        <v>3109</v>
      </c>
      <c r="R392" t="s">
        <v>3109</v>
      </c>
      <c r="S392" t="s">
        <v>3110</v>
      </c>
      <c r="T392">
        <v>1203</v>
      </c>
      <c r="U392" t="s">
        <v>2861</v>
      </c>
      <c r="V392" t="s">
        <v>3111</v>
      </c>
      <c r="W392" t="s">
        <v>2899</v>
      </c>
      <c r="X392" t="s">
        <v>2867</v>
      </c>
    </row>
    <row r="393" spans="1:24" hidden="1" x14ac:dyDescent="0.25">
      <c r="A393">
        <v>10225</v>
      </c>
      <c r="B393">
        <v>43</v>
      </c>
      <c r="C393" s="2">
        <v>100</v>
      </c>
      <c r="D393" s="3">
        <v>2</v>
      </c>
      <c r="E393" s="4">
        <f>Table1[[#This Row],[PRICEEACH]]*Table1[[#This Row],[QUANTITYORDERED]]</f>
        <v>4300</v>
      </c>
      <c r="F393" s="1">
        <v>38019</v>
      </c>
      <c r="G393" s="12" t="s">
        <v>2848</v>
      </c>
      <c r="H393">
        <v>1</v>
      </c>
      <c r="I393">
        <v>2</v>
      </c>
      <c r="J393" s="3">
        <v>2004</v>
      </c>
      <c r="K393" s="3" t="s">
        <v>3331</v>
      </c>
      <c r="L393">
        <v>169</v>
      </c>
      <c r="M393" t="s">
        <v>3211</v>
      </c>
      <c r="N393" t="s">
        <v>3107</v>
      </c>
      <c r="O393" s="10" t="s">
        <v>3108</v>
      </c>
      <c r="P393" t="s">
        <v>3434</v>
      </c>
      <c r="Q393" t="s">
        <v>3109</v>
      </c>
      <c r="R393" t="s">
        <v>3109</v>
      </c>
      <c r="S393" t="s">
        <v>3110</v>
      </c>
      <c r="T393">
        <v>1203</v>
      </c>
      <c r="U393" t="s">
        <v>2861</v>
      </c>
      <c r="V393" t="s">
        <v>3111</v>
      </c>
      <c r="W393" t="s">
        <v>2899</v>
      </c>
      <c r="X393" t="s">
        <v>2867</v>
      </c>
    </row>
    <row r="394" spans="1:24" hidden="1" x14ac:dyDescent="0.25">
      <c r="A394">
        <v>10226</v>
      </c>
      <c r="B394">
        <v>21</v>
      </c>
      <c r="C394" s="2">
        <v>60.26</v>
      </c>
      <c r="D394" s="3">
        <v>1</v>
      </c>
      <c r="E394" s="4">
        <f>Table1[[#This Row],[PRICEEACH]]*Table1[[#This Row],[QUANTITYORDERED]]</f>
        <v>1265.46</v>
      </c>
      <c r="F394" s="1">
        <v>38019</v>
      </c>
      <c r="G394" s="12" t="s">
        <v>2848</v>
      </c>
      <c r="H394">
        <v>1</v>
      </c>
      <c r="I394">
        <v>2</v>
      </c>
      <c r="J394" s="3">
        <v>2004</v>
      </c>
      <c r="K394" s="3" t="s">
        <v>3331</v>
      </c>
      <c r="L394">
        <v>73</v>
      </c>
      <c r="M394" t="s">
        <v>3227</v>
      </c>
      <c r="N394" t="s">
        <v>3401</v>
      </c>
      <c r="O394" s="10">
        <v>7605558146</v>
      </c>
      <c r="P394" t="s">
        <v>3402</v>
      </c>
      <c r="Q394" t="s">
        <v>3403</v>
      </c>
      <c r="R394" t="s">
        <v>2870</v>
      </c>
      <c r="S394" t="s">
        <v>2853</v>
      </c>
      <c r="T394">
        <v>91217</v>
      </c>
      <c r="U394" t="s">
        <v>2854</v>
      </c>
      <c r="V394" t="s">
        <v>2989</v>
      </c>
      <c r="W394" t="s">
        <v>3011</v>
      </c>
      <c r="X394" t="s">
        <v>2857</v>
      </c>
    </row>
    <row r="395" spans="1:24" hidden="1" x14ac:dyDescent="0.25">
      <c r="A395">
        <v>10226</v>
      </c>
      <c r="B395">
        <v>36</v>
      </c>
      <c r="C395" s="2">
        <v>43.27</v>
      </c>
      <c r="D395" s="3">
        <v>3</v>
      </c>
      <c r="E395" s="4">
        <f>Table1[[#This Row],[PRICEEACH]]*Table1[[#This Row],[QUANTITYORDERED]]</f>
        <v>1557.72</v>
      </c>
      <c r="F395" s="1">
        <v>38019</v>
      </c>
      <c r="G395" s="12" t="s">
        <v>2848</v>
      </c>
      <c r="H395">
        <v>1</v>
      </c>
      <c r="I395">
        <v>2</v>
      </c>
      <c r="J395" s="3">
        <v>2004</v>
      </c>
      <c r="K395" s="3" t="s">
        <v>3331</v>
      </c>
      <c r="L395">
        <v>50</v>
      </c>
      <c r="M395" t="s">
        <v>3230</v>
      </c>
      <c r="N395" t="s">
        <v>3401</v>
      </c>
      <c r="O395" s="10">
        <v>7605558146</v>
      </c>
      <c r="P395" t="s">
        <v>3402</v>
      </c>
      <c r="Q395" t="s">
        <v>3403</v>
      </c>
      <c r="R395" t="s">
        <v>2870</v>
      </c>
      <c r="S395" t="s">
        <v>2853</v>
      </c>
      <c r="T395">
        <v>91217</v>
      </c>
      <c r="U395" t="s">
        <v>2854</v>
      </c>
      <c r="V395" t="s">
        <v>2989</v>
      </c>
      <c r="W395" t="s">
        <v>3011</v>
      </c>
      <c r="X395" t="s">
        <v>2857</v>
      </c>
    </row>
    <row r="396" spans="1:24" hidden="1" x14ac:dyDescent="0.25">
      <c r="A396">
        <v>10226</v>
      </c>
      <c r="B396">
        <v>24</v>
      </c>
      <c r="C396" s="2">
        <v>100</v>
      </c>
      <c r="D396" s="3">
        <v>7</v>
      </c>
      <c r="E396" s="4">
        <f>Table1[[#This Row],[PRICEEACH]]*Table1[[#This Row],[QUANTITYORDERED]]</f>
        <v>2400</v>
      </c>
      <c r="F396" s="1">
        <v>38019</v>
      </c>
      <c r="G396" s="12" t="s">
        <v>2848</v>
      </c>
      <c r="H396">
        <v>1</v>
      </c>
      <c r="I396">
        <v>2</v>
      </c>
      <c r="J396" s="3">
        <v>2004</v>
      </c>
      <c r="K396" s="3" t="s">
        <v>3331</v>
      </c>
      <c r="L396">
        <v>142</v>
      </c>
      <c r="M396" t="s">
        <v>3195</v>
      </c>
      <c r="N396" t="s">
        <v>3401</v>
      </c>
      <c r="O396" s="10">
        <v>7605558146</v>
      </c>
      <c r="P396" t="s">
        <v>3402</v>
      </c>
      <c r="Q396" t="s">
        <v>3403</v>
      </c>
      <c r="R396" t="s">
        <v>2870</v>
      </c>
      <c r="S396" t="s">
        <v>2853</v>
      </c>
      <c r="T396">
        <v>91217</v>
      </c>
      <c r="U396" t="s">
        <v>2854</v>
      </c>
      <c r="V396" t="s">
        <v>2989</v>
      </c>
      <c r="W396" t="s">
        <v>3011</v>
      </c>
      <c r="X396" t="s">
        <v>2867</v>
      </c>
    </row>
    <row r="397" spans="1:24" hidden="1" x14ac:dyDescent="0.25">
      <c r="A397">
        <v>10226</v>
      </c>
      <c r="B397">
        <v>24</v>
      </c>
      <c r="C397" s="2">
        <v>100</v>
      </c>
      <c r="D397" s="3">
        <v>5</v>
      </c>
      <c r="E397" s="4">
        <f>Table1[[#This Row],[PRICEEACH]]*Table1[[#This Row],[QUANTITYORDERED]]</f>
        <v>2400</v>
      </c>
      <c r="F397" s="1">
        <v>38019</v>
      </c>
      <c r="G397" s="12" t="s">
        <v>2848</v>
      </c>
      <c r="H397">
        <v>1</v>
      </c>
      <c r="I397">
        <v>2</v>
      </c>
      <c r="J397" s="3">
        <v>2004</v>
      </c>
      <c r="K397" s="3" t="s">
        <v>3331</v>
      </c>
      <c r="L397">
        <v>132</v>
      </c>
      <c r="M397" t="s">
        <v>3204</v>
      </c>
      <c r="N397" t="s">
        <v>3401</v>
      </c>
      <c r="O397" s="10">
        <v>7605558146</v>
      </c>
      <c r="P397" t="s">
        <v>3402</v>
      </c>
      <c r="Q397" t="s">
        <v>3403</v>
      </c>
      <c r="R397" t="s">
        <v>2870</v>
      </c>
      <c r="S397" t="s">
        <v>2853</v>
      </c>
      <c r="T397">
        <v>91217</v>
      </c>
      <c r="U397" t="s">
        <v>2854</v>
      </c>
      <c r="V397" t="s">
        <v>2989</v>
      </c>
      <c r="W397" t="s">
        <v>3011</v>
      </c>
      <c r="X397" t="s">
        <v>2867</v>
      </c>
    </row>
    <row r="398" spans="1:24" hidden="1" x14ac:dyDescent="0.25">
      <c r="A398">
        <v>10226</v>
      </c>
      <c r="B398">
        <v>38</v>
      </c>
      <c r="C398" s="2">
        <v>100</v>
      </c>
      <c r="D398" s="3">
        <v>4</v>
      </c>
      <c r="E398" s="4">
        <f>Table1[[#This Row],[PRICEEACH]]*Table1[[#This Row],[QUANTITYORDERED]]</f>
        <v>3800</v>
      </c>
      <c r="F398" s="1">
        <v>38019</v>
      </c>
      <c r="G398" s="12" t="s">
        <v>2848</v>
      </c>
      <c r="H398">
        <v>1</v>
      </c>
      <c r="I398">
        <v>2</v>
      </c>
      <c r="J398" s="3">
        <v>2004</v>
      </c>
      <c r="K398" s="3" t="s">
        <v>3331</v>
      </c>
      <c r="L398">
        <v>124</v>
      </c>
      <c r="M398" t="s">
        <v>3180</v>
      </c>
      <c r="N398" t="s">
        <v>3401</v>
      </c>
      <c r="O398" s="10">
        <v>7605558146</v>
      </c>
      <c r="P398" t="s">
        <v>3402</v>
      </c>
      <c r="Q398" t="s">
        <v>3403</v>
      </c>
      <c r="R398" t="s">
        <v>2870</v>
      </c>
      <c r="S398" t="s">
        <v>2853</v>
      </c>
      <c r="T398">
        <v>91217</v>
      </c>
      <c r="U398" t="s">
        <v>2854</v>
      </c>
      <c r="V398" t="s">
        <v>2989</v>
      </c>
      <c r="W398" t="s">
        <v>3011</v>
      </c>
      <c r="X398" t="s">
        <v>2867</v>
      </c>
    </row>
    <row r="399" spans="1:24" hidden="1" x14ac:dyDescent="0.25">
      <c r="A399">
        <v>10226</v>
      </c>
      <c r="B399">
        <v>48</v>
      </c>
      <c r="C399" s="2">
        <v>92.09</v>
      </c>
      <c r="D399" s="3">
        <v>2</v>
      </c>
      <c r="E399" s="4">
        <f>Table1[[#This Row],[PRICEEACH]]*Table1[[#This Row],[QUANTITYORDERED]]</f>
        <v>4420.32</v>
      </c>
      <c r="F399" s="1">
        <v>38019</v>
      </c>
      <c r="G399" s="12" t="s">
        <v>2848</v>
      </c>
      <c r="H399">
        <v>1</v>
      </c>
      <c r="I399">
        <v>2</v>
      </c>
      <c r="J399" s="3">
        <v>2004</v>
      </c>
      <c r="K399" s="3" t="s">
        <v>3331</v>
      </c>
      <c r="L399">
        <v>107</v>
      </c>
      <c r="M399" t="s">
        <v>3247</v>
      </c>
      <c r="N399" t="s">
        <v>3401</v>
      </c>
      <c r="O399" s="10">
        <v>7605558146</v>
      </c>
      <c r="P399" t="s">
        <v>3402</v>
      </c>
      <c r="Q399" t="s">
        <v>3403</v>
      </c>
      <c r="R399" t="s">
        <v>2870</v>
      </c>
      <c r="S399" t="s">
        <v>2853</v>
      </c>
      <c r="T399">
        <v>91217</v>
      </c>
      <c r="U399" t="s">
        <v>2854</v>
      </c>
      <c r="V399" t="s">
        <v>2989</v>
      </c>
      <c r="W399" t="s">
        <v>3011</v>
      </c>
      <c r="X399" t="s">
        <v>2867</v>
      </c>
    </row>
    <row r="400" spans="1:24" hidden="1" x14ac:dyDescent="0.25">
      <c r="A400">
        <v>10226</v>
      </c>
      <c r="B400">
        <v>46</v>
      </c>
      <c r="C400" s="2">
        <v>100</v>
      </c>
      <c r="D400" s="3">
        <v>6</v>
      </c>
      <c r="E400" s="4">
        <f>Table1[[#This Row],[PRICEEACH]]*Table1[[#This Row],[QUANTITYORDERED]]</f>
        <v>4600</v>
      </c>
      <c r="F400" s="1">
        <v>38019</v>
      </c>
      <c r="G400" s="12" t="s">
        <v>2848</v>
      </c>
      <c r="H400">
        <v>1</v>
      </c>
      <c r="I400">
        <v>2</v>
      </c>
      <c r="J400" s="3">
        <v>2004</v>
      </c>
      <c r="K400" s="3" t="s">
        <v>3331</v>
      </c>
      <c r="L400">
        <v>141</v>
      </c>
      <c r="M400" t="s">
        <v>3217</v>
      </c>
      <c r="N400" t="s">
        <v>3401</v>
      </c>
      <c r="O400" s="10">
        <v>7605558146</v>
      </c>
      <c r="P400" t="s">
        <v>3402</v>
      </c>
      <c r="Q400" t="s">
        <v>3403</v>
      </c>
      <c r="R400" t="s">
        <v>2870</v>
      </c>
      <c r="S400" t="s">
        <v>2853</v>
      </c>
      <c r="T400">
        <v>91217</v>
      </c>
      <c r="U400" t="s">
        <v>2854</v>
      </c>
      <c r="V400" t="s">
        <v>2989</v>
      </c>
      <c r="W400" t="s">
        <v>3011</v>
      </c>
      <c r="X400" t="s">
        <v>2931</v>
      </c>
    </row>
    <row r="401" spans="1:24" hidden="1" x14ac:dyDescent="0.25">
      <c r="A401">
        <v>10380</v>
      </c>
      <c r="B401">
        <v>21</v>
      </c>
      <c r="C401" s="2">
        <v>47.18</v>
      </c>
      <c r="D401" s="3">
        <v>8</v>
      </c>
      <c r="E401" s="4">
        <f>Table1[[#This Row],[PRICEEACH]]*Table1[[#This Row],[QUANTITYORDERED]]</f>
        <v>990.78</v>
      </c>
      <c r="F401" s="1">
        <v>38385</v>
      </c>
      <c r="G401" s="12" t="s">
        <v>2848</v>
      </c>
      <c r="H401">
        <v>1</v>
      </c>
      <c r="I401">
        <v>2</v>
      </c>
      <c r="J401" s="3">
        <v>2005</v>
      </c>
      <c r="K401" s="3" t="s">
        <v>3468</v>
      </c>
      <c r="L401">
        <v>168</v>
      </c>
      <c r="M401" t="s">
        <v>3203</v>
      </c>
      <c r="N401" t="s">
        <v>3329</v>
      </c>
      <c r="O401" s="10" t="s">
        <v>3330</v>
      </c>
      <c r="P401" t="s">
        <v>2946</v>
      </c>
      <c r="Q401" t="s">
        <v>2947</v>
      </c>
      <c r="R401" t="s">
        <v>3485</v>
      </c>
      <c r="S401" t="s">
        <v>2948</v>
      </c>
      <c r="T401">
        <v>28034</v>
      </c>
      <c r="U401" t="s">
        <v>2861</v>
      </c>
      <c r="V401" t="s">
        <v>2949</v>
      </c>
      <c r="W401" t="s">
        <v>2950</v>
      </c>
      <c r="X401" t="s">
        <v>2857</v>
      </c>
    </row>
    <row r="402" spans="1:24" hidden="1" x14ac:dyDescent="0.25">
      <c r="A402">
        <v>10380</v>
      </c>
      <c r="B402">
        <v>36</v>
      </c>
      <c r="C402" s="2">
        <v>37.5</v>
      </c>
      <c r="D402" s="3">
        <v>6</v>
      </c>
      <c r="E402" s="4">
        <f>Table1[[#This Row],[PRICEEACH]]*Table1[[#This Row],[QUANTITYORDERED]]</f>
        <v>1350</v>
      </c>
      <c r="F402" s="1">
        <v>38385</v>
      </c>
      <c r="G402" s="12" t="s">
        <v>2848</v>
      </c>
      <c r="H402">
        <v>1</v>
      </c>
      <c r="I402">
        <v>2</v>
      </c>
      <c r="J402" s="3">
        <v>2005</v>
      </c>
      <c r="K402" s="3" t="s">
        <v>3331</v>
      </c>
      <c r="L402">
        <v>90</v>
      </c>
      <c r="M402" t="s">
        <v>3238</v>
      </c>
      <c r="N402" t="s">
        <v>3329</v>
      </c>
      <c r="O402" s="10" t="s">
        <v>3330</v>
      </c>
      <c r="P402" t="s">
        <v>2946</v>
      </c>
      <c r="Q402" t="s">
        <v>2947</v>
      </c>
      <c r="R402" t="s">
        <v>3485</v>
      </c>
      <c r="S402" t="s">
        <v>2948</v>
      </c>
      <c r="T402">
        <v>28034</v>
      </c>
      <c r="U402" t="s">
        <v>2861</v>
      </c>
      <c r="V402" t="s">
        <v>2949</v>
      </c>
      <c r="W402" t="s">
        <v>2950</v>
      </c>
      <c r="X402" t="s">
        <v>2857</v>
      </c>
    </row>
    <row r="403" spans="1:24" hidden="1" x14ac:dyDescent="0.25">
      <c r="A403">
        <v>10380</v>
      </c>
      <c r="B403">
        <v>44</v>
      </c>
      <c r="C403" s="2">
        <v>36.29</v>
      </c>
      <c r="D403" s="3">
        <v>7</v>
      </c>
      <c r="E403" s="4">
        <f>Table1[[#This Row],[PRICEEACH]]*Table1[[#This Row],[QUANTITYORDERED]]</f>
        <v>1596.76</v>
      </c>
      <c r="F403" s="1">
        <v>38385</v>
      </c>
      <c r="G403" s="12" t="s">
        <v>2848</v>
      </c>
      <c r="H403">
        <v>1</v>
      </c>
      <c r="I403">
        <v>2</v>
      </c>
      <c r="J403" s="3">
        <v>2005</v>
      </c>
      <c r="K403" s="3" t="s">
        <v>3331</v>
      </c>
      <c r="L403">
        <v>117</v>
      </c>
      <c r="M403" t="s">
        <v>3241</v>
      </c>
      <c r="N403" t="s">
        <v>3329</v>
      </c>
      <c r="O403" s="10" t="s">
        <v>3330</v>
      </c>
      <c r="P403" t="s">
        <v>2946</v>
      </c>
      <c r="Q403" t="s">
        <v>2947</v>
      </c>
      <c r="R403" t="s">
        <v>3485</v>
      </c>
      <c r="S403" t="s">
        <v>2948</v>
      </c>
      <c r="T403">
        <v>28034</v>
      </c>
      <c r="U403" t="s">
        <v>2861</v>
      </c>
      <c r="V403" t="s">
        <v>2949</v>
      </c>
      <c r="W403" t="s">
        <v>2950</v>
      </c>
      <c r="X403" t="s">
        <v>2857</v>
      </c>
    </row>
    <row r="404" spans="1:24" hidden="1" x14ac:dyDescent="0.25">
      <c r="A404">
        <v>10380</v>
      </c>
      <c r="B404">
        <v>27</v>
      </c>
      <c r="C404" s="2">
        <v>68.349999999999994</v>
      </c>
      <c r="D404" s="3">
        <v>5</v>
      </c>
      <c r="E404" s="4">
        <f>Table1[[#This Row],[PRICEEACH]]*Table1[[#This Row],[QUANTITYORDERED]]</f>
        <v>1845.4499999999998</v>
      </c>
      <c r="F404" s="1">
        <v>38385</v>
      </c>
      <c r="G404" s="12" t="s">
        <v>2848</v>
      </c>
      <c r="H404">
        <v>1</v>
      </c>
      <c r="I404">
        <v>2</v>
      </c>
      <c r="J404" s="3">
        <v>2005</v>
      </c>
      <c r="K404" s="3" t="s">
        <v>3468</v>
      </c>
      <c r="L404">
        <v>44</v>
      </c>
      <c r="M404" t="s">
        <v>3235</v>
      </c>
      <c r="N404" t="s">
        <v>3329</v>
      </c>
      <c r="O404" s="10" t="s">
        <v>3330</v>
      </c>
      <c r="P404" t="s">
        <v>2946</v>
      </c>
      <c r="Q404" t="s">
        <v>2947</v>
      </c>
      <c r="R404" t="s">
        <v>3485</v>
      </c>
      <c r="S404" t="s">
        <v>2948</v>
      </c>
      <c r="T404">
        <v>28034</v>
      </c>
      <c r="U404" t="s">
        <v>2861</v>
      </c>
      <c r="V404" t="s">
        <v>2949</v>
      </c>
      <c r="W404" t="s">
        <v>2950</v>
      </c>
      <c r="X404" t="s">
        <v>2857</v>
      </c>
    </row>
    <row r="405" spans="1:24" hidden="1" x14ac:dyDescent="0.25">
      <c r="A405">
        <v>10380</v>
      </c>
      <c r="B405">
        <v>32</v>
      </c>
      <c r="C405" s="2">
        <v>70.56</v>
      </c>
      <c r="D405" s="3">
        <v>4</v>
      </c>
      <c r="E405" s="4">
        <f>Table1[[#This Row],[PRICEEACH]]*Table1[[#This Row],[QUANTITYORDERED]]</f>
        <v>2257.92</v>
      </c>
      <c r="F405" s="1">
        <v>38385</v>
      </c>
      <c r="G405" s="12" t="s">
        <v>2848</v>
      </c>
      <c r="H405">
        <v>1</v>
      </c>
      <c r="I405">
        <v>2</v>
      </c>
      <c r="J405" s="3">
        <v>2005</v>
      </c>
      <c r="K405" s="3" t="s">
        <v>3468</v>
      </c>
      <c r="L405">
        <v>33</v>
      </c>
      <c r="M405" t="s">
        <v>3232</v>
      </c>
      <c r="N405" t="s">
        <v>3329</v>
      </c>
      <c r="O405" s="10" t="s">
        <v>3330</v>
      </c>
      <c r="P405" t="s">
        <v>2946</v>
      </c>
      <c r="Q405" t="s">
        <v>2947</v>
      </c>
      <c r="R405" t="s">
        <v>3485</v>
      </c>
      <c r="S405" t="s">
        <v>2948</v>
      </c>
      <c r="T405">
        <v>28034</v>
      </c>
      <c r="U405" t="s">
        <v>2861</v>
      </c>
      <c r="V405" t="s">
        <v>2949</v>
      </c>
      <c r="W405" t="s">
        <v>2950</v>
      </c>
      <c r="X405" t="s">
        <v>2857</v>
      </c>
    </row>
    <row r="406" spans="1:24" hidden="1" x14ac:dyDescent="0.25">
      <c r="A406">
        <v>10380</v>
      </c>
      <c r="B406">
        <v>24</v>
      </c>
      <c r="C406" s="2">
        <v>100</v>
      </c>
      <c r="D406" s="3">
        <v>2</v>
      </c>
      <c r="E406" s="4">
        <f>Table1[[#This Row],[PRICEEACH]]*Table1[[#This Row],[QUANTITYORDERED]]</f>
        <v>2400</v>
      </c>
      <c r="F406" s="1">
        <v>38385</v>
      </c>
      <c r="G406" s="12" t="s">
        <v>2848</v>
      </c>
      <c r="H406">
        <v>1</v>
      </c>
      <c r="I406">
        <v>2</v>
      </c>
      <c r="J406" s="3">
        <v>2005</v>
      </c>
      <c r="K406" s="3" t="s">
        <v>3331</v>
      </c>
      <c r="L406">
        <v>71</v>
      </c>
      <c r="M406" t="s">
        <v>3226</v>
      </c>
      <c r="N406" t="s">
        <v>3329</v>
      </c>
      <c r="O406" s="10" t="s">
        <v>3330</v>
      </c>
      <c r="P406" t="s">
        <v>2946</v>
      </c>
      <c r="Q406" t="s">
        <v>2947</v>
      </c>
      <c r="R406" t="s">
        <v>3485</v>
      </c>
      <c r="S406" t="s">
        <v>2948</v>
      </c>
      <c r="T406">
        <v>28034</v>
      </c>
      <c r="U406" t="s">
        <v>2861</v>
      </c>
      <c r="V406" t="s">
        <v>2949</v>
      </c>
      <c r="W406" t="s">
        <v>2950</v>
      </c>
      <c r="X406" t="s">
        <v>2867</v>
      </c>
    </row>
    <row r="407" spans="1:24" hidden="1" x14ac:dyDescent="0.25">
      <c r="A407">
        <v>10380</v>
      </c>
      <c r="B407">
        <v>27</v>
      </c>
      <c r="C407" s="2">
        <v>93.16</v>
      </c>
      <c r="D407" s="3">
        <v>13</v>
      </c>
      <c r="E407" s="4">
        <f>Table1[[#This Row],[PRICEEACH]]*Table1[[#This Row],[QUANTITYORDERED]]</f>
        <v>2515.3199999999997</v>
      </c>
      <c r="F407" s="1">
        <v>38385</v>
      </c>
      <c r="G407" s="12" t="s">
        <v>2848</v>
      </c>
      <c r="H407">
        <v>1</v>
      </c>
      <c r="I407">
        <v>2</v>
      </c>
      <c r="J407" s="3">
        <v>2005</v>
      </c>
      <c r="K407" s="3" t="s">
        <v>3468</v>
      </c>
      <c r="L407">
        <v>102</v>
      </c>
      <c r="M407" t="s">
        <v>3170</v>
      </c>
      <c r="N407" t="s">
        <v>3329</v>
      </c>
      <c r="O407" s="10" t="s">
        <v>3330</v>
      </c>
      <c r="P407" t="s">
        <v>2946</v>
      </c>
      <c r="Q407" t="s">
        <v>2947</v>
      </c>
      <c r="R407" t="s">
        <v>3485</v>
      </c>
      <c r="S407" t="s">
        <v>2948</v>
      </c>
      <c r="T407">
        <v>28034</v>
      </c>
      <c r="U407" t="s">
        <v>2861</v>
      </c>
      <c r="V407" t="s">
        <v>2949</v>
      </c>
      <c r="W407" t="s">
        <v>2950</v>
      </c>
      <c r="X407" t="s">
        <v>2857</v>
      </c>
    </row>
    <row r="408" spans="1:24" hidden="1" x14ac:dyDescent="0.25">
      <c r="A408">
        <v>10380</v>
      </c>
      <c r="B408">
        <v>32</v>
      </c>
      <c r="C408" s="2">
        <v>100</v>
      </c>
      <c r="D408" s="3">
        <v>1</v>
      </c>
      <c r="E408" s="4">
        <f>Table1[[#This Row],[PRICEEACH]]*Table1[[#This Row],[QUANTITYORDERED]]</f>
        <v>3200</v>
      </c>
      <c r="F408" s="1">
        <v>38385</v>
      </c>
      <c r="G408" s="12" t="s">
        <v>2848</v>
      </c>
      <c r="H408">
        <v>1</v>
      </c>
      <c r="I408">
        <v>2</v>
      </c>
      <c r="J408" s="3">
        <v>2005</v>
      </c>
      <c r="K408" s="3" t="s">
        <v>3468</v>
      </c>
      <c r="L408">
        <v>92</v>
      </c>
      <c r="M408" t="s">
        <v>3221</v>
      </c>
      <c r="N408" t="s">
        <v>3329</v>
      </c>
      <c r="O408" s="10" t="s">
        <v>3330</v>
      </c>
      <c r="P408" t="s">
        <v>2946</v>
      </c>
      <c r="Q408" t="s">
        <v>2947</v>
      </c>
      <c r="R408" t="s">
        <v>3485</v>
      </c>
      <c r="S408" t="s">
        <v>2948</v>
      </c>
      <c r="T408">
        <v>28034</v>
      </c>
      <c r="U408" t="s">
        <v>2861</v>
      </c>
      <c r="V408" t="s">
        <v>2949</v>
      </c>
      <c r="W408" t="s">
        <v>2950</v>
      </c>
      <c r="X408" t="s">
        <v>2867</v>
      </c>
    </row>
    <row r="409" spans="1:24" hidden="1" x14ac:dyDescent="0.25">
      <c r="A409">
        <v>10380</v>
      </c>
      <c r="B409">
        <v>34</v>
      </c>
      <c r="C409" s="2">
        <v>100</v>
      </c>
      <c r="D409" s="3">
        <v>3</v>
      </c>
      <c r="E409" s="4">
        <f>Table1[[#This Row],[PRICEEACH]]*Table1[[#This Row],[QUANTITYORDERED]]</f>
        <v>3400</v>
      </c>
      <c r="F409" s="1">
        <v>38385</v>
      </c>
      <c r="G409" s="12" t="s">
        <v>2848</v>
      </c>
      <c r="H409">
        <v>1</v>
      </c>
      <c r="I409">
        <v>2</v>
      </c>
      <c r="J409" s="3">
        <v>2005</v>
      </c>
      <c r="K409" s="3" t="s">
        <v>3331</v>
      </c>
      <c r="L409">
        <v>73</v>
      </c>
      <c r="M409" t="s">
        <v>3227</v>
      </c>
      <c r="N409" t="s">
        <v>3329</v>
      </c>
      <c r="O409" s="10" t="s">
        <v>3330</v>
      </c>
      <c r="P409" t="s">
        <v>2946</v>
      </c>
      <c r="Q409" t="s">
        <v>2947</v>
      </c>
      <c r="R409" t="s">
        <v>3485</v>
      </c>
      <c r="S409" t="s">
        <v>2948</v>
      </c>
      <c r="T409">
        <v>28034</v>
      </c>
      <c r="U409" t="s">
        <v>2861</v>
      </c>
      <c r="V409" t="s">
        <v>2949</v>
      </c>
      <c r="W409" t="s">
        <v>2950</v>
      </c>
      <c r="X409" t="s">
        <v>2867</v>
      </c>
    </row>
    <row r="410" spans="1:24" hidden="1" x14ac:dyDescent="0.25">
      <c r="A410">
        <v>10380</v>
      </c>
      <c r="B410">
        <v>34</v>
      </c>
      <c r="C410" s="2">
        <v>100</v>
      </c>
      <c r="D410" s="3">
        <v>11</v>
      </c>
      <c r="E410" s="4">
        <f>Table1[[#This Row],[PRICEEACH]]*Table1[[#This Row],[QUANTITYORDERED]]</f>
        <v>3400</v>
      </c>
      <c r="F410" s="1">
        <v>38385</v>
      </c>
      <c r="G410" s="12" t="s">
        <v>2848</v>
      </c>
      <c r="H410">
        <v>1</v>
      </c>
      <c r="I410">
        <v>2</v>
      </c>
      <c r="J410" s="3">
        <v>2005</v>
      </c>
      <c r="K410" s="3" t="s">
        <v>3331</v>
      </c>
      <c r="L410">
        <v>107</v>
      </c>
      <c r="M410" t="s">
        <v>3247</v>
      </c>
      <c r="N410" t="s">
        <v>3329</v>
      </c>
      <c r="O410" s="10" t="s">
        <v>3330</v>
      </c>
      <c r="P410" t="s">
        <v>2946</v>
      </c>
      <c r="Q410" t="s">
        <v>2947</v>
      </c>
      <c r="R410" t="s">
        <v>3485</v>
      </c>
      <c r="S410" t="s">
        <v>2948</v>
      </c>
      <c r="T410">
        <v>28034</v>
      </c>
      <c r="U410" t="s">
        <v>2861</v>
      </c>
      <c r="V410" t="s">
        <v>2949</v>
      </c>
      <c r="W410" t="s">
        <v>2950</v>
      </c>
      <c r="X410" t="s">
        <v>2867</v>
      </c>
    </row>
    <row r="411" spans="1:24" hidden="1" x14ac:dyDescent="0.25">
      <c r="A411">
        <v>10380</v>
      </c>
      <c r="B411">
        <v>44</v>
      </c>
      <c r="C411" s="2">
        <v>79.06</v>
      </c>
      <c r="D411" s="3">
        <v>9</v>
      </c>
      <c r="E411" s="4">
        <f>Table1[[#This Row],[PRICEEACH]]*Table1[[#This Row],[QUANTITYORDERED]]</f>
        <v>3478.6400000000003</v>
      </c>
      <c r="F411" s="1">
        <v>38385</v>
      </c>
      <c r="G411" s="12" t="s">
        <v>2848</v>
      </c>
      <c r="H411">
        <v>1</v>
      </c>
      <c r="I411">
        <v>2</v>
      </c>
      <c r="J411" s="3">
        <v>2005</v>
      </c>
      <c r="K411" s="3" t="s">
        <v>3331</v>
      </c>
      <c r="L411">
        <v>85</v>
      </c>
      <c r="M411" t="s">
        <v>3244</v>
      </c>
      <c r="N411" t="s">
        <v>3329</v>
      </c>
      <c r="O411" s="10" t="s">
        <v>3330</v>
      </c>
      <c r="P411" t="s">
        <v>2946</v>
      </c>
      <c r="Q411" t="s">
        <v>2947</v>
      </c>
      <c r="R411" t="s">
        <v>3485</v>
      </c>
      <c r="S411" t="s">
        <v>2948</v>
      </c>
      <c r="T411">
        <v>28034</v>
      </c>
      <c r="U411" t="s">
        <v>2861</v>
      </c>
      <c r="V411" t="s">
        <v>2949</v>
      </c>
      <c r="W411" t="s">
        <v>2950</v>
      </c>
      <c r="X411" t="s">
        <v>2867</v>
      </c>
    </row>
    <row r="412" spans="1:24" hidden="1" x14ac:dyDescent="0.25">
      <c r="A412">
        <v>10380</v>
      </c>
      <c r="B412">
        <v>40</v>
      </c>
      <c r="C412" s="2">
        <v>100</v>
      </c>
      <c r="D412" s="3">
        <v>10</v>
      </c>
      <c r="E412" s="4">
        <f>Table1[[#This Row],[PRICEEACH]]*Table1[[#This Row],[QUANTITYORDERED]]</f>
        <v>4000</v>
      </c>
      <c r="F412" s="1">
        <v>38385</v>
      </c>
      <c r="G412" s="12" t="s">
        <v>2848</v>
      </c>
      <c r="H412">
        <v>1</v>
      </c>
      <c r="I412">
        <v>2</v>
      </c>
      <c r="J412" s="3">
        <v>2005</v>
      </c>
      <c r="K412" s="3" t="s">
        <v>3468</v>
      </c>
      <c r="L412">
        <v>127</v>
      </c>
      <c r="M412" t="s">
        <v>3199</v>
      </c>
      <c r="N412" t="s">
        <v>3329</v>
      </c>
      <c r="O412" s="10" t="s">
        <v>3330</v>
      </c>
      <c r="P412" t="s">
        <v>2946</v>
      </c>
      <c r="Q412" t="s">
        <v>2947</v>
      </c>
      <c r="R412" t="s">
        <v>3485</v>
      </c>
      <c r="S412" t="s">
        <v>2948</v>
      </c>
      <c r="T412">
        <v>28034</v>
      </c>
      <c r="U412" t="s">
        <v>2861</v>
      </c>
      <c r="V412" t="s">
        <v>2949</v>
      </c>
      <c r="W412" t="s">
        <v>2950</v>
      </c>
      <c r="X412" t="s">
        <v>2867</v>
      </c>
    </row>
    <row r="413" spans="1:24" hidden="1" x14ac:dyDescent="0.25">
      <c r="A413">
        <v>10380</v>
      </c>
      <c r="B413">
        <v>43</v>
      </c>
      <c r="C413" s="2">
        <v>95.03</v>
      </c>
      <c r="D413" s="3">
        <v>12</v>
      </c>
      <c r="E413" s="4">
        <f>Table1[[#This Row],[PRICEEACH]]*Table1[[#This Row],[QUANTITYORDERED]]</f>
        <v>4086.29</v>
      </c>
      <c r="F413" s="1">
        <v>38385</v>
      </c>
      <c r="G413" s="12" t="s">
        <v>2848</v>
      </c>
      <c r="H413">
        <v>1</v>
      </c>
      <c r="I413">
        <v>2</v>
      </c>
      <c r="J413" s="3">
        <v>2005</v>
      </c>
      <c r="K413" s="3" t="s">
        <v>3468</v>
      </c>
      <c r="L413">
        <v>41</v>
      </c>
      <c r="M413" t="s">
        <v>3251</v>
      </c>
      <c r="N413" t="s">
        <v>3329</v>
      </c>
      <c r="O413" s="10" t="s">
        <v>3330</v>
      </c>
      <c r="P413" t="s">
        <v>2946</v>
      </c>
      <c r="Q413" t="s">
        <v>2947</v>
      </c>
      <c r="R413" t="s">
        <v>3485</v>
      </c>
      <c r="S413" t="s">
        <v>2948</v>
      </c>
      <c r="T413">
        <v>28034</v>
      </c>
      <c r="U413" t="s">
        <v>2861</v>
      </c>
      <c r="V413" t="s">
        <v>2949</v>
      </c>
      <c r="W413" t="s">
        <v>2950</v>
      </c>
      <c r="X413" t="s">
        <v>2867</v>
      </c>
    </row>
    <row r="414" spans="1:24" hidden="1" x14ac:dyDescent="0.25">
      <c r="A414">
        <v>10381</v>
      </c>
      <c r="B414">
        <v>25</v>
      </c>
      <c r="C414" s="2">
        <v>52.83</v>
      </c>
      <c r="D414" s="3">
        <v>9</v>
      </c>
      <c r="E414" s="4">
        <f>Table1[[#This Row],[PRICEEACH]]*Table1[[#This Row],[QUANTITYORDERED]]</f>
        <v>1320.75</v>
      </c>
      <c r="F414" s="1">
        <v>38385</v>
      </c>
      <c r="G414" s="12" t="s">
        <v>2848</v>
      </c>
      <c r="H414">
        <v>1</v>
      </c>
      <c r="I414">
        <v>2</v>
      </c>
      <c r="J414" s="3">
        <v>2005</v>
      </c>
      <c r="K414" s="3" t="s">
        <v>3468</v>
      </c>
      <c r="L414">
        <v>53</v>
      </c>
      <c r="M414" t="s">
        <v>3179</v>
      </c>
      <c r="N414" t="s">
        <v>3291</v>
      </c>
      <c r="O414" s="10">
        <v>6505551386</v>
      </c>
      <c r="P414" t="s">
        <v>3292</v>
      </c>
      <c r="Q414" t="s">
        <v>3293</v>
      </c>
      <c r="R414" t="s">
        <v>2870</v>
      </c>
      <c r="S414" t="s">
        <v>2853</v>
      </c>
      <c r="T414">
        <v>94103</v>
      </c>
      <c r="U414" t="s">
        <v>2854</v>
      </c>
      <c r="V414" t="s">
        <v>2873</v>
      </c>
      <c r="W414" t="s">
        <v>2872</v>
      </c>
      <c r="X414" t="s">
        <v>2857</v>
      </c>
    </row>
    <row r="415" spans="1:24" hidden="1" x14ac:dyDescent="0.25">
      <c r="A415">
        <v>10381</v>
      </c>
      <c r="B415">
        <v>35</v>
      </c>
      <c r="C415" s="2">
        <v>48.62</v>
      </c>
      <c r="D415" s="3">
        <v>7</v>
      </c>
      <c r="E415" s="4">
        <f>Table1[[#This Row],[PRICEEACH]]*Table1[[#This Row],[QUANTITYORDERED]]</f>
        <v>1701.6999999999998</v>
      </c>
      <c r="F415" s="1">
        <v>38385</v>
      </c>
      <c r="G415" s="12" t="s">
        <v>2848</v>
      </c>
      <c r="H415">
        <v>1</v>
      </c>
      <c r="I415">
        <v>2</v>
      </c>
      <c r="J415" s="3">
        <v>2005</v>
      </c>
      <c r="K415" s="3" t="s">
        <v>3454</v>
      </c>
      <c r="L415">
        <v>60</v>
      </c>
      <c r="M415" t="s">
        <v>3200</v>
      </c>
      <c r="N415" t="s">
        <v>3291</v>
      </c>
      <c r="O415" s="10">
        <v>6505551386</v>
      </c>
      <c r="P415" t="s">
        <v>3292</v>
      </c>
      <c r="Q415" t="s">
        <v>3293</v>
      </c>
      <c r="R415" t="s">
        <v>2870</v>
      </c>
      <c r="S415" t="s">
        <v>2853</v>
      </c>
      <c r="T415">
        <v>94103</v>
      </c>
      <c r="U415" t="s">
        <v>2854</v>
      </c>
      <c r="V415" t="s">
        <v>2873</v>
      </c>
      <c r="W415" t="s">
        <v>2872</v>
      </c>
      <c r="X415" t="s">
        <v>2857</v>
      </c>
    </row>
    <row r="416" spans="1:24" hidden="1" x14ac:dyDescent="0.25">
      <c r="A416">
        <v>10381</v>
      </c>
      <c r="B416">
        <v>20</v>
      </c>
      <c r="C416" s="2">
        <v>100</v>
      </c>
      <c r="D416" s="3">
        <v>1</v>
      </c>
      <c r="E416" s="4">
        <f>Table1[[#This Row],[PRICEEACH]]*Table1[[#This Row],[QUANTITYORDERED]]</f>
        <v>2000</v>
      </c>
      <c r="F416" s="1">
        <v>38385</v>
      </c>
      <c r="G416" s="12" t="s">
        <v>2848</v>
      </c>
      <c r="H416">
        <v>1</v>
      </c>
      <c r="I416">
        <v>2</v>
      </c>
      <c r="J416" s="3">
        <v>2005</v>
      </c>
      <c r="K416" s="3" t="s">
        <v>3454</v>
      </c>
      <c r="L416">
        <v>136</v>
      </c>
      <c r="M416" t="s">
        <v>3141</v>
      </c>
      <c r="N416" t="s">
        <v>3291</v>
      </c>
      <c r="O416" s="10">
        <v>6505551386</v>
      </c>
      <c r="P416" t="s">
        <v>3292</v>
      </c>
      <c r="Q416" t="s">
        <v>3293</v>
      </c>
      <c r="R416" t="s">
        <v>2870</v>
      </c>
      <c r="S416" t="s">
        <v>2853</v>
      </c>
      <c r="T416">
        <v>94103</v>
      </c>
      <c r="U416" t="s">
        <v>2854</v>
      </c>
      <c r="V416" t="s">
        <v>2873</v>
      </c>
      <c r="W416" t="s">
        <v>2872</v>
      </c>
      <c r="X416" t="s">
        <v>2857</v>
      </c>
    </row>
    <row r="417" spans="1:24" hidden="1" x14ac:dyDescent="0.25">
      <c r="A417">
        <v>10381</v>
      </c>
      <c r="B417">
        <v>40</v>
      </c>
      <c r="C417" s="2">
        <v>68.08</v>
      </c>
      <c r="D417" s="3">
        <v>4</v>
      </c>
      <c r="E417" s="4">
        <f>Table1[[#This Row],[PRICEEACH]]*Table1[[#This Row],[QUANTITYORDERED]]</f>
        <v>2723.2</v>
      </c>
      <c r="F417" s="1">
        <v>38385</v>
      </c>
      <c r="G417" s="12" t="s">
        <v>2848</v>
      </c>
      <c r="H417">
        <v>1</v>
      </c>
      <c r="I417">
        <v>2</v>
      </c>
      <c r="J417" s="3">
        <v>2005</v>
      </c>
      <c r="K417" s="3" t="s">
        <v>3468</v>
      </c>
      <c r="L417">
        <v>62</v>
      </c>
      <c r="M417" t="s">
        <v>3206</v>
      </c>
      <c r="N417" t="s">
        <v>3291</v>
      </c>
      <c r="O417" s="10">
        <v>6505551386</v>
      </c>
      <c r="P417" t="s">
        <v>3292</v>
      </c>
      <c r="Q417" t="s">
        <v>3293</v>
      </c>
      <c r="R417" t="s">
        <v>2870</v>
      </c>
      <c r="S417" t="s">
        <v>2853</v>
      </c>
      <c r="T417">
        <v>94103</v>
      </c>
      <c r="U417" t="s">
        <v>2854</v>
      </c>
      <c r="V417" t="s">
        <v>2873</v>
      </c>
      <c r="W417" t="s">
        <v>2872</v>
      </c>
      <c r="X417" t="s">
        <v>2857</v>
      </c>
    </row>
    <row r="418" spans="1:24" hidden="1" x14ac:dyDescent="0.25">
      <c r="A418">
        <v>10381</v>
      </c>
      <c r="B418">
        <v>35</v>
      </c>
      <c r="C418" s="2">
        <v>100</v>
      </c>
      <c r="D418" s="3">
        <v>5</v>
      </c>
      <c r="E418" s="4">
        <f>Table1[[#This Row],[PRICEEACH]]*Table1[[#This Row],[QUANTITYORDERED]]</f>
        <v>3500</v>
      </c>
      <c r="F418" s="1">
        <v>38385</v>
      </c>
      <c r="G418" s="12" t="s">
        <v>2848</v>
      </c>
      <c r="H418">
        <v>1</v>
      </c>
      <c r="I418">
        <v>2</v>
      </c>
      <c r="J418" s="3">
        <v>2005</v>
      </c>
      <c r="K418" s="3" t="s">
        <v>3468</v>
      </c>
      <c r="L418">
        <v>104</v>
      </c>
      <c r="M418" t="s">
        <v>3209</v>
      </c>
      <c r="N418" t="s">
        <v>3291</v>
      </c>
      <c r="O418" s="10">
        <v>6505551386</v>
      </c>
      <c r="P418" t="s">
        <v>3292</v>
      </c>
      <c r="Q418" t="s">
        <v>3293</v>
      </c>
      <c r="R418" t="s">
        <v>2870</v>
      </c>
      <c r="S418" t="s">
        <v>2853</v>
      </c>
      <c r="T418">
        <v>94103</v>
      </c>
      <c r="U418" t="s">
        <v>2854</v>
      </c>
      <c r="V418" t="s">
        <v>2873</v>
      </c>
      <c r="W418" t="s">
        <v>2872</v>
      </c>
      <c r="X418" t="s">
        <v>2867</v>
      </c>
    </row>
    <row r="419" spans="1:24" hidden="1" x14ac:dyDescent="0.25">
      <c r="A419">
        <v>10381</v>
      </c>
      <c r="B419">
        <v>36</v>
      </c>
      <c r="C419" s="2">
        <v>100</v>
      </c>
      <c r="D419" s="3">
        <v>3</v>
      </c>
      <c r="E419" s="4">
        <f>Table1[[#This Row],[PRICEEACH]]*Table1[[#This Row],[QUANTITYORDERED]]</f>
        <v>3600</v>
      </c>
      <c r="F419" s="1">
        <v>38385</v>
      </c>
      <c r="G419" s="12" t="s">
        <v>2848</v>
      </c>
      <c r="H419">
        <v>1</v>
      </c>
      <c r="I419">
        <v>2</v>
      </c>
      <c r="J419" s="3">
        <v>2005</v>
      </c>
      <c r="K419" s="3" t="s">
        <v>3331</v>
      </c>
      <c r="L419">
        <v>214</v>
      </c>
      <c r="M419" t="s">
        <v>2951</v>
      </c>
      <c r="N419" t="s">
        <v>3291</v>
      </c>
      <c r="O419" s="10">
        <v>6505551386</v>
      </c>
      <c r="P419" t="s">
        <v>3292</v>
      </c>
      <c r="Q419" t="s">
        <v>3293</v>
      </c>
      <c r="R419" t="s">
        <v>2870</v>
      </c>
      <c r="S419" t="s">
        <v>2853</v>
      </c>
      <c r="T419">
        <v>94103</v>
      </c>
      <c r="U419" t="s">
        <v>2854</v>
      </c>
      <c r="V419" t="s">
        <v>2873</v>
      </c>
      <c r="W419" t="s">
        <v>2872</v>
      </c>
      <c r="X419" t="s">
        <v>2931</v>
      </c>
    </row>
    <row r="420" spans="1:24" hidden="1" x14ac:dyDescent="0.25">
      <c r="A420">
        <v>10381</v>
      </c>
      <c r="B420">
        <v>37</v>
      </c>
      <c r="C420" s="2">
        <v>100</v>
      </c>
      <c r="D420" s="3">
        <v>6</v>
      </c>
      <c r="E420" s="4">
        <f>Table1[[#This Row],[PRICEEACH]]*Table1[[#This Row],[QUANTITYORDERED]]</f>
        <v>3700</v>
      </c>
      <c r="F420" s="1">
        <v>38385</v>
      </c>
      <c r="G420" s="12" t="s">
        <v>2848</v>
      </c>
      <c r="H420">
        <v>1</v>
      </c>
      <c r="I420">
        <v>2</v>
      </c>
      <c r="J420" s="3">
        <v>2005</v>
      </c>
      <c r="K420" s="3" t="s">
        <v>3331</v>
      </c>
      <c r="L420">
        <v>147</v>
      </c>
      <c r="M420" t="s">
        <v>3079</v>
      </c>
      <c r="N420" t="s">
        <v>3291</v>
      </c>
      <c r="O420" s="10">
        <v>6505551386</v>
      </c>
      <c r="P420" t="s">
        <v>3292</v>
      </c>
      <c r="Q420" t="s">
        <v>3293</v>
      </c>
      <c r="R420" t="s">
        <v>2870</v>
      </c>
      <c r="S420" t="s">
        <v>2853</v>
      </c>
      <c r="T420">
        <v>94103</v>
      </c>
      <c r="U420" t="s">
        <v>2854</v>
      </c>
      <c r="V420" t="s">
        <v>2873</v>
      </c>
      <c r="W420" t="s">
        <v>2872</v>
      </c>
      <c r="X420" t="s">
        <v>2867</v>
      </c>
    </row>
    <row r="421" spans="1:24" hidden="1" x14ac:dyDescent="0.25">
      <c r="A421">
        <v>10381</v>
      </c>
      <c r="B421">
        <v>41</v>
      </c>
      <c r="C421" s="2">
        <v>100</v>
      </c>
      <c r="D421" s="3">
        <v>8</v>
      </c>
      <c r="E421" s="4">
        <f>Table1[[#This Row],[PRICEEACH]]*Table1[[#This Row],[QUANTITYORDERED]]</f>
        <v>4100</v>
      </c>
      <c r="F421" s="1">
        <v>38385</v>
      </c>
      <c r="G421" s="12" t="s">
        <v>2848</v>
      </c>
      <c r="H421">
        <v>1</v>
      </c>
      <c r="I421">
        <v>2</v>
      </c>
      <c r="J421" s="3">
        <v>2005</v>
      </c>
      <c r="K421" s="3" t="s">
        <v>3468</v>
      </c>
      <c r="L421">
        <v>101</v>
      </c>
      <c r="M421" t="s">
        <v>3205</v>
      </c>
      <c r="N421" t="s">
        <v>3291</v>
      </c>
      <c r="O421" s="10">
        <v>6505551386</v>
      </c>
      <c r="P421" t="s">
        <v>3292</v>
      </c>
      <c r="Q421" t="s">
        <v>3293</v>
      </c>
      <c r="R421" t="s">
        <v>2870</v>
      </c>
      <c r="S421" t="s">
        <v>2853</v>
      </c>
      <c r="T421">
        <v>94103</v>
      </c>
      <c r="U421" t="s">
        <v>2854</v>
      </c>
      <c r="V421" t="s">
        <v>2873</v>
      </c>
      <c r="W421" t="s">
        <v>2872</v>
      </c>
      <c r="X421" t="s">
        <v>2867</v>
      </c>
    </row>
    <row r="422" spans="1:24" hidden="1" x14ac:dyDescent="0.25">
      <c r="A422">
        <v>10381</v>
      </c>
      <c r="B422">
        <v>48</v>
      </c>
      <c r="C422" s="2">
        <v>98</v>
      </c>
      <c r="D422" s="3">
        <v>2</v>
      </c>
      <c r="E422" s="4">
        <f>Table1[[#This Row],[PRICEEACH]]*Table1[[#This Row],[QUANTITYORDERED]]</f>
        <v>4704</v>
      </c>
      <c r="F422" s="1">
        <v>38385</v>
      </c>
      <c r="G422" s="12" t="s">
        <v>2848</v>
      </c>
      <c r="H422">
        <v>1</v>
      </c>
      <c r="I422">
        <v>2</v>
      </c>
      <c r="J422" s="3">
        <v>2005</v>
      </c>
      <c r="K422" s="3" t="s">
        <v>3454</v>
      </c>
      <c r="L422">
        <v>116</v>
      </c>
      <c r="M422" t="s">
        <v>3162</v>
      </c>
      <c r="N422" t="s">
        <v>3291</v>
      </c>
      <c r="O422" s="10">
        <v>6505551386</v>
      </c>
      <c r="P422" t="s">
        <v>3292</v>
      </c>
      <c r="Q422" t="s">
        <v>3293</v>
      </c>
      <c r="R422" t="s">
        <v>2870</v>
      </c>
      <c r="S422" t="s">
        <v>2853</v>
      </c>
      <c r="T422">
        <v>94103</v>
      </c>
      <c r="U422" t="s">
        <v>2854</v>
      </c>
      <c r="V422" t="s">
        <v>2873</v>
      </c>
      <c r="W422" t="s">
        <v>2872</v>
      </c>
      <c r="X422" t="s">
        <v>2867</v>
      </c>
    </row>
    <row r="423" spans="1:24" hidden="1" x14ac:dyDescent="0.25">
      <c r="A423">
        <v>10382</v>
      </c>
      <c r="B423">
        <v>34</v>
      </c>
      <c r="C423" s="2">
        <v>54.84</v>
      </c>
      <c r="D423" s="3">
        <v>9</v>
      </c>
      <c r="E423" s="4">
        <f>Table1[[#This Row],[PRICEEACH]]*Table1[[#This Row],[QUANTITYORDERED]]</f>
        <v>1864.5600000000002</v>
      </c>
      <c r="F423" s="1">
        <v>38385</v>
      </c>
      <c r="G423" s="12" t="s">
        <v>2848</v>
      </c>
      <c r="H423">
        <v>1</v>
      </c>
      <c r="I423">
        <v>2</v>
      </c>
      <c r="J423" s="3">
        <v>2005</v>
      </c>
      <c r="K423" s="3" t="s">
        <v>3331</v>
      </c>
      <c r="L423">
        <v>101</v>
      </c>
      <c r="M423" t="s">
        <v>3274</v>
      </c>
      <c r="N423" t="s">
        <v>3361</v>
      </c>
      <c r="O423" s="10">
        <v>4155551450</v>
      </c>
      <c r="P423" t="s">
        <v>3362</v>
      </c>
      <c r="Q423" t="s">
        <v>3363</v>
      </c>
      <c r="R423" t="s">
        <v>2870</v>
      </c>
      <c r="S423" t="s">
        <v>2853</v>
      </c>
      <c r="T423">
        <v>97562</v>
      </c>
      <c r="U423" t="s">
        <v>2854</v>
      </c>
      <c r="V423" t="s">
        <v>3010</v>
      </c>
      <c r="W423" t="s">
        <v>3011</v>
      </c>
      <c r="X423" t="s">
        <v>2857</v>
      </c>
    </row>
    <row r="424" spans="1:24" hidden="1" x14ac:dyDescent="0.25">
      <c r="A424">
        <v>10382</v>
      </c>
      <c r="B424">
        <v>20</v>
      </c>
      <c r="C424" s="2">
        <v>100</v>
      </c>
      <c r="D424" s="3">
        <v>3</v>
      </c>
      <c r="E424" s="4">
        <f>Table1[[#This Row],[PRICEEACH]]*Table1[[#This Row],[QUANTITYORDERED]]</f>
        <v>2000</v>
      </c>
      <c r="F424" s="1">
        <v>38385</v>
      </c>
      <c r="G424" s="12" t="s">
        <v>2848</v>
      </c>
      <c r="H424">
        <v>1</v>
      </c>
      <c r="I424">
        <v>2</v>
      </c>
      <c r="J424" s="3">
        <v>2005</v>
      </c>
      <c r="K424" s="3" t="s">
        <v>3454</v>
      </c>
      <c r="L424">
        <v>127</v>
      </c>
      <c r="M424" t="s">
        <v>3236</v>
      </c>
      <c r="N424" t="s">
        <v>3361</v>
      </c>
      <c r="O424" s="10">
        <v>4155551450</v>
      </c>
      <c r="P424" t="s">
        <v>3362</v>
      </c>
      <c r="Q424" t="s">
        <v>3363</v>
      </c>
      <c r="R424" t="s">
        <v>2870</v>
      </c>
      <c r="S424" t="s">
        <v>2853</v>
      </c>
      <c r="T424">
        <v>97562</v>
      </c>
      <c r="U424" t="s">
        <v>2854</v>
      </c>
      <c r="V424" t="s">
        <v>3010</v>
      </c>
      <c r="W424" t="s">
        <v>3011</v>
      </c>
      <c r="X424" t="s">
        <v>2857</v>
      </c>
    </row>
    <row r="425" spans="1:24" hidden="1" x14ac:dyDescent="0.25">
      <c r="A425">
        <v>10382</v>
      </c>
      <c r="B425">
        <v>32</v>
      </c>
      <c r="C425" s="2">
        <v>66.58</v>
      </c>
      <c r="D425" s="3">
        <v>13</v>
      </c>
      <c r="E425" s="4">
        <f>Table1[[#This Row],[PRICEEACH]]*Table1[[#This Row],[QUANTITYORDERED]]</f>
        <v>2130.56</v>
      </c>
      <c r="F425" s="1">
        <v>38385</v>
      </c>
      <c r="G425" s="12" t="s">
        <v>2848</v>
      </c>
      <c r="H425">
        <v>1</v>
      </c>
      <c r="I425">
        <v>2</v>
      </c>
      <c r="J425" s="3">
        <v>2005</v>
      </c>
      <c r="K425" s="3" t="s">
        <v>3454</v>
      </c>
      <c r="L425">
        <v>118</v>
      </c>
      <c r="M425" t="s">
        <v>3150</v>
      </c>
      <c r="N425" t="s">
        <v>3361</v>
      </c>
      <c r="O425" s="10">
        <v>4155551450</v>
      </c>
      <c r="P425" t="s">
        <v>3362</v>
      </c>
      <c r="Q425" t="s">
        <v>3363</v>
      </c>
      <c r="R425" t="s">
        <v>2870</v>
      </c>
      <c r="S425" t="s">
        <v>2853</v>
      </c>
      <c r="T425">
        <v>97562</v>
      </c>
      <c r="U425" t="s">
        <v>2854</v>
      </c>
      <c r="V425" t="s">
        <v>3010</v>
      </c>
      <c r="W425" t="s">
        <v>3011</v>
      </c>
      <c r="X425" t="s">
        <v>2857</v>
      </c>
    </row>
    <row r="426" spans="1:24" hidden="1" x14ac:dyDescent="0.25">
      <c r="A426">
        <v>10382</v>
      </c>
      <c r="B426">
        <v>25</v>
      </c>
      <c r="C426" s="2">
        <v>88</v>
      </c>
      <c r="D426" s="3">
        <v>5</v>
      </c>
      <c r="E426" s="4">
        <f>Table1[[#This Row],[PRICEEACH]]*Table1[[#This Row],[QUANTITYORDERED]]</f>
        <v>2200</v>
      </c>
      <c r="F426" s="1">
        <v>38385</v>
      </c>
      <c r="G426" s="12" t="s">
        <v>2848</v>
      </c>
      <c r="H426">
        <v>1</v>
      </c>
      <c r="I426">
        <v>2</v>
      </c>
      <c r="J426" s="3">
        <v>2005</v>
      </c>
      <c r="K426" s="3" t="s">
        <v>3331</v>
      </c>
      <c r="L426">
        <v>163</v>
      </c>
      <c r="M426" t="s">
        <v>3196</v>
      </c>
      <c r="N426" t="s">
        <v>3361</v>
      </c>
      <c r="O426" s="10">
        <v>4155551450</v>
      </c>
      <c r="P426" t="s">
        <v>3362</v>
      </c>
      <c r="Q426" t="s">
        <v>3363</v>
      </c>
      <c r="R426" t="s">
        <v>2870</v>
      </c>
      <c r="S426" t="s">
        <v>2853</v>
      </c>
      <c r="T426">
        <v>97562</v>
      </c>
      <c r="U426" t="s">
        <v>2854</v>
      </c>
      <c r="V426" t="s">
        <v>3010</v>
      </c>
      <c r="W426" t="s">
        <v>3011</v>
      </c>
      <c r="X426" t="s">
        <v>2857</v>
      </c>
    </row>
    <row r="427" spans="1:24" hidden="1" x14ac:dyDescent="0.25">
      <c r="A427">
        <v>10382</v>
      </c>
      <c r="B427">
        <v>26</v>
      </c>
      <c r="C427" s="2">
        <v>100</v>
      </c>
      <c r="D427" s="3">
        <v>6</v>
      </c>
      <c r="E427" s="4">
        <f>Table1[[#This Row],[PRICEEACH]]*Table1[[#This Row],[QUANTITYORDERED]]</f>
        <v>2600</v>
      </c>
      <c r="F427" s="1">
        <v>38385</v>
      </c>
      <c r="G427" s="12" t="s">
        <v>2848</v>
      </c>
      <c r="H427">
        <v>1</v>
      </c>
      <c r="I427">
        <v>2</v>
      </c>
      <c r="J427" s="3">
        <v>2005</v>
      </c>
      <c r="K427" s="3" t="s">
        <v>3454</v>
      </c>
      <c r="L427">
        <v>96</v>
      </c>
      <c r="M427" t="s">
        <v>3256</v>
      </c>
      <c r="N427" t="s">
        <v>3361</v>
      </c>
      <c r="O427" s="10">
        <v>4155551450</v>
      </c>
      <c r="P427" t="s">
        <v>3362</v>
      </c>
      <c r="Q427" t="s">
        <v>3363</v>
      </c>
      <c r="R427" t="s">
        <v>2870</v>
      </c>
      <c r="S427" t="s">
        <v>2853</v>
      </c>
      <c r="T427">
        <v>97562</v>
      </c>
      <c r="U427" t="s">
        <v>2854</v>
      </c>
      <c r="V427" t="s">
        <v>3010</v>
      </c>
      <c r="W427" t="s">
        <v>3011</v>
      </c>
      <c r="X427" t="s">
        <v>2857</v>
      </c>
    </row>
    <row r="428" spans="1:24" hidden="1" x14ac:dyDescent="0.25">
      <c r="A428">
        <v>10382</v>
      </c>
      <c r="B428">
        <v>34</v>
      </c>
      <c r="C428" s="2">
        <v>95.35</v>
      </c>
      <c r="D428" s="3">
        <v>12</v>
      </c>
      <c r="E428" s="4">
        <f>Table1[[#This Row],[PRICEEACH]]*Table1[[#This Row],[QUANTITYORDERED]]</f>
        <v>3241.8999999999996</v>
      </c>
      <c r="F428" s="1">
        <v>38385</v>
      </c>
      <c r="G428" s="12" t="s">
        <v>2848</v>
      </c>
      <c r="H428">
        <v>1</v>
      </c>
      <c r="I428">
        <v>2</v>
      </c>
      <c r="J428" s="3">
        <v>2005</v>
      </c>
      <c r="K428" s="3" t="s">
        <v>3331</v>
      </c>
      <c r="L428">
        <v>173</v>
      </c>
      <c r="M428" t="s">
        <v>3148</v>
      </c>
      <c r="N428" t="s">
        <v>3361</v>
      </c>
      <c r="O428" s="10">
        <v>4155551450</v>
      </c>
      <c r="P428" t="s">
        <v>3362</v>
      </c>
      <c r="Q428" t="s">
        <v>3363</v>
      </c>
      <c r="R428" t="s">
        <v>2870</v>
      </c>
      <c r="S428" t="s">
        <v>2853</v>
      </c>
      <c r="T428">
        <v>97562</v>
      </c>
      <c r="U428" t="s">
        <v>2854</v>
      </c>
      <c r="V428" t="s">
        <v>3010</v>
      </c>
      <c r="W428" t="s">
        <v>3011</v>
      </c>
      <c r="X428" t="s">
        <v>2867</v>
      </c>
    </row>
    <row r="429" spans="1:24" hidden="1" x14ac:dyDescent="0.25">
      <c r="A429">
        <v>10382</v>
      </c>
      <c r="B429">
        <v>33</v>
      </c>
      <c r="C429" s="2">
        <v>100</v>
      </c>
      <c r="D429" s="3">
        <v>4</v>
      </c>
      <c r="E429" s="4">
        <f>Table1[[#This Row],[PRICEEACH]]*Table1[[#This Row],[QUANTITYORDERED]]</f>
        <v>3300</v>
      </c>
      <c r="F429" s="1">
        <v>38385</v>
      </c>
      <c r="G429" s="12" t="s">
        <v>2848</v>
      </c>
      <c r="H429">
        <v>1</v>
      </c>
      <c r="I429">
        <v>2</v>
      </c>
      <c r="J429" s="3">
        <v>2005</v>
      </c>
      <c r="K429" s="3" t="s">
        <v>3468</v>
      </c>
      <c r="L429">
        <v>97</v>
      </c>
      <c r="M429" t="s">
        <v>3253</v>
      </c>
      <c r="N429" t="s">
        <v>3361</v>
      </c>
      <c r="O429" s="10">
        <v>4155551450</v>
      </c>
      <c r="P429" t="s">
        <v>3362</v>
      </c>
      <c r="Q429" t="s">
        <v>3363</v>
      </c>
      <c r="R429" t="s">
        <v>2870</v>
      </c>
      <c r="S429" t="s">
        <v>2853</v>
      </c>
      <c r="T429">
        <v>97562</v>
      </c>
      <c r="U429" t="s">
        <v>2854</v>
      </c>
      <c r="V429" t="s">
        <v>3010</v>
      </c>
      <c r="W429" t="s">
        <v>3011</v>
      </c>
      <c r="X429" t="s">
        <v>2867</v>
      </c>
    </row>
    <row r="430" spans="1:24" hidden="1" x14ac:dyDescent="0.25">
      <c r="A430">
        <v>10382</v>
      </c>
      <c r="B430">
        <v>34</v>
      </c>
      <c r="C430" s="2">
        <v>100</v>
      </c>
      <c r="D430" s="3">
        <v>10</v>
      </c>
      <c r="E430" s="4">
        <f>Table1[[#This Row],[PRICEEACH]]*Table1[[#This Row],[QUANTITYORDERED]]</f>
        <v>3400</v>
      </c>
      <c r="F430" s="1">
        <v>38385</v>
      </c>
      <c r="G430" s="12" t="s">
        <v>2848</v>
      </c>
      <c r="H430">
        <v>1</v>
      </c>
      <c r="I430">
        <v>2</v>
      </c>
      <c r="J430" s="3">
        <v>2005</v>
      </c>
      <c r="K430" s="3" t="s">
        <v>3331</v>
      </c>
      <c r="L430">
        <v>207</v>
      </c>
      <c r="M430" t="s">
        <v>3125</v>
      </c>
      <c r="N430" t="s">
        <v>3361</v>
      </c>
      <c r="O430" s="10">
        <v>4155551450</v>
      </c>
      <c r="P430" t="s">
        <v>3362</v>
      </c>
      <c r="Q430" t="s">
        <v>3363</v>
      </c>
      <c r="R430" t="s">
        <v>2870</v>
      </c>
      <c r="S430" t="s">
        <v>2853</v>
      </c>
      <c r="T430">
        <v>97562</v>
      </c>
      <c r="U430" t="s">
        <v>2854</v>
      </c>
      <c r="V430" t="s">
        <v>3010</v>
      </c>
      <c r="W430" t="s">
        <v>3011</v>
      </c>
      <c r="X430" t="s">
        <v>2867</v>
      </c>
    </row>
    <row r="431" spans="1:24" hidden="1" x14ac:dyDescent="0.25">
      <c r="A431">
        <v>10382</v>
      </c>
      <c r="B431">
        <v>37</v>
      </c>
      <c r="C431" s="2">
        <v>100</v>
      </c>
      <c r="D431" s="3">
        <v>11</v>
      </c>
      <c r="E431" s="4">
        <f>Table1[[#This Row],[PRICEEACH]]*Table1[[#This Row],[QUANTITYORDERED]]</f>
        <v>3700</v>
      </c>
      <c r="F431" s="1">
        <v>38385</v>
      </c>
      <c r="G431" s="12" t="s">
        <v>2848</v>
      </c>
      <c r="H431">
        <v>1</v>
      </c>
      <c r="I431">
        <v>2</v>
      </c>
      <c r="J431" s="3">
        <v>2005</v>
      </c>
      <c r="K431" s="3" t="s">
        <v>3331</v>
      </c>
      <c r="L431">
        <v>151</v>
      </c>
      <c r="M431" t="s">
        <v>3145</v>
      </c>
      <c r="N431" t="s">
        <v>3361</v>
      </c>
      <c r="O431" s="10">
        <v>4155551450</v>
      </c>
      <c r="P431" t="s">
        <v>3362</v>
      </c>
      <c r="Q431" t="s">
        <v>3363</v>
      </c>
      <c r="R431" t="s">
        <v>2870</v>
      </c>
      <c r="S431" t="s">
        <v>2853</v>
      </c>
      <c r="T431">
        <v>97562</v>
      </c>
      <c r="U431" t="s">
        <v>2854</v>
      </c>
      <c r="V431" t="s">
        <v>3010</v>
      </c>
      <c r="W431" t="s">
        <v>3011</v>
      </c>
      <c r="X431" t="s">
        <v>2867</v>
      </c>
    </row>
    <row r="432" spans="1:24" hidden="1" x14ac:dyDescent="0.25">
      <c r="A432">
        <v>10382</v>
      </c>
      <c r="B432">
        <v>39</v>
      </c>
      <c r="C432" s="2">
        <v>100</v>
      </c>
      <c r="D432" s="3">
        <v>1</v>
      </c>
      <c r="E432" s="4">
        <f>Table1[[#This Row],[PRICEEACH]]*Table1[[#This Row],[QUANTITYORDERED]]</f>
        <v>3900</v>
      </c>
      <c r="F432" s="1">
        <v>38385</v>
      </c>
      <c r="G432" s="12" t="s">
        <v>2848</v>
      </c>
      <c r="H432">
        <v>1</v>
      </c>
      <c r="I432">
        <v>2</v>
      </c>
      <c r="J432" s="3">
        <v>2005</v>
      </c>
      <c r="K432" s="3" t="s">
        <v>3454</v>
      </c>
      <c r="L432">
        <v>121</v>
      </c>
      <c r="M432" t="s">
        <v>3223</v>
      </c>
      <c r="N432" t="s">
        <v>3361</v>
      </c>
      <c r="O432" s="10">
        <v>4155551450</v>
      </c>
      <c r="P432" t="s">
        <v>3362</v>
      </c>
      <c r="Q432" t="s">
        <v>3363</v>
      </c>
      <c r="R432" t="s">
        <v>2870</v>
      </c>
      <c r="S432" t="s">
        <v>2853</v>
      </c>
      <c r="T432">
        <v>97562</v>
      </c>
      <c r="U432" t="s">
        <v>2854</v>
      </c>
      <c r="V432" t="s">
        <v>3010</v>
      </c>
      <c r="W432" t="s">
        <v>3011</v>
      </c>
      <c r="X432" t="s">
        <v>2867</v>
      </c>
    </row>
    <row r="433" spans="1:24" hidden="1" x14ac:dyDescent="0.25">
      <c r="A433">
        <v>10382</v>
      </c>
      <c r="B433">
        <v>39</v>
      </c>
      <c r="C433" s="2">
        <v>100</v>
      </c>
      <c r="D433" s="3">
        <v>2</v>
      </c>
      <c r="E433" s="4">
        <f>Table1[[#This Row],[PRICEEACH]]*Table1[[#This Row],[QUANTITYORDERED]]</f>
        <v>3900</v>
      </c>
      <c r="F433" s="1">
        <v>38385</v>
      </c>
      <c r="G433" s="12" t="s">
        <v>2848</v>
      </c>
      <c r="H433">
        <v>1</v>
      </c>
      <c r="I433">
        <v>2</v>
      </c>
      <c r="J433" s="3">
        <v>2005</v>
      </c>
      <c r="K433" s="3" t="s">
        <v>3468</v>
      </c>
      <c r="L433">
        <v>50</v>
      </c>
      <c r="M433" t="s">
        <v>3224</v>
      </c>
      <c r="N433" t="s">
        <v>3361</v>
      </c>
      <c r="O433" s="10">
        <v>4155551450</v>
      </c>
      <c r="P433" t="s">
        <v>3362</v>
      </c>
      <c r="Q433" t="s">
        <v>3363</v>
      </c>
      <c r="R433" t="s">
        <v>2870</v>
      </c>
      <c r="S433" t="s">
        <v>2853</v>
      </c>
      <c r="T433">
        <v>97562</v>
      </c>
      <c r="U433" t="s">
        <v>2854</v>
      </c>
      <c r="V433" t="s">
        <v>3010</v>
      </c>
      <c r="W433" t="s">
        <v>3011</v>
      </c>
      <c r="X433" t="s">
        <v>2931</v>
      </c>
    </row>
    <row r="434" spans="1:24" hidden="1" x14ac:dyDescent="0.25">
      <c r="A434">
        <v>10382</v>
      </c>
      <c r="B434">
        <v>48</v>
      </c>
      <c r="C434" s="2">
        <v>100</v>
      </c>
      <c r="D434" s="3">
        <v>8</v>
      </c>
      <c r="E434" s="4">
        <f>Table1[[#This Row],[PRICEEACH]]*Table1[[#This Row],[QUANTITYORDERED]]</f>
        <v>4800</v>
      </c>
      <c r="F434" s="1">
        <v>38385</v>
      </c>
      <c r="G434" s="12" t="s">
        <v>2848</v>
      </c>
      <c r="H434">
        <v>1</v>
      </c>
      <c r="I434">
        <v>2</v>
      </c>
      <c r="J434" s="3">
        <v>2005</v>
      </c>
      <c r="K434" s="3" t="s">
        <v>3454</v>
      </c>
      <c r="L434">
        <v>64</v>
      </c>
      <c r="M434" t="s">
        <v>3261</v>
      </c>
      <c r="N434" t="s">
        <v>3361</v>
      </c>
      <c r="O434" s="10">
        <v>4155551450</v>
      </c>
      <c r="P434" t="s">
        <v>3362</v>
      </c>
      <c r="Q434" t="s">
        <v>3363</v>
      </c>
      <c r="R434" t="s">
        <v>2870</v>
      </c>
      <c r="S434" t="s">
        <v>2853</v>
      </c>
      <c r="T434">
        <v>97562</v>
      </c>
      <c r="U434" t="s">
        <v>2854</v>
      </c>
      <c r="V434" t="s">
        <v>3010</v>
      </c>
      <c r="W434" t="s">
        <v>3011</v>
      </c>
      <c r="X434" t="s">
        <v>2867</v>
      </c>
    </row>
    <row r="435" spans="1:24" hidden="1" x14ac:dyDescent="0.25">
      <c r="A435">
        <v>10382</v>
      </c>
      <c r="B435">
        <v>50</v>
      </c>
      <c r="C435" s="2">
        <v>100</v>
      </c>
      <c r="D435" s="3">
        <v>7</v>
      </c>
      <c r="E435" s="4">
        <f>Table1[[#This Row],[PRICEEACH]]*Table1[[#This Row],[QUANTITYORDERED]]</f>
        <v>5000</v>
      </c>
      <c r="F435" s="1">
        <v>38385</v>
      </c>
      <c r="G435" s="12" t="s">
        <v>2848</v>
      </c>
      <c r="H435">
        <v>1</v>
      </c>
      <c r="I435">
        <v>2</v>
      </c>
      <c r="J435" s="3">
        <v>2005</v>
      </c>
      <c r="K435" s="3" t="s">
        <v>3468</v>
      </c>
      <c r="L435">
        <v>99</v>
      </c>
      <c r="M435" t="s">
        <v>3215</v>
      </c>
      <c r="N435" t="s">
        <v>3361</v>
      </c>
      <c r="O435" s="10">
        <v>4155551450</v>
      </c>
      <c r="P435" t="s">
        <v>3362</v>
      </c>
      <c r="Q435" t="s">
        <v>3363</v>
      </c>
      <c r="R435" t="s">
        <v>2870</v>
      </c>
      <c r="S435" t="s">
        <v>2853</v>
      </c>
      <c r="T435">
        <v>97562</v>
      </c>
      <c r="U435" t="s">
        <v>2854</v>
      </c>
      <c r="V435" t="s">
        <v>3010</v>
      </c>
      <c r="W435" t="s">
        <v>3011</v>
      </c>
      <c r="X435" t="s">
        <v>2931</v>
      </c>
    </row>
    <row r="436" spans="1:24" hidden="1" x14ac:dyDescent="0.25">
      <c r="A436">
        <v>10383</v>
      </c>
      <c r="B436">
        <v>24</v>
      </c>
      <c r="C436" s="2">
        <v>61.52</v>
      </c>
      <c r="D436" s="3">
        <v>9</v>
      </c>
      <c r="E436" s="4">
        <f>Table1[[#This Row],[PRICEEACH]]*Table1[[#This Row],[QUANTITYORDERED]]</f>
        <v>1476.48</v>
      </c>
      <c r="F436" s="1">
        <v>38385</v>
      </c>
      <c r="G436" s="12" t="s">
        <v>2848</v>
      </c>
      <c r="H436">
        <v>1</v>
      </c>
      <c r="I436">
        <v>2</v>
      </c>
      <c r="J436" s="3">
        <v>2005</v>
      </c>
      <c r="K436" s="3" t="s">
        <v>3468</v>
      </c>
      <c r="L436">
        <v>136</v>
      </c>
      <c r="M436" t="s">
        <v>3210</v>
      </c>
      <c r="N436" t="s">
        <v>3329</v>
      </c>
      <c r="O436" s="10" t="s">
        <v>3330</v>
      </c>
      <c r="P436" t="s">
        <v>2946</v>
      </c>
      <c r="Q436" t="s">
        <v>2947</v>
      </c>
      <c r="R436" t="s">
        <v>3485</v>
      </c>
      <c r="S436" t="s">
        <v>2948</v>
      </c>
      <c r="T436">
        <v>28034</v>
      </c>
      <c r="U436" t="s">
        <v>2861</v>
      </c>
      <c r="V436" t="s">
        <v>2949</v>
      </c>
      <c r="W436" t="s">
        <v>2950</v>
      </c>
      <c r="X436" t="s">
        <v>2857</v>
      </c>
    </row>
    <row r="437" spans="1:24" hidden="1" x14ac:dyDescent="0.25">
      <c r="A437">
        <v>10383</v>
      </c>
      <c r="B437">
        <v>44</v>
      </c>
      <c r="C437" s="2">
        <v>36.07</v>
      </c>
      <c r="D437" s="3">
        <v>8</v>
      </c>
      <c r="E437" s="4">
        <f>Table1[[#This Row],[PRICEEACH]]*Table1[[#This Row],[QUANTITYORDERED]]</f>
        <v>1587.08</v>
      </c>
      <c r="F437" s="1">
        <v>38385</v>
      </c>
      <c r="G437" s="12" t="s">
        <v>2848</v>
      </c>
      <c r="H437">
        <v>1</v>
      </c>
      <c r="I437">
        <v>2</v>
      </c>
      <c r="J437" s="3">
        <v>2005</v>
      </c>
      <c r="K437" s="3" t="s">
        <v>3212</v>
      </c>
      <c r="L437">
        <v>62</v>
      </c>
      <c r="M437" t="s">
        <v>3260</v>
      </c>
      <c r="N437" t="s">
        <v>3329</v>
      </c>
      <c r="O437" s="10" t="s">
        <v>3330</v>
      </c>
      <c r="P437" t="s">
        <v>2946</v>
      </c>
      <c r="Q437" t="s">
        <v>2947</v>
      </c>
      <c r="R437" t="s">
        <v>3485</v>
      </c>
      <c r="S437" t="s">
        <v>2948</v>
      </c>
      <c r="T437">
        <v>28034</v>
      </c>
      <c r="U437" t="s">
        <v>2861</v>
      </c>
      <c r="V437" t="s">
        <v>2949</v>
      </c>
      <c r="W437" t="s">
        <v>2950</v>
      </c>
      <c r="X437" t="s">
        <v>2857</v>
      </c>
    </row>
    <row r="438" spans="1:24" hidden="1" x14ac:dyDescent="0.25">
      <c r="A438">
        <v>10383</v>
      </c>
      <c r="B438">
        <v>28</v>
      </c>
      <c r="C438" s="2">
        <v>58.58</v>
      </c>
      <c r="D438" s="3">
        <v>7</v>
      </c>
      <c r="E438" s="4">
        <f>Table1[[#This Row],[PRICEEACH]]*Table1[[#This Row],[QUANTITYORDERED]]</f>
        <v>1640.24</v>
      </c>
      <c r="F438" s="1">
        <v>38385</v>
      </c>
      <c r="G438" s="12" t="s">
        <v>2848</v>
      </c>
      <c r="H438">
        <v>1</v>
      </c>
      <c r="I438">
        <v>2</v>
      </c>
      <c r="J438" s="3">
        <v>2005</v>
      </c>
      <c r="K438" s="3" t="s">
        <v>3468</v>
      </c>
      <c r="L438">
        <v>87</v>
      </c>
      <c r="M438" t="s">
        <v>3222</v>
      </c>
      <c r="N438" t="s">
        <v>3329</v>
      </c>
      <c r="O438" s="10" t="s">
        <v>3330</v>
      </c>
      <c r="P438" t="s">
        <v>2946</v>
      </c>
      <c r="Q438" t="s">
        <v>2947</v>
      </c>
      <c r="R438" t="s">
        <v>3485</v>
      </c>
      <c r="S438" t="s">
        <v>2948</v>
      </c>
      <c r="T438">
        <v>28034</v>
      </c>
      <c r="U438" t="s">
        <v>2861</v>
      </c>
      <c r="V438" t="s">
        <v>2949</v>
      </c>
      <c r="W438" t="s">
        <v>2950</v>
      </c>
      <c r="X438" t="s">
        <v>2857</v>
      </c>
    </row>
    <row r="439" spans="1:24" hidden="1" x14ac:dyDescent="0.25">
      <c r="A439">
        <v>10383</v>
      </c>
      <c r="B439">
        <v>32</v>
      </c>
      <c r="C439" s="2">
        <v>53.18</v>
      </c>
      <c r="D439" s="3">
        <v>5</v>
      </c>
      <c r="E439" s="4">
        <f>Table1[[#This Row],[PRICEEACH]]*Table1[[#This Row],[QUANTITYORDERED]]</f>
        <v>1701.76</v>
      </c>
      <c r="F439" s="1">
        <v>38385</v>
      </c>
      <c r="G439" s="12" t="s">
        <v>2848</v>
      </c>
      <c r="H439">
        <v>1</v>
      </c>
      <c r="I439">
        <v>2</v>
      </c>
      <c r="J439" s="3">
        <v>2005</v>
      </c>
      <c r="K439" s="3" t="s">
        <v>3454</v>
      </c>
      <c r="L439">
        <v>54</v>
      </c>
      <c r="M439" t="s">
        <v>3259</v>
      </c>
      <c r="N439" t="s">
        <v>3329</v>
      </c>
      <c r="O439" s="10" t="s">
        <v>3330</v>
      </c>
      <c r="P439" t="s">
        <v>2946</v>
      </c>
      <c r="Q439" t="s">
        <v>2947</v>
      </c>
      <c r="R439" t="s">
        <v>3485</v>
      </c>
      <c r="S439" t="s">
        <v>2948</v>
      </c>
      <c r="T439">
        <v>28034</v>
      </c>
      <c r="U439" t="s">
        <v>2861</v>
      </c>
      <c r="V439" t="s">
        <v>2949</v>
      </c>
      <c r="W439" t="s">
        <v>2950</v>
      </c>
      <c r="X439" t="s">
        <v>2857</v>
      </c>
    </row>
    <row r="440" spans="1:24" hidden="1" x14ac:dyDescent="0.25">
      <c r="A440">
        <v>10383</v>
      </c>
      <c r="B440">
        <v>21</v>
      </c>
      <c r="C440" s="2">
        <v>93.91</v>
      </c>
      <c r="D440" s="3">
        <v>4</v>
      </c>
      <c r="E440" s="4">
        <f>Table1[[#This Row],[PRICEEACH]]*Table1[[#This Row],[QUANTITYORDERED]]</f>
        <v>1972.11</v>
      </c>
      <c r="F440" s="1">
        <v>38385</v>
      </c>
      <c r="G440" s="12" t="s">
        <v>2848</v>
      </c>
      <c r="H440">
        <v>1</v>
      </c>
      <c r="I440">
        <v>2</v>
      </c>
      <c r="J440" s="3">
        <v>2005</v>
      </c>
      <c r="K440" s="3" t="s">
        <v>3331</v>
      </c>
      <c r="L440">
        <v>118</v>
      </c>
      <c r="M440" t="s">
        <v>3252</v>
      </c>
      <c r="N440" t="s">
        <v>3329</v>
      </c>
      <c r="O440" s="10" t="s">
        <v>3330</v>
      </c>
      <c r="P440" t="s">
        <v>2946</v>
      </c>
      <c r="Q440" t="s">
        <v>2947</v>
      </c>
      <c r="R440" t="s">
        <v>3485</v>
      </c>
      <c r="S440" t="s">
        <v>2948</v>
      </c>
      <c r="T440">
        <v>28034</v>
      </c>
      <c r="U440" t="s">
        <v>2861</v>
      </c>
      <c r="V440" t="s">
        <v>2949</v>
      </c>
      <c r="W440" t="s">
        <v>2950</v>
      </c>
      <c r="X440" t="s">
        <v>2857</v>
      </c>
    </row>
    <row r="441" spans="1:24" hidden="1" x14ac:dyDescent="0.25">
      <c r="A441">
        <v>10383</v>
      </c>
      <c r="B441">
        <v>22</v>
      </c>
      <c r="C441" s="2">
        <v>91.76</v>
      </c>
      <c r="D441" s="3">
        <v>2</v>
      </c>
      <c r="E441" s="4">
        <f>Table1[[#This Row],[PRICEEACH]]*Table1[[#This Row],[QUANTITYORDERED]]</f>
        <v>2018.72</v>
      </c>
      <c r="F441" s="1">
        <v>38385</v>
      </c>
      <c r="G441" s="12" t="s">
        <v>2848</v>
      </c>
      <c r="H441">
        <v>1</v>
      </c>
      <c r="I441">
        <v>2</v>
      </c>
      <c r="J441" s="3">
        <v>2005</v>
      </c>
      <c r="K441" s="3" t="s">
        <v>3331</v>
      </c>
      <c r="L441">
        <v>57</v>
      </c>
      <c r="M441" t="s">
        <v>3228</v>
      </c>
      <c r="N441" t="s">
        <v>3329</v>
      </c>
      <c r="O441" s="10" t="s">
        <v>3330</v>
      </c>
      <c r="P441" t="s">
        <v>2946</v>
      </c>
      <c r="Q441" t="s">
        <v>2947</v>
      </c>
      <c r="R441" t="s">
        <v>3485</v>
      </c>
      <c r="S441" t="s">
        <v>2948</v>
      </c>
      <c r="T441">
        <v>28034</v>
      </c>
      <c r="U441" t="s">
        <v>2861</v>
      </c>
      <c r="V441" t="s">
        <v>2949</v>
      </c>
      <c r="W441" t="s">
        <v>2950</v>
      </c>
      <c r="X441" t="s">
        <v>2857</v>
      </c>
    </row>
    <row r="442" spans="1:24" hidden="1" x14ac:dyDescent="0.25">
      <c r="A442">
        <v>10383</v>
      </c>
      <c r="B442">
        <v>38</v>
      </c>
      <c r="C442" s="2">
        <v>60.06</v>
      </c>
      <c r="D442" s="3">
        <v>10</v>
      </c>
      <c r="E442" s="4">
        <f>Table1[[#This Row],[PRICEEACH]]*Table1[[#This Row],[QUANTITYORDERED]]</f>
        <v>2282.2800000000002</v>
      </c>
      <c r="F442" s="1">
        <v>38385</v>
      </c>
      <c r="G442" s="12" t="s">
        <v>2848</v>
      </c>
      <c r="H442">
        <v>1</v>
      </c>
      <c r="I442">
        <v>2</v>
      </c>
      <c r="J442" s="3">
        <v>2005</v>
      </c>
      <c r="K442" s="3" t="s">
        <v>3212</v>
      </c>
      <c r="L442">
        <v>58</v>
      </c>
      <c r="M442" t="s">
        <v>3266</v>
      </c>
      <c r="N442" t="s">
        <v>3329</v>
      </c>
      <c r="O442" s="10" t="s">
        <v>3330</v>
      </c>
      <c r="P442" t="s">
        <v>2946</v>
      </c>
      <c r="Q442" t="s">
        <v>2947</v>
      </c>
      <c r="R442" t="s">
        <v>3485</v>
      </c>
      <c r="S442" t="s">
        <v>2948</v>
      </c>
      <c r="T442">
        <v>28034</v>
      </c>
      <c r="U442" t="s">
        <v>2861</v>
      </c>
      <c r="V442" t="s">
        <v>2949</v>
      </c>
      <c r="W442" t="s">
        <v>2950</v>
      </c>
      <c r="X442" t="s">
        <v>2857</v>
      </c>
    </row>
    <row r="443" spans="1:24" hidden="1" x14ac:dyDescent="0.25">
      <c r="A443">
        <v>10383</v>
      </c>
      <c r="B443">
        <v>26</v>
      </c>
      <c r="C443" s="2">
        <v>100</v>
      </c>
      <c r="D443" s="3">
        <v>12</v>
      </c>
      <c r="E443" s="4">
        <f>Table1[[#This Row],[PRICEEACH]]*Table1[[#This Row],[QUANTITYORDERED]]</f>
        <v>2600</v>
      </c>
      <c r="F443" s="1">
        <v>38385</v>
      </c>
      <c r="G443" s="12" t="s">
        <v>2848</v>
      </c>
      <c r="H443">
        <v>1</v>
      </c>
      <c r="I443">
        <v>2</v>
      </c>
      <c r="J443" s="3">
        <v>2005</v>
      </c>
      <c r="K443" s="3" t="s">
        <v>3212</v>
      </c>
      <c r="L443">
        <v>100</v>
      </c>
      <c r="M443" t="s">
        <v>3213</v>
      </c>
      <c r="N443" t="s">
        <v>3329</v>
      </c>
      <c r="O443" s="10" t="s">
        <v>3330</v>
      </c>
      <c r="P443" t="s">
        <v>2946</v>
      </c>
      <c r="Q443" t="s">
        <v>2947</v>
      </c>
      <c r="R443" t="s">
        <v>3485</v>
      </c>
      <c r="S443" t="s">
        <v>2948</v>
      </c>
      <c r="T443">
        <v>28034</v>
      </c>
      <c r="U443" t="s">
        <v>2861</v>
      </c>
      <c r="V443" t="s">
        <v>2949</v>
      </c>
      <c r="W443" t="s">
        <v>2950</v>
      </c>
      <c r="X443" t="s">
        <v>2867</v>
      </c>
    </row>
    <row r="444" spans="1:24" hidden="1" x14ac:dyDescent="0.25">
      <c r="A444">
        <v>10383</v>
      </c>
      <c r="B444">
        <v>27</v>
      </c>
      <c r="C444" s="2">
        <v>100</v>
      </c>
      <c r="D444" s="3">
        <v>11</v>
      </c>
      <c r="E444" s="4">
        <f>Table1[[#This Row],[PRICEEACH]]*Table1[[#This Row],[QUANTITYORDERED]]</f>
        <v>2700</v>
      </c>
      <c r="F444" s="1">
        <v>38385</v>
      </c>
      <c r="G444" s="12" t="s">
        <v>2848</v>
      </c>
      <c r="H444">
        <v>1</v>
      </c>
      <c r="I444">
        <v>2</v>
      </c>
      <c r="J444" s="3">
        <v>2005</v>
      </c>
      <c r="K444" s="3" t="s">
        <v>3454</v>
      </c>
      <c r="L444">
        <v>122</v>
      </c>
      <c r="M444" t="s">
        <v>3198</v>
      </c>
      <c r="N444" t="s">
        <v>3329</v>
      </c>
      <c r="O444" s="10" t="s">
        <v>3330</v>
      </c>
      <c r="P444" t="s">
        <v>2946</v>
      </c>
      <c r="Q444" t="s">
        <v>2947</v>
      </c>
      <c r="R444" t="s">
        <v>3485</v>
      </c>
      <c r="S444" t="s">
        <v>2948</v>
      </c>
      <c r="T444">
        <v>28034</v>
      </c>
      <c r="U444" t="s">
        <v>2861</v>
      </c>
      <c r="V444" t="s">
        <v>2949</v>
      </c>
      <c r="W444" t="s">
        <v>2950</v>
      </c>
      <c r="X444" t="s">
        <v>2867</v>
      </c>
    </row>
    <row r="445" spans="1:24" hidden="1" x14ac:dyDescent="0.25">
      <c r="A445">
        <v>10383</v>
      </c>
      <c r="B445">
        <v>29</v>
      </c>
      <c r="C445" s="2">
        <v>100</v>
      </c>
      <c r="D445" s="3">
        <v>13</v>
      </c>
      <c r="E445" s="4">
        <f>Table1[[#This Row],[PRICEEACH]]*Table1[[#This Row],[QUANTITYORDERED]]</f>
        <v>2900</v>
      </c>
      <c r="F445" s="1">
        <v>38385</v>
      </c>
      <c r="G445" s="12" t="s">
        <v>2848</v>
      </c>
      <c r="H445">
        <v>1</v>
      </c>
      <c r="I445">
        <v>2</v>
      </c>
      <c r="J445" s="3">
        <v>2005</v>
      </c>
      <c r="K445" s="3" t="s">
        <v>3454</v>
      </c>
      <c r="L445">
        <v>115</v>
      </c>
      <c r="M445" t="s">
        <v>3265</v>
      </c>
      <c r="N445" t="s">
        <v>3329</v>
      </c>
      <c r="O445" s="10" t="s">
        <v>3330</v>
      </c>
      <c r="P445" t="s">
        <v>2946</v>
      </c>
      <c r="Q445" t="s">
        <v>2947</v>
      </c>
      <c r="R445" t="s">
        <v>3485</v>
      </c>
      <c r="S445" t="s">
        <v>2948</v>
      </c>
      <c r="T445">
        <v>28034</v>
      </c>
      <c r="U445" t="s">
        <v>2861</v>
      </c>
      <c r="V445" t="s">
        <v>2949</v>
      </c>
      <c r="W445" t="s">
        <v>2950</v>
      </c>
      <c r="X445" t="s">
        <v>2867</v>
      </c>
    </row>
    <row r="446" spans="1:24" hidden="1" x14ac:dyDescent="0.25">
      <c r="A446">
        <v>10383</v>
      </c>
      <c r="B446">
        <v>38</v>
      </c>
      <c r="C446" s="2">
        <v>100</v>
      </c>
      <c r="D446" s="3">
        <v>1</v>
      </c>
      <c r="E446" s="4">
        <f>Table1[[#This Row],[PRICEEACH]]*Table1[[#This Row],[QUANTITYORDERED]]</f>
        <v>3800</v>
      </c>
      <c r="F446" s="1">
        <v>38385</v>
      </c>
      <c r="G446" s="12" t="s">
        <v>2848</v>
      </c>
      <c r="H446">
        <v>1</v>
      </c>
      <c r="I446">
        <v>2</v>
      </c>
      <c r="J446" s="3">
        <v>2005</v>
      </c>
      <c r="K446" s="3" t="s">
        <v>3331</v>
      </c>
      <c r="L446">
        <v>143</v>
      </c>
      <c r="M446" t="s">
        <v>3220</v>
      </c>
      <c r="N446" t="s">
        <v>3329</v>
      </c>
      <c r="O446" s="10" t="s">
        <v>3330</v>
      </c>
      <c r="P446" t="s">
        <v>2946</v>
      </c>
      <c r="Q446" t="s">
        <v>2947</v>
      </c>
      <c r="R446" t="s">
        <v>3485</v>
      </c>
      <c r="S446" t="s">
        <v>2948</v>
      </c>
      <c r="T446">
        <v>28034</v>
      </c>
      <c r="U446" t="s">
        <v>2861</v>
      </c>
      <c r="V446" t="s">
        <v>2949</v>
      </c>
      <c r="W446" t="s">
        <v>2950</v>
      </c>
      <c r="X446" t="s">
        <v>2867</v>
      </c>
    </row>
    <row r="447" spans="1:24" hidden="1" x14ac:dyDescent="0.25">
      <c r="A447">
        <v>10383</v>
      </c>
      <c r="B447">
        <v>40</v>
      </c>
      <c r="C447" s="2">
        <v>100</v>
      </c>
      <c r="D447" s="3">
        <v>3</v>
      </c>
      <c r="E447" s="4">
        <f>Table1[[#This Row],[PRICEEACH]]*Table1[[#This Row],[QUANTITYORDERED]]</f>
        <v>4000</v>
      </c>
      <c r="F447" s="1">
        <v>38385</v>
      </c>
      <c r="G447" s="12" t="s">
        <v>2848</v>
      </c>
      <c r="H447">
        <v>1</v>
      </c>
      <c r="I447">
        <v>2</v>
      </c>
      <c r="J447" s="3">
        <v>2005</v>
      </c>
      <c r="K447" s="3" t="s">
        <v>3331</v>
      </c>
      <c r="L447">
        <v>35</v>
      </c>
      <c r="M447" t="s">
        <v>3239</v>
      </c>
      <c r="N447" t="s">
        <v>3329</v>
      </c>
      <c r="O447" s="10" t="s">
        <v>3330</v>
      </c>
      <c r="P447" t="s">
        <v>2946</v>
      </c>
      <c r="Q447" t="s">
        <v>2947</v>
      </c>
      <c r="R447" t="s">
        <v>3485</v>
      </c>
      <c r="S447" t="s">
        <v>2948</v>
      </c>
      <c r="T447">
        <v>28034</v>
      </c>
      <c r="U447" t="s">
        <v>2861</v>
      </c>
      <c r="V447" t="s">
        <v>2949</v>
      </c>
      <c r="W447" t="s">
        <v>2950</v>
      </c>
      <c r="X447" t="s">
        <v>2867</v>
      </c>
    </row>
    <row r="448" spans="1:24" hidden="1" x14ac:dyDescent="0.25">
      <c r="A448">
        <v>10383</v>
      </c>
      <c r="B448">
        <v>47</v>
      </c>
      <c r="C448" s="2">
        <v>100</v>
      </c>
      <c r="D448" s="3">
        <v>6</v>
      </c>
      <c r="E448" s="4">
        <f>Table1[[#This Row],[PRICEEACH]]*Table1[[#This Row],[QUANTITYORDERED]]</f>
        <v>4700</v>
      </c>
      <c r="F448" s="1">
        <v>38385</v>
      </c>
      <c r="G448" s="12" t="s">
        <v>2848</v>
      </c>
      <c r="H448">
        <v>1</v>
      </c>
      <c r="I448">
        <v>2</v>
      </c>
      <c r="J448" s="3">
        <v>2005</v>
      </c>
      <c r="K448" s="3" t="s">
        <v>3331</v>
      </c>
      <c r="L448">
        <v>169</v>
      </c>
      <c r="M448" t="s">
        <v>3211</v>
      </c>
      <c r="N448" t="s">
        <v>3329</v>
      </c>
      <c r="O448" s="10" t="s">
        <v>3330</v>
      </c>
      <c r="P448" t="s">
        <v>2946</v>
      </c>
      <c r="Q448" t="s">
        <v>2947</v>
      </c>
      <c r="R448" t="s">
        <v>3485</v>
      </c>
      <c r="S448" t="s">
        <v>2948</v>
      </c>
      <c r="T448">
        <v>28034</v>
      </c>
      <c r="U448" t="s">
        <v>2861</v>
      </c>
      <c r="V448" t="s">
        <v>2949</v>
      </c>
      <c r="W448" t="s">
        <v>2950</v>
      </c>
      <c r="X448" t="s">
        <v>2867</v>
      </c>
    </row>
    <row r="449" spans="1:24" hidden="1" x14ac:dyDescent="0.25">
      <c r="A449">
        <v>10384</v>
      </c>
      <c r="B449">
        <v>28</v>
      </c>
      <c r="C449" s="2">
        <v>80.540000000000006</v>
      </c>
      <c r="D449" s="3">
        <v>3</v>
      </c>
      <c r="E449" s="4">
        <f>Table1[[#This Row],[PRICEEACH]]*Table1[[#This Row],[QUANTITYORDERED]]</f>
        <v>2255.1200000000003</v>
      </c>
      <c r="F449" s="1">
        <v>38385</v>
      </c>
      <c r="G449" s="12" t="s">
        <v>2848</v>
      </c>
      <c r="H449">
        <v>1</v>
      </c>
      <c r="I449">
        <v>2</v>
      </c>
      <c r="J449" s="3">
        <v>2005</v>
      </c>
      <c r="K449" s="3" t="s">
        <v>3207</v>
      </c>
      <c r="L449">
        <v>122</v>
      </c>
      <c r="M449" t="s">
        <v>3234</v>
      </c>
      <c r="N449" t="s">
        <v>3291</v>
      </c>
      <c r="O449" s="10">
        <v>6505551386</v>
      </c>
      <c r="P449" t="s">
        <v>3292</v>
      </c>
      <c r="Q449" t="s">
        <v>3293</v>
      </c>
      <c r="R449" t="s">
        <v>2870</v>
      </c>
      <c r="S449" t="s">
        <v>2853</v>
      </c>
      <c r="T449">
        <v>94103</v>
      </c>
      <c r="U449" t="s">
        <v>2854</v>
      </c>
      <c r="V449" t="s">
        <v>2873</v>
      </c>
      <c r="W449" t="s">
        <v>2872</v>
      </c>
      <c r="X449" t="s">
        <v>2857</v>
      </c>
    </row>
    <row r="450" spans="1:24" hidden="1" x14ac:dyDescent="0.25">
      <c r="A450">
        <v>10384</v>
      </c>
      <c r="B450">
        <v>34</v>
      </c>
      <c r="C450" s="2">
        <v>100</v>
      </c>
      <c r="D450" s="3">
        <v>4</v>
      </c>
      <c r="E450" s="4">
        <f>Table1[[#This Row],[PRICEEACH]]*Table1[[#This Row],[QUANTITYORDERED]]</f>
        <v>3400</v>
      </c>
      <c r="F450" s="1">
        <v>38385</v>
      </c>
      <c r="G450" s="12" t="s">
        <v>2848</v>
      </c>
      <c r="H450">
        <v>1</v>
      </c>
      <c r="I450">
        <v>2</v>
      </c>
      <c r="J450" s="3">
        <v>2005</v>
      </c>
      <c r="K450" s="3" t="s">
        <v>3331</v>
      </c>
      <c r="L450">
        <v>136</v>
      </c>
      <c r="M450" t="s">
        <v>3035</v>
      </c>
      <c r="N450" t="s">
        <v>3291</v>
      </c>
      <c r="O450" s="10">
        <v>6505551386</v>
      </c>
      <c r="P450" t="s">
        <v>3292</v>
      </c>
      <c r="Q450" t="s">
        <v>3293</v>
      </c>
      <c r="R450" t="s">
        <v>2870</v>
      </c>
      <c r="S450" t="s">
        <v>2853</v>
      </c>
      <c r="T450">
        <v>94103</v>
      </c>
      <c r="U450" t="s">
        <v>2854</v>
      </c>
      <c r="V450" t="s">
        <v>2873</v>
      </c>
      <c r="W450" t="s">
        <v>2872</v>
      </c>
      <c r="X450" t="s">
        <v>2867</v>
      </c>
    </row>
    <row r="451" spans="1:24" hidden="1" x14ac:dyDescent="0.25">
      <c r="A451">
        <v>10384</v>
      </c>
      <c r="B451">
        <v>43</v>
      </c>
      <c r="C451" s="2">
        <v>97.87</v>
      </c>
      <c r="D451" s="3">
        <v>2</v>
      </c>
      <c r="E451" s="4">
        <f>Table1[[#This Row],[PRICEEACH]]*Table1[[#This Row],[QUANTITYORDERED]]</f>
        <v>4208.41</v>
      </c>
      <c r="F451" s="1">
        <v>38385</v>
      </c>
      <c r="G451" s="12" t="s">
        <v>2848</v>
      </c>
      <c r="H451">
        <v>1</v>
      </c>
      <c r="I451">
        <v>2</v>
      </c>
      <c r="J451" s="3">
        <v>2005</v>
      </c>
      <c r="K451" s="3" t="s">
        <v>3468</v>
      </c>
      <c r="L451">
        <v>88</v>
      </c>
      <c r="M451" t="s">
        <v>3243</v>
      </c>
      <c r="N451" t="s">
        <v>3291</v>
      </c>
      <c r="O451" s="10">
        <v>6505551386</v>
      </c>
      <c r="P451" t="s">
        <v>3292</v>
      </c>
      <c r="Q451" t="s">
        <v>3293</v>
      </c>
      <c r="R451" t="s">
        <v>2870</v>
      </c>
      <c r="S451" t="s">
        <v>2853</v>
      </c>
      <c r="T451">
        <v>94103</v>
      </c>
      <c r="U451" t="s">
        <v>2854</v>
      </c>
      <c r="V451" t="s">
        <v>2873</v>
      </c>
      <c r="W451" t="s">
        <v>2872</v>
      </c>
      <c r="X451" t="s">
        <v>2867</v>
      </c>
    </row>
    <row r="452" spans="1:24" hidden="1" x14ac:dyDescent="0.25">
      <c r="A452">
        <v>10384</v>
      </c>
      <c r="B452">
        <v>49</v>
      </c>
      <c r="C452" s="2">
        <v>100</v>
      </c>
      <c r="D452" s="3">
        <v>1</v>
      </c>
      <c r="E452" s="4">
        <f>Table1[[#This Row],[PRICEEACH]]*Table1[[#This Row],[QUANTITYORDERED]]</f>
        <v>4900</v>
      </c>
      <c r="F452" s="1">
        <v>38385</v>
      </c>
      <c r="G452" s="12" t="s">
        <v>2848</v>
      </c>
      <c r="H452">
        <v>1</v>
      </c>
      <c r="I452">
        <v>2</v>
      </c>
      <c r="J452" s="3">
        <v>2005</v>
      </c>
      <c r="K452" s="3" t="s">
        <v>3207</v>
      </c>
      <c r="L452">
        <v>86</v>
      </c>
      <c r="M452" t="s">
        <v>3270</v>
      </c>
      <c r="N452" t="s">
        <v>3291</v>
      </c>
      <c r="O452" s="10">
        <v>6505551386</v>
      </c>
      <c r="P452" t="s">
        <v>3292</v>
      </c>
      <c r="Q452" t="s">
        <v>3293</v>
      </c>
      <c r="R452" t="s">
        <v>2870</v>
      </c>
      <c r="S452" t="s">
        <v>2853</v>
      </c>
      <c r="T452">
        <v>94103</v>
      </c>
      <c r="U452" t="s">
        <v>2854</v>
      </c>
      <c r="V452" t="s">
        <v>2873</v>
      </c>
      <c r="W452" t="s">
        <v>2872</v>
      </c>
      <c r="X452" t="s">
        <v>2867</v>
      </c>
    </row>
    <row r="453" spans="1:24" hidden="1" x14ac:dyDescent="0.25">
      <c r="A453">
        <v>10385</v>
      </c>
      <c r="B453">
        <v>25</v>
      </c>
      <c r="C453" s="2">
        <v>77.34</v>
      </c>
      <c r="D453" s="3">
        <v>1</v>
      </c>
      <c r="E453" s="4">
        <f>Table1[[#This Row],[PRICEEACH]]*Table1[[#This Row],[QUANTITYORDERED]]</f>
        <v>1933.5</v>
      </c>
      <c r="F453" s="1">
        <v>38385</v>
      </c>
      <c r="G453" s="12" t="s">
        <v>2848</v>
      </c>
      <c r="H453">
        <v>1</v>
      </c>
      <c r="I453">
        <v>2</v>
      </c>
      <c r="J453" s="3">
        <v>2005</v>
      </c>
      <c r="K453" s="3" t="s">
        <v>3207</v>
      </c>
      <c r="L453">
        <v>66</v>
      </c>
      <c r="M453" t="s">
        <v>3268</v>
      </c>
      <c r="N453" t="s">
        <v>3361</v>
      </c>
      <c r="O453" s="10">
        <v>4155551450</v>
      </c>
      <c r="P453" t="s">
        <v>3362</v>
      </c>
      <c r="Q453" t="s">
        <v>3363</v>
      </c>
      <c r="R453" t="s">
        <v>2870</v>
      </c>
      <c r="S453" t="s">
        <v>2853</v>
      </c>
      <c r="T453">
        <v>97562</v>
      </c>
      <c r="U453" t="s">
        <v>2854</v>
      </c>
      <c r="V453" t="s">
        <v>3010</v>
      </c>
      <c r="W453" t="s">
        <v>3011</v>
      </c>
      <c r="X453" t="s">
        <v>2857</v>
      </c>
    </row>
    <row r="454" spans="1:24" hidden="1" x14ac:dyDescent="0.25">
      <c r="A454">
        <v>10385</v>
      </c>
      <c r="B454">
        <v>37</v>
      </c>
      <c r="C454" s="2">
        <v>85.54</v>
      </c>
      <c r="D454" s="3">
        <v>2</v>
      </c>
      <c r="E454" s="4">
        <f>Table1[[#This Row],[PRICEEACH]]*Table1[[#This Row],[QUANTITYORDERED]]</f>
        <v>3164.98</v>
      </c>
      <c r="F454" s="1">
        <v>38385</v>
      </c>
      <c r="G454" s="12" t="s">
        <v>2848</v>
      </c>
      <c r="H454">
        <v>1</v>
      </c>
      <c r="I454">
        <v>2</v>
      </c>
      <c r="J454" s="3">
        <v>2005</v>
      </c>
      <c r="K454" s="3" t="s">
        <v>3468</v>
      </c>
      <c r="L454">
        <v>83</v>
      </c>
      <c r="M454" t="s">
        <v>3248</v>
      </c>
      <c r="N454" t="s">
        <v>3361</v>
      </c>
      <c r="O454" s="10">
        <v>4155551450</v>
      </c>
      <c r="P454" t="s">
        <v>3362</v>
      </c>
      <c r="Q454" t="s">
        <v>3363</v>
      </c>
      <c r="R454" t="s">
        <v>2870</v>
      </c>
      <c r="S454" t="s">
        <v>2853</v>
      </c>
      <c r="T454">
        <v>97562</v>
      </c>
      <c r="U454" t="s">
        <v>2854</v>
      </c>
      <c r="V454" t="s">
        <v>3010</v>
      </c>
      <c r="W454" t="s">
        <v>3011</v>
      </c>
      <c r="X454" t="s">
        <v>2867</v>
      </c>
    </row>
    <row r="455" spans="1:24" hidden="1" x14ac:dyDescent="0.25">
      <c r="A455">
        <v>10108</v>
      </c>
      <c r="B455">
        <v>36</v>
      </c>
      <c r="C455" s="2">
        <v>100</v>
      </c>
      <c r="D455" s="3">
        <v>3</v>
      </c>
      <c r="E455" s="4">
        <f>Table1[[#This Row],[PRICEEACH]]*Table1[[#This Row],[QUANTITYORDERED]]</f>
        <v>3600</v>
      </c>
      <c r="F455" s="1">
        <v>37681</v>
      </c>
      <c r="G455" s="12" t="s">
        <v>2848</v>
      </c>
      <c r="H455">
        <v>1</v>
      </c>
      <c r="I455">
        <v>3</v>
      </c>
      <c r="J455" s="3">
        <v>2003</v>
      </c>
      <c r="K455" s="3" t="s">
        <v>3331</v>
      </c>
      <c r="L455">
        <v>115</v>
      </c>
      <c r="M455" t="s">
        <v>3156</v>
      </c>
      <c r="N455" t="s">
        <v>3427</v>
      </c>
      <c r="O455" s="10" t="s">
        <v>3428</v>
      </c>
      <c r="P455" t="s">
        <v>3429</v>
      </c>
      <c r="Q455" t="s">
        <v>3430</v>
      </c>
      <c r="R455" t="s">
        <v>3515</v>
      </c>
      <c r="S455" t="s">
        <v>3094</v>
      </c>
      <c r="T455" t="s">
        <v>3431</v>
      </c>
      <c r="U455" t="s">
        <v>2964</v>
      </c>
      <c r="V455" t="s">
        <v>3093</v>
      </c>
      <c r="W455" t="s">
        <v>3095</v>
      </c>
      <c r="X455" t="s">
        <v>2867</v>
      </c>
    </row>
    <row r="456" spans="1:24" hidden="1" x14ac:dyDescent="0.25">
      <c r="A456">
        <v>10108</v>
      </c>
      <c r="B456">
        <v>40</v>
      </c>
      <c r="C456" s="2">
        <v>100</v>
      </c>
      <c r="D456" s="3">
        <v>1</v>
      </c>
      <c r="E456" s="4">
        <f>Table1[[#This Row],[PRICEEACH]]*Table1[[#This Row],[QUANTITYORDERED]]</f>
        <v>4000</v>
      </c>
      <c r="F456" s="1">
        <v>37681</v>
      </c>
      <c r="G456" s="12" t="s">
        <v>2848</v>
      </c>
      <c r="H456">
        <v>1</v>
      </c>
      <c r="I456">
        <v>3</v>
      </c>
      <c r="J456" s="3">
        <v>2003</v>
      </c>
      <c r="K456" s="3" t="s">
        <v>3331</v>
      </c>
      <c r="L456">
        <v>140</v>
      </c>
      <c r="M456" t="s">
        <v>3249</v>
      </c>
      <c r="N456" t="s">
        <v>3427</v>
      </c>
      <c r="O456" s="10" t="s">
        <v>3428</v>
      </c>
      <c r="P456" t="s">
        <v>3429</v>
      </c>
      <c r="Q456" t="s">
        <v>3430</v>
      </c>
      <c r="R456" t="s">
        <v>3515</v>
      </c>
      <c r="S456" t="s">
        <v>3094</v>
      </c>
      <c r="T456" t="s">
        <v>3431</v>
      </c>
      <c r="U456" t="s">
        <v>2964</v>
      </c>
      <c r="V456" t="s">
        <v>3093</v>
      </c>
      <c r="W456" t="s">
        <v>3095</v>
      </c>
      <c r="X456" t="s">
        <v>2867</v>
      </c>
    </row>
    <row r="457" spans="1:24" hidden="1" x14ac:dyDescent="0.25">
      <c r="A457">
        <v>10108</v>
      </c>
      <c r="B457">
        <v>44</v>
      </c>
      <c r="C457" s="2">
        <v>100</v>
      </c>
      <c r="D457" s="3">
        <v>11</v>
      </c>
      <c r="E457" s="4">
        <f>Table1[[#This Row],[PRICEEACH]]*Table1[[#This Row],[QUANTITYORDERED]]</f>
        <v>4400</v>
      </c>
      <c r="F457" s="1">
        <v>37681</v>
      </c>
      <c r="G457" s="12" t="s">
        <v>2848</v>
      </c>
      <c r="H457">
        <v>1</v>
      </c>
      <c r="I457">
        <v>3</v>
      </c>
      <c r="J457" s="3">
        <v>2003</v>
      </c>
      <c r="K457" s="3" t="s">
        <v>3331</v>
      </c>
      <c r="L457">
        <v>148</v>
      </c>
      <c r="M457" t="s">
        <v>3225</v>
      </c>
      <c r="N457" t="s">
        <v>3427</v>
      </c>
      <c r="O457" s="10" t="s">
        <v>3428</v>
      </c>
      <c r="P457" t="s">
        <v>3429</v>
      </c>
      <c r="Q457" t="s">
        <v>3430</v>
      </c>
      <c r="R457" t="s">
        <v>3515</v>
      </c>
      <c r="S457" t="s">
        <v>3094</v>
      </c>
      <c r="T457" t="s">
        <v>3431</v>
      </c>
      <c r="U457" t="s">
        <v>2964</v>
      </c>
      <c r="V457" t="s">
        <v>3093</v>
      </c>
      <c r="W457" t="s">
        <v>3095</v>
      </c>
      <c r="X457" t="s">
        <v>2867</v>
      </c>
    </row>
    <row r="458" spans="1:24" hidden="1" x14ac:dyDescent="0.25">
      <c r="A458">
        <v>10108</v>
      </c>
      <c r="B458">
        <v>45</v>
      </c>
      <c r="C458" s="2">
        <v>100</v>
      </c>
      <c r="D458" s="3">
        <v>4</v>
      </c>
      <c r="E458" s="4">
        <f>Table1[[#This Row],[PRICEEACH]]*Table1[[#This Row],[QUANTITYORDERED]]</f>
        <v>4500</v>
      </c>
      <c r="F458" s="1">
        <v>37681</v>
      </c>
      <c r="G458" s="12" t="s">
        <v>2848</v>
      </c>
      <c r="H458">
        <v>1</v>
      </c>
      <c r="I458">
        <v>3</v>
      </c>
      <c r="J458" s="3">
        <v>2003</v>
      </c>
      <c r="K458" s="3" t="s">
        <v>3331</v>
      </c>
      <c r="L458">
        <v>117</v>
      </c>
      <c r="M458" t="s">
        <v>3146</v>
      </c>
      <c r="N458" t="s">
        <v>3427</v>
      </c>
      <c r="O458" s="10" t="s">
        <v>3428</v>
      </c>
      <c r="P458" t="s">
        <v>3429</v>
      </c>
      <c r="Q458" t="s">
        <v>3430</v>
      </c>
      <c r="R458" t="s">
        <v>3515</v>
      </c>
      <c r="S458" t="s">
        <v>3094</v>
      </c>
      <c r="T458" t="s">
        <v>3431</v>
      </c>
      <c r="U458" t="s">
        <v>2964</v>
      </c>
      <c r="V458" t="s">
        <v>3093</v>
      </c>
      <c r="W458" t="s">
        <v>3095</v>
      </c>
      <c r="X458" t="s">
        <v>2867</v>
      </c>
    </row>
    <row r="459" spans="1:24" hidden="1" x14ac:dyDescent="0.25">
      <c r="A459">
        <v>10109</v>
      </c>
      <c r="B459">
        <v>29</v>
      </c>
      <c r="C459" s="2">
        <v>32.1</v>
      </c>
      <c r="D459" s="3">
        <v>6</v>
      </c>
      <c r="E459" s="4">
        <f>Table1[[#This Row],[PRICEEACH]]*Table1[[#This Row],[QUANTITYORDERED]]</f>
        <v>930.90000000000009</v>
      </c>
      <c r="F459" s="1">
        <v>37681</v>
      </c>
      <c r="G459" s="12" t="s">
        <v>2848</v>
      </c>
      <c r="H459">
        <v>1</v>
      </c>
      <c r="I459">
        <v>3</v>
      </c>
      <c r="J459" s="3">
        <v>2003</v>
      </c>
      <c r="K459" s="3" t="s">
        <v>3331</v>
      </c>
      <c r="L459">
        <v>37</v>
      </c>
      <c r="M459" t="s">
        <v>3242</v>
      </c>
      <c r="N459" t="s">
        <v>3377</v>
      </c>
      <c r="O459" s="10">
        <v>2155559857</v>
      </c>
      <c r="P459" t="s">
        <v>3378</v>
      </c>
      <c r="Q459" t="s">
        <v>2975</v>
      </c>
      <c r="R459" t="s">
        <v>2924</v>
      </c>
      <c r="S459" t="s">
        <v>2853</v>
      </c>
      <c r="T459">
        <v>71270</v>
      </c>
      <c r="U459" t="s">
        <v>2854</v>
      </c>
      <c r="V459" t="s">
        <v>2913</v>
      </c>
      <c r="W459" t="s">
        <v>3029</v>
      </c>
      <c r="X459" t="s">
        <v>2857</v>
      </c>
    </row>
    <row r="460" spans="1:24" hidden="1" x14ac:dyDescent="0.25">
      <c r="A460">
        <v>10109</v>
      </c>
      <c r="B460">
        <v>26</v>
      </c>
      <c r="C460" s="2">
        <v>100</v>
      </c>
      <c r="D460" s="3">
        <v>4</v>
      </c>
      <c r="E460" s="4">
        <f>Table1[[#This Row],[PRICEEACH]]*Table1[[#This Row],[QUANTITYORDERED]]</f>
        <v>2600</v>
      </c>
      <c r="F460" s="1">
        <v>37681</v>
      </c>
      <c r="G460" s="12" t="s">
        <v>2848</v>
      </c>
      <c r="H460">
        <v>1</v>
      </c>
      <c r="I460">
        <v>3</v>
      </c>
      <c r="J460" s="3">
        <v>2003</v>
      </c>
      <c r="K460" s="3" t="s">
        <v>3331</v>
      </c>
      <c r="L460">
        <v>141</v>
      </c>
      <c r="M460" t="s">
        <v>3163</v>
      </c>
      <c r="N460" t="s">
        <v>3377</v>
      </c>
      <c r="O460" s="10">
        <v>2155559857</v>
      </c>
      <c r="P460" t="s">
        <v>3378</v>
      </c>
      <c r="Q460" t="s">
        <v>2975</v>
      </c>
      <c r="R460" t="s">
        <v>2924</v>
      </c>
      <c r="S460" t="s">
        <v>2853</v>
      </c>
      <c r="T460">
        <v>71270</v>
      </c>
      <c r="U460" t="s">
        <v>2854</v>
      </c>
      <c r="V460" t="s">
        <v>2913</v>
      </c>
      <c r="W460" t="s">
        <v>3029</v>
      </c>
      <c r="X460" t="s">
        <v>2867</v>
      </c>
    </row>
    <row r="461" spans="1:24" hidden="1" x14ac:dyDescent="0.25">
      <c r="A461">
        <v>10109</v>
      </c>
      <c r="B461">
        <v>26</v>
      </c>
      <c r="C461" s="2">
        <v>100</v>
      </c>
      <c r="D461" s="3">
        <v>1</v>
      </c>
      <c r="E461" s="4">
        <f>Table1[[#This Row],[PRICEEACH]]*Table1[[#This Row],[QUANTITYORDERED]]</f>
        <v>2600</v>
      </c>
      <c r="F461" s="1">
        <v>37681</v>
      </c>
      <c r="G461" s="12" t="s">
        <v>2848</v>
      </c>
      <c r="H461">
        <v>1</v>
      </c>
      <c r="I461">
        <v>3</v>
      </c>
      <c r="J461" s="3">
        <v>2003</v>
      </c>
      <c r="K461" s="3" t="s">
        <v>3331</v>
      </c>
      <c r="L461">
        <v>132</v>
      </c>
      <c r="M461" t="s">
        <v>3204</v>
      </c>
      <c r="N461" t="s">
        <v>3377</v>
      </c>
      <c r="O461" s="10">
        <v>2155559857</v>
      </c>
      <c r="P461" t="s">
        <v>3378</v>
      </c>
      <c r="Q461" t="s">
        <v>2975</v>
      </c>
      <c r="R461" t="s">
        <v>2924</v>
      </c>
      <c r="S461" t="s">
        <v>2853</v>
      </c>
      <c r="T461">
        <v>71270</v>
      </c>
      <c r="U461" t="s">
        <v>2854</v>
      </c>
      <c r="V461" t="s">
        <v>2913</v>
      </c>
      <c r="W461" t="s">
        <v>3029</v>
      </c>
      <c r="X461" t="s">
        <v>2867</v>
      </c>
    </row>
    <row r="462" spans="1:24" hidden="1" x14ac:dyDescent="0.25">
      <c r="A462">
        <v>10109</v>
      </c>
      <c r="B462">
        <v>38</v>
      </c>
      <c r="C462" s="2">
        <v>100</v>
      </c>
      <c r="D462" s="3">
        <v>3</v>
      </c>
      <c r="E462" s="4">
        <f>Table1[[#This Row],[PRICEEACH]]*Table1[[#This Row],[QUANTITYORDERED]]</f>
        <v>3800</v>
      </c>
      <c r="F462" s="1">
        <v>37681</v>
      </c>
      <c r="G462" s="12" t="s">
        <v>2848</v>
      </c>
      <c r="H462">
        <v>1</v>
      </c>
      <c r="I462">
        <v>3</v>
      </c>
      <c r="J462" s="3">
        <v>2003</v>
      </c>
      <c r="K462" s="3" t="s">
        <v>3331</v>
      </c>
      <c r="L462">
        <v>142</v>
      </c>
      <c r="M462" t="s">
        <v>3195</v>
      </c>
      <c r="N462" t="s">
        <v>3377</v>
      </c>
      <c r="O462" s="10">
        <v>2155559857</v>
      </c>
      <c r="P462" t="s">
        <v>3378</v>
      </c>
      <c r="Q462" t="s">
        <v>2975</v>
      </c>
      <c r="R462" t="s">
        <v>2924</v>
      </c>
      <c r="S462" t="s">
        <v>2853</v>
      </c>
      <c r="T462">
        <v>71270</v>
      </c>
      <c r="U462" t="s">
        <v>2854</v>
      </c>
      <c r="V462" t="s">
        <v>2913</v>
      </c>
      <c r="W462" t="s">
        <v>3029</v>
      </c>
      <c r="X462" t="s">
        <v>2867</v>
      </c>
    </row>
    <row r="463" spans="1:24" hidden="1" x14ac:dyDescent="0.25">
      <c r="A463">
        <v>10109</v>
      </c>
      <c r="B463">
        <v>46</v>
      </c>
      <c r="C463" s="2">
        <v>100</v>
      </c>
      <c r="D463" s="3">
        <v>5</v>
      </c>
      <c r="E463" s="4">
        <f>Table1[[#This Row],[PRICEEACH]]*Table1[[#This Row],[QUANTITYORDERED]]</f>
        <v>4600</v>
      </c>
      <c r="F463" s="1">
        <v>37681</v>
      </c>
      <c r="G463" s="12" t="s">
        <v>2848</v>
      </c>
      <c r="H463">
        <v>1</v>
      </c>
      <c r="I463">
        <v>3</v>
      </c>
      <c r="J463" s="3">
        <v>2003</v>
      </c>
      <c r="K463" s="3" t="s">
        <v>3331</v>
      </c>
      <c r="L463">
        <v>169</v>
      </c>
      <c r="M463" t="s">
        <v>3211</v>
      </c>
      <c r="N463" t="s">
        <v>3377</v>
      </c>
      <c r="O463" s="10">
        <v>2155559857</v>
      </c>
      <c r="P463" t="s">
        <v>3378</v>
      </c>
      <c r="Q463" t="s">
        <v>2975</v>
      </c>
      <c r="R463" t="s">
        <v>2924</v>
      </c>
      <c r="S463" t="s">
        <v>2853</v>
      </c>
      <c r="T463">
        <v>71270</v>
      </c>
      <c r="U463" t="s">
        <v>2854</v>
      </c>
      <c r="V463" t="s">
        <v>2913</v>
      </c>
      <c r="W463" t="s">
        <v>3029</v>
      </c>
      <c r="X463" t="s">
        <v>2931</v>
      </c>
    </row>
    <row r="464" spans="1:24" hidden="1" x14ac:dyDescent="0.25">
      <c r="A464">
        <v>10109</v>
      </c>
      <c r="B464">
        <v>47</v>
      </c>
      <c r="C464" s="2">
        <v>100</v>
      </c>
      <c r="D464" s="3">
        <v>2</v>
      </c>
      <c r="E464" s="4">
        <f>Table1[[#This Row],[PRICEEACH]]*Table1[[#This Row],[QUANTITYORDERED]]</f>
        <v>4700</v>
      </c>
      <c r="F464" s="1">
        <v>37681</v>
      </c>
      <c r="G464" s="12" t="s">
        <v>2848</v>
      </c>
      <c r="H464">
        <v>1</v>
      </c>
      <c r="I464">
        <v>3</v>
      </c>
      <c r="J464" s="3">
        <v>2003</v>
      </c>
      <c r="K464" s="3" t="s">
        <v>3331</v>
      </c>
      <c r="L464">
        <v>141</v>
      </c>
      <c r="M464" t="s">
        <v>3217</v>
      </c>
      <c r="N464" t="s">
        <v>3377</v>
      </c>
      <c r="O464" s="10">
        <v>2155559857</v>
      </c>
      <c r="P464" t="s">
        <v>3378</v>
      </c>
      <c r="Q464" t="s">
        <v>2975</v>
      </c>
      <c r="R464" t="s">
        <v>2924</v>
      </c>
      <c r="S464" t="s">
        <v>2853</v>
      </c>
      <c r="T464">
        <v>71270</v>
      </c>
      <c r="U464" t="s">
        <v>2854</v>
      </c>
      <c r="V464" t="s">
        <v>2913</v>
      </c>
      <c r="W464" t="s">
        <v>3029</v>
      </c>
      <c r="X464" t="s">
        <v>2867</v>
      </c>
    </row>
    <row r="465" spans="1:24" hidden="1" x14ac:dyDescent="0.25">
      <c r="A465">
        <v>10110</v>
      </c>
      <c r="B465">
        <v>20</v>
      </c>
      <c r="C465" s="2">
        <v>35.51</v>
      </c>
      <c r="D465" s="3">
        <v>3</v>
      </c>
      <c r="E465" s="4">
        <f>Table1[[#This Row],[PRICEEACH]]*Table1[[#This Row],[QUANTITYORDERED]]</f>
        <v>710.19999999999993</v>
      </c>
      <c r="F465" s="1">
        <v>37681</v>
      </c>
      <c r="G465" s="12" t="s">
        <v>2848</v>
      </c>
      <c r="H465">
        <v>1</v>
      </c>
      <c r="I465">
        <v>3</v>
      </c>
      <c r="J465" s="3">
        <v>2003</v>
      </c>
      <c r="K465" s="3" t="s">
        <v>3468</v>
      </c>
      <c r="L465">
        <v>33</v>
      </c>
      <c r="M465" t="s">
        <v>3232</v>
      </c>
      <c r="N465" t="s">
        <v>3135</v>
      </c>
      <c r="O465" s="10" t="s">
        <v>3448</v>
      </c>
      <c r="P465" t="s">
        <v>3449</v>
      </c>
      <c r="Q465" t="s">
        <v>3136</v>
      </c>
      <c r="R465" t="s">
        <v>3516</v>
      </c>
      <c r="S465" t="s">
        <v>2942</v>
      </c>
      <c r="T465" t="s">
        <v>3450</v>
      </c>
      <c r="U465" t="s">
        <v>2861</v>
      </c>
      <c r="V465" t="s">
        <v>3137</v>
      </c>
      <c r="W465" t="s">
        <v>2893</v>
      </c>
      <c r="X465" t="s">
        <v>2857</v>
      </c>
    </row>
    <row r="466" spans="1:24" hidden="1" x14ac:dyDescent="0.25">
      <c r="A466">
        <v>10110</v>
      </c>
      <c r="B466">
        <v>32</v>
      </c>
      <c r="C466" s="2">
        <v>50.25</v>
      </c>
      <c r="D466" s="3">
        <v>6</v>
      </c>
      <c r="E466" s="4">
        <f>Table1[[#This Row],[PRICEEACH]]*Table1[[#This Row],[QUANTITYORDERED]]</f>
        <v>1608</v>
      </c>
      <c r="F466" s="1">
        <v>37681</v>
      </c>
      <c r="G466" s="12" t="s">
        <v>2848</v>
      </c>
      <c r="H466">
        <v>1</v>
      </c>
      <c r="I466">
        <v>3</v>
      </c>
      <c r="J466" s="3">
        <v>2003</v>
      </c>
      <c r="K466" s="3" t="s">
        <v>3468</v>
      </c>
      <c r="L466">
        <v>60</v>
      </c>
      <c r="M466" t="s">
        <v>3197</v>
      </c>
      <c r="N466" t="s">
        <v>3135</v>
      </c>
      <c r="O466" s="10" t="s">
        <v>3448</v>
      </c>
      <c r="P466" t="s">
        <v>3449</v>
      </c>
      <c r="Q466" t="s">
        <v>3136</v>
      </c>
      <c r="R466" t="s">
        <v>3516</v>
      </c>
      <c r="S466" t="s">
        <v>2942</v>
      </c>
      <c r="T466" t="s">
        <v>3450</v>
      </c>
      <c r="U466" t="s">
        <v>2861</v>
      </c>
      <c r="V466" t="s">
        <v>3137</v>
      </c>
      <c r="W466" t="s">
        <v>2893</v>
      </c>
      <c r="X466" t="s">
        <v>2857</v>
      </c>
    </row>
    <row r="467" spans="1:24" hidden="1" x14ac:dyDescent="0.25">
      <c r="A467">
        <v>10110</v>
      </c>
      <c r="B467">
        <v>48</v>
      </c>
      <c r="C467" s="2">
        <v>34.47</v>
      </c>
      <c r="D467" s="3">
        <v>5</v>
      </c>
      <c r="E467" s="4">
        <f>Table1[[#This Row],[PRICEEACH]]*Table1[[#This Row],[QUANTITYORDERED]]</f>
        <v>1654.56</v>
      </c>
      <c r="F467" s="1">
        <v>37681</v>
      </c>
      <c r="G467" s="12" t="s">
        <v>2848</v>
      </c>
      <c r="H467">
        <v>1</v>
      </c>
      <c r="I467">
        <v>3</v>
      </c>
      <c r="J467" s="3">
        <v>2003</v>
      </c>
      <c r="K467" s="3" t="s">
        <v>3468</v>
      </c>
      <c r="L467">
        <v>41</v>
      </c>
      <c r="M467" t="s">
        <v>3251</v>
      </c>
      <c r="N467" t="s">
        <v>3135</v>
      </c>
      <c r="O467" s="10" t="s">
        <v>3448</v>
      </c>
      <c r="P467" t="s">
        <v>3449</v>
      </c>
      <c r="Q467" t="s">
        <v>3136</v>
      </c>
      <c r="R467" t="s">
        <v>3516</v>
      </c>
      <c r="S467" t="s">
        <v>2942</v>
      </c>
      <c r="T467" t="s">
        <v>3450</v>
      </c>
      <c r="U467" t="s">
        <v>2861</v>
      </c>
      <c r="V467" t="s">
        <v>3137</v>
      </c>
      <c r="W467" t="s">
        <v>2893</v>
      </c>
      <c r="X467" t="s">
        <v>2857</v>
      </c>
    </row>
    <row r="468" spans="1:24" hidden="1" x14ac:dyDescent="0.25">
      <c r="A468">
        <v>10110</v>
      </c>
      <c r="B468">
        <v>29</v>
      </c>
      <c r="C468" s="2">
        <v>59.37</v>
      </c>
      <c r="D468" s="3">
        <v>15</v>
      </c>
      <c r="E468" s="4">
        <f>Table1[[#This Row],[PRICEEACH]]*Table1[[#This Row],[QUANTITYORDERED]]</f>
        <v>1721.73</v>
      </c>
      <c r="F468" s="1">
        <v>37681</v>
      </c>
      <c r="G468" s="12" t="s">
        <v>2848</v>
      </c>
      <c r="H468">
        <v>1</v>
      </c>
      <c r="I468">
        <v>3</v>
      </c>
      <c r="J468" s="3">
        <v>2003</v>
      </c>
      <c r="K468" s="3" t="s">
        <v>3331</v>
      </c>
      <c r="L468">
        <v>50</v>
      </c>
      <c r="M468" t="s">
        <v>3230</v>
      </c>
      <c r="N468" t="s">
        <v>3135</v>
      </c>
      <c r="O468" s="10" t="s">
        <v>3448</v>
      </c>
      <c r="P468" t="s">
        <v>3449</v>
      </c>
      <c r="Q468" t="s">
        <v>3136</v>
      </c>
      <c r="R468" t="s">
        <v>3516</v>
      </c>
      <c r="S468" t="s">
        <v>2942</v>
      </c>
      <c r="T468" t="s">
        <v>3450</v>
      </c>
      <c r="U468" t="s">
        <v>2861</v>
      </c>
      <c r="V468" t="s">
        <v>3137</v>
      </c>
      <c r="W468" t="s">
        <v>2893</v>
      </c>
      <c r="X468" t="s">
        <v>2857</v>
      </c>
    </row>
    <row r="469" spans="1:24" hidden="1" x14ac:dyDescent="0.25">
      <c r="A469">
        <v>10110</v>
      </c>
      <c r="B469">
        <v>39</v>
      </c>
      <c r="C469" s="2">
        <v>44.35</v>
      </c>
      <c r="D469" s="3">
        <v>2</v>
      </c>
      <c r="E469" s="4">
        <f>Table1[[#This Row],[PRICEEACH]]*Table1[[#This Row],[QUANTITYORDERED]]</f>
        <v>1729.65</v>
      </c>
      <c r="F469" s="1">
        <v>37681</v>
      </c>
      <c r="G469" s="12" t="s">
        <v>2848</v>
      </c>
      <c r="H469">
        <v>1</v>
      </c>
      <c r="I469">
        <v>3</v>
      </c>
      <c r="J469" s="3">
        <v>2003</v>
      </c>
      <c r="K469" s="3" t="s">
        <v>3468</v>
      </c>
      <c r="L469">
        <v>44</v>
      </c>
      <c r="M469" t="s">
        <v>3235</v>
      </c>
      <c r="N469" t="s">
        <v>3135</v>
      </c>
      <c r="O469" s="10" t="s">
        <v>3448</v>
      </c>
      <c r="P469" t="s">
        <v>3449</v>
      </c>
      <c r="Q469" t="s">
        <v>3136</v>
      </c>
      <c r="R469" t="s">
        <v>3516</v>
      </c>
      <c r="S469" t="s">
        <v>2942</v>
      </c>
      <c r="T469" t="s">
        <v>3450</v>
      </c>
      <c r="U469" t="s">
        <v>2861</v>
      </c>
      <c r="V469" t="s">
        <v>3137</v>
      </c>
      <c r="W469" t="s">
        <v>2893</v>
      </c>
      <c r="X469" t="s">
        <v>2857</v>
      </c>
    </row>
    <row r="470" spans="1:24" hidden="1" x14ac:dyDescent="0.25">
      <c r="A470">
        <v>10110</v>
      </c>
      <c r="B470">
        <v>27</v>
      </c>
      <c r="C470" s="2">
        <v>73.62</v>
      </c>
      <c r="D470" s="3">
        <v>12</v>
      </c>
      <c r="E470" s="4">
        <f>Table1[[#This Row],[PRICEEACH]]*Table1[[#This Row],[QUANTITYORDERED]]</f>
        <v>1987.7400000000002</v>
      </c>
      <c r="F470" s="1">
        <v>37681</v>
      </c>
      <c r="G470" s="12" t="s">
        <v>2848</v>
      </c>
      <c r="H470">
        <v>1</v>
      </c>
      <c r="I470">
        <v>3</v>
      </c>
      <c r="J470" s="3">
        <v>2003</v>
      </c>
      <c r="K470" s="3" t="s">
        <v>3331</v>
      </c>
      <c r="L470">
        <v>85</v>
      </c>
      <c r="M470" t="s">
        <v>3244</v>
      </c>
      <c r="N470" t="s">
        <v>3135</v>
      </c>
      <c r="O470" s="10" t="s">
        <v>3448</v>
      </c>
      <c r="P470" t="s">
        <v>3449</v>
      </c>
      <c r="Q470" t="s">
        <v>3136</v>
      </c>
      <c r="R470" t="s">
        <v>3516</v>
      </c>
      <c r="S470" t="s">
        <v>2942</v>
      </c>
      <c r="T470" t="s">
        <v>3450</v>
      </c>
      <c r="U470" t="s">
        <v>2861</v>
      </c>
      <c r="V470" t="s">
        <v>3137</v>
      </c>
      <c r="W470" t="s">
        <v>2893</v>
      </c>
      <c r="X470" t="s">
        <v>2857</v>
      </c>
    </row>
    <row r="471" spans="1:24" hidden="1" x14ac:dyDescent="0.25">
      <c r="A471">
        <v>10110</v>
      </c>
      <c r="B471">
        <v>28</v>
      </c>
      <c r="C471" s="2">
        <v>89.27</v>
      </c>
      <c r="D471" s="3">
        <v>8</v>
      </c>
      <c r="E471" s="4">
        <f>Table1[[#This Row],[PRICEEACH]]*Table1[[#This Row],[QUANTITYORDERED]]</f>
        <v>2499.56</v>
      </c>
      <c r="F471" s="1">
        <v>37681</v>
      </c>
      <c r="G471" s="12" t="s">
        <v>2848</v>
      </c>
      <c r="H471">
        <v>1</v>
      </c>
      <c r="I471">
        <v>3</v>
      </c>
      <c r="J471" s="3">
        <v>2003</v>
      </c>
      <c r="K471" s="3" t="s">
        <v>3468</v>
      </c>
      <c r="L471">
        <v>92</v>
      </c>
      <c r="M471" t="s">
        <v>3221</v>
      </c>
      <c r="N471" t="s">
        <v>3135</v>
      </c>
      <c r="O471" s="10" t="s">
        <v>3448</v>
      </c>
      <c r="P471" t="s">
        <v>3449</v>
      </c>
      <c r="Q471" t="s">
        <v>3136</v>
      </c>
      <c r="R471" t="s">
        <v>3516</v>
      </c>
      <c r="S471" t="s">
        <v>2942</v>
      </c>
      <c r="T471" t="s">
        <v>3450</v>
      </c>
      <c r="U471" t="s">
        <v>2861</v>
      </c>
      <c r="V471" t="s">
        <v>3137</v>
      </c>
      <c r="W471" t="s">
        <v>2893</v>
      </c>
      <c r="X471" t="s">
        <v>2857</v>
      </c>
    </row>
    <row r="472" spans="1:24" hidden="1" x14ac:dyDescent="0.25">
      <c r="A472">
        <v>10110</v>
      </c>
      <c r="B472">
        <v>42</v>
      </c>
      <c r="C472" s="2">
        <v>61.29</v>
      </c>
      <c r="D472" s="3">
        <v>9</v>
      </c>
      <c r="E472" s="4">
        <f>Table1[[#This Row],[PRICEEACH]]*Table1[[#This Row],[QUANTITYORDERED]]</f>
        <v>2574.1799999999998</v>
      </c>
      <c r="F472" s="1">
        <v>37681</v>
      </c>
      <c r="G472" s="12" t="s">
        <v>2848</v>
      </c>
      <c r="H472">
        <v>1</v>
      </c>
      <c r="I472">
        <v>3</v>
      </c>
      <c r="J472" s="3">
        <v>2003</v>
      </c>
      <c r="K472" s="3" t="s">
        <v>3331</v>
      </c>
      <c r="L472">
        <v>71</v>
      </c>
      <c r="M472" t="s">
        <v>3226</v>
      </c>
      <c r="N472" t="s">
        <v>3135</v>
      </c>
      <c r="O472" s="10" t="s">
        <v>3448</v>
      </c>
      <c r="P472" t="s">
        <v>3449</v>
      </c>
      <c r="Q472" t="s">
        <v>3136</v>
      </c>
      <c r="R472" t="s">
        <v>3516</v>
      </c>
      <c r="S472" t="s">
        <v>2942</v>
      </c>
      <c r="T472" t="s">
        <v>3450</v>
      </c>
      <c r="U472" t="s">
        <v>2861</v>
      </c>
      <c r="V472" t="s">
        <v>3137</v>
      </c>
      <c r="W472" t="s">
        <v>2893</v>
      </c>
      <c r="X472" t="s">
        <v>2857</v>
      </c>
    </row>
    <row r="473" spans="1:24" hidden="1" x14ac:dyDescent="0.25">
      <c r="A473">
        <v>10110</v>
      </c>
      <c r="B473">
        <v>36</v>
      </c>
      <c r="C473" s="2">
        <v>85.25</v>
      </c>
      <c r="D473" s="3">
        <v>13</v>
      </c>
      <c r="E473" s="4">
        <f>Table1[[#This Row],[PRICEEACH]]*Table1[[#This Row],[QUANTITYORDERED]]</f>
        <v>3069</v>
      </c>
      <c r="F473" s="1">
        <v>37681</v>
      </c>
      <c r="G473" s="12" t="s">
        <v>2848</v>
      </c>
      <c r="H473">
        <v>1</v>
      </c>
      <c r="I473">
        <v>3</v>
      </c>
      <c r="J473" s="3">
        <v>2003</v>
      </c>
      <c r="K473" s="3" t="s">
        <v>3331</v>
      </c>
      <c r="L473">
        <v>73</v>
      </c>
      <c r="M473" t="s">
        <v>3227</v>
      </c>
      <c r="N473" t="s">
        <v>3135</v>
      </c>
      <c r="O473" s="10" t="s">
        <v>3448</v>
      </c>
      <c r="P473" t="s">
        <v>3449</v>
      </c>
      <c r="Q473" t="s">
        <v>3136</v>
      </c>
      <c r="R473" t="s">
        <v>3516</v>
      </c>
      <c r="S473" t="s">
        <v>2942</v>
      </c>
      <c r="T473" t="s">
        <v>3450</v>
      </c>
      <c r="U473" t="s">
        <v>2861</v>
      </c>
      <c r="V473" t="s">
        <v>3137</v>
      </c>
      <c r="W473" t="s">
        <v>2893</v>
      </c>
      <c r="X473" t="s">
        <v>2867</v>
      </c>
    </row>
    <row r="474" spans="1:24" hidden="1" x14ac:dyDescent="0.25">
      <c r="A474">
        <v>10110</v>
      </c>
      <c r="B474">
        <v>31</v>
      </c>
      <c r="C474" s="2">
        <v>100</v>
      </c>
      <c r="D474" s="3">
        <v>1</v>
      </c>
      <c r="E474" s="4">
        <f>Table1[[#This Row],[PRICEEACH]]*Table1[[#This Row],[QUANTITYORDERED]]</f>
        <v>3100</v>
      </c>
      <c r="F474" s="1">
        <v>37681</v>
      </c>
      <c r="G474" s="12" t="s">
        <v>2848</v>
      </c>
      <c r="H474">
        <v>1</v>
      </c>
      <c r="I474">
        <v>3</v>
      </c>
      <c r="J474" s="3">
        <v>2003</v>
      </c>
      <c r="K474" s="3" t="s">
        <v>3468</v>
      </c>
      <c r="L474">
        <v>168</v>
      </c>
      <c r="M474" t="s">
        <v>3203</v>
      </c>
      <c r="N474" t="s">
        <v>3135</v>
      </c>
      <c r="O474" s="10" t="s">
        <v>3448</v>
      </c>
      <c r="P474" t="s">
        <v>3449</v>
      </c>
      <c r="Q474" t="s">
        <v>3136</v>
      </c>
      <c r="R474" t="s">
        <v>3516</v>
      </c>
      <c r="S474" t="s">
        <v>2942</v>
      </c>
      <c r="T474" t="s">
        <v>3450</v>
      </c>
      <c r="U474" t="s">
        <v>2861</v>
      </c>
      <c r="V474" t="s">
        <v>3137</v>
      </c>
      <c r="W474" t="s">
        <v>2893</v>
      </c>
      <c r="X474" t="s">
        <v>2867</v>
      </c>
    </row>
    <row r="475" spans="1:24" hidden="1" x14ac:dyDescent="0.25">
      <c r="A475">
        <v>10110</v>
      </c>
      <c r="B475">
        <v>33</v>
      </c>
      <c r="C475" s="2">
        <v>100</v>
      </c>
      <c r="D475" s="3">
        <v>4</v>
      </c>
      <c r="E475" s="4">
        <f>Table1[[#This Row],[PRICEEACH]]*Table1[[#This Row],[QUANTITYORDERED]]</f>
        <v>3300</v>
      </c>
      <c r="F475" s="1">
        <v>37681</v>
      </c>
      <c r="G475" s="12" t="s">
        <v>2848</v>
      </c>
      <c r="H475">
        <v>1</v>
      </c>
      <c r="I475">
        <v>3</v>
      </c>
      <c r="J475" s="3">
        <v>2003</v>
      </c>
      <c r="K475" s="3" t="s">
        <v>3468</v>
      </c>
      <c r="L475">
        <v>127</v>
      </c>
      <c r="M475" t="s">
        <v>3199</v>
      </c>
      <c r="N475" t="s">
        <v>3135</v>
      </c>
      <c r="O475" s="10" t="s">
        <v>3448</v>
      </c>
      <c r="P475" t="s">
        <v>3449</v>
      </c>
      <c r="Q475" t="s">
        <v>3136</v>
      </c>
      <c r="R475" t="s">
        <v>3516</v>
      </c>
      <c r="S475" t="s">
        <v>2942</v>
      </c>
      <c r="T475" t="s">
        <v>3450</v>
      </c>
      <c r="U475" t="s">
        <v>2861</v>
      </c>
      <c r="V475" t="s">
        <v>3137</v>
      </c>
      <c r="W475" t="s">
        <v>2893</v>
      </c>
      <c r="X475" t="s">
        <v>2867</v>
      </c>
    </row>
    <row r="476" spans="1:24" hidden="1" x14ac:dyDescent="0.25">
      <c r="A476">
        <v>10110</v>
      </c>
      <c r="B476">
        <v>43</v>
      </c>
      <c r="C476" s="2">
        <v>78.150000000000006</v>
      </c>
      <c r="D476" s="3">
        <v>11</v>
      </c>
      <c r="E476" s="4">
        <f>Table1[[#This Row],[PRICEEACH]]*Table1[[#This Row],[QUANTITYORDERED]]</f>
        <v>3360.4500000000003</v>
      </c>
      <c r="F476" s="1">
        <v>37681</v>
      </c>
      <c r="G476" s="12" t="s">
        <v>2848</v>
      </c>
      <c r="H476">
        <v>1</v>
      </c>
      <c r="I476">
        <v>3</v>
      </c>
      <c r="J476" s="3">
        <v>2003</v>
      </c>
      <c r="K476" s="3" t="s">
        <v>3331</v>
      </c>
      <c r="L476">
        <v>90</v>
      </c>
      <c r="M476" t="s">
        <v>3238</v>
      </c>
      <c r="N476" t="s">
        <v>3135</v>
      </c>
      <c r="O476" s="10" t="s">
        <v>3448</v>
      </c>
      <c r="P476" t="s">
        <v>3449</v>
      </c>
      <c r="Q476" t="s">
        <v>3136</v>
      </c>
      <c r="R476" t="s">
        <v>3516</v>
      </c>
      <c r="S476" t="s">
        <v>2942</v>
      </c>
      <c r="T476" t="s">
        <v>3450</v>
      </c>
      <c r="U476" t="s">
        <v>2861</v>
      </c>
      <c r="V476" t="s">
        <v>3137</v>
      </c>
      <c r="W476" t="s">
        <v>2893</v>
      </c>
      <c r="X476" t="s">
        <v>2867</v>
      </c>
    </row>
    <row r="477" spans="1:24" hidden="1" x14ac:dyDescent="0.25">
      <c r="A477">
        <v>10110</v>
      </c>
      <c r="B477">
        <v>37</v>
      </c>
      <c r="C477" s="2">
        <v>100</v>
      </c>
      <c r="D477" s="3">
        <v>16</v>
      </c>
      <c r="E477" s="4">
        <f>Table1[[#This Row],[PRICEEACH]]*Table1[[#This Row],[QUANTITYORDERED]]</f>
        <v>3700</v>
      </c>
      <c r="F477" s="1">
        <v>37681</v>
      </c>
      <c r="G477" s="12" t="s">
        <v>2848</v>
      </c>
      <c r="H477">
        <v>1</v>
      </c>
      <c r="I477">
        <v>3</v>
      </c>
      <c r="J477" s="3">
        <v>2003</v>
      </c>
      <c r="K477" s="3" t="s">
        <v>3331</v>
      </c>
      <c r="L477">
        <v>124</v>
      </c>
      <c r="M477" t="s">
        <v>3180</v>
      </c>
      <c r="N477" t="s">
        <v>3135</v>
      </c>
      <c r="O477" s="10" t="s">
        <v>3448</v>
      </c>
      <c r="P477" t="s">
        <v>3449</v>
      </c>
      <c r="Q477" t="s">
        <v>3136</v>
      </c>
      <c r="R477" t="s">
        <v>3516</v>
      </c>
      <c r="S477" t="s">
        <v>2942</v>
      </c>
      <c r="T477" t="s">
        <v>3450</v>
      </c>
      <c r="U477" t="s">
        <v>2861</v>
      </c>
      <c r="V477" t="s">
        <v>3137</v>
      </c>
      <c r="W477" t="s">
        <v>2893</v>
      </c>
      <c r="X477" t="s">
        <v>2867</v>
      </c>
    </row>
    <row r="478" spans="1:24" hidden="1" x14ac:dyDescent="0.25">
      <c r="A478">
        <v>10110</v>
      </c>
      <c r="B478">
        <v>37</v>
      </c>
      <c r="C478" s="2">
        <v>100</v>
      </c>
      <c r="D478" s="3">
        <v>14</v>
      </c>
      <c r="E478" s="4">
        <f>Table1[[#This Row],[PRICEEACH]]*Table1[[#This Row],[QUANTITYORDERED]]</f>
        <v>3700</v>
      </c>
      <c r="F478" s="1">
        <v>37681</v>
      </c>
      <c r="G478" s="12" t="s">
        <v>2848</v>
      </c>
      <c r="H478">
        <v>1</v>
      </c>
      <c r="I478">
        <v>3</v>
      </c>
      <c r="J478" s="3">
        <v>2003</v>
      </c>
      <c r="K478" s="3" t="s">
        <v>3331</v>
      </c>
      <c r="L478">
        <v>107</v>
      </c>
      <c r="M478" t="s">
        <v>3247</v>
      </c>
      <c r="N478" t="s">
        <v>3135</v>
      </c>
      <c r="O478" s="10" t="s">
        <v>3448</v>
      </c>
      <c r="P478" t="s">
        <v>3449</v>
      </c>
      <c r="Q478" t="s">
        <v>3136</v>
      </c>
      <c r="R478" t="s">
        <v>3516</v>
      </c>
      <c r="S478" t="s">
        <v>2942</v>
      </c>
      <c r="T478" t="s">
        <v>3450</v>
      </c>
      <c r="U478" t="s">
        <v>2861</v>
      </c>
      <c r="V478" t="s">
        <v>3137</v>
      </c>
      <c r="W478" t="s">
        <v>2893</v>
      </c>
      <c r="X478" t="s">
        <v>2867</v>
      </c>
    </row>
    <row r="479" spans="1:24" hidden="1" x14ac:dyDescent="0.25">
      <c r="A479">
        <v>10110</v>
      </c>
      <c r="B479">
        <v>42</v>
      </c>
      <c r="C479" s="2">
        <v>100</v>
      </c>
      <c r="D479" s="3">
        <v>7</v>
      </c>
      <c r="E479" s="4">
        <f>Table1[[#This Row],[PRICEEACH]]*Table1[[#This Row],[QUANTITYORDERED]]</f>
        <v>4200</v>
      </c>
      <c r="F479" s="1">
        <v>37681</v>
      </c>
      <c r="G479" s="12" t="s">
        <v>2848</v>
      </c>
      <c r="H479">
        <v>1</v>
      </c>
      <c r="I479">
        <v>3</v>
      </c>
      <c r="J479" s="3">
        <v>2003</v>
      </c>
      <c r="K479" s="3" t="s">
        <v>3468</v>
      </c>
      <c r="L479">
        <v>170</v>
      </c>
      <c r="M479" t="s">
        <v>3193</v>
      </c>
      <c r="N479" t="s">
        <v>3135</v>
      </c>
      <c r="O479" s="10" t="s">
        <v>3448</v>
      </c>
      <c r="P479" t="s">
        <v>3449</v>
      </c>
      <c r="Q479" t="s">
        <v>3136</v>
      </c>
      <c r="R479" t="s">
        <v>3516</v>
      </c>
      <c r="S479" t="s">
        <v>2942</v>
      </c>
      <c r="T479" t="s">
        <v>3450</v>
      </c>
      <c r="U479" t="s">
        <v>2861</v>
      </c>
      <c r="V479" t="s">
        <v>3137</v>
      </c>
      <c r="W479" t="s">
        <v>2893</v>
      </c>
      <c r="X479" t="s">
        <v>2867</v>
      </c>
    </row>
    <row r="480" spans="1:24" hidden="1" x14ac:dyDescent="0.25">
      <c r="A480">
        <v>10110</v>
      </c>
      <c r="B480">
        <v>46</v>
      </c>
      <c r="C480" s="2">
        <v>100</v>
      </c>
      <c r="D480" s="3">
        <v>10</v>
      </c>
      <c r="E480" s="4">
        <f>Table1[[#This Row],[PRICEEACH]]*Table1[[#This Row],[QUANTITYORDERED]]</f>
        <v>4600</v>
      </c>
      <c r="F480" s="1">
        <v>37681</v>
      </c>
      <c r="G480" s="12" t="s">
        <v>2848</v>
      </c>
      <c r="H480">
        <v>1</v>
      </c>
      <c r="I480">
        <v>3</v>
      </c>
      <c r="J480" s="3">
        <v>2003</v>
      </c>
      <c r="K480" s="3" t="s">
        <v>3331</v>
      </c>
      <c r="L480">
        <v>117</v>
      </c>
      <c r="M480" t="s">
        <v>3241</v>
      </c>
      <c r="N480" t="s">
        <v>3135</v>
      </c>
      <c r="O480" s="10" t="s">
        <v>3448</v>
      </c>
      <c r="P480" t="s">
        <v>3449</v>
      </c>
      <c r="Q480" t="s">
        <v>3136</v>
      </c>
      <c r="R480" t="s">
        <v>3516</v>
      </c>
      <c r="S480" t="s">
        <v>2942</v>
      </c>
      <c r="T480" t="s">
        <v>3450</v>
      </c>
      <c r="U480" t="s">
        <v>2861</v>
      </c>
      <c r="V480" t="s">
        <v>3137</v>
      </c>
      <c r="W480" t="s">
        <v>2893</v>
      </c>
      <c r="X480" t="s">
        <v>2867</v>
      </c>
    </row>
    <row r="481" spans="1:24" hidden="1" x14ac:dyDescent="0.25">
      <c r="A481">
        <v>10111</v>
      </c>
      <c r="B481">
        <v>28</v>
      </c>
      <c r="C481" s="2">
        <v>64.33</v>
      </c>
      <c r="D481" s="3">
        <v>2</v>
      </c>
      <c r="E481" s="4">
        <f>Table1[[#This Row],[PRICEEACH]]*Table1[[#This Row],[QUANTITYORDERED]]</f>
        <v>1801.24</v>
      </c>
      <c r="F481" s="1">
        <v>37681</v>
      </c>
      <c r="G481" s="12" t="s">
        <v>2848</v>
      </c>
      <c r="H481">
        <v>1</v>
      </c>
      <c r="I481">
        <v>3</v>
      </c>
      <c r="J481" s="3">
        <v>2003</v>
      </c>
      <c r="K481" s="3" t="s">
        <v>3468</v>
      </c>
      <c r="L481">
        <v>62</v>
      </c>
      <c r="M481" t="s">
        <v>3206</v>
      </c>
      <c r="N481" t="s">
        <v>3299</v>
      </c>
      <c r="O481" s="10">
        <v>6505555787</v>
      </c>
      <c r="P481" t="s">
        <v>3300</v>
      </c>
      <c r="Q481" t="s">
        <v>3293</v>
      </c>
      <c r="R481" t="s">
        <v>2870</v>
      </c>
      <c r="S481" t="s">
        <v>2853</v>
      </c>
      <c r="T481">
        <v>94103</v>
      </c>
      <c r="U481" t="s">
        <v>2854</v>
      </c>
      <c r="V481" t="s">
        <v>2887</v>
      </c>
      <c r="W481" t="s">
        <v>2872</v>
      </c>
      <c r="X481" t="s">
        <v>2857</v>
      </c>
    </row>
    <row r="482" spans="1:24" hidden="1" x14ac:dyDescent="0.25">
      <c r="A482">
        <v>10111</v>
      </c>
      <c r="B482">
        <v>26</v>
      </c>
      <c r="C482" s="2">
        <v>86.68</v>
      </c>
      <c r="D482" s="3">
        <v>3</v>
      </c>
      <c r="E482" s="4">
        <f>Table1[[#This Row],[PRICEEACH]]*Table1[[#This Row],[QUANTITYORDERED]]</f>
        <v>2253.6800000000003</v>
      </c>
      <c r="F482" s="1">
        <v>37681</v>
      </c>
      <c r="G482" s="12" t="s">
        <v>2848</v>
      </c>
      <c r="H482">
        <v>1</v>
      </c>
      <c r="I482">
        <v>3</v>
      </c>
      <c r="J482" s="3">
        <v>2003</v>
      </c>
      <c r="K482" s="3" t="s">
        <v>3468</v>
      </c>
      <c r="L482">
        <v>97</v>
      </c>
      <c r="M482" t="s">
        <v>3253</v>
      </c>
      <c r="N482" t="s">
        <v>3299</v>
      </c>
      <c r="O482" s="10">
        <v>6505555787</v>
      </c>
      <c r="P482" t="s">
        <v>3300</v>
      </c>
      <c r="Q482" t="s">
        <v>3293</v>
      </c>
      <c r="R482" t="s">
        <v>2870</v>
      </c>
      <c r="S482" t="s">
        <v>2853</v>
      </c>
      <c r="T482">
        <v>94103</v>
      </c>
      <c r="U482" t="s">
        <v>2854</v>
      </c>
      <c r="V482" t="s">
        <v>2887</v>
      </c>
      <c r="W482" t="s">
        <v>2872</v>
      </c>
      <c r="X482" t="s">
        <v>2857</v>
      </c>
    </row>
    <row r="483" spans="1:24" hidden="1" x14ac:dyDescent="0.25">
      <c r="A483">
        <v>10111</v>
      </c>
      <c r="B483">
        <v>48</v>
      </c>
      <c r="C483" s="2">
        <v>49.06</v>
      </c>
      <c r="D483" s="3">
        <v>5</v>
      </c>
      <c r="E483" s="4">
        <f>Table1[[#This Row],[PRICEEACH]]*Table1[[#This Row],[QUANTITYORDERED]]</f>
        <v>2354.88</v>
      </c>
      <c r="F483" s="1">
        <v>37681</v>
      </c>
      <c r="G483" s="12" t="s">
        <v>2848</v>
      </c>
      <c r="H483">
        <v>1</v>
      </c>
      <c r="I483">
        <v>3</v>
      </c>
      <c r="J483" s="3">
        <v>2003</v>
      </c>
      <c r="K483" s="3" t="s">
        <v>3468</v>
      </c>
      <c r="L483">
        <v>53</v>
      </c>
      <c r="M483" t="s">
        <v>3179</v>
      </c>
      <c r="N483" t="s">
        <v>3299</v>
      </c>
      <c r="O483" s="10">
        <v>6505555787</v>
      </c>
      <c r="P483" t="s">
        <v>3300</v>
      </c>
      <c r="Q483" t="s">
        <v>3293</v>
      </c>
      <c r="R483" t="s">
        <v>2870</v>
      </c>
      <c r="S483" t="s">
        <v>2853</v>
      </c>
      <c r="T483">
        <v>94103</v>
      </c>
      <c r="U483" t="s">
        <v>2854</v>
      </c>
      <c r="V483" t="s">
        <v>2887</v>
      </c>
      <c r="W483" t="s">
        <v>2872</v>
      </c>
      <c r="X483" t="s">
        <v>2857</v>
      </c>
    </row>
    <row r="484" spans="1:24" hidden="1" x14ac:dyDescent="0.25">
      <c r="A484">
        <v>10111</v>
      </c>
      <c r="B484">
        <v>33</v>
      </c>
      <c r="C484" s="2">
        <v>99.66</v>
      </c>
      <c r="D484" s="3">
        <v>6</v>
      </c>
      <c r="E484" s="4">
        <f>Table1[[#This Row],[PRICEEACH]]*Table1[[#This Row],[QUANTITYORDERED]]</f>
        <v>3288.7799999999997</v>
      </c>
      <c r="F484" s="1">
        <v>37681</v>
      </c>
      <c r="G484" s="12" t="s">
        <v>2848</v>
      </c>
      <c r="H484">
        <v>1</v>
      </c>
      <c r="I484">
        <v>3</v>
      </c>
      <c r="J484" s="3">
        <v>2003</v>
      </c>
      <c r="K484" s="3" t="s">
        <v>3468</v>
      </c>
      <c r="L484">
        <v>102</v>
      </c>
      <c r="M484" t="s">
        <v>3170</v>
      </c>
      <c r="N484" t="s">
        <v>3299</v>
      </c>
      <c r="O484" s="10">
        <v>6505555787</v>
      </c>
      <c r="P484" t="s">
        <v>3300</v>
      </c>
      <c r="Q484" t="s">
        <v>3293</v>
      </c>
      <c r="R484" t="s">
        <v>2870</v>
      </c>
      <c r="S484" t="s">
        <v>2853</v>
      </c>
      <c r="T484">
        <v>94103</v>
      </c>
      <c r="U484" t="s">
        <v>2854</v>
      </c>
      <c r="V484" t="s">
        <v>2887</v>
      </c>
      <c r="W484" t="s">
        <v>2872</v>
      </c>
      <c r="X484" t="s">
        <v>2867</v>
      </c>
    </row>
    <row r="485" spans="1:24" hidden="1" x14ac:dyDescent="0.25">
      <c r="A485">
        <v>10111</v>
      </c>
      <c r="B485">
        <v>39</v>
      </c>
      <c r="C485" s="2">
        <v>100</v>
      </c>
      <c r="D485" s="3">
        <v>4</v>
      </c>
      <c r="E485" s="4">
        <f>Table1[[#This Row],[PRICEEACH]]*Table1[[#This Row],[QUANTITYORDERED]]</f>
        <v>3900</v>
      </c>
      <c r="F485" s="1">
        <v>37681</v>
      </c>
      <c r="G485" s="12" t="s">
        <v>2848</v>
      </c>
      <c r="H485">
        <v>1</v>
      </c>
      <c r="I485">
        <v>3</v>
      </c>
      <c r="J485" s="3">
        <v>2003</v>
      </c>
      <c r="K485" s="3" t="s">
        <v>3468</v>
      </c>
      <c r="L485">
        <v>99</v>
      </c>
      <c r="M485" t="s">
        <v>3215</v>
      </c>
      <c r="N485" t="s">
        <v>3299</v>
      </c>
      <c r="O485" s="10">
        <v>6505555787</v>
      </c>
      <c r="P485" t="s">
        <v>3300</v>
      </c>
      <c r="Q485" t="s">
        <v>3293</v>
      </c>
      <c r="R485" t="s">
        <v>2870</v>
      </c>
      <c r="S485" t="s">
        <v>2853</v>
      </c>
      <c r="T485">
        <v>94103</v>
      </c>
      <c r="U485" t="s">
        <v>2854</v>
      </c>
      <c r="V485" t="s">
        <v>2887</v>
      </c>
      <c r="W485" t="s">
        <v>2872</v>
      </c>
      <c r="X485" t="s">
        <v>2867</v>
      </c>
    </row>
    <row r="486" spans="1:24" hidden="1" x14ac:dyDescent="0.25">
      <c r="A486">
        <v>10108</v>
      </c>
      <c r="B486">
        <v>27</v>
      </c>
      <c r="C486" s="2">
        <v>43.45</v>
      </c>
      <c r="D486" s="3">
        <v>13</v>
      </c>
      <c r="E486" s="4">
        <f>Table1[[#This Row],[PRICEEACH]]*Table1[[#This Row],[QUANTITYORDERED]]</f>
        <v>1173.1500000000001</v>
      </c>
      <c r="F486" s="1">
        <v>37681</v>
      </c>
      <c r="G486" s="12" t="s">
        <v>2848</v>
      </c>
      <c r="H486">
        <v>1</v>
      </c>
      <c r="I486">
        <v>3</v>
      </c>
      <c r="J486" s="3">
        <v>2003</v>
      </c>
      <c r="K486" s="3" t="s">
        <v>2849</v>
      </c>
      <c r="L486">
        <v>40</v>
      </c>
      <c r="M486" t="s">
        <v>3258</v>
      </c>
      <c r="N486" t="s">
        <v>3427</v>
      </c>
      <c r="O486" s="10" t="s">
        <v>3428</v>
      </c>
      <c r="P486" t="s">
        <v>3429</v>
      </c>
      <c r="Q486" t="s">
        <v>3430</v>
      </c>
      <c r="R486" t="s">
        <v>3515</v>
      </c>
      <c r="S486" t="s">
        <v>3094</v>
      </c>
      <c r="T486" t="s">
        <v>3431</v>
      </c>
      <c r="U486" t="s">
        <v>2964</v>
      </c>
      <c r="V486" t="s">
        <v>3093</v>
      </c>
      <c r="W486" t="s">
        <v>3095</v>
      </c>
      <c r="X486" t="s">
        <v>2857</v>
      </c>
    </row>
    <row r="487" spans="1:24" hidden="1" x14ac:dyDescent="0.25">
      <c r="A487">
        <v>10108</v>
      </c>
      <c r="B487">
        <v>26</v>
      </c>
      <c r="C487" s="2">
        <v>68.349999999999994</v>
      </c>
      <c r="D487" s="3">
        <v>9</v>
      </c>
      <c r="E487" s="4">
        <f>Table1[[#This Row],[PRICEEACH]]*Table1[[#This Row],[QUANTITYORDERED]]</f>
        <v>1777.1</v>
      </c>
      <c r="F487" s="1">
        <v>37681</v>
      </c>
      <c r="G487" s="12" t="s">
        <v>2848</v>
      </c>
      <c r="H487">
        <v>1</v>
      </c>
      <c r="I487">
        <v>3</v>
      </c>
      <c r="J487" s="3">
        <v>2003</v>
      </c>
      <c r="K487" s="3" t="s">
        <v>3331</v>
      </c>
      <c r="L487">
        <v>80</v>
      </c>
      <c r="M487" t="s">
        <v>3214</v>
      </c>
      <c r="N487" t="s">
        <v>3427</v>
      </c>
      <c r="O487" s="10" t="s">
        <v>3428</v>
      </c>
      <c r="P487" t="s">
        <v>3429</v>
      </c>
      <c r="Q487" t="s">
        <v>3430</v>
      </c>
      <c r="R487" t="s">
        <v>3515</v>
      </c>
      <c r="S487" t="s">
        <v>3094</v>
      </c>
      <c r="T487" t="s">
        <v>3431</v>
      </c>
      <c r="U487" t="s">
        <v>2964</v>
      </c>
      <c r="V487" t="s">
        <v>3093</v>
      </c>
      <c r="W487" t="s">
        <v>3095</v>
      </c>
      <c r="X487" t="s">
        <v>2857</v>
      </c>
    </row>
    <row r="488" spans="1:24" hidden="1" x14ac:dyDescent="0.25">
      <c r="A488">
        <v>10108</v>
      </c>
      <c r="B488">
        <v>30</v>
      </c>
      <c r="C488" s="2">
        <v>63.07</v>
      </c>
      <c r="D488" s="3">
        <v>5</v>
      </c>
      <c r="E488" s="4">
        <f>Table1[[#This Row],[PRICEEACH]]*Table1[[#This Row],[QUANTITYORDERED]]</f>
        <v>1892.1</v>
      </c>
      <c r="F488" s="1">
        <v>37681</v>
      </c>
      <c r="G488" s="12" t="s">
        <v>2848</v>
      </c>
      <c r="H488">
        <v>1</v>
      </c>
      <c r="I488">
        <v>3</v>
      </c>
      <c r="J488" s="3">
        <v>2003</v>
      </c>
      <c r="K488" s="3" t="s">
        <v>3331</v>
      </c>
      <c r="L488">
        <v>61</v>
      </c>
      <c r="M488" t="s">
        <v>3245</v>
      </c>
      <c r="N488" t="s">
        <v>3427</v>
      </c>
      <c r="O488" s="10" t="s">
        <v>3428</v>
      </c>
      <c r="P488" t="s">
        <v>3429</v>
      </c>
      <c r="Q488" t="s">
        <v>3430</v>
      </c>
      <c r="R488" t="s">
        <v>3515</v>
      </c>
      <c r="S488" t="s">
        <v>3094</v>
      </c>
      <c r="T488" t="s">
        <v>3431</v>
      </c>
      <c r="U488" t="s">
        <v>2964</v>
      </c>
      <c r="V488" t="s">
        <v>3093</v>
      </c>
      <c r="W488" t="s">
        <v>3095</v>
      </c>
      <c r="X488" t="s">
        <v>2857</v>
      </c>
    </row>
    <row r="489" spans="1:24" hidden="1" x14ac:dyDescent="0.25">
      <c r="A489">
        <v>10108</v>
      </c>
      <c r="B489">
        <v>35</v>
      </c>
      <c r="C489" s="2">
        <v>58.87</v>
      </c>
      <c r="D489" s="3">
        <v>15</v>
      </c>
      <c r="E489" s="4">
        <f>Table1[[#This Row],[PRICEEACH]]*Table1[[#This Row],[QUANTITYORDERED]]</f>
        <v>2060.4499999999998</v>
      </c>
      <c r="F489" s="1">
        <v>37681</v>
      </c>
      <c r="G489" s="12" t="s">
        <v>2848</v>
      </c>
      <c r="H489">
        <v>1</v>
      </c>
      <c r="I489">
        <v>3</v>
      </c>
      <c r="J489" s="3">
        <v>2003</v>
      </c>
      <c r="K489" s="3" t="s">
        <v>2849</v>
      </c>
      <c r="L489">
        <v>69</v>
      </c>
      <c r="M489" t="s">
        <v>3237</v>
      </c>
      <c r="N489" t="s">
        <v>3427</v>
      </c>
      <c r="O489" s="10" t="s">
        <v>3428</v>
      </c>
      <c r="P489" t="s">
        <v>3429</v>
      </c>
      <c r="Q489" t="s">
        <v>3430</v>
      </c>
      <c r="R489" t="s">
        <v>3515</v>
      </c>
      <c r="S489" t="s">
        <v>3094</v>
      </c>
      <c r="T489" t="s">
        <v>3431</v>
      </c>
      <c r="U489" t="s">
        <v>2964</v>
      </c>
      <c r="V489" t="s">
        <v>3093</v>
      </c>
      <c r="W489" t="s">
        <v>3095</v>
      </c>
      <c r="X489" t="s">
        <v>2857</v>
      </c>
    </row>
    <row r="490" spans="1:24" hidden="1" x14ac:dyDescent="0.25">
      <c r="A490">
        <v>10108</v>
      </c>
      <c r="B490">
        <v>31</v>
      </c>
      <c r="C490" s="2">
        <v>68.709999999999994</v>
      </c>
      <c r="D490" s="3">
        <v>10</v>
      </c>
      <c r="E490" s="4">
        <f>Table1[[#This Row],[PRICEEACH]]*Table1[[#This Row],[QUANTITYORDERED]]</f>
        <v>2130.0099999999998</v>
      </c>
      <c r="F490" s="1">
        <v>37681</v>
      </c>
      <c r="G490" s="12" t="s">
        <v>2848</v>
      </c>
      <c r="H490">
        <v>1</v>
      </c>
      <c r="I490">
        <v>3</v>
      </c>
      <c r="J490" s="3">
        <v>2003</v>
      </c>
      <c r="K490" s="3" t="s">
        <v>3331</v>
      </c>
      <c r="L490">
        <v>80</v>
      </c>
      <c r="M490" t="s">
        <v>3255</v>
      </c>
      <c r="N490" t="s">
        <v>3427</v>
      </c>
      <c r="O490" s="10" t="s">
        <v>3428</v>
      </c>
      <c r="P490" t="s">
        <v>3429</v>
      </c>
      <c r="Q490" t="s">
        <v>3430</v>
      </c>
      <c r="R490" t="s">
        <v>3515</v>
      </c>
      <c r="S490" t="s">
        <v>3094</v>
      </c>
      <c r="T490" t="s">
        <v>3431</v>
      </c>
      <c r="U490" t="s">
        <v>2964</v>
      </c>
      <c r="V490" t="s">
        <v>3093</v>
      </c>
      <c r="W490" t="s">
        <v>3095</v>
      </c>
      <c r="X490" t="s">
        <v>2857</v>
      </c>
    </row>
    <row r="491" spans="1:24" hidden="1" x14ac:dyDescent="0.25">
      <c r="A491">
        <v>10108</v>
      </c>
      <c r="B491">
        <v>34</v>
      </c>
      <c r="C491" s="2">
        <v>82.99</v>
      </c>
      <c r="D491" s="3">
        <v>14</v>
      </c>
      <c r="E491" s="4">
        <f>Table1[[#This Row],[PRICEEACH]]*Table1[[#This Row],[QUANTITYORDERED]]</f>
        <v>2821.66</v>
      </c>
      <c r="F491" s="1">
        <v>37681</v>
      </c>
      <c r="G491" s="12" t="s">
        <v>2848</v>
      </c>
      <c r="H491">
        <v>1</v>
      </c>
      <c r="I491">
        <v>3</v>
      </c>
      <c r="J491" s="3">
        <v>2003</v>
      </c>
      <c r="K491" s="3" t="s">
        <v>2849</v>
      </c>
      <c r="L491">
        <v>81</v>
      </c>
      <c r="M491" t="s">
        <v>3267</v>
      </c>
      <c r="N491" t="s">
        <v>3427</v>
      </c>
      <c r="O491" s="10" t="s">
        <v>3428</v>
      </c>
      <c r="P491" t="s">
        <v>3429</v>
      </c>
      <c r="Q491" t="s">
        <v>3430</v>
      </c>
      <c r="R491" t="s">
        <v>3515</v>
      </c>
      <c r="S491" t="s">
        <v>3094</v>
      </c>
      <c r="T491" t="s">
        <v>3431</v>
      </c>
      <c r="U491" t="s">
        <v>2964</v>
      </c>
      <c r="V491" t="s">
        <v>3093</v>
      </c>
      <c r="W491" t="s">
        <v>3095</v>
      </c>
      <c r="X491" t="s">
        <v>2857</v>
      </c>
    </row>
    <row r="492" spans="1:24" hidden="1" x14ac:dyDescent="0.25">
      <c r="A492">
        <v>10108</v>
      </c>
      <c r="B492">
        <v>29</v>
      </c>
      <c r="C492" s="2">
        <v>100</v>
      </c>
      <c r="D492" s="3">
        <v>8</v>
      </c>
      <c r="E492" s="4">
        <f>Table1[[#This Row],[PRICEEACH]]*Table1[[#This Row],[QUANTITYORDERED]]</f>
        <v>2900</v>
      </c>
      <c r="F492" s="1">
        <v>37681</v>
      </c>
      <c r="G492" s="12" t="s">
        <v>2848</v>
      </c>
      <c r="H492">
        <v>1</v>
      </c>
      <c r="I492">
        <v>3</v>
      </c>
      <c r="J492" s="3">
        <v>2003</v>
      </c>
      <c r="K492" s="3" t="s">
        <v>3331</v>
      </c>
      <c r="L492">
        <v>146</v>
      </c>
      <c r="M492" t="s">
        <v>3216</v>
      </c>
      <c r="N492" t="s">
        <v>3427</v>
      </c>
      <c r="O492" s="10" t="s">
        <v>3428</v>
      </c>
      <c r="P492" t="s">
        <v>3429</v>
      </c>
      <c r="Q492" t="s">
        <v>3430</v>
      </c>
      <c r="R492" t="s">
        <v>3515</v>
      </c>
      <c r="S492" t="s">
        <v>3094</v>
      </c>
      <c r="T492" t="s">
        <v>3431</v>
      </c>
      <c r="U492" t="s">
        <v>2964</v>
      </c>
      <c r="V492" t="s">
        <v>3093</v>
      </c>
      <c r="W492" t="s">
        <v>3095</v>
      </c>
      <c r="X492" t="s">
        <v>2867</v>
      </c>
    </row>
    <row r="493" spans="1:24" hidden="1" x14ac:dyDescent="0.25">
      <c r="A493">
        <v>10108</v>
      </c>
      <c r="B493">
        <v>43</v>
      </c>
      <c r="C493" s="2">
        <v>67.77</v>
      </c>
      <c r="D493" s="3">
        <v>12</v>
      </c>
      <c r="E493" s="4">
        <f>Table1[[#This Row],[PRICEEACH]]*Table1[[#This Row],[QUANTITYORDERED]]</f>
        <v>2914.1099999999997</v>
      </c>
      <c r="F493" s="1">
        <v>37681</v>
      </c>
      <c r="G493" s="12" t="s">
        <v>2848</v>
      </c>
      <c r="H493">
        <v>1</v>
      </c>
      <c r="I493">
        <v>3</v>
      </c>
      <c r="J493" s="3">
        <v>2003</v>
      </c>
      <c r="K493" s="3" t="s">
        <v>2849</v>
      </c>
      <c r="L493">
        <v>62</v>
      </c>
      <c r="M493" t="s">
        <v>3218</v>
      </c>
      <c r="N493" t="s">
        <v>3427</v>
      </c>
      <c r="O493" s="10" t="s">
        <v>3428</v>
      </c>
      <c r="P493" t="s">
        <v>3429</v>
      </c>
      <c r="Q493" t="s">
        <v>3430</v>
      </c>
      <c r="R493" t="s">
        <v>3515</v>
      </c>
      <c r="S493" t="s">
        <v>3094</v>
      </c>
      <c r="T493" t="s">
        <v>3431</v>
      </c>
      <c r="U493" t="s">
        <v>2964</v>
      </c>
      <c r="V493" t="s">
        <v>3093</v>
      </c>
      <c r="W493" t="s">
        <v>3095</v>
      </c>
      <c r="X493" t="s">
        <v>2857</v>
      </c>
    </row>
    <row r="494" spans="1:24" hidden="1" x14ac:dyDescent="0.25">
      <c r="A494">
        <v>10108</v>
      </c>
      <c r="B494">
        <v>31</v>
      </c>
      <c r="C494" s="2">
        <v>100</v>
      </c>
      <c r="D494" s="3">
        <v>16</v>
      </c>
      <c r="E494" s="4">
        <f>Table1[[#This Row],[PRICEEACH]]*Table1[[#This Row],[QUANTITYORDERED]]</f>
        <v>3100</v>
      </c>
      <c r="F494" s="1">
        <v>37681</v>
      </c>
      <c r="G494" s="12" t="s">
        <v>2848</v>
      </c>
      <c r="H494">
        <v>1</v>
      </c>
      <c r="I494">
        <v>3</v>
      </c>
      <c r="J494" s="3">
        <v>2003</v>
      </c>
      <c r="K494" s="3" t="s">
        <v>2849</v>
      </c>
      <c r="L494">
        <v>102</v>
      </c>
      <c r="M494" t="s">
        <v>3263</v>
      </c>
      <c r="N494" t="s">
        <v>3427</v>
      </c>
      <c r="O494" s="10" t="s">
        <v>3428</v>
      </c>
      <c r="P494" t="s">
        <v>3429</v>
      </c>
      <c r="Q494" t="s">
        <v>3430</v>
      </c>
      <c r="R494" t="s">
        <v>3515</v>
      </c>
      <c r="S494" t="s">
        <v>3094</v>
      </c>
      <c r="T494" t="s">
        <v>3431</v>
      </c>
      <c r="U494" t="s">
        <v>2964</v>
      </c>
      <c r="V494" t="s">
        <v>3093</v>
      </c>
      <c r="W494" t="s">
        <v>3095</v>
      </c>
      <c r="X494" t="s">
        <v>2867</v>
      </c>
    </row>
    <row r="495" spans="1:24" hidden="1" x14ac:dyDescent="0.25">
      <c r="A495">
        <v>10108</v>
      </c>
      <c r="B495">
        <v>38</v>
      </c>
      <c r="C495" s="2">
        <v>82.39</v>
      </c>
      <c r="D495" s="3">
        <v>2</v>
      </c>
      <c r="E495" s="4">
        <f>Table1[[#This Row],[PRICEEACH]]*Table1[[#This Row],[QUANTITYORDERED]]</f>
        <v>3130.82</v>
      </c>
      <c r="F495" s="1">
        <v>37681</v>
      </c>
      <c r="G495" s="12" t="s">
        <v>2848</v>
      </c>
      <c r="H495">
        <v>1</v>
      </c>
      <c r="I495">
        <v>3</v>
      </c>
      <c r="J495" s="3">
        <v>2003</v>
      </c>
      <c r="K495" s="3" t="s">
        <v>3331</v>
      </c>
      <c r="L495">
        <v>77</v>
      </c>
      <c r="M495" t="s">
        <v>3194</v>
      </c>
      <c r="N495" t="s">
        <v>3427</v>
      </c>
      <c r="O495" s="10" t="s">
        <v>3428</v>
      </c>
      <c r="P495" t="s">
        <v>3429</v>
      </c>
      <c r="Q495" t="s">
        <v>3430</v>
      </c>
      <c r="R495" t="s">
        <v>3515</v>
      </c>
      <c r="S495" t="s">
        <v>3094</v>
      </c>
      <c r="T495" t="s">
        <v>3431</v>
      </c>
      <c r="U495" t="s">
        <v>2964</v>
      </c>
      <c r="V495" t="s">
        <v>3093</v>
      </c>
      <c r="W495" t="s">
        <v>3095</v>
      </c>
      <c r="X495" t="s">
        <v>2867</v>
      </c>
    </row>
    <row r="496" spans="1:24" hidden="1" x14ac:dyDescent="0.25">
      <c r="A496">
        <v>10108</v>
      </c>
      <c r="B496">
        <v>33</v>
      </c>
      <c r="C496" s="2">
        <v>100</v>
      </c>
      <c r="D496" s="3">
        <v>6</v>
      </c>
      <c r="E496" s="4">
        <f>Table1[[#This Row],[PRICEEACH]]*Table1[[#This Row],[QUANTITYORDERED]]</f>
        <v>3300</v>
      </c>
      <c r="F496" s="1">
        <v>37681</v>
      </c>
      <c r="G496" s="12" t="s">
        <v>2848</v>
      </c>
      <c r="H496">
        <v>1</v>
      </c>
      <c r="I496">
        <v>3</v>
      </c>
      <c r="J496" s="3">
        <v>2003</v>
      </c>
      <c r="K496" s="3" t="s">
        <v>3331</v>
      </c>
      <c r="L496">
        <v>194</v>
      </c>
      <c r="M496" t="s">
        <v>3092</v>
      </c>
      <c r="N496" t="s">
        <v>3427</v>
      </c>
      <c r="O496" s="10" t="s">
        <v>3428</v>
      </c>
      <c r="P496" t="s">
        <v>3429</v>
      </c>
      <c r="Q496" t="s">
        <v>3430</v>
      </c>
      <c r="R496" t="s">
        <v>3515</v>
      </c>
      <c r="S496" t="s">
        <v>3094</v>
      </c>
      <c r="T496" t="s">
        <v>3431</v>
      </c>
      <c r="U496" t="s">
        <v>2964</v>
      </c>
      <c r="V496" t="s">
        <v>3093</v>
      </c>
      <c r="W496" t="s">
        <v>3095</v>
      </c>
      <c r="X496" t="s">
        <v>2867</v>
      </c>
    </row>
    <row r="497" spans="1:24" hidden="1" x14ac:dyDescent="0.25">
      <c r="A497">
        <v>10108</v>
      </c>
      <c r="B497">
        <v>39</v>
      </c>
      <c r="C497" s="2">
        <v>89.38</v>
      </c>
      <c r="D497" s="3">
        <v>7</v>
      </c>
      <c r="E497" s="4">
        <f>Table1[[#This Row],[PRICEEACH]]*Table1[[#This Row],[QUANTITYORDERED]]</f>
        <v>3485.8199999999997</v>
      </c>
      <c r="F497" s="1">
        <v>37681</v>
      </c>
      <c r="G497" s="12" t="s">
        <v>2848</v>
      </c>
      <c r="H497">
        <v>1</v>
      </c>
      <c r="I497">
        <v>3</v>
      </c>
      <c r="J497" s="3">
        <v>2003</v>
      </c>
      <c r="K497" s="3" t="s">
        <v>3331</v>
      </c>
      <c r="L497">
        <v>79</v>
      </c>
      <c r="M497" t="s">
        <v>3149</v>
      </c>
      <c r="N497" t="s">
        <v>3427</v>
      </c>
      <c r="O497" s="10" t="s">
        <v>3428</v>
      </c>
      <c r="P497" t="s">
        <v>3429</v>
      </c>
      <c r="Q497" t="s">
        <v>3430</v>
      </c>
      <c r="R497" t="s">
        <v>3515</v>
      </c>
      <c r="S497" t="s">
        <v>3094</v>
      </c>
      <c r="T497" t="s">
        <v>3431</v>
      </c>
      <c r="U497" t="s">
        <v>2964</v>
      </c>
      <c r="V497" t="s">
        <v>3093</v>
      </c>
      <c r="W497" t="s">
        <v>3095</v>
      </c>
      <c r="X497" t="s">
        <v>2867</v>
      </c>
    </row>
    <row r="498" spans="1:24" hidden="1" x14ac:dyDescent="0.25">
      <c r="A498">
        <v>10111</v>
      </c>
      <c r="B498">
        <v>43</v>
      </c>
      <c r="C498" s="2">
        <v>100</v>
      </c>
      <c r="D498" s="3">
        <v>1</v>
      </c>
      <c r="E498" s="4">
        <f>Table1[[#This Row],[PRICEEACH]]*Table1[[#This Row],[QUANTITYORDERED]]</f>
        <v>4300</v>
      </c>
      <c r="F498" s="1">
        <v>37681</v>
      </c>
      <c r="G498" s="12" t="s">
        <v>2848</v>
      </c>
      <c r="H498">
        <v>1</v>
      </c>
      <c r="I498">
        <v>3</v>
      </c>
      <c r="J498" s="3">
        <v>2003</v>
      </c>
      <c r="K498" s="3" t="s">
        <v>3468</v>
      </c>
      <c r="L498">
        <v>104</v>
      </c>
      <c r="M498" t="s">
        <v>3209</v>
      </c>
      <c r="N498" t="s">
        <v>3299</v>
      </c>
      <c r="O498" s="10">
        <v>6505555787</v>
      </c>
      <c r="P498" t="s">
        <v>3300</v>
      </c>
      <c r="Q498" t="s">
        <v>3293</v>
      </c>
      <c r="R498" t="s">
        <v>2870</v>
      </c>
      <c r="S498" t="s">
        <v>2853</v>
      </c>
      <c r="T498">
        <v>94103</v>
      </c>
      <c r="U498" t="s">
        <v>2854</v>
      </c>
      <c r="V498" t="s">
        <v>2887</v>
      </c>
      <c r="W498" t="s">
        <v>2872</v>
      </c>
      <c r="X498" t="s">
        <v>2867</v>
      </c>
    </row>
    <row r="499" spans="1:24" hidden="1" x14ac:dyDescent="0.25">
      <c r="A499">
        <v>10112</v>
      </c>
      <c r="B499">
        <v>23</v>
      </c>
      <c r="C499" s="2">
        <v>100</v>
      </c>
      <c r="D499" s="3">
        <v>2</v>
      </c>
      <c r="E499" s="4">
        <f>Table1[[#This Row],[PRICEEACH]]*Table1[[#This Row],[QUANTITYORDERED]]</f>
        <v>2300</v>
      </c>
      <c r="F499" s="1">
        <v>37681</v>
      </c>
      <c r="G499" s="12" t="s">
        <v>2848</v>
      </c>
      <c r="H499">
        <v>1</v>
      </c>
      <c r="I499">
        <v>3</v>
      </c>
      <c r="J499" s="3">
        <v>2003</v>
      </c>
      <c r="K499" s="3" t="s">
        <v>3468</v>
      </c>
      <c r="L499">
        <v>101</v>
      </c>
      <c r="M499" t="s">
        <v>3205</v>
      </c>
      <c r="N499" t="s">
        <v>2952</v>
      </c>
      <c r="O499" s="10" t="s">
        <v>3332</v>
      </c>
      <c r="P499" t="s">
        <v>3333</v>
      </c>
      <c r="Q499" t="s">
        <v>2953</v>
      </c>
      <c r="R499" t="s">
        <v>3512</v>
      </c>
      <c r="S499" t="s">
        <v>2954</v>
      </c>
      <c r="T499" t="s">
        <v>3334</v>
      </c>
      <c r="U499" t="s">
        <v>2861</v>
      </c>
      <c r="V499" t="s">
        <v>2955</v>
      </c>
      <c r="W499" t="s">
        <v>2956</v>
      </c>
      <c r="X499" t="s">
        <v>2857</v>
      </c>
    </row>
    <row r="500" spans="1:24" hidden="1" x14ac:dyDescent="0.25">
      <c r="A500">
        <v>10112</v>
      </c>
      <c r="B500">
        <v>29</v>
      </c>
      <c r="C500" s="2">
        <v>100</v>
      </c>
      <c r="D500" s="3">
        <v>1</v>
      </c>
      <c r="E500" s="4">
        <f>Table1[[#This Row],[PRICEEACH]]*Table1[[#This Row],[QUANTITYORDERED]]</f>
        <v>2900</v>
      </c>
      <c r="F500" s="1">
        <v>37681</v>
      </c>
      <c r="G500" s="12" t="s">
        <v>2848</v>
      </c>
      <c r="H500">
        <v>1</v>
      </c>
      <c r="I500">
        <v>3</v>
      </c>
      <c r="J500" s="3">
        <v>2003</v>
      </c>
      <c r="K500" s="3" t="s">
        <v>3331</v>
      </c>
      <c r="L500">
        <v>214</v>
      </c>
      <c r="M500" t="s">
        <v>2951</v>
      </c>
      <c r="N500" t="s">
        <v>2952</v>
      </c>
      <c r="O500" s="10" t="s">
        <v>3332</v>
      </c>
      <c r="P500" t="s">
        <v>3333</v>
      </c>
      <c r="Q500" t="s">
        <v>2953</v>
      </c>
      <c r="R500" t="s">
        <v>3512</v>
      </c>
      <c r="S500" t="s">
        <v>2954</v>
      </c>
      <c r="T500" t="s">
        <v>3334</v>
      </c>
      <c r="U500" t="s">
        <v>2861</v>
      </c>
      <c r="V500" t="s">
        <v>2955</v>
      </c>
      <c r="W500" t="s">
        <v>2956</v>
      </c>
      <c r="X500" t="s">
        <v>2931</v>
      </c>
    </row>
    <row r="501" spans="1:24" hidden="1" x14ac:dyDescent="0.25">
      <c r="A501">
        <v>10113</v>
      </c>
      <c r="B501">
        <v>23</v>
      </c>
      <c r="C501" s="2">
        <v>68.52</v>
      </c>
      <c r="D501" s="3">
        <v>1</v>
      </c>
      <c r="E501" s="4">
        <f>Table1[[#This Row],[PRICEEACH]]*Table1[[#This Row],[QUANTITYORDERED]]</f>
        <v>1575.9599999999998</v>
      </c>
      <c r="F501" s="1">
        <v>37681</v>
      </c>
      <c r="G501" s="12" t="s">
        <v>2848</v>
      </c>
      <c r="H501">
        <v>1</v>
      </c>
      <c r="I501">
        <v>3</v>
      </c>
      <c r="J501" s="3">
        <v>2003</v>
      </c>
      <c r="K501" s="3" t="s">
        <v>3454</v>
      </c>
      <c r="L501">
        <v>64</v>
      </c>
      <c r="M501" t="s">
        <v>3261</v>
      </c>
      <c r="N501" t="s">
        <v>3361</v>
      </c>
      <c r="O501" s="10">
        <v>4155551450</v>
      </c>
      <c r="P501" t="s">
        <v>3362</v>
      </c>
      <c r="Q501" t="s">
        <v>3363</v>
      </c>
      <c r="R501" t="s">
        <v>2870</v>
      </c>
      <c r="S501" t="s">
        <v>2853</v>
      </c>
      <c r="T501">
        <v>97562</v>
      </c>
      <c r="U501" t="s">
        <v>2854</v>
      </c>
      <c r="V501" t="s">
        <v>3010</v>
      </c>
      <c r="W501" t="s">
        <v>3011</v>
      </c>
      <c r="X501" t="s">
        <v>2857</v>
      </c>
    </row>
    <row r="502" spans="1:24" hidden="1" x14ac:dyDescent="0.25">
      <c r="A502">
        <v>10113</v>
      </c>
      <c r="B502">
        <v>21</v>
      </c>
      <c r="C502" s="2">
        <v>100</v>
      </c>
      <c r="D502" s="3">
        <v>2</v>
      </c>
      <c r="E502" s="4">
        <f>Table1[[#This Row],[PRICEEACH]]*Table1[[#This Row],[QUANTITYORDERED]]</f>
        <v>2100</v>
      </c>
      <c r="F502" s="1">
        <v>37681</v>
      </c>
      <c r="G502" s="12" t="s">
        <v>2848</v>
      </c>
      <c r="H502">
        <v>1</v>
      </c>
      <c r="I502">
        <v>3</v>
      </c>
      <c r="J502" s="3">
        <v>2003</v>
      </c>
      <c r="K502" s="3" t="s">
        <v>3454</v>
      </c>
      <c r="L502">
        <v>136</v>
      </c>
      <c r="M502" t="s">
        <v>3141</v>
      </c>
      <c r="N502" t="s">
        <v>3361</v>
      </c>
      <c r="O502" s="10">
        <v>4155551450</v>
      </c>
      <c r="P502" t="s">
        <v>3362</v>
      </c>
      <c r="Q502" t="s">
        <v>3363</v>
      </c>
      <c r="R502" t="s">
        <v>2870</v>
      </c>
      <c r="S502" t="s">
        <v>2853</v>
      </c>
      <c r="T502">
        <v>97562</v>
      </c>
      <c r="U502" t="s">
        <v>2854</v>
      </c>
      <c r="V502" t="s">
        <v>3010</v>
      </c>
      <c r="W502" t="s">
        <v>3011</v>
      </c>
      <c r="X502" t="s">
        <v>2867</v>
      </c>
    </row>
    <row r="503" spans="1:24" hidden="1" x14ac:dyDescent="0.25">
      <c r="A503">
        <v>10113</v>
      </c>
      <c r="B503">
        <v>50</v>
      </c>
      <c r="C503" s="2">
        <v>49.81</v>
      </c>
      <c r="D503" s="3">
        <v>3</v>
      </c>
      <c r="E503" s="4">
        <f>Table1[[#This Row],[PRICEEACH]]*Table1[[#This Row],[QUANTITYORDERED]]</f>
        <v>2490.5</v>
      </c>
      <c r="F503" s="1">
        <v>37681</v>
      </c>
      <c r="G503" s="12" t="s">
        <v>2848</v>
      </c>
      <c r="H503">
        <v>1</v>
      </c>
      <c r="I503">
        <v>3</v>
      </c>
      <c r="J503" s="3">
        <v>2003</v>
      </c>
      <c r="K503" s="3" t="s">
        <v>3468</v>
      </c>
      <c r="L503">
        <v>50</v>
      </c>
      <c r="M503" t="s">
        <v>3224</v>
      </c>
      <c r="N503" t="s">
        <v>3361</v>
      </c>
      <c r="O503" s="10">
        <v>4155551450</v>
      </c>
      <c r="P503" t="s">
        <v>3362</v>
      </c>
      <c r="Q503" t="s">
        <v>3363</v>
      </c>
      <c r="R503" t="s">
        <v>2870</v>
      </c>
      <c r="S503" t="s">
        <v>2853</v>
      </c>
      <c r="T503">
        <v>97562</v>
      </c>
      <c r="U503" t="s">
        <v>2854</v>
      </c>
      <c r="V503" t="s">
        <v>3010</v>
      </c>
      <c r="W503" t="s">
        <v>3011</v>
      </c>
      <c r="X503" t="s">
        <v>2857</v>
      </c>
    </row>
    <row r="504" spans="1:24" hidden="1" x14ac:dyDescent="0.25">
      <c r="A504">
        <v>10113</v>
      </c>
      <c r="B504">
        <v>49</v>
      </c>
      <c r="C504" s="2">
        <v>100</v>
      </c>
      <c r="D504" s="3">
        <v>4</v>
      </c>
      <c r="E504" s="4">
        <f>Table1[[#This Row],[PRICEEACH]]*Table1[[#This Row],[QUANTITYORDERED]]</f>
        <v>4900</v>
      </c>
      <c r="F504" s="1">
        <v>37681</v>
      </c>
      <c r="G504" s="12" t="s">
        <v>2848</v>
      </c>
      <c r="H504">
        <v>1</v>
      </c>
      <c r="I504">
        <v>3</v>
      </c>
      <c r="J504" s="3">
        <v>2003</v>
      </c>
      <c r="K504" s="3" t="s">
        <v>3454</v>
      </c>
      <c r="L504">
        <v>116</v>
      </c>
      <c r="M504" t="s">
        <v>3162</v>
      </c>
      <c r="N504" t="s">
        <v>3361</v>
      </c>
      <c r="O504" s="10">
        <v>4155551450</v>
      </c>
      <c r="P504" t="s">
        <v>3362</v>
      </c>
      <c r="Q504" t="s">
        <v>3363</v>
      </c>
      <c r="R504" t="s">
        <v>2870</v>
      </c>
      <c r="S504" t="s">
        <v>2853</v>
      </c>
      <c r="T504">
        <v>97562</v>
      </c>
      <c r="U504" t="s">
        <v>2854</v>
      </c>
      <c r="V504" t="s">
        <v>3010</v>
      </c>
      <c r="W504" t="s">
        <v>3011</v>
      </c>
      <c r="X504" t="s">
        <v>2867</v>
      </c>
    </row>
    <row r="505" spans="1:24" hidden="1" x14ac:dyDescent="0.25">
      <c r="A505">
        <v>10227</v>
      </c>
      <c r="B505">
        <v>24</v>
      </c>
      <c r="C505" s="2">
        <v>48.38</v>
      </c>
      <c r="D505" s="3">
        <v>5</v>
      </c>
      <c r="E505" s="4">
        <f>Table1[[#This Row],[PRICEEACH]]*Table1[[#This Row],[QUANTITYORDERED]]</f>
        <v>1161.1200000000001</v>
      </c>
      <c r="F505" s="1">
        <v>38049</v>
      </c>
      <c r="G505" s="12" t="s">
        <v>2848</v>
      </c>
      <c r="H505">
        <v>1</v>
      </c>
      <c r="I505">
        <v>3</v>
      </c>
      <c r="J505" s="3">
        <v>2004</v>
      </c>
      <c r="K505" s="3" t="s">
        <v>3468</v>
      </c>
      <c r="L505">
        <v>44</v>
      </c>
      <c r="M505" t="s">
        <v>3235</v>
      </c>
      <c r="N505" t="s">
        <v>2978</v>
      </c>
      <c r="O505" s="10" t="s">
        <v>2979</v>
      </c>
      <c r="P505" t="s">
        <v>2980</v>
      </c>
      <c r="Q505" t="s">
        <v>2864</v>
      </c>
      <c r="R505" t="s">
        <v>3513</v>
      </c>
      <c r="S505" t="s">
        <v>2860</v>
      </c>
      <c r="T505">
        <v>69004</v>
      </c>
      <c r="U505" t="s">
        <v>2861</v>
      </c>
      <c r="V505" t="s">
        <v>2981</v>
      </c>
      <c r="W505" t="s">
        <v>2982</v>
      </c>
      <c r="X505" t="s">
        <v>2857</v>
      </c>
    </row>
    <row r="506" spans="1:24" hidden="1" x14ac:dyDescent="0.25">
      <c r="A506">
        <v>10227</v>
      </c>
      <c r="B506">
        <v>27</v>
      </c>
      <c r="C506" s="2">
        <v>43.9</v>
      </c>
      <c r="D506" s="3">
        <v>8</v>
      </c>
      <c r="E506" s="4">
        <f>Table1[[#This Row],[PRICEEACH]]*Table1[[#This Row],[QUANTITYORDERED]]</f>
        <v>1185.3</v>
      </c>
      <c r="F506" s="1">
        <v>38049</v>
      </c>
      <c r="G506" s="12" t="s">
        <v>2848</v>
      </c>
      <c r="H506">
        <v>1</v>
      </c>
      <c r="I506">
        <v>3</v>
      </c>
      <c r="J506" s="3">
        <v>2004</v>
      </c>
      <c r="K506" s="3" t="s">
        <v>3468</v>
      </c>
      <c r="L506">
        <v>41</v>
      </c>
      <c r="M506" t="s">
        <v>3251</v>
      </c>
      <c r="N506" t="s">
        <v>2978</v>
      </c>
      <c r="O506" s="10" t="s">
        <v>2979</v>
      </c>
      <c r="P506" t="s">
        <v>2980</v>
      </c>
      <c r="Q506" t="s">
        <v>2864</v>
      </c>
      <c r="R506" t="s">
        <v>3513</v>
      </c>
      <c r="S506" t="s">
        <v>2860</v>
      </c>
      <c r="T506">
        <v>69004</v>
      </c>
      <c r="U506" t="s">
        <v>2861</v>
      </c>
      <c r="V506" t="s">
        <v>2981</v>
      </c>
      <c r="W506" t="s">
        <v>2982</v>
      </c>
      <c r="X506" t="s">
        <v>2857</v>
      </c>
    </row>
    <row r="507" spans="1:24" hidden="1" x14ac:dyDescent="0.25">
      <c r="A507">
        <v>10227</v>
      </c>
      <c r="B507">
        <v>42</v>
      </c>
      <c r="C507" s="2">
        <v>29.21</v>
      </c>
      <c r="D507" s="3">
        <v>6</v>
      </c>
      <c r="E507" s="4">
        <f>Table1[[#This Row],[PRICEEACH]]*Table1[[#This Row],[QUANTITYORDERED]]</f>
        <v>1226.82</v>
      </c>
      <c r="F507" s="1">
        <v>38049</v>
      </c>
      <c r="G507" s="12" t="s">
        <v>2848</v>
      </c>
      <c r="H507">
        <v>1</v>
      </c>
      <c r="I507">
        <v>3</v>
      </c>
      <c r="J507" s="3">
        <v>2004</v>
      </c>
      <c r="K507" s="3" t="s">
        <v>3468</v>
      </c>
      <c r="L507">
        <v>33</v>
      </c>
      <c r="M507" t="s">
        <v>3232</v>
      </c>
      <c r="N507" t="s">
        <v>2978</v>
      </c>
      <c r="O507" s="10" t="s">
        <v>2979</v>
      </c>
      <c r="P507" t="s">
        <v>2980</v>
      </c>
      <c r="Q507" t="s">
        <v>2864</v>
      </c>
      <c r="R507" t="s">
        <v>3513</v>
      </c>
      <c r="S507" t="s">
        <v>2860</v>
      </c>
      <c r="T507">
        <v>69004</v>
      </c>
      <c r="U507" t="s">
        <v>2861</v>
      </c>
      <c r="V507" t="s">
        <v>2981</v>
      </c>
      <c r="W507" t="s">
        <v>2982</v>
      </c>
      <c r="X507" t="s">
        <v>2857</v>
      </c>
    </row>
    <row r="508" spans="1:24" hidden="1" x14ac:dyDescent="0.25">
      <c r="A508">
        <v>10227</v>
      </c>
      <c r="B508">
        <v>28</v>
      </c>
      <c r="C508" s="2">
        <v>50.85</v>
      </c>
      <c r="D508" s="3">
        <v>9</v>
      </c>
      <c r="E508" s="4">
        <f>Table1[[#This Row],[PRICEEACH]]*Table1[[#This Row],[QUANTITYORDERED]]</f>
        <v>1423.8</v>
      </c>
      <c r="F508" s="1">
        <v>38049</v>
      </c>
      <c r="G508" s="12" t="s">
        <v>2848</v>
      </c>
      <c r="H508">
        <v>1</v>
      </c>
      <c r="I508">
        <v>3</v>
      </c>
      <c r="J508" s="3">
        <v>2004</v>
      </c>
      <c r="K508" s="3" t="s">
        <v>3468</v>
      </c>
      <c r="L508">
        <v>60</v>
      </c>
      <c r="M508" t="s">
        <v>3197</v>
      </c>
      <c r="N508" t="s">
        <v>2978</v>
      </c>
      <c r="O508" s="10" t="s">
        <v>2979</v>
      </c>
      <c r="P508" t="s">
        <v>2980</v>
      </c>
      <c r="Q508" t="s">
        <v>2864</v>
      </c>
      <c r="R508" t="s">
        <v>3513</v>
      </c>
      <c r="S508" t="s">
        <v>2860</v>
      </c>
      <c r="T508">
        <v>69004</v>
      </c>
      <c r="U508" t="s">
        <v>2861</v>
      </c>
      <c r="V508" t="s">
        <v>2981</v>
      </c>
      <c r="W508" t="s">
        <v>2982</v>
      </c>
      <c r="X508" t="s">
        <v>2857</v>
      </c>
    </row>
    <row r="509" spans="1:24" hidden="1" x14ac:dyDescent="0.25">
      <c r="A509">
        <v>10227</v>
      </c>
      <c r="B509">
        <v>31</v>
      </c>
      <c r="C509" s="2">
        <v>48.52</v>
      </c>
      <c r="D509" s="3">
        <v>2</v>
      </c>
      <c r="E509" s="4">
        <f>Table1[[#This Row],[PRICEEACH]]*Table1[[#This Row],[QUANTITYORDERED]]</f>
        <v>1504.1200000000001</v>
      </c>
      <c r="F509" s="1">
        <v>38049</v>
      </c>
      <c r="G509" s="12" t="s">
        <v>2848</v>
      </c>
      <c r="H509">
        <v>1</v>
      </c>
      <c r="I509">
        <v>3</v>
      </c>
      <c r="J509" s="3">
        <v>2004</v>
      </c>
      <c r="K509" s="3" t="s">
        <v>3468</v>
      </c>
      <c r="L509">
        <v>53</v>
      </c>
      <c r="M509" t="s">
        <v>3179</v>
      </c>
      <c r="N509" t="s">
        <v>2978</v>
      </c>
      <c r="O509" s="10" t="s">
        <v>2979</v>
      </c>
      <c r="P509" t="s">
        <v>2980</v>
      </c>
      <c r="Q509" t="s">
        <v>2864</v>
      </c>
      <c r="R509" t="s">
        <v>3513</v>
      </c>
      <c r="S509" t="s">
        <v>2860</v>
      </c>
      <c r="T509">
        <v>69004</v>
      </c>
      <c r="U509" t="s">
        <v>2861</v>
      </c>
      <c r="V509" t="s">
        <v>2981</v>
      </c>
      <c r="W509" t="s">
        <v>2982</v>
      </c>
      <c r="X509" t="s">
        <v>2857</v>
      </c>
    </row>
    <row r="510" spans="1:24" hidden="1" x14ac:dyDescent="0.25">
      <c r="A510">
        <v>10227</v>
      </c>
      <c r="B510">
        <v>37</v>
      </c>
      <c r="C510" s="2">
        <v>57.73</v>
      </c>
      <c r="D510" s="3">
        <v>12</v>
      </c>
      <c r="E510" s="4">
        <f>Table1[[#This Row],[PRICEEACH]]*Table1[[#This Row],[QUANTITYORDERED]]</f>
        <v>2136.0099999999998</v>
      </c>
      <c r="F510" s="1">
        <v>38049</v>
      </c>
      <c r="G510" s="12" t="s">
        <v>2848</v>
      </c>
      <c r="H510">
        <v>1</v>
      </c>
      <c r="I510">
        <v>3</v>
      </c>
      <c r="J510" s="3">
        <v>2004</v>
      </c>
      <c r="K510" s="3" t="s">
        <v>3331</v>
      </c>
      <c r="L510">
        <v>71</v>
      </c>
      <c r="M510" t="s">
        <v>3226</v>
      </c>
      <c r="N510" t="s">
        <v>2978</v>
      </c>
      <c r="O510" s="10" t="s">
        <v>2979</v>
      </c>
      <c r="P510" t="s">
        <v>2980</v>
      </c>
      <c r="Q510" t="s">
        <v>2864</v>
      </c>
      <c r="R510" t="s">
        <v>3513</v>
      </c>
      <c r="S510" t="s">
        <v>2860</v>
      </c>
      <c r="T510">
        <v>69004</v>
      </c>
      <c r="U510" t="s">
        <v>2861</v>
      </c>
      <c r="V510" t="s">
        <v>2981</v>
      </c>
      <c r="W510" t="s">
        <v>2982</v>
      </c>
      <c r="X510" t="s">
        <v>2857</v>
      </c>
    </row>
    <row r="511" spans="1:24" hidden="1" x14ac:dyDescent="0.25">
      <c r="A511">
        <v>10227</v>
      </c>
      <c r="B511">
        <v>25</v>
      </c>
      <c r="C511" s="2">
        <v>100</v>
      </c>
      <c r="D511" s="3">
        <v>3</v>
      </c>
      <c r="E511" s="4">
        <f>Table1[[#This Row],[PRICEEACH]]*Table1[[#This Row],[QUANTITYORDERED]]</f>
        <v>2500</v>
      </c>
      <c r="F511" s="1">
        <v>38049</v>
      </c>
      <c r="G511" s="12" t="s">
        <v>2848</v>
      </c>
      <c r="H511">
        <v>1</v>
      </c>
      <c r="I511">
        <v>3</v>
      </c>
      <c r="J511" s="3">
        <v>2004</v>
      </c>
      <c r="K511" s="3" t="s">
        <v>3468</v>
      </c>
      <c r="L511">
        <v>102</v>
      </c>
      <c r="M511" t="s">
        <v>3170</v>
      </c>
      <c r="N511" t="s">
        <v>2978</v>
      </c>
      <c r="O511" s="10" t="s">
        <v>2979</v>
      </c>
      <c r="P511" t="s">
        <v>2980</v>
      </c>
      <c r="Q511" t="s">
        <v>2864</v>
      </c>
      <c r="R511" t="s">
        <v>3513</v>
      </c>
      <c r="S511" t="s">
        <v>2860</v>
      </c>
      <c r="T511">
        <v>69004</v>
      </c>
      <c r="U511" t="s">
        <v>2861</v>
      </c>
      <c r="V511" t="s">
        <v>2981</v>
      </c>
      <c r="W511" t="s">
        <v>2982</v>
      </c>
      <c r="X511" t="s">
        <v>2857</v>
      </c>
    </row>
    <row r="512" spans="1:24" hidden="1" x14ac:dyDescent="0.25">
      <c r="A512">
        <v>10227</v>
      </c>
      <c r="B512">
        <v>26</v>
      </c>
      <c r="C512" s="2">
        <v>100</v>
      </c>
      <c r="D512" s="3">
        <v>10</v>
      </c>
      <c r="E512" s="4">
        <f>Table1[[#This Row],[PRICEEACH]]*Table1[[#This Row],[QUANTITYORDERED]]</f>
        <v>2600</v>
      </c>
      <c r="F512" s="1">
        <v>38049</v>
      </c>
      <c r="G512" s="12" t="s">
        <v>2848</v>
      </c>
      <c r="H512">
        <v>1</v>
      </c>
      <c r="I512">
        <v>3</v>
      </c>
      <c r="J512" s="3">
        <v>2004</v>
      </c>
      <c r="K512" s="3" t="s">
        <v>3468</v>
      </c>
      <c r="L512">
        <v>170</v>
      </c>
      <c r="M512" t="s">
        <v>3193</v>
      </c>
      <c r="N512" t="s">
        <v>2978</v>
      </c>
      <c r="O512" s="10" t="s">
        <v>2979</v>
      </c>
      <c r="P512" t="s">
        <v>2980</v>
      </c>
      <c r="Q512" t="s">
        <v>2864</v>
      </c>
      <c r="R512" t="s">
        <v>3513</v>
      </c>
      <c r="S512" t="s">
        <v>2860</v>
      </c>
      <c r="T512">
        <v>69004</v>
      </c>
      <c r="U512" t="s">
        <v>2861</v>
      </c>
      <c r="V512" t="s">
        <v>2981</v>
      </c>
      <c r="W512" t="s">
        <v>2982</v>
      </c>
      <c r="X512" t="s">
        <v>2867</v>
      </c>
    </row>
    <row r="513" spans="1:24" hidden="1" x14ac:dyDescent="0.25">
      <c r="A513">
        <v>10227</v>
      </c>
      <c r="B513">
        <v>29</v>
      </c>
      <c r="C513" s="2">
        <v>100</v>
      </c>
      <c r="D513" s="3">
        <v>4</v>
      </c>
      <c r="E513" s="4">
        <f>Table1[[#This Row],[PRICEEACH]]*Table1[[#This Row],[QUANTITYORDERED]]</f>
        <v>2900</v>
      </c>
      <c r="F513" s="1">
        <v>38049</v>
      </c>
      <c r="G513" s="12" t="s">
        <v>2848</v>
      </c>
      <c r="H513">
        <v>1</v>
      </c>
      <c r="I513">
        <v>3</v>
      </c>
      <c r="J513" s="3">
        <v>2004</v>
      </c>
      <c r="K513" s="3" t="s">
        <v>3468</v>
      </c>
      <c r="L513">
        <v>168</v>
      </c>
      <c r="M513" t="s">
        <v>3203</v>
      </c>
      <c r="N513" t="s">
        <v>2978</v>
      </c>
      <c r="O513" s="10" t="s">
        <v>2979</v>
      </c>
      <c r="P513" t="s">
        <v>2980</v>
      </c>
      <c r="Q513" t="s">
        <v>2864</v>
      </c>
      <c r="R513" t="s">
        <v>3513</v>
      </c>
      <c r="S513" t="s">
        <v>2860</v>
      </c>
      <c r="T513">
        <v>69004</v>
      </c>
      <c r="U513" t="s">
        <v>2861</v>
      </c>
      <c r="V513" t="s">
        <v>2981</v>
      </c>
      <c r="W513" t="s">
        <v>2982</v>
      </c>
      <c r="X513" t="s">
        <v>2867</v>
      </c>
    </row>
    <row r="514" spans="1:24" hidden="1" x14ac:dyDescent="0.25">
      <c r="A514">
        <v>10227</v>
      </c>
      <c r="B514">
        <v>40</v>
      </c>
      <c r="C514" s="2">
        <v>79.62</v>
      </c>
      <c r="D514" s="3">
        <v>15</v>
      </c>
      <c r="E514" s="4">
        <f>Table1[[#This Row],[PRICEEACH]]*Table1[[#This Row],[QUANTITYORDERED]]</f>
        <v>3184.8</v>
      </c>
      <c r="F514" s="1">
        <v>38049</v>
      </c>
      <c r="G514" s="12" t="s">
        <v>2848</v>
      </c>
      <c r="H514">
        <v>1</v>
      </c>
      <c r="I514">
        <v>3</v>
      </c>
      <c r="J514" s="3">
        <v>2004</v>
      </c>
      <c r="K514" s="3" t="s">
        <v>3331</v>
      </c>
      <c r="L514">
        <v>85</v>
      </c>
      <c r="M514" t="s">
        <v>3244</v>
      </c>
      <c r="N514" t="s">
        <v>2978</v>
      </c>
      <c r="O514" s="10" t="s">
        <v>2979</v>
      </c>
      <c r="P514" t="s">
        <v>2980</v>
      </c>
      <c r="Q514" t="s">
        <v>2864</v>
      </c>
      <c r="R514" t="s">
        <v>3513</v>
      </c>
      <c r="S514" t="s">
        <v>2860</v>
      </c>
      <c r="T514">
        <v>69004</v>
      </c>
      <c r="U514" t="s">
        <v>2861</v>
      </c>
      <c r="V514" t="s">
        <v>2981</v>
      </c>
      <c r="W514" t="s">
        <v>2982</v>
      </c>
      <c r="X514" t="s">
        <v>2867</v>
      </c>
    </row>
    <row r="515" spans="1:24" hidden="1" x14ac:dyDescent="0.25">
      <c r="A515">
        <v>10227</v>
      </c>
      <c r="B515">
        <v>33</v>
      </c>
      <c r="C515" s="2">
        <v>100</v>
      </c>
      <c r="D515" s="3">
        <v>1</v>
      </c>
      <c r="E515" s="4">
        <f>Table1[[#This Row],[PRICEEACH]]*Table1[[#This Row],[QUANTITYORDERED]]</f>
        <v>3300</v>
      </c>
      <c r="F515" s="1">
        <v>38049</v>
      </c>
      <c r="G515" s="12" t="s">
        <v>2848</v>
      </c>
      <c r="H515">
        <v>1</v>
      </c>
      <c r="I515">
        <v>3</v>
      </c>
      <c r="J515" s="3">
        <v>2004</v>
      </c>
      <c r="K515" s="3" t="s">
        <v>3468</v>
      </c>
      <c r="L515">
        <v>99</v>
      </c>
      <c r="M515" t="s">
        <v>3215</v>
      </c>
      <c r="N515" t="s">
        <v>2978</v>
      </c>
      <c r="O515" s="10" t="s">
        <v>2979</v>
      </c>
      <c r="P515" t="s">
        <v>2980</v>
      </c>
      <c r="Q515" t="s">
        <v>2864</v>
      </c>
      <c r="R515" t="s">
        <v>3513</v>
      </c>
      <c r="S515" t="s">
        <v>2860</v>
      </c>
      <c r="T515">
        <v>69004</v>
      </c>
      <c r="U515" t="s">
        <v>2861</v>
      </c>
      <c r="V515" t="s">
        <v>2981</v>
      </c>
      <c r="W515" t="s">
        <v>2982</v>
      </c>
      <c r="X515" t="s">
        <v>2867</v>
      </c>
    </row>
    <row r="516" spans="1:24" hidden="1" x14ac:dyDescent="0.25">
      <c r="A516">
        <v>10227</v>
      </c>
      <c r="B516">
        <v>33</v>
      </c>
      <c r="C516" s="2">
        <v>100</v>
      </c>
      <c r="D516" s="3">
        <v>13</v>
      </c>
      <c r="E516" s="4">
        <f>Table1[[#This Row],[PRICEEACH]]*Table1[[#This Row],[QUANTITYORDERED]]</f>
        <v>3300</v>
      </c>
      <c r="F516" s="1">
        <v>38049</v>
      </c>
      <c r="G516" s="12" t="s">
        <v>2848</v>
      </c>
      <c r="H516">
        <v>1</v>
      </c>
      <c r="I516">
        <v>3</v>
      </c>
      <c r="J516" s="3">
        <v>2004</v>
      </c>
      <c r="K516" s="3" t="s">
        <v>3331</v>
      </c>
      <c r="L516">
        <v>117</v>
      </c>
      <c r="M516" t="s">
        <v>3241</v>
      </c>
      <c r="N516" t="s">
        <v>2978</v>
      </c>
      <c r="O516" s="10" t="s">
        <v>2979</v>
      </c>
      <c r="P516" t="s">
        <v>2980</v>
      </c>
      <c r="Q516" t="s">
        <v>2864</v>
      </c>
      <c r="R516" t="s">
        <v>3513</v>
      </c>
      <c r="S516" t="s">
        <v>2860</v>
      </c>
      <c r="T516">
        <v>69004</v>
      </c>
      <c r="U516" t="s">
        <v>2861</v>
      </c>
      <c r="V516" t="s">
        <v>2981</v>
      </c>
      <c r="W516" t="s">
        <v>2982</v>
      </c>
      <c r="X516" t="s">
        <v>2867</v>
      </c>
    </row>
    <row r="517" spans="1:24" hidden="1" x14ac:dyDescent="0.25">
      <c r="A517">
        <v>10227</v>
      </c>
      <c r="B517">
        <v>34</v>
      </c>
      <c r="C517" s="2">
        <v>100</v>
      </c>
      <c r="D517" s="3">
        <v>11</v>
      </c>
      <c r="E517" s="4">
        <f>Table1[[#This Row],[PRICEEACH]]*Table1[[#This Row],[QUANTITYORDERED]]</f>
        <v>3400</v>
      </c>
      <c r="F517" s="1">
        <v>38049</v>
      </c>
      <c r="G517" s="12" t="s">
        <v>2848</v>
      </c>
      <c r="H517">
        <v>1</v>
      </c>
      <c r="I517">
        <v>3</v>
      </c>
      <c r="J517" s="3">
        <v>2004</v>
      </c>
      <c r="K517" s="3" t="s">
        <v>3468</v>
      </c>
      <c r="L517">
        <v>92</v>
      </c>
      <c r="M517" t="s">
        <v>3221</v>
      </c>
      <c r="N517" t="s">
        <v>2978</v>
      </c>
      <c r="O517" s="10" t="s">
        <v>2979</v>
      </c>
      <c r="P517" t="s">
        <v>2980</v>
      </c>
      <c r="Q517" t="s">
        <v>2864</v>
      </c>
      <c r="R517" t="s">
        <v>3513</v>
      </c>
      <c r="S517" t="s">
        <v>2860</v>
      </c>
      <c r="T517">
        <v>69004</v>
      </c>
      <c r="U517" t="s">
        <v>2861</v>
      </c>
      <c r="V517" t="s">
        <v>2981</v>
      </c>
      <c r="W517" t="s">
        <v>2982</v>
      </c>
      <c r="X517" t="s">
        <v>2867</v>
      </c>
    </row>
    <row r="518" spans="1:24" hidden="1" x14ac:dyDescent="0.25">
      <c r="A518">
        <v>10227</v>
      </c>
      <c r="B518">
        <v>47</v>
      </c>
      <c r="C518" s="2">
        <v>88.14</v>
      </c>
      <c r="D518" s="3">
        <v>14</v>
      </c>
      <c r="E518" s="4">
        <f>Table1[[#This Row],[PRICEEACH]]*Table1[[#This Row],[QUANTITYORDERED]]</f>
        <v>4142.58</v>
      </c>
      <c r="F518" s="1">
        <v>38049</v>
      </c>
      <c r="G518" s="12" t="s">
        <v>2848</v>
      </c>
      <c r="H518">
        <v>1</v>
      </c>
      <c r="I518">
        <v>3</v>
      </c>
      <c r="J518" s="3">
        <v>2004</v>
      </c>
      <c r="K518" s="3" t="s">
        <v>3331</v>
      </c>
      <c r="L518">
        <v>90</v>
      </c>
      <c r="M518" t="s">
        <v>3238</v>
      </c>
      <c r="N518" t="s">
        <v>2978</v>
      </c>
      <c r="O518" s="10" t="s">
        <v>2979</v>
      </c>
      <c r="P518" t="s">
        <v>2980</v>
      </c>
      <c r="Q518" t="s">
        <v>2864</v>
      </c>
      <c r="R518" t="s">
        <v>3513</v>
      </c>
      <c r="S518" t="s">
        <v>2860</v>
      </c>
      <c r="T518">
        <v>69004</v>
      </c>
      <c r="U518" t="s">
        <v>2861</v>
      </c>
      <c r="V518" t="s">
        <v>2981</v>
      </c>
      <c r="W518" t="s">
        <v>2982</v>
      </c>
      <c r="X518" t="s">
        <v>2867</v>
      </c>
    </row>
    <row r="519" spans="1:24" hidden="1" x14ac:dyDescent="0.25">
      <c r="A519">
        <v>10227</v>
      </c>
      <c r="B519">
        <v>46</v>
      </c>
      <c r="C519" s="2">
        <v>100</v>
      </c>
      <c r="D519" s="3">
        <v>7</v>
      </c>
      <c r="E519" s="4">
        <f>Table1[[#This Row],[PRICEEACH]]*Table1[[#This Row],[QUANTITYORDERED]]</f>
        <v>4600</v>
      </c>
      <c r="F519" s="1">
        <v>38049</v>
      </c>
      <c r="G519" s="12" t="s">
        <v>2848</v>
      </c>
      <c r="H519">
        <v>1</v>
      </c>
      <c r="I519">
        <v>3</v>
      </c>
      <c r="J519" s="3">
        <v>2004</v>
      </c>
      <c r="K519" s="3" t="s">
        <v>3468</v>
      </c>
      <c r="L519">
        <v>127</v>
      </c>
      <c r="M519" t="s">
        <v>3199</v>
      </c>
      <c r="N519" t="s">
        <v>2978</v>
      </c>
      <c r="O519" s="10" t="s">
        <v>2979</v>
      </c>
      <c r="P519" t="s">
        <v>2980</v>
      </c>
      <c r="Q519" t="s">
        <v>2864</v>
      </c>
      <c r="R519" t="s">
        <v>3513</v>
      </c>
      <c r="S519" t="s">
        <v>2860</v>
      </c>
      <c r="T519">
        <v>69004</v>
      </c>
      <c r="U519" t="s">
        <v>2861</v>
      </c>
      <c r="V519" t="s">
        <v>2981</v>
      </c>
      <c r="W519" t="s">
        <v>2982</v>
      </c>
      <c r="X519" t="s">
        <v>2931</v>
      </c>
    </row>
    <row r="520" spans="1:24" hidden="1" x14ac:dyDescent="0.25">
      <c r="A520">
        <v>10228</v>
      </c>
      <c r="B520">
        <v>24</v>
      </c>
      <c r="C520" s="2">
        <v>100</v>
      </c>
      <c r="D520" s="3">
        <v>3</v>
      </c>
      <c r="E520" s="4">
        <f>Table1[[#This Row],[PRICEEACH]]*Table1[[#This Row],[QUANTITYORDERED]]</f>
        <v>2400</v>
      </c>
      <c r="F520" s="1">
        <v>38049</v>
      </c>
      <c r="G520" s="12" t="s">
        <v>2848</v>
      </c>
      <c r="H520">
        <v>1</v>
      </c>
      <c r="I520">
        <v>3</v>
      </c>
      <c r="J520" s="3">
        <v>2004</v>
      </c>
      <c r="K520" s="3" t="s">
        <v>3468</v>
      </c>
      <c r="L520">
        <v>101</v>
      </c>
      <c r="M520" t="s">
        <v>3205</v>
      </c>
      <c r="N520" t="s">
        <v>3347</v>
      </c>
      <c r="O520" s="10">
        <v>6175555555</v>
      </c>
      <c r="P520" t="s">
        <v>3348</v>
      </c>
      <c r="Q520" t="s">
        <v>2911</v>
      </c>
      <c r="R520" t="s">
        <v>2912</v>
      </c>
      <c r="S520" t="s">
        <v>2853</v>
      </c>
      <c r="T520">
        <v>51247</v>
      </c>
      <c r="U520" t="s">
        <v>2854</v>
      </c>
      <c r="V520" t="s">
        <v>2991</v>
      </c>
      <c r="W520" t="s">
        <v>2925</v>
      </c>
      <c r="X520" t="s">
        <v>2857</v>
      </c>
    </row>
    <row r="521" spans="1:24" hidden="1" x14ac:dyDescent="0.25">
      <c r="A521">
        <v>10228</v>
      </c>
      <c r="B521">
        <v>45</v>
      </c>
      <c r="C521" s="2">
        <v>63.71</v>
      </c>
      <c r="D521" s="3">
        <v>5</v>
      </c>
      <c r="E521" s="4">
        <f>Table1[[#This Row],[PRICEEACH]]*Table1[[#This Row],[QUANTITYORDERED]]</f>
        <v>2866.95</v>
      </c>
      <c r="F521" s="1">
        <v>38049</v>
      </c>
      <c r="G521" s="12" t="s">
        <v>2848</v>
      </c>
      <c r="H521">
        <v>1</v>
      </c>
      <c r="I521">
        <v>3</v>
      </c>
      <c r="J521" s="3">
        <v>2004</v>
      </c>
      <c r="K521" s="3" t="s">
        <v>3468</v>
      </c>
      <c r="L521">
        <v>62</v>
      </c>
      <c r="M521" t="s">
        <v>3206</v>
      </c>
      <c r="N521" t="s">
        <v>3347</v>
      </c>
      <c r="O521" s="10">
        <v>6175555555</v>
      </c>
      <c r="P521" t="s">
        <v>3348</v>
      </c>
      <c r="Q521" t="s">
        <v>2911</v>
      </c>
      <c r="R521" t="s">
        <v>2912</v>
      </c>
      <c r="S521" t="s">
        <v>2853</v>
      </c>
      <c r="T521">
        <v>51247</v>
      </c>
      <c r="U521" t="s">
        <v>2854</v>
      </c>
      <c r="V521" t="s">
        <v>2991</v>
      </c>
      <c r="W521" t="s">
        <v>2925</v>
      </c>
      <c r="X521" t="s">
        <v>2857</v>
      </c>
    </row>
    <row r="522" spans="1:24" hidden="1" x14ac:dyDescent="0.25">
      <c r="A522">
        <v>10228</v>
      </c>
      <c r="B522">
        <v>29</v>
      </c>
      <c r="C522" s="2">
        <v>100</v>
      </c>
      <c r="D522" s="3">
        <v>2</v>
      </c>
      <c r="E522" s="4">
        <f>Table1[[#This Row],[PRICEEACH]]*Table1[[#This Row],[QUANTITYORDERED]]</f>
        <v>2900</v>
      </c>
      <c r="F522" s="1">
        <v>38049</v>
      </c>
      <c r="G522" s="12" t="s">
        <v>2848</v>
      </c>
      <c r="H522">
        <v>1</v>
      </c>
      <c r="I522">
        <v>3</v>
      </c>
      <c r="J522" s="3">
        <v>2004</v>
      </c>
      <c r="K522" s="3" t="s">
        <v>3331</v>
      </c>
      <c r="L522">
        <v>214</v>
      </c>
      <c r="M522" t="s">
        <v>2951</v>
      </c>
      <c r="N522" t="s">
        <v>3347</v>
      </c>
      <c r="O522" s="10">
        <v>6175555555</v>
      </c>
      <c r="P522" t="s">
        <v>3348</v>
      </c>
      <c r="Q522" t="s">
        <v>2911</v>
      </c>
      <c r="R522" t="s">
        <v>2912</v>
      </c>
      <c r="S522" t="s">
        <v>2853</v>
      </c>
      <c r="T522">
        <v>51247</v>
      </c>
      <c r="U522" t="s">
        <v>2854</v>
      </c>
      <c r="V522" t="s">
        <v>2991</v>
      </c>
      <c r="W522" t="s">
        <v>2925</v>
      </c>
      <c r="X522" t="s">
        <v>2867</v>
      </c>
    </row>
    <row r="523" spans="1:24" hidden="1" x14ac:dyDescent="0.25">
      <c r="A523">
        <v>10228</v>
      </c>
      <c r="B523">
        <v>31</v>
      </c>
      <c r="C523" s="2">
        <v>100</v>
      </c>
      <c r="D523" s="3">
        <v>4</v>
      </c>
      <c r="E523" s="4">
        <f>Table1[[#This Row],[PRICEEACH]]*Table1[[#This Row],[QUANTITYORDERED]]</f>
        <v>3100</v>
      </c>
      <c r="F523" s="1">
        <v>38049</v>
      </c>
      <c r="G523" s="12" t="s">
        <v>2848</v>
      </c>
      <c r="H523">
        <v>1</v>
      </c>
      <c r="I523">
        <v>3</v>
      </c>
      <c r="J523" s="3">
        <v>2004</v>
      </c>
      <c r="K523" s="3" t="s">
        <v>3468</v>
      </c>
      <c r="L523">
        <v>104</v>
      </c>
      <c r="M523" t="s">
        <v>3209</v>
      </c>
      <c r="N523" t="s">
        <v>3347</v>
      </c>
      <c r="O523" s="10">
        <v>6175555555</v>
      </c>
      <c r="P523" t="s">
        <v>3348</v>
      </c>
      <c r="Q523" t="s">
        <v>2911</v>
      </c>
      <c r="R523" t="s">
        <v>2912</v>
      </c>
      <c r="S523" t="s">
        <v>2853</v>
      </c>
      <c r="T523">
        <v>51247</v>
      </c>
      <c r="U523" t="s">
        <v>2854</v>
      </c>
      <c r="V523" t="s">
        <v>2991</v>
      </c>
      <c r="W523" t="s">
        <v>2925</v>
      </c>
      <c r="X523" t="s">
        <v>2867</v>
      </c>
    </row>
    <row r="524" spans="1:24" hidden="1" x14ac:dyDescent="0.25">
      <c r="A524">
        <v>10228</v>
      </c>
      <c r="B524">
        <v>32</v>
      </c>
      <c r="C524" s="2">
        <v>100</v>
      </c>
      <c r="D524" s="3">
        <v>1</v>
      </c>
      <c r="E524" s="4">
        <f>Table1[[#This Row],[PRICEEACH]]*Table1[[#This Row],[QUANTITYORDERED]]</f>
        <v>3200</v>
      </c>
      <c r="F524" s="1">
        <v>38049</v>
      </c>
      <c r="G524" s="12" t="s">
        <v>2848</v>
      </c>
      <c r="H524">
        <v>1</v>
      </c>
      <c r="I524">
        <v>3</v>
      </c>
      <c r="J524" s="3">
        <v>2004</v>
      </c>
      <c r="K524" s="3" t="s">
        <v>3454</v>
      </c>
      <c r="L524">
        <v>116</v>
      </c>
      <c r="M524" t="s">
        <v>3162</v>
      </c>
      <c r="N524" t="s">
        <v>3347</v>
      </c>
      <c r="O524" s="10">
        <v>6175555555</v>
      </c>
      <c r="P524" t="s">
        <v>3348</v>
      </c>
      <c r="Q524" t="s">
        <v>2911</v>
      </c>
      <c r="R524" t="s">
        <v>2912</v>
      </c>
      <c r="S524" t="s">
        <v>2853</v>
      </c>
      <c r="T524">
        <v>51247</v>
      </c>
      <c r="U524" t="s">
        <v>2854</v>
      </c>
      <c r="V524" t="s">
        <v>2991</v>
      </c>
      <c r="W524" t="s">
        <v>2925</v>
      </c>
      <c r="X524" t="s">
        <v>2867</v>
      </c>
    </row>
    <row r="525" spans="1:24" hidden="1" x14ac:dyDescent="0.25">
      <c r="A525">
        <v>10228</v>
      </c>
      <c r="B525">
        <v>33</v>
      </c>
      <c r="C525" s="2">
        <v>100</v>
      </c>
      <c r="D525" s="3">
        <v>6</v>
      </c>
      <c r="E525" s="4">
        <f>Table1[[#This Row],[PRICEEACH]]*Table1[[#This Row],[QUANTITYORDERED]]</f>
        <v>3300</v>
      </c>
      <c r="F525" s="1">
        <v>38049</v>
      </c>
      <c r="G525" s="12" t="s">
        <v>2848</v>
      </c>
      <c r="H525">
        <v>1</v>
      </c>
      <c r="I525">
        <v>3</v>
      </c>
      <c r="J525" s="3">
        <v>2004</v>
      </c>
      <c r="K525" s="3" t="s">
        <v>3468</v>
      </c>
      <c r="L525">
        <v>97</v>
      </c>
      <c r="M525" t="s">
        <v>3253</v>
      </c>
      <c r="N525" t="s">
        <v>3347</v>
      </c>
      <c r="O525" s="10">
        <v>6175555555</v>
      </c>
      <c r="P525" t="s">
        <v>3348</v>
      </c>
      <c r="Q525" t="s">
        <v>2911</v>
      </c>
      <c r="R525" t="s">
        <v>2912</v>
      </c>
      <c r="S525" t="s">
        <v>2853</v>
      </c>
      <c r="T525">
        <v>51247</v>
      </c>
      <c r="U525" t="s">
        <v>2854</v>
      </c>
      <c r="V525" t="s">
        <v>2991</v>
      </c>
      <c r="W525" t="s">
        <v>2925</v>
      </c>
      <c r="X525" t="s">
        <v>2867</v>
      </c>
    </row>
    <row r="526" spans="1:24" hidden="1" x14ac:dyDescent="0.25">
      <c r="A526">
        <v>10229</v>
      </c>
      <c r="B526">
        <v>33</v>
      </c>
      <c r="C526" s="2">
        <v>32.880000000000003</v>
      </c>
      <c r="D526" s="3">
        <v>2</v>
      </c>
      <c r="E526" s="4">
        <f>Table1[[#This Row],[PRICEEACH]]*Table1[[#This Row],[QUANTITYORDERED]]</f>
        <v>1085.0400000000002</v>
      </c>
      <c r="F526" s="1">
        <v>38049</v>
      </c>
      <c r="G526" s="12" t="s">
        <v>2848</v>
      </c>
      <c r="H526">
        <v>1</v>
      </c>
      <c r="I526">
        <v>3</v>
      </c>
      <c r="J526" s="3">
        <v>2004</v>
      </c>
      <c r="K526" s="3" t="s">
        <v>3331</v>
      </c>
      <c r="L526">
        <v>35</v>
      </c>
      <c r="M526" t="s">
        <v>3239</v>
      </c>
      <c r="N526" t="s">
        <v>3361</v>
      </c>
      <c r="O526" s="10">
        <v>4155551450</v>
      </c>
      <c r="P526" t="s">
        <v>3362</v>
      </c>
      <c r="Q526" t="s">
        <v>3363</v>
      </c>
      <c r="R526" t="s">
        <v>2870</v>
      </c>
      <c r="S526" t="s">
        <v>2853</v>
      </c>
      <c r="T526">
        <v>97562</v>
      </c>
      <c r="U526" t="s">
        <v>2854</v>
      </c>
      <c r="V526" t="s">
        <v>3010</v>
      </c>
      <c r="W526" t="s">
        <v>3011</v>
      </c>
      <c r="X526" t="s">
        <v>2857</v>
      </c>
    </row>
    <row r="527" spans="1:24" hidden="1" x14ac:dyDescent="0.25">
      <c r="A527">
        <v>10229</v>
      </c>
      <c r="B527">
        <v>23</v>
      </c>
      <c r="C527" s="2">
        <v>54.11</v>
      </c>
      <c r="D527" s="3">
        <v>3</v>
      </c>
      <c r="E527" s="4">
        <f>Table1[[#This Row],[PRICEEACH]]*Table1[[#This Row],[QUANTITYORDERED]]</f>
        <v>1244.53</v>
      </c>
      <c r="F527" s="1">
        <v>38049</v>
      </c>
      <c r="G527" s="12" t="s">
        <v>2848</v>
      </c>
      <c r="H527">
        <v>1</v>
      </c>
      <c r="I527">
        <v>3</v>
      </c>
      <c r="J527" s="3">
        <v>2004</v>
      </c>
      <c r="K527" s="3" t="s">
        <v>3454</v>
      </c>
      <c r="L527">
        <v>54</v>
      </c>
      <c r="M527" t="s">
        <v>3259</v>
      </c>
      <c r="N527" t="s">
        <v>3361</v>
      </c>
      <c r="O527" s="10">
        <v>4155551450</v>
      </c>
      <c r="P527" t="s">
        <v>3362</v>
      </c>
      <c r="Q527" t="s">
        <v>3363</v>
      </c>
      <c r="R527" t="s">
        <v>2870</v>
      </c>
      <c r="S527" t="s">
        <v>2853</v>
      </c>
      <c r="T527">
        <v>97562</v>
      </c>
      <c r="U527" t="s">
        <v>2854</v>
      </c>
      <c r="V527" t="s">
        <v>3010</v>
      </c>
      <c r="W527" t="s">
        <v>3011</v>
      </c>
      <c r="X527" t="s">
        <v>2857</v>
      </c>
    </row>
    <row r="528" spans="1:24" hidden="1" x14ac:dyDescent="0.25">
      <c r="A528">
        <v>10229</v>
      </c>
      <c r="B528">
        <v>39</v>
      </c>
      <c r="C528" s="2">
        <v>40.25</v>
      </c>
      <c r="D528" s="3">
        <v>14</v>
      </c>
      <c r="E528" s="4">
        <f>Table1[[#This Row],[PRICEEACH]]*Table1[[#This Row],[QUANTITYORDERED]]</f>
        <v>1569.75</v>
      </c>
      <c r="F528" s="1">
        <v>38049</v>
      </c>
      <c r="G528" s="12" t="s">
        <v>2848</v>
      </c>
      <c r="H528">
        <v>1</v>
      </c>
      <c r="I528">
        <v>3</v>
      </c>
      <c r="J528" s="3">
        <v>2004</v>
      </c>
      <c r="K528" s="3" t="s">
        <v>3468</v>
      </c>
      <c r="L528">
        <v>50</v>
      </c>
      <c r="M528" t="s">
        <v>3224</v>
      </c>
      <c r="N528" t="s">
        <v>3361</v>
      </c>
      <c r="O528" s="10">
        <v>4155551450</v>
      </c>
      <c r="P528" t="s">
        <v>3362</v>
      </c>
      <c r="Q528" t="s">
        <v>3363</v>
      </c>
      <c r="R528" t="s">
        <v>2870</v>
      </c>
      <c r="S528" t="s">
        <v>2853</v>
      </c>
      <c r="T528">
        <v>97562</v>
      </c>
      <c r="U528" t="s">
        <v>2854</v>
      </c>
      <c r="V528" t="s">
        <v>3010</v>
      </c>
      <c r="W528" t="s">
        <v>3011</v>
      </c>
      <c r="X528" t="s">
        <v>2857</v>
      </c>
    </row>
    <row r="529" spans="1:24" hidden="1" x14ac:dyDescent="0.25">
      <c r="A529">
        <v>10229</v>
      </c>
      <c r="B529">
        <v>28</v>
      </c>
      <c r="C529" s="2">
        <v>59.55</v>
      </c>
      <c r="D529" s="3">
        <v>7</v>
      </c>
      <c r="E529" s="4">
        <f>Table1[[#This Row],[PRICEEACH]]*Table1[[#This Row],[QUANTITYORDERED]]</f>
        <v>1667.3999999999999</v>
      </c>
      <c r="F529" s="1">
        <v>38049</v>
      </c>
      <c r="G529" s="12" t="s">
        <v>2848</v>
      </c>
      <c r="H529">
        <v>1</v>
      </c>
      <c r="I529">
        <v>3</v>
      </c>
      <c r="J529" s="3">
        <v>2004</v>
      </c>
      <c r="K529" s="3" t="s">
        <v>3454</v>
      </c>
      <c r="L529">
        <v>60</v>
      </c>
      <c r="M529" t="s">
        <v>3200</v>
      </c>
      <c r="N529" t="s">
        <v>3361</v>
      </c>
      <c r="O529" s="10">
        <v>4155551450</v>
      </c>
      <c r="P529" t="s">
        <v>3362</v>
      </c>
      <c r="Q529" t="s">
        <v>3363</v>
      </c>
      <c r="R529" t="s">
        <v>2870</v>
      </c>
      <c r="S529" t="s">
        <v>2853</v>
      </c>
      <c r="T529">
        <v>97562</v>
      </c>
      <c r="U529" t="s">
        <v>2854</v>
      </c>
      <c r="V529" t="s">
        <v>3010</v>
      </c>
      <c r="W529" t="s">
        <v>3011</v>
      </c>
      <c r="X529" t="s">
        <v>2857</v>
      </c>
    </row>
    <row r="530" spans="1:24" hidden="1" x14ac:dyDescent="0.25">
      <c r="A530">
        <v>10229</v>
      </c>
      <c r="B530">
        <v>30</v>
      </c>
      <c r="C530" s="2">
        <v>73.040000000000006</v>
      </c>
      <c r="D530" s="3">
        <v>12</v>
      </c>
      <c r="E530" s="4">
        <f>Table1[[#This Row],[PRICEEACH]]*Table1[[#This Row],[QUANTITYORDERED]]</f>
        <v>2191.2000000000003</v>
      </c>
      <c r="F530" s="1">
        <v>38049</v>
      </c>
      <c r="G530" s="12" t="s">
        <v>2848</v>
      </c>
      <c r="H530">
        <v>1</v>
      </c>
      <c r="I530">
        <v>3</v>
      </c>
      <c r="J530" s="3">
        <v>2004</v>
      </c>
      <c r="K530" s="3" t="s">
        <v>3454</v>
      </c>
      <c r="L530">
        <v>64</v>
      </c>
      <c r="M530" t="s">
        <v>3261</v>
      </c>
      <c r="N530" t="s">
        <v>3361</v>
      </c>
      <c r="O530" s="10">
        <v>4155551450</v>
      </c>
      <c r="P530" t="s">
        <v>3362</v>
      </c>
      <c r="Q530" t="s">
        <v>3363</v>
      </c>
      <c r="R530" t="s">
        <v>2870</v>
      </c>
      <c r="S530" t="s">
        <v>2853</v>
      </c>
      <c r="T530">
        <v>97562</v>
      </c>
      <c r="U530" t="s">
        <v>2854</v>
      </c>
      <c r="V530" t="s">
        <v>3010</v>
      </c>
      <c r="W530" t="s">
        <v>3011</v>
      </c>
      <c r="X530" t="s">
        <v>2857</v>
      </c>
    </row>
    <row r="531" spans="1:24" hidden="1" x14ac:dyDescent="0.25">
      <c r="A531">
        <v>10229</v>
      </c>
      <c r="B531">
        <v>22</v>
      </c>
      <c r="C531" s="2">
        <v>100</v>
      </c>
      <c r="D531" s="3">
        <v>5</v>
      </c>
      <c r="E531" s="4">
        <f>Table1[[#This Row],[PRICEEACH]]*Table1[[#This Row],[QUANTITYORDERED]]</f>
        <v>2200</v>
      </c>
      <c r="F531" s="1">
        <v>38049</v>
      </c>
      <c r="G531" s="12" t="s">
        <v>2848</v>
      </c>
      <c r="H531">
        <v>1</v>
      </c>
      <c r="I531">
        <v>3</v>
      </c>
      <c r="J531" s="3">
        <v>2004</v>
      </c>
      <c r="K531" s="3" t="s">
        <v>3331</v>
      </c>
      <c r="L531">
        <v>169</v>
      </c>
      <c r="M531" t="s">
        <v>3211</v>
      </c>
      <c r="N531" t="s">
        <v>3361</v>
      </c>
      <c r="O531" s="10">
        <v>4155551450</v>
      </c>
      <c r="P531" t="s">
        <v>3362</v>
      </c>
      <c r="Q531" t="s">
        <v>3363</v>
      </c>
      <c r="R531" t="s">
        <v>2870</v>
      </c>
      <c r="S531" t="s">
        <v>2853</v>
      </c>
      <c r="T531">
        <v>97562</v>
      </c>
      <c r="U531" t="s">
        <v>2854</v>
      </c>
      <c r="V531" t="s">
        <v>3010</v>
      </c>
      <c r="W531" t="s">
        <v>3011</v>
      </c>
      <c r="X531" t="s">
        <v>2867</v>
      </c>
    </row>
    <row r="532" spans="1:24" hidden="1" x14ac:dyDescent="0.25">
      <c r="A532">
        <v>10229</v>
      </c>
      <c r="B532">
        <v>25</v>
      </c>
      <c r="C532" s="2">
        <v>100</v>
      </c>
      <c r="D532" s="3">
        <v>13</v>
      </c>
      <c r="E532" s="4">
        <f>Table1[[#This Row],[PRICEEACH]]*Table1[[#This Row],[QUANTITYORDERED]]</f>
        <v>2500</v>
      </c>
      <c r="F532" s="1">
        <v>38049</v>
      </c>
      <c r="G532" s="12" t="s">
        <v>2848</v>
      </c>
      <c r="H532">
        <v>1</v>
      </c>
      <c r="I532">
        <v>3</v>
      </c>
      <c r="J532" s="3">
        <v>2004</v>
      </c>
      <c r="K532" s="3" t="s">
        <v>3454</v>
      </c>
      <c r="L532">
        <v>136</v>
      </c>
      <c r="M532" t="s">
        <v>3141</v>
      </c>
      <c r="N532" t="s">
        <v>3361</v>
      </c>
      <c r="O532" s="10">
        <v>4155551450</v>
      </c>
      <c r="P532" t="s">
        <v>3362</v>
      </c>
      <c r="Q532" t="s">
        <v>3363</v>
      </c>
      <c r="R532" t="s">
        <v>2870</v>
      </c>
      <c r="S532" t="s">
        <v>2853</v>
      </c>
      <c r="T532">
        <v>97562</v>
      </c>
      <c r="U532" t="s">
        <v>2854</v>
      </c>
      <c r="V532" t="s">
        <v>3010</v>
      </c>
      <c r="W532" t="s">
        <v>3011</v>
      </c>
      <c r="X532" t="s">
        <v>2867</v>
      </c>
    </row>
    <row r="533" spans="1:24" hidden="1" x14ac:dyDescent="0.25">
      <c r="A533">
        <v>10229</v>
      </c>
      <c r="B533">
        <v>25</v>
      </c>
      <c r="C533" s="2">
        <v>100</v>
      </c>
      <c r="D533" s="3">
        <v>8</v>
      </c>
      <c r="E533" s="4">
        <f>Table1[[#This Row],[PRICEEACH]]*Table1[[#This Row],[QUANTITYORDERED]]</f>
        <v>2500</v>
      </c>
      <c r="F533" s="1">
        <v>38049</v>
      </c>
      <c r="G533" s="12" t="s">
        <v>2848</v>
      </c>
      <c r="H533">
        <v>1</v>
      </c>
      <c r="I533">
        <v>3</v>
      </c>
      <c r="J533" s="3">
        <v>2004</v>
      </c>
      <c r="K533" s="3" t="s">
        <v>3454</v>
      </c>
      <c r="L533">
        <v>96</v>
      </c>
      <c r="M533" t="s">
        <v>3256</v>
      </c>
      <c r="N533" t="s">
        <v>3361</v>
      </c>
      <c r="O533" s="10">
        <v>4155551450</v>
      </c>
      <c r="P533" t="s">
        <v>3362</v>
      </c>
      <c r="Q533" t="s">
        <v>3363</v>
      </c>
      <c r="R533" t="s">
        <v>2870</v>
      </c>
      <c r="S533" t="s">
        <v>2853</v>
      </c>
      <c r="T533">
        <v>97562</v>
      </c>
      <c r="U533" t="s">
        <v>2854</v>
      </c>
      <c r="V533" t="s">
        <v>3010</v>
      </c>
      <c r="W533" t="s">
        <v>3011</v>
      </c>
      <c r="X533" t="s">
        <v>2857</v>
      </c>
    </row>
    <row r="534" spans="1:24" hidden="1" x14ac:dyDescent="0.25">
      <c r="A534">
        <v>10229</v>
      </c>
      <c r="B534">
        <v>26</v>
      </c>
      <c r="C534" s="2">
        <v>100</v>
      </c>
      <c r="D534" s="3">
        <v>4</v>
      </c>
      <c r="E534" s="4">
        <f>Table1[[#This Row],[PRICEEACH]]*Table1[[#This Row],[QUANTITYORDERED]]</f>
        <v>2600</v>
      </c>
      <c r="F534" s="1">
        <v>38049</v>
      </c>
      <c r="G534" s="12" t="s">
        <v>2848</v>
      </c>
      <c r="H534">
        <v>1</v>
      </c>
      <c r="I534">
        <v>3</v>
      </c>
      <c r="J534" s="3">
        <v>2004</v>
      </c>
      <c r="K534" s="3" t="s">
        <v>3454</v>
      </c>
      <c r="L534">
        <v>122</v>
      </c>
      <c r="M534" t="s">
        <v>3198</v>
      </c>
      <c r="N534" t="s">
        <v>3361</v>
      </c>
      <c r="O534" s="10">
        <v>4155551450</v>
      </c>
      <c r="P534" t="s">
        <v>3362</v>
      </c>
      <c r="Q534" t="s">
        <v>3363</v>
      </c>
      <c r="R534" t="s">
        <v>2870</v>
      </c>
      <c r="S534" t="s">
        <v>2853</v>
      </c>
      <c r="T534">
        <v>97562</v>
      </c>
      <c r="U534" t="s">
        <v>2854</v>
      </c>
      <c r="V534" t="s">
        <v>3010</v>
      </c>
      <c r="W534" t="s">
        <v>3011</v>
      </c>
      <c r="X534" t="s">
        <v>2867</v>
      </c>
    </row>
    <row r="535" spans="1:24" hidden="1" x14ac:dyDescent="0.25">
      <c r="A535">
        <v>10229</v>
      </c>
      <c r="B535">
        <v>36</v>
      </c>
      <c r="C535" s="2">
        <v>100</v>
      </c>
      <c r="D535" s="3">
        <v>1</v>
      </c>
      <c r="E535" s="4">
        <f>Table1[[#This Row],[PRICEEACH]]*Table1[[#This Row],[QUANTITYORDERED]]</f>
        <v>3600</v>
      </c>
      <c r="F535" s="1">
        <v>38049</v>
      </c>
      <c r="G535" s="12" t="s">
        <v>2848</v>
      </c>
      <c r="H535">
        <v>1</v>
      </c>
      <c r="I535">
        <v>3</v>
      </c>
      <c r="J535" s="3">
        <v>2004</v>
      </c>
      <c r="K535" s="3" t="s">
        <v>3454</v>
      </c>
      <c r="L535">
        <v>118</v>
      </c>
      <c r="M535" t="s">
        <v>3150</v>
      </c>
      <c r="N535" t="s">
        <v>3361</v>
      </c>
      <c r="O535" s="10">
        <v>4155551450</v>
      </c>
      <c r="P535" t="s">
        <v>3362</v>
      </c>
      <c r="Q535" t="s">
        <v>3363</v>
      </c>
      <c r="R535" t="s">
        <v>2870</v>
      </c>
      <c r="S535" t="s">
        <v>2853</v>
      </c>
      <c r="T535">
        <v>97562</v>
      </c>
      <c r="U535" t="s">
        <v>2854</v>
      </c>
      <c r="V535" t="s">
        <v>3010</v>
      </c>
      <c r="W535" t="s">
        <v>3011</v>
      </c>
      <c r="X535" t="s">
        <v>2867</v>
      </c>
    </row>
    <row r="536" spans="1:24" hidden="1" x14ac:dyDescent="0.25">
      <c r="A536">
        <v>10229</v>
      </c>
      <c r="B536">
        <v>41</v>
      </c>
      <c r="C536" s="2">
        <v>100</v>
      </c>
      <c r="D536" s="3">
        <v>10</v>
      </c>
      <c r="E536" s="4">
        <f>Table1[[#This Row],[PRICEEACH]]*Table1[[#This Row],[QUANTITYORDERED]]</f>
        <v>4100</v>
      </c>
      <c r="F536" s="1">
        <v>38049</v>
      </c>
      <c r="G536" s="12" t="s">
        <v>2848</v>
      </c>
      <c r="H536">
        <v>1</v>
      </c>
      <c r="I536">
        <v>3</v>
      </c>
      <c r="J536" s="3">
        <v>2004</v>
      </c>
      <c r="K536" s="3" t="s">
        <v>3454</v>
      </c>
      <c r="L536">
        <v>121</v>
      </c>
      <c r="M536" t="s">
        <v>3223</v>
      </c>
      <c r="N536" t="s">
        <v>3361</v>
      </c>
      <c r="O536" s="10">
        <v>4155551450</v>
      </c>
      <c r="P536" t="s">
        <v>3362</v>
      </c>
      <c r="Q536" t="s">
        <v>3363</v>
      </c>
      <c r="R536" t="s">
        <v>2870</v>
      </c>
      <c r="S536" t="s">
        <v>2853</v>
      </c>
      <c r="T536">
        <v>97562</v>
      </c>
      <c r="U536" t="s">
        <v>2854</v>
      </c>
      <c r="V536" t="s">
        <v>3010</v>
      </c>
      <c r="W536" t="s">
        <v>3011</v>
      </c>
      <c r="X536" t="s">
        <v>2867</v>
      </c>
    </row>
    <row r="537" spans="1:24" hidden="1" x14ac:dyDescent="0.25">
      <c r="A537">
        <v>10229</v>
      </c>
      <c r="B537">
        <v>48</v>
      </c>
      <c r="C537" s="2">
        <v>100</v>
      </c>
      <c r="D537" s="3">
        <v>6</v>
      </c>
      <c r="E537" s="4">
        <f>Table1[[#This Row],[PRICEEACH]]*Table1[[#This Row],[QUANTITYORDERED]]</f>
        <v>4800</v>
      </c>
      <c r="F537" s="1">
        <v>38049</v>
      </c>
      <c r="G537" s="12" t="s">
        <v>2848</v>
      </c>
      <c r="H537">
        <v>1</v>
      </c>
      <c r="I537">
        <v>3</v>
      </c>
      <c r="J537" s="3">
        <v>2004</v>
      </c>
      <c r="K537" s="3" t="s">
        <v>3454</v>
      </c>
      <c r="L537">
        <v>127</v>
      </c>
      <c r="M537" t="s">
        <v>3236</v>
      </c>
      <c r="N537" t="s">
        <v>3361</v>
      </c>
      <c r="O537" s="10">
        <v>4155551450</v>
      </c>
      <c r="P537" t="s">
        <v>3362</v>
      </c>
      <c r="Q537" t="s">
        <v>3363</v>
      </c>
      <c r="R537" t="s">
        <v>2870</v>
      </c>
      <c r="S537" t="s">
        <v>2853</v>
      </c>
      <c r="T537">
        <v>97562</v>
      </c>
      <c r="U537" t="s">
        <v>2854</v>
      </c>
      <c r="V537" t="s">
        <v>3010</v>
      </c>
      <c r="W537" t="s">
        <v>3011</v>
      </c>
      <c r="X537" t="s">
        <v>2867</v>
      </c>
    </row>
    <row r="538" spans="1:24" hidden="1" x14ac:dyDescent="0.25">
      <c r="A538">
        <v>10229</v>
      </c>
      <c r="B538">
        <v>50</v>
      </c>
      <c r="C538" s="2">
        <v>100</v>
      </c>
      <c r="D538" s="3">
        <v>9</v>
      </c>
      <c r="E538" s="4">
        <f>Table1[[#This Row],[PRICEEACH]]*Table1[[#This Row],[QUANTITYORDERED]]</f>
        <v>5000</v>
      </c>
      <c r="F538" s="1">
        <v>38049</v>
      </c>
      <c r="G538" s="12" t="s">
        <v>2848</v>
      </c>
      <c r="H538">
        <v>1</v>
      </c>
      <c r="I538">
        <v>3</v>
      </c>
      <c r="J538" s="3">
        <v>2004</v>
      </c>
      <c r="K538" s="3" t="s">
        <v>3331</v>
      </c>
      <c r="L538">
        <v>147</v>
      </c>
      <c r="M538" t="s">
        <v>3079</v>
      </c>
      <c r="N538" t="s">
        <v>3361</v>
      </c>
      <c r="O538" s="10">
        <v>4155551450</v>
      </c>
      <c r="P538" t="s">
        <v>3362</v>
      </c>
      <c r="Q538" t="s">
        <v>3363</v>
      </c>
      <c r="R538" t="s">
        <v>2870</v>
      </c>
      <c r="S538" t="s">
        <v>2853</v>
      </c>
      <c r="T538">
        <v>97562</v>
      </c>
      <c r="U538" t="s">
        <v>2854</v>
      </c>
      <c r="V538" t="s">
        <v>3010</v>
      </c>
      <c r="W538" t="s">
        <v>3011</v>
      </c>
      <c r="X538" t="s">
        <v>2867</v>
      </c>
    </row>
    <row r="539" spans="1:24" hidden="1" x14ac:dyDescent="0.25">
      <c r="A539">
        <v>10229</v>
      </c>
      <c r="B539">
        <v>50</v>
      </c>
      <c r="C539" s="2">
        <v>100</v>
      </c>
      <c r="D539" s="3">
        <v>11</v>
      </c>
      <c r="E539" s="4">
        <f>Table1[[#This Row],[PRICEEACH]]*Table1[[#This Row],[QUANTITYORDERED]]</f>
        <v>5000</v>
      </c>
      <c r="F539" s="1">
        <v>38049</v>
      </c>
      <c r="G539" s="12" t="s">
        <v>2848</v>
      </c>
      <c r="H539">
        <v>1</v>
      </c>
      <c r="I539">
        <v>3</v>
      </c>
      <c r="J539" s="3">
        <v>2004</v>
      </c>
      <c r="K539" s="3" t="s">
        <v>3331</v>
      </c>
      <c r="L539">
        <v>101</v>
      </c>
      <c r="M539" t="s">
        <v>3274</v>
      </c>
      <c r="N539" t="s">
        <v>3361</v>
      </c>
      <c r="O539" s="10">
        <v>4155551450</v>
      </c>
      <c r="P539" t="s">
        <v>3362</v>
      </c>
      <c r="Q539" t="s">
        <v>3363</v>
      </c>
      <c r="R539" t="s">
        <v>2870</v>
      </c>
      <c r="S539" t="s">
        <v>2853</v>
      </c>
      <c r="T539">
        <v>97562</v>
      </c>
      <c r="U539" t="s">
        <v>2854</v>
      </c>
      <c r="V539" t="s">
        <v>3010</v>
      </c>
      <c r="W539" t="s">
        <v>3011</v>
      </c>
      <c r="X539" t="s">
        <v>2867</v>
      </c>
    </row>
    <row r="540" spans="1:24" hidden="1" x14ac:dyDescent="0.25">
      <c r="A540">
        <v>10230</v>
      </c>
      <c r="B540">
        <v>36</v>
      </c>
      <c r="C540" s="2">
        <v>54.33</v>
      </c>
      <c r="D540" s="3">
        <v>6</v>
      </c>
      <c r="E540" s="4">
        <f>Table1[[#This Row],[PRICEEACH]]*Table1[[#This Row],[QUANTITYORDERED]]</f>
        <v>1955.8799999999999</v>
      </c>
      <c r="F540" s="1">
        <v>38049</v>
      </c>
      <c r="G540" s="12" t="s">
        <v>2848</v>
      </c>
      <c r="H540">
        <v>1</v>
      </c>
      <c r="I540">
        <v>3</v>
      </c>
      <c r="J540" s="3">
        <v>2004</v>
      </c>
      <c r="K540" s="3" t="s">
        <v>3331</v>
      </c>
      <c r="L540">
        <v>57</v>
      </c>
      <c r="M540" t="s">
        <v>3228</v>
      </c>
      <c r="N540" t="s">
        <v>3117</v>
      </c>
      <c r="O540" s="10" t="s">
        <v>3440</v>
      </c>
      <c r="P540" t="s">
        <v>3441</v>
      </c>
      <c r="Q540" t="s">
        <v>3118</v>
      </c>
      <c r="R540" t="s">
        <v>3509</v>
      </c>
      <c r="S540" t="s">
        <v>3104</v>
      </c>
      <c r="T540">
        <v>60528</v>
      </c>
      <c r="U540" t="s">
        <v>2861</v>
      </c>
      <c r="V540" t="s">
        <v>3119</v>
      </c>
      <c r="W540" t="s">
        <v>3088</v>
      </c>
      <c r="X540" t="s">
        <v>2857</v>
      </c>
    </row>
    <row r="541" spans="1:24" hidden="1" x14ac:dyDescent="0.25">
      <c r="A541">
        <v>10230</v>
      </c>
      <c r="B541">
        <v>43</v>
      </c>
      <c r="C541" s="2">
        <v>52.14</v>
      </c>
      <c r="D541" s="3">
        <v>2</v>
      </c>
      <c r="E541" s="4">
        <f>Table1[[#This Row],[PRICEEACH]]*Table1[[#This Row],[QUANTITYORDERED]]</f>
        <v>2242.02</v>
      </c>
      <c r="F541" s="1">
        <v>38049</v>
      </c>
      <c r="G541" s="12" t="s">
        <v>2848</v>
      </c>
      <c r="H541">
        <v>1</v>
      </c>
      <c r="I541">
        <v>3</v>
      </c>
      <c r="J541" s="3">
        <v>2004</v>
      </c>
      <c r="K541" s="3" t="s">
        <v>3212</v>
      </c>
      <c r="L541">
        <v>58</v>
      </c>
      <c r="M541" t="s">
        <v>3266</v>
      </c>
      <c r="N541" t="s">
        <v>3117</v>
      </c>
      <c r="O541" s="10" t="s">
        <v>3440</v>
      </c>
      <c r="P541" t="s">
        <v>3441</v>
      </c>
      <c r="Q541" t="s">
        <v>3118</v>
      </c>
      <c r="R541" t="s">
        <v>3509</v>
      </c>
      <c r="S541" t="s">
        <v>3104</v>
      </c>
      <c r="T541">
        <v>60528</v>
      </c>
      <c r="U541" t="s">
        <v>2861</v>
      </c>
      <c r="V541" t="s">
        <v>3119</v>
      </c>
      <c r="W541" t="s">
        <v>3088</v>
      </c>
      <c r="X541" t="s">
        <v>2857</v>
      </c>
    </row>
    <row r="542" spans="1:24" hidden="1" x14ac:dyDescent="0.25">
      <c r="A542">
        <v>10230</v>
      </c>
      <c r="B542">
        <v>46</v>
      </c>
      <c r="C542" s="2">
        <v>60.9</v>
      </c>
      <c r="D542" s="3">
        <v>4</v>
      </c>
      <c r="E542" s="4">
        <f>Table1[[#This Row],[PRICEEACH]]*Table1[[#This Row],[QUANTITYORDERED]]</f>
        <v>2801.4</v>
      </c>
      <c r="F542" s="1">
        <v>38049</v>
      </c>
      <c r="G542" s="12" t="s">
        <v>2848</v>
      </c>
      <c r="H542">
        <v>1</v>
      </c>
      <c r="I542">
        <v>3</v>
      </c>
      <c r="J542" s="3">
        <v>2004</v>
      </c>
      <c r="K542" s="3" t="s">
        <v>3212</v>
      </c>
      <c r="L542">
        <v>62</v>
      </c>
      <c r="M542" t="s">
        <v>3260</v>
      </c>
      <c r="N542" t="s">
        <v>3117</v>
      </c>
      <c r="O542" s="10" t="s">
        <v>3440</v>
      </c>
      <c r="P542" t="s">
        <v>3441</v>
      </c>
      <c r="Q542" t="s">
        <v>3118</v>
      </c>
      <c r="R542" t="s">
        <v>3509</v>
      </c>
      <c r="S542" t="s">
        <v>3104</v>
      </c>
      <c r="T542">
        <v>60528</v>
      </c>
      <c r="U542" t="s">
        <v>2861</v>
      </c>
      <c r="V542" t="s">
        <v>3119</v>
      </c>
      <c r="W542" t="s">
        <v>3088</v>
      </c>
      <c r="X542" t="s">
        <v>2857</v>
      </c>
    </row>
    <row r="543" spans="1:24" hidden="1" x14ac:dyDescent="0.25">
      <c r="A543">
        <v>10230</v>
      </c>
      <c r="B543">
        <v>34</v>
      </c>
      <c r="C543" s="2">
        <v>100</v>
      </c>
      <c r="D543" s="3">
        <v>7</v>
      </c>
      <c r="E543" s="4">
        <f>Table1[[#This Row],[PRICEEACH]]*Table1[[#This Row],[QUANTITYORDERED]]</f>
        <v>3400</v>
      </c>
      <c r="F543" s="1">
        <v>38049</v>
      </c>
      <c r="G543" s="12" t="s">
        <v>2848</v>
      </c>
      <c r="H543">
        <v>1</v>
      </c>
      <c r="I543">
        <v>3</v>
      </c>
      <c r="J543" s="3">
        <v>2004</v>
      </c>
      <c r="K543" s="3" t="s">
        <v>3454</v>
      </c>
      <c r="L543">
        <v>115</v>
      </c>
      <c r="M543" t="s">
        <v>3265</v>
      </c>
      <c r="N543" t="s">
        <v>3117</v>
      </c>
      <c r="O543" s="10" t="s">
        <v>3440</v>
      </c>
      <c r="P543" t="s">
        <v>3441</v>
      </c>
      <c r="Q543" t="s">
        <v>3118</v>
      </c>
      <c r="R543" t="s">
        <v>3509</v>
      </c>
      <c r="S543" t="s">
        <v>3104</v>
      </c>
      <c r="T543">
        <v>60528</v>
      </c>
      <c r="U543" t="s">
        <v>2861</v>
      </c>
      <c r="V543" t="s">
        <v>3119</v>
      </c>
      <c r="W543" t="s">
        <v>3088</v>
      </c>
      <c r="X543" t="s">
        <v>2867</v>
      </c>
    </row>
    <row r="544" spans="1:24" hidden="1" x14ac:dyDescent="0.25">
      <c r="A544">
        <v>10230</v>
      </c>
      <c r="B544">
        <v>42</v>
      </c>
      <c r="C544" s="2">
        <v>100</v>
      </c>
      <c r="D544" s="3">
        <v>3</v>
      </c>
      <c r="E544" s="4">
        <f>Table1[[#This Row],[PRICEEACH]]*Table1[[#This Row],[QUANTITYORDERED]]</f>
        <v>4200</v>
      </c>
      <c r="F544" s="1">
        <v>38049</v>
      </c>
      <c r="G544" s="12" t="s">
        <v>2848</v>
      </c>
      <c r="H544">
        <v>1</v>
      </c>
      <c r="I544">
        <v>3</v>
      </c>
      <c r="J544" s="3">
        <v>2004</v>
      </c>
      <c r="K544" s="3" t="s">
        <v>3331</v>
      </c>
      <c r="L544">
        <v>143</v>
      </c>
      <c r="M544" t="s">
        <v>3220</v>
      </c>
      <c r="N544" t="s">
        <v>3117</v>
      </c>
      <c r="O544" s="10" t="s">
        <v>3440</v>
      </c>
      <c r="P544" t="s">
        <v>3441</v>
      </c>
      <c r="Q544" t="s">
        <v>3118</v>
      </c>
      <c r="R544" t="s">
        <v>3509</v>
      </c>
      <c r="S544" t="s">
        <v>3104</v>
      </c>
      <c r="T544">
        <v>60528</v>
      </c>
      <c r="U544" t="s">
        <v>2861</v>
      </c>
      <c r="V544" t="s">
        <v>3119</v>
      </c>
      <c r="W544" t="s">
        <v>3088</v>
      </c>
      <c r="X544" t="s">
        <v>2931</v>
      </c>
    </row>
    <row r="545" spans="1:24" hidden="1" x14ac:dyDescent="0.25">
      <c r="A545">
        <v>10230</v>
      </c>
      <c r="B545">
        <v>43</v>
      </c>
      <c r="C545" s="2">
        <v>100</v>
      </c>
      <c r="D545" s="3">
        <v>1</v>
      </c>
      <c r="E545" s="4">
        <f>Table1[[#This Row],[PRICEEACH]]*Table1[[#This Row],[QUANTITYORDERED]]</f>
        <v>4300</v>
      </c>
      <c r="F545" s="1">
        <v>38049</v>
      </c>
      <c r="G545" s="12" t="s">
        <v>2848</v>
      </c>
      <c r="H545">
        <v>1</v>
      </c>
      <c r="I545">
        <v>3</v>
      </c>
      <c r="J545" s="3">
        <v>2004</v>
      </c>
      <c r="K545" s="3" t="s">
        <v>3331</v>
      </c>
      <c r="L545">
        <v>151</v>
      </c>
      <c r="M545" t="s">
        <v>3145</v>
      </c>
      <c r="N545" t="s">
        <v>3117</v>
      </c>
      <c r="O545" s="10" t="s">
        <v>3440</v>
      </c>
      <c r="P545" t="s">
        <v>3441</v>
      </c>
      <c r="Q545" t="s">
        <v>3118</v>
      </c>
      <c r="R545" t="s">
        <v>3509</v>
      </c>
      <c r="S545" t="s">
        <v>3104</v>
      </c>
      <c r="T545">
        <v>60528</v>
      </c>
      <c r="U545" t="s">
        <v>2861</v>
      </c>
      <c r="V545" t="s">
        <v>3119</v>
      </c>
      <c r="W545" t="s">
        <v>3088</v>
      </c>
      <c r="X545" t="s">
        <v>2931</v>
      </c>
    </row>
    <row r="546" spans="1:24" hidden="1" x14ac:dyDescent="0.25">
      <c r="A546">
        <v>10230</v>
      </c>
      <c r="B546">
        <v>45</v>
      </c>
      <c r="C546" s="2">
        <v>100</v>
      </c>
      <c r="D546" s="3">
        <v>5</v>
      </c>
      <c r="E546" s="4">
        <f>Table1[[#This Row],[PRICEEACH]]*Table1[[#This Row],[QUANTITYORDERED]]</f>
        <v>4500</v>
      </c>
      <c r="F546" s="1">
        <v>38049</v>
      </c>
      <c r="G546" s="12" t="s">
        <v>2848</v>
      </c>
      <c r="H546">
        <v>1</v>
      </c>
      <c r="I546">
        <v>3</v>
      </c>
      <c r="J546" s="3">
        <v>2004</v>
      </c>
      <c r="K546" s="3" t="s">
        <v>3331</v>
      </c>
      <c r="L546">
        <v>118</v>
      </c>
      <c r="M546" t="s">
        <v>3252</v>
      </c>
      <c r="N546" t="s">
        <v>3117</v>
      </c>
      <c r="O546" s="10" t="s">
        <v>3440</v>
      </c>
      <c r="P546" t="s">
        <v>3441</v>
      </c>
      <c r="Q546" t="s">
        <v>3118</v>
      </c>
      <c r="R546" t="s">
        <v>3509</v>
      </c>
      <c r="S546" t="s">
        <v>3104</v>
      </c>
      <c r="T546">
        <v>60528</v>
      </c>
      <c r="U546" t="s">
        <v>2861</v>
      </c>
      <c r="V546" t="s">
        <v>3119</v>
      </c>
      <c r="W546" t="s">
        <v>3088</v>
      </c>
      <c r="X546" t="s">
        <v>2867</v>
      </c>
    </row>
    <row r="547" spans="1:24" hidden="1" x14ac:dyDescent="0.25">
      <c r="A547">
        <v>10230</v>
      </c>
      <c r="B547">
        <v>49</v>
      </c>
      <c r="C547" s="2">
        <v>100</v>
      </c>
      <c r="D547" s="3">
        <v>8</v>
      </c>
      <c r="E547" s="4">
        <f>Table1[[#This Row],[PRICEEACH]]*Table1[[#This Row],[QUANTITYORDERED]]</f>
        <v>4900</v>
      </c>
      <c r="F547" s="1">
        <v>38049</v>
      </c>
      <c r="G547" s="12" t="s">
        <v>2848</v>
      </c>
      <c r="H547">
        <v>1</v>
      </c>
      <c r="I547">
        <v>3</v>
      </c>
      <c r="J547" s="3">
        <v>2004</v>
      </c>
      <c r="K547" s="3" t="s">
        <v>3331</v>
      </c>
      <c r="L547">
        <v>163</v>
      </c>
      <c r="M547" t="s">
        <v>3196</v>
      </c>
      <c r="N547" t="s">
        <v>3117</v>
      </c>
      <c r="O547" s="10" t="s">
        <v>3440</v>
      </c>
      <c r="P547" t="s">
        <v>3441</v>
      </c>
      <c r="Q547" t="s">
        <v>3118</v>
      </c>
      <c r="R547" t="s">
        <v>3509</v>
      </c>
      <c r="S547" t="s">
        <v>3104</v>
      </c>
      <c r="T547">
        <v>60528</v>
      </c>
      <c r="U547" t="s">
        <v>2861</v>
      </c>
      <c r="V547" t="s">
        <v>3119</v>
      </c>
      <c r="W547" t="s">
        <v>3088</v>
      </c>
      <c r="X547" t="s">
        <v>2931</v>
      </c>
    </row>
    <row r="548" spans="1:24" hidden="1" x14ac:dyDescent="0.25">
      <c r="A548">
        <v>10231</v>
      </c>
      <c r="B548">
        <v>42</v>
      </c>
      <c r="C548" s="2">
        <v>100</v>
      </c>
      <c r="D548" s="3">
        <v>2</v>
      </c>
      <c r="E548" s="4">
        <f>Table1[[#This Row],[PRICEEACH]]*Table1[[#This Row],[QUANTITYORDERED]]</f>
        <v>4200</v>
      </c>
      <c r="F548" s="1">
        <v>38049</v>
      </c>
      <c r="G548" s="12" t="s">
        <v>2848</v>
      </c>
      <c r="H548">
        <v>1</v>
      </c>
      <c r="I548">
        <v>3</v>
      </c>
      <c r="J548" s="3">
        <v>2004</v>
      </c>
      <c r="K548" s="3" t="s">
        <v>3331</v>
      </c>
      <c r="L548">
        <v>207</v>
      </c>
      <c r="M548" t="s">
        <v>3125</v>
      </c>
      <c r="N548" t="s">
        <v>3447</v>
      </c>
      <c r="O548" s="11">
        <v>34913728555</v>
      </c>
      <c r="P548" t="s">
        <v>3132</v>
      </c>
      <c r="Q548" t="s">
        <v>2947</v>
      </c>
      <c r="R548" t="s">
        <v>3514</v>
      </c>
      <c r="S548" t="s">
        <v>2948</v>
      </c>
      <c r="T548">
        <v>28023</v>
      </c>
      <c r="U548" t="s">
        <v>2861</v>
      </c>
      <c r="V548" t="s">
        <v>3133</v>
      </c>
      <c r="W548" t="s">
        <v>3134</v>
      </c>
      <c r="X548" t="s">
        <v>2931</v>
      </c>
    </row>
    <row r="549" spans="1:24" hidden="1" x14ac:dyDescent="0.25">
      <c r="A549">
        <v>10231</v>
      </c>
      <c r="B549">
        <v>49</v>
      </c>
      <c r="C549" s="2">
        <v>100</v>
      </c>
      <c r="D549" s="3">
        <v>1</v>
      </c>
      <c r="E549" s="4">
        <f>Table1[[#This Row],[PRICEEACH]]*Table1[[#This Row],[QUANTITYORDERED]]</f>
        <v>4900</v>
      </c>
      <c r="F549" s="1">
        <v>38049</v>
      </c>
      <c r="G549" s="12" t="s">
        <v>2848</v>
      </c>
      <c r="H549">
        <v>1</v>
      </c>
      <c r="I549">
        <v>3</v>
      </c>
      <c r="J549" s="3">
        <v>2004</v>
      </c>
      <c r="K549" s="3" t="s">
        <v>3331</v>
      </c>
      <c r="L549">
        <v>173</v>
      </c>
      <c r="M549" t="s">
        <v>3148</v>
      </c>
      <c r="N549" t="s">
        <v>3447</v>
      </c>
      <c r="O549" s="11">
        <v>34913728555</v>
      </c>
      <c r="P549" t="s">
        <v>3132</v>
      </c>
      <c r="Q549" t="s">
        <v>2947</v>
      </c>
      <c r="R549" t="s">
        <v>3514</v>
      </c>
      <c r="S549" t="s">
        <v>2948</v>
      </c>
      <c r="T549">
        <v>28023</v>
      </c>
      <c r="U549" t="s">
        <v>2861</v>
      </c>
      <c r="V549" t="s">
        <v>3133</v>
      </c>
      <c r="W549" t="s">
        <v>3134</v>
      </c>
      <c r="X549" t="s">
        <v>2867</v>
      </c>
    </row>
    <row r="550" spans="1:24" hidden="1" x14ac:dyDescent="0.25">
      <c r="A550">
        <v>10232</v>
      </c>
      <c r="B550">
        <v>24</v>
      </c>
      <c r="C550" s="2">
        <v>49.69</v>
      </c>
      <c r="D550" s="3">
        <v>3</v>
      </c>
      <c r="E550" s="4">
        <f>Table1[[#This Row],[PRICEEACH]]*Table1[[#This Row],[QUANTITYORDERED]]</f>
        <v>1192.56</v>
      </c>
      <c r="F550" s="1">
        <v>38049</v>
      </c>
      <c r="G550" s="12" t="s">
        <v>2848</v>
      </c>
      <c r="H550">
        <v>1</v>
      </c>
      <c r="I550">
        <v>3</v>
      </c>
      <c r="J550" s="3">
        <v>2004</v>
      </c>
      <c r="K550" s="3" t="s">
        <v>3207</v>
      </c>
      <c r="L550">
        <v>54</v>
      </c>
      <c r="M550" t="s">
        <v>3281</v>
      </c>
      <c r="N550" t="s">
        <v>3069</v>
      </c>
      <c r="O550" s="10" t="s">
        <v>3411</v>
      </c>
      <c r="P550" t="s">
        <v>3412</v>
      </c>
      <c r="Q550" t="s">
        <v>3070</v>
      </c>
      <c r="R550" t="s">
        <v>3413</v>
      </c>
      <c r="S550" t="s">
        <v>2942</v>
      </c>
      <c r="T550" t="s">
        <v>3414</v>
      </c>
      <c r="U550" t="s">
        <v>2861</v>
      </c>
      <c r="V550" t="s">
        <v>3071</v>
      </c>
      <c r="W550" t="s">
        <v>3072</v>
      </c>
      <c r="X550" t="s">
        <v>2857</v>
      </c>
    </row>
    <row r="551" spans="1:24" hidden="1" x14ac:dyDescent="0.25">
      <c r="A551">
        <v>10232</v>
      </c>
      <c r="B551">
        <v>23</v>
      </c>
      <c r="C551" s="2">
        <v>89.53</v>
      </c>
      <c r="D551" s="3">
        <v>5</v>
      </c>
      <c r="E551" s="4">
        <f>Table1[[#This Row],[PRICEEACH]]*Table1[[#This Row],[QUANTITYORDERED]]</f>
        <v>2059.19</v>
      </c>
      <c r="F551" s="1">
        <v>38049</v>
      </c>
      <c r="G551" s="12" t="s">
        <v>2848</v>
      </c>
      <c r="H551">
        <v>1</v>
      </c>
      <c r="I551">
        <v>3</v>
      </c>
      <c r="J551" s="3">
        <v>2004</v>
      </c>
      <c r="K551" s="3" t="s">
        <v>3468</v>
      </c>
      <c r="L551">
        <v>87</v>
      </c>
      <c r="M551" t="s">
        <v>3222</v>
      </c>
      <c r="N551" t="s">
        <v>3069</v>
      </c>
      <c r="O551" s="10" t="s">
        <v>3411</v>
      </c>
      <c r="P551" t="s">
        <v>3412</v>
      </c>
      <c r="Q551" t="s">
        <v>3070</v>
      </c>
      <c r="R551" t="s">
        <v>3413</v>
      </c>
      <c r="S551" t="s">
        <v>2942</v>
      </c>
      <c r="T551" t="s">
        <v>3414</v>
      </c>
      <c r="U551" t="s">
        <v>2861</v>
      </c>
      <c r="V551" t="s">
        <v>3071</v>
      </c>
      <c r="W551" t="s">
        <v>3072</v>
      </c>
      <c r="X551" t="s">
        <v>2857</v>
      </c>
    </row>
    <row r="552" spans="1:24" hidden="1" x14ac:dyDescent="0.25">
      <c r="A552">
        <v>10232</v>
      </c>
      <c r="B552">
        <v>22</v>
      </c>
      <c r="C552" s="2">
        <v>100</v>
      </c>
      <c r="D552" s="3">
        <v>6</v>
      </c>
      <c r="E552" s="4">
        <f>Table1[[#This Row],[PRICEEACH]]*Table1[[#This Row],[QUANTITYORDERED]]</f>
        <v>2200</v>
      </c>
      <c r="F552" s="1">
        <v>38049</v>
      </c>
      <c r="G552" s="12" t="s">
        <v>2848</v>
      </c>
      <c r="H552">
        <v>1</v>
      </c>
      <c r="I552">
        <v>3</v>
      </c>
      <c r="J552" s="3">
        <v>2004</v>
      </c>
      <c r="K552" s="3" t="s">
        <v>3468</v>
      </c>
      <c r="L552">
        <v>136</v>
      </c>
      <c r="M552" t="s">
        <v>3210</v>
      </c>
      <c r="N552" t="s">
        <v>3069</v>
      </c>
      <c r="O552" s="10" t="s">
        <v>3411</v>
      </c>
      <c r="P552" t="s">
        <v>3412</v>
      </c>
      <c r="Q552" t="s">
        <v>3070</v>
      </c>
      <c r="R552" t="s">
        <v>3413</v>
      </c>
      <c r="S552" t="s">
        <v>2942</v>
      </c>
      <c r="T552" t="s">
        <v>3414</v>
      </c>
      <c r="U552" t="s">
        <v>2861</v>
      </c>
      <c r="V552" t="s">
        <v>3071</v>
      </c>
      <c r="W552" t="s">
        <v>3072</v>
      </c>
      <c r="X552" t="s">
        <v>2867</v>
      </c>
    </row>
    <row r="553" spans="1:24" hidden="1" x14ac:dyDescent="0.25">
      <c r="A553">
        <v>10232</v>
      </c>
      <c r="B553">
        <v>26</v>
      </c>
      <c r="C553" s="2">
        <v>88.34</v>
      </c>
      <c r="D553" s="3">
        <v>7</v>
      </c>
      <c r="E553" s="4">
        <f>Table1[[#This Row],[PRICEEACH]]*Table1[[#This Row],[QUANTITYORDERED]]</f>
        <v>2296.84</v>
      </c>
      <c r="F553" s="1">
        <v>38049</v>
      </c>
      <c r="G553" s="12" t="s">
        <v>2848</v>
      </c>
      <c r="H553">
        <v>1</v>
      </c>
      <c r="I553">
        <v>3</v>
      </c>
      <c r="J553" s="3">
        <v>2004</v>
      </c>
      <c r="K553" s="3" t="s">
        <v>3207</v>
      </c>
      <c r="L553">
        <v>86</v>
      </c>
      <c r="M553" t="s">
        <v>3270</v>
      </c>
      <c r="N553" t="s">
        <v>3069</v>
      </c>
      <c r="O553" s="10" t="s">
        <v>3411</v>
      </c>
      <c r="P553" t="s">
        <v>3412</v>
      </c>
      <c r="Q553" t="s">
        <v>3070</v>
      </c>
      <c r="R553" t="s">
        <v>3413</v>
      </c>
      <c r="S553" t="s">
        <v>2942</v>
      </c>
      <c r="T553" t="s">
        <v>3414</v>
      </c>
      <c r="U553" t="s">
        <v>2861</v>
      </c>
      <c r="V553" t="s">
        <v>3071</v>
      </c>
      <c r="W553" t="s">
        <v>3072</v>
      </c>
      <c r="X553" t="s">
        <v>2857</v>
      </c>
    </row>
    <row r="554" spans="1:24" hidden="1" x14ac:dyDescent="0.25">
      <c r="A554">
        <v>10232</v>
      </c>
      <c r="B554">
        <v>35</v>
      </c>
      <c r="C554" s="2">
        <v>82.43</v>
      </c>
      <c r="D554" s="3">
        <v>2</v>
      </c>
      <c r="E554" s="4">
        <f>Table1[[#This Row],[PRICEEACH]]*Table1[[#This Row],[QUANTITYORDERED]]</f>
        <v>2885.05</v>
      </c>
      <c r="F554" s="1">
        <v>38049</v>
      </c>
      <c r="G554" s="12" t="s">
        <v>2848</v>
      </c>
      <c r="H554">
        <v>1</v>
      </c>
      <c r="I554">
        <v>3</v>
      </c>
      <c r="J554" s="3">
        <v>2004</v>
      </c>
      <c r="K554" s="3" t="s">
        <v>3207</v>
      </c>
      <c r="L554">
        <v>99</v>
      </c>
      <c r="M554" t="s">
        <v>3278</v>
      </c>
      <c r="N554" t="s">
        <v>3069</v>
      </c>
      <c r="O554" s="10" t="s">
        <v>3411</v>
      </c>
      <c r="P554" t="s">
        <v>3412</v>
      </c>
      <c r="Q554" t="s">
        <v>3070</v>
      </c>
      <c r="R554" t="s">
        <v>3413</v>
      </c>
      <c r="S554" t="s">
        <v>2942</v>
      </c>
      <c r="T554" t="s">
        <v>3414</v>
      </c>
      <c r="U554" t="s">
        <v>2861</v>
      </c>
      <c r="V554" t="s">
        <v>3071</v>
      </c>
      <c r="W554" t="s">
        <v>3072</v>
      </c>
      <c r="X554" t="s">
        <v>2857</v>
      </c>
    </row>
    <row r="555" spans="1:24" hidden="1" x14ac:dyDescent="0.25">
      <c r="A555">
        <v>10232</v>
      </c>
      <c r="B555">
        <v>48</v>
      </c>
      <c r="C555" s="2">
        <v>95.8</v>
      </c>
      <c r="D555" s="3">
        <v>8</v>
      </c>
      <c r="E555" s="4">
        <f>Table1[[#This Row],[PRICEEACH]]*Table1[[#This Row],[QUANTITYORDERED]]</f>
        <v>4598.3999999999996</v>
      </c>
      <c r="F555" s="1">
        <v>38049</v>
      </c>
      <c r="G555" s="12" t="s">
        <v>2848</v>
      </c>
      <c r="H555">
        <v>1</v>
      </c>
      <c r="I555">
        <v>3</v>
      </c>
      <c r="J555" s="3">
        <v>2004</v>
      </c>
      <c r="K555" s="3" t="s">
        <v>3212</v>
      </c>
      <c r="L555">
        <v>100</v>
      </c>
      <c r="M555" t="s">
        <v>3213</v>
      </c>
      <c r="N555" t="s">
        <v>3069</v>
      </c>
      <c r="O555" s="10" t="s">
        <v>3411</v>
      </c>
      <c r="P555" t="s">
        <v>3412</v>
      </c>
      <c r="Q555" t="s">
        <v>3070</v>
      </c>
      <c r="R555" t="s">
        <v>3413</v>
      </c>
      <c r="S555" t="s">
        <v>2942</v>
      </c>
      <c r="T555" t="s">
        <v>3414</v>
      </c>
      <c r="U555" t="s">
        <v>2861</v>
      </c>
      <c r="V555" t="s">
        <v>3071</v>
      </c>
      <c r="W555" t="s">
        <v>3072</v>
      </c>
      <c r="X555" t="s">
        <v>2867</v>
      </c>
    </row>
    <row r="556" spans="1:24" hidden="1" x14ac:dyDescent="0.25">
      <c r="A556">
        <v>10232</v>
      </c>
      <c r="B556">
        <v>46</v>
      </c>
      <c r="C556" s="2">
        <v>100</v>
      </c>
      <c r="D556" s="3">
        <v>4</v>
      </c>
      <c r="E556" s="4">
        <f>Table1[[#This Row],[PRICEEACH]]*Table1[[#This Row],[QUANTITYORDERED]]</f>
        <v>4600</v>
      </c>
      <c r="F556" s="1">
        <v>38049</v>
      </c>
      <c r="G556" s="12" t="s">
        <v>2848</v>
      </c>
      <c r="H556">
        <v>1</v>
      </c>
      <c r="I556">
        <v>3</v>
      </c>
      <c r="J556" s="3">
        <v>2004</v>
      </c>
      <c r="K556" s="3" t="s">
        <v>3207</v>
      </c>
      <c r="L556">
        <v>122</v>
      </c>
      <c r="M556" t="s">
        <v>3234</v>
      </c>
      <c r="N556" t="s">
        <v>3069</v>
      </c>
      <c r="O556" s="10" t="s">
        <v>3411</v>
      </c>
      <c r="P556" t="s">
        <v>3412</v>
      </c>
      <c r="Q556" t="s">
        <v>3070</v>
      </c>
      <c r="R556" t="s">
        <v>3413</v>
      </c>
      <c r="S556" t="s">
        <v>2942</v>
      </c>
      <c r="T556" t="s">
        <v>3414</v>
      </c>
      <c r="U556" t="s">
        <v>2861</v>
      </c>
      <c r="V556" t="s">
        <v>3071</v>
      </c>
      <c r="W556" t="s">
        <v>3072</v>
      </c>
      <c r="X556" t="s">
        <v>2867</v>
      </c>
    </row>
    <row r="557" spans="1:24" hidden="1" x14ac:dyDescent="0.25">
      <c r="A557">
        <v>10232</v>
      </c>
      <c r="B557">
        <v>48</v>
      </c>
      <c r="C557" s="2">
        <v>96.16</v>
      </c>
      <c r="D557" s="3">
        <v>1</v>
      </c>
      <c r="E557" s="4">
        <f>Table1[[#This Row],[PRICEEACH]]*Table1[[#This Row],[QUANTITYORDERED]]</f>
        <v>4615.68</v>
      </c>
      <c r="F557" s="1">
        <v>38049</v>
      </c>
      <c r="G557" s="12" t="s">
        <v>2848</v>
      </c>
      <c r="H557">
        <v>1</v>
      </c>
      <c r="I557">
        <v>3</v>
      </c>
      <c r="J557" s="3">
        <v>2004</v>
      </c>
      <c r="K557" s="3" t="s">
        <v>3207</v>
      </c>
      <c r="L557">
        <v>100</v>
      </c>
      <c r="M557" t="s">
        <v>3277</v>
      </c>
      <c r="N557" t="s">
        <v>3069</v>
      </c>
      <c r="O557" s="10" t="s">
        <v>3411</v>
      </c>
      <c r="P557" t="s">
        <v>3412</v>
      </c>
      <c r="Q557" t="s">
        <v>3070</v>
      </c>
      <c r="R557" t="s">
        <v>3413</v>
      </c>
      <c r="S557" t="s">
        <v>2942</v>
      </c>
      <c r="T557" t="s">
        <v>3414</v>
      </c>
      <c r="U557" t="s">
        <v>2861</v>
      </c>
      <c r="V557" t="s">
        <v>3071</v>
      </c>
      <c r="W557" t="s">
        <v>3072</v>
      </c>
      <c r="X557" t="s">
        <v>2867</v>
      </c>
    </row>
    <row r="558" spans="1:24" hidden="1" x14ac:dyDescent="0.25">
      <c r="A558">
        <v>10233</v>
      </c>
      <c r="B558">
        <v>29</v>
      </c>
      <c r="C558" s="2">
        <v>82.4</v>
      </c>
      <c r="D558" s="3">
        <v>1</v>
      </c>
      <c r="E558" s="4">
        <f>Table1[[#This Row],[PRICEEACH]]*Table1[[#This Row],[QUANTITYORDERED]]</f>
        <v>2389.6000000000004</v>
      </c>
      <c r="F558" s="1">
        <v>38049</v>
      </c>
      <c r="G558" s="12" t="s">
        <v>2848</v>
      </c>
      <c r="H558">
        <v>1</v>
      </c>
      <c r="I558">
        <v>3</v>
      </c>
      <c r="J558" s="3">
        <v>2004</v>
      </c>
      <c r="K558" s="3" t="s">
        <v>3207</v>
      </c>
      <c r="L558">
        <v>72</v>
      </c>
      <c r="M558" t="s">
        <v>3273</v>
      </c>
      <c r="N558" t="s">
        <v>3306</v>
      </c>
      <c r="O558" s="10">
        <v>2015559350</v>
      </c>
      <c r="P558" t="s">
        <v>3307</v>
      </c>
      <c r="Q558" t="s">
        <v>2900</v>
      </c>
      <c r="R558" t="s">
        <v>2901</v>
      </c>
      <c r="S558" t="s">
        <v>2853</v>
      </c>
      <c r="T558">
        <v>94019</v>
      </c>
      <c r="U558" t="s">
        <v>2854</v>
      </c>
      <c r="V558" t="s">
        <v>2873</v>
      </c>
      <c r="W558" t="s">
        <v>2902</v>
      </c>
      <c r="X558" t="s">
        <v>2857</v>
      </c>
    </row>
    <row r="559" spans="1:24" hidden="1" x14ac:dyDescent="0.25">
      <c r="A559">
        <v>10233</v>
      </c>
      <c r="B559">
        <v>36</v>
      </c>
      <c r="C559" s="2">
        <v>70.67</v>
      </c>
      <c r="D559" s="3">
        <v>3</v>
      </c>
      <c r="E559" s="4">
        <f>Table1[[#This Row],[PRICEEACH]]*Table1[[#This Row],[QUANTITYORDERED]]</f>
        <v>2544.12</v>
      </c>
      <c r="F559" s="1">
        <v>38049</v>
      </c>
      <c r="G559" s="12" t="s">
        <v>2848</v>
      </c>
      <c r="H559">
        <v>1</v>
      </c>
      <c r="I559">
        <v>3</v>
      </c>
      <c r="J559" s="3">
        <v>2004</v>
      </c>
      <c r="K559" s="3" t="s">
        <v>3207</v>
      </c>
      <c r="L559">
        <v>66</v>
      </c>
      <c r="M559" t="s">
        <v>3268</v>
      </c>
      <c r="N559" t="s">
        <v>3306</v>
      </c>
      <c r="O559" s="10">
        <v>2015559350</v>
      </c>
      <c r="P559" t="s">
        <v>3307</v>
      </c>
      <c r="Q559" t="s">
        <v>2900</v>
      </c>
      <c r="R559" t="s">
        <v>2901</v>
      </c>
      <c r="S559" t="s">
        <v>2853</v>
      </c>
      <c r="T559">
        <v>94019</v>
      </c>
      <c r="U559" t="s">
        <v>2854</v>
      </c>
      <c r="V559" t="s">
        <v>2873</v>
      </c>
      <c r="W559" t="s">
        <v>2902</v>
      </c>
      <c r="X559" t="s">
        <v>2857</v>
      </c>
    </row>
    <row r="560" spans="1:24" hidden="1" x14ac:dyDescent="0.25">
      <c r="A560">
        <v>10233</v>
      </c>
      <c r="B560">
        <v>40</v>
      </c>
      <c r="C560" s="2">
        <v>94.71</v>
      </c>
      <c r="D560" s="3">
        <v>2</v>
      </c>
      <c r="E560" s="4">
        <f>Table1[[#This Row],[PRICEEACH]]*Table1[[#This Row],[QUANTITYORDERED]]</f>
        <v>3788.3999999999996</v>
      </c>
      <c r="F560" s="1">
        <v>38049</v>
      </c>
      <c r="G560" s="12" t="s">
        <v>2848</v>
      </c>
      <c r="H560">
        <v>1</v>
      </c>
      <c r="I560">
        <v>3</v>
      </c>
      <c r="J560" s="3">
        <v>2004</v>
      </c>
      <c r="K560" s="3" t="s">
        <v>3468</v>
      </c>
      <c r="L560">
        <v>88</v>
      </c>
      <c r="M560" t="s">
        <v>3243</v>
      </c>
      <c r="N560" t="s">
        <v>3306</v>
      </c>
      <c r="O560" s="10">
        <v>2015559350</v>
      </c>
      <c r="P560" t="s">
        <v>3307</v>
      </c>
      <c r="Q560" t="s">
        <v>2900</v>
      </c>
      <c r="R560" t="s">
        <v>2901</v>
      </c>
      <c r="S560" t="s">
        <v>2853</v>
      </c>
      <c r="T560">
        <v>94019</v>
      </c>
      <c r="U560" t="s">
        <v>2854</v>
      </c>
      <c r="V560" t="s">
        <v>2873</v>
      </c>
      <c r="W560" t="s">
        <v>2902</v>
      </c>
      <c r="X560" t="s">
        <v>2867</v>
      </c>
    </row>
    <row r="561" spans="1:24" hidden="1" x14ac:dyDescent="0.25">
      <c r="A561">
        <v>10386</v>
      </c>
      <c r="B561">
        <v>22</v>
      </c>
      <c r="C561" s="2">
        <v>57.55</v>
      </c>
      <c r="D561" s="3">
        <v>6</v>
      </c>
      <c r="E561" s="4">
        <f>Table1[[#This Row],[PRICEEACH]]*Table1[[#This Row],[QUANTITYORDERED]]</f>
        <v>1266.0999999999999</v>
      </c>
      <c r="F561" s="1">
        <v>38414</v>
      </c>
      <c r="G561" s="12" t="s">
        <v>3084</v>
      </c>
      <c r="H561">
        <v>1</v>
      </c>
      <c r="I561">
        <v>3</v>
      </c>
      <c r="J561" s="3">
        <v>2005</v>
      </c>
      <c r="K561" s="3" t="s">
        <v>3468</v>
      </c>
      <c r="L561">
        <v>105</v>
      </c>
      <c r="M561" t="s">
        <v>3219</v>
      </c>
      <c r="N561" t="s">
        <v>3329</v>
      </c>
      <c r="O561" s="10" t="s">
        <v>3330</v>
      </c>
      <c r="P561" t="s">
        <v>2946</v>
      </c>
      <c r="Q561" t="s">
        <v>2947</v>
      </c>
      <c r="R561" t="s">
        <v>3485</v>
      </c>
      <c r="S561" t="s">
        <v>2948</v>
      </c>
      <c r="T561">
        <v>28034</v>
      </c>
      <c r="U561" t="s">
        <v>2861</v>
      </c>
      <c r="V561" t="s">
        <v>2949</v>
      </c>
      <c r="W561" t="s">
        <v>2950</v>
      </c>
      <c r="X561" t="s">
        <v>2857</v>
      </c>
    </row>
    <row r="562" spans="1:24" hidden="1" x14ac:dyDescent="0.25">
      <c r="A562">
        <v>10386</v>
      </c>
      <c r="B562">
        <v>25</v>
      </c>
      <c r="C562" s="2">
        <v>54.57</v>
      </c>
      <c r="D562" s="3">
        <v>7</v>
      </c>
      <c r="E562" s="4">
        <f>Table1[[#This Row],[PRICEEACH]]*Table1[[#This Row],[QUANTITYORDERED]]</f>
        <v>1364.25</v>
      </c>
      <c r="F562" s="1">
        <v>38414</v>
      </c>
      <c r="G562" s="12" t="s">
        <v>3084</v>
      </c>
      <c r="H562">
        <v>1</v>
      </c>
      <c r="I562">
        <v>3</v>
      </c>
      <c r="J562" s="3">
        <v>2005</v>
      </c>
      <c r="K562" s="3" t="s">
        <v>3181</v>
      </c>
      <c r="L562">
        <v>157</v>
      </c>
      <c r="M562" t="s">
        <v>3182</v>
      </c>
      <c r="N562" t="s">
        <v>3329</v>
      </c>
      <c r="O562" s="10" t="s">
        <v>3330</v>
      </c>
      <c r="P562" t="s">
        <v>2946</v>
      </c>
      <c r="Q562" t="s">
        <v>2947</v>
      </c>
      <c r="R562" t="s">
        <v>3485</v>
      </c>
      <c r="S562" t="s">
        <v>2948</v>
      </c>
      <c r="T562">
        <v>28034</v>
      </c>
      <c r="U562" t="s">
        <v>2861</v>
      </c>
      <c r="V562" t="s">
        <v>2949</v>
      </c>
      <c r="W562" t="s">
        <v>2950</v>
      </c>
      <c r="X562" t="s">
        <v>2857</v>
      </c>
    </row>
    <row r="563" spans="1:24" hidden="1" x14ac:dyDescent="0.25">
      <c r="A563">
        <v>10386</v>
      </c>
      <c r="B563">
        <v>33</v>
      </c>
      <c r="C563" s="2">
        <v>41.71</v>
      </c>
      <c r="D563" s="3">
        <v>11</v>
      </c>
      <c r="E563" s="4">
        <f>Table1[[#This Row],[PRICEEACH]]*Table1[[#This Row],[QUANTITYORDERED]]</f>
        <v>1376.43</v>
      </c>
      <c r="F563" s="1">
        <v>38414</v>
      </c>
      <c r="G563" s="12" t="s">
        <v>3084</v>
      </c>
      <c r="H563">
        <v>1</v>
      </c>
      <c r="I563">
        <v>3</v>
      </c>
      <c r="J563" s="3">
        <v>2005</v>
      </c>
      <c r="K563" s="3" t="s">
        <v>3181</v>
      </c>
      <c r="L563">
        <v>109</v>
      </c>
      <c r="M563" t="s">
        <v>3231</v>
      </c>
      <c r="N563" t="s">
        <v>3329</v>
      </c>
      <c r="O563" s="10" t="s">
        <v>3330</v>
      </c>
      <c r="P563" t="s">
        <v>2946</v>
      </c>
      <c r="Q563" t="s">
        <v>2947</v>
      </c>
      <c r="R563" t="s">
        <v>3485</v>
      </c>
      <c r="S563" t="s">
        <v>2948</v>
      </c>
      <c r="T563">
        <v>28034</v>
      </c>
      <c r="U563" t="s">
        <v>2861</v>
      </c>
      <c r="V563" t="s">
        <v>2949</v>
      </c>
      <c r="W563" t="s">
        <v>2950</v>
      </c>
      <c r="X563" t="s">
        <v>2857</v>
      </c>
    </row>
    <row r="564" spans="1:24" hidden="1" x14ac:dyDescent="0.25">
      <c r="A564">
        <v>10386</v>
      </c>
      <c r="B564">
        <v>21</v>
      </c>
      <c r="C564" s="2">
        <v>74.77</v>
      </c>
      <c r="D564" s="3">
        <v>18</v>
      </c>
      <c r="E564" s="4">
        <f>Table1[[#This Row],[PRICEEACH]]*Table1[[#This Row],[QUANTITYORDERED]]</f>
        <v>1570.1699999999998</v>
      </c>
      <c r="F564" s="1">
        <v>38414</v>
      </c>
      <c r="G564" s="12" t="s">
        <v>3084</v>
      </c>
      <c r="H564">
        <v>1</v>
      </c>
      <c r="I564">
        <v>3</v>
      </c>
      <c r="J564" s="3">
        <v>2005</v>
      </c>
      <c r="K564" s="3" t="s">
        <v>3181</v>
      </c>
      <c r="L564">
        <v>84</v>
      </c>
      <c r="M564" t="s">
        <v>3201</v>
      </c>
      <c r="N564" t="s">
        <v>3329</v>
      </c>
      <c r="O564" s="10" t="s">
        <v>3330</v>
      </c>
      <c r="P564" t="s">
        <v>2946</v>
      </c>
      <c r="Q564" t="s">
        <v>2947</v>
      </c>
      <c r="R564" t="s">
        <v>3485</v>
      </c>
      <c r="S564" t="s">
        <v>2948</v>
      </c>
      <c r="T564">
        <v>28034</v>
      </c>
      <c r="U564" t="s">
        <v>2861</v>
      </c>
      <c r="V564" t="s">
        <v>2949</v>
      </c>
      <c r="W564" t="s">
        <v>2950</v>
      </c>
      <c r="X564" t="s">
        <v>2857</v>
      </c>
    </row>
    <row r="565" spans="1:24" hidden="1" x14ac:dyDescent="0.25">
      <c r="A565">
        <v>10386</v>
      </c>
      <c r="B565">
        <v>39</v>
      </c>
      <c r="C565" s="2">
        <v>55.96</v>
      </c>
      <c r="D565" s="3">
        <v>1</v>
      </c>
      <c r="E565" s="4">
        <f>Table1[[#This Row],[PRICEEACH]]*Table1[[#This Row],[QUANTITYORDERED]]</f>
        <v>2182.44</v>
      </c>
      <c r="F565" s="1">
        <v>38414</v>
      </c>
      <c r="G565" s="12" t="s">
        <v>3084</v>
      </c>
      <c r="H565">
        <v>1</v>
      </c>
      <c r="I565">
        <v>3</v>
      </c>
      <c r="J565" s="3">
        <v>2005</v>
      </c>
      <c r="K565" s="3" t="s">
        <v>3181</v>
      </c>
      <c r="L565">
        <v>68</v>
      </c>
      <c r="M565" t="s">
        <v>3240</v>
      </c>
      <c r="N565" t="s">
        <v>3329</v>
      </c>
      <c r="O565" s="10" t="s">
        <v>3330</v>
      </c>
      <c r="P565" t="s">
        <v>2946</v>
      </c>
      <c r="Q565" t="s">
        <v>2947</v>
      </c>
      <c r="R565" t="s">
        <v>3485</v>
      </c>
      <c r="S565" t="s">
        <v>2948</v>
      </c>
      <c r="T565">
        <v>28034</v>
      </c>
      <c r="U565" t="s">
        <v>2861</v>
      </c>
      <c r="V565" t="s">
        <v>2949</v>
      </c>
      <c r="W565" t="s">
        <v>2950</v>
      </c>
      <c r="X565" t="s">
        <v>2857</v>
      </c>
    </row>
    <row r="566" spans="1:24" hidden="1" x14ac:dyDescent="0.25">
      <c r="A566">
        <v>10386</v>
      </c>
      <c r="B566">
        <v>35</v>
      </c>
      <c r="C566" s="2">
        <v>63.76</v>
      </c>
      <c r="D566" s="3">
        <v>9</v>
      </c>
      <c r="E566" s="4">
        <f>Table1[[#This Row],[PRICEEACH]]*Table1[[#This Row],[QUANTITYORDERED]]</f>
        <v>2231.6</v>
      </c>
      <c r="F566" s="1">
        <v>38414</v>
      </c>
      <c r="G566" s="12" t="s">
        <v>3084</v>
      </c>
      <c r="H566">
        <v>1</v>
      </c>
      <c r="I566">
        <v>3</v>
      </c>
      <c r="J566" s="3">
        <v>2005</v>
      </c>
      <c r="K566" s="3" t="s">
        <v>3468</v>
      </c>
      <c r="L566">
        <v>65</v>
      </c>
      <c r="M566" t="s">
        <v>3246</v>
      </c>
      <c r="N566" t="s">
        <v>3329</v>
      </c>
      <c r="O566" s="10" t="s">
        <v>3330</v>
      </c>
      <c r="P566" t="s">
        <v>2946</v>
      </c>
      <c r="Q566" t="s">
        <v>2947</v>
      </c>
      <c r="R566" t="s">
        <v>3485</v>
      </c>
      <c r="S566" t="s">
        <v>2948</v>
      </c>
      <c r="T566">
        <v>28034</v>
      </c>
      <c r="U566" t="s">
        <v>2861</v>
      </c>
      <c r="V566" t="s">
        <v>2949</v>
      </c>
      <c r="W566" t="s">
        <v>2950</v>
      </c>
      <c r="X566" t="s">
        <v>2857</v>
      </c>
    </row>
    <row r="567" spans="1:24" hidden="1" x14ac:dyDescent="0.25">
      <c r="A567">
        <v>10386</v>
      </c>
      <c r="B567">
        <v>29</v>
      </c>
      <c r="C567" s="2">
        <v>85.76</v>
      </c>
      <c r="D567" s="3">
        <v>13</v>
      </c>
      <c r="E567" s="4">
        <f>Table1[[#This Row],[PRICEEACH]]*Table1[[#This Row],[QUANTITYORDERED]]</f>
        <v>2487.04</v>
      </c>
      <c r="F567" s="1">
        <v>38414</v>
      </c>
      <c r="G567" s="12" t="s">
        <v>3084</v>
      </c>
      <c r="H567">
        <v>1</v>
      </c>
      <c r="I567">
        <v>3</v>
      </c>
      <c r="J567" s="3">
        <v>2005</v>
      </c>
      <c r="K567" s="3" t="s">
        <v>3207</v>
      </c>
      <c r="L567">
        <v>90</v>
      </c>
      <c r="M567" t="s">
        <v>3271</v>
      </c>
      <c r="N567" t="s">
        <v>3329</v>
      </c>
      <c r="O567" s="10" t="s">
        <v>3330</v>
      </c>
      <c r="P567" t="s">
        <v>2946</v>
      </c>
      <c r="Q567" t="s">
        <v>2947</v>
      </c>
      <c r="R567" t="s">
        <v>3485</v>
      </c>
      <c r="S567" t="s">
        <v>2948</v>
      </c>
      <c r="T567">
        <v>28034</v>
      </c>
      <c r="U567" t="s">
        <v>2861</v>
      </c>
      <c r="V567" t="s">
        <v>2949</v>
      </c>
      <c r="W567" t="s">
        <v>2950</v>
      </c>
      <c r="X567" t="s">
        <v>2857</v>
      </c>
    </row>
    <row r="568" spans="1:24" hidden="1" x14ac:dyDescent="0.25">
      <c r="A568">
        <v>10386</v>
      </c>
      <c r="B568">
        <v>30</v>
      </c>
      <c r="C568" s="2">
        <v>95.48</v>
      </c>
      <c r="D568" s="3">
        <v>3</v>
      </c>
      <c r="E568" s="4">
        <f>Table1[[#This Row],[PRICEEACH]]*Table1[[#This Row],[QUANTITYORDERED]]</f>
        <v>2864.4</v>
      </c>
      <c r="F568" s="1">
        <v>38414</v>
      </c>
      <c r="G568" s="12" t="s">
        <v>3084</v>
      </c>
      <c r="H568">
        <v>1</v>
      </c>
      <c r="I568">
        <v>3</v>
      </c>
      <c r="J568" s="3">
        <v>2005</v>
      </c>
      <c r="K568" s="3" t="s">
        <v>3207</v>
      </c>
      <c r="L568">
        <v>99</v>
      </c>
      <c r="M568" t="s">
        <v>3278</v>
      </c>
      <c r="N568" t="s">
        <v>3329</v>
      </c>
      <c r="O568" s="10" t="s">
        <v>3330</v>
      </c>
      <c r="P568" t="s">
        <v>2946</v>
      </c>
      <c r="Q568" t="s">
        <v>2947</v>
      </c>
      <c r="R568" t="s">
        <v>3485</v>
      </c>
      <c r="S568" t="s">
        <v>2948</v>
      </c>
      <c r="T568">
        <v>28034</v>
      </c>
      <c r="U568" t="s">
        <v>2861</v>
      </c>
      <c r="V568" t="s">
        <v>2949</v>
      </c>
      <c r="W568" t="s">
        <v>2950</v>
      </c>
      <c r="X568" t="s">
        <v>2857</v>
      </c>
    </row>
    <row r="569" spans="1:24" hidden="1" x14ac:dyDescent="0.25">
      <c r="A569">
        <v>10386</v>
      </c>
      <c r="B569">
        <v>41</v>
      </c>
      <c r="C569" s="2">
        <v>73.319999999999993</v>
      </c>
      <c r="D569" s="3">
        <v>12</v>
      </c>
      <c r="E569" s="4">
        <f>Table1[[#This Row],[PRICEEACH]]*Table1[[#This Row],[QUANTITYORDERED]]</f>
        <v>3006.12</v>
      </c>
      <c r="F569" s="1">
        <v>38414</v>
      </c>
      <c r="G569" s="12" t="s">
        <v>3084</v>
      </c>
      <c r="H569">
        <v>1</v>
      </c>
      <c r="I569">
        <v>3</v>
      </c>
      <c r="J569" s="3">
        <v>2005</v>
      </c>
      <c r="K569" s="3" t="s">
        <v>3181</v>
      </c>
      <c r="L569">
        <v>68</v>
      </c>
      <c r="M569" t="s">
        <v>3250</v>
      </c>
      <c r="N569" t="s">
        <v>3329</v>
      </c>
      <c r="O569" s="10" t="s">
        <v>3330</v>
      </c>
      <c r="P569" t="s">
        <v>2946</v>
      </c>
      <c r="Q569" t="s">
        <v>2947</v>
      </c>
      <c r="R569" t="s">
        <v>3485</v>
      </c>
      <c r="S569" t="s">
        <v>2948</v>
      </c>
      <c r="T569">
        <v>28034</v>
      </c>
      <c r="U569" t="s">
        <v>2861</v>
      </c>
      <c r="V569" t="s">
        <v>2949</v>
      </c>
      <c r="W569" t="s">
        <v>2950</v>
      </c>
      <c r="X569" t="s">
        <v>2867</v>
      </c>
    </row>
    <row r="570" spans="1:24" hidden="1" x14ac:dyDescent="0.25">
      <c r="A570">
        <v>10386</v>
      </c>
      <c r="B570">
        <v>32</v>
      </c>
      <c r="C570" s="2">
        <v>94.34</v>
      </c>
      <c r="D570" s="3">
        <v>17</v>
      </c>
      <c r="E570" s="4">
        <f>Table1[[#This Row],[PRICEEACH]]*Table1[[#This Row],[QUANTITYORDERED]]</f>
        <v>3018.88</v>
      </c>
      <c r="F570" s="1">
        <v>38414</v>
      </c>
      <c r="G570" s="12" t="s">
        <v>3084</v>
      </c>
      <c r="H570">
        <v>1</v>
      </c>
      <c r="I570">
        <v>3</v>
      </c>
      <c r="J570" s="3">
        <v>2005</v>
      </c>
      <c r="K570" s="3" t="s">
        <v>3181</v>
      </c>
      <c r="L570">
        <v>80</v>
      </c>
      <c r="M570" t="s">
        <v>3276</v>
      </c>
      <c r="N570" t="s">
        <v>3329</v>
      </c>
      <c r="O570" s="10" t="s">
        <v>3330</v>
      </c>
      <c r="P570" t="s">
        <v>2946</v>
      </c>
      <c r="Q570" t="s">
        <v>2947</v>
      </c>
      <c r="R570" t="s">
        <v>3485</v>
      </c>
      <c r="S570" t="s">
        <v>2948</v>
      </c>
      <c r="T570">
        <v>28034</v>
      </c>
      <c r="U570" t="s">
        <v>2861</v>
      </c>
      <c r="V570" t="s">
        <v>2949</v>
      </c>
      <c r="W570" t="s">
        <v>2950</v>
      </c>
      <c r="X570" t="s">
        <v>2867</v>
      </c>
    </row>
    <row r="571" spans="1:24" hidden="1" x14ac:dyDescent="0.25">
      <c r="A571">
        <v>10386</v>
      </c>
      <c r="B571">
        <v>37</v>
      </c>
      <c r="C571" s="2">
        <v>83.84</v>
      </c>
      <c r="D571" s="3">
        <v>14</v>
      </c>
      <c r="E571" s="4">
        <f>Table1[[#This Row],[PRICEEACH]]*Table1[[#This Row],[QUANTITYORDERED]]</f>
        <v>3102.08</v>
      </c>
      <c r="F571" s="1">
        <v>38414</v>
      </c>
      <c r="G571" s="12" t="s">
        <v>3084</v>
      </c>
      <c r="H571">
        <v>1</v>
      </c>
      <c r="I571">
        <v>3</v>
      </c>
      <c r="J571" s="3">
        <v>2005</v>
      </c>
      <c r="K571" s="3" t="s">
        <v>3181</v>
      </c>
      <c r="L571">
        <v>99</v>
      </c>
      <c r="M571" t="s">
        <v>3272</v>
      </c>
      <c r="N571" t="s">
        <v>3329</v>
      </c>
      <c r="O571" s="10" t="s">
        <v>3330</v>
      </c>
      <c r="P571" t="s">
        <v>2946</v>
      </c>
      <c r="Q571" t="s">
        <v>2947</v>
      </c>
      <c r="R571" t="s">
        <v>3485</v>
      </c>
      <c r="S571" t="s">
        <v>2948</v>
      </c>
      <c r="T571">
        <v>28034</v>
      </c>
      <c r="U571" t="s">
        <v>2861</v>
      </c>
      <c r="V571" t="s">
        <v>2949</v>
      </c>
      <c r="W571" t="s">
        <v>2950</v>
      </c>
      <c r="X571" t="s">
        <v>2867</v>
      </c>
    </row>
    <row r="572" spans="1:24" hidden="1" x14ac:dyDescent="0.25">
      <c r="A572">
        <v>10386</v>
      </c>
      <c r="B572">
        <v>50</v>
      </c>
      <c r="C572" s="2">
        <v>63.34</v>
      </c>
      <c r="D572" s="3">
        <v>8</v>
      </c>
      <c r="E572" s="4">
        <f>Table1[[#This Row],[PRICEEACH]]*Table1[[#This Row],[QUANTITYORDERED]]</f>
        <v>3167</v>
      </c>
      <c r="F572" s="1">
        <v>38414</v>
      </c>
      <c r="G572" s="12" t="s">
        <v>3084</v>
      </c>
      <c r="H572">
        <v>1</v>
      </c>
      <c r="I572">
        <v>3</v>
      </c>
      <c r="J572" s="3">
        <v>2005</v>
      </c>
      <c r="K572" s="3" t="s">
        <v>3181</v>
      </c>
      <c r="L572">
        <v>72</v>
      </c>
      <c r="M572" t="s">
        <v>3254</v>
      </c>
      <c r="N572" t="s">
        <v>3329</v>
      </c>
      <c r="O572" s="10" t="s">
        <v>3330</v>
      </c>
      <c r="P572" t="s">
        <v>2946</v>
      </c>
      <c r="Q572" t="s">
        <v>2947</v>
      </c>
      <c r="R572" t="s">
        <v>3485</v>
      </c>
      <c r="S572" t="s">
        <v>2948</v>
      </c>
      <c r="T572">
        <v>28034</v>
      </c>
      <c r="U572" t="s">
        <v>2861</v>
      </c>
      <c r="V572" t="s">
        <v>2949</v>
      </c>
      <c r="W572" t="s">
        <v>2950</v>
      </c>
      <c r="X572" t="s">
        <v>2867</v>
      </c>
    </row>
    <row r="573" spans="1:24" hidden="1" x14ac:dyDescent="0.25">
      <c r="A573">
        <v>10386</v>
      </c>
      <c r="B573">
        <v>37</v>
      </c>
      <c r="C573" s="2">
        <v>93.01</v>
      </c>
      <c r="D573" s="3">
        <v>5</v>
      </c>
      <c r="E573" s="4">
        <f>Table1[[#This Row],[PRICEEACH]]*Table1[[#This Row],[QUANTITYORDERED]]</f>
        <v>3441.3700000000003</v>
      </c>
      <c r="F573" s="1">
        <v>38414</v>
      </c>
      <c r="G573" s="12" t="s">
        <v>3084</v>
      </c>
      <c r="H573">
        <v>1</v>
      </c>
      <c r="I573">
        <v>3</v>
      </c>
      <c r="J573" s="3">
        <v>2005</v>
      </c>
      <c r="K573" s="3" t="s">
        <v>3207</v>
      </c>
      <c r="L573">
        <v>86</v>
      </c>
      <c r="M573" t="s">
        <v>3208</v>
      </c>
      <c r="N573" t="s">
        <v>3329</v>
      </c>
      <c r="O573" s="10" t="s">
        <v>3330</v>
      </c>
      <c r="P573" t="s">
        <v>2946</v>
      </c>
      <c r="Q573" t="s">
        <v>2947</v>
      </c>
      <c r="R573" t="s">
        <v>3485</v>
      </c>
      <c r="S573" t="s">
        <v>2948</v>
      </c>
      <c r="T573">
        <v>28034</v>
      </c>
      <c r="U573" t="s">
        <v>2861</v>
      </c>
      <c r="V573" t="s">
        <v>2949</v>
      </c>
      <c r="W573" t="s">
        <v>2950</v>
      </c>
      <c r="X573" t="s">
        <v>2867</v>
      </c>
    </row>
    <row r="574" spans="1:24" hidden="1" x14ac:dyDescent="0.25">
      <c r="A574">
        <v>10386</v>
      </c>
      <c r="B574">
        <v>37</v>
      </c>
      <c r="C574" s="2">
        <v>100</v>
      </c>
      <c r="D574" s="3">
        <v>10</v>
      </c>
      <c r="E574" s="4">
        <f>Table1[[#This Row],[PRICEEACH]]*Table1[[#This Row],[QUANTITYORDERED]]</f>
        <v>3700</v>
      </c>
      <c r="F574" s="1">
        <v>38414</v>
      </c>
      <c r="G574" s="12" t="s">
        <v>3084</v>
      </c>
      <c r="H574">
        <v>1</v>
      </c>
      <c r="I574">
        <v>3</v>
      </c>
      <c r="J574" s="3">
        <v>2005</v>
      </c>
      <c r="K574" s="3" t="s">
        <v>3207</v>
      </c>
      <c r="L574">
        <v>72</v>
      </c>
      <c r="M574" t="s">
        <v>3273</v>
      </c>
      <c r="N574" t="s">
        <v>3329</v>
      </c>
      <c r="O574" s="10" t="s">
        <v>3330</v>
      </c>
      <c r="P574" t="s">
        <v>2946</v>
      </c>
      <c r="Q574" t="s">
        <v>2947</v>
      </c>
      <c r="R574" t="s">
        <v>3485</v>
      </c>
      <c r="S574" t="s">
        <v>2948</v>
      </c>
      <c r="T574">
        <v>28034</v>
      </c>
      <c r="U574" t="s">
        <v>2861</v>
      </c>
      <c r="V574" t="s">
        <v>2949</v>
      </c>
      <c r="W574" t="s">
        <v>2950</v>
      </c>
      <c r="X574" t="s">
        <v>2867</v>
      </c>
    </row>
    <row r="575" spans="1:24" hidden="1" x14ac:dyDescent="0.25">
      <c r="A575">
        <v>10386</v>
      </c>
      <c r="B575">
        <v>44</v>
      </c>
      <c r="C575" s="2">
        <v>86.4</v>
      </c>
      <c r="D575" s="3">
        <v>15</v>
      </c>
      <c r="E575" s="4">
        <f>Table1[[#This Row],[PRICEEACH]]*Table1[[#This Row],[QUANTITYORDERED]]</f>
        <v>3801.6000000000004</v>
      </c>
      <c r="F575" s="1">
        <v>38414</v>
      </c>
      <c r="G575" s="12" t="s">
        <v>3084</v>
      </c>
      <c r="H575">
        <v>1</v>
      </c>
      <c r="I575">
        <v>3</v>
      </c>
      <c r="J575" s="3">
        <v>2005</v>
      </c>
      <c r="K575" s="3" t="s">
        <v>3181</v>
      </c>
      <c r="L575">
        <v>74</v>
      </c>
      <c r="M575" t="s">
        <v>3279</v>
      </c>
      <c r="N575" t="s">
        <v>3329</v>
      </c>
      <c r="O575" s="10" t="s">
        <v>3330</v>
      </c>
      <c r="P575" t="s">
        <v>2946</v>
      </c>
      <c r="Q575" t="s">
        <v>2947</v>
      </c>
      <c r="R575" t="s">
        <v>3485</v>
      </c>
      <c r="S575" t="s">
        <v>2948</v>
      </c>
      <c r="T575">
        <v>28034</v>
      </c>
      <c r="U575" t="s">
        <v>2861</v>
      </c>
      <c r="V575" t="s">
        <v>2949</v>
      </c>
      <c r="W575" t="s">
        <v>2950</v>
      </c>
      <c r="X575" t="s">
        <v>2867</v>
      </c>
    </row>
    <row r="576" spans="1:24" hidden="1" x14ac:dyDescent="0.25">
      <c r="A576">
        <v>10386</v>
      </c>
      <c r="B576">
        <v>45</v>
      </c>
      <c r="C576" s="2">
        <v>92.08</v>
      </c>
      <c r="D576" s="3">
        <v>2</v>
      </c>
      <c r="E576" s="4">
        <f>Table1[[#This Row],[PRICEEACH]]*Table1[[#This Row],[QUANTITYORDERED]]</f>
        <v>4143.6000000000004</v>
      </c>
      <c r="F576" s="1">
        <v>38414</v>
      </c>
      <c r="G576" s="12" t="s">
        <v>3084</v>
      </c>
      <c r="H576">
        <v>1</v>
      </c>
      <c r="I576">
        <v>3</v>
      </c>
      <c r="J576" s="3">
        <v>2005</v>
      </c>
      <c r="K576" s="3" t="s">
        <v>3207</v>
      </c>
      <c r="L576">
        <v>100</v>
      </c>
      <c r="M576" t="s">
        <v>3277</v>
      </c>
      <c r="N576" t="s">
        <v>3329</v>
      </c>
      <c r="O576" s="10" t="s">
        <v>3330</v>
      </c>
      <c r="P576" t="s">
        <v>2946</v>
      </c>
      <c r="Q576" t="s">
        <v>2947</v>
      </c>
      <c r="R576" t="s">
        <v>3485</v>
      </c>
      <c r="S576" t="s">
        <v>2948</v>
      </c>
      <c r="T576">
        <v>28034</v>
      </c>
      <c r="U576" t="s">
        <v>2861</v>
      </c>
      <c r="V576" t="s">
        <v>2949</v>
      </c>
      <c r="W576" t="s">
        <v>2950</v>
      </c>
      <c r="X576" t="s">
        <v>2867</v>
      </c>
    </row>
    <row r="577" spans="1:24" hidden="1" x14ac:dyDescent="0.25">
      <c r="A577">
        <v>10386</v>
      </c>
      <c r="B577">
        <v>43</v>
      </c>
      <c r="C577" s="2">
        <v>100</v>
      </c>
      <c r="D577" s="3">
        <v>4</v>
      </c>
      <c r="E577" s="4">
        <f>Table1[[#This Row],[PRICEEACH]]*Table1[[#This Row],[QUANTITYORDERED]]</f>
        <v>4300</v>
      </c>
      <c r="F577" s="1">
        <v>38414</v>
      </c>
      <c r="G577" s="12" t="s">
        <v>3084</v>
      </c>
      <c r="H577">
        <v>1</v>
      </c>
      <c r="I577">
        <v>3</v>
      </c>
      <c r="J577" s="3">
        <v>2005</v>
      </c>
      <c r="K577" s="3" t="s">
        <v>3207</v>
      </c>
      <c r="L577">
        <v>54</v>
      </c>
      <c r="M577" t="s">
        <v>3281</v>
      </c>
      <c r="N577" t="s">
        <v>3329</v>
      </c>
      <c r="O577" s="10" t="s">
        <v>3330</v>
      </c>
      <c r="P577" t="s">
        <v>2946</v>
      </c>
      <c r="Q577" t="s">
        <v>2947</v>
      </c>
      <c r="R577" t="s">
        <v>3485</v>
      </c>
      <c r="S577" t="s">
        <v>2948</v>
      </c>
      <c r="T577">
        <v>28034</v>
      </c>
      <c r="U577" t="s">
        <v>2861</v>
      </c>
      <c r="V577" t="s">
        <v>2949</v>
      </c>
      <c r="W577" t="s">
        <v>2950</v>
      </c>
      <c r="X577" t="s">
        <v>2867</v>
      </c>
    </row>
    <row r="578" spans="1:24" hidden="1" x14ac:dyDescent="0.25">
      <c r="A578">
        <v>10386</v>
      </c>
      <c r="B578">
        <v>50</v>
      </c>
      <c r="C578" s="2">
        <v>87.15</v>
      </c>
      <c r="D578" s="3">
        <v>16</v>
      </c>
      <c r="E578" s="4">
        <f>Table1[[#This Row],[PRICEEACH]]*Table1[[#This Row],[QUANTITYORDERED]]</f>
        <v>4357.5</v>
      </c>
      <c r="F578" s="1">
        <v>38414</v>
      </c>
      <c r="G578" s="12" t="s">
        <v>3084</v>
      </c>
      <c r="H578">
        <v>1</v>
      </c>
      <c r="I578">
        <v>3</v>
      </c>
      <c r="J578" s="3">
        <v>2005</v>
      </c>
      <c r="K578" s="3" t="s">
        <v>3181</v>
      </c>
      <c r="L578">
        <v>49</v>
      </c>
      <c r="M578" t="s">
        <v>3280</v>
      </c>
      <c r="N578" t="s">
        <v>3329</v>
      </c>
      <c r="O578" s="10" t="s">
        <v>3330</v>
      </c>
      <c r="P578" t="s">
        <v>2946</v>
      </c>
      <c r="Q578" t="s">
        <v>2947</v>
      </c>
      <c r="R578" t="s">
        <v>3485</v>
      </c>
      <c r="S578" t="s">
        <v>2948</v>
      </c>
      <c r="T578">
        <v>28034</v>
      </c>
      <c r="U578" t="s">
        <v>2861</v>
      </c>
      <c r="V578" t="s">
        <v>2949</v>
      </c>
      <c r="W578" t="s">
        <v>2950</v>
      </c>
      <c r="X578" t="s">
        <v>2867</v>
      </c>
    </row>
    <row r="579" spans="1:24" hidden="1" x14ac:dyDescent="0.25">
      <c r="A579">
        <v>10387</v>
      </c>
      <c r="B579">
        <v>44</v>
      </c>
      <c r="C579" s="2">
        <v>94.9</v>
      </c>
      <c r="D579" s="3">
        <v>1</v>
      </c>
      <c r="E579" s="4">
        <f>Table1[[#This Row],[PRICEEACH]]*Table1[[#This Row],[QUANTITYORDERED]]</f>
        <v>4175.6000000000004</v>
      </c>
      <c r="F579" s="1">
        <v>38414</v>
      </c>
      <c r="G579" s="12" t="s">
        <v>2848</v>
      </c>
      <c r="H579">
        <v>1</v>
      </c>
      <c r="I579">
        <v>3</v>
      </c>
      <c r="J579" s="3">
        <v>2005</v>
      </c>
      <c r="K579" s="3" t="s">
        <v>2849</v>
      </c>
      <c r="L579">
        <v>99</v>
      </c>
      <c r="M579" t="s">
        <v>3257</v>
      </c>
      <c r="N579" t="s">
        <v>2961</v>
      </c>
      <c r="O579" s="11">
        <v>652217555</v>
      </c>
      <c r="P579" t="s">
        <v>2962</v>
      </c>
      <c r="Q579" t="s">
        <v>2963</v>
      </c>
      <c r="R579" t="s">
        <v>2963</v>
      </c>
      <c r="S579" t="s">
        <v>2963</v>
      </c>
      <c r="T579">
        <v>79903</v>
      </c>
      <c r="U579" t="s">
        <v>2964</v>
      </c>
      <c r="V579" t="s">
        <v>2965</v>
      </c>
      <c r="W579" t="s">
        <v>2966</v>
      </c>
      <c r="X579" t="s">
        <v>2867</v>
      </c>
    </row>
    <row r="580" spans="1:24" hidden="1" x14ac:dyDescent="0.25">
      <c r="A580">
        <v>10388</v>
      </c>
      <c r="B580">
        <v>21</v>
      </c>
      <c r="C580" s="2">
        <v>86.77</v>
      </c>
      <c r="D580" s="3">
        <v>7</v>
      </c>
      <c r="E580" s="4">
        <f>Table1[[#This Row],[PRICEEACH]]*Table1[[#This Row],[QUANTITYORDERED]]</f>
        <v>1822.1699999999998</v>
      </c>
      <c r="F580" s="1">
        <v>38414</v>
      </c>
      <c r="G580" s="12" t="s">
        <v>2848</v>
      </c>
      <c r="H580">
        <v>1</v>
      </c>
      <c r="I580">
        <v>3</v>
      </c>
      <c r="J580" s="3">
        <v>2005</v>
      </c>
      <c r="K580" s="3" t="s">
        <v>2849</v>
      </c>
      <c r="L580">
        <v>193</v>
      </c>
      <c r="M580" t="s">
        <v>3034</v>
      </c>
      <c r="N580" t="s">
        <v>2937</v>
      </c>
      <c r="O580" s="10">
        <v>5085552555</v>
      </c>
      <c r="P580" t="s">
        <v>3324</v>
      </c>
      <c r="Q580" t="s">
        <v>3325</v>
      </c>
      <c r="R580" t="s">
        <v>2912</v>
      </c>
      <c r="S580" t="s">
        <v>2853</v>
      </c>
      <c r="T580">
        <v>50553</v>
      </c>
      <c r="U580" t="s">
        <v>2854</v>
      </c>
      <c r="V580" t="s">
        <v>2938</v>
      </c>
      <c r="W580" t="s">
        <v>2939</v>
      </c>
      <c r="X580" t="s">
        <v>2857</v>
      </c>
    </row>
    <row r="581" spans="1:24" hidden="1" x14ac:dyDescent="0.25">
      <c r="A581">
        <v>10388</v>
      </c>
      <c r="B581">
        <v>50</v>
      </c>
      <c r="C581" s="2">
        <v>44.51</v>
      </c>
      <c r="D581" s="3">
        <v>5</v>
      </c>
      <c r="E581" s="4">
        <f>Table1[[#This Row],[PRICEEACH]]*Table1[[#This Row],[QUANTITYORDERED]]</f>
        <v>2225.5</v>
      </c>
      <c r="F581" s="1">
        <v>38414</v>
      </c>
      <c r="G581" s="12" t="s">
        <v>2848</v>
      </c>
      <c r="H581">
        <v>1</v>
      </c>
      <c r="I581">
        <v>3</v>
      </c>
      <c r="J581" s="3">
        <v>2005</v>
      </c>
      <c r="K581" s="3" t="s">
        <v>2849</v>
      </c>
      <c r="L581">
        <v>118</v>
      </c>
      <c r="M581" t="s">
        <v>3023</v>
      </c>
      <c r="N581" t="s">
        <v>2937</v>
      </c>
      <c r="O581" s="10">
        <v>5085552555</v>
      </c>
      <c r="P581" t="s">
        <v>3324</v>
      </c>
      <c r="Q581" t="s">
        <v>3325</v>
      </c>
      <c r="R581" t="s">
        <v>2912</v>
      </c>
      <c r="S581" t="s">
        <v>2853</v>
      </c>
      <c r="T581">
        <v>50553</v>
      </c>
      <c r="U581" t="s">
        <v>2854</v>
      </c>
      <c r="V581" t="s">
        <v>2938</v>
      </c>
      <c r="W581" t="s">
        <v>2939</v>
      </c>
      <c r="X581" t="s">
        <v>2857</v>
      </c>
    </row>
    <row r="582" spans="1:24" hidden="1" x14ac:dyDescent="0.25">
      <c r="A582">
        <v>10388</v>
      </c>
      <c r="B582">
        <v>27</v>
      </c>
      <c r="C582" s="2">
        <v>100</v>
      </c>
      <c r="D582" s="3">
        <v>1</v>
      </c>
      <c r="E582" s="4">
        <f>Table1[[#This Row],[PRICEEACH]]*Table1[[#This Row],[QUANTITYORDERED]]</f>
        <v>2700</v>
      </c>
      <c r="F582" s="1">
        <v>38414</v>
      </c>
      <c r="G582" s="12" t="s">
        <v>2848</v>
      </c>
      <c r="H582">
        <v>1</v>
      </c>
      <c r="I582">
        <v>3</v>
      </c>
      <c r="J582" s="3">
        <v>2005</v>
      </c>
      <c r="K582" s="3" t="s">
        <v>3468</v>
      </c>
      <c r="L582">
        <v>43</v>
      </c>
      <c r="M582" t="s">
        <v>3264</v>
      </c>
      <c r="N582" t="s">
        <v>2937</v>
      </c>
      <c r="O582" s="10">
        <v>5085552555</v>
      </c>
      <c r="P582" t="s">
        <v>3324</v>
      </c>
      <c r="Q582" t="s">
        <v>3325</v>
      </c>
      <c r="R582" t="s">
        <v>2912</v>
      </c>
      <c r="S582" t="s">
        <v>2853</v>
      </c>
      <c r="T582">
        <v>50553</v>
      </c>
      <c r="U582" t="s">
        <v>2854</v>
      </c>
      <c r="V582" t="s">
        <v>2938</v>
      </c>
      <c r="W582" t="s">
        <v>2939</v>
      </c>
      <c r="X582" t="s">
        <v>2867</v>
      </c>
    </row>
    <row r="583" spans="1:24" hidden="1" x14ac:dyDescent="0.25">
      <c r="A583">
        <v>10388</v>
      </c>
      <c r="B583">
        <v>42</v>
      </c>
      <c r="C583" s="2">
        <v>76.36</v>
      </c>
      <c r="D583" s="3">
        <v>4</v>
      </c>
      <c r="E583" s="4">
        <f>Table1[[#This Row],[PRICEEACH]]*Table1[[#This Row],[QUANTITYORDERED]]</f>
        <v>3207.12</v>
      </c>
      <c r="F583" s="1">
        <v>38414</v>
      </c>
      <c r="G583" s="12" t="s">
        <v>2848</v>
      </c>
      <c r="H583">
        <v>1</v>
      </c>
      <c r="I583">
        <v>3</v>
      </c>
      <c r="J583" s="3">
        <v>2005</v>
      </c>
      <c r="K583" s="3" t="s">
        <v>2849</v>
      </c>
      <c r="L583">
        <v>95</v>
      </c>
      <c r="M583" t="s">
        <v>2850</v>
      </c>
      <c r="N583" t="s">
        <v>2937</v>
      </c>
      <c r="O583" s="10">
        <v>5085552555</v>
      </c>
      <c r="P583" t="s">
        <v>3324</v>
      </c>
      <c r="Q583" t="s">
        <v>3325</v>
      </c>
      <c r="R583" t="s">
        <v>2912</v>
      </c>
      <c r="S583" t="s">
        <v>2853</v>
      </c>
      <c r="T583">
        <v>50553</v>
      </c>
      <c r="U583" t="s">
        <v>2854</v>
      </c>
      <c r="V583" t="s">
        <v>2938</v>
      </c>
      <c r="W583" t="s">
        <v>2939</v>
      </c>
      <c r="X583" t="s">
        <v>2867</v>
      </c>
    </row>
    <row r="584" spans="1:24" hidden="1" x14ac:dyDescent="0.25">
      <c r="A584">
        <v>10388</v>
      </c>
      <c r="B584">
        <v>35</v>
      </c>
      <c r="C584" s="2">
        <v>100</v>
      </c>
      <c r="D584" s="3">
        <v>8</v>
      </c>
      <c r="E584" s="4">
        <f>Table1[[#This Row],[PRICEEACH]]*Table1[[#This Row],[QUANTITYORDERED]]</f>
        <v>3500</v>
      </c>
      <c r="F584" s="1">
        <v>38414</v>
      </c>
      <c r="G584" s="12" t="s">
        <v>2848</v>
      </c>
      <c r="H584">
        <v>1</v>
      </c>
      <c r="I584">
        <v>3</v>
      </c>
      <c r="J584" s="3">
        <v>2005</v>
      </c>
      <c r="K584" s="3" t="s">
        <v>3468</v>
      </c>
      <c r="L584">
        <v>68</v>
      </c>
      <c r="M584" t="s">
        <v>3262</v>
      </c>
      <c r="N584" t="s">
        <v>2937</v>
      </c>
      <c r="O584" s="10">
        <v>5085552555</v>
      </c>
      <c r="P584" t="s">
        <v>3324</v>
      </c>
      <c r="Q584" t="s">
        <v>3325</v>
      </c>
      <c r="R584" t="s">
        <v>2912</v>
      </c>
      <c r="S584" t="s">
        <v>2853</v>
      </c>
      <c r="T584">
        <v>50553</v>
      </c>
      <c r="U584" t="s">
        <v>2854</v>
      </c>
      <c r="V584" t="s">
        <v>2938</v>
      </c>
      <c r="W584" t="s">
        <v>2939</v>
      </c>
      <c r="X584" t="s">
        <v>2867</v>
      </c>
    </row>
    <row r="585" spans="1:24" hidden="1" x14ac:dyDescent="0.25">
      <c r="A585">
        <v>10388</v>
      </c>
      <c r="B585">
        <v>44</v>
      </c>
      <c r="C585" s="2">
        <v>100</v>
      </c>
      <c r="D585" s="3">
        <v>6</v>
      </c>
      <c r="E585" s="4">
        <f>Table1[[#This Row],[PRICEEACH]]*Table1[[#This Row],[QUANTITYORDERED]]</f>
        <v>4400</v>
      </c>
      <c r="F585" s="1">
        <v>38414</v>
      </c>
      <c r="G585" s="12" t="s">
        <v>2848</v>
      </c>
      <c r="H585">
        <v>1</v>
      </c>
      <c r="I585">
        <v>3</v>
      </c>
      <c r="J585" s="3">
        <v>2005</v>
      </c>
      <c r="K585" s="3" t="s">
        <v>2849</v>
      </c>
      <c r="L585">
        <v>150</v>
      </c>
      <c r="M585" t="s">
        <v>3142</v>
      </c>
      <c r="N585" t="s">
        <v>2937</v>
      </c>
      <c r="O585" s="10">
        <v>5085552555</v>
      </c>
      <c r="P585" t="s">
        <v>3324</v>
      </c>
      <c r="Q585" t="s">
        <v>3325</v>
      </c>
      <c r="R585" t="s">
        <v>2912</v>
      </c>
      <c r="S585" t="s">
        <v>2853</v>
      </c>
      <c r="T585">
        <v>50553</v>
      </c>
      <c r="U585" t="s">
        <v>2854</v>
      </c>
      <c r="V585" t="s">
        <v>2938</v>
      </c>
      <c r="W585" t="s">
        <v>2939</v>
      </c>
      <c r="X585" t="s">
        <v>2867</v>
      </c>
    </row>
    <row r="586" spans="1:24" hidden="1" x14ac:dyDescent="0.25">
      <c r="A586">
        <v>10388</v>
      </c>
      <c r="B586">
        <v>46</v>
      </c>
      <c r="C586" s="2">
        <v>100</v>
      </c>
      <c r="D586" s="3">
        <v>2</v>
      </c>
      <c r="E586" s="4">
        <f>Table1[[#This Row],[PRICEEACH]]*Table1[[#This Row],[QUANTITYORDERED]]</f>
        <v>4600</v>
      </c>
      <c r="F586" s="1">
        <v>38414</v>
      </c>
      <c r="G586" s="12" t="s">
        <v>2848</v>
      </c>
      <c r="H586">
        <v>1</v>
      </c>
      <c r="I586">
        <v>3</v>
      </c>
      <c r="J586" s="3">
        <v>2005</v>
      </c>
      <c r="K586" s="3" t="s">
        <v>3181</v>
      </c>
      <c r="L586">
        <v>91</v>
      </c>
      <c r="M586" t="s">
        <v>3269</v>
      </c>
      <c r="N586" t="s">
        <v>2937</v>
      </c>
      <c r="O586" s="10">
        <v>5085552555</v>
      </c>
      <c r="P586" t="s">
        <v>3324</v>
      </c>
      <c r="Q586" t="s">
        <v>3325</v>
      </c>
      <c r="R586" t="s">
        <v>2912</v>
      </c>
      <c r="S586" t="s">
        <v>2853</v>
      </c>
      <c r="T586">
        <v>50553</v>
      </c>
      <c r="U586" t="s">
        <v>2854</v>
      </c>
      <c r="V586" t="s">
        <v>2938</v>
      </c>
      <c r="W586" t="s">
        <v>2939</v>
      </c>
      <c r="X586" t="s">
        <v>2931</v>
      </c>
    </row>
    <row r="587" spans="1:24" hidden="1" x14ac:dyDescent="0.25">
      <c r="A587">
        <v>10388</v>
      </c>
      <c r="B587">
        <v>50</v>
      </c>
      <c r="C587" s="2">
        <v>100</v>
      </c>
      <c r="D587" s="3">
        <v>3</v>
      </c>
      <c r="E587" s="4">
        <f>Table1[[#This Row],[PRICEEACH]]*Table1[[#This Row],[QUANTITYORDERED]]</f>
        <v>5000</v>
      </c>
      <c r="F587" s="1">
        <v>38414</v>
      </c>
      <c r="G587" s="12" t="s">
        <v>2848</v>
      </c>
      <c r="H587">
        <v>1</v>
      </c>
      <c r="I587">
        <v>3</v>
      </c>
      <c r="J587" s="3">
        <v>2005</v>
      </c>
      <c r="K587" s="3" t="s">
        <v>3181</v>
      </c>
      <c r="L587">
        <v>118</v>
      </c>
      <c r="M587" t="s">
        <v>3275</v>
      </c>
      <c r="N587" t="s">
        <v>2937</v>
      </c>
      <c r="O587" s="10">
        <v>5085552555</v>
      </c>
      <c r="P587" t="s">
        <v>3324</v>
      </c>
      <c r="Q587" t="s">
        <v>3325</v>
      </c>
      <c r="R587" t="s">
        <v>2912</v>
      </c>
      <c r="S587" t="s">
        <v>2853</v>
      </c>
      <c r="T587">
        <v>50553</v>
      </c>
      <c r="U587" t="s">
        <v>2854</v>
      </c>
      <c r="V587" t="s">
        <v>2938</v>
      </c>
      <c r="W587" t="s">
        <v>2939</v>
      </c>
      <c r="X587" t="s">
        <v>2931</v>
      </c>
    </row>
    <row r="588" spans="1:24" hidden="1" x14ac:dyDescent="0.25">
      <c r="A588">
        <v>10389</v>
      </c>
      <c r="B588">
        <v>25</v>
      </c>
      <c r="C588" s="2">
        <v>72.38</v>
      </c>
      <c r="D588" s="3">
        <v>6</v>
      </c>
      <c r="E588" s="4">
        <f>Table1[[#This Row],[PRICEEACH]]*Table1[[#This Row],[QUANTITYORDERED]]</f>
        <v>1809.5</v>
      </c>
      <c r="F588" s="1">
        <v>38414</v>
      </c>
      <c r="G588" s="12" t="s">
        <v>2848</v>
      </c>
      <c r="H588">
        <v>1</v>
      </c>
      <c r="I588">
        <v>3</v>
      </c>
      <c r="J588" s="3">
        <v>2005</v>
      </c>
      <c r="K588" s="3" t="s">
        <v>3331</v>
      </c>
      <c r="L588">
        <v>117</v>
      </c>
      <c r="M588" t="s">
        <v>3146</v>
      </c>
      <c r="N588" t="s">
        <v>3356</v>
      </c>
      <c r="O588" s="10" t="s">
        <v>3357</v>
      </c>
      <c r="P588" t="s">
        <v>3358</v>
      </c>
      <c r="Q588" t="s">
        <v>3004</v>
      </c>
      <c r="R588" t="s">
        <v>3489</v>
      </c>
      <c r="S588" t="s">
        <v>2954</v>
      </c>
      <c r="T588" t="s">
        <v>3359</v>
      </c>
      <c r="U588" t="s">
        <v>2861</v>
      </c>
      <c r="V588" t="s">
        <v>3005</v>
      </c>
      <c r="W588" t="s">
        <v>2967</v>
      </c>
      <c r="X588" t="s">
        <v>2857</v>
      </c>
    </row>
    <row r="589" spans="1:24" hidden="1" x14ac:dyDescent="0.25">
      <c r="A589">
        <v>10389</v>
      </c>
      <c r="B589">
        <v>36</v>
      </c>
      <c r="C589" s="2">
        <v>70.260000000000005</v>
      </c>
      <c r="D589" s="3">
        <v>7</v>
      </c>
      <c r="E589" s="4">
        <f>Table1[[#This Row],[PRICEEACH]]*Table1[[#This Row],[QUANTITYORDERED]]</f>
        <v>2529.36</v>
      </c>
      <c r="F589" s="1">
        <v>38414</v>
      </c>
      <c r="G589" s="12" t="s">
        <v>2848</v>
      </c>
      <c r="H589">
        <v>1</v>
      </c>
      <c r="I589">
        <v>3</v>
      </c>
      <c r="J589" s="3">
        <v>2005</v>
      </c>
      <c r="K589" s="3" t="s">
        <v>3331</v>
      </c>
      <c r="L589">
        <v>79</v>
      </c>
      <c r="M589" t="s">
        <v>3149</v>
      </c>
      <c r="N589" t="s">
        <v>3356</v>
      </c>
      <c r="O589" s="10" t="s">
        <v>3357</v>
      </c>
      <c r="P589" t="s">
        <v>3358</v>
      </c>
      <c r="Q589" t="s">
        <v>3004</v>
      </c>
      <c r="R589" t="s">
        <v>3489</v>
      </c>
      <c r="S589" t="s">
        <v>2954</v>
      </c>
      <c r="T589" t="s">
        <v>3359</v>
      </c>
      <c r="U589" t="s">
        <v>2861</v>
      </c>
      <c r="V589" t="s">
        <v>3005</v>
      </c>
      <c r="W589" t="s">
        <v>2967</v>
      </c>
      <c r="X589" t="s">
        <v>2857</v>
      </c>
    </row>
    <row r="590" spans="1:24" hidden="1" x14ac:dyDescent="0.25">
      <c r="A590">
        <v>10389</v>
      </c>
      <c r="B590">
        <v>26</v>
      </c>
      <c r="C590" s="2">
        <v>99.04</v>
      </c>
      <c r="D590" s="3">
        <v>4</v>
      </c>
      <c r="E590" s="4">
        <f>Table1[[#This Row],[PRICEEACH]]*Table1[[#This Row],[QUANTITYORDERED]]</f>
        <v>2575.04</v>
      </c>
      <c r="F590" s="1">
        <v>38414</v>
      </c>
      <c r="G590" s="12" t="s">
        <v>2848</v>
      </c>
      <c r="H590">
        <v>1</v>
      </c>
      <c r="I590">
        <v>3</v>
      </c>
      <c r="J590" s="3">
        <v>2005</v>
      </c>
      <c r="K590" s="3" t="s">
        <v>3331</v>
      </c>
      <c r="L590">
        <v>194</v>
      </c>
      <c r="M590" t="s">
        <v>3092</v>
      </c>
      <c r="N590" t="s">
        <v>3356</v>
      </c>
      <c r="O590" s="10" t="s">
        <v>3357</v>
      </c>
      <c r="P590" t="s">
        <v>3358</v>
      </c>
      <c r="Q590" t="s">
        <v>3004</v>
      </c>
      <c r="R590" t="s">
        <v>3489</v>
      </c>
      <c r="S590" t="s">
        <v>2954</v>
      </c>
      <c r="T590" t="s">
        <v>3359</v>
      </c>
      <c r="U590" t="s">
        <v>2861</v>
      </c>
      <c r="V590" t="s">
        <v>3005</v>
      </c>
      <c r="W590" t="s">
        <v>2967</v>
      </c>
      <c r="X590" t="s">
        <v>2857</v>
      </c>
    </row>
    <row r="591" spans="1:24" hidden="1" x14ac:dyDescent="0.25">
      <c r="A591">
        <v>10389</v>
      </c>
      <c r="B591">
        <v>49</v>
      </c>
      <c r="C591" s="2">
        <v>79.22</v>
      </c>
      <c r="D591" s="3">
        <v>3</v>
      </c>
      <c r="E591" s="4">
        <f>Table1[[#This Row],[PRICEEACH]]*Table1[[#This Row],[QUANTITYORDERED]]</f>
        <v>3881.7799999999997</v>
      </c>
      <c r="F591" s="1">
        <v>38414</v>
      </c>
      <c r="G591" s="12" t="s">
        <v>2848</v>
      </c>
      <c r="H591">
        <v>1</v>
      </c>
      <c r="I591">
        <v>3</v>
      </c>
      <c r="J591" s="3">
        <v>2005</v>
      </c>
      <c r="K591" s="3" t="s">
        <v>3331</v>
      </c>
      <c r="L591">
        <v>77</v>
      </c>
      <c r="M591" t="s">
        <v>3194</v>
      </c>
      <c r="N591" t="s">
        <v>3356</v>
      </c>
      <c r="O591" s="10" t="s">
        <v>3357</v>
      </c>
      <c r="P591" t="s">
        <v>3358</v>
      </c>
      <c r="Q591" t="s">
        <v>3004</v>
      </c>
      <c r="R591" t="s">
        <v>3489</v>
      </c>
      <c r="S591" t="s">
        <v>2954</v>
      </c>
      <c r="T591" t="s">
        <v>3359</v>
      </c>
      <c r="U591" t="s">
        <v>2861</v>
      </c>
      <c r="V591" t="s">
        <v>3005</v>
      </c>
      <c r="W591" t="s">
        <v>2967</v>
      </c>
      <c r="X591" t="s">
        <v>2867</v>
      </c>
    </row>
    <row r="592" spans="1:24" hidden="1" x14ac:dyDescent="0.25">
      <c r="A592">
        <v>10389</v>
      </c>
      <c r="B592">
        <v>39</v>
      </c>
      <c r="C592" s="2">
        <v>100</v>
      </c>
      <c r="D592" s="3">
        <v>5</v>
      </c>
      <c r="E592" s="4">
        <f>Table1[[#This Row],[PRICEEACH]]*Table1[[#This Row],[QUANTITYORDERED]]</f>
        <v>3900</v>
      </c>
      <c r="F592" s="1">
        <v>38414</v>
      </c>
      <c r="G592" s="12" t="s">
        <v>2848</v>
      </c>
      <c r="H592">
        <v>1</v>
      </c>
      <c r="I592">
        <v>3</v>
      </c>
      <c r="J592" s="3">
        <v>2005</v>
      </c>
      <c r="K592" s="3" t="s">
        <v>2849</v>
      </c>
      <c r="L592">
        <v>60</v>
      </c>
      <c r="M592" t="s">
        <v>3202</v>
      </c>
      <c r="N592" t="s">
        <v>3356</v>
      </c>
      <c r="O592" s="10" t="s">
        <v>3357</v>
      </c>
      <c r="P592" t="s">
        <v>3358</v>
      </c>
      <c r="Q592" t="s">
        <v>3004</v>
      </c>
      <c r="R592" t="s">
        <v>3495</v>
      </c>
      <c r="S592" t="s">
        <v>2954</v>
      </c>
      <c r="T592" t="s">
        <v>3359</v>
      </c>
      <c r="U592" t="s">
        <v>2861</v>
      </c>
      <c r="V592" t="s">
        <v>3005</v>
      </c>
      <c r="W592" t="s">
        <v>2967</v>
      </c>
      <c r="X592" t="s">
        <v>2867</v>
      </c>
    </row>
    <row r="593" spans="1:24" hidden="1" x14ac:dyDescent="0.25">
      <c r="A593">
        <v>10389</v>
      </c>
      <c r="B593">
        <v>49</v>
      </c>
      <c r="C593" s="2">
        <v>81.400000000000006</v>
      </c>
      <c r="D593" s="3">
        <v>2</v>
      </c>
      <c r="E593" s="4">
        <f>Table1[[#This Row],[PRICEEACH]]*Table1[[#This Row],[QUANTITYORDERED]]</f>
        <v>3988.6000000000004</v>
      </c>
      <c r="F593" s="1">
        <v>38414</v>
      </c>
      <c r="G593" s="12" t="s">
        <v>2848</v>
      </c>
      <c r="H593">
        <v>1</v>
      </c>
      <c r="I593">
        <v>3</v>
      </c>
      <c r="J593" s="3">
        <v>2005</v>
      </c>
      <c r="K593" s="3" t="s">
        <v>2849</v>
      </c>
      <c r="L593">
        <v>76</v>
      </c>
      <c r="M593" t="s">
        <v>3233</v>
      </c>
      <c r="N593" t="s">
        <v>3356</v>
      </c>
      <c r="O593" s="10" t="s">
        <v>3357</v>
      </c>
      <c r="P593" t="s">
        <v>3358</v>
      </c>
      <c r="Q593" t="s">
        <v>3004</v>
      </c>
      <c r="R593" t="s">
        <v>3495</v>
      </c>
      <c r="S593" t="s">
        <v>2954</v>
      </c>
      <c r="T593" t="s">
        <v>3359</v>
      </c>
      <c r="U593" t="s">
        <v>2861</v>
      </c>
      <c r="V593" t="s">
        <v>3005</v>
      </c>
      <c r="W593" t="s">
        <v>2967</v>
      </c>
      <c r="X593" t="s">
        <v>2867</v>
      </c>
    </row>
    <row r="594" spans="1:24" hidden="1" x14ac:dyDescent="0.25">
      <c r="A594">
        <v>10389</v>
      </c>
      <c r="B594">
        <v>45</v>
      </c>
      <c r="C594" s="2">
        <v>100</v>
      </c>
      <c r="D594" s="3">
        <v>1</v>
      </c>
      <c r="E594" s="4">
        <f>Table1[[#This Row],[PRICEEACH]]*Table1[[#This Row],[QUANTITYORDERED]]</f>
        <v>4500</v>
      </c>
      <c r="F594" s="1">
        <v>38414</v>
      </c>
      <c r="G594" s="12" t="s">
        <v>2848</v>
      </c>
      <c r="H594">
        <v>1</v>
      </c>
      <c r="I594">
        <v>3</v>
      </c>
      <c r="J594" s="3">
        <v>2005</v>
      </c>
      <c r="K594" s="3" t="s">
        <v>2849</v>
      </c>
      <c r="L594">
        <v>112</v>
      </c>
      <c r="M594" t="s">
        <v>3229</v>
      </c>
      <c r="N594" t="s">
        <v>3356</v>
      </c>
      <c r="O594" s="10" t="s">
        <v>3357</v>
      </c>
      <c r="P594" t="s">
        <v>3358</v>
      </c>
      <c r="Q594" t="s">
        <v>3004</v>
      </c>
      <c r="R594" t="s">
        <v>3495</v>
      </c>
      <c r="S594" t="s">
        <v>2954</v>
      </c>
      <c r="T594" t="s">
        <v>3359</v>
      </c>
      <c r="U594" t="s">
        <v>2861</v>
      </c>
      <c r="V594" t="s">
        <v>3005</v>
      </c>
      <c r="W594" t="s">
        <v>2967</v>
      </c>
      <c r="X594" t="s">
        <v>2867</v>
      </c>
    </row>
    <row r="595" spans="1:24" hidden="1" x14ac:dyDescent="0.25">
      <c r="A595">
        <v>10389</v>
      </c>
      <c r="B595">
        <v>47</v>
      </c>
      <c r="C595" s="2">
        <v>100</v>
      </c>
      <c r="D595" s="3">
        <v>8</v>
      </c>
      <c r="E595" s="4">
        <f>Table1[[#This Row],[PRICEEACH]]*Table1[[#This Row],[QUANTITYORDERED]]</f>
        <v>4700</v>
      </c>
      <c r="F595" s="1">
        <v>38414</v>
      </c>
      <c r="G595" s="12" t="s">
        <v>2848</v>
      </c>
      <c r="H595">
        <v>1</v>
      </c>
      <c r="I595">
        <v>3</v>
      </c>
      <c r="J595" s="3">
        <v>2005</v>
      </c>
      <c r="K595" s="3" t="s">
        <v>3331</v>
      </c>
      <c r="L595">
        <v>115</v>
      </c>
      <c r="M595" t="s">
        <v>3156</v>
      </c>
      <c r="N595" t="s">
        <v>3356</v>
      </c>
      <c r="O595" s="10" t="s">
        <v>3357</v>
      </c>
      <c r="P595" t="s">
        <v>3358</v>
      </c>
      <c r="Q595" t="s">
        <v>3004</v>
      </c>
      <c r="R595" t="s">
        <v>3489</v>
      </c>
      <c r="S595" t="s">
        <v>2954</v>
      </c>
      <c r="T595" t="s">
        <v>3359</v>
      </c>
      <c r="U595" t="s">
        <v>2861</v>
      </c>
      <c r="V595" t="s">
        <v>3005</v>
      </c>
      <c r="W595" t="s">
        <v>2967</v>
      </c>
      <c r="X595" t="s">
        <v>2867</v>
      </c>
    </row>
    <row r="596" spans="1:24" hidden="1" x14ac:dyDescent="0.25">
      <c r="A596">
        <v>10390</v>
      </c>
      <c r="B596">
        <v>34</v>
      </c>
      <c r="C596" s="2">
        <v>43.05</v>
      </c>
      <c r="D596" s="3">
        <v>15</v>
      </c>
      <c r="E596" s="4">
        <f>Table1[[#This Row],[PRICEEACH]]*Table1[[#This Row],[QUANTITYORDERED]]</f>
        <v>1463.6999999999998</v>
      </c>
      <c r="F596" s="1">
        <v>38414</v>
      </c>
      <c r="G596" s="12" t="s">
        <v>2848</v>
      </c>
      <c r="H596">
        <v>1</v>
      </c>
      <c r="I596">
        <v>3</v>
      </c>
      <c r="J596" s="3">
        <v>2005</v>
      </c>
      <c r="K596" s="3" t="s">
        <v>3331</v>
      </c>
      <c r="L596">
        <v>142</v>
      </c>
      <c r="M596" t="s">
        <v>3195</v>
      </c>
      <c r="N596" t="s">
        <v>3361</v>
      </c>
      <c r="O596" s="10">
        <v>4155551450</v>
      </c>
      <c r="P596" t="s">
        <v>3362</v>
      </c>
      <c r="Q596" t="s">
        <v>3363</v>
      </c>
      <c r="R596" t="s">
        <v>2870</v>
      </c>
      <c r="S596" t="s">
        <v>2853</v>
      </c>
      <c r="T596">
        <v>97562</v>
      </c>
      <c r="U596" t="s">
        <v>2854</v>
      </c>
      <c r="V596" t="s">
        <v>3010</v>
      </c>
      <c r="W596" t="s">
        <v>3011</v>
      </c>
      <c r="X596" t="s">
        <v>2857</v>
      </c>
    </row>
    <row r="597" spans="1:24" hidden="1" x14ac:dyDescent="0.25">
      <c r="A597">
        <v>10390</v>
      </c>
      <c r="B597">
        <v>41</v>
      </c>
      <c r="C597" s="2">
        <v>44.56</v>
      </c>
      <c r="D597" s="3">
        <v>11</v>
      </c>
      <c r="E597" s="4">
        <f>Table1[[#This Row],[PRICEEACH]]*Table1[[#This Row],[QUANTITYORDERED]]</f>
        <v>1826.96</v>
      </c>
      <c r="F597" s="1">
        <v>38414</v>
      </c>
      <c r="G597" s="12" t="s">
        <v>2848</v>
      </c>
      <c r="H597">
        <v>1</v>
      </c>
      <c r="I597">
        <v>3</v>
      </c>
      <c r="J597" s="3">
        <v>2005</v>
      </c>
      <c r="K597" s="3" t="s">
        <v>2849</v>
      </c>
      <c r="L597">
        <v>40</v>
      </c>
      <c r="M597" t="s">
        <v>3258</v>
      </c>
      <c r="N597" t="s">
        <v>3361</v>
      </c>
      <c r="O597" s="10">
        <v>4155551450</v>
      </c>
      <c r="P597" t="s">
        <v>3362</v>
      </c>
      <c r="Q597" t="s">
        <v>3363</v>
      </c>
      <c r="R597" t="s">
        <v>2870</v>
      </c>
      <c r="S597" t="s">
        <v>2853</v>
      </c>
      <c r="T597">
        <v>97562</v>
      </c>
      <c r="U597" t="s">
        <v>2854</v>
      </c>
      <c r="V597" t="s">
        <v>3010</v>
      </c>
      <c r="W597" t="s">
        <v>3011</v>
      </c>
      <c r="X597" t="s">
        <v>2857</v>
      </c>
    </row>
    <row r="598" spans="1:24" hidden="1" x14ac:dyDescent="0.25">
      <c r="A598">
        <v>10390</v>
      </c>
      <c r="B598">
        <v>26</v>
      </c>
      <c r="C598" s="2">
        <v>78.11</v>
      </c>
      <c r="D598" s="3">
        <v>7</v>
      </c>
      <c r="E598" s="4">
        <f>Table1[[#This Row],[PRICEEACH]]*Table1[[#This Row],[QUANTITYORDERED]]</f>
        <v>2030.86</v>
      </c>
      <c r="F598" s="1">
        <v>38414</v>
      </c>
      <c r="G598" s="12" t="s">
        <v>2848</v>
      </c>
      <c r="H598">
        <v>1</v>
      </c>
      <c r="I598">
        <v>3</v>
      </c>
      <c r="J598" s="3">
        <v>2005</v>
      </c>
      <c r="K598" s="3" t="s">
        <v>3468</v>
      </c>
      <c r="L598">
        <v>168</v>
      </c>
      <c r="M598" t="s">
        <v>3203</v>
      </c>
      <c r="N598" t="s">
        <v>3361</v>
      </c>
      <c r="O598" s="10">
        <v>4155551450</v>
      </c>
      <c r="P598" t="s">
        <v>3362</v>
      </c>
      <c r="Q598" t="s">
        <v>3363</v>
      </c>
      <c r="R598" t="s">
        <v>2870</v>
      </c>
      <c r="S598" t="s">
        <v>2853</v>
      </c>
      <c r="T598">
        <v>97562</v>
      </c>
      <c r="U598" t="s">
        <v>2854</v>
      </c>
      <c r="V598" t="s">
        <v>3010</v>
      </c>
      <c r="W598" t="s">
        <v>3011</v>
      </c>
      <c r="X598" t="s">
        <v>2857</v>
      </c>
    </row>
    <row r="599" spans="1:24" hidden="1" x14ac:dyDescent="0.25">
      <c r="A599">
        <v>10390</v>
      </c>
      <c r="B599">
        <v>22</v>
      </c>
      <c r="C599" s="2">
        <v>100</v>
      </c>
      <c r="D599" s="3">
        <v>13</v>
      </c>
      <c r="E599" s="4">
        <f>Table1[[#This Row],[PRICEEACH]]*Table1[[#This Row],[QUANTITYORDERED]]</f>
        <v>2200</v>
      </c>
      <c r="F599" s="1">
        <v>38414</v>
      </c>
      <c r="G599" s="12" t="s">
        <v>2848</v>
      </c>
      <c r="H599">
        <v>1</v>
      </c>
      <c r="I599">
        <v>3</v>
      </c>
      <c r="J599" s="3">
        <v>2005</v>
      </c>
      <c r="K599" s="3" t="s">
        <v>2849</v>
      </c>
      <c r="L599">
        <v>81</v>
      </c>
      <c r="M599" t="s">
        <v>3267</v>
      </c>
      <c r="N599" t="s">
        <v>3361</v>
      </c>
      <c r="O599" s="10">
        <v>4155551450</v>
      </c>
      <c r="P599" t="s">
        <v>3362</v>
      </c>
      <c r="Q599" t="s">
        <v>3363</v>
      </c>
      <c r="R599" t="s">
        <v>2870</v>
      </c>
      <c r="S599" t="s">
        <v>2853</v>
      </c>
      <c r="T599">
        <v>97562</v>
      </c>
      <c r="U599" t="s">
        <v>2854</v>
      </c>
      <c r="V599" t="s">
        <v>3010</v>
      </c>
      <c r="W599" t="s">
        <v>3011</v>
      </c>
      <c r="X599" t="s">
        <v>2867</v>
      </c>
    </row>
    <row r="600" spans="1:24" hidden="1" x14ac:dyDescent="0.25">
      <c r="A600">
        <v>10390</v>
      </c>
      <c r="B600">
        <v>45</v>
      </c>
      <c r="C600" s="2">
        <v>48.98</v>
      </c>
      <c r="D600" s="3">
        <v>12</v>
      </c>
      <c r="E600" s="4">
        <f>Table1[[#This Row],[PRICEEACH]]*Table1[[#This Row],[QUANTITYORDERED]]</f>
        <v>2204.1</v>
      </c>
      <c r="F600" s="1">
        <v>38414</v>
      </c>
      <c r="G600" s="12" t="s">
        <v>2848</v>
      </c>
      <c r="H600">
        <v>1</v>
      </c>
      <c r="I600">
        <v>3</v>
      </c>
      <c r="J600" s="3">
        <v>2005</v>
      </c>
      <c r="K600" s="3" t="s">
        <v>2849</v>
      </c>
      <c r="L600">
        <v>102</v>
      </c>
      <c r="M600" t="s">
        <v>3263</v>
      </c>
      <c r="N600" t="s">
        <v>3361</v>
      </c>
      <c r="O600" s="10">
        <v>4155551450</v>
      </c>
      <c r="P600" t="s">
        <v>3362</v>
      </c>
      <c r="Q600" t="s">
        <v>3363</v>
      </c>
      <c r="R600" t="s">
        <v>2870</v>
      </c>
      <c r="S600" t="s">
        <v>2853</v>
      </c>
      <c r="T600">
        <v>97562</v>
      </c>
      <c r="U600" t="s">
        <v>2854</v>
      </c>
      <c r="V600" t="s">
        <v>3010</v>
      </c>
      <c r="W600" t="s">
        <v>3011</v>
      </c>
      <c r="X600" t="s">
        <v>2857</v>
      </c>
    </row>
    <row r="601" spans="1:24" hidden="1" x14ac:dyDescent="0.25">
      <c r="A601">
        <v>10390</v>
      </c>
      <c r="B601">
        <v>35</v>
      </c>
      <c r="C601" s="2">
        <v>65.13</v>
      </c>
      <c r="D601" s="3">
        <v>4</v>
      </c>
      <c r="E601" s="4">
        <f>Table1[[#This Row],[PRICEEACH]]*Table1[[#This Row],[QUANTITYORDERED]]</f>
        <v>2279.5499999999997</v>
      </c>
      <c r="F601" s="1">
        <v>38414</v>
      </c>
      <c r="G601" s="12" t="s">
        <v>2848</v>
      </c>
      <c r="H601">
        <v>1</v>
      </c>
      <c r="I601">
        <v>3</v>
      </c>
      <c r="J601" s="3">
        <v>2005</v>
      </c>
      <c r="K601" s="3" t="s">
        <v>2849</v>
      </c>
      <c r="L601">
        <v>69</v>
      </c>
      <c r="M601" t="s">
        <v>3237</v>
      </c>
      <c r="N601" t="s">
        <v>3361</v>
      </c>
      <c r="O601" s="10">
        <v>4155551450</v>
      </c>
      <c r="P601" t="s">
        <v>3362</v>
      </c>
      <c r="Q601" t="s">
        <v>3363</v>
      </c>
      <c r="R601" t="s">
        <v>2870</v>
      </c>
      <c r="S601" t="s">
        <v>2853</v>
      </c>
      <c r="T601">
        <v>97562</v>
      </c>
      <c r="U601" t="s">
        <v>2854</v>
      </c>
      <c r="V601" t="s">
        <v>3010</v>
      </c>
      <c r="W601" t="s">
        <v>3011</v>
      </c>
      <c r="X601" t="s">
        <v>2857</v>
      </c>
    </row>
    <row r="602" spans="1:24" hidden="1" x14ac:dyDescent="0.25">
      <c r="A602">
        <v>10390</v>
      </c>
      <c r="B602">
        <v>46</v>
      </c>
      <c r="C602" s="2">
        <v>52.84</v>
      </c>
      <c r="D602" s="3">
        <v>6</v>
      </c>
      <c r="E602" s="4">
        <f>Table1[[#This Row],[PRICEEACH]]*Table1[[#This Row],[QUANTITYORDERED]]</f>
        <v>2430.6400000000003</v>
      </c>
      <c r="F602" s="1">
        <v>38414</v>
      </c>
      <c r="G602" s="12" t="s">
        <v>2848</v>
      </c>
      <c r="H602">
        <v>1</v>
      </c>
      <c r="I602">
        <v>3</v>
      </c>
      <c r="J602" s="3">
        <v>2005</v>
      </c>
      <c r="K602" s="3" t="s">
        <v>3331</v>
      </c>
      <c r="L602">
        <v>61</v>
      </c>
      <c r="M602" t="s">
        <v>3245</v>
      </c>
      <c r="N602" t="s">
        <v>3361</v>
      </c>
      <c r="O602" s="10">
        <v>4155551450</v>
      </c>
      <c r="P602" t="s">
        <v>3362</v>
      </c>
      <c r="Q602" t="s">
        <v>3363</v>
      </c>
      <c r="R602" t="s">
        <v>2870</v>
      </c>
      <c r="S602" t="s">
        <v>2853</v>
      </c>
      <c r="T602">
        <v>97562</v>
      </c>
      <c r="U602" t="s">
        <v>2854</v>
      </c>
      <c r="V602" t="s">
        <v>3010</v>
      </c>
      <c r="W602" t="s">
        <v>3011</v>
      </c>
      <c r="X602" t="s">
        <v>2857</v>
      </c>
    </row>
    <row r="603" spans="1:24" hidden="1" x14ac:dyDescent="0.25">
      <c r="A603">
        <v>10390</v>
      </c>
      <c r="B603">
        <v>30</v>
      </c>
      <c r="C603" s="2">
        <v>82.42</v>
      </c>
      <c r="D603" s="3">
        <v>10</v>
      </c>
      <c r="E603" s="4">
        <f>Table1[[#This Row],[PRICEEACH]]*Table1[[#This Row],[QUANTITYORDERED]]</f>
        <v>2472.6</v>
      </c>
      <c r="F603" s="1">
        <v>38414</v>
      </c>
      <c r="G603" s="12" t="s">
        <v>2848</v>
      </c>
      <c r="H603">
        <v>1</v>
      </c>
      <c r="I603">
        <v>3</v>
      </c>
      <c r="J603" s="3">
        <v>2005</v>
      </c>
      <c r="K603" s="3" t="s">
        <v>3331</v>
      </c>
      <c r="L603">
        <v>80</v>
      </c>
      <c r="M603" t="s">
        <v>3255</v>
      </c>
      <c r="N603" t="s">
        <v>3361</v>
      </c>
      <c r="O603" s="10">
        <v>4155551450</v>
      </c>
      <c r="P603" t="s">
        <v>3362</v>
      </c>
      <c r="Q603" t="s">
        <v>3363</v>
      </c>
      <c r="R603" t="s">
        <v>2870</v>
      </c>
      <c r="S603" t="s">
        <v>2853</v>
      </c>
      <c r="T603">
        <v>97562</v>
      </c>
      <c r="U603" t="s">
        <v>2854</v>
      </c>
      <c r="V603" t="s">
        <v>3010</v>
      </c>
      <c r="W603" t="s">
        <v>3011</v>
      </c>
      <c r="X603" t="s">
        <v>2857</v>
      </c>
    </row>
    <row r="604" spans="1:24" hidden="1" x14ac:dyDescent="0.25">
      <c r="A604">
        <v>10390</v>
      </c>
      <c r="B604">
        <v>31</v>
      </c>
      <c r="C604" s="2">
        <v>98.99</v>
      </c>
      <c r="D604" s="3">
        <v>16</v>
      </c>
      <c r="E604" s="4">
        <f>Table1[[#This Row],[PRICEEACH]]*Table1[[#This Row],[QUANTITYORDERED]]</f>
        <v>3068.69</v>
      </c>
      <c r="F604" s="1">
        <v>38414</v>
      </c>
      <c r="G604" s="12" t="s">
        <v>2848</v>
      </c>
      <c r="H604">
        <v>1</v>
      </c>
      <c r="I604">
        <v>3</v>
      </c>
      <c r="J604" s="3">
        <v>2005</v>
      </c>
      <c r="K604" s="3" t="s">
        <v>3468</v>
      </c>
      <c r="L604">
        <v>127</v>
      </c>
      <c r="M604" t="s">
        <v>3199</v>
      </c>
      <c r="N604" t="s">
        <v>3361</v>
      </c>
      <c r="O604" s="10">
        <v>4155551450</v>
      </c>
      <c r="P604" t="s">
        <v>3362</v>
      </c>
      <c r="Q604" t="s">
        <v>3363</v>
      </c>
      <c r="R604" t="s">
        <v>2870</v>
      </c>
      <c r="S604" t="s">
        <v>2853</v>
      </c>
      <c r="T604">
        <v>97562</v>
      </c>
      <c r="U604" t="s">
        <v>2854</v>
      </c>
      <c r="V604" t="s">
        <v>3010</v>
      </c>
      <c r="W604" t="s">
        <v>3011</v>
      </c>
      <c r="X604" t="s">
        <v>2867</v>
      </c>
    </row>
    <row r="605" spans="1:24" hidden="1" x14ac:dyDescent="0.25">
      <c r="A605">
        <v>10390</v>
      </c>
      <c r="B605">
        <v>36</v>
      </c>
      <c r="C605" s="2">
        <v>93.77</v>
      </c>
      <c r="D605" s="3">
        <v>14</v>
      </c>
      <c r="E605" s="4">
        <f>Table1[[#This Row],[PRICEEACH]]*Table1[[#This Row],[QUANTITYORDERED]]</f>
        <v>3375.72</v>
      </c>
      <c r="F605" s="1">
        <v>38414</v>
      </c>
      <c r="G605" s="12" t="s">
        <v>2848</v>
      </c>
      <c r="H605">
        <v>1</v>
      </c>
      <c r="I605">
        <v>3</v>
      </c>
      <c r="J605" s="3">
        <v>2005</v>
      </c>
      <c r="K605" s="3" t="s">
        <v>3331</v>
      </c>
      <c r="L605">
        <v>141</v>
      </c>
      <c r="M605" t="s">
        <v>3163</v>
      </c>
      <c r="N605" t="s">
        <v>3361</v>
      </c>
      <c r="O605" s="10">
        <v>4155551450</v>
      </c>
      <c r="P605" t="s">
        <v>3362</v>
      </c>
      <c r="Q605" t="s">
        <v>3363</v>
      </c>
      <c r="R605" t="s">
        <v>2870</v>
      </c>
      <c r="S605" t="s">
        <v>2853</v>
      </c>
      <c r="T605">
        <v>97562</v>
      </c>
      <c r="U605" t="s">
        <v>2854</v>
      </c>
      <c r="V605" t="s">
        <v>3010</v>
      </c>
      <c r="W605" t="s">
        <v>3011</v>
      </c>
      <c r="X605" t="s">
        <v>2867</v>
      </c>
    </row>
    <row r="606" spans="1:24" hidden="1" x14ac:dyDescent="0.25">
      <c r="A606">
        <v>10390</v>
      </c>
      <c r="B606">
        <v>36</v>
      </c>
      <c r="C606" s="2">
        <v>100</v>
      </c>
      <c r="D606" s="3">
        <v>2</v>
      </c>
      <c r="E606" s="4">
        <f>Table1[[#This Row],[PRICEEACH]]*Table1[[#This Row],[QUANTITYORDERED]]</f>
        <v>3600</v>
      </c>
      <c r="F606" s="1">
        <v>38414</v>
      </c>
      <c r="G606" s="12" t="s">
        <v>2848</v>
      </c>
      <c r="H606">
        <v>1</v>
      </c>
      <c r="I606">
        <v>3</v>
      </c>
      <c r="J606" s="3">
        <v>2005</v>
      </c>
      <c r="K606" s="3" t="s">
        <v>2849</v>
      </c>
      <c r="L606">
        <v>62</v>
      </c>
      <c r="M606" t="s">
        <v>3218</v>
      </c>
      <c r="N606" t="s">
        <v>3361</v>
      </c>
      <c r="O606" s="10">
        <v>4155551450</v>
      </c>
      <c r="P606" t="s">
        <v>3362</v>
      </c>
      <c r="Q606" t="s">
        <v>3363</v>
      </c>
      <c r="R606" t="s">
        <v>2870</v>
      </c>
      <c r="S606" t="s">
        <v>2853</v>
      </c>
      <c r="T606">
        <v>97562</v>
      </c>
      <c r="U606" t="s">
        <v>2854</v>
      </c>
      <c r="V606" t="s">
        <v>3010</v>
      </c>
      <c r="W606" t="s">
        <v>3011</v>
      </c>
      <c r="X606" t="s">
        <v>2867</v>
      </c>
    </row>
    <row r="607" spans="1:24" hidden="1" x14ac:dyDescent="0.25">
      <c r="A607">
        <v>10390</v>
      </c>
      <c r="B607">
        <v>37</v>
      </c>
      <c r="C607" s="2">
        <v>100</v>
      </c>
      <c r="D607" s="3">
        <v>5</v>
      </c>
      <c r="E607" s="4">
        <f>Table1[[#This Row],[PRICEEACH]]*Table1[[#This Row],[QUANTITYORDERED]]</f>
        <v>3700</v>
      </c>
      <c r="F607" s="1">
        <v>38414</v>
      </c>
      <c r="G607" s="12" t="s">
        <v>2848</v>
      </c>
      <c r="H607">
        <v>1</v>
      </c>
      <c r="I607">
        <v>3</v>
      </c>
      <c r="J607" s="3">
        <v>2005</v>
      </c>
      <c r="K607" s="3" t="s">
        <v>3331</v>
      </c>
      <c r="L607">
        <v>37</v>
      </c>
      <c r="M607" t="s">
        <v>3242</v>
      </c>
      <c r="N607" t="s">
        <v>3361</v>
      </c>
      <c r="O607" s="10">
        <v>4155551450</v>
      </c>
      <c r="P607" t="s">
        <v>3362</v>
      </c>
      <c r="Q607" t="s">
        <v>3363</v>
      </c>
      <c r="R607" t="s">
        <v>2870</v>
      </c>
      <c r="S607" t="s">
        <v>2853</v>
      </c>
      <c r="T607">
        <v>97562</v>
      </c>
      <c r="U607" t="s">
        <v>2854</v>
      </c>
      <c r="V607" t="s">
        <v>3010</v>
      </c>
      <c r="W607" t="s">
        <v>3011</v>
      </c>
      <c r="X607" t="s">
        <v>2867</v>
      </c>
    </row>
    <row r="608" spans="1:24" hidden="1" x14ac:dyDescent="0.25">
      <c r="A608">
        <v>10390</v>
      </c>
      <c r="B608">
        <v>40</v>
      </c>
      <c r="C608" s="2">
        <v>100</v>
      </c>
      <c r="D608" s="3">
        <v>9</v>
      </c>
      <c r="E608" s="4">
        <f>Table1[[#This Row],[PRICEEACH]]*Table1[[#This Row],[QUANTITYORDERED]]</f>
        <v>4000</v>
      </c>
      <c r="F608" s="1">
        <v>38414</v>
      </c>
      <c r="G608" s="12" t="s">
        <v>2848</v>
      </c>
      <c r="H608">
        <v>1</v>
      </c>
      <c r="I608">
        <v>3</v>
      </c>
      <c r="J608" s="3">
        <v>2005</v>
      </c>
      <c r="K608" s="3" t="s">
        <v>3331</v>
      </c>
      <c r="L608">
        <v>80</v>
      </c>
      <c r="M608" t="s">
        <v>3214</v>
      </c>
      <c r="N608" t="s">
        <v>3361</v>
      </c>
      <c r="O608" s="10">
        <v>4155551450</v>
      </c>
      <c r="P608" t="s">
        <v>3362</v>
      </c>
      <c r="Q608" t="s">
        <v>3363</v>
      </c>
      <c r="R608" t="s">
        <v>2870</v>
      </c>
      <c r="S608" t="s">
        <v>2853</v>
      </c>
      <c r="T608">
        <v>97562</v>
      </c>
      <c r="U608" t="s">
        <v>2854</v>
      </c>
      <c r="V608" t="s">
        <v>3010</v>
      </c>
      <c r="W608" t="s">
        <v>3011</v>
      </c>
      <c r="X608" t="s">
        <v>2867</v>
      </c>
    </row>
    <row r="609" spans="1:24" hidden="1" x14ac:dyDescent="0.25">
      <c r="A609">
        <v>10390</v>
      </c>
      <c r="B609">
        <v>45</v>
      </c>
      <c r="C609" s="2">
        <v>100</v>
      </c>
      <c r="D609" s="3">
        <v>8</v>
      </c>
      <c r="E609" s="4">
        <f>Table1[[#This Row],[PRICEEACH]]*Table1[[#This Row],[QUANTITYORDERED]]</f>
        <v>4500</v>
      </c>
      <c r="F609" s="1">
        <v>38414</v>
      </c>
      <c r="G609" s="12" t="s">
        <v>2848</v>
      </c>
      <c r="H609">
        <v>1</v>
      </c>
      <c r="I609">
        <v>3</v>
      </c>
      <c r="J609" s="3">
        <v>2005</v>
      </c>
      <c r="K609" s="3" t="s">
        <v>3331</v>
      </c>
      <c r="L609">
        <v>140</v>
      </c>
      <c r="M609" t="s">
        <v>3249</v>
      </c>
      <c r="N609" t="s">
        <v>3361</v>
      </c>
      <c r="O609" s="10">
        <v>4155551450</v>
      </c>
      <c r="P609" t="s">
        <v>3362</v>
      </c>
      <c r="Q609" t="s">
        <v>3363</v>
      </c>
      <c r="R609" t="s">
        <v>2870</v>
      </c>
      <c r="S609" t="s">
        <v>2853</v>
      </c>
      <c r="T609">
        <v>97562</v>
      </c>
      <c r="U609" t="s">
        <v>2854</v>
      </c>
      <c r="V609" t="s">
        <v>3010</v>
      </c>
      <c r="W609" t="s">
        <v>3011</v>
      </c>
      <c r="X609" t="s">
        <v>2867</v>
      </c>
    </row>
    <row r="610" spans="1:24" hidden="1" x14ac:dyDescent="0.25">
      <c r="A610">
        <v>10390</v>
      </c>
      <c r="B610">
        <v>49</v>
      </c>
      <c r="C610" s="2">
        <v>100</v>
      </c>
      <c r="D610" s="3">
        <v>3</v>
      </c>
      <c r="E610" s="4">
        <f>Table1[[#This Row],[PRICEEACH]]*Table1[[#This Row],[QUANTITYORDERED]]</f>
        <v>4900</v>
      </c>
      <c r="F610" s="1">
        <v>38414</v>
      </c>
      <c r="G610" s="12" t="s">
        <v>2848</v>
      </c>
      <c r="H610">
        <v>1</v>
      </c>
      <c r="I610">
        <v>3</v>
      </c>
      <c r="J610" s="3">
        <v>2005</v>
      </c>
      <c r="K610" s="3" t="s">
        <v>3331</v>
      </c>
      <c r="L610">
        <v>148</v>
      </c>
      <c r="M610" t="s">
        <v>3225</v>
      </c>
      <c r="N610" t="s">
        <v>3361</v>
      </c>
      <c r="O610" s="10">
        <v>4155551450</v>
      </c>
      <c r="P610" t="s">
        <v>3362</v>
      </c>
      <c r="Q610" t="s">
        <v>3363</v>
      </c>
      <c r="R610" t="s">
        <v>2870</v>
      </c>
      <c r="S610" t="s">
        <v>2853</v>
      </c>
      <c r="T610">
        <v>97562</v>
      </c>
      <c r="U610" t="s">
        <v>2854</v>
      </c>
      <c r="V610" t="s">
        <v>3010</v>
      </c>
      <c r="W610" t="s">
        <v>3011</v>
      </c>
      <c r="X610" t="s">
        <v>2867</v>
      </c>
    </row>
    <row r="611" spans="1:24" hidden="1" x14ac:dyDescent="0.25">
      <c r="A611">
        <v>10390</v>
      </c>
      <c r="B611">
        <v>50</v>
      </c>
      <c r="C611" s="2">
        <v>100</v>
      </c>
      <c r="D611" s="3">
        <v>1</v>
      </c>
      <c r="E611" s="4">
        <f>Table1[[#This Row],[PRICEEACH]]*Table1[[#This Row],[QUANTITYORDERED]]</f>
        <v>5000</v>
      </c>
      <c r="F611" s="1">
        <v>38414</v>
      </c>
      <c r="G611" s="12" t="s">
        <v>2848</v>
      </c>
      <c r="H611">
        <v>1</v>
      </c>
      <c r="I611">
        <v>3</v>
      </c>
      <c r="J611" s="3">
        <v>2005</v>
      </c>
      <c r="K611" s="3" t="s">
        <v>3331</v>
      </c>
      <c r="L611">
        <v>146</v>
      </c>
      <c r="M611" t="s">
        <v>3216</v>
      </c>
      <c r="N611" t="s">
        <v>3361</v>
      </c>
      <c r="O611" s="10">
        <v>4155551450</v>
      </c>
      <c r="P611" t="s">
        <v>3362</v>
      </c>
      <c r="Q611" t="s">
        <v>3363</v>
      </c>
      <c r="R611" t="s">
        <v>2870</v>
      </c>
      <c r="S611" t="s">
        <v>2853</v>
      </c>
      <c r="T611">
        <v>97562</v>
      </c>
      <c r="U611" t="s">
        <v>2854</v>
      </c>
      <c r="V611" t="s">
        <v>3010</v>
      </c>
      <c r="W611" t="s">
        <v>3011</v>
      </c>
      <c r="X611" t="s">
        <v>2931</v>
      </c>
    </row>
    <row r="612" spans="1:24" hidden="1" x14ac:dyDescent="0.25">
      <c r="A612">
        <v>10391</v>
      </c>
      <c r="B612">
        <v>32</v>
      </c>
      <c r="C612" s="2">
        <v>45.25</v>
      </c>
      <c r="D612" s="3">
        <v>6</v>
      </c>
      <c r="E612" s="4">
        <f>Table1[[#This Row],[PRICEEACH]]*Table1[[#This Row],[QUANTITYORDERED]]</f>
        <v>1448</v>
      </c>
      <c r="F612" s="1">
        <v>38414</v>
      </c>
      <c r="G612" s="12" t="s">
        <v>2848</v>
      </c>
      <c r="H612">
        <v>1</v>
      </c>
      <c r="I612">
        <v>3</v>
      </c>
      <c r="J612" s="3">
        <v>2005</v>
      </c>
      <c r="K612" s="3" t="s">
        <v>3468</v>
      </c>
      <c r="L612">
        <v>101</v>
      </c>
      <c r="M612" t="s">
        <v>3205</v>
      </c>
      <c r="N612" t="s">
        <v>3016</v>
      </c>
      <c r="O612" s="11">
        <v>299368555</v>
      </c>
      <c r="P612" t="s">
        <v>3368</v>
      </c>
      <c r="Q612" t="s">
        <v>3369</v>
      </c>
      <c r="R612" t="s">
        <v>2934</v>
      </c>
      <c r="S612" t="s">
        <v>2894</v>
      </c>
      <c r="T612">
        <v>2060</v>
      </c>
      <c r="U612" t="s">
        <v>2895</v>
      </c>
      <c r="V612" t="s">
        <v>3017</v>
      </c>
      <c r="W612" t="s">
        <v>3018</v>
      </c>
      <c r="X612" t="s">
        <v>2857</v>
      </c>
    </row>
    <row r="613" spans="1:24" hidden="1" x14ac:dyDescent="0.25">
      <c r="A613">
        <v>10391</v>
      </c>
      <c r="B613">
        <v>44</v>
      </c>
      <c r="C613" s="2">
        <v>38.5</v>
      </c>
      <c r="D613" s="3">
        <v>5</v>
      </c>
      <c r="E613" s="4">
        <f>Table1[[#This Row],[PRICEEACH]]*Table1[[#This Row],[QUANTITYORDERED]]</f>
        <v>1694</v>
      </c>
      <c r="F613" s="1">
        <v>38414</v>
      </c>
      <c r="G613" s="12" t="s">
        <v>2848</v>
      </c>
      <c r="H613">
        <v>1</v>
      </c>
      <c r="I613">
        <v>3</v>
      </c>
      <c r="J613" s="3">
        <v>2005</v>
      </c>
      <c r="K613" s="3" t="s">
        <v>3454</v>
      </c>
      <c r="L613">
        <v>60</v>
      </c>
      <c r="M613" t="s">
        <v>3200</v>
      </c>
      <c r="N613" t="s">
        <v>3016</v>
      </c>
      <c r="O613" s="11">
        <v>299368555</v>
      </c>
      <c r="P613" t="s">
        <v>3368</v>
      </c>
      <c r="Q613" t="s">
        <v>3369</v>
      </c>
      <c r="R613" t="s">
        <v>2934</v>
      </c>
      <c r="S613" t="s">
        <v>2894</v>
      </c>
      <c r="T613">
        <v>2060</v>
      </c>
      <c r="U613" t="s">
        <v>2895</v>
      </c>
      <c r="V613" t="s">
        <v>3017</v>
      </c>
      <c r="W613" t="s">
        <v>3018</v>
      </c>
      <c r="X613" t="s">
        <v>2857</v>
      </c>
    </row>
    <row r="614" spans="1:24" hidden="1" x14ac:dyDescent="0.25">
      <c r="A614">
        <v>10391</v>
      </c>
      <c r="B614">
        <v>37</v>
      </c>
      <c r="C614" s="2">
        <v>46.9</v>
      </c>
      <c r="D614" s="3">
        <v>7</v>
      </c>
      <c r="E614" s="4">
        <f>Table1[[#This Row],[PRICEEACH]]*Table1[[#This Row],[QUANTITYORDERED]]</f>
        <v>1735.3</v>
      </c>
      <c r="F614" s="1">
        <v>38414</v>
      </c>
      <c r="G614" s="12" t="s">
        <v>2848</v>
      </c>
      <c r="H614">
        <v>1</v>
      </c>
      <c r="I614">
        <v>3</v>
      </c>
      <c r="J614" s="3">
        <v>2005</v>
      </c>
      <c r="K614" s="3" t="s">
        <v>3331</v>
      </c>
      <c r="L614">
        <v>147</v>
      </c>
      <c r="M614" t="s">
        <v>3079</v>
      </c>
      <c r="N614" t="s">
        <v>3016</v>
      </c>
      <c r="O614" s="11">
        <v>299368555</v>
      </c>
      <c r="P614" t="s">
        <v>3368</v>
      </c>
      <c r="Q614" t="s">
        <v>3369</v>
      </c>
      <c r="R614" t="s">
        <v>2934</v>
      </c>
      <c r="S614" t="s">
        <v>2894</v>
      </c>
      <c r="T614">
        <v>2060</v>
      </c>
      <c r="U614" t="s">
        <v>2895</v>
      </c>
      <c r="V614" t="s">
        <v>3017</v>
      </c>
      <c r="W614" t="s">
        <v>3018</v>
      </c>
      <c r="X614" t="s">
        <v>2857</v>
      </c>
    </row>
    <row r="615" spans="1:24" hidden="1" x14ac:dyDescent="0.25">
      <c r="A615">
        <v>10391</v>
      </c>
      <c r="B615">
        <v>24</v>
      </c>
      <c r="C615" s="2">
        <v>100</v>
      </c>
      <c r="D615" s="3">
        <v>4</v>
      </c>
      <c r="E615" s="4">
        <f>Table1[[#This Row],[PRICEEACH]]*Table1[[#This Row],[QUANTITYORDERED]]</f>
        <v>2400</v>
      </c>
      <c r="F615" s="1">
        <v>38414</v>
      </c>
      <c r="G615" s="12" t="s">
        <v>2848</v>
      </c>
      <c r="H615">
        <v>1</v>
      </c>
      <c r="I615">
        <v>3</v>
      </c>
      <c r="J615" s="3">
        <v>2005</v>
      </c>
      <c r="K615" s="3" t="s">
        <v>3331</v>
      </c>
      <c r="L615">
        <v>214</v>
      </c>
      <c r="M615" t="s">
        <v>2951</v>
      </c>
      <c r="N615" t="s">
        <v>3016</v>
      </c>
      <c r="O615" s="11">
        <v>299368555</v>
      </c>
      <c r="P615" t="s">
        <v>3368</v>
      </c>
      <c r="Q615" t="s">
        <v>3369</v>
      </c>
      <c r="R615" t="s">
        <v>2934</v>
      </c>
      <c r="S615" t="s">
        <v>2894</v>
      </c>
      <c r="T615">
        <v>2060</v>
      </c>
      <c r="U615" t="s">
        <v>2895</v>
      </c>
      <c r="V615" t="s">
        <v>3017</v>
      </c>
      <c r="W615" t="s">
        <v>3018</v>
      </c>
      <c r="X615" t="s">
        <v>2857</v>
      </c>
    </row>
    <row r="616" spans="1:24" hidden="1" x14ac:dyDescent="0.25">
      <c r="A616">
        <v>10391</v>
      </c>
      <c r="B616">
        <v>24</v>
      </c>
      <c r="C616" s="2">
        <v>100</v>
      </c>
      <c r="D616" s="3">
        <v>1</v>
      </c>
      <c r="E616" s="4">
        <f>Table1[[#This Row],[PRICEEACH]]*Table1[[#This Row],[QUANTITYORDERED]]</f>
        <v>2400</v>
      </c>
      <c r="F616" s="1">
        <v>38414</v>
      </c>
      <c r="G616" s="12" t="s">
        <v>2848</v>
      </c>
      <c r="H616">
        <v>1</v>
      </c>
      <c r="I616">
        <v>3</v>
      </c>
      <c r="J616" s="3">
        <v>2005</v>
      </c>
      <c r="K616" s="3" t="s">
        <v>3468</v>
      </c>
      <c r="L616">
        <v>44</v>
      </c>
      <c r="M616" t="s">
        <v>3235</v>
      </c>
      <c r="N616" t="s">
        <v>3016</v>
      </c>
      <c r="O616" s="11">
        <v>299368555</v>
      </c>
      <c r="P616" t="s">
        <v>3368</v>
      </c>
      <c r="Q616" t="s">
        <v>3369</v>
      </c>
      <c r="R616" t="s">
        <v>2934</v>
      </c>
      <c r="S616" t="s">
        <v>2894</v>
      </c>
      <c r="T616">
        <v>2060</v>
      </c>
      <c r="U616" t="s">
        <v>2895</v>
      </c>
      <c r="V616" t="s">
        <v>3017</v>
      </c>
      <c r="W616" t="s">
        <v>3018</v>
      </c>
      <c r="X616" t="s">
        <v>2867</v>
      </c>
    </row>
    <row r="617" spans="1:24" hidden="1" x14ac:dyDescent="0.25">
      <c r="A617">
        <v>10391</v>
      </c>
      <c r="B617">
        <v>39</v>
      </c>
      <c r="C617" s="2">
        <v>63.2</v>
      </c>
      <c r="D617" s="3">
        <v>9</v>
      </c>
      <c r="E617" s="4">
        <f>Table1[[#This Row],[PRICEEACH]]*Table1[[#This Row],[QUANTITYORDERED]]</f>
        <v>2464.8000000000002</v>
      </c>
      <c r="F617" s="1">
        <v>38414</v>
      </c>
      <c r="G617" s="12" t="s">
        <v>2848</v>
      </c>
      <c r="H617">
        <v>1</v>
      </c>
      <c r="I617">
        <v>3</v>
      </c>
      <c r="J617" s="3">
        <v>2005</v>
      </c>
      <c r="K617" s="3" t="s">
        <v>3454</v>
      </c>
      <c r="L617">
        <v>136</v>
      </c>
      <c r="M617" t="s">
        <v>3141</v>
      </c>
      <c r="N617" t="s">
        <v>3016</v>
      </c>
      <c r="O617" s="11">
        <v>299368555</v>
      </c>
      <c r="P617" t="s">
        <v>3368</v>
      </c>
      <c r="Q617" t="s">
        <v>3369</v>
      </c>
      <c r="R617" t="s">
        <v>2934</v>
      </c>
      <c r="S617" t="s">
        <v>2894</v>
      </c>
      <c r="T617">
        <v>2060</v>
      </c>
      <c r="U617" t="s">
        <v>2895</v>
      </c>
      <c r="V617" t="s">
        <v>3017</v>
      </c>
      <c r="W617" t="s">
        <v>3018</v>
      </c>
      <c r="X617" t="s">
        <v>2857</v>
      </c>
    </row>
    <row r="618" spans="1:24" hidden="1" x14ac:dyDescent="0.25">
      <c r="A618">
        <v>10391</v>
      </c>
      <c r="B618">
        <v>29</v>
      </c>
      <c r="C618" s="2">
        <v>85.1</v>
      </c>
      <c r="D618" s="3">
        <v>10</v>
      </c>
      <c r="E618" s="4">
        <f>Table1[[#This Row],[PRICEEACH]]*Table1[[#This Row],[QUANTITYORDERED]]</f>
        <v>2467.8999999999996</v>
      </c>
      <c r="F618" s="1">
        <v>38414</v>
      </c>
      <c r="G618" s="12" t="s">
        <v>2848</v>
      </c>
      <c r="H618">
        <v>1</v>
      </c>
      <c r="I618">
        <v>3</v>
      </c>
      <c r="J618" s="3">
        <v>2005</v>
      </c>
      <c r="K618" s="3" t="s">
        <v>3454</v>
      </c>
      <c r="L618">
        <v>116</v>
      </c>
      <c r="M618" t="s">
        <v>3162</v>
      </c>
      <c r="N618" t="s">
        <v>3016</v>
      </c>
      <c r="O618" s="11">
        <v>299368555</v>
      </c>
      <c r="P618" t="s">
        <v>3368</v>
      </c>
      <c r="Q618" t="s">
        <v>3369</v>
      </c>
      <c r="R618" t="s">
        <v>2934</v>
      </c>
      <c r="S618" t="s">
        <v>2894</v>
      </c>
      <c r="T618">
        <v>2060</v>
      </c>
      <c r="U618" t="s">
        <v>2895</v>
      </c>
      <c r="V618" t="s">
        <v>3017</v>
      </c>
      <c r="W618" t="s">
        <v>3018</v>
      </c>
      <c r="X618" t="s">
        <v>2857</v>
      </c>
    </row>
    <row r="619" spans="1:24" hidden="1" x14ac:dyDescent="0.25">
      <c r="A619">
        <v>10391</v>
      </c>
      <c r="B619">
        <v>33</v>
      </c>
      <c r="C619" s="2">
        <v>100</v>
      </c>
      <c r="D619" s="3">
        <v>8</v>
      </c>
      <c r="E619" s="4">
        <f>Table1[[#This Row],[PRICEEACH]]*Table1[[#This Row],[QUANTITYORDERED]]</f>
        <v>3300</v>
      </c>
      <c r="F619" s="1">
        <v>38414</v>
      </c>
      <c r="G619" s="12" t="s">
        <v>2848</v>
      </c>
      <c r="H619">
        <v>1</v>
      </c>
      <c r="I619">
        <v>3</v>
      </c>
      <c r="J619" s="3">
        <v>2005</v>
      </c>
      <c r="K619" s="3" t="s">
        <v>3468</v>
      </c>
      <c r="L619">
        <v>33</v>
      </c>
      <c r="M619" t="s">
        <v>3232</v>
      </c>
      <c r="N619" t="s">
        <v>3016</v>
      </c>
      <c r="O619" s="11">
        <v>299368555</v>
      </c>
      <c r="P619" t="s">
        <v>3368</v>
      </c>
      <c r="Q619" t="s">
        <v>3369</v>
      </c>
      <c r="R619" t="s">
        <v>2934</v>
      </c>
      <c r="S619" t="s">
        <v>2894</v>
      </c>
      <c r="T619">
        <v>2060</v>
      </c>
      <c r="U619" t="s">
        <v>2895</v>
      </c>
      <c r="V619" t="s">
        <v>3017</v>
      </c>
      <c r="W619" t="s">
        <v>3018</v>
      </c>
      <c r="X619" t="s">
        <v>2931</v>
      </c>
    </row>
    <row r="620" spans="1:24" hidden="1" x14ac:dyDescent="0.25">
      <c r="A620">
        <v>10391</v>
      </c>
      <c r="B620">
        <v>35</v>
      </c>
      <c r="C620" s="2">
        <v>100</v>
      </c>
      <c r="D620" s="3">
        <v>2</v>
      </c>
      <c r="E620" s="4">
        <f>Table1[[#This Row],[PRICEEACH]]*Table1[[#This Row],[QUANTITYORDERED]]</f>
        <v>3500</v>
      </c>
      <c r="F620" s="1">
        <v>38414</v>
      </c>
      <c r="G620" s="12" t="s">
        <v>2848</v>
      </c>
      <c r="H620">
        <v>1</v>
      </c>
      <c r="I620">
        <v>3</v>
      </c>
      <c r="J620" s="3">
        <v>2005</v>
      </c>
      <c r="K620" s="3" t="s">
        <v>3468</v>
      </c>
      <c r="L620">
        <v>102</v>
      </c>
      <c r="M620" t="s">
        <v>3170</v>
      </c>
      <c r="N620" t="s">
        <v>3016</v>
      </c>
      <c r="O620" s="11">
        <v>299368555</v>
      </c>
      <c r="P620" t="s">
        <v>3368</v>
      </c>
      <c r="Q620" t="s">
        <v>3369</v>
      </c>
      <c r="R620" t="s">
        <v>2934</v>
      </c>
      <c r="S620" t="s">
        <v>2894</v>
      </c>
      <c r="T620">
        <v>2060</v>
      </c>
      <c r="U620" t="s">
        <v>2895</v>
      </c>
      <c r="V620" t="s">
        <v>3017</v>
      </c>
      <c r="W620" t="s">
        <v>3018</v>
      </c>
      <c r="X620" t="s">
        <v>2867</v>
      </c>
    </row>
    <row r="621" spans="1:24" hidden="1" x14ac:dyDescent="0.25">
      <c r="A621">
        <v>10391</v>
      </c>
      <c r="B621">
        <v>42</v>
      </c>
      <c r="C621" s="2">
        <v>100</v>
      </c>
      <c r="D621" s="3">
        <v>3</v>
      </c>
      <c r="E621" s="4">
        <f>Table1[[#This Row],[PRICEEACH]]*Table1[[#This Row],[QUANTITYORDERED]]</f>
        <v>4200</v>
      </c>
      <c r="F621" s="1">
        <v>38414</v>
      </c>
      <c r="G621" s="12" t="s">
        <v>2848</v>
      </c>
      <c r="H621">
        <v>1</v>
      </c>
      <c r="I621">
        <v>3</v>
      </c>
      <c r="J621" s="3">
        <v>2005</v>
      </c>
      <c r="K621" s="3" t="s">
        <v>3468</v>
      </c>
      <c r="L621">
        <v>53</v>
      </c>
      <c r="M621" t="s">
        <v>3179</v>
      </c>
      <c r="N621" t="s">
        <v>3016</v>
      </c>
      <c r="O621" s="11">
        <v>299368555</v>
      </c>
      <c r="P621" t="s">
        <v>3368</v>
      </c>
      <c r="Q621" t="s">
        <v>3369</v>
      </c>
      <c r="R621" t="s">
        <v>2934</v>
      </c>
      <c r="S621" t="s">
        <v>2894</v>
      </c>
      <c r="T621">
        <v>2060</v>
      </c>
      <c r="U621" t="s">
        <v>2895</v>
      </c>
      <c r="V621" t="s">
        <v>3017</v>
      </c>
      <c r="W621" t="s">
        <v>3018</v>
      </c>
      <c r="X621" t="s">
        <v>2867</v>
      </c>
    </row>
    <row r="622" spans="1:24" hidden="1" x14ac:dyDescent="0.25">
      <c r="A622">
        <v>10392</v>
      </c>
      <c r="B622">
        <v>37</v>
      </c>
      <c r="C622" s="2">
        <v>59.96</v>
      </c>
      <c r="D622" s="3">
        <v>3</v>
      </c>
      <c r="E622" s="4">
        <f>Table1[[#This Row],[PRICEEACH]]*Table1[[#This Row],[QUANTITYORDERED]]</f>
        <v>2218.52</v>
      </c>
      <c r="F622" s="1">
        <v>38414</v>
      </c>
      <c r="G622" s="12" t="s">
        <v>2848</v>
      </c>
      <c r="H622">
        <v>1</v>
      </c>
      <c r="I622">
        <v>3</v>
      </c>
      <c r="J622" s="3">
        <v>2005</v>
      </c>
      <c r="K622" s="3" t="s">
        <v>3468</v>
      </c>
      <c r="L622">
        <v>62</v>
      </c>
      <c r="M622" t="s">
        <v>3206</v>
      </c>
      <c r="N622" t="s">
        <v>3421</v>
      </c>
      <c r="O622" s="10" t="s">
        <v>3085</v>
      </c>
      <c r="P622" t="s">
        <v>3422</v>
      </c>
      <c r="Q622" t="s">
        <v>3086</v>
      </c>
      <c r="R622" t="s">
        <v>3510</v>
      </c>
      <c r="S622" t="s">
        <v>2928</v>
      </c>
      <c r="T622">
        <v>8010</v>
      </c>
      <c r="U622" t="s">
        <v>2861</v>
      </c>
      <c r="V622" t="s">
        <v>3087</v>
      </c>
      <c r="W622" t="s">
        <v>3088</v>
      </c>
      <c r="X622" t="s">
        <v>2857</v>
      </c>
    </row>
    <row r="623" spans="1:24" hidden="1" x14ac:dyDescent="0.25">
      <c r="A623">
        <v>10392</v>
      </c>
      <c r="B623">
        <v>29</v>
      </c>
      <c r="C623" s="2">
        <v>86.92</v>
      </c>
      <c r="D623" s="3">
        <v>2</v>
      </c>
      <c r="E623" s="4">
        <f>Table1[[#This Row],[PRICEEACH]]*Table1[[#This Row],[QUANTITYORDERED]]</f>
        <v>2520.6799999999998</v>
      </c>
      <c r="F623" s="1">
        <v>38414</v>
      </c>
      <c r="G623" s="12" t="s">
        <v>2848</v>
      </c>
      <c r="H623">
        <v>1</v>
      </c>
      <c r="I623">
        <v>3</v>
      </c>
      <c r="J623" s="3">
        <v>2005</v>
      </c>
      <c r="K623" s="3" t="s">
        <v>3468</v>
      </c>
      <c r="L623">
        <v>104</v>
      </c>
      <c r="M623" t="s">
        <v>3209</v>
      </c>
      <c r="N623" t="s">
        <v>3421</v>
      </c>
      <c r="O623" s="10" t="s">
        <v>3085</v>
      </c>
      <c r="P623" t="s">
        <v>3422</v>
      </c>
      <c r="Q623" t="s">
        <v>3086</v>
      </c>
      <c r="R623" t="s">
        <v>3510</v>
      </c>
      <c r="S623" t="s">
        <v>2928</v>
      </c>
      <c r="T623">
        <v>8010</v>
      </c>
      <c r="U623" t="s">
        <v>2861</v>
      </c>
      <c r="V623" t="s">
        <v>3087</v>
      </c>
      <c r="W623" t="s">
        <v>3088</v>
      </c>
      <c r="X623" t="s">
        <v>2857</v>
      </c>
    </row>
    <row r="624" spans="1:24" hidden="1" x14ac:dyDescent="0.25">
      <c r="A624">
        <v>10392</v>
      </c>
      <c r="B624">
        <v>36</v>
      </c>
      <c r="C624" s="2">
        <v>100</v>
      </c>
      <c r="D624" s="3">
        <v>1</v>
      </c>
      <c r="E624" s="4">
        <f>Table1[[#This Row],[PRICEEACH]]*Table1[[#This Row],[QUANTITYORDERED]]</f>
        <v>3600</v>
      </c>
      <c r="F624" s="1">
        <v>38414</v>
      </c>
      <c r="G624" s="12" t="s">
        <v>2848</v>
      </c>
      <c r="H624">
        <v>1</v>
      </c>
      <c r="I624">
        <v>3</v>
      </c>
      <c r="J624" s="3">
        <v>2005</v>
      </c>
      <c r="K624" s="3" t="s">
        <v>3468</v>
      </c>
      <c r="L624">
        <v>99</v>
      </c>
      <c r="M624" t="s">
        <v>3215</v>
      </c>
      <c r="N624" t="s">
        <v>3421</v>
      </c>
      <c r="O624" s="10" t="s">
        <v>3085</v>
      </c>
      <c r="P624" t="s">
        <v>3422</v>
      </c>
      <c r="Q624" t="s">
        <v>3086</v>
      </c>
      <c r="R624" t="s">
        <v>3510</v>
      </c>
      <c r="S624" t="s">
        <v>2928</v>
      </c>
      <c r="T624">
        <v>8010</v>
      </c>
      <c r="U624" t="s">
        <v>2861</v>
      </c>
      <c r="V624" t="s">
        <v>3087</v>
      </c>
      <c r="W624" t="s">
        <v>3088</v>
      </c>
      <c r="X624" t="s">
        <v>2867</v>
      </c>
    </row>
    <row r="625" spans="1:24" hidden="1" x14ac:dyDescent="0.25">
      <c r="A625">
        <v>10394</v>
      </c>
      <c r="B625">
        <v>31</v>
      </c>
      <c r="C625" s="2">
        <v>50.29</v>
      </c>
      <c r="D625" s="3">
        <v>2</v>
      </c>
      <c r="E625" s="4">
        <f>Table1[[#This Row],[PRICEEACH]]*Table1[[#This Row],[QUANTITYORDERED]]</f>
        <v>1558.99</v>
      </c>
      <c r="F625" s="1">
        <v>38414</v>
      </c>
      <c r="G625" s="12" t="s">
        <v>2848</v>
      </c>
      <c r="H625">
        <v>1</v>
      </c>
      <c r="I625">
        <v>3</v>
      </c>
      <c r="J625" s="3">
        <v>2005</v>
      </c>
      <c r="K625" s="3" t="s">
        <v>3331</v>
      </c>
      <c r="L625">
        <v>57</v>
      </c>
      <c r="M625" t="s">
        <v>3228</v>
      </c>
      <c r="N625" t="s">
        <v>3329</v>
      </c>
      <c r="O625" s="10" t="s">
        <v>3330</v>
      </c>
      <c r="P625" t="s">
        <v>2946</v>
      </c>
      <c r="Q625" t="s">
        <v>2947</v>
      </c>
      <c r="R625" t="s">
        <v>3485</v>
      </c>
      <c r="S625" t="s">
        <v>2948</v>
      </c>
      <c r="T625">
        <v>28034</v>
      </c>
      <c r="U625" t="s">
        <v>2861</v>
      </c>
      <c r="V625" t="s">
        <v>2949</v>
      </c>
      <c r="W625" t="s">
        <v>2950</v>
      </c>
      <c r="X625" t="s">
        <v>2857</v>
      </c>
    </row>
    <row r="626" spans="1:24" hidden="1" x14ac:dyDescent="0.25">
      <c r="A626">
        <v>10394</v>
      </c>
      <c r="B626">
        <v>46</v>
      </c>
      <c r="C626" s="2">
        <v>38.9</v>
      </c>
      <c r="D626" s="3">
        <v>6</v>
      </c>
      <c r="E626" s="4">
        <f>Table1[[#This Row],[PRICEEACH]]*Table1[[#This Row],[QUANTITYORDERED]]</f>
        <v>1789.3999999999999</v>
      </c>
      <c r="F626" s="1">
        <v>38414</v>
      </c>
      <c r="G626" s="12" t="s">
        <v>2848</v>
      </c>
      <c r="H626">
        <v>1</v>
      </c>
      <c r="I626">
        <v>3</v>
      </c>
      <c r="J626" s="3">
        <v>2005</v>
      </c>
      <c r="K626" s="3" t="s">
        <v>3331</v>
      </c>
      <c r="L626">
        <v>35</v>
      </c>
      <c r="M626" t="s">
        <v>3239</v>
      </c>
      <c r="N626" t="s">
        <v>3329</v>
      </c>
      <c r="O626" s="10" t="s">
        <v>3330</v>
      </c>
      <c r="P626" t="s">
        <v>2946</v>
      </c>
      <c r="Q626" t="s">
        <v>2947</v>
      </c>
      <c r="R626" t="s">
        <v>3485</v>
      </c>
      <c r="S626" t="s">
        <v>2948</v>
      </c>
      <c r="T626">
        <v>28034</v>
      </c>
      <c r="U626" t="s">
        <v>2861</v>
      </c>
      <c r="V626" t="s">
        <v>2949</v>
      </c>
      <c r="W626" t="s">
        <v>2950</v>
      </c>
      <c r="X626" t="s">
        <v>2857</v>
      </c>
    </row>
    <row r="627" spans="1:24" hidden="1" x14ac:dyDescent="0.25">
      <c r="A627">
        <v>10394</v>
      </c>
      <c r="B627">
        <v>30</v>
      </c>
      <c r="C627" s="2">
        <v>60.28</v>
      </c>
      <c r="D627" s="3">
        <v>4</v>
      </c>
      <c r="E627" s="4">
        <f>Table1[[#This Row],[PRICEEACH]]*Table1[[#This Row],[QUANTITYORDERED]]</f>
        <v>1808.4</v>
      </c>
      <c r="F627" s="1">
        <v>38414</v>
      </c>
      <c r="G627" s="12" t="s">
        <v>2848</v>
      </c>
      <c r="H627">
        <v>1</v>
      </c>
      <c r="I627">
        <v>3</v>
      </c>
      <c r="J627" s="3">
        <v>2005</v>
      </c>
      <c r="K627" s="3" t="s">
        <v>3212</v>
      </c>
      <c r="L627">
        <v>62</v>
      </c>
      <c r="M627" t="s">
        <v>3260</v>
      </c>
      <c r="N627" t="s">
        <v>3329</v>
      </c>
      <c r="O627" s="10" t="s">
        <v>3330</v>
      </c>
      <c r="P627" t="s">
        <v>2946</v>
      </c>
      <c r="Q627" t="s">
        <v>2947</v>
      </c>
      <c r="R627" t="s">
        <v>3485</v>
      </c>
      <c r="S627" t="s">
        <v>2948</v>
      </c>
      <c r="T627">
        <v>28034</v>
      </c>
      <c r="U627" t="s">
        <v>2861</v>
      </c>
      <c r="V627" t="s">
        <v>2949</v>
      </c>
      <c r="W627" t="s">
        <v>2950</v>
      </c>
      <c r="X627" t="s">
        <v>2857</v>
      </c>
    </row>
    <row r="628" spans="1:24" hidden="1" x14ac:dyDescent="0.25">
      <c r="A628">
        <v>10394</v>
      </c>
      <c r="B628">
        <v>22</v>
      </c>
      <c r="C628" s="2">
        <v>100</v>
      </c>
      <c r="D628" s="3">
        <v>5</v>
      </c>
      <c r="E628" s="4">
        <f>Table1[[#This Row],[PRICEEACH]]*Table1[[#This Row],[QUANTITYORDERED]]</f>
        <v>2200</v>
      </c>
      <c r="F628" s="1">
        <v>38414</v>
      </c>
      <c r="G628" s="12" t="s">
        <v>2848</v>
      </c>
      <c r="H628">
        <v>1</v>
      </c>
      <c r="I628">
        <v>3</v>
      </c>
      <c r="J628" s="3">
        <v>2005</v>
      </c>
      <c r="K628" s="3" t="s">
        <v>3331</v>
      </c>
      <c r="L628">
        <v>169</v>
      </c>
      <c r="M628" t="s">
        <v>3211</v>
      </c>
      <c r="N628" t="s">
        <v>3329</v>
      </c>
      <c r="O628" s="10" t="s">
        <v>3330</v>
      </c>
      <c r="P628" t="s">
        <v>2946</v>
      </c>
      <c r="Q628" t="s">
        <v>2947</v>
      </c>
      <c r="R628" t="s">
        <v>3485</v>
      </c>
      <c r="S628" t="s">
        <v>2948</v>
      </c>
      <c r="T628">
        <v>28034</v>
      </c>
      <c r="U628" t="s">
        <v>2861</v>
      </c>
      <c r="V628" t="s">
        <v>2949</v>
      </c>
      <c r="W628" t="s">
        <v>2950</v>
      </c>
      <c r="X628" t="s">
        <v>2867</v>
      </c>
    </row>
    <row r="629" spans="1:24" hidden="1" x14ac:dyDescent="0.25">
      <c r="A629">
        <v>10394</v>
      </c>
      <c r="B629">
        <v>36</v>
      </c>
      <c r="C629" s="2">
        <v>62.77</v>
      </c>
      <c r="D629" s="3">
        <v>3</v>
      </c>
      <c r="E629" s="4">
        <f>Table1[[#This Row],[PRICEEACH]]*Table1[[#This Row],[QUANTITYORDERED]]</f>
        <v>2259.7200000000003</v>
      </c>
      <c r="F629" s="1">
        <v>38414</v>
      </c>
      <c r="G629" s="12" t="s">
        <v>2848</v>
      </c>
      <c r="H629">
        <v>1</v>
      </c>
      <c r="I629">
        <v>3</v>
      </c>
      <c r="J629" s="3">
        <v>2005</v>
      </c>
      <c r="K629" s="3" t="s">
        <v>3454</v>
      </c>
      <c r="L629">
        <v>54</v>
      </c>
      <c r="M629" t="s">
        <v>3259</v>
      </c>
      <c r="N629" t="s">
        <v>3329</v>
      </c>
      <c r="O629" s="10" t="s">
        <v>3330</v>
      </c>
      <c r="P629" t="s">
        <v>2946</v>
      </c>
      <c r="Q629" t="s">
        <v>2947</v>
      </c>
      <c r="R629" t="s">
        <v>3485</v>
      </c>
      <c r="S629" t="s">
        <v>2948</v>
      </c>
      <c r="T629">
        <v>28034</v>
      </c>
      <c r="U629" t="s">
        <v>2861</v>
      </c>
      <c r="V629" t="s">
        <v>2949</v>
      </c>
      <c r="W629" t="s">
        <v>2950</v>
      </c>
      <c r="X629" t="s">
        <v>2857</v>
      </c>
    </row>
    <row r="630" spans="1:24" hidden="1" x14ac:dyDescent="0.25">
      <c r="A630">
        <v>10394</v>
      </c>
      <c r="B630">
        <v>37</v>
      </c>
      <c r="C630" s="2">
        <v>100</v>
      </c>
      <c r="D630" s="3">
        <v>1</v>
      </c>
      <c r="E630" s="4">
        <f>Table1[[#This Row],[PRICEEACH]]*Table1[[#This Row],[QUANTITYORDERED]]</f>
        <v>3700</v>
      </c>
      <c r="F630" s="1">
        <v>38414</v>
      </c>
      <c r="G630" s="12" t="s">
        <v>2848</v>
      </c>
      <c r="H630">
        <v>1</v>
      </c>
      <c r="I630">
        <v>3</v>
      </c>
      <c r="J630" s="3">
        <v>2005</v>
      </c>
      <c r="K630" s="3" t="s">
        <v>3331</v>
      </c>
      <c r="L630">
        <v>143</v>
      </c>
      <c r="M630" t="s">
        <v>3220</v>
      </c>
      <c r="N630" t="s">
        <v>3329</v>
      </c>
      <c r="O630" s="10" t="s">
        <v>3330</v>
      </c>
      <c r="P630" t="s">
        <v>2946</v>
      </c>
      <c r="Q630" t="s">
        <v>2947</v>
      </c>
      <c r="R630" t="s">
        <v>3485</v>
      </c>
      <c r="S630" t="s">
        <v>2948</v>
      </c>
      <c r="T630">
        <v>28034</v>
      </c>
      <c r="U630" t="s">
        <v>2861</v>
      </c>
      <c r="V630" t="s">
        <v>2949</v>
      </c>
      <c r="W630" t="s">
        <v>2950</v>
      </c>
      <c r="X630" t="s">
        <v>2867</v>
      </c>
    </row>
    <row r="631" spans="1:24" hidden="1" x14ac:dyDescent="0.25">
      <c r="A631">
        <v>10394</v>
      </c>
      <c r="B631">
        <v>37</v>
      </c>
      <c r="C631" s="2">
        <v>100</v>
      </c>
      <c r="D631" s="3">
        <v>7</v>
      </c>
      <c r="E631" s="4">
        <f>Table1[[#This Row],[PRICEEACH]]*Table1[[#This Row],[QUANTITYORDERED]]</f>
        <v>3700</v>
      </c>
      <c r="F631" s="1">
        <v>38414</v>
      </c>
      <c r="G631" s="12" t="s">
        <v>2848</v>
      </c>
      <c r="H631">
        <v>1</v>
      </c>
      <c r="I631">
        <v>3</v>
      </c>
      <c r="J631" s="3">
        <v>2005</v>
      </c>
      <c r="K631" s="3" t="s">
        <v>3331</v>
      </c>
      <c r="L631">
        <v>118</v>
      </c>
      <c r="M631" t="s">
        <v>3252</v>
      </c>
      <c r="N631" t="s">
        <v>3329</v>
      </c>
      <c r="O631" s="10" t="s">
        <v>3330</v>
      </c>
      <c r="P631" t="s">
        <v>2946</v>
      </c>
      <c r="Q631" t="s">
        <v>2947</v>
      </c>
      <c r="R631" t="s">
        <v>3485</v>
      </c>
      <c r="S631" t="s">
        <v>2948</v>
      </c>
      <c r="T631">
        <v>28034</v>
      </c>
      <c r="U631" t="s">
        <v>2861</v>
      </c>
      <c r="V631" t="s">
        <v>2949</v>
      </c>
      <c r="W631" t="s">
        <v>2950</v>
      </c>
      <c r="X631" t="s">
        <v>2867</v>
      </c>
    </row>
    <row r="632" spans="1:24" hidden="1" x14ac:dyDescent="0.25">
      <c r="A632">
        <v>10395</v>
      </c>
      <c r="B632">
        <v>33</v>
      </c>
      <c r="C632" s="2">
        <v>69.12</v>
      </c>
      <c r="D632" s="3">
        <v>1</v>
      </c>
      <c r="E632" s="4">
        <f>Table1[[#This Row],[PRICEEACH]]*Table1[[#This Row],[QUANTITYORDERED]]</f>
        <v>2280.96</v>
      </c>
      <c r="F632" s="1">
        <v>38414</v>
      </c>
      <c r="G632" s="12" t="s">
        <v>2848</v>
      </c>
      <c r="H632">
        <v>1</v>
      </c>
      <c r="I632">
        <v>3</v>
      </c>
      <c r="J632" s="3">
        <v>2005</v>
      </c>
      <c r="K632" s="3" t="s">
        <v>3331</v>
      </c>
      <c r="L632">
        <v>207</v>
      </c>
      <c r="M632" t="s">
        <v>3125</v>
      </c>
      <c r="N632" t="s">
        <v>3286</v>
      </c>
      <c r="O632" s="10" t="s">
        <v>3287</v>
      </c>
      <c r="P632" t="s">
        <v>3288</v>
      </c>
      <c r="Q632" t="s">
        <v>2865</v>
      </c>
      <c r="R632" t="s">
        <v>3525</v>
      </c>
      <c r="S632" t="s">
        <v>2860</v>
      </c>
      <c r="T632">
        <v>75508</v>
      </c>
      <c r="U632" t="s">
        <v>2861</v>
      </c>
      <c r="V632" t="s">
        <v>3289</v>
      </c>
      <c r="W632" t="s">
        <v>2866</v>
      </c>
      <c r="X632" t="s">
        <v>2857</v>
      </c>
    </row>
    <row r="633" spans="1:24" hidden="1" x14ac:dyDescent="0.25">
      <c r="A633">
        <v>10395</v>
      </c>
      <c r="B633">
        <v>32</v>
      </c>
      <c r="C633" s="2">
        <v>100</v>
      </c>
      <c r="D633" s="3">
        <v>2</v>
      </c>
      <c r="E633" s="4">
        <f>Table1[[#This Row],[PRICEEACH]]*Table1[[#This Row],[QUANTITYORDERED]]</f>
        <v>3200</v>
      </c>
      <c r="F633" s="1">
        <v>38414</v>
      </c>
      <c r="G633" s="12" t="s">
        <v>2848</v>
      </c>
      <c r="H633">
        <v>1</v>
      </c>
      <c r="I633">
        <v>3</v>
      </c>
      <c r="J633" s="3">
        <v>2005</v>
      </c>
      <c r="K633" s="3" t="s">
        <v>3331</v>
      </c>
      <c r="L633">
        <v>136</v>
      </c>
      <c r="M633" t="s">
        <v>3035</v>
      </c>
      <c r="N633" t="s">
        <v>3286</v>
      </c>
      <c r="O633" s="10" t="s">
        <v>3287</v>
      </c>
      <c r="P633" t="s">
        <v>3288</v>
      </c>
      <c r="Q633" t="s">
        <v>2865</v>
      </c>
      <c r="R633" t="s">
        <v>3525</v>
      </c>
      <c r="S633" t="s">
        <v>2860</v>
      </c>
      <c r="T633">
        <v>75508</v>
      </c>
      <c r="U633" t="s">
        <v>2861</v>
      </c>
      <c r="V633" t="s">
        <v>3289</v>
      </c>
      <c r="W633" t="s">
        <v>2866</v>
      </c>
      <c r="X633" t="s">
        <v>2867</v>
      </c>
    </row>
    <row r="634" spans="1:24" hidden="1" x14ac:dyDescent="0.25">
      <c r="A634">
        <v>10395</v>
      </c>
      <c r="B634">
        <v>45</v>
      </c>
      <c r="C634" s="2">
        <v>100</v>
      </c>
      <c r="D634" s="3">
        <v>3</v>
      </c>
      <c r="E634" s="4">
        <f>Table1[[#This Row],[PRICEEACH]]*Table1[[#This Row],[QUANTITYORDERED]]</f>
        <v>4500</v>
      </c>
      <c r="F634" s="1">
        <v>38414</v>
      </c>
      <c r="G634" s="12" t="s">
        <v>2848</v>
      </c>
      <c r="H634">
        <v>1</v>
      </c>
      <c r="I634">
        <v>3</v>
      </c>
      <c r="J634" s="3">
        <v>2005</v>
      </c>
      <c r="K634" s="3" t="s">
        <v>3212</v>
      </c>
      <c r="L634">
        <v>58</v>
      </c>
      <c r="M634" t="s">
        <v>3266</v>
      </c>
      <c r="N634" t="s">
        <v>3286</v>
      </c>
      <c r="O634" s="10" t="s">
        <v>3287</v>
      </c>
      <c r="P634" t="s">
        <v>3288</v>
      </c>
      <c r="Q634" t="s">
        <v>2865</v>
      </c>
      <c r="R634" t="s">
        <v>3525</v>
      </c>
      <c r="S634" t="s">
        <v>2860</v>
      </c>
      <c r="T634">
        <v>75508</v>
      </c>
      <c r="U634" t="s">
        <v>2861</v>
      </c>
      <c r="V634" t="s">
        <v>3289</v>
      </c>
      <c r="W634" t="s">
        <v>2866</v>
      </c>
      <c r="X634" t="s">
        <v>2931</v>
      </c>
    </row>
    <row r="635" spans="1:24" hidden="1" x14ac:dyDescent="0.25">
      <c r="A635">
        <v>10395</v>
      </c>
      <c r="B635">
        <v>46</v>
      </c>
      <c r="C635" s="2">
        <v>100</v>
      </c>
      <c r="D635" s="3">
        <v>4</v>
      </c>
      <c r="E635" s="4">
        <f>Table1[[#This Row],[PRICEEACH]]*Table1[[#This Row],[QUANTITYORDERED]]</f>
        <v>4600</v>
      </c>
      <c r="F635" s="1">
        <v>38414</v>
      </c>
      <c r="G635" s="12" t="s">
        <v>2848</v>
      </c>
      <c r="H635">
        <v>1</v>
      </c>
      <c r="I635">
        <v>3</v>
      </c>
      <c r="J635" s="3">
        <v>2005</v>
      </c>
      <c r="K635" s="3" t="s">
        <v>3454</v>
      </c>
      <c r="L635">
        <v>115</v>
      </c>
      <c r="M635" t="s">
        <v>3265</v>
      </c>
      <c r="N635" t="s">
        <v>3286</v>
      </c>
      <c r="O635" s="10" t="s">
        <v>3287</v>
      </c>
      <c r="P635" t="s">
        <v>3288</v>
      </c>
      <c r="Q635" t="s">
        <v>2865</v>
      </c>
      <c r="R635" t="s">
        <v>3525</v>
      </c>
      <c r="S635" t="s">
        <v>2860</v>
      </c>
      <c r="T635">
        <v>75508</v>
      </c>
      <c r="U635" t="s">
        <v>2861</v>
      </c>
      <c r="V635" t="s">
        <v>3289</v>
      </c>
      <c r="W635" t="s">
        <v>2866</v>
      </c>
      <c r="X635" t="s">
        <v>2867</v>
      </c>
    </row>
    <row r="636" spans="1:24" hidden="1" x14ac:dyDescent="0.25">
      <c r="A636">
        <v>10396</v>
      </c>
      <c r="B636">
        <v>24</v>
      </c>
      <c r="C636" s="2">
        <v>89.75</v>
      </c>
      <c r="D636" s="3">
        <v>4</v>
      </c>
      <c r="E636" s="4">
        <f>Table1[[#This Row],[PRICEEACH]]*Table1[[#This Row],[QUANTITYORDERED]]</f>
        <v>2154</v>
      </c>
      <c r="F636" s="1">
        <v>38414</v>
      </c>
      <c r="G636" s="12" t="s">
        <v>2848</v>
      </c>
      <c r="H636">
        <v>1</v>
      </c>
      <c r="I636">
        <v>3</v>
      </c>
      <c r="J636" s="3">
        <v>2005</v>
      </c>
      <c r="K636" s="3" t="s">
        <v>3212</v>
      </c>
      <c r="L636">
        <v>100</v>
      </c>
      <c r="M636" t="s">
        <v>3213</v>
      </c>
      <c r="N636" t="s">
        <v>3361</v>
      </c>
      <c r="O636" s="10">
        <v>4155551450</v>
      </c>
      <c r="P636" t="s">
        <v>3362</v>
      </c>
      <c r="Q636" t="s">
        <v>3363</v>
      </c>
      <c r="R636" t="s">
        <v>2870</v>
      </c>
      <c r="S636" t="s">
        <v>2853</v>
      </c>
      <c r="T636">
        <v>97562</v>
      </c>
      <c r="U636" t="s">
        <v>2854</v>
      </c>
      <c r="V636" t="s">
        <v>3010</v>
      </c>
      <c r="W636" t="s">
        <v>3011</v>
      </c>
      <c r="X636" t="s">
        <v>2857</v>
      </c>
    </row>
    <row r="637" spans="1:24" hidden="1" x14ac:dyDescent="0.25">
      <c r="A637">
        <v>10396</v>
      </c>
      <c r="B637">
        <v>27</v>
      </c>
      <c r="C637" s="2">
        <v>83.2</v>
      </c>
      <c r="D637" s="3">
        <v>7</v>
      </c>
      <c r="E637" s="4">
        <f>Table1[[#This Row],[PRICEEACH]]*Table1[[#This Row],[QUANTITYORDERED]]</f>
        <v>2246.4</v>
      </c>
      <c r="F637" s="1">
        <v>38414</v>
      </c>
      <c r="G637" s="12" t="s">
        <v>2848</v>
      </c>
      <c r="H637">
        <v>1</v>
      </c>
      <c r="I637">
        <v>3</v>
      </c>
      <c r="J637" s="3">
        <v>2005</v>
      </c>
      <c r="K637" s="3" t="s">
        <v>3468</v>
      </c>
      <c r="L637">
        <v>88</v>
      </c>
      <c r="M637" t="s">
        <v>3243</v>
      </c>
      <c r="N637" t="s">
        <v>3361</v>
      </c>
      <c r="O637" s="10">
        <v>4155551450</v>
      </c>
      <c r="P637" t="s">
        <v>3362</v>
      </c>
      <c r="Q637" t="s">
        <v>3363</v>
      </c>
      <c r="R637" t="s">
        <v>2870</v>
      </c>
      <c r="S637" t="s">
        <v>2853</v>
      </c>
      <c r="T637">
        <v>97562</v>
      </c>
      <c r="U637" t="s">
        <v>2854</v>
      </c>
      <c r="V637" t="s">
        <v>3010</v>
      </c>
      <c r="W637" t="s">
        <v>3011</v>
      </c>
      <c r="X637" t="s">
        <v>2857</v>
      </c>
    </row>
    <row r="638" spans="1:24" hidden="1" x14ac:dyDescent="0.25">
      <c r="A638">
        <v>10396</v>
      </c>
      <c r="B638">
        <v>39</v>
      </c>
      <c r="C638" s="2">
        <v>66.67</v>
      </c>
      <c r="D638" s="3">
        <v>1</v>
      </c>
      <c r="E638" s="4">
        <f>Table1[[#This Row],[PRICEEACH]]*Table1[[#This Row],[QUANTITYORDERED]]</f>
        <v>2600.13</v>
      </c>
      <c r="F638" s="1">
        <v>38414</v>
      </c>
      <c r="G638" s="12" t="s">
        <v>2848</v>
      </c>
      <c r="H638">
        <v>1</v>
      </c>
      <c r="I638">
        <v>3</v>
      </c>
      <c r="J638" s="3">
        <v>2005</v>
      </c>
      <c r="K638" s="3" t="s">
        <v>3207</v>
      </c>
      <c r="L638">
        <v>66</v>
      </c>
      <c r="M638" t="s">
        <v>3268</v>
      </c>
      <c r="N638" t="s">
        <v>3361</v>
      </c>
      <c r="O638" s="10">
        <v>4155551450</v>
      </c>
      <c r="P638" t="s">
        <v>3362</v>
      </c>
      <c r="Q638" t="s">
        <v>3363</v>
      </c>
      <c r="R638" t="s">
        <v>2870</v>
      </c>
      <c r="S638" t="s">
        <v>2853</v>
      </c>
      <c r="T638">
        <v>97562</v>
      </c>
      <c r="U638" t="s">
        <v>2854</v>
      </c>
      <c r="V638" t="s">
        <v>3010</v>
      </c>
      <c r="W638" t="s">
        <v>3011</v>
      </c>
      <c r="X638" t="s">
        <v>2857</v>
      </c>
    </row>
    <row r="639" spans="1:24" hidden="1" x14ac:dyDescent="0.25">
      <c r="A639">
        <v>10396</v>
      </c>
      <c r="B639">
        <v>33</v>
      </c>
      <c r="C639" s="2">
        <v>100</v>
      </c>
      <c r="D639" s="3">
        <v>3</v>
      </c>
      <c r="E639" s="4">
        <f>Table1[[#This Row],[PRICEEACH]]*Table1[[#This Row],[QUANTITYORDERED]]</f>
        <v>3300</v>
      </c>
      <c r="F639" s="1">
        <v>38414</v>
      </c>
      <c r="G639" s="12" t="s">
        <v>2848</v>
      </c>
      <c r="H639">
        <v>1</v>
      </c>
      <c r="I639">
        <v>3</v>
      </c>
      <c r="J639" s="3">
        <v>2005</v>
      </c>
      <c r="K639" s="3" t="s">
        <v>3331</v>
      </c>
      <c r="L639">
        <v>173</v>
      </c>
      <c r="M639" t="s">
        <v>3148</v>
      </c>
      <c r="N639" t="s">
        <v>3361</v>
      </c>
      <c r="O639" s="10">
        <v>4155551450</v>
      </c>
      <c r="P639" t="s">
        <v>3362</v>
      </c>
      <c r="Q639" t="s">
        <v>3363</v>
      </c>
      <c r="R639" t="s">
        <v>2870</v>
      </c>
      <c r="S639" t="s">
        <v>2853</v>
      </c>
      <c r="T639">
        <v>97562</v>
      </c>
      <c r="U639" t="s">
        <v>2854</v>
      </c>
      <c r="V639" t="s">
        <v>3010</v>
      </c>
      <c r="W639" t="s">
        <v>3011</v>
      </c>
      <c r="X639" t="s">
        <v>2867</v>
      </c>
    </row>
    <row r="640" spans="1:24" hidden="1" x14ac:dyDescent="0.25">
      <c r="A640">
        <v>10396</v>
      </c>
      <c r="B640">
        <v>33</v>
      </c>
      <c r="C640" s="2">
        <v>100</v>
      </c>
      <c r="D640" s="3">
        <v>2</v>
      </c>
      <c r="E640" s="4">
        <f>Table1[[#This Row],[PRICEEACH]]*Table1[[#This Row],[QUANTITYORDERED]]</f>
        <v>3300</v>
      </c>
      <c r="F640" s="1">
        <v>38414</v>
      </c>
      <c r="G640" s="12" t="s">
        <v>2848</v>
      </c>
      <c r="H640">
        <v>1</v>
      </c>
      <c r="I640">
        <v>3</v>
      </c>
      <c r="J640" s="3">
        <v>2005</v>
      </c>
      <c r="K640" s="3" t="s">
        <v>3468</v>
      </c>
      <c r="L640">
        <v>136</v>
      </c>
      <c r="M640" t="s">
        <v>3210</v>
      </c>
      <c r="N640" t="s">
        <v>3361</v>
      </c>
      <c r="O640" s="10">
        <v>4155551450</v>
      </c>
      <c r="P640" t="s">
        <v>3362</v>
      </c>
      <c r="Q640" t="s">
        <v>3363</v>
      </c>
      <c r="R640" t="s">
        <v>2870</v>
      </c>
      <c r="S640" t="s">
        <v>2853</v>
      </c>
      <c r="T640">
        <v>97562</v>
      </c>
      <c r="U640" t="s">
        <v>2854</v>
      </c>
      <c r="V640" t="s">
        <v>3010</v>
      </c>
      <c r="W640" t="s">
        <v>3011</v>
      </c>
      <c r="X640" t="s">
        <v>2867</v>
      </c>
    </row>
    <row r="641" spans="1:24" hidden="1" x14ac:dyDescent="0.25">
      <c r="A641">
        <v>10396</v>
      </c>
      <c r="B641">
        <v>37</v>
      </c>
      <c r="C641" s="2">
        <v>90.57</v>
      </c>
      <c r="D641" s="3">
        <v>8</v>
      </c>
      <c r="E641" s="4">
        <f>Table1[[#This Row],[PRICEEACH]]*Table1[[#This Row],[QUANTITYORDERED]]</f>
        <v>3351.0899999999997</v>
      </c>
      <c r="F641" s="1">
        <v>38414</v>
      </c>
      <c r="G641" s="12" t="s">
        <v>2848</v>
      </c>
      <c r="H641">
        <v>1</v>
      </c>
      <c r="I641">
        <v>3</v>
      </c>
      <c r="J641" s="3">
        <v>2005</v>
      </c>
      <c r="K641" s="3" t="s">
        <v>3468</v>
      </c>
      <c r="L641">
        <v>83</v>
      </c>
      <c r="M641" t="s">
        <v>3248</v>
      </c>
      <c r="N641" t="s">
        <v>3361</v>
      </c>
      <c r="O641" s="10">
        <v>4155551450</v>
      </c>
      <c r="P641" t="s">
        <v>3362</v>
      </c>
      <c r="Q641" t="s">
        <v>3363</v>
      </c>
      <c r="R641" t="s">
        <v>2870</v>
      </c>
      <c r="S641" t="s">
        <v>2853</v>
      </c>
      <c r="T641">
        <v>97562</v>
      </c>
      <c r="U641" t="s">
        <v>2854</v>
      </c>
      <c r="V641" t="s">
        <v>3010</v>
      </c>
      <c r="W641" t="s">
        <v>3011</v>
      </c>
      <c r="X641" t="s">
        <v>2867</v>
      </c>
    </row>
    <row r="642" spans="1:24" hidden="1" x14ac:dyDescent="0.25">
      <c r="A642">
        <v>10396</v>
      </c>
      <c r="B642">
        <v>45</v>
      </c>
      <c r="C642" s="2">
        <v>100</v>
      </c>
      <c r="D642" s="3">
        <v>5</v>
      </c>
      <c r="E642" s="4">
        <f>Table1[[#This Row],[PRICEEACH]]*Table1[[#This Row],[QUANTITYORDERED]]</f>
        <v>4500</v>
      </c>
      <c r="F642" s="1">
        <v>38414</v>
      </c>
      <c r="G642" s="12" t="s">
        <v>2848</v>
      </c>
      <c r="H642">
        <v>1</v>
      </c>
      <c r="I642">
        <v>3</v>
      </c>
      <c r="J642" s="3">
        <v>2005</v>
      </c>
      <c r="K642" s="3" t="s">
        <v>3468</v>
      </c>
      <c r="L642">
        <v>87</v>
      </c>
      <c r="M642" t="s">
        <v>3222</v>
      </c>
      <c r="N642" t="s">
        <v>3361</v>
      </c>
      <c r="O642" s="10">
        <v>4155551450</v>
      </c>
      <c r="P642" t="s">
        <v>3362</v>
      </c>
      <c r="Q642" t="s">
        <v>3363</v>
      </c>
      <c r="R642" t="s">
        <v>2870</v>
      </c>
      <c r="S642" t="s">
        <v>2853</v>
      </c>
      <c r="T642">
        <v>97562</v>
      </c>
      <c r="U642" t="s">
        <v>2854</v>
      </c>
      <c r="V642" t="s">
        <v>3010</v>
      </c>
      <c r="W642" t="s">
        <v>3011</v>
      </c>
      <c r="X642" t="s">
        <v>2867</v>
      </c>
    </row>
    <row r="643" spans="1:24" hidden="1" x14ac:dyDescent="0.25">
      <c r="A643">
        <v>10396</v>
      </c>
      <c r="B643">
        <v>49</v>
      </c>
      <c r="C643" s="2">
        <v>100</v>
      </c>
      <c r="D643" s="3">
        <v>6</v>
      </c>
      <c r="E643" s="4">
        <f>Table1[[#This Row],[PRICEEACH]]*Table1[[#This Row],[QUANTITYORDERED]]</f>
        <v>4900</v>
      </c>
      <c r="F643" s="1">
        <v>38414</v>
      </c>
      <c r="G643" s="12" t="s">
        <v>2848</v>
      </c>
      <c r="H643">
        <v>1</v>
      </c>
      <c r="I643">
        <v>3</v>
      </c>
      <c r="J643" s="3">
        <v>2005</v>
      </c>
      <c r="K643" s="3" t="s">
        <v>3207</v>
      </c>
      <c r="L643">
        <v>122</v>
      </c>
      <c r="M643" t="s">
        <v>3234</v>
      </c>
      <c r="N643" t="s">
        <v>3361</v>
      </c>
      <c r="O643" s="10">
        <v>4155551450</v>
      </c>
      <c r="P643" t="s">
        <v>3362</v>
      </c>
      <c r="Q643" t="s">
        <v>3363</v>
      </c>
      <c r="R643" t="s">
        <v>2870</v>
      </c>
      <c r="S643" t="s">
        <v>2853</v>
      </c>
      <c r="T643">
        <v>97562</v>
      </c>
      <c r="U643" t="s">
        <v>2854</v>
      </c>
      <c r="V643" t="s">
        <v>3010</v>
      </c>
      <c r="W643" t="s">
        <v>3011</v>
      </c>
      <c r="X643" t="s">
        <v>2867</v>
      </c>
    </row>
    <row r="644" spans="1:24" hidden="1" x14ac:dyDescent="0.25">
      <c r="A644">
        <v>10397</v>
      </c>
      <c r="B644">
        <v>22</v>
      </c>
      <c r="C644" s="2">
        <v>66.5</v>
      </c>
      <c r="D644" s="3">
        <v>4</v>
      </c>
      <c r="E644" s="4">
        <f>Table1[[#This Row],[PRICEEACH]]*Table1[[#This Row],[QUANTITYORDERED]]</f>
        <v>1463</v>
      </c>
      <c r="F644" s="1">
        <v>38414</v>
      </c>
      <c r="G644" s="12" t="s">
        <v>2848</v>
      </c>
      <c r="H644">
        <v>1</v>
      </c>
      <c r="I644">
        <v>3</v>
      </c>
      <c r="J644" s="3">
        <v>2005</v>
      </c>
      <c r="K644" s="3" t="s">
        <v>3207</v>
      </c>
      <c r="L644">
        <v>72</v>
      </c>
      <c r="M644" t="s">
        <v>3273</v>
      </c>
      <c r="N644" t="s">
        <v>3392</v>
      </c>
      <c r="O644" s="10" t="s">
        <v>3045</v>
      </c>
      <c r="P644" t="s">
        <v>3393</v>
      </c>
      <c r="Q644" t="s">
        <v>3046</v>
      </c>
      <c r="R644" t="s">
        <v>3505</v>
      </c>
      <c r="S644" t="s">
        <v>2860</v>
      </c>
      <c r="T644">
        <v>31000</v>
      </c>
      <c r="U644" t="s">
        <v>2861</v>
      </c>
      <c r="V644" t="s">
        <v>3047</v>
      </c>
      <c r="W644" t="s">
        <v>3048</v>
      </c>
      <c r="X644" t="s">
        <v>2857</v>
      </c>
    </row>
    <row r="645" spans="1:24" hidden="1" x14ac:dyDescent="0.25">
      <c r="A645">
        <v>10397</v>
      </c>
      <c r="B645">
        <v>34</v>
      </c>
      <c r="C645" s="2">
        <v>62.24</v>
      </c>
      <c r="D645" s="3">
        <v>1</v>
      </c>
      <c r="E645" s="4">
        <f>Table1[[#This Row],[PRICEEACH]]*Table1[[#This Row],[QUANTITYORDERED]]</f>
        <v>2116.16</v>
      </c>
      <c r="F645" s="1">
        <v>38414</v>
      </c>
      <c r="G645" s="12" t="s">
        <v>2848</v>
      </c>
      <c r="H645">
        <v>1</v>
      </c>
      <c r="I645">
        <v>3</v>
      </c>
      <c r="J645" s="3">
        <v>2005</v>
      </c>
      <c r="K645" s="3" t="s">
        <v>3207</v>
      </c>
      <c r="L645">
        <v>54</v>
      </c>
      <c r="M645" t="s">
        <v>3281</v>
      </c>
      <c r="N645" t="s">
        <v>3392</v>
      </c>
      <c r="O645" s="10" t="s">
        <v>3045</v>
      </c>
      <c r="P645" t="s">
        <v>3393</v>
      </c>
      <c r="Q645" t="s">
        <v>3046</v>
      </c>
      <c r="R645" t="s">
        <v>3505</v>
      </c>
      <c r="S645" t="s">
        <v>2860</v>
      </c>
      <c r="T645">
        <v>31000</v>
      </c>
      <c r="U645" t="s">
        <v>2861</v>
      </c>
      <c r="V645" t="s">
        <v>3047</v>
      </c>
      <c r="W645" t="s">
        <v>3048</v>
      </c>
      <c r="X645" t="s">
        <v>2857</v>
      </c>
    </row>
    <row r="646" spans="1:24" hidden="1" x14ac:dyDescent="0.25">
      <c r="A646">
        <v>10397</v>
      </c>
      <c r="B646">
        <v>32</v>
      </c>
      <c r="C646" s="2">
        <v>80.55</v>
      </c>
      <c r="D646" s="3">
        <v>5</v>
      </c>
      <c r="E646" s="4">
        <f>Table1[[#This Row],[PRICEEACH]]*Table1[[#This Row],[QUANTITYORDERED]]</f>
        <v>2577.6</v>
      </c>
      <c r="F646" s="1">
        <v>38414</v>
      </c>
      <c r="G646" s="12" t="s">
        <v>2848</v>
      </c>
      <c r="H646">
        <v>1</v>
      </c>
      <c r="I646">
        <v>3</v>
      </c>
      <c r="J646" s="3">
        <v>2005</v>
      </c>
      <c r="K646" s="3" t="s">
        <v>3207</v>
      </c>
      <c r="L646">
        <v>86</v>
      </c>
      <c r="M646" t="s">
        <v>3270</v>
      </c>
      <c r="N646" t="s">
        <v>3392</v>
      </c>
      <c r="O646" s="10" t="s">
        <v>3045</v>
      </c>
      <c r="P646" t="s">
        <v>3393</v>
      </c>
      <c r="Q646" t="s">
        <v>3046</v>
      </c>
      <c r="R646" t="s">
        <v>3505</v>
      </c>
      <c r="S646" t="s">
        <v>2860</v>
      </c>
      <c r="T646">
        <v>31000</v>
      </c>
      <c r="U646" t="s">
        <v>2861</v>
      </c>
      <c r="V646" t="s">
        <v>3047</v>
      </c>
      <c r="W646" t="s">
        <v>3048</v>
      </c>
      <c r="X646" t="s">
        <v>2857</v>
      </c>
    </row>
    <row r="647" spans="1:24" hidden="1" x14ac:dyDescent="0.25">
      <c r="A647">
        <v>10397</v>
      </c>
      <c r="B647">
        <v>36</v>
      </c>
      <c r="C647" s="2">
        <v>100</v>
      </c>
      <c r="D647" s="3">
        <v>2</v>
      </c>
      <c r="E647" s="4">
        <f>Table1[[#This Row],[PRICEEACH]]*Table1[[#This Row],[QUANTITYORDERED]]</f>
        <v>3600</v>
      </c>
      <c r="F647" s="1">
        <v>38414</v>
      </c>
      <c r="G647" s="12" t="s">
        <v>2848</v>
      </c>
      <c r="H647">
        <v>1</v>
      </c>
      <c r="I647">
        <v>3</v>
      </c>
      <c r="J647" s="3">
        <v>2005</v>
      </c>
      <c r="K647" s="3" t="s">
        <v>3207</v>
      </c>
      <c r="L647">
        <v>99</v>
      </c>
      <c r="M647" t="s">
        <v>3278</v>
      </c>
      <c r="N647" t="s">
        <v>3392</v>
      </c>
      <c r="O647" s="10" t="s">
        <v>3045</v>
      </c>
      <c r="P647" t="s">
        <v>3393</v>
      </c>
      <c r="Q647" t="s">
        <v>3046</v>
      </c>
      <c r="R647" t="s">
        <v>3505</v>
      </c>
      <c r="S647" t="s">
        <v>2860</v>
      </c>
      <c r="T647">
        <v>31000</v>
      </c>
      <c r="U647" t="s">
        <v>2861</v>
      </c>
      <c r="V647" t="s">
        <v>3047</v>
      </c>
      <c r="W647" t="s">
        <v>3048</v>
      </c>
      <c r="X647" t="s">
        <v>2867</v>
      </c>
    </row>
    <row r="648" spans="1:24" hidden="1" x14ac:dyDescent="0.25">
      <c r="A648">
        <v>10397</v>
      </c>
      <c r="B648">
        <v>48</v>
      </c>
      <c r="C648" s="2">
        <v>100</v>
      </c>
      <c r="D648" s="3">
        <v>3</v>
      </c>
      <c r="E648" s="4">
        <f>Table1[[#This Row],[PRICEEACH]]*Table1[[#This Row],[QUANTITYORDERED]]</f>
        <v>4800</v>
      </c>
      <c r="F648" s="1">
        <v>38414</v>
      </c>
      <c r="G648" s="12" t="s">
        <v>2848</v>
      </c>
      <c r="H648">
        <v>1</v>
      </c>
      <c r="I648">
        <v>3</v>
      </c>
      <c r="J648" s="3">
        <v>2005</v>
      </c>
      <c r="K648" s="3" t="s">
        <v>3207</v>
      </c>
      <c r="L648">
        <v>100</v>
      </c>
      <c r="M648" t="s">
        <v>3277</v>
      </c>
      <c r="N648" t="s">
        <v>3392</v>
      </c>
      <c r="O648" s="10" t="s">
        <v>3045</v>
      </c>
      <c r="P648" t="s">
        <v>3393</v>
      </c>
      <c r="Q648" t="s">
        <v>3046</v>
      </c>
      <c r="R648" t="s">
        <v>3505</v>
      </c>
      <c r="S648" t="s">
        <v>2860</v>
      </c>
      <c r="T648">
        <v>31000</v>
      </c>
      <c r="U648" t="s">
        <v>2861</v>
      </c>
      <c r="V648" t="s">
        <v>3047</v>
      </c>
      <c r="W648" t="s">
        <v>3048</v>
      </c>
      <c r="X648" t="s">
        <v>2867</v>
      </c>
    </row>
    <row r="649" spans="1:24" hidden="1" x14ac:dyDescent="0.25">
      <c r="A649">
        <v>10398</v>
      </c>
      <c r="B649">
        <v>34</v>
      </c>
      <c r="C649" s="2">
        <v>40.22</v>
      </c>
      <c r="D649" s="3">
        <v>1</v>
      </c>
      <c r="E649" s="4">
        <f>Table1[[#This Row],[PRICEEACH]]*Table1[[#This Row],[QUANTITYORDERED]]</f>
        <v>1367.48</v>
      </c>
      <c r="F649" s="1">
        <v>38414</v>
      </c>
      <c r="G649" s="12" t="s">
        <v>2848</v>
      </c>
      <c r="H649">
        <v>1</v>
      </c>
      <c r="I649">
        <v>3</v>
      </c>
      <c r="J649" s="3">
        <v>2005</v>
      </c>
      <c r="K649" s="3" t="s">
        <v>3181</v>
      </c>
      <c r="L649">
        <v>49</v>
      </c>
      <c r="M649" t="s">
        <v>3280</v>
      </c>
      <c r="N649" t="s">
        <v>3284</v>
      </c>
      <c r="O649" s="10" t="s">
        <v>2859</v>
      </c>
      <c r="P649" t="s">
        <v>3285</v>
      </c>
      <c r="Q649" t="s">
        <v>2858</v>
      </c>
      <c r="R649" t="s">
        <v>3504</v>
      </c>
      <c r="S649" t="s">
        <v>2860</v>
      </c>
      <c r="T649">
        <v>51100</v>
      </c>
      <c r="U649" t="s">
        <v>2861</v>
      </c>
      <c r="V649" t="s">
        <v>2862</v>
      </c>
      <c r="W649" t="s">
        <v>2863</v>
      </c>
      <c r="X649" t="s">
        <v>2857</v>
      </c>
    </row>
    <row r="650" spans="1:24" hidden="1" x14ac:dyDescent="0.25">
      <c r="A650">
        <v>10398</v>
      </c>
      <c r="B650">
        <v>22</v>
      </c>
      <c r="C650" s="2">
        <v>67.41</v>
      </c>
      <c r="D650" s="3">
        <v>4</v>
      </c>
      <c r="E650" s="4">
        <f>Table1[[#This Row],[PRICEEACH]]*Table1[[#This Row],[QUANTITYORDERED]]</f>
        <v>1483.02</v>
      </c>
      <c r="F650" s="1">
        <v>38414</v>
      </c>
      <c r="G650" s="12" t="s">
        <v>2848</v>
      </c>
      <c r="H650">
        <v>1</v>
      </c>
      <c r="I650">
        <v>3</v>
      </c>
      <c r="J650" s="3">
        <v>2005</v>
      </c>
      <c r="K650" s="3" t="s">
        <v>3468</v>
      </c>
      <c r="L650">
        <v>68</v>
      </c>
      <c r="M650" t="s">
        <v>3262</v>
      </c>
      <c r="N650" t="s">
        <v>3284</v>
      </c>
      <c r="O650" s="10" t="s">
        <v>2859</v>
      </c>
      <c r="P650" t="s">
        <v>3285</v>
      </c>
      <c r="Q650" t="s">
        <v>2858</v>
      </c>
      <c r="R650" t="s">
        <v>3504</v>
      </c>
      <c r="S650" t="s">
        <v>2860</v>
      </c>
      <c r="T650">
        <v>51100</v>
      </c>
      <c r="U650" t="s">
        <v>2861</v>
      </c>
      <c r="V650" t="s">
        <v>2862</v>
      </c>
      <c r="W650" t="s">
        <v>2863</v>
      </c>
      <c r="X650" t="s">
        <v>2857</v>
      </c>
    </row>
    <row r="651" spans="1:24" hidden="1" x14ac:dyDescent="0.25">
      <c r="A651">
        <v>10398</v>
      </c>
      <c r="B651">
        <v>28</v>
      </c>
      <c r="C651" s="2">
        <v>57.55</v>
      </c>
      <c r="D651" s="3">
        <v>3</v>
      </c>
      <c r="E651" s="4">
        <f>Table1[[#This Row],[PRICEEACH]]*Table1[[#This Row],[QUANTITYORDERED]]</f>
        <v>1611.3999999999999</v>
      </c>
      <c r="F651" s="1">
        <v>38414</v>
      </c>
      <c r="G651" s="12" t="s">
        <v>2848</v>
      </c>
      <c r="H651">
        <v>1</v>
      </c>
      <c r="I651">
        <v>3</v>
      </c>
      <c r="J651" s="3">
        <v>2005</v>
      </c>
      <c r="K651" s="3" t="s">
        <v>3181</v>
      </c>
      <c r="L651">
        <v>68</v>
      </c>
      <c r="M651" t="s">
        <v>3240</v>
      </c>
      <c r="N651" t="s">
        <v>3284</v>
      </c>
      <c r="O651" s="10" t="s">
        <v>2859</v>
      </c>
      <c r="P651" t="s">
        <v>3285</v>
      </c>
      <c r="Q651" t="s">
        <v>2858</v>
      </c>
      <c r="R651" t="s">
        <v>3504</v>
      </c>
      <c r="S651" t="s">
        <v>2860</v>
      </c>
      <c r="T651">
        <v>51100</v>
      </c>
      <c r="U651" t="s">
        <v>2861</v>
      </c>
      <c r="V651" t="s">
        <v>2862</v>
      </c>
      <c r="W651" t="s">
        <v>2863</v>
      </c>
      <c r="X651" t="s">
        <v>2857</v>
      </c>
    </row>
    <row r="652" spans="1:24" hidden="1" x14ac:dyDescent="0.25">
      <c r="A652">
        <v>10398</v>
      </c>
      <c r="B652">
        <v>49</v>
      </c>
      <c r="C652" s="2">
        <v>36.659999999999997</v>
      </c>
      <c r="D652" s="3">
        <v>5</v>
      </c>
      <c r="E652" s="4">
        <f>Table1[[#This Row],[PRICEEACH]]*Table1[[#This Row],[QUANTITYORDERED]]</f>
        <v>1796.34</v>
      </c>
      <c r="F652" s="1">
        <v>38414</v>
      </c>
      <c r="G652" s="12" t="s">
        <v>2848</v>
      </c>
      <c r="H652">
        <v>1</v>
      </c>
      <c r="I652">
        <v>3</v>
      </c>
      <c r="J652" s="3">
        <v>2005</v>
      </c>
      <c r="K652" s="3" t="s">
        <v>3468</v>
      </c>
      <c r="L652">
        <v>43</v>
      </c>
      <c r="M652" t="s">
        <v>3264</v>
      </c>
      <c r="N652" t="s">
        <v>3284</v>
      </c>
      <c r="O652" s="10" t="s">
        <v>2859</v>
      </c>
      <c r="P652" t="s">
        <v>3285</v>
      </c>
      <c r="Q652" t="s">
        <v>2858</v>
      </c>
      <c r="R652" t="s">
        <v>3504</v>
      </c>
      <c r="S652" t="s">
        <v>2860</v>
      </c>
      <c r="T652">
        <v>51100</v>
      </c>
      <c r="U652" t="s">
        <v>2861</v>
      </c>
      <c r="V652" t="s">
        <v>2862</v>
      </c>
      <c r="W652" t="s">
        <v>2863</v>
      </c>
      <c r="X652" t="s">
        <v>2857</v>
      </c>
    </row>
    <row r="653" spans="1:24" hidden="1" x14ac:dyDescent="0.25">
      <c r="A653">
        <v>10398</v>
      </c>
      <c r="B653">
        <v>29</v>
      </c>
      <c r="C653" s="2">
        <v>65.599999999999994</v>
      </c>
      <c r="D653" s="3">
        <v>10</v>
      </c>
      <c r="E653" s="4">
        <f>Table1[[#This Row],[PRICEEACH]]*Table1[[#This Row],[QUANTITYORDERED]]</f>
        <v>1902.3999999999999</v>
      </c>
      <c r="F653" s="1">
        <v>38414</v>
      </c>
      <c r="G653" s="12" t="s">
        <v>2848</v>
      </c>
      <c r="H653">
        <v>1</v>
      </c>
      <c r="I653">
        <v>3</v>
      </c>
      <c r="J653" s="3">
        <v>2005</v>
      </c>
      <c r="K653" s="3" t="s">
        <v>3181</v>
      </c>
      <c r="L653">
        <v>80</v>
      </c>
      <c r="M653" t="s">
        <v>3276</v>
      </c>
      <c r="N653" t="s">
        <v>3284</v>
      </c>
      <c r="O653" s="10" t="s">
        <v>2859</v>
      </c>
      <c r="P653" t="s">
        <v>3285</v>
      </c>
      <c r="Q653" t="s">
        <v>2858</v>
      </c>
      <c r="R653" t="s">
        <v>3504</v>
      </c>
      <c r="S653" t="s">
        <v>2860</v>
      </c>
      <c r="T653">
        <v>51100</v>
      </c>
      <c r="U653" t="s">
        <v>2861</v>
      </c>
      <c r="V653" t="s">
        <v>2862</v>
      </c>
      <c r="W653" t="s">
        <v>2863</v>
      </c>
      <c r="X653" t="s">
        <v>2857</v>
      </c>
    </row>
    <row r="654" spans="1:24" hidden="1" x14ac:dyDescent="0.25">
      <c r="A654">
        <v>10398</v>
      </c>
      <c r="B654">
        <v>22</v>
      </c>
      <c r="C654" s="2">
        <v>86.76</v>
      </c>
      <c r="D654" s="3">
        <v>8</v>
      </c>
      <c r="E654" s="4">
        <f>Table1[[#This Row],[PRICEEACH]]*Table1[[#This Row],[QUANTITYORDERED]]</f>
        <v>1908.72</v>
      </c>
      <c r="F654" s="1">
        <v>38414</v>
      </c>
      <c r="G654" s="12" t="s">
        <v>2848</v>
      </c>
      <c r="H654">
        <v>1</v>
      </c>
      <c r="I654">
        <v>3</v>
      </c>
      <c r="J654" s="3">
        <v>2005</v>
      </c>
      <c r="K654" s="3" t="s">
        <v>3181</v>
      </c>
      <c r="L654">
        <v>99</v>
      </c>
      <c r="M654" t="s">
        <v>3272</v>
      </c>
      <c r="N654" t="s">
        <v>3284</v>
      </c>
      <c r="O654" s="10" t="s">
        <v>2859</v>
      </c>
      <c r="P654" t="s">
        <v>3285</v>
      </c>
      <c r="Q654" t="s">
        <v>2858</v>
      </c>
      <c r="R654" t="s">
        <v>3504</v>
      </c>
      <c r="S654" t="s">
        <v>2860</v>
      </c>
      <c r="T654">
        <v>51100</v>
      </c>
      <c r="U654" t="s">
        <v>2861</v>
      </c>
      <c r="V654" t="s">
        <v>2862</v>
      </c>
      <c r="W654" t="s">
        <v>2863</v>
      </c>
      <c r="X654" t="s">
        <v>2857</v>
      </c>
    </row>
    <row r="655" spans="1:24" hidden="1" x14ac:dyDescent="0.25">
      <c r="A655">
        <v>10398</v>
      </c>
      <c r="B655">
        <v>28</v>
      </c>
      <c r="C655" s="2">
        <v>72.260000000000005</v>
      </c>
      <c r="D655" s="3">
        <v>18</v>
      </c>
      <c r="E655" s="4">
        <f>Table1[[#This Row],[PRICEEACH]]*Table1[[#This Row],[QUANTITYORDERED]]</f>
        <v>2023.2800000000002</v>
      </c>
      <c r="F655" s="1">
        <v>38414</v>
      </c>
      <c r="G655" s="12" t="s">
        <v>2848</v>
      </c>
      <c r="H655">
        <v>1</v>
      </c>
      <c r="I655">
        <v>3</v>
      </c>
      <c r="J655" s="3">
        <v>2005</v>
      </c>
      <c r="K655" s="3" t="s">
        <v>3207</v>
      </c>
      <c r="L655">
        <v>86</v>
      </c>
      <c r="M655" t="s">
        <v>3208</v>
      </c>
      <c r="N655" t="s">
        <v>3284</v>
      </c>
      <c r="O655" s="10" t="s">
        <v>2859</v>
      </c>
      <c r="P655" t="s">
        <v>3285</v>
      </c>
      <c r="Q655" t="s">
        <v>2858</v>
      </c>
      <c r="R655" t="s">
        <v>3504</v>
      </c>
      <c r="S655" t="s">
        <v>2860</v>
      </c>
      <c r="T655">
        <v>51100</v>
      </c>
      <c r="U655" t="s">
        <v>2861</v>
      </c>
      <c r="V655" t="s">
        <v>2862</v>
      </c>
      <c r="W655" t="s">
        <v>2863</v>
      </c>
      <c r="X655" t="s">
        <v>2857</v>
      </c>
    </row>
    <row r="656" spans="1:24" hidden="1" x14ac:dyDescent="0.25">
      <c r="A656">
        <v>10398</v>
      </c>
      <c r="B656">
        <v>23</v>
      </c>
      <c r="C656" s="2">
        <v>100</v>
      </c>
      <c r="D656" s="3">
        <v>9</v>
      </c>
      <c r="E656" s="4">
        <f>Table1[[#This Row],[PRICEEACH]]*Table1[[#This Row],[QUANTITYORDERED]]</f>
        <v>2300</v>
      </c>
      <c r="F656" s="1">
        <v>38414</v>
      </c>
      <c r="G656" s="12" t="s">
        <v>2848</v>
      </c>
      <c r="H656">
        <v>1</v>
      </c>
      <c r="I656">
        <v>3</v>
      </c>
      <c r="J656" s="3">
        <v>2005</v>
      </c>
      <c r="K656" s="3" t="s">
        <v>3181</v>
      </c>
      <c r="L656">
        <v>118</v>
      </c>
      <c r="M656" t="s">
        <v>3275</v>
      </c>
      <c r="N656" t="s">
        <v>3284</v>
      </c>
      <c r="O656" s="10" t="s">
        <v>2859</v>
      </c>
      <c r="P656" t="s">
        <v>3285</v>
      </c>
      <c r="Q656" t="s">
        <v>2858</v>
      </c>
      <c r="R656" t="s">
        <v>3504</v>
      </c>
      <c r="S656" t="s">
        <v>2860</v>
      </c>
      <c r="T656">
        <v>51100</v>
      </c>
      <c r="U656" t="s">
        <v>2861</v>
      </c>
      <c r="V656" t="s">
        <v>2862</v>
      </c>
      <c r="W656" t="s">
        <v>2863</v>
      </c>
      <c r="X656" t="s">
        <v>2857</v>
      </c>
    </row>
    <row r="657" spans="1:24" hidden="1" x14ac:dyDescent="0.25">
      <c r="A657">
        <v>10398</v>
      </c>
      <c r="B657">
        <v>34</v>
      </c>
      <c r="C657" s="2">
        <v>71.67</v>
      </c>
      <c r="D657" s="3">
        <v>13</v>
      </c>
      <c r="E657" s="4">
        <f>Table1[[#This Row],[PRICEEACH]]*Table1[[#This Row],[QUANTITYORDERED]]</f>
        <v>2436.7800000000002</v>
      </c>
      <c r="F657" s="1">
        <v>38414</v>
      </c>
      <c r="G657" s="12" t="s">
        <v>2848</v>
      </c>
      <c r="H657">
        <v>1</v>
      </c>
      <c r="I657">
        <v>3</v>
      </c>
      <c r="J657" s="3">
        <v>2005</v>
      </c>
      <c r="K657" s="3" t="s">
        <v>3468</v>
      </c>
      <c r="L657">
        <v>65</v>
      </c>
      <c r="M657" t="s">
        <v>3246</v>
      </c>
      <c r="N657" t="s">
        <v>3284</v>
      </c>
      <c r="O657" s="10" t="s">
        <v>2859</v>
      </c>
      <c r="P657" t="s">
        <v>3285</v>
      </c>
      <c r="Q657" t="s">
        <v>2858</v>
      </c>
      <c r="R657" t="s">
        <v>3504</v>
      </c>
      <c r="S657" t="s">
        <v>2860</v>
      </c>
      <c r="T657">
        <v>51100</v>
      </c>
      <c r="U657" t="s">
        <v>2861</v>
      </c>
      <c r="V657" t="s">
        <v>2862</v>
      </c>
      <c r="W657" t="s">
        <v>2863</v>
      </c>
      <c r="X657" t="s">
        <v>2857</v>
      </c>
    </row>
    <row r="658" spans="1:24" hidden="1" x14ac:dyDescent="0.25">
      <c r="A658">
        <v>10398</v>
      </c>
      <c r="B658">
        <v>34</v>
      </c>
      <c r="C658" s="2">
        <v>76.88</v>
      </c>
      <c r="D658" s="3">
        <v>15</v>
      </c>
      <c r="E658" s="4">
        <f>Table1[[#This Row],[PRICEEACH]]*Table1[[#This Row],[QUANTITYORDERED]]</f>
        <v>2613.92</v>
      </c>
      <c r="F658" s="1">
        <v>38414</v>
      </c>
      <c r="G658" s="12" t="s">
        <v>2848</v>
      </c>
      <c r="H658">
        <v>1</v>
      </c>
      <c r="I658">
        <v>3</v>
      </c>
      <c r="J658" s="3">
        <v>2005</v>
      </c>
      <c r="K658" s="3" t="s">
        <v>3181</v>
      </c>
      <c r="L658">
        <v>84</v>
      </c>
      <c r="M658" t="s">
        <v>3201</v>
      </c>
      <c r="N658" t="s">
        <v>3284</v>
      </c>
      <c r="O658" s="10" t="s">
        <v>2859</v>
      </c>
      <c r="P658" t="s">
        <v>3285</v>
      </c>
      <c r="Q658" t="s">
        <v>2858</v>
      </c>
      <c r="R658" t="s">
        <v>3504</v>
      </c>
      <c r="S658" t="s">
        <v>2860</v>
      </c>
      <c r="T658">
        <v>51100</v>
      </c>
      <c r="U658" t="s">
        <v>2861</v>
      </c>
      <c r="V658" t="s">
        <v>2862</v>
      </c>
      <c r="W658" t="s">
        <v>2863</v>
      </c>
      <c r="X658" t="s">
        <v>2857</v>
      </c>
    </row>
    <row r="659" spans="1:24" hidden="1" x14ac:dyDescent="0.25">
      <c r="A659">
        <v>10398</v>
      </c>
      <c r="B659">
        <v>41</v>
      </c>
      <c r="C659" s="2">
        <v>68.239999999999995</v>
      </c>
      <c r="D659" s="3">
        <v>2</v>
      </c>
      <c r="E659" s="4">
        <f>Table1[[#This Row],[PRICEEACH]]*Table1[[#This Row],[QUANTITYORDERED]]</f>
        <v>2797.8399999999997</v>
      </c>
      <c r="F659" s="1">
        <v>38414</v>
      </c>
      <c r="G659" s="12" t="s">
        <v>2848</v>
      </c>
      <c r="H659">
        <v>1</v>
      </c>
      <c r="I659">
        <v>3</v>
      </c>
      <c r="J659" s="3">
        <v>2005</v>
      </c>
      <c r="K659" s="3" t="s">
        <v>3181</v>
      </c>
      <c r="L659">
        <v>68</v>
      </c>
      <c r="M659" t="s">
        <v>3250</v>
      </c>
      <c r="N659" t="s">
        <v>3284</v>
      </c>
      <c r="O659" s="10" t="s">
        <v>2859</v>
      </c>
      <c r="P659" t="s">
        <v>3285</v>
      </c>
      <c r="Q659" t="s">
        <v>2858</v>
      </c>
      <c r="R659" t="s">
        <v>3504</v>
      </c>
      <c r="S659" t="s">
        <v>2860</v>
      </c>
      <c r="T659">
        <v>51100</v>
      </c>
      <c r="U659" t="s">
        <v>2861</v>
      </c>
      <c r="V659" t="s">
        <v>2862</v>
      </c>
      <c r="W659" t="s">
        <v>2863</v>
      </c>
      <c r="X659" t="s">
        <v>2857</v>
      </c>
    </row>
    <row r="660" spans="1:24" hidden="1" x14ac:dyDescent="0.25">
      <c r="A660">
        <v>10398</v>
      </c>
      <c r="B660">
        <v>36</v>
      </c>
      <c r="C660" s="2">
        <v>87.36</v>
      </c>
      <c r="D660" s="3">
        <v>12</v>
      </c>
      <c r="E660" s="4">
        <f>Table1[[#This Row],[PRICEEACH]]*Table1[[#This Row],[QUANTITYORDERED]]</f>
        <v>3144.96</v>
      </c>
      <c r="F660" s="1">
        <v>38414</v>
      </c>
      <c r="G660" s="12" t="s">
        <v>2848</v>
      </c>
      <c r="H660">
        <v>1</v>
      </c>
      <c r="I660">
        <v>3</v>
      </c>
      <c r="J660" s="3">
        <v>2005</v>
      </c>
      <c r="K660" s="3" t="s">
        <v>3181</v>
      </c>
      <c r="L660">
        <v>74</v>
      </c>
      <c r="M660" t="s">
        <v>3279</v>
      </c>
      <c r="N660" t="s">
        <v>3284</v>
      </c>
      <c r="O660" s="10" t="s">
        <v>2859</v>
      </c>
      <c r="P660" t="s">
        <v>3285</v>
      </c>
      <c r="Q660" t="s">
        <v>2858</v>
      </c>
      <c r="R660" t="s">
        <v>3504</v>
      </c>
      <c r="S660" t="s">
        <v>2860</v>
      </c>
      <c r="T660">
        <v>51100</v>
      </c>
      <c r="U660" t="s">
        <v>2861</v>
      </c>
      <c r="V660" t="s">
        <v>2862</v>
      </c>
      <c r="W660" t="s">
        <v>2863</v>
      </c>
      <c r="X660" t="s">
        <v>2867</v>
      </c>
    </row>
    <row r="661" spans="1:24" hidden="1" x14ac:dyDescent="0.25">
      <c r="A661">
        <v>10398</v>
      </c>
      <c r="B661">
        <v>33</v>
      </c>
      <c r="C661" s="2">
        <v>100</v>
      </c>
      <c r="D661" s="3">
        <v>11</v>
      </c>
      <c r="E661" s="4">
        <f>Table1[[#This Row],[PRICEEACH]]*Table1[[#This Row],[QUANTITYORDERED]]</f>
        <v>3300</v>
      </c>
      <c r="F661" s="1">
        <v>38414</v>
      </c>
      <c r="G661" s="12" t="s">
        <v>2848</v>
      </c>
      <c r="H661">
        <v>1</v>
      </c>
      <c r="I661">
        <v>3</v>
      </c>
      <c r="J661" s="3">
        <v>2005</v>
      </c>
      <c r="K661" s="3" t="s">
        <v>3181</v>
      </c>
      <c r="L661">
        <v>157</v>
      </c>
      <c r="M661" t="s">
        <v>3182</v>
      </c>
      <c r="N661" t="s">
        <v>3284</v>
      </c>
      <c r="O661" s="10" t="s">
        <v>2859</v>
      </c>
      <c r="P661" t="s">
        <v>3285</v>
      </c>
      <c r="Q661" t="s">
        <v>2858</v>
      </c>
      <c r="R661" t="s">
        <v>3504</v>
      </c>
      <c r="S661" t="s">
        <v>2860</v>
      </c>
      <c r="T661">
        <v>51100</v>
      </c>
      <c r="U661" t="s">
        <v>2861</v>
      </c>
      <c r="V661" t="s">
        <v>2862</v>
      </c>
      <c r="W661" t="s">
        <v>2863</v>
      </c>
      <c r="X661" t="s">
        <v>2867</v>
      </c>
    </row>
    <row r="662" spans="1:24" hidden="1" x14ac:dyDescent="0.25">
      <c r="A662">
        <v>10398</v>
      </c>
      <c r="B662">
        <v>45</v>
      </c>
      <c r="C662" s="2">
        <v>78.25</v>
      </c>
      <c r="D662" s="3">
        <v>14</v>
      </c>
      <c r="E662" s="4">
        <f>Table1[[#This Row],[PRICEEACH]]*Table1[[#This Row],[QUANTITYORDERED]]</f>
        <v>3521.25</v>
      </c>
      <c r="F662" s="1">
        <v>38414</v>
      </c>
      <c r="G662" s="12" t="s">
        <v>2848</v>
      </c>
      <c r="H662">
        <v>1</v>
      </c>
      <c r="I662">
        <v>3</v>
      </c>
      <c r="J662" s="3">
        <v>2005</v>
      </c>
      <c r="K662" s="3" t="s">
        <v>3181</v>
      </c>
      <c r="L662">
        <v>72</v>
      </c>
      <c r="M662" t="s">
        <v>3254</v>
      </c>
      <c r="N662" t="s">
        <v>3284</v>
      </c>
      <c r="O662" s="10" t="s">
        <v>2859</v>
      </c>
      <c r="P662" t="s">
        <v>3285</v>
      </c>
      <c r="Q662" t="s">
        <v>2858</v>
      </c>
      <c r="R662" t="s">
        <v>3504</v>
      </c>
      <c r="S662" t="s">
        <v>2860</v>
      </c>
      <c r="T662">
        <v>51100</v>
      </c>
      <c r="U662" t="s">
        <v>2861</v>
      </c>
      <c r="V662" t="s">
        <v>2862</v>
      </c>
      <c r="W662" t="s">
        <v>2863</v>
      </c>
      <c r="X662" t="s">
        <v>2867</v>
      </c>
    </row>
    <row r="663" spans="1:24" hidden="1" x14ac:dyDescent="0.25">
      <c r="A663">
        <v>10398</v>
      </c>
      <c r="B663">
        <v>36</v>
      </c>
      <c r="C663" s="2">
        <v>100</v>
      </c>
      <c r="D663" s="3">
        <v>7</v>
      </c>
      <c r="E663" s="4">
        <f>Table1[[#This Row],[PRICEEACH]]*Table1[[#This Row],[QUANTITYORDERED]]</f>
        <v>3600</v>
      </c>
      <c r="F663" s="1">
        <v>38414</v>
      </c>
      <c r="G663" s="12" t="s">
        <v>2848</v>
      </c>
      <c r="H663">
        <v>1</v>
      </c>
      <c r="I663">
        <v>3</v>
      </c>
      <c r="J663" s="3">
        <v>2005</v>
      </c>
      <c r="K663" s="3" t="s">
        <v>3207</v>
      </c>
      <c r="L663">
        <v>90</v>
      </c>
      <c r="M663" t="s">
        <v>3271</v>
      </c>
      <c r="N663" t="s">
        <v>3284</v>
      </c>
      <c r="O663" s="10" t="s">
        <v>2859</v>
      </c>
      <c r="P663" t="s">
        <v>3285</v>
      </c>
      <c r="Q663" t="s">
        <v>2858</v>
      </c>
      <c r="R663" t="s">
        <v>3504</v>
      </c>
      <c r="S663" t="s">
        <v>2860</v>
      </c>
      <c r="T663">
        <v>51100</v>
      </c>
      <c r="U663" t="s">
        <v>2861</v>
      </c>
      <c r="V663" t="s">
        <v>2862</v>
      </c>
      <c r="W663" t="s">
        <v>2863</v>
      </c>
      <c r="X663" t="s">
        <v>2867</v>
      </c>
    </row>
    <row r="664" spans="1:24" hidden="1" x14ac:dyDescent="0.25">
      <c r="A664">
        <v>10398</v>
      </c>
      <c r="B664">
        <v>47</v>
      </c>
      <c r="C664" s="2">
        <v>87.69</v>
      </c>
      <c r="D664" s="3">
        <v>6</v>
      </c>
      <c r="E664" s="4">
        <f>Table1[[#This Row],[PRICEEACH]]*Table1[[#This Row],[QUANTITYORDERED]]</f>
        <v>4121.43</v>
      </c>
      <c r="F664" s="1">
        <v>38414</v>
      </c>
      <c r="G664" s="12" t="s">
        <v>2848</v>
      </c>
      <c r="H664">
        <v>1</v>
      </c>
      <c r="I664">
        <v>3</v>
      </c>
      <c r="J664" s="3">
        <v>2005</v>
      </c>
      <c r="K664" s="3" t="s">
        <v>3181</v>
      </c>
      <c r="L664">
        <v>91</v>
      </c>
      <c r="M664" t="s">
        <v>3269</v>
      </c>
      <c r="N664" t="s">
        <v>3284</v>
      </c>
      <c r="O664" s="10" t="s">
        <v>2859</v>
      </c>
      <c r="P664" t="s">
        <v>3285</v>
      </c>
      <c r="Q664" t="s">
        <v>2858</v>
      </c>
      <c r="R664" t="s">
        <v>3504</v>
      </c>
      <c r="S664" t="s">
        <v>2860</v>
      </c>
      <c r="T664">
        <v>51100</v>
      </c>
      <c r="U664" t="s">
        <v>2861</v>
      </c>
      <c r="V664" t="s">
        <v>2862</v>
      </c>
      <c r="W664" t="s">
        <v>2863</v>
      </c>
      <c r="X664" t="s">
        <v>2867</v>
      </c>
    </row>
    <row r="665" spans="1:24" hidden="1" x14ac:dyDescent="0.25">
      <c r="A665">
        <v>10398</v>
      </c>
      <c r="B665">
        <v>43</v>
      </c>
      <c r="C665" s="2">
        <v>100</v>
      </c>
      <c r="D665" s="3">
        <v>16</v>
      </c>
      <c r="E665" s="4">
        <f>Table1[[#This Row],[PRICEEACH]]*Table1[[#This Row],[QUANTITYORDERED]]</f>
        <v>4300</v>
      </c>
      <c r="F665" s="1">
        <v>38414</v>
      </c>
      <c r="G665" s="12" t="s">
        <v>2848</v>
      </c>
      <c r="H665">
        <v>1</v>
      </c>
      <c r="I665">
        <v>3</v>
      </c>
      <c r="J665" s="3">
        <v>2005</v>
      </c>
      <c r="K665" s="3" t="s">
        <v>3181</v>
      </c>
      <c r="L665">
        <v>109</v>
      </c>
      <c r="M665" t="s">
        <v>3231</v>
      </c>
      <c r="N665" t="s">
        <v>3284</v>
      </c>
      <c r="O665" s="10" t="s">
        <v>2859</v>
      </c>
      <c r="P665" t="s">
        <v>3285</v>
      </c>
      <c r="Q665" t="s">
        <v>2858</v>
      </c>
      <c r="R665" t="s">
        <v>3504</v>
      </c>
      <c r="S665" t="s">
        <v>2860</v>
      </c>
      <c r="T665">
        <v>51100</v>
      </c>
      <c r="U665" t="s">
        <v>2861</v>
      </c>
      <c r="V665" t="s">
        <v>2862</v>
      </c>
      <c r="W665" t="s">
        <v>2863</v>
      </c>
      <c r="X665" t="s">
        <v>2867</v>
      </c>
    </row>
    <row r="666" spans="1:24" hidden="1" x14ac:dyDescent="0.25">
      <c r="A666">
        <v>10398</v>
      </c>
      <c r="B666">
        <v>45</v>
      </c>
      <c r="C666" s="2">
        <v>100</v>
      </c>
      <c r="D666" s="3">
        <v>17</v>
      </c>
      <c r="E666" s="4">
        <f>Table1[[#This Row],[PRICEEACH]]*Table1[[#This Row],[QUANTITYORDERED]]</f>
        <v>4500</v>
      </c>
      <c r="F666" s="1">
        <v>38414</v>
      </c>
      <c r="G666" s="12" t="s">
        <v>2848</v>
      </c>
      <c r="H666">
        <v>1</v>
      </c>
      <c r="I666">
        <v>3</v>
      </c>
      <c r="J666" s="3">
        <v>2005</v>
      </c>
      <c r="K666" s="3" t="s">
        <v>3468</v>
      </c>
      <c r="L666">
        <v>105</v>
      </c>
      <c r="M666" t="s">
        <v>3219</v>
      </c>
      <c r="N666" t="s">
        <v>3284</v>
      </c>
      <c r="O666" s="10" t="s">
        <v>2859</v>
      </c>
      <c r="P666" t="s">
        <v>3285</v>
      </c>
      <c r="Q666" t="s">
        <v>2858</v>
      </c>
      <c r="R666" t="s">
        <v>3504</v>
      </c>
      <c r="S666" t="s">
        <v>2860</v>
      </c>
      <c r="T666">
        <v>51100</v>
      </c>
      <c r="U666" t="s">
        <v>2861</v>
      </c>
      <c r="V666" t="s">
        <v>2862</v>
      </c>
      <c r="W666" t="s">
        <v>2863</v>
      </c>
      <c r="X666" t="s">
        <v>2867</v>
      </c>
    </row>
    <row r="667" spans="1:24" hidden="1" x14ac:dyDescent="0.25">
      <c r="A667">
        <v>10117</v>
      </c>
      <c r="B667">
        <v>45</v>
      </c>
      <c r="C667" s="2">
        <v>83.42</v>
      </c>
      <c r="D667" s="3">
        <v>1</v>
      </c>
      <c r="E667" s="4">
        <f>Table1[[#This Row],[PRICEEACH]]*Table1[[#This Row],[QUANTITYORDERED]]</f>
        <v>3753.9</v>
      </c>
      <c r="F667" s="1">
        <v>37712</v>
      </c>
      <c r="G667" s="12" t="s">
        <v>2848</v>
      </c>
      <c r="H667">
        <v>2</v>
      </c>
      <c r="I667">
        <v>4</v>
      </c>
      <c r="J667" s="3">
        <v>2003</v>
      </c>
      <c r="K667" s="3" t="s">
        <v>3207</v>
      </c>
      <c r="L667">
        <v>99</v>
      </c>
      <c r="M667" t="s">
        <v>3278</v>
      </c>
      <c r="N667" t="s">
        <v>2961</v>
      </c>
      <c r="O667" s="11">
        <v>652217555</v>
      </c>
      <c r="P667" t="s">
        <v>2962</v>
      </c>
      <c r="Q667" t="s">
        <v>2963</v>
      </c>
      <c r="R667" t="s">
        <v>2963</v>
      </c>
      <c r="S667" t="s">
        <v>2963</v>
      </c>
      <c r="T667">
        <v>79903</v>
      </c>
      <c r="U667" t="s">
        <v>2964</v>
      </c>
      <c r="V667" t="s">
        <v>2965</v>
      </c>
      <c r="W667" t="s">
        <v>2966</v>
      </c>
      <c r="X667" t="s">
        <v>2867</v>
      </c>
    </row>
    <row r="668" spans="1:24" hidden="1" x14ac:dyDescent="0.25">
      <c r="A668">
        <v>10117</v>
      </c>
      <c r="B668">
        <v>39</v>
      </c>
      <c r="C668" s="2">
        <v>100</v>
      </c>
      <c r="D668" s="3">
        <v>8</v>
      </c>
      <c r="E668" s="4">
        <f>Table1[[#This Row],[PRICEEACH]]*Table1[[#This Row],[QUANTITYORDERED]]</f>
        <v>3900</v>
      </c>
      <c r="F668" s="1">
        <v>37712</v>
      </c>
      <c r="G668" s="12" t="s">
        <v>2848</v>
      </c>
      <c r="H668">
        <v>2</v>
      </c>
      <c r="I668">
        <v>4</v>
      </c>
      <c r="J668" s="3">
        <v>2003</v>
      </c>
      <c r="K668" s="3" t="s">
        <v>3331</v>
      </c>
      <c r="L668">
        <v>173</v>
      </c>
      <c r="M668" t="s">
        <v>3148</v>
      </c>
      <c r="N668" t="s">
        <v>2961</v>
      </c>
      <c r="O668" s="11">
        <v>652217555</v>
      </c>
      <c r="P668" t="s">
        <v>2962</v>
      </c>
      <c r="Q668" t="s">
        <v>2963</v>
      </c>
      <c r="R668" t="s">
        <v>2963</v>
      </c>
      <c r="S668" t="s">
        <v>2963</v>
      </c>
      <c r="T668">
        <v>79903</v>
      </c>
      <c r="U668" t="s">
        <v>2964</v>
      </c>
      <c r="V668" t="s">
        <v>2965</v>
      </c>
      <c r="W668" t="s">
        <v>2966</v>
      </c>
      <c r="X668" t="s">
        <v>2867</v>
      </c>
    </row>
    <row r="669" spans="1:24" hidden="1" x14ac:dyDescent="0.25">
      <c r="A669">
        <v>10117</v>
      </c>
      <c r="B669">
        <v>41</v>
      </c>
      <c r="C669" s="2">
        <v>100</v>
      </c>
      <c r="D669" s="3">
        <v>3</v>
      </c>
      <c r="E669" s="4">
        <f>Table1[[#This Row],[PRICEEACH]]*Table1[[#This Row],[QUANTITYORDERED]]</f>
        <v>4100</v>
      </c>
      <c r="F669" s="1">
        <v>37712</v>
      </c>
      <c r="G669" s="12" t="s">
        <v>2848</v>
      </c>
      <c r="H669">
        <v>2</v>
      </c>
      <c r="I669">
        <v>4</v>
      </c>
      <c r="J669" s="3">
        <v>2003</v>
      </c>
      <c r="K669" s="3" t="s">
        <v>3207</v>
      </c>
      <c r="L669">
        <v>122</v>
      </c>
      <c r="M669" t="s">
        <v>3234</v>
      </c>
      <c r="N669" t="s">
        <v>2961</v>
      </c>
      <c r="O669" s="11">
        <v>652217555</v>
      </c>
      <c r="P669" t="s">
        <v>2962</v>
      </c>
      <c r="Q669" t="s">
        <v>2963</v>
      </c>
      <c r="R669" t="s">
        <v>2963</v>
      </c>
      <c r="S669" t="s">
        <v>2963</v>
      </c>
      <c r="T669">
        <v>79903</v>
      </c>
      <c r="U669" t="s">
        <v>2964</v>
      </c>
      <c r="V669" t="s">
        <v>2965</v>
      </c>
      <c r="W669" t="s">
        <v>2966</v>
      </c>
      <c r="X669" t="s">
        <v>2867</v>
      </c>
    </row>
    <row r="670" spans="1:24" hidden="1" x14ac:dyDescent="0.25">
      <c r="A670">
        <v>10117</v>
      </c>
      <c r="B670">
        <v>43</v>
      </c>
      <c r="C670" s="2">
        <v>100</v>
      </c>
      <c r="D670" s="3">
        <v>10</v>
      </c>
      <c r="E670" s="4">
        <f>Table1[[#This Row],[PRICEEACH]]*Table1[[#This Row],[QUANTITYORDERED]]</f>
        <v>4300</v>
      </c>
      <c r="F670" s="1">
        <v>37712</v>
      </c>
      <c r="G670" s="12" t="s">
        <v>2848</v>
      </c>
      <c r="H670">
        <v>2</v>
      </c>
      <c r="I670">
        <v>4</v>
      </c>
      <c r="J670" s="3">
        <v>2003</v>
      </c>
      <c r="K670" s="3" t="s">
        <v>3331</v>
      </c>
      <c r="L670">
        <v>151</v>
      </c>
      <c r="M670" t="s">
        <v>3145</v>
      </c>
      <c r="N670" t="s">
        <v>2961</v>
      </c>
      <c r="O670" s="11">
        <v>652217555</v>
      </c>
      <c r="P670" t="s">
        <v>2962</v>
      </c>
      <c r="Q670" t="s">
        <v>2963</v>
      </c>
      <c r="R670" t="s">
        <v>2963</v>
      </c>
      <c r="S670" t="s">
        <v>2963</v>
      </c>
      <c r="T670">
        <v>79903</v>
      </c>
      <c r="U670" t="s">
        <v>2964</v>
      </c>
      <c r="V670" t="s">
        <v>2965</v>
      </c>
      <c r="W670" t="s">
        <v>2966</v>
      </c>
      <c r="X670" t="s">
        <v>2867</v>
      </c>
    </row>
    <row r="671" spans="1:24" hidden="1" x14ac:dyDescent="0.25">
      <c r="A671">
        <v>10118</v>
      </c>
      <c r="B671">
        <v>36</v>
      </c>
      <c r="C671" s="2">
        <v>100</v>
      </c>
      <c r="D671" s="3">
        <v>1</v>
      </c>
      <c r="E671" s="4">
        <f>Table1[[#This Row],[PRICEEACH]]*Table1[[#This Row],[QUANTITYORDERED]]</f>
        <v>3600</v>
      </c>
      <c r="F671" s="1">
        <v>37712</v>
      </c>
      <c r="G671" s="12" t="s">
        <v>2848</v>
      </c>
      <c r="H671">
        <v>2</v>
      </c>
      <c r="I671">
        <v>4</v>
      </c>
      <c r="J671" s="3">
        <v>2003</v>
      </c>
      <c r="K671" s="3" t="s">
        <v>3207</v>
      </c>
      <c r="L671">
        <v>100</v>
      </c>
      <c r="M671" t="s">
        <v>3277</v>
      </c>
      <c r="N671" t="s">
        <v>3397</v>
      </c>
      <c r="O671" s="10" t="s">
        <v>3398</v>
      </c>
      <c r="P671" t="s">
        <v>3052</v>
      </c>
      <c r="Q671" t="s">
        <v>3053</v>
      </c>
      <c r="R671" t="s">
        <v>3481</v>
      </c>
      <c r="S671" t="s">
        <v>2948</v>
      </c>
      <c r="T671">
        <v>8022</v>
      </c>
      <c r="U671" t="s">
        <v>2861</v>
      </c>
      <c r="V671" t="s">
        <v>3054</v>
      </c>
      <c r="W671" t="s">
        <v>3055</v>
      </c>
      <c r="X671" t="s">
        <v>2867</v>
      </c>
    </row>
    <row r="672" spans="1:24" hidden="1" x14ac:dyDescent="0.25">
      <c r="A672">
        <v>10119</v>
      </c>
      <c r="B672">
        <v>28</v>
      </c>
      <c r="C672" s="2">
        <v>48.17</v>
      </c>
      <c r="D672" s="3">
        <v>6</v>
      </c>
      <c r="E672" s="4">
        <f>Table1[[#This Row],[PRICEEACH]]*Table1[[#This Row],[QUANTITYORDERED]]</f>
        <v>1348.76</v>
      </c>
      <c r="F672" s="1">
        <v>37712</v>
      </c>
      <c r="G672" s="12" t="s">
        <v>2848</v>
      </c>
      <c r="H672">
        <v>2</v>
      </c>
      <c r="I672">
        <v>4</v>
      </c>
      <c r="J672" s="3">
        <v>2003</v>
      </c>
      <c r="K672" s="3" t="s">
        <v>3181</v>
      </c>
      <c r="L672">
        <v>49</v>
      </c>
      <c r="M672" t="s">
        <v>3280</v>
      </c>
      <c r="N672" t="s">
        <v>3320</v>
      </c>
      <c r="O672" s="10" t="s">
        <v>2927</v>
      </c>
      <c r="P672" t="s">
        <v>3321</v>
      </c>
      <c r="Q672" t="s">
        <v>2926</v>
      </c>
      <c r="R672" t="s">
        <v>2926</v>
      </c>
      <c r="S672" t="s">
        <v>2928</v>
      </c>
      <c r="T672">
        <v>5020</v>
      </c>
      <c r="U672" t="s">
        <v>2861</v>
      </c>
      <c r="V672" t="s">
        <v>2929</v>
      </c>
      <c r="W672" t="s">
        <v>2930</v>
      </c>
      <c r="X672" t="s">
        <v>2857</v>
      </c>
    </row>
    <row r="673" spans="1:24" hidden="1" x14ac:dyDescent="0.25">
      <c r="A673">
        <v>10119</v>
      </c>
      <c r="B673">
        <v>20</v>
      </c>
      <c r="C673" s="2">
        <v>72.98</v>
      </c>
      <c r="D673" s="3">
        <v>5</v>
      </c>
      <c r="E673" s="4">
        <f>Table1[[#This Row],[PRICEEACH]]*Table1[[#This Row],[QUANTITYORDERED]]</f>
        <v>1459.6000000000001</v>
      </c>
      <c r="F673" s="1">
        <v>37712</v>
      </c>
      <c r="G673" s="12" t="s">
        <v>2848</v>
      </c>
      <c r="H673">
        <v>2</v>
      </c>
      <c r="I673">
        <v>4</v>
      </c>
      <c r="J673" s="3">
        <v>2003</v>
      </c>
      <c r="K673" s="3" t="s">
        <v>3468</v>
      </c>
      <c r="L673">
        <v>65</v>
      </c>
      <c r="M673" t="s">
        <v>3246</v>
      </c>
      <c r="N673" t="s">
        <v>3320</v>
      </c>
      <c r="O673" s="10" t="s">
        <v>2927</v>
      </c>
      <c r="P673" t="s">
        <v>3321</v>
      </c>
      <c r="Q673" t="s">
        <v>2926</v>
      </c>
      <c r="R673" t="s">
        <v>2926</v>
      </c>
      <c r="S673" t="s">
        <v>2928</v>
      </c>
      <c r="T673">
        <v>5020</v>
      </c>
      <c r="U673" t="s">
        <v>2861</v>
      </c>
      <c r="V673" t="s">
        <v>2929</v>
      </c>
      <c r="W673" t="s">
        <v>2930</v>
      </c>
      <c r="X673" t="s">
        <v>2857</v>
      </c>
    </row>
    <row r="674" spans="1:24" hidden="1" x14ac:dyDescent="0.25">
      <c r="A674">
        <v>10119</v>
      </c>
      <c r="B674">
        <v>26</v>
      </c>
      <c r="C674" s="2">
        <v>59.22</v>
      </c>
      <c r="D674" s="3">
        <v>1</v>
      </c>
      <c r="E674" s="4">
        <f>Table1[[#This Row],[PRICEEACH]]*Table1[[#This Row],[QUANTITYORDERED]]</f>
        <v>1539.72</v>
      </c>
      <c r="F674" s="1">
        <v>37712</v>
      </c>
      <c r="G674" s="12" t="s">
        <v>2848</v>
      </c>
      <c r="H674">
        <v>2</v>
      </c>
      <c r="I674">
        <v>4</v>
      </c>
      <c r="J674" s="3">
        <v>2003</v>
      </c>
      <c r="K674" s="3" t="s">
        <v>3181</v>
      </c>
      <c r="L674">
        <v>74</v>
      </c>
      <c r="M674" t="s">
        <v>3279</v>
      </c>
      <c r="N674" t="s">
        <v>3320</v>
      </c>
      <c r="O674" s="10" t="s">
        <v>2927</v>
      </c>
      <c r="P674" t="s">
        <v>3321</v>
      </c>
      <c r="Q674" t="s">
        <v>2926</v>
      </c>
      <c r="R674" t="s">
        <v>2926</v>
      </c>
      <c r="S674" t="s">
        <v>2928</v>
      </c>
      <c r="T674">
        <v>5020</v>
      </c>
      <c r="U674" t="s">
        <v>2861</v>
      </c>
      <c r="V674" t="s">
        <v>2929</v>
      </c>
      <c r="W674" t="s">
        <v>2930</v>
      </c>
      <c r="X674" t="s">
        <v>2857</v>
      </c>
    </row>
    <row r="675" spans="1:24" hidden="1" x14ac:dyDescent="0.25">
      <c r="A675">
        <v>10119</v>
      </c>
      <c r="B675">
        <v>21</v>
      </c>
      <c r="C675" s="2">
        <v>89.46</v>
      </c>
      <c r="D675" s="3">
        <v>9</v>
      </c>
      <c r="E675" s="4">
        <f>Table1[[#This Row],[PRICEEACH]]*Table1[[#This Row],[QUANTITYORDERED]]</f>
        <v>1878.6599999999999</v>
      </c>
      <c r="F675" s="1">
        <v>37712</v>
      </c>
      <c r="G675" s="12" t="s">
        <v>2848</v>
      </c>
      <c r="H675">
        <v>2</v>
      </c>
      <c r="I675">
        <v>4</v>
      </c>
      <c r="J675" s="3">
        <v>2003</v>
      </c>
      <c r="K675" s="3" t="s">
        <v>3207</v>
      </c>
      <c r="L675">
        <v>86</v>
      </c>
      <c r="M675" t="s">
        <v>3208</v>
      </c>
      <c r="N675" t="s">
        <v>3320</v>
      </c>
      <c r="O675" s="10" t="s">
        <v>2927</v>
      </c>
      <c r="P675" t="s">
        <v>3321</v>
      </c>
      <c r="Q675" t="s">
        <v>2926</v>
      </c>
      <c r="R675" t="s">
        <v>2926</v>
      </c>
      <c r="S675" t="s">
        <v>2928</v>
      </c>
      <c r="T675">
        <v>5020</v>
      </c>
      <c r="U675" t="s">
        <v>2861</v>
      </c>
      <c r="V675" t="s">
        <v>2929</v>
      </c>
      <c r="W675" t="s">
        <v>2930</v>
      </c>
      <c r="X675" t="s">
        <v>2857</v>
      </c>
    </row>
    <row r="676" spans="1:24" hidden="1" x14ac:dyDescent="0.25">
      <c r="A676">
        <v>10119</v>
      </c>
      <c r="B676">
        <v>25</v>
      </c>
      <c r="C676" s="2">
        <v>76.67</v>
      </c>
      <c r="D676" s="3">
        <v>14</v>
      </c>
      <c r="E676" s="4">
        <f>Table1[[#This Row],[PRICEEACH]]*Table1[[#This Row],[QUANTITYORDERED]]</f>
        <v>1916.75</v>
      </c>
      <c r="F676" s="1">
        <v>37712</v>
      </c>
      <c r="G676" s="12" t="s">
        <v>2848</v>
      </c>
      <c r="H676">
        <v>2</v>
      </c>
      <c r="I676">
        <v>4</v>
      </c>
      <c r="J676" s="3">
        <v>2003</v>
      </c>
      <c r="K676" s="3" t="s">
        <v>3207</v>
      </c>
      <c r="L676">
        <v>66</v>
      </c>
      <c r="M676" t="s">
        <v>3268</v>
      </c>
      <c r="N676" t="s">
        <v>3320</v>
      </c>
      <c r="O676" s="10" t="s">
        <v>2927</v>
      </c>
      <c r="P676" t="s">
        <v>3321</v>
      </c>
      <c r="Q676" t="s">
        <v>2926</v>
      </c>
      <c r="R676" t="s">
        <v>2926</v>
      </c>
      <c r="S676" t="s">
        <v>2928</v>
      </c>
      <c r="T676">
        <v>5020</v>
      </c>
      <c r="U676" t="s">
        <v>2861</v>
      </c>
      <c r="V676" t="s">
        <v>2929</v>
      </c>
      <c r="W676" t="s">
        <v>2930</v>
      </c>
      <c r="X676" t="s">
        <v>2857</v>
      </c>
    </row>
    <row r="677" spans="1:24" hidden="1" x14ac:dyDescent="0.25">
      <c r="A677">
        <v>10119</v>
      </c>
      <c r="B677">
        <v>28</v>
      </c>
      <c r="C677" s="2">
        <v>70.290000000000006</v>
      </c>
      <c r="D677" s="3">
        <v>2</v>
      </c>
      <c r="E677" s="4">
        <f>Table1[[#This Row],[PRICEEACH]]*Table1[[#This Row],[QUANTITYORDERED]]</f>
        <v>1968.1200000000001</v>
      </c>
      <c r="F677" s="1">
        <v>37712</v>
      </c>
      <c r="G677" s="12" t="s">
        <v>2848</v>
      </c>
      <c r="H677">
        <v>2</v>
      </c>
      <c r="I677">
        <v>4</v>
      </c>
      <c r="J677" s="3">
        <v>2003</v>
      </c>
      <c r="K677" s="3" t="s">
        <v>3181</v>
      </c>
      <c r="L677">
        <v>68</v>
      </c>
      <c r="M677" t="s">
        <v>3250</v>
      </c>
      <c r="N677" t="s">
        <v>3320</v>
      </c>
      <c r="O677" s="10" t="s">
        <v>2927</v>
      </c>
      <c r="P677" t="s">
        <v>3321</v>
      </c>
      <c r="Q677" t="s">
        <v>2926</v>
      </c>
      <c r="R677" t="s">
        <v>2926</v>
      </c>
      <c r="S677" t="s">
        <v>2928</v>
      </c>
      <c r="T677">
        <v>5020</v>
      </c>
      <c r="U677" t="s">
        <v>2861</v>
      </c>
      <c r="V677" t="s">
        <v>2929</v>
      </c>
      <c r="W677" t="s">
        <v>2930</v>
      </c>
      <c r="X677" t="s">
        <v>2857</v>
      </c>
    </row>
    <row r="678" spans="1:24" hidden="1" x14ac:dyDescent="0.25">
      <c r="A678">
        <v>10119</v>
      </c>
      <c r="B678">
        <v>41</v>
      </c>
      <c r="C678" s="2">
        <v>59.6</v>
      </c>
      <c r="D678" s="3">
        <v>4</v>
      </c>
      <c r="E678" s="4">
        <f>Table1[[#This Row],[PRICEEACH]]*Table1[[#This Row],[QUANTITYORDERED]]</f>
        <v>2443.6</v>
      </c>
      <c r="F678" s="1">
        <v>37712</v>
      </c>
      <c r="G678" s="12" t="s">
        <v>2848</v>
      </c>
      <c r="H678">
        <v>2</v>
      </c>
      <c r="I678">
        <v>4</v>
      </c>
      <c r="J678" s="3">
        <v>2003</v>
      </c>
      <c r="K678" s="3" t="s">
        <v>3181</v>
      </c>
      <c r="L678">
        <v>68</v>
      </c>
      <c r="M678" t="s">
        <v>3240</v>
      </c>
      <c r="N678" t="s">
        <v>3320</v>
      </c>
      <c r="O678" s="10" t="s">
        <v>2927</v>
      </c>
      <c r="P678" t="s">
        <v>3321</v>
      </c>
      <c r="Q678" t="s">
        <v>2926</v>
      </c>
      <c r="R678" t="s">
        <v>2926</v>
      </c>
      <c r="S678" t="s">
        <v>2928</v>
      </c>
      <c r="T678">
        <v>5020</v>
      </c>
      <c r="U678" t="s">
        <v>2861</v>
      </c>
      <c r="V678" t="s">
        <v>2929</v>
      </c>
      <c r="W678" t="s">
        <v>2930</v>
      </c>
      <c r="X678" t="s">
        <v>2857</v>
      </c>
    </row>
    <row r="679" spans="1:24" hidden="1" x14ac:dyDescent="0.25">
      <c r="A679">
        <v>10119</v>
      </c>
      <c r="B679">
        <v>38</v>
      </c>
      <c r="C679" s="2">
        <v>65.77</v>
      </c>
      <c r="D679" s="3">
        <v>12</v>
      </c>
      <c r="E679" s="4">
        <f>Table1[[#This Row],[PRICEEACH]]*Table1[[#This Row],[QUANTITYORDERED]]</f>
        <v>2499.2599999999998</v>
      </c>
      <c r="F679" s="1">
        <v>37712</v>
      </c>
      <c r="G679" s="12" t="s">
        <v>2848</v>
      </c>
      <c r="H679">
        <v>2</v>
      </c>
      <c r="I679">
        <v>4</v>
      </c>
      <c r="J679" s="3">
        <v>2003</v>
      </c>
      <c r="K679" s="3" t="s">
        <v>3207</v>
      </c>
      <c r="L679">
        <v>72</v>
      </c>
      <c r="M679" t="s">
        <v>3273</v>
      </c>
      <c r="N679" t="s">
        <v>3320</v>
      </c>
      <c r="O679" s="10" t="s">
        <v>2927</v>
      </c>
      <c r="P679" t="s">
        <v>3321</v>
      </c>
      <c r="Q679" t="s">
        <v>2926</v>
      </c>
      <c r="R679" t="s">
        <v>2926</v>
      </c>
      <c r="S679" t="s">
        <v>2928</v>
      </c>
      <c r="T679">
        <v>5020</v>
      </c>
      <c r="U679" t="s">
        <v>2861</v>
      </c>
      <c r="V679" t="s">
        <v>2929</v>
      </c>
      <c r="W679" t="s">
        <v>2930</v>
      </c>
      <c r="X679" t="s">
        <v>2857</v>
      </c>
    </row>
    <row r="680" spans="1:24" hidden="1" x14ac:dyDescent="0.25">
      <c r="A680">
        <v>10119</v>
      </c>
      <c r="B680">
        <v>27</v>
      </c>
      <c r="C680" s="2">
        <v>99.52</v>
      </c>
      <c r="D680" s="3">
        <v>8</v>
      </c>
      <c r="E680" s="4">
        <f>Table1[[#This Row],[PRICEEACH]]*Table1[[#This Row],[QUANTITYORDERED]]</f>
        <v>2687.04</v>
      </c>
      <c r="F680" s="1">
        <v>37712</v>
      </c>
      <c r="G680" s="12" t="s">
        <v>2848</v>
      </c>
      <c r="H680">
        <v>2</v>
      </c>
      <c r="I680">
        <v>4</v>
      </c>
      <c r="J680" s="3">
        <v>2003</v>
      </c>
      <c r="K680" s="3" t="s">
        <v>3468</v>
      </c>
      <c r="L680">
        <v>105</v>
      </c>
      <c r="M680" t="s">
        <v>3219</v>
      </c>
      <c r="N680" t="s">
        <v>3320</v>
      </c>
      <c r="O680" s="10" t="s">
        <v>2927</v>
      </c>
      <c r="P680" t="s">
        <v>3321</v>
      </c>
      <c r="Q680" t="s">
        <v>2926</v>
      </c>
      <c r="R680" t="s">
        <v>2926</v>
      </c>
      <c r="S680" t="s">
        <v>2928</v>
      </c>
      <c r="T680">
        <v>5020</v>
      </c>
      <c r="U680" t="s">
        <v>2861</v>
      </c>
      <c r="V680" t="s">
        <v>2929</v>
      </c>
      <c r="W680" t="s">
        <v>2930</v>
      </c>
      <c r="X680" t="s">
        <v>2857</v>
      </c>
    </row>
    <row r="681" spans="1:24" hidden="1" x14ac:dyDescent="0.25">
      <c r="A681">
        <v>10119</v>
      </c>
      <c r="B681">
        <v>29</v>
      </c>
      <c r="C681" s="2">
        <v>94.14</v>
      </c>
      <c r="D681" s="3">
        <v>7</v>
      </c>
      <c r="E681" s="4">
        <f>Table1[[#This Row],[PRICEEACH]]*Table1[[#This Row],[QUANTITYORDERED]]</f>
        <v>2730.06</v>
      </c>
      <c r="F681" s="1">
        <v>37712</v>
      </c>
      <c r="G681" s="12" t="s">
        <v>2848</v>
      </c>
      <c r="H681">
        <v>2</v>
      </c>
      <c r="I681">
        <v>4</v>
      </c>
      <c r="J681" s="3">
        <v>2003</v>
      </c>
      <c r="K681" s="3" t="s">
        <v>3207</v>
      </c>
      <c r="L681">
        <v>90</v>
      </c>
      <c r="M681" t="s">
        <v>3271</v>
      </c>
      <c r="N681" t="s">
        <v>3320</v>
      </c>
      <c r="O681" s="10" t="s">
        <v>2927</v>
      </c>
      <c r="P681" t="s">
        <v>3321</v>
      </c>
      <c r="Q681" t="s">
        <v>2926</v>
      </c>
      <c r="R681" t="s">
        <v>2926</v>
      </c>
      <c r="S681" t="s">
        <v>2928</v>
      </c>
      <c r="T681">
        <v>5020</v>
      </c>
      <c r="U681" t="s">
        <v>2861</v>
      </c>
      <c r="V681" t="s">
        <v>2929</v>
      </c>
      <c r="W681" t="s">
        <v>2930</v>
      </c>
      <c r="X681" t="s">
        <v>2857</v>
      </c>
    </row>
    <row r="682" spans="1:24" hidden="1" x14ac:dyDescent="0.25">
      <c r="A682">
        <v>10119</v>
      </c>
      <c r="B682">
        <v>35</v>
      </c>
      <c r="C682" s="2">
        <v>87.62</v>
      </c>
      <c r="D682" s="3">
        <v>13</v>
      </c>
      <c r="E682" s="4">
        <f>Table1[[#This Row],[PRICEEACH]]*Table1[[#This Row],[QUANTITYORDERED]]</f>
        <v>3066.7000000000003</v>
      </c>
      <c r="F682" s="1">
        <v>37712</v>
      </c>
      <c r="G682" s="12" t="s">
        <v>2848</v>
      </c>
      <c r="H682">
        <v>2</v>
      </c>
      <c r="I682">
        <v>4</v>
      </c>
      <c r="J682" s="3">
        <v>2003</v>
      </c>
      <c r="K682" s="3" t="s">
        <v>3468</v>
      </c>
      <c r="L682">
        <v>88</v>
      </c>
      <c r="M682" t="s">
        <v>3243</v>
      </c>
      <c r="N682" t="s">
        <v>3320</v>
      </c>
      <c r="O682" s="10" t="s">
        <v>2927</v>
      </c>
      <c r="P682" t="s">
        <v>3321</v>
      </c>
      <c r="Q682" t="s">
        <v>2926</v>
      </c>
      <c r="R682" t="s">
        <v>2926</v>
      </c>
      <c r="S682" t="s">
        <v>2928</v>
      </c>
      <c r="T682">
        <v>5020</v>
      </c>
      <c r="U682" t="s">
        <v>2861</v>
      </c>
      <c r="V682" t="s">
        <v>2929</v>
      </c>
      <c r="W682" t="s">
        <v>2930</v>
      </c>
      <c r="X682" t="s">
        <v>2867</v>
      </c>
    </row>
    <row r="683" spans="1:24" hidden="1" x14ac:dyDescent="0.25">
      <c r="A683">
        <v>10119</v>
      </c>
      <c r="B683">
        <v>35</v>
      </c>
      <c r="C683" s="2">
        <v>90.57</v>
      </c>
      <c r="D683" s="3">
        <v>10</v>
      </c>
      <c r="E683" s="4">
        <f>Table1[[#This Row],[PRICEEACH]]*Table1[[#This Row],[QUANTITYORDERED]]</f>
        <v>3169.95</v>
      </c>
      <c r="F683" s="1">
        <v>37712</v>
      </c>
      <c r="G683" s="12" t="s">
        <v>2848</v>
      </c>
      <c r="H683">
        <v>2</v>
      </c>
      <c r="I683">
        <v>4</v>
      </c>
      <c r="J683" s="3">
        <v>2003</v>
      </c>
      <c r="K683" s="3" t="s">
        <v>3468</v>
      </c>
      <c r="L683">
        <v>83</v>
      </c>
      <c r="M683" t="s">
        <v>3248</v>
      </c>
      <c r="N683" t="s">
        <v>3320</v>
      </c>
      <c r="O683" s="10" t="s">
        <v>2927</v>
      </c>
      <c r="P683" t="s">
        <v>3321</v>
      </c>
      <c r="Q683" t="s">
        <v>2926</v>
      </c>
      <c r="R683" t="s">
        <v>2926</v>
      </c>
      <c r="S683" t="s">
        <v>2928</v>
      </c>
      <c r="T683">
        <v>5020</v>
      </c>
      <c r="U683" t="s">
        <v>2861</v>
      </c>
      <c r="V683" t="s">
        <v>2929</v>
      </c>
      <c r="W683" t="s">
        <v>2930</v>
      </c>
      <c r="X683" t="s">
        <v>2867</v>
      </c>
    </row>
    <row r="684" spans="1:24" hidden="1" x14ac:dyDescent="0.25">
      <c r="A684">
        <v>10119</v>
      </c>
      <c r="B684">
        <v>43</v>
      </c>
      <c r="C684" s="2">
        <v>100</v>
      </c>
      <c r="D684" s="3">
        <v>3</v>
      </c>
      <c r="E684" s="4">
        <f>Table1[[#This Row],[PRICEEACH]]*Table1[[#This Row],[QUANTITYORDERED]]</f>
        <v>4300</v>
      </c>
      <c r="F684" s="1">
        <v>37712</v>
      </c>
      <c r="G684" s="12" t="s">
        <v>2848</v>
      </c>
      <c r="H684">
        <v>2</v>
      </c>
      <c r="I684">
        <v>4</v>
      </c>
      <c r="J684" s="3">
        <v>2003</v>
      </c>
      <c r="K684" s="3" t="s">
        <v>3181</v>
      </c>
      <c r="L684">
        <v>157</v>
      </c>
      <c r="M684" t="s">
        <v>3182</v>
      </c>
      <c r="N684" t="s">
        <v>3320</v>
      </c>
      <c r="O684" s="10" t="s">
        <v>2927</v>
      </c>
      <c r="P684" t="s">
        <v>3321</v>
      </c>
      <c r="Q684" t="s">
        <v>2926</v>
      </c>
      <c r="R684" t="s">
        <v>2926</v>
      </c>
      <c r="S684" t="s">
        <v>2928</v>
      </c>
      <c r="T684">
        <v>5020</v>
      </c>
      <c r="U684" t="s">
        <v>2861</v>
      </c>
      <c r="V684" t="s">
        <v>2929</v>
      </c>
      <c r="W684" t="s">
        <v>2930</v>
      </c>
      <c r="X684" t="s">
        <v>2867</v>
      </c>
    </row>
    <row r="685" spans="1:24" hidden="1" x14ac:dyDescent="0.25">
      <c r="A685">
        <v>10119</v>
      </c>
      <c r="B685">
        <v>46</v>
      </c>
      <c r="C685" s="2">
        <v>100</v>
      </c>
      <c r="D685" s="3">
        <v>11</v>
      </c>
      <c r="E685" s="4">
        <f>Table1[[#This Row],[PRICEEACH]]*Table1[[#This Row],[QUANTITYORDERED]]</f>
        <v>4600</v>
      </c>
      <c r="F685" s="1">
        <v>37712</v>
      </c>
      <c r="G685" s="12" t="s">
        <v>2848</v>
      </c>
      <c r="H685">
        <v>2</v>
      </c>
      <c r="I685">
        <v>4</v>
      </c>
      <c r="J685" s="3">
        <v>2003</v>
      </c>
      <c r="K685" s="3" t="s">
        <v>3331</v>
      </c>
      <c r="L685">
        <v>136</v>
      </c>
      <c r="M685" t="s">
        <v>3035</v>
      </c>
      <c r="N685" t="s">
        <v>3320</v>
      </c>
      <c r="O685" s="10" t="s">
        <v>2927</v>
      </c>
      <c r="P685" t="s">
        <v>3321</v>
      </c>
      <c r="Q685" t="s">
        <v>2926</v>
      </c>
      <c r="R685" t="s">
        <v>2926</v>
      </c>
      <c r="S685" t="s">
        <v>2928</v>
      </c>
      <c r="T685">
        <v>5020</v>
      </c>
      <c r="U685" t="s">
        <v>2861</v>
      </c>
      <c r="V685" t="s">
        <v>2929</v>
      </c>
      <c r="W685" t="s">
        <v>2930</v>
      </c>
      <c r="X685" t="s">
        <v>2867</v>
      </c>
    </row>
    <row r="686" spans="1:24" hidden="1" x14ac:dyDescent="0.25">
      <c r="A686">
        <v>10120</v>
      </c>
      <c r="B686">
        <v>29</v>
      </c>
      <c r="C686" s="2">
        <v>71.81</v>
      </c>
      <c r="D686" s="3">
        <v>8</v>
      </c>
      <c r="E686" s="4">
        <f>Table1[[#This Row],[PRICEEACH]]*Table1[[#This Row],[QUANTITYORDERED]]</f>
        <v>2082.4900000000002</v>
      </c>
      <c r="F686" s="1">
        <v>37712</v>
      </c>
      <c r="G686" s="12" t="s">
        <v>2848</v>
      </c>
      <c r="H686">
        <v>2</v>
      </c>
      <c r="I686">
        <v>4</v>
      </c>
      <c r="J686" s="3">
        <v>2003</v>
      </c>
      <c r="K686" s="3" t="s">
        <v>3181</v>
      </c>
      <c r="L686">
        <v>84</v>
      </c>
      <c r="M686" t="s">
        <v>3201</v>
      </c>
      <c r="N686" t="s">
        <v>2891</v>
      </c>
      <c r="O686" s="11">
        <v>395204555</v>
      </c>
      <c r="P686" t="s">
        <v>3303</v>
      </c>
      <c r="Q686" t="s">
        <v>2892</v>
      </c>
      <c r="R686" t="s">
        <v>2893</v>
      </c>
      <c r="S686" t="s">
        <v>2894</v>
      </c>
      <c r="T686">
        <v>3004</v>
      </c>
      <c r="U686" t="s">
        <v>2895</v>
      </c>
      <c r="V686" t="s">
        <v>2896</v>
      </c>
      <c r="W686" t="s">
        <v>2897</v>
      </c>
      <c r="X686" t="s">
        <v>2857</v>
      </c>
    </row>
    <row r="687" spans="1:24" hidden="1" x14ac:dyDescent="0.25">
      <c r="A687">
        <v>10120</v>
      </c>
      <c r="B687">
        <v>29</v>
      </c>
      <c r="C687" s="2">
        <v>72.23</v>
      </c>
      <c r="D687" s="3">
        <v>11</v>
      </c>
      <c r="E687" s="4">
        <f>Table1[[#This Row],[PRICEEACH]]*Table1[[#This Row],[QUANTITYORDERED]]</f>
        <v>2094.67</v>
      </c>
      <c r="F687" s="1">
        <v>37712</v>
      </c>
      <c r="G687" s="12" t="s">
        <v>2848</v>
      </c>
      <c r="H687">
        <v>2</v>
      </c>
      <c r="I687">
        <v>4</v>
      </c>
      <c r="J687" s="3">
        <v>2003</v>
      </c>
      <c r="K687" s="3" t="s">
        <v>3468</v>
      </c>
      <c r="L687">
        <v>68</v>
      </c>
      <c r="M687" t="s">
        <v>3262</v>
      </c>
      <c r="N687" t="s">
        <v>2891</v>
      </c>
      <c r="O687" s="11">
        <v>395204555</v>
      </c>
      <c r="P687" t="s">
        <v>3303</v>
      </c>
      <c r="Q687" t="s">
        <v>2892</v>
      </c>
      <c r="R687" t="s">
        <v>2893</v>
      </c>
      <c r="S687" t="s">
        <v>2894</v>
      </c>
      <c r="T687">
        <v>3004</v>
      </c>
      <c r="U687" t="s">
        <v>2895</v>
      </c>
      <c r="V687" t="s">
        <v>2896</v>
      </c>
      <c r="W687" t="s">
        <v>2897</v>
      </c>
      <c r="X687" t="s">
        <v>2857</v>
      </c>
    </row>
    <row r="688" spans="1:24" hidden="1" x14ac:dyDescent="0.25">
      <c r="A688">
        <v>10120</v>
      </c>
      <c r="B688">
        <v>22</v>
      </c>
      <c r="C688" s="2">
        <v>100</v>
      </c>
      <c r="D688" s="3">
        <v>6</v>
      </c>
      <c r="E688" s="4">
        <f>Table1[[#This Row],[PRICEEACH]]*Table1[[#This Row],[QUANTITYORDERED]]</f>
        <v>2200</v>
      </c>
      <c r="F688" s="1">
        <v>37712</v>
      </c>
      <c r="G688" s="12" t="s">
        <v>2848</v>
      </c>
      <c r="H688">
        <v>2</v>
      </c>
      <c r="I688">
        <v>4</v>
      </c>
      <c r="J688" s="3">
        <v>2003</v>
      </c>
      <c r="K688" s="3" t="s">
        <v>2849</v>
      </c>
      <c r="L688">
        <v>99</v>
      </c>
      <c r="M688" t="s">
        <v>3257</v>
      </c>
      <c r="N688" t="s">
        <v>2891</v>
      </c>
      <c r="O688" s="11">
        <v>395204555</v>
      </c>
      <c r="P688" t="s">
        <v>3303</v>
      </c>
      <c r="Q688" t="s">
        <v>2892</v>
      </c>
      <c r="R688" t="s">
        <v>2893</v>
      </c>
      <c r="S688" t="s">
        <v>2894</v>
      </c>
      <c r="T688">
        <v>3004</v>
      </c>
      <c r="U688" t="s">
        <v>2895</v>
      </c>
      <c r="V688" t="s">
        <v>2896</v>
      </c>
      <c r="W688" t="s">
        <v>2897</v>
      </c>
      <c r="X688" t="s">
        <v>2857</v>
      </c>
    </row>
    <row r="689" spans="1:24" hidden="1" x14ac:dyDescent="0.25">
      <c r="A689">
        <v>10120</v>
      </c>
      <c r="B689">
        <v>24</v>
      </c>
      <c r="C689" s="2">
        <v>100</v>
      </c>
      <c r="D689" s="3">
        <v>15</v>
      </c>
      <c r="E689" s="4">
        <f>Table1[[#This Row],[PRICEEACH]]*Table1[[#This Row],[QUANTITYORDERED]]</f>
        <v>2400</v>
      </c>
      <c r="F689" s="1">
        <v>37712</v>
      </c>
      <c r="G689" s="12" t="s">
        <v>2848</v>
      </c>
      <c r="H689">
        <v>2</v>
      </c>
      <c r="I689">
        <v>4</v>
      </c>
      <c r="J689" s="3">
        <v>2003</v>
      </c>
      <c r="K689" s="3" t="s">
        <v>3181</v>
      </c>
      <c r="L689">
        <v>99</v>
      </c>
      <c r="M689" t="s">
        <v>3272</v>
      </c>
      <c r="N689" t="s">
        <v>2891</v>
      </c>
      <c r="O689" s="11">
        <v>395204555</v>
      </c>
      <c r="P689" t="s">
        <v>3303</v>
      </c>
      <c r="Q689" t="s">
        <v>2892</v>
      </c>
      <c r="R689" t="s">
        <v>2893</v>
      </c>
      <c r="S689" t="s">
        <v>2894</v>
      </c>
      <c r="T689">
        <v>3004</v>
      </c>
      <c r="U689" t="s">
        <v>2895</v>
      </c>
      <c r="V689" t="s">
        <v>2896</v>
      </c>
      <c r="W689" t="s">
        <v>2897</v>
      </c>
      <c r="X689" t="s">
        <v>2857</v>
      </c>
    </row>
    <row r="690" spans="1:24" hidden="1" x14ac:dyDescent="0.25">
      <c r="A690">
        <v>10120</v>
      </c>
      <c r="B690">
        <v>24</v>
      </c>
      <c r="C690" s="2">
        <v>100</v>
      </c>
      <c r="D690" s="3">
        <v>7</v>
      </c>
      <c r="E690" s="4">
        <f>Table1[[#This Row],[PRICEEACH]]*Table1[[#This Row],[QUANTITYORDERED]]</f>
        <v>2400</v>
      </c>
      <c r="F690" s="1">
        <v>37712</v>
      </c>
      <c r="G690" s="12" t="s">
        <v>2848</v>
      </c>
      <c r="H690">
        <v>2</v>
      </c>
      <c r="I690">
        <v>4</v>
      </c>
      <c r="J690" s="3">
        <v>2003</v>
      </c>
      <c r="K690" s="3" t="s">
        <v>3181</v>
      </c>
      <c r="L690">
        <v>118</v>
      </c>
      <c r="M690" t="s">
        <v>3275</v>
      </c>
      <c r="N690" t="s">
        <v>2891</v>
      </c>
      <c r="O690" s="11">
        <v>395204555</v>
      </c>
      <c r="P690" t="s">
        <v>3303</v>
      </c>
      <c r="Q690" t="s">
        <v>2892</v>
      </c>
      <c r="R690" t="s">
        <v>2893</v>
      </c>
      <c r="S690" t="s">
        <v>2894</v>
      </c>
      <c r="T690">
        <v>3004</v>
      </c>
      <c r="U690" t="s">
        <v>2895</v>
      </c>
      <c r="V690" t="s">
        <v>2896</v>
      </c>
      <c r="W690" t="s">
        <v>2897</v>
      </c>
      <c r="X690" t="s">
        <v>2867</v>
      </c>
    </row>
    <row r="691" spans="1:24" hidden="1" x14ac:dyDescent="0.25">
      <c r="A691">
        <v>10120</v>
      </c>
      <c r="B691">
        <v>29</v>
      </c>
      <c r="C691" s="2">
        <v>85.49</v>
      </c>
      <c r="D691" s="3">
        <v>9</v>
      </c>
      <c r="E691" s="4">
        <f>Table1[[#This Row],[PRICEEACH]]*Table1[[#This Row],[QUANTITYORDERED]]</f>
        <v>2479.21</v>
      </c>
      <c r="F691" s="1">
        <v>37712</v>
      </c>
      <c r="G691" s="12" t="s">
        <v>2848</v>
      </c>
      <c r="H691">
        <v>2</v>
      </c>
      <c r="I691">
        <v>4</v>
      </c>
      <c r="J691" s="3">
        <v>2003</v>
      </c>
      <c r="K691" s="3" t="s">
        <v>3181</v>
      </c>
      <c r="L691">
        <v>72</v>
      </c>
      <c r="M691" t="s">
        <v>3254</v>
      </c>
      <c r="N691" t="s">
        <v>2891</v>
      </c>
      <c r="O691" s="11">
        <v>395204555</v>
      </c>
      <c r="P691" t="s">
        <v>3303</v>
      </c>
      <c r="Q691" t="s">
        <v>2892</v>
      </c>
      <c r="R691" t="s">
        <v>2893</v>
      </c>
      <c r="S691" t="s">
        <v>2894</v>
      </c>
      <c r="T691">
        <v>3004</v>
      </c>
      <c r="U691" t="s">
        <v>2895</v>
      </c>
      <c r="V691" t="s">
        <v>2896</v>
      </c>
      <c r="W691" t="s">
        <v>2897</v>
      </c>
      <c r="X691" t="s">
        <v>2857</v>
      </c>
    </row>
    <row r="692" spans="1:24" hidden="1" x14ac:dyDescent="0.25">
      <c r="A692">
        <v>10120</v>
      </c>
      <c r="B692">
        <v>49</v>
      </c>
      <c r="C692" s="2">
        <v>50.62</v>
      </c>
      <c r="D692" s="3">
        <v>12</v>
      </c>
      <c r="E692" s="4">
        <f>Table1[[#This Row],[PRICEEACH]]*Table1[[#This Row],[QUANTITYORDERED]]</f>
        <v>2480.3799999999997</v>
      </c>
      <c r="F692" s="1">
        <v>37712</v>
      </c>
      <c r="G692" s="12" t="s">
        <v>2848</v>
      </c>
      <c r="H692">
        <v>2</v>
      </c>
      <c r="I692">
        <v>4</v>
      </c>
      <c r="J692" s="3">
        <v>2003</v>
      </c>
      <c r="K692" s="3" t="s">
        <v>3468</v>
      </c>
      <c r="L692">
        <v>43</v>
      </c>
      <c r="M692" t="s">
        <v>3264</v>
      </c>
      <c r="N692" t="s">
        <v>2891</v>
      </c>
      <c r="O692" s="11">
        <v>395204555</v>
      </c>
      <c r="P692" t="s">
        <v>3303</v>
      </c>
      <c r="Q692" t="s">
        <v>2892</v>
      </c>
      <c r="R692" t="s">
        <v>2893</v>
      </c>
      <c r="S692" t="s">
        <v>2894</v>
      </c>
      <c r="T692">
        <v>3004</v>
      </c>
      <c r="U692" t="s">
        <v>2895</v>
      </c>
      <c r="V692" t="s">
        <v>2896</v>
      </c>
      <c r="W692" t="s">
        <v>2897</v>
      </c>
      <c r="X692" t="s">
        <v>2857</v>
      </c>
    </row>
    <row r="693" spans="1:24" hidden="1" x14ac:dyDescent="0.25">
      <c r="A693">
        <v>10120</v>
      </c>
      <c r="B693">
        <v>46</v>
      </c>
      <c r="C693" s="2">
        <v>58.15</v>
      </c>
      <c r="D693" s="3">
        <v>4</v>
      </c>
      <c r="E693" s="4">
        <f>Table1[[#This Row],[PRICEEACH]]*Table1[[#This Row],[QUANTITYORDERED]]</f>
        <v>2674.9</v>
      </c>
      <c r="F693" s="1">
        <v>37712</v>
      </c>
      <c r="G693" s="12" t="s">
        <v>2848</v>
      </c>
      <c r="H693">
        <v>2</v>
      </c>
      <c r="I693">
        <v>4</v>
      </c>
      <c r="J693" s="3">
        <v>2003</v>
      </c>
      <c r="K693" s="3" t="s">
        <v>2849</v>
      </c>
      <c r="L693">
        <v>60</v>
      </c>
      <c r="M693" t="s">
        <v>3202</v>
      </c>
      <c r="N693" t="s">
        <v>2891</v>
      </c>
      <c r="O693" s="11">
        <v>395204555</v>
      </c>
      <c r="P693" t="s">
        <v>3303</v>
      </c>
      <c r="Q693" t="s">
        <v>2892</v>
      </c>
      <c r="R693" t="s">
        <v>2893</v>
      </c>
      <c r="S693" t="s">
        <v>2894</v>
      </c>
      <c r="T693">
        <v>3004</v>
      </c>
      <c r="U693" t="s">
        <v>2895</v>
      </c>
      <c r="V693" t="s">
        <v>2896</v>
      </c>
      <c r="W693" t="s">
        <v>2897</v>
      </c>
      <c r="X693" t="s">
        <v>2857</v>
      </c>
    </row>
    <row r="694" spans="1:24" hidden="1" x14ac:dyDescent="0.25">
      <c r="A694">
        <v>10120</v>
      </c>
      <c r="B694">
        <v>29</v>
      </c>
      <c r="C694" s="2">
        <v>96.34</v>
      </c>
      <c r="D694" s="3">
        <v>3</v>
      </c>
      <c r="E694" s="4">
        <f>Table1[[#This Row],[PRICEEACH]]*Table1[[#This Row],[QUANTITYORDERED]]</f>
        <v>2793.86</v>
      </c>
      <c r="F694" s="1">
        <v>37712</v>
      </c>
      <c r="G694" s="12" t="s">
        <v>2848</v>
      </c>
      <c r="H694">
        <v>2</v>
      </c>
      <c r="I694">
        <v>4</v>
      </c>
      <c r="J694" s="3">
        <v>2003</v>
      </c>
      <c r="K694" s="3" t="s">
        <v>2849</v>
      </c>
      <c r="L694">
        <v>118</v>
      </c>
      <c r="M694" t="s">
        <v>3023</v>
      </c>
      <c r="N694" t="s">
        <v>2891</v>
      </c>
      <c r="O694" s="11">
        <v>395204555</v>
      </c>
      <c r="P694" t="s">
        <v>3303</v>
      </c>
      <c r="Q694" t="s">
        <v>2892</v>
      </c>
      <c r="R694" t="s">
        <v>2893</v>
      </c>
      <c r="S694" t="s">
        <v>2894</v>
      </c>
      <c r="T694">
        <v>3004</v>
      </c>
      <c r="U694" t="s">
        <v>2895</v>
      </c>
      <c r="V694" t="s">
        <v>2896</v>
      </c>
      <c r="W694" t="s">
        <v>2897</v>
      </c>
      <c r="X694" t="s">
        <v>2857</v>
      </c>
    </row>
    <row r="695" spans="1:24" hidden="1" x14ac:dyDescent="0.25">
      <c r="A695">
        <v>10120</v>
      </c>
      <c r="B695">
        <v>34</v>
      </c>
      <c r="C695" s="2">
        <v>83.79</v>
      </c>
      <c r="D695" s="3">
        <v>5</v>
      </c>
      <c r="E695" s="4">
        <f>Table1[[#This Row],[PRICEEACH]]*Table1[[#This Row],[QUANTITYORDERED]]</f>
        <v>2848.86</v>
      </c>
      <c r="F695" s="1">
        <v>37712</v>
      </c>
      <c r="G695" s="12" t="s">
        <v>2848</v>
      </c>
      <c r="H695">
        <v>2</v>
      </c>
      <c r="I695">
        <v>4</v>
      </c>
      <c r="J695" s="3">
        <v>2003</v>
      </c>
      <c r="K695" s="3" t="s">
        <v>2849</v>
      </c>
      <c r="L695">
        <v>76</v>
      </c>
      <c r="M695" t="s">
        <v>3233</v>
      </c>
      <c r="N695" t="s">
        <v>2891</v>
      </c>
      <c r="O695" s="11">
        <v>395204555</v>
      </c>
      <c r="P695" t="s">
        <v>3303</v>
      </c>
      <c r="Q695" t="s">
        <v>2892</v>
      </c>
      <c r="R695" t="s">
        <v>2893</v>
      </c>
      <c r="S695" t="s">
        <v>2894</v>
      </c>
      <c r="T695">
        <v>3004</v>
      </c>
      <c r="U695" t="s">
        <v>2895</v>
      </c>
      <c r="V695" t="s">
        <v>2896</v>
      </c>
      <c r="W695" t="s">
        <v>2897</v>
      </c>
      <c r="X695" t="s">
        <v>2857</v>
      </c>
    </row>
    <row r="696" spans="1:24" hidden="1" x14ac:dyDescent="0.25">
      <c r="A696">
        <v>10120</v>
      </c>
      <c r="B696">
        <v>43</v>
      </c>
      <c r="C696" s="2">
        <v>76</v>
      </c>
      <c r="D696" s="3">
        <v>14</v>
      </c>
      <c r="E696" s="4">
        <f>Table1[[#This Row],[PRICEEACH]]*Table1[[#This Row],[QUANTITYORDERED]]</f>
        <v>3268</v>
      </c>
      <c r="F696" s="1">
        <v>37712</v>
      </c>
      <c r="G696" s="12" t="s">
        <v>2848</v>
      </c>
      <c r="H696">
        <v>2</v>
      </c>
      <c r="I696">
        <v>4</v>
      </c>
      <c r="J696" s="3">
        <v>2003</v>
      </c>
      <c r="K696" s="3" t="s">
        <v>3181</v>
      </c>
      <c r="L696">
        <v>80</v>
      </c>
      <c r="M696" t="s">
        <v>3276</v>
      </c>
      <c r="N696" t="s">
        <v>2891</v>
      </c>
      <c r="O696" s="11">
        <v>395204555</v>
      </c>
      <c r="P696" t="s">
        <v>3303</v>
      </c>
      <c r="Q696" t="s">
        <v>2892</v>
      </c>
      <c r="R696" t="s">
        <v>2893</v>
      </c>
      <c r="S696" t="s">
        <v>2894</v>
      </c>
      <c r="T696">
        <v>3004</v>
      </c>
      <c r="U696" t="s">
        <v>2895</v>
      </c>
      <c r="V696" t="s">
        <v>2896</v>
      </c>
      <c r="W696" t="s">
        <v>2897</v>
      </c>
      <c r="X696" t="s">
        <v>2867</v>
      </c>
    </row>
    <row r="697" spans="1:24" hidden="1" x14ac:dyDescent="0.25">
      <c r="A697">
        <v>10120</v>
      </c>
      <c r="B697">
        <v>35</v>
      </c>
      <c r="C697" s="2">
        <v>98.05</v>
      </c>
      <c r="D697" s="3">
        <v>1</v>
      </c>
      <c r="E697" s="4">
        <f>Table1[[#This Row],[PRICEEACH]]*Table1[[#This Row],[QUANTITYORDERED]]</f>
        <v>3431.75</v>
      </c>
      <c r="F697" s="1">
        <v>37712</v>
      </c>
      <c r="G697" s="12" t="s">
        <v>2848</v>
      </c>
      <c r="H697">
        <v>2</v>
      </c>
      <c r="I697">
        <v>4</v>
      </c>
      <c r="J697" s="3">
        <v>2003</v>
      </c>
      <c r="K697" s="3" t="s">
        <v>2849</v>
      </c>
      <c r="L697">
        <v>112</v>
      </c>
      <c r="M697" t="s">
        <v>3229</v>
      </c>
      <c r="N697" t="s">
        <v>2891</v>
      </c>
      <c r="O697" s="11">
        <v>395204555</v>
      </c>
      <c r="P697" t="s">
        <v>3303</v>
      </c>
      <c r="Q697" t="s">
        <v>2892</v>
      </c>
      <c r="R697" t="s">
        <v>2893</v>
      </c>
      <c r="S697" t="s">
        <v>2894</v>
      </c>
      <c r="T697">
        <v>3004</v>
      </c>
      <c r="U697" t="s">
        <v>2895</v>
      </c>
      <c r="V697" t="s">
        <v>2896</v>
      </c>
      <c r="W697" t="s">
        <v>2897</v>
      </c>
      <c r="X697" t="s">
        <v>2867</v>
      </c>
    </row>
    <row r="698" spans="1:24" hidden="1" x14ac:dyDescent="0.25">
      <c r="A698">
        <v>10120</v>
      </c>
      <c r="B698">
        <v>47</v>
      </c>
      <c r="C698" s="2">
        <v>82.21</v>
      </c>
      <c r="D698" s="3">
        <v>13</v>
      </c>
      <c r="E698" s="4">
        <f>Table1[[#This Row],[PRICEEACH]]*Table1[[#This Row],[QUANTITYORDERED]]</f>
        <v>3863.87</v>
      </c>
      <c r="F698" s="1">
        <v>37712</v>
      </c>
      <c r="G698" s="12" t="s">
        <v>2848</v>
      </c>
      <c r="H698">
        <v>2</v>
      </c>
      <c r="I698">
        <v>4</v>
      </c>
      <c r="J698" s="3">
        <v>2003</v>
      </c>
      <c r="K698" s="3" t="s">
        <v>3181</v>
      </c>
      <c r="L698">
        <v>91</v>
      </c>
      <c r="M698" t="s">
        <v>3269</v>
      </c>
      <c r="N698" t="s">
        <v>2891</v>
      </c>
      <c r="O698" s="11">
        <v>395204555</v>
      </c>
      <c r="P698" t="s">
        <v>3303</v>
      </c>
      <c r="Q698" t="s">
        <v>2892</v>
      </c>
      <c r="R698" t="s">
        <v>2893</v>
      </c>
      <c r="S698" t="s">
        <v>2894</v>
      </c>
      <c r="T698">
        <v>3004</v>
      </c>
      <c r="U698" t="s">
        <v>2895</v>
      </c>
      <c r="V698" t="s">
        <v>2896</v>
      </c>
      <c r="W698" t="s">
        <v>2897</v>
      </c>
      <c r="X698" t="s">
        <v>2867</v>
      </c>
    </row>
    <row r="699" spans="1:24" hidden="1" x14ac:dyDescent="0.25">
      <c r="A699">
        <v>10120</v>
      </c>
      <c r="B699">
        <v>39</v>
      </c>
      <c r="C699" s="2">
        <v>100</v>
      </c>
      <c r="D699" s="3">
        <v>10</v>
      </c>
      <c r="E699" s="4">
        <f>Table1[[#This Row],[PRICEEACH]]*Table1[[#This Row],[QUANTITYORDERED]]</f>
        <v>3900</v>
      </c>
      <c r="F699" s="1">
        <v>37712</v>
      </c>
      <c r="G699" s="12" t="s">
        <v>2848</v>
      </c>
      <c r="H699">
        <v>2</v>
      </c>
      <c r="I699">
        <v>4</v>
      </c>
      <c r="J699" s="3">
        <v>2003</v>
      </c>
      <c r="K699" s="3" t="s">
        <v>3181</v>
      </c>
      <c r="L699">
        <v>109</v>
      </c>
      <c r="M699" t="s">
        <v>3231</v>
      </c>
      <c r="N699" t="s">
        <v>2891</v>
      </c>
      <c r="O699" s="11">
        <v>395204555</v>
      </c>
      <c r="P699" t="s">
        <v>3303</v>
      </c>
      <c r="Q699" t="s">
        <v>2892</v>
      </c>
      <c r="R699" t="s">
        <v>2893</v>
      </c>
      <c r="S699" t="s">
        <v>2894</v>
      </c>
      <c r="T699">
        <v>3004</v>
      </c>
      <c r="U699" t="s">
        <v>2895</v>
      </c>
      <c r="V699" t="s">
        <v>2896</v>
      </c>
      <c r="W699" t="s">
        <v>2897</v>
      </c>
      <c r="X699" t="s">
        <v>2867</v>
      </c>
    </row>
    <row r="700" spans="1:24" hidden="1" x14ac:dyDescent="0.25">
      <c r="A700">
        <v>10120</v>
      </c>
      <c r="B700">
        <v>46</v>
      </c>
      <c r="C700" s="2">
        <v>100</v>
      </c>
      <c r="D700" s="3">
        <v>2</v>
      </c>
      <c r="E700" s="4">
        <f>Table1[[#This Row],[PRICEEACH]]*Table1[[#This Row],[QUANTITYORDERED]]</f>
        <v>4600</v>
      </c>
      <c r="F700" s="1">
        <v>37712</v>
      </c>
      <c r="G700" s="12" t="s">
        <v>2848</v>
      </c>
      <c r="H700">
        <v>2</v>
      </c>
      <c r="I700">
        <v>4</v>
      </c>
      <c r="J700" s="3">
        <v>2003</v>
      </c>
      <c r="K700" s="3" t="s">
        <v>2849</v>
      </c>
      <c r="L700">
        <v>193</v>
      </c>
      <c r="M700" t="s">
        <v>3034</v>
      </c>
      <c r="N700" t="s">
        <v>2891</v>
      </c>
      <c r="O700" s="11">
        <v>395204555</v>
      </c>
      <c r="P700" t="s">
        <v>3303</v>
      </c>
      <c r="Q700" t="s">
        <v>2892</v>
      </c>
      <c r="R700" t="s">
        <v>2893</v>
      </c>
      <c r="S700" t="s">
        <v>2894</v>
      </c>
      <c r="T700">
        <v>3004</v>
      </c>
      <c r="U700" t="s">
        <v>2895</v>
      </c>
      <c r="V700" t="s">
        <v>2896</v>
      </c>
      <c r="W700" t="s">
        <v>2897</v>
      </c>
      <c r="X700" t="s">
        <v>2931</v>
      </c>
    </row>
    <row r="701" spans="1:24" x14ac:dyDescent="0.25">
      <c r="A701">
        <v>10114</v>
      </c>
      <c r="B701">
        <v>24</v>
      </c>
      <c r="C701" s="2">
        <v>30.06</v>
      </c>
      <c r="D701" s="3">
        <v>1</v>
      </c>
      <c r="E701" s="4">
        <f>Table1[[#This Row],[PRICEEACH]]*Table1[[#This Row],[QUANTITYORDERED]]</f>
        <v>721.43999999999994</v>
      </c>
      <c r="F701" s="1">
        <v>37712</v>
      </c>
      <c r="G701" s="12" t="s">
        <v>2848</v>
      </c>
      <c r="H701">
        <v>2</v>
      </c>
      <c r="I701">
        <v>4</v>
      </c>
      <c r="J701" s="3">
        <v>2003</v>
      </c>
      <c r="K701" s="3" t="s">
        <v>3331</v>
      </c>
      <c r="L701">
        <v>35</v>
      </c>
      <c r="M701" t="s">
        <v>3239</v>
      </c>
      <c r="N701" t="s">
        <v>3080</v>
      </c>
      <c r="O701" s="10" t="s">
        <v>3420</v>
      </c>
      <c r="P701" t="s">
        <v>3081</v>
      </c>
      <c r="Q701" t="s">
        <v>2865</v>
      </c>
      <c r="R701" t="s">
        <v>3482</v>
      </c>
      <c r="S701" t="s">
        <v>2860</v>
      </c>
      <c r="T701">
        <v>75012</v>
      </c>
      <c r="U701" t="s">
        <v>2861</v>
      </c>
      <c r="V701" t="s">
        <v>3082</v>
      </c>
      <c r="W701" t="s">
        <v>3083</v>
      </c>
      <c r="X701" t="s">
        <v>2857</v>
      </c>
    </row>
    <row r="702" spans="1:24" x14ac:dyDescent="0.25">
      <c r="A702">
        <v>10114</v>
      </c>
      <c r="B702">
        <v>28</v>
      </c>
      <c r="C702" s="2">
        <v>55.73</v>
      </c>
      <c r="D702" s="3">
        <v>2</v>
      </c>
      <c r="E702" s="4">
        <f>Table1[[#This Row],[PRICEEACH]]*Table1[[#This Row],[QUANTITYORDERED]]</f>
        <v>1560.4399999999998</v>
      </c>
      <c r="F702" s="1">
        <v>37712</v>
      </c>
      <c r="G702" s="12" t="s">
        <v>2848</v>
      </c>
      <c r="H702">
        <v>2</v>
      </c>
      <c r="I702">
        <v>4</v>
      </c>
      <c r="J702" s="3">
        <v>2003</v>
      </c>
      <c r="K702" s="3" t="s">
        <v>3454</v>
      </c>
      <c r="L702">
        <v>54</v>
      </c>
      <c r="M702" t="s">
        <v>3259</v>
      </c>
      <c r="N702" t="s">
        <v>3080</v>
      </c>
      <c r="O702" s="10" t="s">
        <v>3420</v>
      </c>
      <c r="P702" t="s">
        <v>3081</v>
      </c>
      <c r="Q702" t="s">
        <v>2865</v>
      </c>
      <c r="R702" t="s">
        <v>3482</v>
      </c>
      <c r="S702" t="s">
        <v>2860</v>
      </c>
      <c r="T702">
        <v>75012</v>
      </c>
      <c r="U702" t="s">
        <v>2861</v>
      </c>
      <c r="V702" t="s">
        <v>3082</v>
      </c>
      <c r="W702" t="s">
        <v>3083</v>
      </c>
      <c r="X702" t="s">
        <v>2857</v>
      </c>
    </row>
    <row r="703" spans="1:24" x14ac:dyDescent="0.25">
      <c r="A703">
        <v>10114</v>
      </c>
      <c r="B703">
        <v>21</v>
      </c>
      <c r="C703" s="2">
        <v>100</v>
      </c>
      <c r="D703" s="3">
        <v>5</v>
      </c>
      <c r="E703" s="4">
        <f>Table1[[#This Row],[PRICEEACH]]*Table1[[#This Row],[QUANTITYORDERED]]</f>
        <v>2100</v>
      </c>
      <c r="F703" s="1">
        <v>37712</v>
      </c>
      <c r="G703" s="12" t="s">
        <v>2848</v>
      </c>
      <c r="H703">
        <v>2</v>
      </c>
      <c r="I703">
        <v>4</v>
      </c>
      <c r="J703" s="3">
        <v>2003</v>
      </c>
      <c r="K703" s="3" t="s">
        <v>3454</v>
      </c>
      <c r="L703">
        <v>127</v>
      </c>
      <c r="M703" t="s">
        <v>3236</v>
      </c>
      <c r="N703" t="s">
        <v>3080</v>
      </c>
      <c r="O703" s="10" t="s">
        <v>3420</v>
      </c>
      <c r="P703" t="s">
        <v>3081</v>
      </c>
      <c r="Q703" t="s">
        <v>2865</v>
      </c>
      <c r="R703" t="s">
        <v>3482</v>
      </c>
      <c r="S703" t="s">
        <v>2860</v>
      </c>
      <c r="T703">
        <v>75012</v>
      </c>
      <c r="U703" t="s">
        <v>2861</v>
      </c>
      <c r="V703" t="s">
        <v>3082</v>
      </c>
      <c r="W703" t="s">
        <v>3083</v>
      </c>
      <c r="X703" t="s">
        <v>2857</v>
      </c>
    </row>
    <row r="704" spans="1:24" x14ac:dyDescent="0.25">
      <c r="A704">
        <v>10114</v>
      </c>
      <c r="B704">
        <v>45</v>
      </c>
      <c r="C704" s="2">
        <v>68.67</v>
      </c>
      <c r="D704" s="3">
        <v>6</v>
      </c>
      <c r="E704" s="4">
        <f>Table1[[#This Row],[PRICEEACH]]*Table1[[#This Row],[QUANTITYORDERED]]</f>
        <v>3090.15</v>
      </c>
      <c r="F704" s="1">
        <v>37712</v>
      </c>
      <c r="G704" s="12" t="s">
        <v>2848</v>
      </c>
      <c r="H704">
        <v>2</v>
      </c>
      <c r="I704">
        <v>4</v>
      </c>
      <c r="J704" s="3">
        <v>2003</v>
      </c>
      <c r="K704" s="3" t="s">
        <v>3454</v>
      </c>
      <c r="L704">
        <v>60</v>
      </c>
      <c r="M704" t="s">
        <v>3200</v>
      </c>
      <c r="N704" t="s">
        <v>3080</v>
      </c>
      <c r="O704" s="10" t="s">
        <v>3420</v>
      </c>
      <c r="P704" t="s">
        <v>3081</v>
      </c>
      <c r="Q704" t="s">
        <v>2865</v>
      </c>
      <c r="R704" t="s">
        <v>3482</v>
      </c>
      <c r="S704" t="s">
        <v>2860</v>
      </c>
      <c r="T704">
        <v>75012</v>
      </c>
      <c r="U704" t="s">
        <v>2861</v>
      </c>
      <c r="V704" t="s">
        <v>3082</v>
      </c>
      <c r="W704" t="s">
        <v>3083</v>
      </c>
      <c r="X704" t="s">
        <v>2867</v>
      </c>
    </row>
    <row r="705" spans="1:24" x14ac:dyDescent="0.25">
      <c r="A705">
        <v>10114</v>
      </c>
      <c r="B705">
        <v>31</v>
      </c>
      <c r="C705" s="2">
        <v>100</v>
      </c>
      <c r="D705" s="3">
        <v>8</v>
      </c>
      <c r="E705" s="4">
        <f>Table1[[#This Row],[PRICEEACH]]*Table1[[#This Row],[QUANTITYORDERED]]</f>
        <v>3100</v>
      </c>
      <c r="F705" s="1">
        <v>37712</v>
      </c>
      <c r="G705" s="12" t="s">
        <v>2848</v>
      </c>
      <c r="H705">
        <v>2</v>
      </c>
      <c r="I705">
        <v>4</v>
      </c>
      <c r="J705" s="3">
        <v>2003</v>
      </c>
      <c r="K705" s="3" t="s">
        <v>3331</v>
      </c>
      <c r="L705">
        <v>147</v>
      </c>
      <c r="M705" t="s">
        <v>3079</v>
      </c>
      <c r="N705" t="s">
        <v>3080</v>
      </c>
      <c r="O705" s="10" t="s">
        <v>3420</v>
      </c>
      <c r="P705" t="s">
        <v>3081</v>
      </c>
      <c r="Q705" t="s">
        <v>2865</v>
      </c>
      <c r="R705" t="s">
        <v>3482</v>
      </c>
      <c r="S705" t="s">
        <v>2860</v>
      </c>
      <c r="T705">
        <v>75012</v>
      </c>
      <c r="U705" t="s">
        <v>2861</v>
      </c>
      <c r="V705" t="s">
        <v>3082</v>
      </c>
      <c r="W705" t="s">
        <v>3083</v>
      </c>
      <c r="X705" t="s">
        <v>2867</v>
      </c>
    </row>
    <row r="706" spans="1:24" x14ac:dyDescent="0.25">
      <c r="A706">
        <v>10114</v>
      </c>
      <c r="B706">
        <v>32</v>
      </c>
      <c r="C706" s="2">
        <v>100</v>
      </c>
      <c r="D706" s="3">
        <v>7</v>
      </c>
      <c r="E706" s="4">
        <f>Table1[[#This Row],[PRICEEACH]]*Table1[[#This Row],[QUANTITYORDERED]]</f>
        <v>3200</v>
      </c>
      <c r="F706" s="1">
        <v>37712</v>
      </c>
      <c r="G706" s="12" t="s">
        <v>2848</v>
      </c>
      <c r="H706">
        <v>2</v>
      </c>
      <c r="I706">
        <v>4</v>
      </c>
      <c r="J706" s="3">
        <v>2003</v>
      </c>
      <c r="K706" s="3" t="s">
        <v>3454</v>
      </c>
      <c r="L706">
        <v>96</v>
      </c>
      <c r="M706" t="s">
        <v>3256</v>
      </c>
      <c r="N706" t="s">
        <v>3080</v>
      </c>
      <c r="O706" s="10" t="s">
        <v>3420</v>
      </c>
      <c r="P706" t="s">
        <v>3081</v>
      </c>
      <c r="Q706" t="s">
        <v>2865</v>
      </c>
      <c r="R706" t="s">
        <v>3482</v>
      </c>
      <c r="S706" t="s">
        <v>2860</v>
      </c>
      <c r="T706">
        <v>75012</v>
      </c>
      <c r="U706" t="s">
        <v>2861</v>
      </c>
      <c r="V706" t="s">
        <v>3082</v>
      </c>
      <c r="W706" t="s">
        <v>3083</v>
      </c>
      <c r="X706" t="s">
        <v>2867</v>
      </c>
    </row>
    <row r="707" spans="1:24" x14ac:dyDescent="0.25">
      <c r="A707">
        <v>10114</v>
      </c>
      <c r="B707">
        <v>39</v>
      </c>
      <c r="C707" s="2">
        <v>100</v>
      </c>
      <c r="D707" s="3">
        <v>3</v>
      </c>
      <c r="E707" s="4">
        <f>Table1[[#This Row],[PRICEEACH]]*Table1[[#This Row],[QUANTITYORDERED]]</f>
        <v>3900</v>
      </c>
      <c r="F707" s="1">
        <v>37712</v>
      </c>
      <c r="G707" s="12" t="s">
        <v>2848</v>
      </c>
      <c r="H707">
        <v>2</v>
      </c>
      <c r="I707">
        <v>4</v>
      </c>
      <c r="J707" s="3">
        <v>2003</v>
      </c>
      <c r="K707" s="3" t="s">
        <v>3454</v>
      </c>
      <c r="L707">
        <v>122</v>
      </c>
      <c r="M707" t="s">
        <v>3198</v>
      </c>
      <c r="N707" t="s">
        <v>3080</v>
      </c>
      <c r="O707" s="10" t="s">
        <v>3420</v>
      </c>
      <c r="P707" t="s">
        <v>3081</v>
      </c>
      <c r="Q707" t="s">
        <v>2865</v>
      </c>
      <c r="R707" t="s">
        <v>3482</v>
      </c>
      <c r="S707" t="s">
        <v>2860</v>
      </c>
      <c r="T707">
        <v>75012</v>
      </c>
      <c r="U707" t="s">
        <v>2861</v>
      </c>
      <c r="V707" t="s">
        <v>3082</v>
      </c>
      <c r="W707" t="s">
        <v>3083</v>
      </c>
      <c r="X707" t="s">
        <v>2867</v>
      </c>
    </row>
    <row r="708" spans="1:24" x14ac:dyDescent="0.25">
      <c r="A708">
        <v>10114</v>
      </c>
      <c r="B708">
        <v>41</v>
      </c>
      <c r="C708" s="2">
        <v>100</v>
      </c>
      <c r="D708" s="3">
        <v>9</v>
      </c>
      <c r="E708" s="4">
        <f>Table1[[#This Row],[PRICEEACH]]*Table1[[#This Row],[QUANTITYORDERED]]</f>
        <v>4100</v>
      </c>
      <c r="F708" s="1">
        <v>37712</v>
      </c>
      <c r="G708" s="12" t="s">
        <v>2848</v>
      </c>
      <c r="H708">
        <v>2</v>
      </c>
      <c r="I708">
        <v>4</v>
      </c>
      <c r="J708" s="3">
        <v>2003</v>
      </c>
      <c r="K708" s="3" t="s">
        <v>3454</v>
      </c>
      <c r="L708">
        <v>121</v>
      </c>
      <c r="M708" t="s">
        <v>3223</v>
      </c>
      <c r="N708" t="s">
        <v>3080</v>
      </c>
      <c r="O708" s="10" t="s">
        <v>3420</v>
      </c>
      <c r="P708" t="s">
        <v>3081</v>
      </c>
      <c r="Q708" t="s">
        <v>2865</v>
      </c>
      <c r="R708" t="s">
        <v>3482</v>
      </c>
      <c r="S708" t="s">
        <v>2860</v>
      </c>
      <c r="T708">
        <v>75012</v>
      </c>
      <c r="U708" t="s">
        <v>2861</v>
      </c>
      <c r="V708" t="s">
        <v>3082</v>
      </c>
      <c r="W708" t="s">
        <v>3083</v>
      </c>
      <c r="X708" t="s">
        <v>2867</v>
      </c>
    </row>
    <row r="709" spans="1:24" x14ac:dyDescent="0.25">
      <c r="A709">
        <v>10114</v>
      </c>
      <c r="B709">
        <v>42</v>
      </c>
      <c r="C709" s="2">
        <v>100</v>
      </c>
      <c r="D709" s="3">
        <v>10</v>
      </c>
      <c r="E709" s="4">
        <f>Table1[[#This Row],[PRICEEACH]]*Table1[[#This Row],[QUANTITYORDERED]]</f>
        <v>4200</v>
      </c>
      <c r="F709" s="1">
        <v>37712</v>
      </c>
      <c r="G709" s="12" t="s">
        <v>2848</v>
      </c>
      <c r="H709">
        <v>2</v>
      </c>
      <c r="I709">
        <v>4</v>
      </c>
      <c r="J709" s="3">
        <v>2003</v>
      </c>
      <c r="K709" s="3" t="s">
        <v>3331</v>
      </c>
      <c r="L709">
        <v>101</v>
      </c>
      <c r="M709" t="s">
        <v>3274</v>
      </c>
      <c r="N709" t="s">
        <v>3080</v>
      </c>
      <c r="O709" s="10" t="s">
        <v>3420</v>
      </c>
      <c r="P709" t="s">
        <v>3081</v>
      </c>
      <c r="Q709" t="s">
        <v>2865</v>
      </c>
      <c r="R709" t="s">
        <v>3482</v>
      </c>
      <c r="S709" t="s">
        <v>2860</v>
      </c>
      <c r="T709">
        <v>75012</v>
      </c>
      <c r="U709" t="s">
        <v>2861</v>
      </c>
      <c r="V709" t="s">
        <v>3082</v>
      </c>
      <c r="W709" t="s">
        <v>3083</v>
      </c>
      <c r="X709" t="s">
        <v>2867</v>
      </c>
    </row>
    <row r="710" spans="1:24" x14ac:dyDescent="0.25">
      <c r="A710">
        <v>10114</v>
      </c>
      <c r="B710">
        <v>48</v>
      </c>
      <c r="C710" s="2">
        <v>100</v>
      </c>
      <c r="D710" s="3">
        <v>4</v>
      </c>
      <c r="E710" s="4">
        <f>Table1[[#This Row],[PRICEEACH]]*Table1[[#This Row],[QUANTITYORDERED]]</f>
        <v>4800</v>
      </c>
      <c r="F710" s="1">
        <v>37712</v>
      </c>
      <c r="G710" s="12" t="s">
        <v>2848</v>
      </c>
      <c r="H710">
        <v>2</v>
      </c>
      <c r="I710">
        <v>4</v>
      </c>
      <c r="J710" s="3">
        <v>2003</v>
      </c>
      <c r="K710" s="3" t="s">
        <v>3331</v>
      </c>
      <c r="L710">
        <v>169</v>
      </c>
      <c r="M710" t="s">
        <v>3211</v>
      </c>
      <c r="N710" t="s">
        <v>3080</v>
      </c>
      <c r="O710" s="10" t="s">
        <v>3420</v>
      </c>
      <c r="P710" t="s">
        <v>3081</v>
      </c>
      <c r="Q710" t="s">
        <v>2865</v>
      </c>
      <c r="R710" t="s">
        <v>3482</v>
      </c>
      <c r="S710" t="s">
        <v>2860</v>
      </c>
      <c r="T710">
        <v>75012</v>
      </c>
      <c r="U710" t="s">
        <v>2861</v>
      </c>
      <c r="V710" t="s">
        <v>3082</v>
      </c>
      <c r="W710" t="s">
        <v>3083</v>
      </c>
      <c r="X710" t="s">
        <v>2931</v>
      </c>
    </row>
    <row r="711" spans="1:24" hidden="1" x14ac:dyDescent="0.25">
      <c r="A711">
        <v>10115</v>
      </c>
      <c r="B711">
        <v>27</v>
      </c>
      <c r="C711" s="2">
        <v>100</v>
      </c>
      <c r="D711" s="3">
        <v>3</v>
      </c>
      <c r="E711" s="4">
        <f>Table1[[#This Row],[PRICEEACH]]*Table1[[#This Row],[QUANTITYORDERED]]</f>
        <v>2700</v>
      </c>
      <c r="F711" s="1">
        <v>37712</v>
      </c>
      <c r="G711" s="12" t="s">
        <v>2848</v>
      </c>
      <c r="H711">
        <v>2</v>
      </c>
      <c r="I711">
        <v>4</v>
      </c>
      <c r="J711" s="3">
        <v>2003</v>
      </c>
      <c r="K711" s="3" t="s">
        <v>3454</v>
      </c>
      <c r="L711">
        <v>115</v>
      </c>
      <c r="M711" t="s">
        <v>3265</v>
      </c>
      <c r="N711" t="s">
        <v>3336</v>
      </c>
      <c r="O711" s="10">
        <v>2125558493</v>
      </c>
      <c r="P711" t="s">
        <v>3337</v>
      </c>
      <c r="Q711" t="s">
        <v>2851</v>
      </c>
      <c r="R711" t="s">
        <v>2852</v>
      </c>
      <c r="S711" t="s">
        <v>2853</v>
      </c>
      <c r="T711">
        <v>10022</v>
      </c>
      <c r="U711" t="s">
        <v>2854</v>
      </c>
      <c r="V711" t="s">
        <v>2913</v>
      </c>
      <c r="W711" t="s">
        <v>2967</v>
      </c>
      <c r="X711" t="s">
        <v>2857</v>
      </c>
    </row>
    <row r="712" spans="1:24" hidden="1" x14ac:dyDescent="0.25">
      <c r="A712">
        <v>10115</v>
      </c>
      <c r="B712">
        <v>47</v>
      </c>
      <c r="C712" s="2">
        <v>69.36</v>
      </c>
      <c r="D712" s="3">
        <v>2</v>
      </c>
      <c r="E712" s="4">
        <f>Table1[[#This Row],[PRICEEACH]]*Table1[[#This Row],[QUANTITYORDERED]]</f>
        <v>3259.92</v>
      </c>
      <c r="F712" s="1">
        <v>37712</v>
      </c>
      <c r="G712" s="12" t="s">
        <v>2848</v>
      </c>
      <c r="H712">
        <v>2</v>
      </c>
      <c r="I712">
        <v>4</v>
      </c>
      <c r="J712" s="3">
        <v>2003</v>
      </c>
      <c r="K712" s="3" t="s">
        <v>3331</v>
      </c>
      <c r="L712">
        <v>57</v>
      </c>
      <c r="M712" t="s">
        <v>3228</v>
      </c>
      <c r="N712" t="s">
        <v>3336</v>
      </c>
      <c r="O712" s="10">
        <v>2125558493</v>
      </c>
      <c r="P712" t="s">
        <v>3337</v>
      </c>
      <c r="Q712" t="s">
        <v>2851</v>
      </c>
      <c r="R712" t="s">
        <v>2852</v>
      </c>
      <c r="S712" t="s">
        <v>2853</v>
      </c>
      <c r="T712">
        <v>10022</v>
      </c>
      <c r="U712" t="s">
        <v>2854</v>
      </c>
      <c r="V712" t="s">
        <v>2913</v>
      </c>
      <c r="W712" t="s">
        <v>2967</v>
      </c>
      <c r="X712" t="s">
        <v>2867</v>
      </c>
    </row>
    <row r="713" spans="1:24" hidden="1" x14ac:dyDescent="0.25">
      <c r="A713">
        <v>10115</v>
      </c>
      <c r="B713">
        <v>44</v>
      </c>
      <c r="C713" s="2">
        <v>100</v>
      </c>
      <c r="D713" s="3">
        <v>1</v>
      </c>
      <c r="E713" s="4">
        <f>Table1[[#This Row],[PRICEEACH]]*Table1[[#This Row],[QUANTITYORDERED]]</f>
        <v>4400</v>
      </c>
      <c r="F713" s="1">
        <v>37712</v>
      </c>
      <c r="G713" s="12" t="s">
        <v>2848</v>
      </c>
      <c r="H713">
        <v>2</v>
      </c>
      <c r="I713">
        <v>4</v>
      </c>
      <c r="J713" s="3">
        <v>2003</v>
      </c>
      <c r="K713" s="3" t="s">
        <v>3331</v>
      </c>
      <c r="L713">
        <v>118</v>
      </c>
      <c r="M713" t="s">
        <v>3252</v>
      </c>
      <c r="N713" t="s">
        <v>3336</v>
      </c>
      <c r="O713" s="10">
        <v>2125558493</v>
      </c>
      <c r="P713" t="s">
        <v>3337</v>
      </c>
      <c r="Q713" t="s">
        <v>2851</v>
      </c>
      <c r="R713" t="s">
        <v>2852</v>
      </c>
      <c r="S713" t="s">
        <v>2853</v>
      </c>
      <c r="T713">
        <v>10022</v>
      </c>
      <c r="U713" t="s">
        <v>2854</v>
      </c>
      <c r="V713" t="s">
        <v>2913</v>
      </c>
      <c r="W713" t="s">
        <v>2967</v>
      </c>
      <c r="X713" t="s">
        <v>2867</v>
      </c>
    </row>
    <row r="714" spans="1:24" hidden="1" x14ac:dyDescent="0.25">
      <c r="A714">
        <v>10115</v>
      </c>
      <c r="B714">
        <v>46</v>
      </c>
      <c r="C714" s="2">
        <v>100</v>
      </c>
      <c r="D714" s="3">
        <v>5</v>
      </c>
      <c r="E714" s="4">
        <f>Table1[[#This Row],[PRICEEACH]]*Table1[[#This Row],[QUANTITYORDERED]]</f>
        <v>4600</v>
      </c>
      <c r="F714" s="1">
        <v>37712</v>
      </c>
      <c r="G714" s="12" t="s">
        <v>2848</v>
      </c>
      <c r="H714">
        <v>2</v>
      </c>
      <c r="I714">
        <v>4</v>
      </c>
      <c r="J714" s="3">
        <v>2003</v>
      </c>
      <c r="K714" s="3" t="s">
        <v>3454</v>
      </c>
      <c r="L714">
        <v>118</v>
      </c>
      <c r="M714" t="s">
        <v>3150</v>
      </c>
      <c r="N714" t="s">
        <v>3336</v>
      </c>
      <c r="O714" s="10">
        <v>2125558493</v>
      </c>
      <c r="P714" t="s">
        <v>3337</v>
      </c>
      <c r="Q714" t="s">
        <v>2851</v>
      </c>
      <c r="R714" t="s">
        <v>2852</v>
      </c>
      <c r="S714" t="s">
        <v>2853</v>
      </c>
      <c r="T714">
        <v>10022</v>
      </c>
      <c r="U714" t="s">
        <v>2854</v>
      </c>
      <c r="V714" t="s">
        <v>2913</v>
      </c>
      <c r="W714" t="s">
        <v>2967</v>
      </c>
      <c r="X714" t="s">
        <v>2867</v>
      </c>
    </row>
    <row r="715" spans="1:24" hidden="1" x14ac:dyDescent="0.25">
      <c r="A715">
        <v>10115</v>
      </c>
      <c r="B715">
        <v>46</v>
      </c>
      <c r="C715" s="2">
        <v>100</v>
      </c>
      <c r="D715" s="3">
        <v>4</v>
      </c>
      <c r="E715" s="4">
        <f>Table1[[#This Row],[PRICEEACH]]*Table1[[#This Row],[QUANTITYORDERED]]</f>
        <v>4600</v>
      </c>
      <c r="F715" s="1">
        <v>37712</v>
      </c>
      <c r="G715" s="12" t="s">
        <v>2848</v>
      </c>
      <c r="H715">
        <v>2</v>
      </c>
      <c r="I715">
        <v>4</v>
      </c>
      <c r="J715" s="3">
        <v>2003</v>
      </c>
      <c r="K715" s="3" t="s">
        <v>3331</v>
      </c>
      <c r="L715">
        <v>163</v>
      </c>
      <c r="M715" t="s">
        <v>3196</v>
      </c>
      <c r="N715" t="s">
        <v>3336</v>
      </c>
      <c r="O715" s="10">
        <v>2125558493</v>
      </c>
      <c r="P715" t="s">
        <v>3337</v>
      </c>
      <c r="Q715" t="s">
        <v>2851</v>
      </c>
      <c r="R715" t="s">
        <v>2852</v>
      </c>
      <c r="S715" t="s">
        <v>2853</v>
      </c>
      <c r="T715">
        <v>10022</v>
      </c>
      <c r="U715" t="s">
        <v>2854</v>
      </c>
      <c r="V715" t="s">
        <v>2913</v>
      </c>
      <c r="W715" t="s">
        <v>2967</v>
      </c>
      <c r="X715" t="s">
        <v>2931</v>
      </c>
    </row>
    <row r="716" spans="1:24" hidden="1" x14ac:dyDescent="0.25">
      <c r="A716">
        <v>10116</v>
      </c>
      <c r="B716">
        <v>27</v>
      </c>
      <c r="C716" s="2">
        <v>63.38</v>
      </c>
      <c r="D716" s="3">
        <v>1</v>
      </c>
      <c r="E716" s="4">
        <f>Table1[[#This Row],[PRICEEACH]]*Table1[[#This Row],[QUANTITYORDERED]]</f>
        <v>1711.26</v>
      </c>
      <c r="F716" s="1">
        <v>37712</v>
      </c>
      <c r="G716" s="12" t="s">
        <v>2848</v>
      </c>
      <c r="H716">
        <v>2</v>
      </c>
      <c r="I716">
        <v>4</v>
      </c>
      <c r="J716" s="3">
        <v>2003</v>
      </c>
      <c r="K716" s="3" t="s">
        <v>3212</v>
      </c>
      <c r="L716">
        <v>62</v>
      </c>
      <c r="M716" t="s">
        <v>3260</v>
      </c>
      <c r="N716" t="s">
        <v>3477</v>
      </c>
      <c r="O716" s="10" t="s">
        <v>3478</v>
      </c>
      <c r="P716" t="s">
        <v>3188</v>
      </c>
      <c r="Q716" t="s">
        <v>3189</v>
      </c>
      <c r="R716" t="s">
        <v>3503</v>
      </c>
      <c r="S716" t="s">
        <v>3060</v>
      </c>
      <c r="T716" t="s">
        <v>3190</v>
      </c>
      <c r="U716" t="s">
        <v>2861</v>
      </c>
      <c r="V716" t="s">
        <v>3191</v>
      </c>
      <c r="W716" t="s">
        <v>3192</v>
      </c>
      <c r="X716" t="s">
        <v>2857</v>
      </c>
    </row>
    <row r="717" spans="1:24" hidden="1" x14ac:dyDescent="0.25">
      <c r="A717">
        <v>10117</v>
      </c>
      <c r="B717">
        <v>21</v>
      </c>
      <c r="C717" s="2">
        <v>49.21</v>
      </c>
      <c r="D717" s="3">
        <v>11</v>
      </c>
      <c r="E717" s="4">
        <f>Table1[[#This Row],[PRICEEACH]]*Table1[[#This Row],[QUANTITYORDERED]]</f>
        <v>1033.4100000000001</v>
      </c>
      <c r="F717" s="1">
        <v>37712</v>
      </c>
      <c r="G717" s="12" t="s">
        <v>2848</v>
      </c>
      <c r="H717">
        <v>2</v>
      </c>
      <c r="I717">
        <v>4</v>
      </c>
      <c r="J717" s="3">
        <v>2003</v>
      </c>
      <c r="K717" s="3" t="s">
        <v>3212</v>
      </c>
      <c r="L717">
        <v>58</v>
      </c>
      <c r="M717" t="s">
        <v>3266</v>
      </c>
      <c r="N717" t="s">
        <v>2961</v>
      </c>
      <c r="O717" s="11">
        <v>652217555</v>
      </c>
      <c r="P717" t="s">
        <v>2962</v>
      </c>
      <c r="Q717" t="s">
        <v>2963</v>
      </c>
      <c r="R717" t="s">
        <v>2963</v>
      </c>
      <c r="S717" t="s">
        <v>2963</v>
      </c>
      <c r="T717">
        <v>79903</v>
      </c>
      <c r="U717" t="s">
        <v>2964</v>
      </c>
      <c r="V717" t="s">
        <v>2965</v>
      </c>
      <c r="W717" t="s">
        <v>2966</v>
      </c>
      <c r="X717" t="s">
        <v>2857</v>
      </c>
    </row>
    <row r="718" spans="1:24" hidden="1" x14ac:dyDescent="0.25">
      <c r="A718">
        <v>10117</v>
      </c>
      <c r="B718">
        <v>21</v>
      </c>
      <c r="C718" s="2">
        <v>95.8</v>
      </c>
      <c r="D718" s="3">
        <v>7</v>
      </c>
      <c r="E718" s="4">
        <f>Table1[[#This Row],[PRICEEACH]]*Table1[[#This Row],[QUANTITYORDERED]]</f>
        <v>2011.8</v>
      </c>
      <c r="F718" s="1">
        <v>37712</v>
      </c>
      <c r="G718" s="12" t="s">
        <v>2848</v>
      </c>
      <c r="H718">
        <v>2</v>
      </c>
      <c r="I718">
        <v>4</v>
      </c>
      <c r="J718" s="3">
        <v>2003</v>
      </c>
      <c r="K718" s="3" t="s">
        <v>3212</v>
      </c>
      <c r="L718">
        <v>100</v>
      </c>
      <c r="M718" t="s">
        <v>3213</v>
      </c>
      <c r="N718" t="s">
        <v>2961</v>
      </c>
      <c r="O718" s="11">
        <v>652217555</v>
      </c>
      <c r="P718" t="s">
        <v>2962</v>
      </c>
      <c r="Q718" t="s">
        <v>2963</v>
      </c>
      <c r="R718" t="s">
        <v>2963</v>
      </c>
      <c r="S718" t="s">
        <v>2963</v>
      </c>
      <c r="T718">
        <v>79903</v>
      </c>
      <c r="U718" t="s">
        <v>2964</v>
      </c>
      <c r="V718" t="s">
        <v>2965</v>
      </c>
      <c r="W718" t="s">
        <v>2966</v>
      </c>
      <c r="X718" t="s">
        <v>2857</v>
      </c>
    </row>
    <row r="719" spans="1:24" hidden="1" x14ac:dyDescent="0.25">
      <c r="A719">
        <v>10117</v>
      </c>
      <c r="B719">
        <v>50</v>
      </c>
      <c r="C719" s="2">
        <v>43.68</v>
      </c>
      <c r="D719" s="3">
        <v>2</v>
      </c>
      <c r="E719" s="4">
        <f>Table1[[#This Row],[PRICEEACH]]*Table1[[#This Row],[QUANTITYORDERED]]</f>
        <v>2184</v>
      </c>
      <c r="F719" s="1">
        <v>37712</v>
      </c>
      <c r="G719" s="12" t="s">
        <v>2848</v>
      </c>
      <c r="H719">
        <v>2</v>
      </c>
      <c r="I719">
        <v>4</v>
      </c>
      <c r="J719" s="3">
        <v>2003</v>
      </c>
      <c r="K719" s="3" t="s">
        <v>3207</v>
      </c>
      <c r="L719">
        <v>54</v>
      </c>
      <c r="M719" t="s">
        <v>3281</v>
      </c>
      <c r="N719" t="s">
        <v>2961</v>
      </c>
      <c r="O719" s="11">
        <v>652217555</v>
      </c>
      <c r="P719" t="s">
        <v>2962</v>
      </c>
      <c r="Q719" t="s">
        <v>2963</v>
      </c>
      <c r="R719" t="s">
        <v>2963</v>
      </c>
      <c r="S719" t="s">
        <v>2963</v>
      </c>
      <c r="T719">
        <v>79903</v>
      </c>
      <c r="U719" t="s">
        <v>2964</v>
      </c>
      <c r="V719" t="s">
        <v>2965</v>
      </c>
      <c r="W719" t="s">
        <v>2966</v>
      </c>
      <c r="X719" t="s">
        <v>2857</v>
      </c>
    </row>
    <row r="720" spans="1:24" hidden="1" x14ac:dyDescent="0.25">
      <c r="A720">
        <v>10117</v>
      </c>
      <c r="B720">
        <v>22</v>
      </c>
      <c r="C720" s="2">
        <v>100</v>
      </c>
      <c r="D720" s="3">
        <v>12</v>
      </c>
      <c r="E720" s="4">
        <f>Table1[[#This Row],[PRICEEACH]]*Table1[[#This Row],[QUANTITYORDERED]]</f>
        <v>2200</v>
      </c>
      <c r="F720" s="1">
        <v>37712</v>
      </c>
      <c r="G720" s="12" t="s">
        <v>2848</v>
      </c>
      <c r="H720">
        <v>2</v>
      </c>
      <c r="I720">
        <v>4</v>
      </c>
      <c r="J720" s="3">
        <v>2003</v>
      </c>
      <c r="K720" s="3" t="s">
        <v>3331</v>
      </c>
      <c r="L720">
        <v>143</v>
      </c>
      <c r="M720" t="s">
        <v>3220</v>
      </c>
      <c r="N720" t="s">
        <v>2961</v>
      </c>
      <c r="O720" s="11">
        <v>652217555</v>
      </c>
      <c r="P720" t="s">
        <v>2962</v>
      </c>
      <c r="Q720" t="s">
        <v>2963</v>
      </c>
      <c r="R720" t="s">
        <v>2963</v>
      </c>
      <c r="S720" t="s">
        <v>2963</v>
      </c>
      <c r="T720">
        <v>79903</v>
      </c>
      <c r="U720" t="s">
        <v>2964</v>
      </c>
      <c r="V720" t="s">
        <v>2965</v>
      </c>
      <c r="W720" t="s">
        <v>2966</v>
      </c>
      <c r="X720" t="s">
        <v>2857</v>
      </c>
    </row>
    <row r="721" spans="1:24" hidden="1" x14ac:dyDescent="0.25">
      <c r="A721">
        <v>10117</v>
      </c>
      <c r="B721">
        <v>23</v>
      </c>
      <c r="C721" s="2">
        <v>97.42</v>
      </c>
      <c r="D721" s="3">
        <v>4</v>
      </c>
      <c r="E721" s="4">
        <f>Table1[[#This Row],[PRICEEACH]]*Table1[[#This Row],[QUANTITYORDERED]]</f>
        <v>2240.66</v>
      </c>
      <c r="F721" s="1">
        <v>37712</v>
      </c>
      <c r="G721" s="12" t="s">
        <v>2848</v>
      </c>
      <c r="H721">
        <v>2</v>
      </c>
      <c r="I721">
        <v>4</v>
      </c>
      <c r="J721" s="3">
        <v>2003</v>
      </c>
      <c r="K721" s="3" t="s">
        <v>3468</v>
      </c>
      <c r="L721">
        <v>87</v>
      </c>
      <c r="M721" t="s">
        <v>3222</v>
      </c>
      <c r="N721" t="s">
        <v>2961</v>
      </c>
      <c r="O721" s="11">
        <v>652217555</v>
      </c>
      <c r="P721" t="s">
        <v>2962</v>
      </c>
      <c r="Q721" t="s">
        <v>2963</v>
      </c>
      <c r="R721" t="s">
        <v>2963</v>
      </c>
      <c r="S721" t="s">
        <v>2963</v>
      </c>
      <c r="T721">
        <v>79903</v>
      </c>
      <c r="U721" t="s">
        <v>2964</v>
      </c>
      <c r="V721" t="s">
        <v>2965</v>
      </c>
      <c r="W721" t="s">
        <v>2966</v>
      </c>
      <c r="X721" t="s">
        <v>2857</v>
      </c>
    </row>
    <row r="722" spans="1:24" hidden="1" x14ac:dyDescent="0.25">
      <c r="A722">
        <v>10117</v>
      </c>
      <c r="B722">
        <v>26</v>
      </c>
      <c r="C722" s="2">
        <v>100</v>
      </c>
      <c r="D722" s="3">
        <v>5</v>
      </c>
      <c r="E722" s="4">
        <f>Table1[[#This Row],[PRICEEACH]]*Table1[[#This Row],[QUANTITYORDERED]]</f>
        <v>2600</v>
      </c>
      <c r="F722" s="1">
        <v>37712</v>
      </c>
      <c r="G722" s="12" t="s">
        <v>2848</v>
      </c>
      <c r="H722">
        <v>2</v>
      </c>
      <c r="I722">
        <v>4</v>
      </c>
      <c r="J722" s="3">
        <v>2003</v>
      </c>
      <c r="K722" s="3" t="s">
        <v>3468</v>
      </c>
      <c r="L722">
        <v>136</v>
      </c>
      <c r="M722" t="s">
        <v>3210</v>
      </c>
      <c r="N722" t="s">
        <v>2961</v>
      </c>
      <c r="O722" s="11">
        <v>652217555</v>
      </c>
      <c r="P722" t="s">
        <v>2962</v>
      </c>
      <c r="Q722" t="s">
        <v>2963</v>
      </c>
      <c r="R722" t="s">
        <v>2963</v>
      </c>
      <c r="S722" t="s">
        <v>2963</v>
      </c>
      <c r="T722">
        <v>79903</v>
      </c>
      <c r="U722" t="s">
        <v>2964</v>
      </c>
      <c r="V722" t="s">
        <v>2965</v>
      </c>
      <c r="W722" t="s">
        <v>2966</v>
      </c>
      <c r="X722" t="s">
        <v>2867</v>
      </c>
    </row>
    <row r="723" spans="1:24" hidden="1" x14ac:dyDescent="0.25">
      <c r="A723">
        <v>10117</v>
      </c>
      <c r="B723">
        <v>38</v>
      </c>
      <c r="C723" s="2">
        <v>79.680000000000007</v>
      </c>
      <c r="D723" s="3">
        <v>6</v>
      </c>
      <c r="E723" s="4">
        <f>Table1[[#This Row],[PRICEEACH]]*Table1[[#This Row],[QUANTITYORDERED]]</f>
        <v>3027.84</v>
      </c>
      <c r="F723" s="1">
        <v>37712</v>
      </c>
      <c r="G723" s="12" t="s">
        <v>2848</v>
      </c>
      <c r="H723">
        <v>2</v>
      </c>
      <c r="I723">
        <v>4</v>
      </c>
      <c r="J723" s="3">
        <v>2003</v>
      </c>
      <c r="K723" s="3" t="s">
        <v>3207</v>
      </c>
      <c r="L723">
        <v>86</v>
      </c>
      <c r="M723" t="s">
        <v>3270</v>
      </c>
      <c r="N723" t="s">
        <v>2961</v>
      </c>
      <c r="O723" s="11">
        <v>652217555</v>
      </c>
      <c r="P723" t="s">
        <v>2962</v>
      </c>
      <c r="Q723" t="s">
        <v>2963</v>
      </c>
      <c r="R723" t="s">
        <v>2963</v>
      </c>
      <c r="S723" t="s">
        <v>2963</v>
      </c>
      <c r="T723">
        <v>79903</v>
      </c>
      <c r="U723" t="s">
        <v>2964</v>
      </c>
      <c r="V723" t="s">
        <v>2965</v>
      </c>
      <c r="W723" t="s">
        <v>2966</v>
      </c>
      <c r="X723" t="s">
        <v>2867</v>
      </c>
    </row>
    <row r="724" spans="1:24" hidden="1" x14ac:dyDescent="0.25">
      <c r="A724">
        <v>10117</v>
      </c>
      <c r="B724">
        <v>33</v>
      </c>
      <c r="C724" s="2">
        <v>100</v>
      </c>
      <c r="D724" s="3">
        <v>9</v>
      </c>
      <c r="E724" s="4">
        <f>Table1[[#This Row],[PRICEEACH]]*Table1[[#This Row],[QUANTITYORDERED]]</f>
        <v>3300</v>
      </c>
      <c r="F724" s="1">
        <v>37712</v>
      </c>
      <c r="G724" s="12" t="s">
        <v>2848</v>
      </c>
      <c r="H724">
        <v>2</v>
      </c>
      <c r="I724">
        <v>4</v>
      </c>
      <c r="J724" s="3">
        <v>2003</v>
      </c>
      <c r="K724" s="3" t="s">
        <v>3331</v>
      </c>
      <c r="L724">
        <v>207</v>
      </c>
      <c r="M724" t="s">
        <v>3125</v>
      </c>
      <c r="N724" t="s">
        <v>2961</v>
      </c>
      <c r="O724" s="11">
        <v>652217555</v>
      </c>
      <c r="P724" t="s">
        <v>2962</v>
      </c>
      <c r="Q724" t="s">
        <v>2963</v>
      </c>
      <c r="R724" t="s">
        <v>2963</v>
      </c>
      <c r="S724" t="s">
        <v>2963</v>
      </c>
      <c r="T724">
        <v>79903</v>
      </c>
      <c r="U724" t="s">
        <v>2964</v>
      </c>
      <c r="V724" t="s">
        <v>2965</v>
      </c>
      <c r="W724" t="s">
        <v>2966</v>
      </c>
      <c r="X724" t="s">
        <v>2867</v>
      </c>
    </row>
    <row r="725" spans="1:24" hidden="1" x14ac:dyDescent="0.25">
      <c r="A725">
        <v>10235</v>
      </c>
      <c r="B725">
        <v>41</v>
      </c>
      <c r="C725" s="2">
        <v>35.35</v>
      </c>
      <c r="D725" s="3">
        <v>7</v>
      </c>
      <c r="E725" s="4">
        <f>Table1[[#This Row],[PRICEEACH]]*Table1[[#This Row],[QUANTITYORDERED]]</f>
        <v>1449.3500000000001</v>
      </c>
      <c r="F725" s="1">
        <v>38081</v>
      </c>
      <c r="G725" s="12" t="s">
        <v>2848</v>
      </c>
      <c r="H725">
        <v>2</v>
      </c>
      <c r="I725">
        <v>4</v>
      </c>
      <c r="J725" s="3">
        <v>2004</v>
      </c>
      <c r="K725" s="3" t="s">
        <v>3468</v>
      </c>
      <c r="L725">
        <v>43</v>
      </c>
      <c r="M725" t="s">
        <v>3264</v>
      </c>
      <c r="N725" t="s">
        <v>3063</v>
      </c>
      <c r="O725" s="10" t="s">
        <v>3407</v>
      </c>
      <c r="P725" t="s">
        <v>3408</v>
      </c>
      <c r="Q725" t="s">
        <v>3064</v>
      </c>
      <c r="R725" t="s">
        <v>2984</v>
      </c>
      <c r="S725" t="s">
        <v>2985</v>
      </c>
      <c r="T725" t="s">
        <v>3409</v>
      </c>
      <c r="U725" t="s">
        <v>2854</v>
      </c>
      <c r="V725" t="s">
        <v>3065</v>
      </c>
      <c r="W725" t="s">
        <v>2944</v>
      </c>
      <c r="X725" t="s">
        <v>2857</v>
      </c>
    </row>
    <row r="726" spans="1:24" hidden="1" x14ac:dyDescent="0.25">
      <c r="A726">
        <v>10235</v>
      </c>
      <c r="B726">
        <v>24</v>
      </c>
      <c r="C726" s="2">
        <v>76.03</v>
      </c>
      <c r="D726" s="3">
        <v>3</v>
      </c>
      <c r="E726" s="4">
        <f>Table1[[#This Row],[PRICEEACH]]*Table1[[#This Row],[QUANTITYORDERED]]</f>
        <v>1824.72</v>
      </c>
      <c r="F726" s="1">
        <v>38081</v>
      </c>
      <c r="G726" s="12" t="s">
        <v>2848</v>
      </c>
      <c r="H726">
        <v>2</v>
      </c>
      <c r="I726">
        <v>4</v>
      </c>
      <c r="J726" s="3">
        <v>2004</v>
      </c>
      <c r="K726" s="3" t="s">
        <v>3181</v>
      </c>
      <c r="L726">
        <v>84</v>
      </c>
      <c r="M726" t="s">
        <v>3201</v>
      </c>
      <c r="N726" t="s">
        <v>3063</v>
      </c>
      <c r="O726" s="10" t="s">
        <v>3407</v>
      </c>
      <c r="P726" t="s">
        <v>3408</v>
      </c>
      <c r="Q726" t="s">
        <v>3064</v>
      </c>
      <c r="R726" t="s">
        <v>2984</v>
      </c>
      <c r="S726" t="s">
        <v>2985</v>
      </c>
      <c r="T726" t="s">
        <v>3409</v>
      </c>
      <c r="U726" t="s">
        <v>2854</v>
      </c>
      <c r="V726" t="s">
        <v>3065</v>
      </c>
      <c r="W726" t="s">
        <v>2944</v>
      </c>
      <c r="X726" t="s">
        <v>2857</v>
      </c>
    </row>
    <row r="727" spans="1:24" hidden="1" x14ac:dyDescent="0.25">
      <c r="A727">
        <v>10235</v>
      </c>
      <c r="B727">
        <v>33</v>
      </c>
      <c r="C727" s="2">
        <v>60.05</v>
      </c>
      <c r="D727" s="3">
        <v>12</v>
      </c>
      <c r="E727" s="4">
        <f>Table1[[#This Row],[PRICEEACH]]*Table1[[#This Row],[QUANTITYORDERED]]</f>
        <v>1981.6499999999999</v>
      </c>
      <c r="F727" s="1">
        <v>38081</v>
      </c>
      <c r="G727" s="12" t="s">
        <v>2848</v>
      </c>
      <c r="H727">
        <v>2</v>
      </c>
      <c r="I727">
        <v>4</v>
      </c>
      <c r="J727" s="3">
        <v>2004</v>
      </c>
      <c r="K727" s="3" t="s">
        <v>3181</v>
      </c>
      <c r="L727">
        <v>68</v>
      </c>
      <c r="M727" t="s">
        <v>3250</v>
      </c>
      <c r="N727" t="s">
        <v>3063</v>
      </c>
      <c r="O727" s="10" t="s">
        <v>3407</v>
      </c>
      <c r="P727" t="s">
        <v>3408</v>
      </c>
      <c r="Q727" t="s">
        <v>3064</v>
      </c>
      <c r="R727" t="s">
        <v>2984</v>
      </c>
      <c r="S727" t="s">
        <v>2985</v>
      </c>
      <c r="T727" t="s">
        <v>3409</v>
      </c>
      <c r="U727" t="s">
        <v>2854</v>
      </c>
      <c r="V727" t="s">
        <v>3065</v>
      </c>
      <c r="W727" t="s">
        <v>2944</v>
      </c>
      <c r="X727" t="s">
        <v>2857</v>
      </c>
    </row>
    <row r="728" spans="1:24" hidden="1" x14ac:dyDescent="0.25">
      <c r="A728">
        <v>10235</v>
      </c>
      <c r="B728">
        <v>23</v>
      </c>
      <c r="C728" s="2">
        <v>96.29</v>
      </c>
      <c r="D728" s="3">
        <v>5</v>
      </c>
      <c r="E728" s="4">
        <f>Table1[[#This Row],[PRICEEACH]]*Table1[[#This Row],[QUANTITYORDERED]]</f>
        <v>2214.67</v>
      </c>
      <c r="F728" s="1">
        <v>38081</v>
      </c>
      <c r="G728" s="12" t="s">
        <v>2848</v>
      </c>
      <c r="H728">
        <v>2</v>
      </c>
      <c r="I728">
        <v>4</v>
      </c>
      <c r="J728" s="3">
        <v>2004</v>
      </c>
      <c r="K728" s="3" t="s">
        <v>3181</v>
      </c>
      <c r="L728">
        <v>109</v>
      </c>
      <c r="M728" t="s">
        <v>3231</v>
      </c>
      <c r="N728" t="s">
        <v>3063</v>
      </c>
      <c r="O728" s="10" t="s">
        <v>3407</v>
      </c>
      <c r="P728" t="s">
        <v>3408</v>
      </c>
      <c r="Q728" t="s">
        <v>3064</v>
      </c>
      <c r="R728" t="s">
        <v>2984</v>
      </c>
      <c r="S728" t="s">
        <v>2985</v>
      </c>
      <c r="T728" t="s">
        <v>3409</v>
      </c>
      <c r="U728" t="s">
        <v>2854</v>
      </c>
      <c r="V728" t="s">
        <v>3065</v>
      </c>
      <c r="W728" t="s">
        <v>2944</v>
      </c>
      <c r="X728" t="s">
        <v>2857</v>
      </c>
    </row>
    <row r="729" spans="1:24" hidden="1" x14ac:dyDescent="0.25">
      <c r="A729">
        <v>10235</v>
      </c>
      <c r="B729">
        <v>25</v>
      </c>
      <c r="C729" s="2">
        <v>96.11</v>
      </c>
      <c r="D729" s="3">
        <v>2</v>
      </c>
      <c r="E729" s="4">
        <f>Table1[[#This Row],[PRICEEACH]]*Table1[[#This Row],[QUANTITYORDERED]]</f>
        <v>2402.75</v>
      </c>
      <c r="F729" s="1">
        <v>38081</v>
      </c>
      <c r="G729" s="12" t="s">
        <v>2848</v>
      </c>
      <c r="H729">
        <v>2</v>
      </c>
      <c r="I729">
        <v>4</v>
      </c>
      <c r="J729" s="3">
        <v>2004</v>
      </c>
      <c r="K729" s="3" t="s">
        <v>3181</v>
      </c>
      <c r="L729">
        <v>118</v>
      </c>
      <c r="M729" t="s">
        <v>3275</v>
      </c>
      <c r="N729" t="s">
        <v>3063</v>
      </c>
      <c r="O729" s="10" t="s">
        <v>3407</v>
      </c>
      <c r="P729" t="s">
        <v>3408</v>
      </c>
      <c r="Q729" t="s">
        <v>3064</v>
      </c>
      <c r="R729" t="s">
        <v>2984</v>
      </c>
      <c r="S729" t="s">
        <v>2985</v>
      </c>
      <c r="T729" t="s">
        <v>3409</v>
      </c>
      <c r="U729" t="s">
        <v>2854</v>
      </c>
      <c r="V729" t="s">
        <v>3065</v>
      </c>
      <c r="W729" t="s">
        <v>2944</v>
      </c>
      <c r="X729" t="s">
        <v>2857</v>
      </c>
    </row>
    <row r="730" spans="1:24" hidden="1" x14ac:dyDescent="0.25">
      <c r="A730">
        <v>10235</v>
      </c>
      <c r="B730">
        <v>34</v>
      </c>
      <c r="C730" s="2">
        <v>72.55</v>
      </c>
      <c r="D730" s="3">
        <v>11</v>
      </c>
      <c r="E730" s="4">
        <f>Table1[[#This Row],[PRICEEACH]]*Table1[[#This Row],[QUANTITYORDERED]]</f>
        <v>2466.6999999999998</v>
      </c>
      <c r="F730" s="1">
        <v>38081</v>
      </c>
      <c r="G730" s="12" t="s">
        <v>2848</v>
      </c>
      <c r="H730">
        <v>2</v>
      </c>
      <c r="I730">
        <v>4</v>
      </c>
      <c r="J730" s="3">
        <v>2004</v>
      </c>
      <c r="K730" s="3" t="s">
        <v>3181</v>
      </c>
      <c r="L730">
        <v>74</v>
      </c>
      <c r="M730" t="s">
        <v>3279</v>
      </c>
      <c r="N730" t="s">
        <v>3063</v>
      </c>
      <c r="O730" s="10" t="s">
        <v>3407</v>
      </c>
      <c r="P730" t="s">
        <v>3408</v>
      </c>
      <c r="Q730" t="s">
        <v>3064</v>
      </c>
      <c r="R730" t="s">
        <v>2984</v>
      </c>
      <c r="S730" t="s">
        <v>2985</v>
      </c>
      <c r="T730" t="s">
        <v>3409</v>
      </c>
      <c r="U730" t="s">
        <v>2854</v>
      </c>
      <c r="V730" t="s">
        <v>3065</v>
      </c>
      <c r="W730" t="s">
        <v>2944</v>
      </c>
      <c r="X730" t="s">
        <v>2857</v>
      </c>
    </row>
    <row r="731" spans="1:24" hidden="1" x14ac:dyDescent="0.25">
      <c r="A731">
        <v>10235</v>
      </c>
      <c r="B731">
        <v>25</v>
      </c>
      <c r="C731" s="2">
        <v>100</v>
      </c>
      <c r="D731" s="3">
        <v>8</v>
      </c>
      <c r="E731" s="4">
        <f>Table1[[#This Row],[PRICEEACH]]*Table1[[#This Row],[QUANTITYORDERED]]</f>
        <v>2500</v>
      </c>
      <c r="F731" s="1">
        <v>38081</v>
      </c>
      <c r="G731" s="12" t="s">
        <v>2848</v>
      </c>
      <c r="H731">
        <v>2</v>
      </c>
      <c r="I731">
        <v>4</v>
      </c>
      <c r="J731" s="3">
        <v>2004</v>
      </c>
      <c r="K731" s="3" t="s">
        <v>3181</v>
      </c>
      <c r="L731">
        <v>91</v>
      </c>
      <c r="M731" t="s">
        <v>3269</v>
      </c>
      <c r="N731" t="s">
        <v>3063</v>
      </c>
      <c r="O731" s="10" t="s">
        <v>3407</v>
      </c>
      <c r="P731" t="s">
        <v>3408</v>
      </c>
      <c r="Q731" t="s">
        <v>3064</v>
      </c>
      <c r="R731" t="s">
        <v>2984</v>
      </c>
      <c r="S731" t="s">
        <v>2985</v>
      </c>
      <c r="T731" t="s">
        <v>3409</v>
      </c>
      <c r="U731" t="s">
        <v>2854</v>
      </c>
      <c r="V731" t="s">
        <v>3065</v>
      </c>
      <c r="W731" t="s">
        <v>2944</v>
      </c>
      <c r="X731" t="s">
        <v>2857</v>
      </c>
    </row>
    <row r="732" spans="1:24" hidden="1" x14ac:dyDescent="0.25">
      <c r="A732">
        <v>10235</v>
      </c>
      <c r="B732">
        <v>34</v>
      </c>
      <c r="C732" s="2">
        <v>77.73</v>
      </c>
      <c r="D732" s="3">
        <v>6</v>
      </c>
      <c r="E732" s="4">
        <f>Table1[[#This Row],[PRICEEACH]]*Table1[[#This Row],[QUANTITYORDERED]]</f>
        <v>2642.82</v>
      </c>
      <c r="F732" s="1">
        <v>38081</v>
      </c>
      <c r="G732" s="12" t="s">
        <v>2848</v>
      </c>
      <c r="H732">
        <v>2</v>
      </c>
      <c r="I732">
        <v>4</v>
      </c>
      <c r="J732" s="3">
        <v>2004</v>
      </c>
      <c r="K732" s="3" t="s">
        <v>3468</v>
      </c>
      <c r="L732">
        <v>68</v>
      </c>
      <c r="M732" t="s">
        <v>3262</v>
      </c>
      <c r="N732" t="s">
        <v>3063</v>
      </c>
      <c r="O732" s="10" t="s">
        <v>3407</v>
      </c>
      <c r="P732" t="s">
        <v>3408</v>
      </c>
      <c r="Q732" t="s">
        <v>3064</v>
      </c>
      <c r="R732" t="s">
        <v>2984</v>
      </c>
      <c r="S732" t="s">
        <v>2985</v>
      </c>
      <c r="T732" t="s">
        <v>3409</v>
      </c>
      <c r="U732" t="s">
        <v>2854</v>
      </c>
      <c r="V732" t="s">
        <v>3065</v>
      </c>
      <c r="W732" t="s">
        <v>2944</v>
      </c>
      <c r="X732" t="s">
        <v>2857</v>
      </c>
    </row>
    <row r="733" spans="1:24" hidden="1" x14ac:dyDescent="0.25">
      <c r="A733">
        <v>10235</v>
      </c>
      <c r="B733">
        <v>32</v>
      </c>
      <c r="C733" s="2">
        <v>92</v>
      </c>
      <c r="D733" s="3">
        <v>9</v>
      </c>
      <c r="E733" s="4">
        <f>Table1[[#This Row],[PRICEEACH]]*Table1[[#This Row],[QUANTITYORDERED]]</f>
        <v>2944</v>
      </c>
      <c r="F733" s="1">
        <v>38081</v>
      </c>
      <c r="G733" s="12" t="s">
        <v>2848</v>
      </c>
      <c r="H733">
        <v>2</v>
      </c>
      <c r="I733">
        <v>4</v>
      </c>
      <c r="J733" s="3">
        <v>2004</v>
      </c>
      <c r="K733" s="3" t="s">
        <v>3181</v>
      </c>
      <c r="L733">
        <v>80</v>
      </c>
      <c r="M733" t="s">
        <v>3276</v>
      </c>
      <c r="N733" t="s">
        <v>3063</v>
      </c>
      <c r="O733" s="10" t="s">
        <v>3407</v>
      </c>
      <c r="P733" t="s">
        <v>3408</v>
      </c>
      <c r="Q733" t="s">
        <v>3064</v>
      </c>
      <c r="R733" t="s">
        <v>2984</v>
      </c>
      <c r="S733" t="s">
        <v>2985</v>
      </c>
      <c r="T733" t="s">
        <v>3409</v>
      </c>
      <c r="U733" t="s">
        <v>2854</v>
      </c>
      <c r="V733" t="s">
        <v>3065</v>
      </c>
      <c r="W733" t="s">
        <v>2944</v>
      </c>
      <c r="X733" t="s">
        <v>2857</v>
      </c>
    </row>
    <row r="734" spans="1:24" hidden="1" x14ac:dyDescent="0.25">
      <c r="A734">
        <v>10235</v>
      </c>
      <c r="B734">
        <v>40</v>
      </c>
      <c r="C734" s="2">
        <v>81.14</v>
      </c>
      <c r="D734" s="3">
        <v>4</v>
      </c>
      <c r="E734" s="4">
        <f>Table1[[#This Row],[PRICEEACH]]*Table1[[#This Row],[QUANTITYORDERED]]</f>
        <v>3245.6</v>
      </c>
      <c r="F734" s="1">
        <v>38081</v>
      </c>
      <c r="G734" s="12" t="s">
        <v>2848</v>
      </c>
      <c r="H734">
        <v>2</v>
      </c>
      <c r="I734">
        <v>4</v>
      </c>
      <c r="J734" s="3">
        <v>2004</v>
      </c>
      <c r="K734" s="3" t="s">
        <v>3181</v>
      </c>
      <c r="L734">
        <v>72</v>
      </c>
      <c r="M734" t="s">
        <v>3254</v>
      </c>
      <c r="N734" t="s">
        <v>3063</v>
      </c>
      <c r="O734" s="10" t="s">
        <v>3407</v>
      </c>
      <c r="P734" t="s">
        <v>3408</v>
      </c>
      <c r="Q734" t="s">
        <v>3064</v>
      </c>
      <c r="R734" t="s">
        <v>2984</v>
      </c>
      <c r="S734" t="s">
        <v>2985</v>
      </c>
      <c r="T734" t="s">
        <v>3409</v>
      </c>
      <c r="U734" t="s">
        <v>2854</v>
      </c>
      <c r="V734" t="s">
        <v>3065</v>
      </c>
      <c r="W734" t="s">
        <v>2944</v>
      </c>
      <c r="X734" t="s">
        <v>2867</v>
      </c>
    </row>
    <row r="735" spans="1:24" hidden="1" x14ac:dyDescent="0.25">
      <c r="A735">
        <v>10235</v>
      </c>
      <c r="B735">
        <v>38</v>
      </c>
      <c r="C735" s="2">
        <v>88.75</v>
      </c>
      <c r="D735" s="3">
        <v>10</v>
      </c>
      <c r="E735" s="4">
        <f>Table1[[#This Row],[PRICEEACH]]*Table1[[#This Row],[QUANTITYORDERED]]</f>
        <v>3372.5</v>
      </c>
      <c r="F735" s="1">
        <v>38081</v>
      </c>
      <c r="G735" s="12" t="s">
        <v>2848</v>
      </c>
      <c r="H735">
        <v>2</v>
      </c>
      <c r="I735">
        <v>4</v>
      </c>
      <c r="J735" s="3">
        <v>2004</v>
      </c>
      <c r="K735" s="3" t="s">
        <v>3181</v>
      </c>
      <c r="L735">
        <v>99</v>
      </c>
      <c r="M735" t="s">
        <v>3272</v>
      </c>
      <c r="N735" t="s">
        <v>3063</v>
      </c>
      <c r="O735" s="10" t="s">
        <v>3407</v>
      </c>
      <c r="P735" t="s">
        <v>3408</v>
      </c>
      <c r="Q735" t="s">
        <v>3064</v>
      </c>
      <c r="R735" t="s">
        <v>2984</v>
      </c>
      <c r="S735" t="s">
        <v>2985</v>
      </c>
      <c r="T735" t="s">
        <v>3409</v>
      </c>
      <c r="U735" t="s">
        <v>2854</v>
      </c>
      <c r="V735" t="s">
        <v>3065</v>
      </c>
      <c r="W735" t="s">
        <v>2944</v>
      </c>
      <c r="X735" t="s">
        <v>2867</v>
      </c>
    </row>
    <row r="736" spans="1:24" hidden="1" x14ac:dyDescent="0.25">
      <c r="A736">
        <v>10235</v>
      </c>
      <c r="B736">
        <v>41</v>
      </c>
      <c r="C736" s="2">
        <v>100</v>
      </c>
      <c r="D736" s="3">
        <v>1</v>
      </c>
      <c r="E736" s="4">
        <f>Table1[[#This Row],[PRICEEACH]]*Table1[[#This Row],[QUANTITYORDERED]]</f>
        <v>4100</v>
      </c>
      <c r="F736" s="1">
        <v>38081</v>
      </c>
      <c r="G736" s="12" t="s">
        <v>2848</v>
      </c>
      <c r="H736">
        <v>2</v>
      </c>
      <c r="I736">
        <v>4</v>
      </c>
      <c r="J736" s="3">
        <v>2004</v>
      </c>
      <c r="K736" s="3" t="s">
        <v>2849</v>
      </c>
      <c r="L736">
        <v>99</v>
      </c>
      <c r="M736" t="s">
        <v>3257</v>
      </c>
      <c r="N736" t="s">
        <v>3063</v>
      </c>
      <c r="O736" s="10" t="s">
        <v>3407</v>
      </c>
      <c r="P736" t="s">
        <v>3408</v>
      </c>
      <c r="Q736" t="s">
        <v>3064</v>
      </c>
      <c r="R736" t="s">
        <v>2984</v>
      </c>
      <c r="S736" t="s">
        <v>2985</v>
      </c>
      <c r="T736" t="s">
        <v>3409</v>
      </c>
      <c r="U736" t="s">
        <v>2854</v>
      </c>
      <c r="V736" t="s">
        <v>3065</v>
      </c>
      <c r="W736" t="s">
        <v>2944</v>
      </c>
      <c r="X736" t="s">
        <v>2867</v>
      </c>
    </row>
    <row r="737" spans="1:24" hidden="1" x14ac:dyDescent="0.25">
      <c r="A737">
        <v>10236</v>
      </c>
      <c r="B737">
        <v>23</v>
      </c>
      <c r="C737" s="2">
        <v>55.72</v>
      </c>
      <c r="D737" s="3">
        <v>2</v>
      </c>
      <c r="E737" s="4">
        <f>Table1[[#This Row],[PRICEEACH]]*Table1[[#This Row],[QUANTITYORDERED]]</f>
        <v>1281.56</v>
      </c>
      <c r="F737" s="1">
        <v>38081</v>
      </c>
      <c r="G737" s="12" t="s">
        <v>2848</v>
      </c>
      <c r="H737">
        <v>2</v>
      </c>
      <c r="I737">
        <v>4</v>
      </c>
      <c r="J737" s="3">
        <v>2004</v>
      </c>
      <c r="K737" s="3" t="s">
        <v>2849</v>
      </c>
      <c r="L737">
        <v>60</v>
      </c>
      <c r="M737" t="s">
        <v>3202</v>
      </c>
      <c r="N737" t="s">
        <v>3377</v>
      </c>
      <c r="O737" s="10">
        <v>2155559857</v>
      </c>
      <c r="P737" t="s">
        <v>3378</v>
      </c>
      <c r="Q737" t="s">
        <v>2975</v>
      </c>
      <c r="R737" t="s">
        <v>2924</v>
      </c>
      <c r="S737" t="s">
        <v>2853</v>
      </c>
      <c r="T737">
        <v>71270</v>
      </c>
      <c r="U737" t="s">
        <v>2854</v>
      </c>
      <c r="V737" t="s">
        <v>2913</v>
      </c>
      <c r="W737" t="s">
        <v>3029</v>
      </c>
      <c r="X737" t="s">
        <v>2857</v>
      </c>
    </row>
    <row r="738" spans="1:24" hidden="1" x14ac:dyDescent="0.25">
      <c r="A738">
        <v>10236</v>
      </c>
      <c r="B738">
        <v>22</v>
      </c>
      <c r="C738" s="2">
        <v>100</v>
      </c>
      <c r="D738" s="3">
        <v>1</v>
      </c>
      <c r="E738" s="4">
        <f>Table1[[#This Row],[PRICEEACH]]*Table1[[#This Row],[QUANTITYORDERED]]</f>
        <v>2200</v>
      </c>
      <c r="F738" s="1">
        <v>38081</v>
      </c>
      <c r="G738" s="12" t="s">
        <v>2848</v>
      </c>
      <c r="H738">
        <v>2</v>
      </c>
      <c r="I738">
        <v>4</v>
      </c>
      <c r="J738" s="3">
        <v>2004</v>
      </c>
      <c r="K738" s="3" t="s">
        <v>2849</v>
      </c>
      <c r="L738">
        <v>118</v>
      </c>
      <c r="M738" t="s">
        <v>3023</v>
      </c>
      <c r="N738" t="s">
        <v>3377</v>
      </c>
      <c r="O738" s="10">
        <v>2155559857</v>
      </c>
      <c r="P738" t="s">
        <v>3378</v>
      </c>
      <c r="Q738" t="s">
        <v>2975</v>
      </c>
      <c r="R738" t="s">
        <v>2924</v>
      </c>
      <c r="S738" t="s">
        <v>2853</v>
      </c>
      <c r="T738">
        <v>71270</v>
      </c>
      <c r="U738" t="s">
        <v>2854</v>
      </c>
      <c r="V738" t="s">
        <v>2913</v>
      </c>
      <c r="W738" t="s">
        <v>3029</v>
      </c>
      <c r="X738" t="s">
        <v>2857</v>
      </c>
    </row>
    <row r="739" spans="1:24" hidden="1" x14ac:dyDescent="0.25">
      <c r="A739">
        <v>10236</v>
      </c>
      <c r="B739">
        <v>36</v>
      </c>
      <c r="C739" s="2">
        <v>87.6</v>
      </c>
      <c r="D739" s="3">
        <v>3</v>
      </c>
      <c r="E739" s="4">
        <f>Table1[[#This Row],[PRICEEACH]]*Table1[[#This Row],[QUANTITYORDERED]]</f>
        <v>3153.6</v>
      </c>
      <c r="F739" s="1">
        <v>38081</v>
      </c>
      <c r="G739" s="12" t="s">
        <v>2848</v>
      </c>
      <c r="H739">
        <v>2</v>
      </c>
      <c r="I739">
        <v>4</v>
      </c>
      <c r="J739" s="3">
        <v>2004</v>
      </c>
      <c r="K739" s="3" t="s">
        <v>2849</v>
      </c>
      <c r="L739">
        <v>76</v>
      </c>
      <c r="M739" t="s">
        <v>3233</v>
      </c>
      <c r="N739" t="s">
        <v>3377</v>
      </c>
      <c r="O739" s="10">
        <v>2155559857</v>
      </c>
      <c r="P739" t="s">
        <v>3378</v>
      </c>
      <c r="Q739" t="s">
        <v>2975</v>
      </c>
      <c r="R739" t="s">
        <v>2924</v>
      </c>
      <c r="S739" t="s">
        <v>2853</v>
      </c>
      <c r="T739">
        <v>71270</v>
      </c>
      <c r="U739" t="s">
        <v>2854</v>
      </c>
      <c r="V739" t="s">
        <v>2913</v>
      </c>
      <c r="W739" t="s">
        <v>3029</v>
      </c>
      <c r="X739" t="s">
        <v>2867</v>
      </c>
    </row>
    <row r="740" spans="1:24" hidden="1" x14ac:dyDescent="0.25">
      <c r="A740">
        <v>10237</v>
      </c>
      <c r="B740">
        <v>26</v>
      </c>
      <c r="C740" s="2">
        <v>40.229999999999997</v>
      </c>
      <c r="D740" s="3">
        <v>2</v>
      </c>
      <c r="E740" s="4">
        <f>Table1[[#This Row],[PRICEEACH]]*Table1[[#This Row],[QUANTITYORDERED]]</f>
        <v>1045.98</v>
      </c>
      <c r="F740" s="1">
        <v>38081</v>
      </c>
      <c r="G740" s="12" t="s">
        <v>2848</v>
      </c>
      <c r="H740">
        <v>2</v>
      </c>
      <c r="I740">
        <v>4</v>
      </c>
      <c r="J740" s="3">
        <v>2004</v>
      </c>
      <c r="K740" s="3" t="s">
        <v>2849</v>
      </c>
      <c r="L740">
        <v>40</v>
      </c>
      <c r="M740" t="s">
        <v>3258</v>
      </c>
      <c r="N740" t="s">
        <v>3304</v>
      </c>
      <c r="O740" s="10">
        <v>2125551500</v>
      </c>
      <c r="P740" t="s">
        <v>3305</v>
      </c>
      <c r="Q740" t="s">
        <v>2851</v>
      </c>
      <c r="R740" t="s">
        <v>2852</v>
      </c>
      <c r="S740" t="s">
        <v>2853</v>
      </c>
      <c r="T740">
        <v>10022</v>
      </c>
      <c r="U740" t="s">
        <v>2854</v>
      </c>
      <c r="V740" t="s">
        <v>2898</v>
      </c>
      <c r="W740" t="s">
        <v>2899</v>
      </c>
      <c r="X740" t="s">
        <v>2857</v>
      </c>
    </row>
    <row r="741" spans="1:24" hidden="1" x14ac:dyDescent="0.25">
      <c r="A741">
        <v>10237</v>
      </c>
      <c r="B741">
        <v>26</v>
      </c>
      <c r="C741" s="2">
        <v>52.22</v>
      </c>
      <c r="D741" s="3">
        <v>1</v>
      </c>
      <c r="E741" s="4">
        <f>Table1[[#This Row],[PRICEEACH]]*Table1[[#This Row],[QUANTITYORDERED]]</f>
        <v>1357.72</v>
      </c>
      <c r="F741" s="1">
        <v>38081</v>
      </c>
      <c r="G741" s="12" t="s">
        <v>2848</v>
      </c>
      <c r="H741">
        <v>2</v>
      </c>
      <c r="I741">
        <v>4</v>
      </c>
      <c r="J741" s="3">
        <v>2004</v>
      </c>
      <c r="K741" s="3" t="s">
        <v>2849</v>
      </c>
      <c r="L741">
        <v>62</v>
      </c>
      <c r="M741" t="s">
        <v>3218</v>
      </c>
      <c r="N741" t="s">
        <v>3304</v>
      </c>
      <c r="O741" s="10">
        <v>2125551500</v>
      </c>
      <c r="P741" t="s">
        <v>3305</v>
      </c>
      <c r="Q741" t="s">
        <v>2851</v>
      </c>
      <c r="R741" t="s">
        <v>2852</v>
      </c>
      <c r="S741" t="s">
        <v>2853</v>
      </c>
      <c r="T741">
        <v>10022</v>
      </c>
      <c r="U741" t="s">
        <v>2854</v>
      </c>
      <c r="V741" t="s">
        <v>2898</v>
      </c>
      <c r="W741" t="s">
        <v>2899</v>
      </c>
      <c r="X741" t="s">
        <v>2857</v>
      </c>
    </row>
    <row r="742" spans="1:24" hidden="1" x14ac:dyDescent="0.25">
      <c r="A742">
        <v>10237</v>
      </c>
      <c r="B742">
        <v>20</v>
      </c>
      <c r="C742" s="2">
        <v>68.34</v>
      </c>
      <c r="D742" s="3">
        <v>3</v>
      </c>
      <c r="E742" s="4">
        <f>Table1[[#This Row],[PRICEEACH]]*Table1[[#This Row],[QUANTITYORDERED]]</f>
        <v>1366.8000000000002</v>
      </c>
      <c r="F742" s="1">
        <v>38081</v>
      </c>
      <c r="G742" s="12" t="s">
        <v>2848</v>
      </c>
      <c r="H742">
        <v>2</v>
      </c>
      <c r="I742">
        <v>4</v>
      </c>
      <c r="J742" s="3">
        <v>2004</v>
      </c>
      <c r="K742" s="3" t="s">
        <v>2849</v>
      </c>
      <c r="L742">
        <v>81</v>
      </c>
      <c r="M742" t="s">
        <v>3267</v>
      </c>
      <c r="N742" t="s">
        <v>3304</v>
      </c>
      <c r="O742" s="10">
        <v>2125551500</v>
      </c>
      <c r="P742" t="s">
        <v>3305</v>
      </c>
      <c r="Q742" t="s">
        <v>2851</v>
      </c>
      <c r="R742" t="s">
        <v>2852</v>
      </c>
      <c r="S742" t="s">
        <v>2853</v>
      </c>
      <c r="T742">
        <v>10022</v>
      </c>
      <c r="U742" t="s">
        <v>2854</v>
      </c>
      <c r="V742" t="s">
        <v>2898</v>
      </c>
      <c r="W742" t="s">
        <v>2899</v>
      </c>
      <c r="X742" t="s">
        <v>2857</v>
      </c>
    </row>
    <row r="743" spans="1:24" hidden="1" x14ac:dyDescent="0.25">
      <c r="A743">
        <v>10237</v>
      </c>
      <c r="B743">
        <v>20</v>
      </c>
      <c r="C743" s="2">
        <v>100</v>
      </c>
      <c r="D743" s="3">
        <v>8</v>
      </c>
      <c r="E743" s="4">
        <f>Table1[[#This Row],[PRICEEACH]]*Table1[[#This Row],[QUANTITYORDERED]]</f>
        <v>2000</v>
      </c>
      <c r="F743" s="1">
        <v>38081</v>
      </c>
      <c r="G743" s="12" t="s">
        <v>2848</v>
      </c>
      <c r="H743">
        <v>2</v>
      </c>
      <c r="I743">
        <v>4</v>
      </c>
      <c r="J743" s="3">
        <v>2004</v>
      </c>
      <c r="K743" s="3" t="s">
        <v>2849</v>
      </c>
      <c r="L743">
        <v>112</v>
      </c>
      <c r="M743" t="s">
        <v>3229</v>
      </c>
      <c r="N743" t="s">
        <v>3304</v>
      </c>
      <c r="O743" s="10">
        <v>2125551500</v>
      </c>
      <c r="P743" t="s">
        <v>3305</v>
      </c>
      <c r="Q743" t="s">
        <v>2851</v>
      </c>
      <c r="R743" t="s">
        <v>2852</v>
      </c>
      <c r="S743" t="s">
        <v>2853</v>
      </c>
      <c r="T743">
        <v>10022</v>
      </c>
      <c r="U743" t="s">
        <v>2854</v>
      </c>
      <c r="V743" t="s">
        <v>2898</v>
      </c>
      <c r="W743" t="s">
        <v>2899</v>
      </c>
      <c r="X743" t="s">
        <v>2857</v>
      </c>
    </row>
    <row r="744" spans="1:24" hidden="1" x14ac:dyDescent="0.25">
      <c r="A744">
        <v>10237</v>
      </c>
      <c r="B744">
        <v>26</v>
      </c>
      <c r="C744" s="2">
        <v>79.650000000000006</v>
      </c>
      <c r="D744" s="3">
        <v>4</v>
      </c>
      <c r="E744" s="4">
        <f>Table1[[#This Row],[PRICEEACH]]*Table1[[#This Row],[QUANTITYORDERED]]</f>
        <v>2070.9</v>
      </c>
      <c r="F744" s="1">
        <v>38081</v>
      </c>
      <c r="G744" s="12" t="s">
        <v>2848</v>
      </c>
      <c r="H744">
        <v>2</v>
      </c>
      <c r="I744">
        <v>4</v>
      </c>
      <c r="J744" s="3">
        <v>2004</v>
      </c>
      <c r="K744" s="3" t="s">
        <v>2849</v>
      </c>
      <c r="L744">
        <v>69</v>
      </c>
      <c r="M744" t="s">
        <v>3237</v>
      </c>
      <c r="N744" t="s">
        <v>3304</v>
      </c>
      <c r="O744" s="10">
        <v>2125551500</v>
      </c>
      <c r="P744" t="s">
        <v>3305</v>
      </c>
      <c r="Q744" t="s">
        <v>2851</v>
      </c>
      <c r="R744" t="s">
        <v>2852</v>
      </c>
      <c r="S744" t="s">
        <v>2853</v>
      </c>
      <c r="T744">
        <v>10022</v>
      </c>
      <c r="U744" t="s">
        <v>2854</v>
      </c>
      <c r="V744" t="s">
        <v>2898</v>
      </c>
      <c r="W744" t="s">
        <v>2899</v>
      </c>
      <c r="X744" t="s">
        <v>2857</v>
      </c>
    </row>
    <row r="745" spans="1:24" hidden="1" x14ac:dyDescent="0.25">
      <c r="A745">
        <v>10237</v>
      </c>
      <c r="B745">
        <v>23</v>
      </c>
      <c r="C745" s="2">
        <v>100</v>
      </c>
      <c r="D745" s="3">
        <v>7</v>
      </c>
      <c r="E745" s="4">
        <f>Table1[[#This Row],[PRICEEACH]]*Table1[[#This Row],[QUANTITYORDERED]]</f>
        <v>2300</v>
      </c>
      <c r="F745" s="1">
        <v>38081</v>
      </c>
      <c r="G745" s="12" t="s">
        <v>2848</v>
      </c>
      <c r="H745">
        <v>2</v>
      </c>
      <c r="I745">
        <v>4</v>
      </c>
      <c r="J745" s="3">
        <v>2004</v>
      </c>
      <c r="K745" s="3" t="s">
        <v>2849</v>
      </c>
      <c r="L745">
        <v>95</v>
      </c>
      <c r="M745" t="s">
        <v>2850</v>
      </c>
      <c r="N745" t="s">
        <v>3304</v>
      </c>
      <c r="O745" s="10">
        <v>2125551500</v>
      </c>
      <c r="P745" t="s">
        <v>3305</v>
      </c>
      <c r="Q745" t="s">
        <v>2851</v>
      </c>
      <c r="R745" t="s">
        <v>2852</v>
      </c>
      <c r="S745" t="s">
        <v>2853</v>
      </c>
      <c r="T745">
        <v>10022</v>
      </c>
      <c r="U745" t="s">
        <v>2854</v>
      </c>
      <c r="V745" t="s">
        <v>2898</v>
      </c>
      <c r="W745" t="s">
        <v>2899</v>
      </c>
      <c r="X745" t="s">
        <v>2857</v>
      </c>
    </row>
    <row r="746" spans="1:24" hidden="1" x14ac:dyDescent="0.25">
      <c r="A746">
        <v>10237</v>
      </c>
      <c r="B746">
        <v>27</v>
      </c>
      <c r="C746" s="2">
        <v>100</v>
      </c>
      <c r="D746" s="3">
        <v>5</v>
      </c>
      <c r="E746" s="4">
        <f>Table1[[#This Row],[PRICEEACH]]*Table1[[#This Row],[QUANTITYORDERED]]</f>
        <v>2700</v>
      </c>
      <c r="F746" s="1">
        <v>38081</v>
      </c>
      <c r="G746" s="12" t="s">
        <v>2848</v>
      </c>
      <c r="H746">
        <v>2</v>
      </c>
      <c r="I746">
        <v>4</v>
      </c>
      <c r="J746" s="3">
        <v>2004</v>
      </c>
      <c r="K746" s="3" t="s">
        <v>2849</v>
      </c>
      <c r="L746">
        <v>102</v>
      </c>
      <c r="M746" t="s">
        <v>3263</v>
      </c>
      <c r="N746" t="s">
        <v>3304</v>
      </c>
      <c r="O746" s="10">
        <v>2125551500</v>
      </c>
      <c r="P746" t="s">
        <v>3305</v>
      </c>
      <c r="Q746" t="s">
        <v>2851</v>
      </c>
      <c r="R746" t="s">
        <v>2852</v>
      </c>
      <c r="S746" t="s">
        <v>2853</v>
      </c>
      <c r="T746">
        <v>10022</v>
      </c>
      <c r="U746" t="s">
        <v>2854</v>
      </c>
      <c r="V746" t="s">
        <v>2898</v>
      </c>
      <c r="W746" t="s">
        <v>2899</v>
      </c>
      <c r="X746" t="s">
        <v>2867</v>
      </c>
    </row>
    <row r="747" spans="1:24" hidden="1" x14ac:dyDescent="0.25">
      <c r="A747">
        <v>10237</v>
      </c>
      <c r="B747">
        <v>32</v>
      </c>
      <c r="C747" s="2">
        <v>100</v>
      </c>
      <c r="D747" s="3">
        <v>6</v>
      </c>
      <c r="E747" s="4">
        <f>Table1[[#This Row],[PRICEEACH]]*Table1[[#This Row],[QUANTITYORDERED]]</f>
        <v>3200</v>
      </c>
      <c r="F747" s="1">
        <v>38081</v>
      </c>
      <c r="G747" s="12" t="s">
        <v>2848</v>
      </c>
      <c r="H747">
        <v>2</v>
      </c>
      <c r="I747">
        <v>4</v>
      </c>
      <c r="J747" s="3">
        <v>2004</v>
      </c>
      <c r="K747" s="3" t="s">
        <v>2849</v>
      </c>
      <c r="L747">
        <v>150</v>
      </c>
      <c r="M747" t="s">
        <v>3142</v>
      </c>
      <c r="N747" t="s">
        <v>3304</v>
      </c>
      <c r="O747" s="10">
        <v>2125551500</v>
      </c>
      <c r="P747" t="s">
        <v>3305</v>
      </c>
      <c r="Q747" t="s">
        <v>2851</v>
      </c>
      <c r="R747" t="s">
        <v>2852</v>
      </c>
      <c r="S747" t="s">
        <v>2853</v>
      </c>
      <c r="T747">
        <v>10022</v>
      </c>
      <c r="U747" t="s">
        <v>2854</v>
      </c>
      <c r="V747" t="s">
        <v>2898</v>
      </c>
      <c r="W747" t="s">
        <v>2899</v>
      </c>
      <c r="X747" t="s">
        <v>2867</v>
      </c>
    </row>
    <row r="748" spans="1:24" hidden="1" x14ac:dyDescent="0.25">
      <c r="A748">
        <v>10237</v>
      </c>
      <c r="B748">
        <v>39</v>
      </c>
      <c r="C748" s="2">
        <v>100</v>
      </c>
      <c r="D748" s="3">
        <v>9</v>
      </c>
      <c r="E748" s="4">
        <f>Table1[[#This Row],[PRICEEACH]]*Table1[[#This Row],[QUANTITYORDERED]]</f>
        <v>3900</v>
      </c>
      <c r="F748" s="1">
        <v>38081</v>
      </c>
      <c r="G748" s="12" t="s">
        <v>2848</v>
      </c>
      <c r="H748">
        <v>2</v>
      </c>
      <c r="I748">
        <v>4</v>
      </c>
      <c r="J748" s="3">
        <v>2004</v>
      </c>
      <c r="K748" s="3" t="s">
        <v>2849</v>
      </c>
      <c r="L748">
        <v>193</v>
      </c>
      <c r="M748" t="s">
        <v>3034</v>
      </c>
      <c r="N748" t="s">
        <v>3304</v>
      </c>
      <c r="O748" s="10">
        <v>2125551500</v>
      </c>
      <c r="P748" t="s">
        <v>3305</v>
      </c>
      <c r="Q748" t="s">
        <v>2851</v>
      </c>
      <c r="R748" t="s">
        <v>2852</v>
      </c>
      <c r="S748" t="s">
        <v>2853</v>
      </c>
      <c r="T748">
        <v>10022</v>
      </c>
      <c r="U748" t="s">
        <v>2854</v>
      </c>
      <c r="V748" t="s">
        <v>2898</v>
      </c>
      <c r="W748" t="s">
        <v>2899</v>
      </c>
      <c r="X748" t="s">
        <v>2931</v>
      </c>
    </row>
    <row r="749" spans="1:24" hidden="1" x14ac:dyDescent="0.25">
      <c r="A749">
        <v>10238</v>
      </c>
      <c r="B749">
        <v>20</v>
      </c>
      <c r="C749" s="2">
        <v>74.209999999999994</v>
      </c>
      <c r="D749" s="3">
        <v>4</v>
      </c>
      <c r="E749" s="4">
        <f>Table1[[#This Row],[PRICEEACH]]*Table1[[#This Row],[QUANTITYORDERED]]</f>
        <v>1484.1999999999998</v>
      </c>
      <c r="F749" s="1">
        <v>38081</v>
      </c>
      <c r="G749" s="12" t="s">
        <v>2848</v>
      </c>
      <c r="H749">
        <v>2</v>
      </c>
      <c r="I749">
        <v>4</v>
      </c>
      <c r="J749" s="3">
        <v>2004</v>
      </c>
      <c r="K749" s="3" t="s">
        <v>3331</v>
      </c>
      <c r="L749">
        <v>79</v>
      </c>
      <c r="M749" t="s">
        <v>3149</v>
      </c>
      <c r="N749" t="s">
        <v>3383</v>
      </c>
      <c r="O749" s="10" t="s">
        <v>3384</v>
      </c>
      <c r="P749" t="s">
        <v>3385</v>
      </c>
      <c r="Q749" t="s">
        <v>3036</v>
      </c>
      <c r="R749" t="s">
        <v>3511</v>
      </c>
      <c r="S749" t="s">
        <v>3037</v>
      </c>
      <c r="T749">
        <v>1734</v>
      </c>
      <c r="U749" t="s">
        <v>2861</v>
      </c>
      <c r="V749" t="s">
        <v>3038</v>
      </c>
      <c r="W749" t="s">
        <v>3039</v>
      </c>
      <c r="X749" t="s">
        <v>2857</v>
      </c>
    </row>
    <row r="750" spans="1:24" hidden="1" x14ac:dyDescent="0.25">
      <c r="A750">
        <v>10238</v>
      </c>
      <c r="B750">
        <v>22</v>
      </c>
      <c r="C750" s="2">
        <v>93.77</v>
      </c>
      <c r="D750" s="3">
        <v>7</v>
      </c>
      <c r="E750" s="4">
        <f>Table1[[#This Row],[PRICEEACH]]*Table1[[#This Row],[QUANTITYORDERED]]</f>
        <v>2062.94</v>
      </c>
      <c r="F750" s="1">
        <v>38081</v>
      </c>
      <c r="G750" s="12" t="s">
        <v>2848</v>
      </c>
      <c r="H750">
        <v>2</v>
      </c>
      <c r="I750">
        <v>4</v>
      </c>
      <c r="J750" s="3">
        <v>2004</v>
      </c>
      <c r="K750" s="3" t="s">
        <v>3331</v>
      </c>
      <c r="L750">
        <v>80</v>
      </c>
      <c r="M750" t="s">
        <v>3255</v>
      </c>
      <c r="N750" t="s">
        <v>3383</v>
      </c>
      <c r="O750" s="10" t="s">
        <v>3384</v>
      </c>
      <c r="P750" t="s">
        <v>3385</v>
      </c>
      <c r="Q750" t="s">
        <v>3036</v>
      </c>
      <c r="R750" t="s">
        <v>3511</v>
      </c>
      <c r="S750" t="s">
        <v>3037</v>
      </c>
      <c r="T750">
        <v>1734</v>
      </c>
      <c r="U750" t="s">
        <v>2861</v>
      </c>
      <c r="V750" t="s">
        <v>3038</v>
      </c>
      <c r="W750" t="s">
        <v>3039</v>
      </c>
      <c r="X750" t="s">
        <v>2857</v>
      </c>
    </row>
    <row r="751" spans="1:24" hidden="1" x14ac:dyDescent="0.25">
      <c r="A751">
        <v>10238</v>
      </c>
      <c r="B751">
        <v>28</v>
      </c>
      <c r="C751" s="2">
        <v>100</v>
      </c>
      <c r="D751" s="3">
        <v>3</v>
      </c>
      <c r="E751" s="4">
        <f>Table1[[#This Row],[PRICEEACH]]*Table1[[#This Row],[QUANTITYORDERED]]</f>
        <v>2800</v>
      </c>
      <c r="F751" s="1">
        <v>38081</v>
      </c>
      <c r="G751" s="12" t="s">
        <v>2848</v>
      </c>
      <c r="H751">
        <v>2</v>
      </c>
      <c r="I751">
        <v>4</v>
      </c>
      <c r="J751" s="3">
        <v>2004</v>
      </c>
      <c r="K751" s="3" t="s">
        <v>3331</v>
      </c>
      <c r="L751">
        <v>194</v>
      </c>
      <c r="M751" t="s">
        <v>3092</v>
      </c>
      <c r="N751" t="s">
        <v>3383</v>
      </c>
      <c r="O751" s="10" t="s">
        <v>3384</v>
      </c>
      <c r="P751" t="s">
        <v>3385</v>
      </c>
      <c r="Q751" t="s">
        <v>3036</v>
      </c>
      <c r="R751" t="s">
        <v>3511</v>
      </c>
      <c r="S751" t="s">
        <v>3037</v>
      </c>
      <c r="T751">
        <v>1734</v>
      </c>
      <c r="U751" t="s">
        <v>2861</v>
      </c>
      <c r="V751" t="s">
        <v>3038</v>
      </c>
      <c r="W751" t="s">
        <v>3039</v>
      </c>
      <c r="X751" t="s">
        <v>2867</v>
      </c>
    </row>
    <row r="752" spans="1:24" hidden="1" x14ac:dyDescent="0.25">
      <c r="A752">
        <v>10238</v>
      </c>
      <c r="B752">
        <v>29</v>
      </c>
      <c r="C752" s="2">
        <v>100</v>
      </c>
      <c r="D752" s="3">
        <v>1</v>
      </c>
      <c r="E752" s="4">
        <f>Table1[[#This Row],[PRICEEACH]]*Table1[[#This Row],[QUANTITYORDERED]]</f>
        <v>2900</v>
      </c>
      <c r="F752" s="1">
        <v>38081</v>
      </c>
      <c r="G752" s="12" t="s">
        <v>2848</v>
      </c>
      <c r="H752">
        <v>2</v>
      </c>
      <c r="I752">
        <v>4</v>
      </c>
      <c r="J752" s="3">
        <v>2004</v>
      </c>
      <c r="K752" s="3" t="s">
        <v>3331</v>
      </c>
      <c r="L752">
        <v>117</v>
      </c>
      <c r="M752" t="s">
        <v>3146</v>
      </c>
      <c r="N752" t="s">
        <v>3383</v>
      </c>
      <c r="O752" s="10" t="s">
        <v>3384</v>
      </c>
      <c r="P752" t="s">
        <v>3385</v>
      </c>
      <c r="Q752" t="s">
        <v>3036</v>
      </c>
      <c r="R752" t="s">
        <v>3511</v>
      </c>
      <c r="S752" t="s">
        <v>3037</v>
      </c>
      <c r="T752">
        <v>1734</v>
      </c>
      <c r="U752" t="s">
        <v>2861</v>
      </c>
      <c r="V752" t="s">
        <v>3038</v>
      </c>
      <c r="W752" t="s">
        <v>3039</v>
      </c>
      <c r="X752" t="s">
        <v>2867</v>
      </c>
    </row>
    <row r="753" spans="1:24" hidden="1" x14ac:dyDescent="0.25">
      <c r="A753">
        <v>10238</v>
      </c>
      <c r="B753">
        <v>47</v>
      </c>
      <c r="C753" s="2">
        <v>62.45</v>
      </c>
      <c r="D753" s="3">
        <v>2</v>
      </c>
      <c r="E753" s="4">
        <f>Table1[[#This Row],[PRICEEACH]]*Table1[[#This Row],[QUANTITYORDERED]]</f>
        <v>2935.15</v>
      </c>
      <c r="F753" s="1">
        <v>38081</v>
      </c>
      <c r="G753" s="12" t="s">
        <v>2848</v>
      </c>
      <c r="H753">
        <v>2</v>
      </c>
      <c r="I753">
        <v>4</v>
      </c>
      <c r="J753" s="3">
        <v>2004</v>
      </c>
      <c r="K753" s="3" t="s">
        <v>3331</v>
      </c>
      <c r="L753">
        <v>61</v>
      </c>
      <c r="M753" t="s">
        <v>3245</v>
      </c>
      <c r="N753" t="s">
        <v>3383</v>
      </c>
      <c r="O753" s="10" t="s">
        <v>3384</v>
      </c>
      <c r="P753" t="s">
        <v>3385</v>
      </c>
      <c r="Q753" t="s">
        <v>3036</v>
      </c>
      <c r="R753" t="s">
        <v>3511</v>
      </c>
      <c r="S753" t="s">
        <v>3037</v>
      </c>
      <c r="T753">
        <v>1734</v>
      </c>
      <c r="U753" t="s">
        <v>2861</v>
      </c>
      <c r="V753" t="s">
        <v>3038</v>
      </c>
      <c r="W753" t="s">
        <v>3039</v>
      </c>
      <c r="X753" t="s">
        <v>2857</v>
      </c>
    </row>
    <row r="754" spans="1:24" hidden="1" x14ac:dyDescent="0.25">
      <c r="A754">
        <v>10238</v>
      </c>
      <c r="B754">
        <v>41</v>
      </c>
      <c r="C754" s="2">
        <v>73.17</v>
      </c>
      <c r="D754" s="3">
        <v>6</v>
      </c>
      <c r="E754" s="4">
        <f>Table1[[#This Row],[PRICEEACH]]*Table1[[#This Row],[QUANTITYORDERED]]</f>
        <v>2999.9700000000003</v>
      </c>
      <c r="F754" s="1">
        <v>38081</v>
      </c>
      <c r="G754" s="12" t="s">
        <v>2848</v>
      </c>
      <c r="H754">
        <v>2</v>
      </c>
      <c r="I754">
        <v>4</v>
      </c>
      <c r="J754" s="3">
        <v>2004</v>
      </c>
      <c r="K754" s="3" t="s">
        <v>3331</v>
      </c>
      <c r="L754">
        <v>80</v>
      </c>
      <c r="M754" t="s">
        <v>3214</v>
      </c>
      <c r="N754" t="s">
        <v>3383</v>
      </c>
      <c r="O754" s="10" t="s">
        <v>3384</v>
      </c>
      <c r="P754" t="s">
        <v>3385</v>
      </c>
      <c r="Q754" t="s">
        <v>3036</v>
      </c>
      <c r="R754" t="s">
        <v>3511</v>
      </c>
      <c r="S754" t="s">
        <v>3037</v>
      </c>
      <c r="T754">
        <v>1734</v>
      </c>
      <c r="U754" t="s">
        <v>2861</v>
      </c>
      <c r="V754" t="s">
        <v>3038</v>
      </c>
      <c r="W754" t="s">
        <v>3039</v>
      </c>
      <c r="X754" t="s">
        <v>2857</v>
      </c>
    </row>
    <row r="755" spans="1:24" hidden="1" x14ac:dyDescent="0.25">
      <c r="A755">
        <v>10238</v>
      </c>
      <c r="B755">
        <v>44</v>
      </c>
      <c r="C755" s="2">
        <v>100</v>
      </c>
      <c r="D755" s="3">
        <v>8</v>
      </c>
      <c r="E755" s="4">
        <f>Table1[[#This Row],[PRICEEACH]]*Table1[[#This Row],[QUANTITYORDERED]]</f>
        <v>4400</v>
      </c>
      <c r="F755" s="1">
        <v>38081</v>
      </c>
      <c r="G755" s="12" t="s">
        <v>2848</v>
      </c>
      <c r="H755">
        <v>2</v>
      </c>
      <c r="I755">
        <v>4</v>
      </c>
      <c r="J755" s="3">
        <v>2004</v>
      </c>
      <c r="K755" s="3" t="s">
        <v>3331</v>
      </c>
      <c r="L755">
        <v>148</v>
      </c>
      <c r="M755" t="s">
        <v>3225</v>
      </c>
      <c r="N755" t="s">
        <v>3383</v>
      </c>
      <c r="O755" s="10" t="s">
        <v>3384</v>
      </c>
      <c r="P755" t="s">
        <v>3385</v>
      </c>
      <c r="Q755" t="s">
        <v>3036</v>
      </c>
      <c r="R755" t="s">
        <v>3511</v>
      </c>
      <c r="S755" t="s">
        <v>3037</v>
      </c>
      <c r="T755">
        <v>1734</v>
      </c>
      <c r="U755" t="s">
        <v>2861</v>
      </c>
      <c r="V755" t="s">
        <v>3038</v>
      </c>
      <c r="W755" t="s">
        <v>3039</v>
      </c>
      <c r="X755" t="s">
        <v>2867</v>
      </c>
    </row>
    <row r="756" spans="1:24" hidden="1" x14ac:dyDescent="0.25">
      <c r="A756">
        <v>10238</v>
      </c>
      <c r="B756">
        <v>49</v>
      </c>
      <c r="C756" s="2">
        <v>100</v>
      </c>
      <c r="D756" s="3">
        <v>5</v>
      </c>
      <c r="E756" s="4">
        <f>Table1[[#This Row],[PRICEEACH]]*Table1[[#This Row],[QUANTITYORDERED]]</f>
        <v>4900</v>
      </c>
      <c r="F756" s="1">
        <v>38081</v>
      </c>
      <c r="G756" s="12" t="s">
        <v>2848</v>
      </c>
      <c r="H756">
        <v>2</v>
      </c>
      <c r="I756">
        <v>4</v>
      </c>
      <c r="J756" s="3">
        <v>2004</v>
      </c>
      <c r="K756" s="3" t="s">
        <v>3331</v>
      </c>
      <c r="L756">
        <v>146</v>
      </c>
      <c r="M756" t="s">
        <v>3216</v>
      </c>
      <c r="N756" t="s">
        <v>3383</v>
      </c>
      <c r="O756" s="10" t="s">
        <v>3384</v>
      </c>
      <c r="P756" t="s">
        <v>3385</v>
      </c>
      <c r="Q756" t="s">
        <v>3036</v>
      </c>
      <c r="R756" t="s">
        <v>3511</v>
      </c>
      <c r="S756" t="s">
        <v>3037</v>
      </c>
      <c r="T756">
        <v>1734</v>
      </c>
      <c r="U756" t="s">
        <v>2861</v>
      </c>
      <c r="V756" t="s">
        <v>3038</v>
      </c>
      <c r="W756" t="s">
        <v>3039</v>
      </c>
      <c r="X756" t="s">
        <v>2867</v>
      </c>
    </row>
    <row r="757" spans="1:24" hidden="1" x14ac:dyDescent="0.25">
      <c r="A757">
        <v>10239</v>
      </c>
      <c r="B757">
        <v>20</v>
      </c>
      <c r="C757" s="2">
        <v>44.56</v>
      </c>
      <c r="D757" s="3">
        <v>2</v>
      </c>
      <c r="E757" s="4">
        <f>Table1[[#This Row],[PRICEEACH]]*Table1[[#This Row],[QUANTITYORDERED]]</f>
        <v>891.2</v>
      </c>
      <c r="F757" s="1">
        <v>38081</v>
      </c>
      <c r="G757" s="12" t="s">
        <v>2848</v>
      </c>
      <c r="H757">
        <v>2</v>
      </c>
      <c r="I757">
        <v>4</v>
      </c>
      <c r="J757" s="3">
        <v>2004</v>
      </c>
      <c r="K757" s="3" t="s">
        <v>3331</v>
      </c>
      <c r="L757">
        <v>37</v>
      </c>
      <c r="M757" t="s">
        <v>3242</v>
      </c>
      <c r="N757" t="s">
        <v>3073</v>
      </c>
      <c r="O757" s="10" t="s">
        <v>3074</v>
      </c>
      <c r="P757" t="s">
        <v>3415</v>
      </c>
      <c r="Q757" t="s">
        <v>3075</v>
      </c>
      <c r="R757" t="s">
        <v>3518</v>
      </c>
      <c r="S757" t="s">
        <v>2917</v>
      </c>
      <c r="T757">
        <v>90110</v>
      </c>
      <c r="U757" t="s">
        <v>2861</v>
      </c>
      <c r="V757" t="s">
        <v>3076</v>
      </c>
      <c r="W757" t="s">
        <v>3077</v>
      </c>
      <c r="X757" t="s">
        <v>2857</v>
      </c>
    </row>
    <row r="758" spans="1:24" hidden="1" x14ac:dyDescent="0.25">
      <c r="A758">
        <v>10239</v>
      </c>
      <c r="B758">
        <v>21</v>
      </c>
      <c r="C758" s="2">
        <v>93.28</v>
      </c>
      <c r="D758" s="3">
        <v>5</v>
      </c>
      <c r="E758" s="4">
        <f>Table1[[#This Row],[PRICEEACH]]*Table1[[#This Row],[QUANTITYORDERED]]</f>
        <v>1958.88</v>
      </c>
      <c r="F758" s="1">
        <v>38081</v>
      </c>
      <c r="G758" s="12" t="s">
        <v>2848</v>
      </c>
      <c r="H758">
        <v>2</v>
      </c>
      <c r="I758">
        <v>4</v>
      </c>
      <c r="J758" s="3">
        <v>2004</v>
      </c>
      <c r="K758" s="3" t="s">
        <v>3331</v>
      </c>
      <c r="L758">
        <v>115</v>
      </c>
      <c r="M758" t="s">
        <v>3156</v>
      </c>
      <c r="N758" t="s">
        <v>3073</v>
      </c>
      <c r="O758" s="10" t="s">
        <v>3074</v>
      </c>
      <c r="P758" t="s">
        <v>3415</v>
      </c>
      <c r="Q758" t="s">
        <v>3075</v>
      </c>
      <c r="R758" t="s">
        <v>3518</v>
      </c>
      <c r="S758" t="s">
        <v>2917</v>
      </c>
      <c r="T758">
        <v>90110</v>
      </c>
      <c r="U758" t="s">
        <v>2861</v>
      </c>
      <c r="V758" t="s">
        <v>3076</v>
      </c>
      <c r="W758" t="s">
        <v>3077</v>
      </c>
      <c r="X758" t="s">
        <v>2857</v>
      </c>
    </row>
    <row r="759" spans="1:24" hidden="1" x14ac:dyDescent="0.25">
      <c r="A759">
        <v>10239</v>
      </c>
      <c r="B759">
        <v>29</v>
      </c>
      <c r="C759" s="2">
        <v>100</v>
      </c>
      <c r="D759" s="3">
        <v>3</v>
      </c>
      <c r="E759" s="4">
        <f>Table1[[#This Row],[PRICEEACH]]*Table1[[#This Row],[QUANTITYORDERED]]</f>
        <v>2900</v>
      </c>
      <c r="F759" s="1">
        <v>38081</v>
      </c>
      <c r="G759" s="12" t="s">
        <v>2848</v>
      </c>
      <c r="H759">
        <v>2</v>
      </c>
      <c r="I759">
        <v>4</v>
      </c>
      <c r="J759" s="3">
        <v>2004</v>
      </c>
      <c r="K759" s="3" t="s">
        <v>3331</v>
      </c>
      <c r="L759">
        <v>140</v>
      </c>
      <c r="M759" t="s">
        <v>3249</v>
      </c>
      <c r="N759" t="s">
        <v>3073</v>
      </c>
      <c r="O759" s="10" t="s">
        <v>3074</v>
      </c>
      <c r="P759" t="s">
        <v>3415</v>
      </c>
      <c r="Q759" t="s">
        <v>3075</v>
      </c>
      <c r="R759" t="s">
        <v>3518</v>
      </c>
      <c r="S759" t="s">
        <v>2917</v>
      </c>
      <c r="T759">
        <v>90110</v>
      </c>
      <c r="U759" t="s">
        <v>2861</v>
      </c>
      <c r="V759" t="s">
        <v>3076</v>
      </c>
      <c r="W759" t="s">
        <v>3077</v>
      </c>
      <c r="X759" t="s">
        <v>2867</v>
      </c>
    </row>
    <row r="760" spans="1:24" hidden="1" x14ac:dyDescent="0.25">
      <c r="A760">
        <v>10239</v>
      </c>
      <c r="B760">
        <v>46</v>
      </c>
      <c r="C760" s="2">
        <v>73.92</v>
      </c>
      <c r="D760" s="3">
        <v>4</v>
      </c>
      <c r="E760" s="4">
        <f>Table1[[#This Row],[PRICEEACH]]*Table1[[#This Row],[QUANTITYORDERED]]</f>
        <v>3400.32</v>
      </c>
      <c r="F760" s="1">
        <v>38081</v>
      </c>
      <c r="G760" s="12" t="s">
        <v>2848</v>
      </c>
      <c r="H760">
        <v>2</v>
      </c>
      <c r="I760">
        <v>4</v>
      </c>
      <c r="J760" s="3">
        <v>2004</v>
      </c>
      <c r="K760" s="3" t="s">
        <v>3331</v>
      </c>
      <c r="L760">
        <v>77</v>
      </c>
      <c r="M760" t="s">
        <v>3194</v>
      </c>
      <c r="N760" t="s">
        <v>3073</v>
      </c>
      <c r="O760" s="10" t="s">
        <v>3074</v>
      </c>
      <c r="P760" t="s">
        <v>3415</v>
      </c>
      <c r="Q760" t="s">
        <v>3075</v>
      </c>
      <c r="R760" t="s">
        <v>3518</v>
      </c>
      <c r="S760" t="s">
        <v>2917</v>
      </c>
      <c r="T760">
        <v>90110</v>
      </c>
      <c r="U760" t="s">
        <v>2861</v>
      </c>
      <c r="V760" t="s">
        <v>3076</v>
      </c>
      <c r="W760" t="s">
        <v>3077</v>
      </c>
      <c r="X760" t="s">
        <v>2867</v>
      </c>
    </row>
    <row r="761" spans="1:24" hidden="1" x14ac:dyDescent="0.25">
      <c r="A761">
        <v>10239</v>
      </c>
      <c r="B761">
        <v>47</v>
      </c>
      <c r="C761" s="2">
        <v>100</v>
      </c>
      <c r="D761" s="3">
        <v>1</v>
      </c>
      <c r="E761" s="4">
        <f>Table1[[#This Row],[PRICEEACH]]*Table1[[#This Row],[QUANTITYORDERED]]</f>
        <v>4700</v>
      </c>
      <c r="F761" s="1">
        <v>38081</v>
      </c>
      <c r="G761" s="12" t="s">
        <v>2848</v>
      </c>
      <c r="H761">
        <v>2</v>
      </c>
      <c r="I761">
        <v>4</v>
      </c>
      <c r="J761" s="3">
        <v>2004</v>
      </c>
      <c r="K761" s="3" t="s">
        <v>3331</v>
      </c>
      <c r="L761">
        <v>169</v>
      </c>
      <c r="M761" t="s">
        <v>3211</v>
      </c>
      <c r="N761" t="s">
        <v>3073</v>
      </c>
      <c r="O761" s="10" t="s">
        <v>3074</v>
      </c>
      <c r="P761" t="s">
        <v>3415</v>
      </c>
      <c r="Q761" t="s">
        <v>3075</v>
      </c>
      <c r="R761" t="s">
        <v>3518</v>
      </c>
      <c r="S761" t="s">
        <v>2917</v>
      </c>
      <c r="T761">
        <v>90110</v>
      </c>
      <c r="U761" t="s">
        <v>2861</v>
      </c>
      <c r="V761" t="s">
        <v>3076</v>
      </c>
      <c r="W761" t="s">
        <v>3077</v>
      </c>
      <c r="X761" t="s">
        <v>2931</v>
      </c>
    </row>
    <row r="762" spans="1:24" hidden="1" x14ac:dyDescent="0.25">
      <c r="A762">
        <v>10240</v>
      </c>
      <c r="B762">
        <v>37</v>
      </c>
      <c r="C762" s="2">
        <v>100</v>
      </c>
      <c r="D762" s="3">
        <v>2</v>
      </c>
      <c r="E762" s="4">
        <f>Table1[[#This Row],[PRICEEACH]]*Table1[[#This Row],[QUANTITYORDERED]]</f>
        <v>3700</v>
      </c>
      <c r="F762" s="1">
        <v>38081</v>
      </c>
      <c r="G762" s="12" t="s">
        <v>2848</v>
      </c>
      <c r="H762">
        <v>2</v>
      </c>
      <c r="I762">
        <v>4</v>
      </c>
      <c r="J762" s="3">
        <v>2004</v>
      </c>
      <c r="K762" s="3" t="s">
        <v>3331</v>
      </c>
      <c r="L762">
        <v>142</v>
      </c>
      <c r="M762" t="s">
        <v>3195</v>
      </c>
      <c r="N762" t="s">
        <v>3375</v>
      </c>
      <c r="O762" s="10" t="s">
        <v>3376</v>
      </c>
      <c r="P762" t="s">
        <v>3025</v>
      </c>
      <c r="Q762" t="s">
        <v>3024</v>
      </c>
      <c r="R762" t="s">
        <v>3024</v>
      </c>
      <c r="S762" t="s">
        <v>2964</v>
      </c>
      <c r="T762" t="s">
        <v>3026</v>
      </c>
      <c r="U762" t="s">
        <v>2964</v>
      </c>
      <c r="V762" t="s">
        <v>3027</v>
      </c>
      <c r="W762" t="s">
        <v>3028</v>
      </c>
      <c r="X762" t="s">
        <v>2867</v>
      </c>
    </row>
    <row r="763" spans="1:24" hidden="1" x14ac:dyDescent="0.25">
      <c r="A763">
        <v>10240</v>
      </c>
      <c r="B763">
        <v>37</v>
      </c>
      <c r="C763" s="2">
        <v>100</v>
      </c>
      <c r="D763" s="3">
        <v>1</v>
      </c>
      <c r="E763" s="4">
        <f>Table1[[#This Row],[PRICEEACH]]*Table1[[#This Row],[QUANTITYORDERED]]</f>
        <v>3700</v>
      </c>
      <c r="F763" s="1">
        <v>38081</v>
      </c>
      <c r="G763" s="12" t="s">
        <v>2848</v>
      </c>
      <c r="H763">
        <v>2</v>
      </c>
      <c r="I763">
        <v>4</v>
      </c>
      <c r="J763" s="3">
        <v>2004</v>
      </c>
      <c r="K763" s="3" t="s">
        <v>3331</v>
      </c>
      <c r="L763">
        <v>141</v>
      </c>
      <c r="M763" t="s">
        <v>3217</v>
      </c>
      <c r="N763" t="s">
        <v>3375</v>
      </c>
      <c r="O763" s="10" t="s">
        <v>3376</v>
      </c>
      <c r="P763" t="s">
        <v>3025</v>
      </c>
      <c r="Q763" t="s">
        <v>3024</v>
      </c>
      <c r="R763" t="s">
        <v>3024</v>
      </c>
      <c r="S763" t="s">
        <v>2964</v>
      </c>
      <c r="T763" t="s">
        <v>3026</v>
      </c>
      <c r="U763" t="s">
        <v>2964</v>
      </c>
      <c r="V763" t="s">
        <v>3027</v>
      </c>
      <c r="W763" t="s">
        <v>3028</v>
      </c>
      <c r="X763" t="s">
        <v>2867</v>
      </c>
    </row>
    <row r="764" spans="1:24" hidden="1" x14ac:dyDescent="0.25">
      <c r="A764">
        <v>10240</v>
      </c>
      <c r="B764">
        <v>41</v>
      </c>
      <c r="C764" s="2">
        <v>100</v>
      </c>
      <c r="D764" s="3">
        <v>3</v>
      </c>
      <c r="E764" s="4">
        <f>Table1[[#This Row],[PRICEEACH]]*Table1[[#This Row],[QUANTITYORDERED]]</f>
        <v>4100</v>
      </c>
      <c r="F764" s="1">
        <v>38081</v>
      </c>
      <c r="G764" s="12" t="s">
        <v>2848</v>
      </c>
      <c r="H764">
        <v>2</v>
      </c>
      <c r="I764">
        <v>4</v>
      </c>
      <c r="J764" s="3">
        <v>2004</v>
      </c>
      <c r="K764" s="3" t="s">
        <v>3331</v>
      </c>
      <c r="L764">
        <v>141</v>
      </c>
      <c r="M764" t="s">
        <v>3163</v>
      </c>
      <c r="N764" t="s">
        <v>3375</v>
      </c>
      <c r="O764" s="10" t="s">
        <v>3376</v>
      </c>
      <c r="P764" t="s">
        <v>3025</v>
      </c>
      <c r="Q764" t="s">
        <v>3024</v>
      </c>
      <c r="R764" t="s">
        <v>3024</v>
      </c>
      <c r="S764" t="s">
        <v>2964</v>
      </c>
      <c r="T764" t="s">
        <v>3026</v>
      </c>
      <c r="U764" t="s">
        <v>2964</v>
      </c>
      <c r="V764" t="s">
        <v>3027</v>
      </c>
      <c r="W764" t="s">
        <v>3028</v>
      </c>
      <c r="X764" t="s">
        <v>2867</v>
      </c>
    </row>
    <row r="765" spans="1:24" hidden="1" x14ac:dyDescent="0.25">
      <c r="A765">
        <v>10241</v>
      </c>
      <c r="B765">
        <v>21</v>
      </c>
      <c r="C765" s="2">
        <v>40.25</v>
      </c>
      <c r="D765" s="3">
        <v>10</v>
      </c>
      <c r="E765" s="4">
        <f>Table1[[#This Row],[PRICEEACH]]*Table1[[#This Row],[QUANTITYORDERED]]</f>
        <v>845.25</v>
      </c>
      <c r="F765" s="1">
        <v>38081</v>
      </c>
      <c r="G765" s="12" t="s">
        <v>2848</v>
      </c>
      <c r="H765">
        <v>2</v>
      </c>
      <c r="I765">
        <v>4</v>
      </c>
      <c r="J765" s="3">
        <v>2004</v>
      </c>
      <c r="K765" s="3" t="s">
        <v>3331</v>
      </c>
      <c r="L765">
        <v>50</v>
      </c>
      <c r="M765" t="s">
        <v>3230</v>
      </c>
      <c r="N765" t="s">
        <v>3463</v>
      </c>
      <c r="O765" s="10" t="s">
        <v>3157</v>
      </c>
      <c r="P765" t="s">
        <v>3158</v>
      </c>
      <c r="Q765" t="s">
        <v>3159</v>
      </c>
      <c r="R765" t="s">
        <v>3504</v>
      </c>
      <c r="S765" t="s">
        <v>2860</v>
      </c>
      <c r="T765">
        <v>67000</v>
      </c>
      <c r="U765" t="s">
        <v>2861</v>
      </c>
      <c r="V765" t="s">
        <v>3160</v>
      </c>
      <c r="W765" t="s">
        <v>3161</v>
      </c>
      <c r="X765" t="s">
        <v>2857</v>
      </c>
    </row>
    <row r="766" spans="1:24" hidden="1" x14ac:dyDescent="0.25">
      <c r="A766">
        <v>10241</v>
      </c>
      <c r="B766">
        <v>22</v>
      </c>
      <c r="C766" s="2">
        <v>76.430000000000007</v>
      </c>
      <c r="D766" s="3">
        <v>8</v>
      </c>
      <c r="E766" s="4">
        <f>Table1[[#This Row],[PRICEEACH]]*Table1[[#This Row],[QUANTITYORDERED]]</f>
        <v>1681.46</v>
      </c>
      <c r="F766" s="1">
        <v>38081</v>
      </c>
      <c r="G766" s="12" t="s">
        <v>2848</v>
      </c>
      <c r="H766">
        <v>2</v>
      </c>
      <c r="I766">
        <v>4</v>
      </c>
      <c r="J766" s="3">
        <v>2004</v>
      </c>
      <c r="K766" s="3" t="s">
        <v>3331</v>
      </c>
      <c r="L766">
        <v>73</v>
      </c>
      <c r="M766" t="s">
        <v>3227</v>
      </c>
      <c r="N766" t="s">
        <v>3463</v>
      </c>
      <c r="O766" s="10" t="s">
        <v>3157</v>
      </c>
      <c r="P766" t="s">
        <v>3158</v>
      </c>
      <c r="Q766" t="s">
        <v>3159</v>
      </c>
      <c r="R766" t="s">
        <v>3504</v>
      </c>
      <c r="S766" t="s">
        <v>2860</v>
      </c>
      <c r="T766">
        <v>67000</v>
      </c>
      <c r="U766" t="s">
        <v>2861</v>
      </c>
      <c r="V766" t="s">
        <v>3160</v>
      </c>
      <c r="W766" t="s">
        <v>3161</v>
      </c>
      <c r="X766" t="s">
        <v>2857</v>
      </c>
    </row>
    <row r="767" spans="1:24" hidden="1" x14ac:dyDescent="0.25">
      <c r="A767">
        <v>10241</v>
      </c>
      <c r="B767">
        <v>30</v>
      </c>
      <c r="C767" s="2">
        <v>66.989999999999995</v>
      </c>
      <c r="D767" s="3">
        <v>4</v>
      </c>
      <c r="E767" s="4">
        <f>Table1[[#This Row],[PRICEEACH]]*Table1[[#This Row],[QUANTITYORDERED]]</f>
        <v>2009.6999999999998</v>
      </c>
      <c r="F767" s="1">
        <v>38081</v>
      </c>
      <c r="G767" s="12" t="s">
        <v>2848</v>
      </c>
      <c r="H767">
        <v>2</v>
      </c>
      <c r="I767">
        <v>4</v>
      </c>
      <c r="J767" s="3">
        <v>2004</v>
      </c>
      <c r="K767" s="3" t="s">
        <v>3331</v>
      </c>
      <c r="L767">
        <v>71</v>
      </c>
      <c r="M767" t="s">
        <v>3226</v>
      </c>
      <c r="N767" t="s">
        <v>3463</v>
      </c>
      <c r="O767" s="10" t="s">
        <v>3157</v>
      </c>
      <c r="P767" t="s">
        <v>3158</v>
      </c>
      <c r="Q767" t="s">
        <v>3159</v>
      </c>
      <c r="R767" t="s">
        <v>3504</v>
      </c>
      <c r="S767" t="s">
        <v>2860</v>
      </c>
      <c r="T767">
        <v>67000</v>
      </c>
      <c r="U767" t="s">
        <v>2861</v>
      </c>
      <c r="V767" t="s">
        <v>3160</v>
      </c>
      <c r="W767" t="s">
        <v>3161</v>
      </c>
      <c r="X767" t="s">
        <v>2857</v>
      </c>
    </row>
    <row r="768" spans="1:24" hidden="1" x14ac:dyDescent="0.25">
      <c r="A768">
        <v>10241</v>
      </c>
      <c r="B768">
        <v>21</v>
      </c>
      <c r="C768" s="2">
        <v>100</v>
      </c>
      <c r="D768" s="3">
        <v>11</v>
      </c>
      <c r="E768" s="4">
        <f>Table1[[#This Row],[PRICEEACH]]*Table1[[#This Row],[QUANTITYORDERED]]</f>
        <v>2100</v>
      </c>
      <c r="F768" s="1">
        <v>38081</v>
      </c>
      <c r="G768" s="12" t="s">
        <v>2848</v>
      </c>
      <c r="H768">
        <v>2</v>
      </c>
      <c r="I768">
        <v>4</v>
      </c>
      <c r="J768" s="3">
        <v>2004</v>
      </c>
      <c r="K768" s="3" t="s">
        <v>3331</v>
      </c>
      <c r="L768">
        <v>124</v>
      </c>
      <c r="M768" t="s">
        <v>3180</v>
      </c>
      <c r="N768" t="s">
        <v>3463</v>
      </c>
      <c r="O768" s="10" t="s">
        <v>3157</v>
      </c>
      <c r="P768" t="s">
        <v>3158</v>
      </c>
      <c r="Q768" t="s">
        <v>3159</v>
      </c>
      <c r="R768" t="s">
        <v>3504</v>
      </c>
      <c r="S768" t="s">
        <v>2860</v>
      </c>
      <c r="T768">
        <v>67000</v>
      </c>
      <c r="U768" t="s">
        <v>2861</v>
      </c>
      <c r="V768" t="s">
        <v>3160</v>
      </c>
      <c r="W768" t="s">
        <v>3161</v>
      </c>
      <c r="X768" t="s">
        <v>2857</v>
      </c>
    </row>
    <row r="769" spans="1:24" hidden="1" x14ac:dyDescent="0.25">
      <c r="A769">
        <v>10241</v>
      </c>
      <c r="B769">
        <v>26</v>
      </c>
      <c r="C769" s="2">
        <v>81.33</v>
      </c>
      <c r="D769" s="3">
        <v>7</v>
      </c>
      <c r="E769" s="4">
        <f>Table1[[#This Row],[PRICEEACH]]*Table1[[#This Row],[QUANTITYORDERED]]</f>
        <v>2114.58</v>
      </c>
      <c r="F769" s="1">
        <v>38081</v>
      </c>
      <c r="G769" s="12" t="s">
        <v>2848</v>
      </c>
      <c r="H769">
        <v>2</v>
      </c>
      <c r="I769">
        <v>4</v>
      </c>
      <c r="J769" s="3">
        <v>2004</v>
      </c>
      <c r="K769" s="3" t="s">
        <v>3331</v>
      </c>
      <c r="L769">
        <v>85</v>
      </c>
      <c r="M769" t="s">
        <v>3244</v>
      </c>
      <c r="N769" t="s">
        <v>3463</v>
      </c>
      <c r="O769" s="10" t="s">
        <v>3157</v>
      </c>
      <c r="P769" t="s">
        <v>3158</v>
      </c>
      <c r="Q769" t="s">
        <v>3159</v>
      </c>
      <c r="R769" t="s">
        <v>3504</v>
      </c>
      <c r="S769" t="s">
        <v>2860</v>
      </c>
      <c r="T769">
        <v>67000</v>
      </c>
      <c r="U769" t="s">
        <v>2861</v>
      </c>
      <c r="V769" t="s">
        <v>3160</v>
      </c>
      <c r="W769" t="s">
        <v>3161</v>
      </c>
      <c r="X769" t="s">
        <v>2857</v>
      </c>
    </row>
    <row r="770" spans="1:24" hidden="1" x14ac:dyDescent="0.25">
      <c r="A770">
        <v>10241</v>
      </c>
      <c r="B770">
        <v>27</v>
      </c>
      <c r="C770" s="2">
        <v>86.73</v>
      </c>
      <c r="D770" s="3">
        <v>9</v>
      </c>
      <c r="E770" s="4">
        <f>Table1[[#This Row],[PRICEEACH]]*Table1[[#This Row],[QUANTITYORDERED]]</f>
        <v>2341.71</v>
      </c>
      <c r="F770" s="1">
        <v>38081</v>
      </c>
      <c r="G770" s="12" t="s">
        <v>2848</v>
      </c>
      <c r="H770">
        <v>2</v>
      </c>
      <c r="I770">
        <v>4</v>
      </c>
      <c r="J770" s="3">
        <v>2004</v>
      </c>
      <c r="K770" s="3" t="s">
        <v>3331</v>
      </c>
      <c r="L770">
        <v>107</v>
      </c>
      <c r="M770" t="s">
        <v>3247</v>
      </c>
      <c r="N770" t="s">
        <v>3463</v>
      </c>
      <c r="O770" s="10" t="s">
        <v>3157</v>
      </c>
      <c r="P770" t="s">
        <v>3158</v>
      </c>
      <c r="Q770" t="s">
        <v>3159</v>
      </c>
      <c r="R770" t="s">
        <v>3504</v>
      </c>
      <c r="S770" t="s">
        <v>2860</v>
      </c>
      <c r="T770">
        <v>67000</v>
      </c>
      <c r="U770" t="s">
        <v>2861</v>
      </c>
      <c r="V770" t="s">
        <v>3160</v>
      </c>
      <c r="W770" t="s">
        <v>3161</v>
      </c>
      <c r="X770" t="s">
        <v>2857</v>
      </c>
    </row>
    <row r="771" spans="1:24" hidden="1" x14ac:dyDescent="0.25">
      <c r="A771">
        <v>10241</v>
      </c>
      <c r="B771">
        <v>33</v>
      </c>
      <c r="C771" s="2">
        <v>72.650000000000006</v>
      </c>
      <c r="D771" s="3">
        <v>1</v>
      </c>
      <c r="E771" s="4">
        <f>Table1[[#This Row],[PRICEEACH]]*Table1[[#This Row],[QUANTITYORDERED]]</f>
        <v>2397.4500000000003</v>
      </c>
      <c r="F771" s="1">
        <v>38081</v>
      </c>
      <c r="G771" s="12" t="s">
        <v>2848</v>
      </c>
      <c r="H771">
        <v>2</v>
      </c>
      <c r="I771">
        <v>4</v>
      </c>
      <c r="J771" s="3">
        <v>2004</v>
      </c>
      <c r="K771" s="3" t="s">
        <v>3468</v>
      </c>
      <c r="L771">
        <v>60</v>
      </c>
      <c r="M771" t="s">
        <v>3197</v>
      </c>
      <c r="N771" t="s">
        <v>3463</v>
      </c>
      <c r="O771" s="10" t="s">
        <v>3157</v>
      </c>
      <c r="P771" t="s">
        <v>3158</v>
      </c>
      <c r="Q771" t="s">
        <v>3159</v>
      </c>
      <c r="R771" t="s">
        <v>3504</v>
      </c>
      <c r="S771" t="s">
        <v>2860</v>
      </c>
      <c r="T771">
        <v>67000</v>
      </c>
      <c r="U771" t="s">
        <v>2861</v>
      </c>
      <c r="V771" t="s">
        <v>3160</v>
      </c>
      <c r="W771" t="s">
        <v>3161</v>
      </c>
      <c r="X771" t="s">
        <v>2857</v>
      </c>
    </row>
    <row r="772" spans="1:24" hidden="1" x14ac:dyDescent="0.25">
      <c r="A772">
        <v>10241</v>
      </c>
      <c r="B772">
        <v>28</v>
      </c>
      <c r="C772" s="2">
        <v>98.65</v>
      </c>
      <c r="D772" s="3">
        <v>5</v>
      </c>
      <c r="E772" s="4">
        <f>Table1[[#This Row],[PRICEEACH]]*Table1[[#This Row],[QUANTITYORDERED]]</f>
        <v>2762.2000000000003</v>
      </c>
      <c r="F772" s="1">
        <v>38081</v>
      </c>
      <c r="G772" s="12" t="s">
        <v>2848</v>
      </c>
      <c r="H772">
        <v>2</v>
      </c>
      <c r="I772">
        <v>4</v>
      </c>
      <c r="J772" s="3">
        <v>2004</v>
      </c>
      <c r="K772" s="3" t="s">
        <v>3331</v>
      </c>
      <c r="L772">
        <v>117</v>
      </c>
      <c r="M772" t="s">
        <v>3241</v>
      </c>
      <c r="N772" t="s">
        <v>3463</v>
      </c>
      <c r="O772" s="10" t="s">
        <v>3157</v>
      </c>
      <c r="P772" t="s">
        <v>3158</v>
      </c>
      <c r="Q772" t="s">
        <v>3159</v>
      </c>
      <c r="R772" t="s">
        <v>3504</v>
      </c>
      <c r="S772" t="s">
        <v>2860</v>
      </c>
      <c r="T772">
        <v>67000</v>
      </c>
      <c r="U772" t="s">
        <v>2861</v>
      </c>
      <c r="V772" t="s">
        <v>3160</v>
      </c>
      <c r="W772" t="s">
        <v>3161</v>
      </c>
      <c r="X772" t="s">
        <v>2857</v>
      </c>
    </row>
    <row r="773" spans="1:24" hidden="1" x14ac:dyDescent="0.25">
      <c r="A773">
        <v>10241</v>
      </c>
      <c r="B773">
        <v>42</v>
      </c>
      <c r="C773" s="2">
        <v>90.19</v>
      </c>
      <c r="D773" s="3">
        <v>3</v>
      </c>
      <c r="E773" s="4">
        <f>Table1[[#This Row],[PRICEEACH]]*Table1[[#This Row],[QUANTITYORDERED]]</f>
        <v>3787.98</v>
      </c>
      <c r="F773" s="1">
        <v>38081</v>
      </c>
      <c r="G773" s="12" t="s">
        <v>2848</v>
      </c>
      <c r="H773">
        <v>2</v>
      </c>
      <c r="I773">
        <v>4</v>
      </c>
      <c r="J773" s="3">
        <v>2004</v>
      </c>
      <c r="K773" s="3" t="s">
        <v>3468</v>
      </c>
      <c r="L773">
        <v>92</v>
      </c>
      <c r="M773" t="s">
        <v>3221</v>
      </c>
      <c r="N773" t="s">
        <v>3463</v>
      </c>
      <c r="O773" s="10" t="s">
        <v>3157</v>
      </c>
      <c r="P773" t="s">
        <v>3158</v>
      </c>
      <c r="Q773" t="s">
        <v>3159</v>
      </c>
      <c r="R773" t="s">
        <v>3504</v>
      </c>
      <c r="S773" t="s">
        <v>2860</v>
      </c>
      <c r="T773">
        <v>67000</v>
      </c>
      <c r="U773" t="s">
        <v>2861</v>
      </c>
      <c r="V773" t="s">
        <v>3160</v>
      </c>
      <c r="W773" t="s">
        <v>3161</v>
      </c>
      <c r="X773" t="s">
        <v>2867</v>
      </c>
    </row>
    <row r="774" spans="1:24" hidden="1" x14ac:dyDescent="0.25">
      <c r="A774">
        <v>10241</v>
      </c>
      <c r="B774">
        <v>41</v>
      </c>
      <c r="C774" s="2">
        <v>100</v>
      </c>
      <c r="D774" s="3">
        <v>2</v>
      </c>
      <c r="E774" s="4">
        <f>Table1[[#This Row],[PRICEEACH]]*Table1[[#This Row],[QUANTITYORDERED]]</f>
        <v>4100</v>
      </c>
      <c r="F774" s="1">
        <v>38081</v>
      </c>
      <c r="G774" s="12" t="s">
        <v>2848</v>
      </c>
      <c r="H774">
        <v>2</v>
      </c>
      <c r="I774">
        <v>4</v>
      </c>
      <c r="J774" s="3">
        <v>2004</v>
      </c>
      <c r="K774" s="3" t="s">
        <v>3468</v>
      </c>
      <c r="L774">
        <v>170</v>
      </c>
      <c r="M774" t="s">
        <v>3193</v>
      </c>
      <c r="N774" t="s">
        <v>3463</v>
      </c>
      <c r="O774" s="10" t="s">
        <v>3157</v>
      </c>
      <c r="P774" t="s">
        <v>3158</v>
      </c>
      <c r="Q774" t="s">
        <v>3159</v>
      </c>
      <c r="R774" t="s">
        <v>3504</v>
      </c>
      <c r="S774" t="s">
        <v>2860</v>
      </c>
      <c r="T774">
        <v>67000</v>
      </c>
      <c r="U774" t="s">
        <v>2861</v>
      </c>
      <c r="V774" t="s">
        <v>3160</v>
      </c>
      <c r="W774" t="s">
        <v>3161</v>
      </c>
      <c r="X774" t="s">
        <v>2931</v>
      </c>
    </row>
    <row r="775" spans="1:24" hidden="1" x14ac:dyDescent="0.25">
      <c r="A775">
        <v>10241</v>
      </c>
      <c r="B775">
        <v>44</v>
      </c>
      <c r="C775" s="2">
        <v>100</v>
      </c>
      <c r="D775" s="3">
        <v>12</v>
      </c>
      <c r="E775" s="4">
        <f>Table1[[#This Row],[PRICEEACH]]*Table1[[#This Row],[QUANTITYORDERED]]</f>
        <v>4400</v>
      </c>
      <c r="F775" s="1">
        <v>38081</v>
      </c>
      <c r="G775" s="12" t="s">
        <v>2848</v>
      </c>
      <c r="H775">
        <v>2</v>
      </c>
      <c r="I775">
        <v>4</v>
      </c>
      <c r="J775" s="3">
        <v>2004</v>
      </c>
      <c r="K775" s="3" t="s">
        <v>3331</v>
      </c>
      <c r="L775">
        <v>132</v>
      </c>
      <c r="M775" t="s">
        <v>3204</v>
      </c>
      <c r="N775" t="s">
        <v>3463</v>
      </c>
      <c r="O775" s="10" t="s">
        <v>3157</v>
      </c>
      <c r="P775" t="s">
        <v>3158</v>
      </c>
      <c r="Q775" t="s">
        <v>3159</v>
      </c>
      <c r="R775" t="s">
        <v>3504</v>
      </c>
      <c r="S775" t="s">
        <v>2860</v>
      </c>
      <c r="T775">
        <v>67000</v>
      </c>
      <c r="U775" t="s">
        <v>2861</v>
      </c>
      <c r="V775" t="s">
        <v>3160</v>
      </c>
      <c r="W775" t="s">
        <v>3161</v>
      </c>
      <c r="X775" t="s">
        <v>2867</v>
      </c>
    </row>
    <row r="776" spans="1:24" hidden="1" x14ac:dyDescent="0.25">
      <c r="A776">
        <v>10241</v>
      </c>
      <c r="B776">
        <v>47</v>
      </c>
      <c r="C776" s="2">
        <v>94.5</v>
      </c>
      <c r="D776" s="3">
        <v>6</v>
      </c>
      <c r="E776" s="4">
        <f>Table1[[#This Row],[PRICEEACH]]*Table1[[#This Row],[QUANTITYORDERED]]</f>
        <v>4441.5</v>
      </c>
      <c r="F776" s="1">
        <v>38081</v>
      </c>
      <c r="G776" s="12" t="s">
        <v>2848</v>
      </c>
      <c r="H776">
        <v>2</v>
      </c>
      <c r="I776">
        <v>4</v>
      </c>
      <c r="J776" s="3">
        <v>2004</v>
      </c>
      <c r="K776" s="3" t="s">
        <v>3331</v>
      </c>
      <c r="L776">
        <v>90</v>
      </c>
      <c r="M776" t="s">
        <v>3238</v>
      </c>
      <c r="N776" t="s">
        <v>3463</v>
      </c>
      <c r="O776" s="10" t="s">
        <v>3157</v>
      </c>
      <c r="P776" t="s">
        <v>3158</v>
      </c>
      <c r="Q776" t="s">
        <v>3159</v>
      </c>
      <c r="R776" t="s">
        <v>3504</v>
      </c>
      <c r="S776" t="s">
        <v>2860</v>
      </c>
      <c r="T776">
        <v>67000</v>
      </c>
      <c r="U776" t="s">
        <v>2861</v>
      </c>
      <c r="V776" t="s">
        <v>3160</v>
      </c>
      <c r="W776" t="s">
        <v>3161</v>
      </c>
      <c r="X776" t="s">
        <v>2867</v>
      </c>
    </row>
    <row r="777" spans="1:24" hidden="1" x14ac:dyDescent="0.25">
      <c r="A777">
        <v>10242</v>
      </c>
      <c r="B777">
        <v>46</v>
      </c>
      <c r="C777" s="2">
        <v>36.93</v>
      </c>
      <c r="D777" s="3">
        <v>1</v>
      </c>
      <c r="E777" s="4">
        <f>Table1[[#This Row],[PRICEEACH]]*Table1[[#This Row],[QUANTITYORDERED]]</f>
        <v>1698.78</v>
      </c>
      <c r="F777" s="1">
        <v>38081</v>
      </c>
      <c r="G777" s="12" t="s">
        <v>2848</v>
      </c>
      <c r="H777">
        <v>2</v>
      </c>
      <c r="I777">
        <v>4</v>
      </c>
      <c r="J777" s="3">
        <v>2004</v>
      </c>
      <c r="K777" s="3" t="s">
        <v>3468</v>
      </c>
      <c r="L777">
        <v>41</v>
      </c>
      <c r="M777" t="s">
        <v>3251</v>
      </c>
      <c r="N777" t="s">
        <v>3455</v>
      </c>
      <c r="O777" s="10">
        <v>2125551957</v>
      </c>
      <c r="P777" t="s">
        <v>3456</v>
      </c>
      <c r="Q777" t="s">
        <v>2851</v>
      </c>
      <c r="R777" t="s">
        <v>2852</v>
      </c>
      <c r="S777" t="s">
        <v>2853</v>
      </c>
      <c r="T777">
        <v>10022</v>
      </c>
      <c r="U777" t="s">
        <v>2854</v>
      </c>
      <c r="V777" t="s">
        <v>3143</v>
      </c>
      <c r="W777" t="s">
        <v>3144</v>
      </c>
      <c r="X777" t="s">
        <v>2857</v>
      </c>
    </row>
    <row r="778" spans="1:24" hidden="1" x14ac:dyDescent="0.25">
      <c r="A778">
        <v>10243</v>
      </c>
      <c r="B778">
        <v>33</v>
      </c>
      <c r="C778" s="2">
        <v>29.54</v>
      </c>
      <c r="D778" s="3">
        <v>1</v>
      </c>
      <c r="E778" s="4">
        <f>Table1[[#This Row],[PRICEEACH]]*Table1[[#This Row],[QUANTITYORDERED]]</f>
        <v>974.81999999999994</v>
      </c>
      <c r="F778" s="1">
        <v>38081</v>
      </c>
      <c r="G778" s="12" t="s">
        <v>2848</v>
      </c>
      <c r="H778">
        <v>2</v>
      </c>
      <c r="I778">
        <v>4</v>
      </c>
      <c r="J778" s="3">
        <v>2004</v>
      </c>
      <c r="K778" s="3" t="s">
        <v>3468</v>
      </c>
      <c r="L778">
        <v>33</v>
      </c>
      <c r="M778" t="s">
        <v>3232</v>
      </c>
      <c r="N778" t="s">
        <v>3423</v>
      </c>
      <c r="O778" s="10">
        <v>6175552555</v>
      </c>
      <c r="P778" t="s">
        <v>3424</v>
      </c>
      <c r="Q778" t="s">
        <v>3067</v>
      </c>
      <c r="R778" t="s">
        <v>2912</v>
      </c>
      <c r="S778" t="s">
        <v>2853</v>
      </c>
      <c r="T778">
        <v>51003</v>
      </c>
      <c r="U778" t="s">
        <v>2854</v>
      </c>
      <c r="V778" t="s">
        <v>3089</v>
      </c>
      <c r="W778" t="s">
        <v>3011</v>
      </c>
      <c r="X778" t="s">
        <v>2857</v>
      </c>
    </row>
    <row r="779" spans="1:24" hidden="1" x14ac:dyDescent="0.25">
      <c r="A779">
        <v>10243</v>
      </c>
      <c r="B779">
        <v>47</v>
      </c>
      <c r="C779" s="2">
        <v>100</v>
      </c>
      <c r="D779" s="3">
        <v>2</v>
      </c>
      <c r="E779" s="4">
        <f>Table1[[#This Row],[PRICEEACH]]*Table1[[#This Row],[QUANTITYORDERED]]</f>
        <v>4700</v>
      </c>
      <c r="F779" s="1">
        <v>38081</v>
      </c>
      <c r="G779" s="12" t="s">
        <v>2848</v>
      </c>
      <c r="H779">
        <v>2</v>
      </c>
      <c r="I779">
        <v>4</v>
      </c>
      <c r="J779" s="3">
        <v>2004</v>
      </c>
      <c r="K779" s="3" t="s">
        <v>3468</v>
      </c>
      <c r="L779">
        <v>127</v>
      </c>
      <c r="M779" t="s">
        <v>3199</v>
      </c>
      <c r="N779" t="s">
        <v>3423</v>
      </c>
      <c r="O779" s="10">
        <v>6175552555</v>
      </c>
      <c r="P779" t="s">
        <v>3424</v>
      </c>
      <c r="Q779" t="s">
        <v>3067</v>
      </c>
      <c r="R779" t="s">
        <v>2912</v>
      </c>
      <c r="S779" t="s">
        <v>2853</v>
      </c>
      <c r="T779">
        <v>51003</v>
      </c>
      <c r="U779" t="s">
        <v>2854</v>
      </c>
      <c r="V779" t="s">
        <v>3089</v>
      </c>
      <c r="W779" t="s">
        <v>3011</v>
      </c>
      <c r="X779" t="s">
        <v>2867</v>
      </c>
    </row>
    <row r="780" spans="1:24" hidden="1" x14ac:dyDescent="0.25">
      <c r="A780">
        <v>10244</v>
      </c>
      <c r="B780">
        <v>20</v>
      </c>
      <c r="C780" s="2">
        <v>58.22</v>
      </c>
      <c r="D780" s="3">
        <v>6</v>
      </c>
      <c r="E780" s="4">
        <f>Table1[[#This Row],[PRICEEACH]]*Table1[[#This Row],[QUANTITYORDERED]]</f>
        <v>1164.4000000000001</v>
      </c>
      <c r="F780" s="1">
        <v>38081</v>
      </c>
      <c r="G780" s="12" t="s">
        <v>2848</v>
      </c>
      <c r="H780">
        <v>2</v>
      </c>
      <c r="I780">
        <v>4</v>
      </c>
      <c r="J780" s="3">
        <v>2004</v>
      </c>
      <c r="K780" s="3" t="s">
        <v>3468</v>
      </c>
      <c r="L780">
        <v>53</v>
      </c>
      <c r="M780" t="s">
        <v>3179</v>
      </c>
      <c r="N780" t="s">
        <v>3329</v>
      </c>
      <c r="O780" s="10" t="s">
        <v>3330</v>
      </c>
      <c r="P780" t="s">
        <v>2946</v>
      </c>
      <c r="Q780" t="s">
        <v>2947</v>
      </c>
      <c r="R780" t="s">
        <v>3485</v>
      </c>
      <c r="S780" t="s">
        <v>2948</v>
      </c>
      <c r="T780">
        <v>28034</v>
      </c>
      <c r="U780" t="s">
        <v>2861</v>
      </c>
      <c r="V780" t="s">
        <v>2949</v>
      </c>
      <c r="W780" t="s">
        <v>2950</v>
      </c>
      <c r="X780" t="s">
        <v>2857</v>
      </c>
    </row>
    <row r="781" spans="1:24" hidden="1" x14ac:dyDescent="0.25">
      <c r="A781">
        <v>10244</v>
      </c>
      <c r="B781">
        <v>24</v>
      </c>
      <c r="C781" s="2">
        <v>58.09</v>
      </c>
      <c r="D781" s="3">
        <v>3</v>
      </c>
      <c r="E781" s="4">
        <f>Table1[[#This Row],[PRICEEACH]]*Table1[[#This Row],[QUANTITYORDERED]]</f>
        <v>1394.16</v>
      </c>
      <c r="F781" s="1">
        <v>38081</v>
      </c>
      <c r="G781" s="12" t="s">
        <v>2848</v>
      </c>
      <c r="H781">
        <v>2</v>
      </c>
      <c r="I781">
        <v>4</v>
      </c>
      <c r="J781" s="3">
        <v>2004</v>
      </c>
      <c r="K781" s="3" t="s">
        <v>3468</v>
      </c>
      <c r="L781">
        <v>62</v>
      </c>
      <c r="M781" t="s">
        <v>3206</v>
      </c>
      <c r="N781" t="s">
        <v>3329</v>
      </c>
      <c r="O781" s="10" t="s">
        <v>3330</v>
      </c>
      <c r="P781" t="s">
        <v>2946</v>
      </c>
      <c r="Q781" t="s">
        <v>2947</v>
      </c>
      <c r="R781" t="s">
        <v>3485</v>
      </c>
      <c r="S781" t="s">
        <v>2948</v>
      </c>
      <c r="T781">
        <v>28034</v>
      </c>
      <c r="U781" t="s">
        <v>2861</v>
      </c>
      <c r="V781" t="s">
        <v>2949</v>
      </c>
      <c r="W781" t="s">
        <v>2950</v>
      </c>
      <c r="X781" t="s">
        <v>2857</v>
      </c>
    </row>
    <row r="782" spans="1:24" hidden="1" x14ac:dyDescent="0.25">
      <c r="A782">
        <v>10244</v>
      </c>
      <c r="B782">
        <v>39</v>
      </c>
      <c r="C782" s="2">
        <v>45.25</v>
      </c>
      <c r="D782" s="3">
        <v>9</v>
      </c>
      <c r="E782" s="4">
        <f>Table1[[#This Row],[PRICEEACH]]*Table1[[#This Row],[QUANTITYORDERED]]</f>
        <v>1764.75</v>
      </c>
      <c r="F782" s="1">
        <v>38081</v>
      </c>
      <c r="G782" s="12" t="s">
        <v>2848</v>
      </c>
      <c r="H782">
        <v>2</v>
      </c>
      <c r="I782">
        <v>4</v>
      </c>
      <c r="J782" s="3">
        <v>2004</v>
      </c>
      <c r="K782" s="3" t="s">
        <v>3468</v>
      </c>
      <c r="L782">
        <v>44</v>
      </c>
      <c r="M782" t="s">
        <v>3235</v>
      </c>
      <c r="N782" t="s">
        <v>3329</v>
      </c>
      <c r="O782" s="10" t="s">
        <v>3330</v>
      </c>
      <c r="P782" t="s">
        <v>2946</v>
      </c>
      <c r="Q782" t="s">
        <v>2947</v>
      </c>
      <c r="R782" t="s">
        <v>3485</v>
      </c>
      <c r="S782" t="s">
        <v>2948</v>
      </c>
      <c r="T782">
        <v>28034</v>
      </c>
      <c r="U782" t="s">
        <v>2861</v>
      </c>
      <c r="V782" t="s">
        <v>2949</v>
      </c>
      <c r="W782" t="s">
        <v>2950</v>
      </c>
      <c r="X782" t="s">
        <v>2857</v>
      </c>
    </row>
    <row r="783" spans="1:24" hidden="1" x14ac:dyDescent="0.25">
      <c r="A783">
        <v>10244</v>
      </c>
      <c r="B783">
        <v>29</v>
      </c>
      <c r="C783" s="2">
        <v>100</v>
      </c>
      <c r="D783" s="3">
        <v>2</v>
      </c>
      <c r="E783" s="4">
        <f>Table1[[#This Row],[PRICEEACH]]*Table1[[#This Row],[QUANTITYORDERED]]</f>
        <v>2900</v>
      </c>
      <c r="F783" s="1">
        <v>38081</v>
      </c>
      <c r="G783" s="12" t="s">
        <v>2848</v>
      </c>
      <c r="H783">
        <v>2</v>
      </c>
      <c r="I783">
        <v>4</v>
      </c>
      <c r="J783" s="3">
        <v>2004</v>
      </c>
      <c r="K783" s="3" t="s">
        <v>3468</v>
      </c>
      <c r="L783">
        <v>104</v>
      </c>
      <c r="M783" t="s">
        <v>3209</v>
      </c>
      <c r="N783" t="s">
        <v>3329</v>
      </c>
      <c r="O783" s="10" t="s">
        <v>3330</v>
      </c>
      <c r="P783" t="s">
        <v>2946</v>
      </c>
      <c r="Q783" t="s">
        <v>2947</v>
      </c>
      <c r="R783" t="s">
        <v>3485</v>
      </c>
      <c r="S783" t="s">
        <v>2948</v>
      </c>
      <c r="T783">
        <v>28034</v>
      </c>
      <c r="U783" t="s">
        <v>2861</v>
      </c>
      <c r="V783" t="s">
        <v>2949</v>
      </c>
      <c r="W783" t="s">
        <v>2950</v>
      </c>
      <c r="X783" t="s">
        <v>2867</v>
      </c>
    </row>
    <row r="784" spans="1:24" hidden="1" x14ac:dyDescent="0.25">
      <c r="A784">
        <v>10244</v>
      </c>
      <c r="B784">
        <v>30</v>
      </c>
      <c r="C784" s="2">
        <v>100</v>
      </c>
      <c r="D784" s="3">
        <v>1</v>
      </c>
      <c r="E784" s="4">
        <f>Table1[[#This Row],[PRICEEACH]]*Table1[[#This Row],[QUANTITYORDERED]]</f>
        <v>3000</v>
      </c>
      <c r="F784" s="1">
        <v>38081</v>
      </c>
      <c r="G784" s="12" t="s">
        <v>2848</v>
      </c>
      <c r="H784">
        <v>2</v>
      </c>
      <c r="I784">
        <v>4</v>
      </c>
      <c r="J784" s="3">
        <v>2004</v>
      </c>
      <c r="K784" s="3" t="s">
        <v>3468</v>
      </c>
      <c r="L784">
        <v>101</v>
      </c>
      <c r="M784" t="s">
        <v>3205</v>
      </c>
      <c r="N784" t="s">
        <v>3329</v>
      </c>
      <c r="O784" s="10" t="s">
        <v>3330</v>
      </c>
      <c r="P784" t="s">
        <v>2946</v>
      </c>
      <c r="Q784" t="s">
        <v>2947</v>
      </c>
      <c r="R784" t="s">
        <v>3485</v>
      </c>
      <c r="S784" t="s">
        <v>2948</v>
      </c>
      <c r="T784">
        <v>28034</v>
      </c>
      <c r="U784" t="s">
        <v>2861</v>
      </c>
      <c r="V784" t="s">
        <v>2949</v>
      </c>
      <c r="W784" t="s">
        <v>2950</v>
      </c>
      <c r="X784" t="s">
        <v>2867</v>
      </c>
    </row>
    <row r="785" spans="1:24" hidden="1" x14ac:dyDescent="0.25">
      <c r="A785">
        <v>10244</v>
      </c>
      <c r="B785">
        <v>36</v>
      </c>
      <c r="C785" s="2">
        <v>84.33</v>
      </c>
      <c r="D785" s="3">
        <v>5</v>
      </c>
      <c r="E785" s="4">
        <f>Table1[[#This Row],[PRICEEACH]]*Table1[[#This Row],[QUANTITYORDERED]]</f>
        <v>3035.88</v>
      </c>
      <c r="F785" s="1">
        <v>38081</v>
      </c>
      <c r="G785" s="12" t="s">
        <v>2848</v>
      </c>
      <c r="H785">
        <v>2</v>
      </c>
      <c r="I785">
        <v>4</v>
      </c>
      <c r="J785" s="3">
        <v>2004</v>
      </c>
      <c r="K785" s="3" t="s">
        <v>3468</v>
      </c>
      <c r="L785">
        <v>99</v>
      </c>
      <c r="M785" t="s">
        <v>3215</v>
      </c>
      <c r="N785" t="s">
        <v>3329</v>
      </c>
      <c r="O785" s="10" t="s">
        <v>3330</v>
      </c>
      <c r="P785" t="s">
        <v>2946</v>
      </c>
      <c r="Q785" t="s">
        <v>2947</v>
      </c>
      <c r="R785" t="s">
        <v>3485</v>
      </c>
      <c r="S785" t="s">
        <v>2948</v>
      </c>
      <c r="T785">
        <v>28034</v>
      </c>
      <c r="U785" t="s">
        <v>2861</v>
      </c>
      <c r="V785" t="s">
        <v>2949</v>
      </c>
      <c r="W785" t="s">
        <v>2950</v>
      </c>
      <c r="X785" t="s">
        <v>2867</v>
      </c>
    </row>
    <row r="786" spans="1:24" hidden="1" x14ac:dyDescent="0.25">
      <c r="A786">
        <v>10244</v>
      </c>
      <c r="B786">
        <v>40</v>
      </c>
      <c r="C786" s="2">
        <v>86.68</v>
      </c>
      <c r="D786" s="3">
        <v>4</v>
      </c>
      <c r="E786" s="4">
        <f>Table1[[#This Row],[PRICEEACH]]*Table1[[#This Row],[QUANTITYORDERED]]</f>
        <v>3467.2000000000003</v>
      </c>
      <c r="F786" s="1">
        <v>38081</v>
      </c>
      <c r="G786" s="12" t="s">
        <v>2848</v>
      </c>
      <c r="H786">
        <v>2</v>
      </c>
      <c r="I786">
        <v>4</v>
      </c>
      <c r="J786" s="3">
        <v>2004</v>
      </c>
      <c r="K786" s="3" t="s">
        <v>3468</v>
      </c>
      <c r="L786">
        <v>97</v>
      </c>
      <c r="M786" t="s">
        <v>3253</v>
      </c>
      <c r="N786" t="s">
        <v>3329</v>
      </c>
      <c r="O786" s="10" t="s">
        <v>3330</v>
      </c>
      <c r="P786" t="s">
        <v>2946</v>
      </c>
      <c r="Q786" t="s">
        <v>2947</v>
      </c>
      <c r="R786" t="s">
        <v>3485</v>
      </c>
      <c r="S786" t="s">
        <v>2948</v>
      </c>
      <c r="T786">
        <v>28034</v>
      </c>
      <c r="U786" t="s">
        <v>2861</v>
      </c>
      <c r="V786" t="s">
        <v>2949</v>
      </c>
      <c r="W786" t="s">
        <v>2950</v>
      </c>
      <c r="X786" t="s">
        <v>2867</v>
      </c>
    </row>
    <row r="787" spans="1:24" hidden="1" x14ac:dyDescent="0.25">
      <c r="A787">
        <v>10244</v>
      </c>
      <c r="B787">
        <v>40</v>
      </c>
      <c r="C787" s="2">
        <v>100</v>
      </c>
      <c r="D787" s="3">
        <v>7</v>
      </c>
      <c r="E787" s="4">
        <f>Table1[[#This Row],[PRICEEACH]]*Table1[[#This Row],[QUANTITYORDERED]]</f>
        <v>4000</v>
      </c>
      <c r="F787" s="1">
        <v>38081</v>
      </c>
      <c r="G787" s="12" t="s">
        <v>2848</v>
      </c>
      <c r="H787">
        <v>2</v>
      </c>
      <c r="I787">
        <v>4</v>
      </c>
      <c r="J787" s="3">
        <v>2004</v>
      </c>
      <c r="K787" s="3" t="s">
        <v>3468</v>
      </c>
      <c r="L787">
        <v>102</v>
      </c>
      <c r="M787" t="s">
        <v>3170</v>
      </c>
      <c r="N787" t="s">
        <v>3329</v>
      </c>
      <c r="O787" s="10" t="s">
        <v>3330</v>
      </c>
      <c r="P787" t="s">
        <v>2946</v>
      </c>
      <c r="Q787" t="s">
        <v>2947</v>
      </c>
      <c r="R787" t="s">
        <v>3485</v>
      </c>
      <c r="S787" t="s">
        <v>2948</v>
      </c>
      <c r="T787">
        <v>28034</v>
      </c>
      <c r="U787" t="s">
        <v>2861</v>
      </c>
      <c r="V787" t="s">
        <v>2949</v>
      </c>
      <c r="W787" t="s">
        <v>2950</v>
      </c>
      <c r="X787" t="s">
        <v>2867</v>
      </c>
    </row>
    <row r="788" spans="1:24" hidden="1" x14ac:dyDescent="0.25">
      <c r="A788">
        <v>10244</v>
      </c>
      <c r="B788">
        <v>43</v>
      </c>
      <c r="C788" s="2">
        <v>100</v>
      </c>
      <c r="D788" s="3">
        <v>8</v>
      </c>
      <c r="E788" s="4">
        <f>Table1[[#This Row],[PRICEEACH]]*Table1[[#This Row],[QUANTITYORDERED]]</f>
        <v>4300</v>
      </c>
      <c r="F788" s="1">
        <v>38081</v>
      </c>
      <c r="G788" s="12" t="s">
        <v>2848</v>
      </c>
      <c r="H788">
        <v>2</v>
      </c>
      <c r="I788">
        <v>4</v>
      </c>
      <c r="J788" s="3">
        <v>2004</v>
      </c>
      <c r="K788" s="3" t="s">
        <v>3468</v>
      </c>
      <c r="L788">
        <v>168</v>
      </c>
      <c r="M788" t="s">
        <v>3203</v>
      </c>
      <c r="N788" t="s">
        <v>3329</v>
      </c>
      <c r="O788" s="10" t="s">
        <v>3330</v>
      </c>
      <c r="P788" t="s">
        <v>2946</v>
      </c>
      <c r="Q788" t="s">
        <v>2947</v>
      </c>
      <c r="R788" t="s">
        <v>3485</v>
      </c>
      <c r="S788" t="s">
        <v>2948</v>
      </c>
      <c r="T788">
        <v>28034</v>
      </c>
      <c r="U788" t="s">
        <v>2861</v>
      </c>
      <c r="V788" t="s">
        <v>2949</v>
      </c>
      <c r="W788" t="s">
        <v>2950</v>
      </c>
      <c r="X788" t="s">
        <v>2867</v>
      </c>
    </row>
    <row r="789" spans="1:24" hidden="1" x14ac:dyDescent="0.25">
      <c r="A789">
        <v>10400</v>
      </c>
      <c r="B789">
        <v>20</v>
      </c>
      <c r="C789" s="2">
        <v>56.12</v>
      </c>
      <c r="D789" s="3">
        <v>4</v>
      </c>
      <c r="E789" s="4">
        <f>Table1[[#This Row],[PRICEEACH]]*Table1[[#This Row],[QUANTITYORDERED]]</f>
        <v>1122.3999999999999</v>
      </c>
      <c r="F789" s="1">
        <v>38446</v>
      </c>
      <c r="G789" s="12" t="s">
        <v>2848</v>
      </c>
      <c r="H789">
        <v>2</v>
      </c>
      <c r="I789">
        <v>4</v>
      </c>
      <c r="J789" s="3">
        <v>2005</v>
      </c>
      <c r="K789" s="3" t="s">
        <v>3181</v>
      </c>
      <c r="L789">
        <v>49</v>
      </c>
      <c r="M789" t="s">
        <v>3280</v>
      </c>
      <c r="N789" t="s">
        <v>3416</v>
      </c>
      <c r="O789" s="10">
        <v>4085553659</v>
      </c>
      <c r="P789" t="s">
        <v>3417</v>
      </c>
      <c r="Q789" t="s">
        <v>3418</v>
      </c>
      <c r="R789" t="s">
        <v>2870</v>
      </c>
      <c r="S789" t="s">
        <v>2853</v>
      </c>
      <c r="T789">
        <v>94217</v>
      </c>
      <c r="U789" t="s">
        <v>2854</v>
      </c>
      <c r="V789" t="s">
        <v>2898</v>
      </c>
      <c r="W789" t="s">
        <v>3078</v>
      </c>
      <c r="X789" t="s">
        <v>2857</v>
      </c>
    </row>
    <row r="790" spans="1:24" hidden="1" x14ac:dyDescent="0.25">
      <c r="A790">
        <v>10400</v>
      </c>
      <c r="B790">
        <v>24</v>
      </c>
      <c r="C790" s="2">
        <v>61.66</v>
      </c>
      <c r="D790" s="3">
        <v>2</v>
      </c>
      <c r="E790" s="4">
        <f>Table1[[#This Row],[PRICEEACH]]*Table1[[#This Row],[QUANTITYORDERED]]</f>
        <v>1479.84</v>
      </c>
      <c r="F790" s="1">
        <v>38446</v>
      </c>
      <c r="G790" s="12" t="s">
        <v>2848</v>
      </c>
      <c r="H790">
        <v>2</v>
      </c>
      <c r="I790">
        <v>4</v>
      </c>
      <c r="J790" s="3">
        <v>2005</v>
      </c>
      <c r="K790" s="3" t="s">
        <v>3181</v>
      </c>
      <c r="L790">
        <v>68</v>
      </c>
      <c r="M790" t="s">
        <v>3240</v>
      </c>
      <c r="N790" t="s">
        <v>3416</v>
      </c>
      <c r="O790" s="10">
        <v>4085553659</v>
      </c>
      <c r="P790" t="s">
        <v>3417</v>
      </c>
      <c r="Q790" t="s">
        <v>3418</v>
      </c>
      <c r="R790" t="s">
        <v>2870</v>
      </c>
      <c r="S790" t="s">
        <v>2853</v>
      </c>
      <c r="T790">
        <v>94217</v>
      </c>
      <c r="U790" t="s">
        <v>2854</v>
      </c>
      <c r="V790" t="s">
        <v>2898</v>
      </c>
      <c r="W790" t="s">
        <v>3078</v>
      </c>
      <c r="X790" t="s">
        <v>2857</v>
      </c>
    </row>
    <row r="791" spans="1:24" hidden="1" x14ac:dyDescent="0.25">
      <c r="A791">
        <v>10400</v>
      </c>
      <c r="B791">
        <v>38</v>
      </c>
      <c r="C791" s="2">
        <v>57.2</v>
      </c>
      <c r="D791" s="3">
        <v>3</v>
      </c>
      <c r="E791" s="4">
        <f>Table1[[#This Row],[PRICEEACH]]*Table1[[#This Row],[QUANTITYORDERED]]</f>
        <v>2173.6</v>
      </c>
      <c r="F791" s="1">
        <v>38446</v>
      </c>
      <c r="G791" s="12" t="s">
        <v>2848</v>
      </c>
      <c r="H791">
        <v>2</v>
      </c>
      <c r="I791">
        <v>4</v>
      </c>
      <c r="J791" s="3">
        <v>2005</v>
      </c>
      <c r="K791" s="3" t="s">
        <v>3468</v>
      </c>
      <c r="L791">
        <v>65</v>
      </c>
      <c r="M791" t="s">
        <v>3246</v>
      </c>
      <c r="N791" t="s">
        <v>3416</v>
      </c>
      <c r="O791" s="10">
        <v>4085553659</v>
      </c>
      <c r="P791" t="s">
        <v>3417</v>
      </c>
      <c r="Q791" t="s">
        <v>3418</v>
      </c>
      <c r="R791" t="s">
        <v>2870</v>
      </c>
      <c r="S791" t="s">
        <v>2853</v>
      </c>
      <c r="T791">
        <v>94217</v>
      </c>
      <c r="U791" t="s">
        <v>2854</v>
      </c>
      <c r="V791" t="s">
        <v>2898</v>
      </c>
      <c r="W791" t="s">
        <v>3078</v>
      </c>
      <c r="X791" t="s">
        <v>2857</v>
      </c>
    </row>
    <row r="792" spans="1:24" hidden="1" x14ac:dyDescent="0.25">
      <c r="A792">
        <v>10400</v>
      </c>
      <c r="B792">
        <v>30</v>
      </c>
      <c r="C792" s="2">
        <v>74.84</v>
      </c>
      <c r="D792" s="3">
        <v>7</v>
      </c>
      <c r="E792" s="4">
        <f>Table1[[#This Row],[PRICEEACH]]*Table1[[#This Row],[QUANTITYORDERED]]</f>
        <v>2245.2000000000003</v>
      </c>
      <c r="F792" s="1">
        <v>38446</v>
      </c>
      <c r="G792" s="12" t="s">
        <v>2848</v>
      </c>
      <c r="H792">
        <v>2</v>
      </c>
      <c r="I792">
        <v>4</v>
      </c>
      <c r="J792" s="3">
        <v>2005</v>
      </c>
      <c r="K792" s="3" t="s">
        <v>3207</v>
      </c>
      <c r="L792">
        <v>86</v>
      </c>
      <c r="M792" t="s">
        <v>3208</v>
      </c>
      <c r="N792" t="s">
        <v>3416</v>
      </c>
      <c r="O792" s="10">
        <v>4085553659</v>
      </c>
      <c r="P792" t="s">
        <v>3417</v>
      </c>
      <c r="Q792" t="s">
        <v>3418</v>
      </c>
      <c r="R792" t="s">
        <v>2870</v>
      </c>
      <c r="S792" t="s">
        <v>2853</v>
      </c>
      <c r="T792">
        <v>94217</v>
      </c>
      <c r="U792" t="s">
        <v>2854</v>
      </c>
      <c r="V792" t="s">
        <v>2898</v>
      </c>
      <c r="W792" t="s">
        <v>3078</v>
      </c>
      <c r="X792" t="s">
        <v>2857</v>
      </c>
    </row>
    <row r="793" spans="1:24" hidden="1" x14ac:dyDescent="0.25">
      <c r="A793">
        <v>10400</v>
      </c>
      <c r="B793">
        <v>42</v>
      </c>
      <c r="C793" s="2">
        <v>72.959999999999994</v>
      </c>
      <c r="D793" s="3">
        <v>8</v>
      </c>
      <c r="E793" s="4">
        <f>Table1[[#This Row],[PRICEEACH]]*Table1[[#This Row],[QUANTITYORDERED]]</f>
        <v>3064.3199999999997</v>
      </c>
      <c r="F793" s="1">
        <v>38446</v>
      </c>
      <c r="G793" s="12" t="s">
        <v>2848</v>
      </c>
      <c r="H793">
        <v>2</v>
      </c>
      <c r="I793">
        <v>4</v>
      </c>
      <c r="J793" s="3">
        <v>2005</v>
      </c>
      <c r="K793" s="3" t="s">
        <v>3468</v>
      </c>
      <c r="L793">
        <v>83</v>
      </c>
      <c r="M793" t="s">
        <v>3248</v>
      </c>
      <c r="N793" t="s">
        <v>3416</v>
      </c>
      <c r="O793" s="10">
        <v>4085553659</v>
      </c>
      <c r="P793" t="s">
        <v>3417</v>
      </c>
      <c r="Q793" t="s">
        <v>3418</v>
      </c>
      <c r="R793" t="s">
        <v>2870</v>
      </c>
      <c r="S793" t="s">
        <v>2853</v>
      </c>
      <c r="T793">
        <v>94217</v>
      </c>
      <c r="U793" t="s">
        <v>2854</v>
      </c>
      <c r="V793" t="s">
        <v>2898</v>
      </c>
      <c r="W793" t="s">
        <v>3078</v>
      </c>
      <c r="X793" t="s">
        <v>2867</v>
      </c>
    </row>
    <row r="794" spans="1:24" hidden="1" x14ac:dyDescent="0.25">
      <c r="A794">
        <v>10400</v>
      </c>
      <c r="B794">
        <v>34</v>
      </c>
      <c r="C794" s="2">
        <v>100</v>
      </c>
      <c r="D794" s="3">
        <v>1</v>
      </c>
      <c r="E794" s="4">
        <f>Table1[[#This Row],[PRICEEACH]]*Table1[[#This Row],[QUANTITYORDERED]]</f>
        <v>3400</v>
      </c>
      <c r="F794" s="1">
        <v>38446</v>
      </c>
      <c r="G794" s="12" t="s">
        <v>2848</v>
      </c>
      <c r="H794">
        <v>2</v>
      </c>
      <c r="I794">
        <v>4</v>
      </c>
      <c r="J794" s="3">
        <v>2005</v>
      </c>
      <c r="K794" s="3" t="s">
        <v>3181</v>
      </c>
      <c r="L794">
        <v>157</v>
      </c>
      <c r="M794" t="s">
        <v>3182</v>
      </c>
      <c r="N794" t="s">
        <v>3416</v>
      </c>
      <c r="O794" s="10">
        <v>4085553659</v>
      </c>
      <c r="P794" t="s">
        <v>3417</v>
      </c>
      <c r="Q794" t="s">
        <v>3418</v>
      </c>
      <c r="R794" t="s">
        <v>2870</v>
      </c>
      <c r="S794" t="s">
        <v>2853</v>
      </c>
      <c r="T794">
        <v>94217</v>
      </c>
      <c r="U794" t="s">
        <v>2854</v>
      </c>
      <c r="V794" t="s">
        <v>2898</v>
      </c>
      <c r="W794" t="s">
        <v>3078</v>
      </c>
      <c r="X794" t="s">
        <v>2867</v>
      </c>
    </row>
    <row r="795" spans="1:24" hidden="1" x14ac:dyDescent="0.25">
      <c r="A795">
        <v>10400</v>
      </c>
      <c r="B795">
        <v>46</v>
      </c>
      <c r="C795" s="2">
        <v>87.8</v>
      </c>
      <c r="D795" s="3">
        <v>5</v>
      </c>
      <c r="E795" s="4">
        <f>Table1[[#This Row],[PRICEEACH]]*Table1[[#This Row],[QUANTITYORDERED]]</f>
        <v>4038.7999999999997</v>
      </c>
      <c r="F795" s="1">
        <v>38446</v>
      </c>
      <c r="G795" s="12" t="s">
        <v>2848</v>
      </c>
      <c r="H795">
        <v>2</v>
      </c>
      <c r="I795">
        <v>4</v>
      </c>
      <c r="J795" s="3">
        <v>2005</v>
      </c>
      <c r="K795" s="3" t="s">
        <v>3207</v>
      </c>
      <c r="L795">
        <v>90</v>
      </c>
      <c r="M795" t="s">
        <v>3271</v>
      </c>
      <c r="N795" t="s">
        <v>3416</v>
      </c>
      <c r="O795" s="10">
        <v>4085553659</v>
      </c>
      <c r="P795" t="s">
        <v>3417</v>
      </c>
      <c r="Q795" t="s">
        <v>3418</v>
      </c>
      <c r="R795" t="s">
        <v>2870</v>
      </c>
      <c r="S795" t="s">
        <v>2853</v>
      </c>
      <c r="T795">
        <v>94217</v>
      </c>
      <c r="U795" t="s">
        <v>2854</v>
      </c>
      <c r="V795" t="s">
        <v>2898</v>
      </c>
      <c r="W795" t="s">
        <v>3078</v>
      </c>
      <c r="X795" t="s">
        <v>2867</v>
      </c>
    </row>
    <row r="796" spans="1:24" hidden="1" x14ac:dyDescent="0.25">
      <c r="A796">
        <v>10400</v>
      </c>
      <c r="B796">
        <v>58</v>
      </c>
      <c r="C796" s="2">
        <v>100</v>
      </c>
      <c r="D796" s="3">
        <v>6</v>
      </c>
      <c r="E796" s="4">
        <f>Table1[[#This Row],[PRICEEACH]]*Table1[[#This Row],[QUANTITYORDERED]]</f>
        <v>5800</v>
      </c>
      <c r="F796" s="1">
        <v>38446</v>
      </c>
      <c r="G796" s="12" t="s">
        <v>2848</v>
      </c>
      <c r="H796">
        <v>2</v>
      </c>
      <c r="I796">
        <v>4</v>
      </c>
      <c r="J796" s="3">
        <v>2005</v>
      </c>
      <c r="K796" s="3" t="s">
        <v>3468</v>
      </c>
      <c r="L796">
        <v>105</v>
      </c>
      <c r="M796" t="s">
        <v>3219</v>
      </c>
      <c r="N796" t="s">
        <v>3416</v>
      </c>
      <c r="O796" s="10">
        <v>4085553659</v>
      </c>
      <c r="P796" t="s">
        <v>3417</v>
      </c>
      <c r="Q796" t="s">
        <v>3418</v>
      </c>
      <c r="R796" t="s">
        <v>2870</v>
      </c>
      <c r="S796" t="s">
        <v>2853</v>
      </c>
      <c r="T796">
        <v>94217</v>
      </c>
      <c r="U796" t="s">
        <v>2854</v>
      </c>
      <c r="V796" t="s">
        <v>2898</v>
      </c>
      <c r="W796" t="s">
        <v>3078</v>
      </c>
      <c r="X796" t="s">
        <v>2931</v>
      </c>
    </row>
    <row r="797" spans="1:24" hidden="1" x14ac:dyDescent="0.25">
      <c r="A797">
        <v>10400</v>
      </c>
      <c r="B797">
        <v>64</v>
      </c>
      <c r="C797" s="2">
        <v>100</v>
      </c>
      <c r="D797" s="3">
        <v>9</v>
      </c>
      <c r="E797" s="4">
        <f>Table1[[#This Row],[PRICEEACH]]*Table1[[#This Row],[QUANTITYORDERED]]</f>
        <v>6400</v>
      </c>
      <c r="F797" s="1">
        <v>38446</v>
      </c>
      <c r="G797" s="12" t="s">
        <v>2848</v>
      </c>
      <c r="H797">
        <v>2</v>
      </c>
      <c r="I797">
        <v>4</v>
      </c>
      <c r="J797" s="3">
        <v>2005</v>
      </c>
      <c r="K797" s="3" t="s">
        <v>3331</v>
      </c>
      <c r="L797">
        <v>136</v>
      </c>
      <c r="M797" t="s">
        <v>3035</v>
      </c>
      <c r="N797" t="s">
        <v>3416</v>
      </c>
      <c r="O797" s="10">
        <v>4085553659</v>
      </c>
      <c r="P797" t="s">
        <v>3417</v>
      </c>
      <c r="Q797" t="s">
        <v>3418</v>
      </c>
      <c r="R797" t="s">
        <v>2870</v>
      </c>
      <c r="S797" t="s">
        <v>2853</v>
      </c>
      <c r="T797">
        <v>94217</v>
      </c>
      <c r="U797" t="s">
        <v>2854</v>
      </c>
      <c r="V797" t="s">
        <v>2898</v>
      </c>
      <c r="W797" t="s">
        <v>3078</v>
      </c>
      <c r="X797" t="s">
        <v>2931</v>
      </c>
    </row>
    <row r="798" spans="1:24" hidden="1" x14ac:dyDescent="0.25">
      <c r="A798">
        <v>10401</v>
      </c>
      <c r="B798">
        <v>11</v>
      </c>
      <c r="C798" s="2">
        <v>100</v>
      </c>
      <c r="D798" s="3">
        <v>8</v>
      </c>
      <c r="E798" s="4">
        <f>Table1[[#This Row],[PRICEEACH]]*Table1[[#This Row],[QUANTITYORDERED]]</f>
        <v>1100</v>
      </c>
      <c r="F798" s="1">
        <v>38446</v>
      </c>
      <c r="G798" s="14" t="s">
        <v>3419</v>
      </c>
      <c r="H798">
        <v>2</v>
      </c>
      <c r="I798">
        <v>4</v>
      </c>
      <c r="J798" s="3">
        <v>2005</v>
      </c>
      <c r="K798" s="3" t="s">
        <v>3181</v>
      </c>
      <c r="L798">
        <v>91</v>
      </c>
      <c r="M798" t="s">
        <v>3269</v>
      </c>
      <c r="N798" t="s">
        <v>3306</v>
      </c>
      <c r="O798" s="10">
        <v>2015559350</v>
      </c>
      <c r="P798" t="s">
        <v>3307</v>
      </c>
      <c r="Q798" t="s">
        <v>2900</v>
      </c>
      <c r="R798" t="s">
        <v>2901</v>
      </c>
      <c r="S798" t="s">
        <v>2853</v>
      </c>
      <c r="T798">
        <v>94019</v>
      </c>
      <c r="U798" t="s">
        <v>2854</v>
      </c>
      <c r="V798" t="s">
        <v>2873</v>
      </c>
      <c r="W798" t="s">
        <v>2902</v>
      </c>
      <c r="X798" t="s">
        <v>2857</v>
      </c>
    </row>
    <row r="799" spans="1:24" hidden="1" x14ac:dyDescent="0.25">
      <c r="A799">
        <v>10401</v>
      </c>
      <c r="B799">
        <v>56</v>
      </c>
      <c r="C799" s="2">
        <v>35.35</v>
      </c>
      <c r="D799" s="3">
        <v>7</v>
      </c>
      <c r="E799" s="4">
        <f>Table1[[#This Row],[PRICEEACH]]*Table1[[#This Row],[QUANTITYORDERED]]</f>
        <v>1979.6000000000001</v>
      </c>
      <c r="F799" s="1">
        <v>38446</v>
      </c>
      <c r="G799" s="14" t="s">
        <v>3419</v>
      </c>
      <c r="H799">
        <v>2</v>
      </c>
      <c r="I799">
        <v>4</v>
      </c>
      <c r="J799" s="3">
        <v>2005</v>
      </c>
      <c r="K799" s="3" t="s">
        <v>3468</v>
      </c>
      <c r="L799">
        <v>43</v>
      </c>
      <c r="M799" t="s">
        <v>3264</v>
      </c>
      <c r="N799" t="s">
        <v>3306</v>
      </c>
      <c r="O799" s="10">
        <v>2015559350</v>
      </c>
      <c r="P799" t="s">
        <v>3307</v>
      </c>
      <c r="Q799" t="s">
        <v>2900</v>
      </c>
      <c r="R799" t="s">
        <v>2901</v>
      </c>
      <c r="S799" t="s">
        <v>2853</v>
      </c>
      <c r="T799">
        <v>94019</v>
      </c>
      <c r="U799" t="s">
        <v>2854</v>
      </c>
      <c r="V799" t="s">
        <v>2873</v>
      </c>
      <c r="W799" t="s">
        <v>2902</v>
      </c>
      <c r="X799" t="s">
        <v>2857</v>
      </c>
    </row>
    <row r="800" spans="1:24" hidden="1" x14ac:dyDescent="0.25">
      <c r="A800">
        <v>10401</v>
      </c>
      <c r="B800">
        <v>21</v>
      </c>
      <c r="C800" s="2">
        <v>96.11</v>
      </c>
      <c r="D800" s="3">
        <v>2</v>
      </c>
      <c r="E800" s="4">
        <f>Table1[[#This Row],[PRICEEACH]]*Table1[[#This Row],[QUANTITYORDERED]]</f>
        <v>2018.31</v>
      </c>
      <c r="F800" s="1">
        <v>38446</v>
      </c>
      <c r="G800" s="14" t="s">
        <v>3419</v>
      </c>
      <c r="H800">
        <v>2</v>
      </c>
      <c r="I800">
        <v>4</v>
      </c>
      <c r="J800" s="3">
        <v>2005</v>
      </c>
      <c r="K800" s="3" t="s">
        <v>3181</v>
      </c>
      <c r="L800">
        <v>118</v>
      </c>
      <c r="M800" t="s">
        <v>3275</v>
      </c>
      <c r="N800" t="s">
        <v>3306</v>
      </c>
      <c r="O800" s="10">
        <v>2015559350</v>
      </c>
      <c r="P800" t="s">
        <v>3307</v>
      </c>
      <c r="Q800" t="s">
        <v>2900</v>
      </c>
      <c r="R800" t="s">
        <v>2901</v>
      </c>
      <c r="S800" t="s">
        <v>2853</v>
      </c>
      <c r="T800">
        <v>94019</v>
      </c>
      <c r="U800" t="s">
        <v>2854</v>
      </c>
      <c r="V800" t="s">
        <v>2873</v>
      </c>
      <c r="W800" t="s">
        <v>2902</v>
      </c>
      <c r="X800" t="s">
        <v>2857</v>
      </c>
    </row>
    <row r="801" spans="1:24" hidden="1" x14ac:dyDescent="0.25">
      <c r="A801">
        <v>10401</v>
      </c>
      <c r="B801">
        <v>28</v>
      </c>
      <c r="C801" s="2">
        <v>72.55</v>
      </c>
      <c r="D801" s="3">
        <v>11</v>
      </c>
      <c r="E801" s="4">
        <f>Table1[[#This Row],[PRICEEACH]]*Table1[[#This Row],[QUANTITYORDERED]]</f>
        <v>2031.3999999999999</v>
      </c>
      <c r="F801" s="1">
        <v>38446</v>
      </c>
      <c r="G801" s="14" t="s">
        <v>3419</v>
      </c>
      <c r="H801">
        <v>2</v>
      </c>
      <c r="I801">
        <v>4</v>
      </c>
      <c r="J801" s="3">
        <v>2005</v>
      </c>
      <c r="K801" s="3" t="s">
        <v>3181</v>
      </c>
      <c r="L801">
        <v>74</v>
      </c>
      <c r="M801" t="s">
        <v>3279</v>
      </c>
      <c r="N801" t="s">
        <v>3306</v>
      </c>
      <c r="O801" s="10">
        <v>2015559350</v>
      </c>
      <c r="P801" t="s">
        <v>3307</v>
      </c>
      <c r="Q801" t="s">
        <v>2900</v>
      </c>
      <c r="R801" t="s">
        <v>2901</v>
      </c>
      <c r="S801" t="s">
        <v>2853</v>
      </c>
      <c r="T801">
        <v>94019</v>
      </c>
      <c r="U801" t="s">
        <v>2854</v>
      </c>
      <c r="V801" t="s">
        <v>2873</v>
      </c>
      <c r="W801" t="s">
        <v>2902</v>
      </c>
      <c r="X801" t="s">
        <v>2857</v>
      </c>
    </row>
    <row r="802" spans="1:24" hidden="1" x14ac:dyDescent="0.25">
      <c r="A802">
        <v>10401</v>
      </c>
      <c r="B802">
        <v>42</v>
      </c>
      <c r="C802" s="2">
        <v>76.03</v>
      </c>
      <c r="D802" s="3">
        <v>3</v>
      </c>
      <c r="E802" s="4">
        <f>Table1[[#This Row],[PRICEEACH]]*Table1[[#This Row],[QUANTITYORDERED]]</f>
        <v>3193.26</v>
      </c>
      <c r="F802" s="1">
        <v>38446</v>
      </c>
      <c r="G802" s="14" t="s">
        <v>3419</v>
      </c>
      <c r="H802">
        <v>2</v>
      </c>
      <c r="I802">
        <v>4</v>
      </c>
      <c r="J802" s="3">
        <v>2005</v>
      </c>
      <c r="K802" s="3" t="s">
        <v>3181</v>
      </c>
      <c r="L802">
        <v>84</v>
      </c>
      <c r="M802" t="s">
        <v>3201</v>
      </c>
      <c r="N802" t="s">
        <v>3306</v>
      </c>
      <c r="O802" s="10">
        <v>2015559350</v>
      </c>
      <c r="P802" t="s">
        <v>3307</v>
      </c>
      <c r="Q802" t="s">
        <v>2900</v>
      </c>
      <c r="R802" t="s">
        <v>2901</v>
      </c>
      <c r="S802" t="s">
        <v>2853</v>
      </c>
      <c r="T802">
        <v>94019</v>
      </c>
      <c r="U802" t="s">
        <v>2854</v>
      </c>
      <c r="V802" t="s">
        <v>2873</v>
      </c>
      <c r="W802" t="s">
        <v>2902</v>
      </c>
      <c r="X802" t="s">
        <v>2867</v>
      </c>
    </row>
    <row r="803" spans="1:24" hidden="1" x14ac:dyDescent="0.25">
      <c r="A803">
        <v>10401</v>
      </c>
      <c r="B803">
        <v>38</v>
      </c>
      <c r="C803" s="2">
        <v>96.29</v>
      </c>
      <c r="D803" s="3">
        <v>5</v>
      </c>
      <c r="E803" s="4">
        <f>Table1[[#This Row],[PRICEEACH]]*Table1[[#This Row],[QUANTITYORDERED]]</f>
        <v>3659.0200000000004</v>
      </c>
      <c r="F803" s="1">
        <v>38446</v>
      </c>
      <c r="G803" s="14" t="s">
        <v>3419</v>
      </c>
      <c r="H803">
        <v>2</v>
      </c>
      <c r="I803">
        <v>4</v>
      </c>
      <c r="J803" s="3">
        <v>2005</v>
      </c>
      <c r="K803" s="3" t="s">
        <v>3181</v>
      </c>
      <c r="L803">
        <v>109</v>
      </c>
      <c r="M803" t="s">
        <v>3231</v>
      </c>
      <c r="N803" t="s">
        <v>3306</v>
      </c>
      <c r="O803" s="10">
        <v>2015559350</v>
      </c>
      <c r="P803" t="s">
        <v>3307</v>
      </c>
      <c r="Q803" t="s">
        <v>2900</v>
      </c>
      <c r="R803" t="s">
        <v>2901</v>
      </c>
      <c r="S803" t="s">
        <v>2853</v>
      </c>
      <c r="T803">
        <v>94019</v>
      </c>
      <c r="U803" t="s">
        <v>2854</v>
      </c>
      <c r="V803" t="s">
        <v>2873</v>
      </c>
      <c r="W803" t="s">
        <v>2902</v>
      </c>
      <c r="X803" t="s">
        <v>2867</v>
      </c>
    </row>
    <row r="804" spans="1:24" hidden="1" x14ac:dyDescent="0.25">
      <c r="A804">
        <v>10401</v>
      </c>
      <c r="B804">
        <v>64</v>
      </c>
      <c r="C804" s="2">
        <v>60.05</v>
      </c>
      <c r="D804" s="3">
        <v>12</v>
      </c>
      <c r="E804" s="4">
        <f>Table1[[#This Row],[PRICEEACH]]*Table1[[#This Row],[QUANTITYORDERED]]</f>
        <v>3843.2</v>
      </c>
      <c r="F804" s="1">
        <v>38446</v>
      </c>
      <c r="G804" s="14" t="s">
        <v>3419</v>
      </c>
      <c r="H804">
        <v>2</v>
      </c>
      <c r="I804">
        <v>4</v>
      </c>
      <c r="J804" s="3">
        <v>2005</v>
      </c>
      <c r="K804" s="3" t="s">
        <v>3181</v>
      </c>
      <c r="L804">
        <v>68</v>
      </c>
      <c r="M804" t="s">
        <v>3250</v>
      </c>
      <c r="N804" t="s">
        <v>3306</v>
      </c>
      <c r="O804" s="10">
        <v>2015559350</v>
      </c>
      <c r="P804" t="s">
        <v>3307</v>
      </c>
      <c r="Q804" t="s">
        <v>2900</v>
      </c>
      <c r="R804" t="s">
        <v>2901</v>
      </c>
      <c r="S804" t="s">
        <v>2853</v>
      </c>
      <c r="T804">
        <v>94019</v>
      </c>
      <c r="U804" t="s">
        <v>2854</v>
      </c>
      <c r="V804" t="s">
        <v>2873</v>
      </c>
      <c r="W804" t="s">
        <v>2902</v>
      </c>
      <c r="X804" t="s">
        <v>2867</v>
      </c>
    </row>
    <row r="805" spans="1:24" hidden="1" x14ac:dyDescent="0.25">
      <c r="A805">
        <v>10401</v>
      </c>
      <c r="B805">
        <v>52</v>
      </c>
      <c r="C805" s="2">
        <v>81.14</v>
      </c>
      <c r="D805" s="3">
        <v>4</v>
      </c>
      <c r="E805" s="4">
        <f>Table1[[#This Row],[PRICEEACH]]*Table1[[#This Row],[QUANTITYORDERED]]</f>
        <v>4219.28</v>
      </c>
      <c r="F805" s="1">
        <v>38446</v>
      </c>
      <c r="G805" s="14" t="s">
        <v>3419</v>
      </c>
      <c r="H805">
        <v>2</v>
      </c>
      <c r="I805">
        <v>4</v>
      </c>
      <c r="J805" s="3">
        <v>2005</v>
      </c>
      <c r="K805" s="3" t="s">
        <v>3181</v>
      </c>
      <c r="L805">
        <v>72</v>
      </c>
      <c r="M805" t="s">
        <v>3254</v>
      </c>
      <c r="N805" t="s">
        <v>3306</v>
      </c>
      <c r="O805" s="10">
        <v>2015559350</v>
      </c>
      <c r="P805" t="s">
        <v>3307</v>
      </c>
      <c r="Q805" t="s">
        <v>2900</v>
      </c>
      <c r="R805" t="s">
        <v>2901</v>
      </c>
      <c r="S805" t="s">
        <v>2853</v>
      </c>
      <c r="T805">
        <v>94019</v>
      </c>
      <c r="U805" t="s">
        <v>2854</v>
      </c>
      <c r="V805" t="s">
        <v>2873</v>
      </c>
      <c r="W805" t="s">
        <v>2902</v>
      </c>
      <c r="X805" t="s">
        <v>2867</v>
      </c>
    </row>
    <row r="806" spans="1:24" hidden="1" x14ac:dyDescent="0.25">
      <c r="A806">
        <v>10401</v>
      </c>
      <c r="B806">
        <v>62</v>
      </c>
      <c r="C806" s="2">
        <v>77.73</v>
      </c>
      <c r="D806" s="3">
        <v>6</v>
      </c>
      <c r="E806" s="4">
        <f>Table1[[#This Row],[PRICEEACH]]*Table1[[#This Row],[QUANTITYORDERED]]</f>
        <v>4819.26</v>
      </c>
      <c r="F806" s="1">
        <v>38446</v>
      </c>
      <c r="G806" s="14" t="s">
        <v>3419</v>
      </c>
      <c r="H806">
        <v>2</v>
      </c>
      <c r="I806">
        <v>4</v>
      </c>
      <c r="J806" s="3">
        <v>2005</v>
      </c>
      <c r="K806" s="3" t="s">
        <v>3468</v>
      </c>
      <c r="L806">
        <v>68</v>
      </c>
      <c r="M806" t="s">
        <v>3262</v>
      </c>
      <c r="N806" t="s">
        <v>3306</v>
      </c>
      <c r="O806" s="10">
        <v>2015559350</v>
      </c>
      <c r="P806" t="s">
        <v>3307</v>
      </c>
      <c r="Q806" t="s">
        <v>2900</v>
      </c>
      <c r="R806" t="s">
        <v>2901</v>
      </c>
      <c r="S806" t="s">
        <v>2853</v>
      </c>
      <c r="T806">
        <v>94019</v>
      </c>
      <c r="U806" t="s">
        <v>2854</v>
      </c>
      <c r="V806" t="s">
        <v>2873</v>
      </c>
      <c r="W806" t="s">
        <v>2902</v>
      </c>
      <c r="X806" t="s">
        <v>2867</v>
      </c>
    </row>
    <row r="807" spans="1:24" hidden="1" x14ac:dyDescent="0.25">
      <c r="A807">
        <v>10401</v>
      </c>
      <c r="B807">
        <v>49</v>
      </c>
      <c r="C807" s="2">
        <v>100</v>
      </c>
      <c r="D807" s="3">
        <v>1</v>
      </c>
      <c r="E807" s="4">
        <f>Table1[[#This Row],[PRICEEACH]]*Table1[[#This Row],[QUANTITYORDERED]]</f>
        <v>4900</v>
      </c>
      <c r="F807" s="1">
        <v>38446</v>
      </c>
      <c r="G807" s="14" t="s">
        <v>3419</v>
      </c>
      <c r="H807">
        <v>2</v>
      </c>
      <c r="I807">
        <v>4</v>
      </c>
      <c r="J807" s="3">
        <v>2005</v>
      </c>
      <c r="K807" s="3" t="s">
        <v>2849</v>
      </c>
      <c r="L807">
        <v>99</v>
      </c>
      <c r="M807" t="s">
        <v>3257</v>
      </c>
      <c r="N807" t="s">
        <v>3306</v>
      </c>
      <c r="O807" s="10">
        <v>2015559350</v>
      </c>
      <c r="P807" t="s">
        <v>3307</v>
      </c>
      <c r="Q807" t="s">
        <v>2900</v>
      </c>
      <c r="R807" t="s">
        <v>2901</v>
      </c>
      <c r="S807" t="s">
        <v>2853</v>
      </c>
      <c r="T807">
        <v>94019</v>
      </c>
      <c r="U807" t="s">
        <v>2854</v>
      </c>
      <c r="V807" t="s">
        <v>2873</v>
      </c>
      <c r="W807" t="s">
        <v>2902</v>
      </c>
      <c r="X807" t="s">
        <v>2867</v>
      </c>
    </row>
    <row r="808" spans="1:24" hidden="1" x14ac:dyDescent="0.25">
      <c r="A808">
        <v>10401</v>
      </c>
      <c r="B808">
        <v>77</v>
      </c>
      <c r="C808" s="2">
        <v>92</v>
      </c>
      <c r="D808" s="3">
        <v>9</v>
      </c>
      <c r="E808" s="4">
        <f>Table1[[#This Row],[PRICEEACH]]*Table1[[#This Row],[QUANTITYORDERED]]</f>
        <v>7084</v>
      </c>
      <c r="F808" s="1">
        <v>38446</v>
      </c>
      <c r="G808" s="14" t="s">
        <v>3419</v>
      </c>
      <c r="H808">
        <v>2</v>
      </c>
      <c r="I808">
        <v>4</v>
      </c>
      <c r="J808" s="3">
        <v>2005</v>
      </c>
      <c r="K808" s="3" t="s">
        <v>3181</v>
      </c>
      <c r="L808">
        <v>80</v>
      </c>
      <c r="M808" t="s">
        <v>3276</v>
      </c>
      <c r="N808" t="s">
        <v>3306</v>
      </c>
      <c r="O808" s="10">
        <v>2015559350</v>
      </c>
      <c r="P808" t="s">
        <v>3307</v>
      </c>
      <c r="Q808" t="s">
        <v>2900</v>
      </c>
      <c r="R808" t="s">
        <v>2901</v>
      </c>
      <c r="S808" t="s">
        <v>2853</v>
      </c>
      <c r="T808">
        <v>94019</v>
      </c>
      <c r="U808" t="s">
        <v>2854</v>
      </c>
      <c r="V808" t="s">
        <v>2873</v>
      </c>
      <c r="W808" t="s">
        <v>2902</v>
      </c>
      <c r="X808" t="s">
        <v>2931</v>
      </c>
    </row>
    <row r="809" spans="1:24" hidden="1" x14ac:dyDescent="0.25">
      <c r="A809">
        <v>10401</v>
      </c>
      <c r="B809">
        <v>85</v>
      </c>
      <c r="C809" s="2">
        <v>88.75</v>
      </c>
      <c r="D809" s="3">
        <v>10</v>
      </c>
      <c r="E809" s="4">
        <f>Table1[[#This Row],[PRICEEACH]]*Table1[[#This Row],[QUANTITYORDERED]]</f>
        <v>7543.75</v>
      </c>
      <c r="F809" s="1">
        <v>38446</v>
      </c>
      <c r="G809" s="14" t="s">
        <v>3419</v>
      </c>
      <c r="H809">
        <v>2</v>
      </c>
      <c r="I809">
        <v>4</v>
      </c>
      <c r="J809" s="3">
        <v>2005</v>
      </c>
      <c r="K809" s="3" t="s">
        <v>3181</v>
      </c>
      <c r="L809">
        <v>99</v>
      </c>
      <c r="M809" t="s">
        <v>3272</v>
      </c>
      <c r="N809" t="s">
        <v>3306</v>
      </c>
      <c r="O809" s="10">
        <v>2015559350</v>
      </c>
      <c r="P809" t="s">
        <v>3307</v>
      </c>
      <c r="Q809" t="s">
        <v>2900</v>
      </c>
      <c r="R809" t="s">
        <v>2901</v>
      </c>
      <c r="S809" t="s">
        <v>2853</v>
      </c>
      <c r="T809">
        <v>94019</v>
      </c>
      <c r="U809" t="s">
        <v>2854</v>
      </c>
      <c r="V809" t="s">
        <v>2873</v>
      </c>
      <c r="W809" t="s">
        <v>2902</v>
      </c>
      <c r="X809" t="s">
        <v>2931</v>
      </c>
    </row>
    <row r="810" spans="1:24" hidden="1" x14ac:dyDescent="0.25">
      <c r="A810">
        <v>10402</v>
      </c>
      <c r="B810">
        <v>55</v>
      </c>
      <c r="C810" s="2">
        <v>55.72</v>
      </c>
      <c r="D810" s="3">
        <v>2</v>
      </c>
      <c r="E810" s="4">
        <f>Table1[[#This Row],[PRICEEACH]]*Table1[[#This Row],[QUANTITYORDERED]]</f>
        <v>3064.6</v>
      </c>
      <c r="F810" s="1">
        <v>38446</v>
      </c>
      <c r="G810" s="12" t="s">
        <v>2848</v>
      </c>
      <c r="H810">
        <v>2</v>
      </c>
      <c r="I810">
        <v>4</v>
      </c>
      <c r="J810" s="3">
        <v>2005</v>
      </c>
      <c r="K810" s="3" t="s">
        <v>2849</v>
      </c>
      <c r="L810">
        <v>60</v>
      </c>
      <c r="M810" t="s">
        <v>3202</v>
      </c>
      <c r="N810" t="s">
        <v>3301</v>
      </c>
      <c r="O810" s="10" t="s">
        <v>3302</v>
      </c>
      <c r="P810" t="s">
        <v>2888</v>
      </c>
      <c r="Q810" t="s">
        <v>2865</v>
      </c>
      <c r="R810" t="s">
        <v>3484</v>
      </c>
      <c r="S810" t="s">
        <v>2860</v>
      </c>
      <c r="T810">
        <v>75016</v>
      </c>
      <c r="U810" t="s">
        <v>2861</v>
      </c>
      <c r="V810" t="s">
        <v>2889</v>
      </c>
      <c r="W810" t="s">
        <v>2890</v>
      </c>
      <c r="X810" t="s">
        <v>2867</v>
      </c>
    </row>
    <row r="811" spans="1:24" hidden="1" x14ac:dyDescent="0.25">
      <c r="A811">
        <v>10402</v>
      </c>
      <c r="B811">
        <v>45</v>
      </c>
      <c r="C811" s="2">
        <v>100</v>
      </c>
      <c r="D811" s="3">
        <v>1</v>
      </c>
      <c r="E811" s="4">
        <f>Table1[[#This Row],[PRICEEACH]]*Table1[[#This Row],[QUANTITYORDERED]]</f>
        <v>4500</v>
      </c>
      <c r="F811" s="1">
        <v>38446</v>
      </c>
      <c r="G811" s="12" t="s">
        <v>2848</v>
      </c>
      <c r="H811">
        <v>2</v>
      </c>
      <c r="I811">
        <v>4</v>
      </c>
      <c r="J811" s="3">
        <v>2005</v>
      </c>
      <c r="K811" s="3" t="s">
        <v>2849</v>
      </c>
      <c r="L811">
        <v>118</v>
      </c>
      <c r="M811" t="s">
        <v>3023</v>
      </c>
      <c r="N811" t="s">
        <v>3301</v>
      </c>
      <c r="O811" s="10" t="s">
        <v>3302</v>
      </c>
      <c r="P811" t="s">
        <v>2888</v>
      </c>
      <c r="Q811" t="s">
        <v>2865</v>
      </c>
      <c r="R811" t="s">
        <v>3484</v>
      </c>
      <c r="S811" t="s">
        <v>2860</v>
      </c>
      <c r="T811">
        <v>75016</v>
      </c>
      <c r="U811" t="s">
        <v>2861</v>
      </c>
      <c r="V811" t="s">
        <v>2889</v>
      </c>
      <c r="W811" t="s">
        <v>2890</v>
      </c>
      <c r="X811" t="s">
        <v>2867</v>
      </c>
    </row>
    <row r="812" spans="1:24" hidden="1" x14ac:dyDescent="0.25">
      <c r="A812">
        <v>10402</v>
      </c>
      <c r="B812">
        <v>59</v>
      </c>
      <c r="C812" s="2">
        <v>87.6</v>
      </c>
      <c r="D812" s="3">
        <v>3</v>
      </c>
      <c r="E812" s="4">
        <f>Table1[[#This Row],[PRICEEACH]]*Table1[[#This Row],[QUANTITYORDERED]]</f>
        <v>5168.3999999999996</v>
      </c>
      <c r="F812" s="1">
        <v>38446</v>
      </c>
      <c r="G812" s="12" t="s">
        <v>2848</v>
      </c>
      <c r="H812">
        <v>2</v>
      </c>
      <c r="I812">
        <v>4</v>
      </c>
      <c r="J812" s="3">
        <v>2005</v>
      </c>
      <c r="K812" s="3" t="s">
        <v>2849</v>
      </c>
      <c r="L812">
        <v>76</v>
      </c>
      <c r="M812" t="s">
        <v>3233</v>
      </c>
      <c r="N812" t="s">
        <v>3301</v>
      </c>
      <c r="O812" s="10" t="s">
        <v>3302</v>
      </c>
      <c r="P812" t="s">
        <v>2888</v>
      </c>
      <c r="Q812" t="s">
        <v>2865</v>
      </c>
      <c r="R812" t="s">
        <v>3484</v>
      </c>
      <c r="S812" t="s">
        <v>2860</v>
      </c>
      <c r="T812">
        <v>75016</v>
      </c>
      <c r="U812" t="s">
        <v>2861</v>
      </c>
      <c r="V812" t="s">
        <v>2889</v>
      </c>
      <c r="W812" t="s">
        <v>2890</v>
      </c>
      <c r="X812" t="s">
        <v>2867</v>
      </c>
    </row>
    <row r="813" spans="1:24" hidden="1" x14ac:dyDescent="0.25">
      <c r="A813">
        <v>10403</v>
      </c>
      <c r="B813">
        <v>30</v>
      </c>
      <c r="C813" s="2">
        <v>40.229999999999997</v>
      </c>
      <c r="D813" s="3">
        <v>2</v>
      </c>
      <c r="E813" s="4">
        <f>Table1[[#This Row],[PRICEEACH]]*Table1[[#This Row],[QUANTITYORDERED]]</f>
        <v>1206.8999999999999</v>
      </c>
      <c r="F813" s="1">
        <v>38446</v>
      </c>
      <c r="G813" s="12" t="s">
        <v>2848</v>
      </c>
      <c r="H813">
        <v>2</v>
      </c>
      <c r="I813">
        <v>4</v>
      </c>
      <c r="J813" s="3">
        <v>2005</v>
      </c>
      <c r="K813" s="3" t="s">
        <v>2849</v>
      </c>
      <c r="L813">
        <v>40</v>
      </c>
      <c r="M813" t="s">
        <v>3258</v>
      </c>
      <c r="N813" t="s">
        <v>2940</v>
      </c>
      <c r="O813" s="10" t="s">
        <v>3326</v>
      </c>
      <c r="P813" t="s">
        <v>3327</v>
      </c>
      <c r="Q813" t="s">
        <v>2941</v>
      </c>
      <c r="R813" t="s">
        <v>3483</v>
      </c>
      <c r="S813" t="s">
        <v>2942</v>
      </c>
      <c r="T813" t="s">
        <v>3328</v>
      </c>
      <c r="U813" t="s">
        <v>2861</v>
      </c>
      <c r="V813" t="s">
        <v>2943</v>
      </c>
      <c r="W813" t="s">
        <v>2944</v>
      </c>
      <c r="X813" t="s">
        <v>2857</v>
      </c>
    </row>
    <row r="814" spans="1:24" hidden="1" x14ac:dyDescent="0.25">
      <c r="A814">
        <v>10403</v>
      </c>
      <c r="B814">
        <v>36</v>
      </c>
      <c r="C814" s="2">
        <v>52.22</v>
      </c>
      <c r="D814" s="3">
        <v>1</v>
      </c>
      <c r="E814" s="4">
        <f>Table1[[#This Row],[PRICEEACH]]*Table1[[#This Row],[QUANTITYORDERED]]</f>
        <v>1879.92</v>
      </c>
      <c r="F814" s="1">
        <v>38446</v>
      </c>
      <c r="G814" s="12" t="s">
        <v>2848</v>
      </c>
      <c r="H814">
        <v>2</v>
      </c>
      <c r="I814">
        <v>4</v>
      </c>
      <c r="J814" s="3">
        <v>2005</v>
      </c>
      <c r="K814" s="3" t="s">
        <v>2849</v>
      </c>
      <c r="L814">
        <v>62</v>
      </c>
      <c r="M814" t="s">
        <v>3218</v>
      </c>
      <c r="N814" t="s">
        <v>2940</v>
      </c>
      <c r="O814" s="10" t="s">
        <v>3326</v>
      </c>
      <c r="P814" t="s">
        <v>3327</v>
      </c>
      <c r="Q814" t="s">
        <v>2941</v>
      </c>
      <c r="R814" t="s">
        <v>3483</v>
      </c>
      <c r="S814" t="s">
        <v>2942</v>
      </c>
      <c r="T814" t="s">
        <v>3328</v>
      </c>
      <c r="U814" t="s">
        <v>2861</v>
      </c>
      <c r="V814" t="s">
        <v>2943</v>
      </c>
      <c r="W814" t="s">
        <v>2944</v>
      </c>
      <c r="X814" t="s">
        <v>2857</v>
      </c>
    </row>
    <row r="815" spans="1:24" hidden="1" x14ac:dyDescent="0.25">
      <c r="A815">
        <v>10403</v>
      </c>
      <c r="B815">
        <v>31</v>
      </c>
      <c r="C815" s="2">
        <v>68.34</v>
      </c>
      <c r="D815" s="3">
        <v>3</v>
      </c>
      <c r="E815" s="4">
        <f>Table1[[#This Row],[PRICEEACH]]*Table1[[#This Row],[QUANTITYORDERED]]</f>
        <v>2118.54</v>
      </c>
      <c r="F815" s="1">
        <v>38446</v>
      </c>
      <c r="G815" s="12" t="s">
        <v>2848</v>
      </c>
      <c r="H815">
        <v>2</v>
      </c>
      <c r="I815">
        <v>4</v>
      </c>
      <c r="J815" s="3">
        <v>2005</v>
      </c>
      <c r="K815" s="3" t="s">
        <v>2849</v>
      </c>
      <c r="L815">
        <v>81</v>
      </c>
      <c r="M815" t="s">
        <v>3267</v>
      </c>
      <c r="N815" t="s">
        <v>2940</v>
      </c>
      <c r="O815" s="10" t="s">
        <v>3326</v>
      </c>
      <c r="P815" t="s">
        <v>3327</v>
      </c>
      <c r="Q815" t="s">
        <v>2941</v>
      </c>
      <c r="R815" t="s">
        <v>3483</v>
      </c>
      <c r="S815" t="s">
        <v>2942</v>
      </c>
      <c r="T815" t="s">
        <v>3328</v>
      </c>
      <c r="U815" t="s">
        <v>2861</v>
      </c>
      <c r="V815" t="s">
        <v>2943</v>
      </c>
      <c r="W815" t="s">
        <v>2944</v>
      </c>
      <c r="X815" t="s">
        <v>2857</v>
      </c>
    </row>
    <row r="816" spans="1:24" hidden="1" x14ac:dyDescent="0.25">
      <c r="A816">
        <v>10403</v>
      </c>
      <c r="B816">
        <v>27</v>
      </c>
      <c r="C816" s="2">
        <v>79.650000000000006</v>
      </c>
      <c r="D816" s="3">
        <v>4</v>
      </c>
      <c r="E816" s="4">
        <f>Table1[[#This Row],[PRICEEACH]]*Table1[[#This Row],[QUANTITYORDERED]]</f>
        <v>2150.5500000000002</v>
      </c>
      <c r="F816" s="1">
        <v>38446</v>
      </c>
      <c r="G816" s="12" t="s">
        <v>2848</v>
      </c>
      <c r="H816">
        <v>2</v>
      </c>
      <c r="I816">
        <v>4</v>
      </c>
      <c r="J816" s="3">
        <v>2005</v>
      </c>
      <c r="K816" s="3" t="s">
        <v>2849</v>
      </c>
      <c r="L816">
        <v>69</v>
      </c>
      <c r="M816" t="s">
        <v>3237</v>
      </c>
      <c r="N816" t="s">
        <v>2940</v>
      </c>
      <c r="O816" s="10" t="s">
        <v>3326</v>
      </c>
      <c r="P816" t="s">
        <v>3327</v>
      </c>
      <c r="Q816" t="s">
        <v>2941</v>
      </c>
      <c r="R816" t="s">
        <v>3483</v>
      </c>
      <c r="S816" t="s">
        <v>2942</v>
      </c>
      <c r="T816" t="s">
        <v>3328</v>
      </c>
      <c r="U816" t="s">
        <v>2861</v>
      </c>
      <c r="V816" t="s">
        <v>2943</v>
      </c>
      <c r="W816" t="s">
        <v>2944</v>
      </c>
      <c r="X816" t="s">
        <v>2857</v>
      </c>
    </row>
    <row r="817" spans="1:24" hidden="1" x14ac:dyDescent="0.25">
      <c r="A817">
        <v>10403</v>
      </c>
      <c r="B817">
        <v>24</v>
      </c>
      <c r="C817" s="2">
        <v>100</v>
      </c>
      <c r="D817" s="3">
        <v>7</v>
      </c>
      <c r="E817" s="4">
        <f>Table1[[#This Row],[PRICEEACH]]*Table1[[#This Row],[QUANTITYORDERED]]</f>
        <v>2400</v>
      </c>
      <c r="F817" s="1">
        <v>38446</v>
      </c>
      <c r="G817" s="12" t="s">
        <v>2848</v>
      </c>
      <c r="H817">
        <v>2</v>
      </c>
      <c r="I817">
        <v>4</v>
      </c>
      <c r="J817" s="3">
        <v>2005</v>
      </c>
      <c r="K817" s="3" t="s">
        <v>2849</v>
      </c>
      <c r="L817">
        <v>95</v>
      </c>
      <c r="M817" t="s">
        <v>2850</v>
      </c>
      <c r="N817" t="s">
        <v>2940</v>
      </c>
      <c r="O817" s="10" t="s">
        <v>3326</v>
      </c>
      <c r="P817" t="s">
        <v>3327</v>
      </c>
      <c r="Q817" t="s">
        <v>2941</v>
      </c>
      <c r="R817" t="s">
        <v>3483</v>
      </c>
      <c r="S817" t="s">
        <v>2942</v>
      </c>
      <c r="T817" t="s">
        <v>3328</v>
      </c>
      <c r="U817" t="s">
        <v>2861</v>
      </c>
      <c r="V817" t="s">
        <v>2943</v>
      </c>
      <c r="W817" t="s">
        <v>2944</v>
      </c>
      <c r="X817" t="s">
        <v>2857</v>
      </c>
    </row>
    <row r="818" spans="1:24" hidden="1" x14ac:dyDescent="0.25">
      <c r="A818">
        <v>10403</v>
      </c>
      <c r="B818">
        <v>45</v>
      </c>
      <c r="C818" s="2">
        <v>100</v>
      </c>
      <c r="D818" s="3">
        <v>5</v>
      </c>
      <c r="E818" s="4">
        <f>Table1[[#This Row],[PRICEEACH]]*Table1[[#This Row],[QUANTITYORDERED]]</f>
        <v>4500</v>
      </c>
      <c r="F818" s="1">
        <v>38446</v>
      </c>
      <c r="G818" s="12" t="s">
        <v>2848</v>
      </c>
      <c r="H818">
        <v>2</v>
      </c>
      <c r="I818">
        <v>4</v>
      </c>
      <c r="J818" s="3">
        <v>2005</v>
      </c>
      <c r="K818" s="3" t="s">
        <v>2849</v>
      </c>
      <c r="L818">
        <v>102</v>
      </c>
      <c r="M818" t="s">
        <v>3263</v>
      </c>
      <c r="N818" t="s">
        <v>2940</v>
      </c>
      <c r="O818" s="10" t="s">
        <v>3326</v>
      </c>
      <c r="P818" t="s">
        <v>3327</v>
      </c>
      <c r="Q818" t="s">
        <v>2941</v>
      </c>
      <c r="R818" t="s">
        <v>3483</v>
      </c>
      <c r="S818" t="s">
        <v>2942</v>
      </c>
      <c r="T818" t="s">
        <v>3328</v>
      </c>
      <c r="U818" t="s">
        <v>2861</v>
      </c>
      <c r="V818" t="s">
        <v>2943</v>
      </c>
      <c r="W818" t="s">
        <v>2944</v>
      </c>
      <c r="X818" t="s">
        <v>2867</v>
      </c>
    </row>
    <row r="819" spans="1:24" hidden="1" x14ac:dyDescent="0.25">
      <c r="A819">
        <v>10403</v>
      </c>
      <c r="B819">
        <v>46</v>
      </c>
      <c r="C819" s="2">
        <v>100</v>
      </c>
      <c r="D819" s="3">
        <v>8</v>
      </c>
      <c r="E819" s="4">
        <f>Table1[[#This Row],[PRICEEACH]]*Table1[[#This Row],[QUANTITYORDERED]]</f>
        <v>4600</v>
      </c>
      <c r="F819" s="1">
        <v>38446</v>
      </c>
      <c r="G819" s="12" t="s">
        <v>2848</v>
      </c>
      <c r="H819">
        <v>2</v>
      </c>
      <c r="I819">
        <v>4</v>
      </c>
      <c r="J819" s="3">
        <v>2005</v>
      </c>
      <c r="K819" s="3" t="s">
        <v>2849</v>
      </c>
      <c r="L819">
        <v>112</v>
      </c>
      <c r="M819" t="s">
        <v>3229</v>
      </c>
      <c r="N819" t="s">
        <v>2940</v>
      </c>
      <c r="O819" s="10" t="s">
        <v>3326</v>
      </c>
      <c r="P819" t="s">
        <v>3327</v>
      </c>
      <c r="Q819" t="s">
        <v>2941</v>
      </c>
      <c r="R819" t="s">
        <v>3483</v>
      </c>
      <c r="S819" t="s">
        <v>2942</v>
      </c>
      <c r="T819" t="s">
        <v>3328</v>
      </c>
      <c r="U819" t="s">
        <v>2861</v>
      </c>
      <c r="V819" t="s">
        <v>2943</v>
      </c>
      <c r="W819" t="s">
        <v>2944</v>
      </c>
      <c r="X819" t="s">
        <v>2867</v>
      </c>
    </row>
    <row r="820" spans="1:24" hidden="1" x14ac:dyDescent="0.25">
      <c r="A820">
        <v>10403</v>
      </c>
      <c r="B820">
        <v>66</v>
      </c>
      <c r="C820" s="2">
        <v>100</v>
      </c>
      <c r="D820" s="3">
        <v>9</v>
      </c>
      <c r="E820" s="4">
        <f>Table1[[#This Row],[PRICEEACH]]*Table1[[#This Row],[QUANTITYORDERED]]</f>
        <v>6600</v>
      </c>
      <c r="F820" s="1">
        <v>38446</v>
      </c>
      <c r="G820" s="12" t="s">
        <v>2848</v>
      </c>
      <c r="H820">
        <v>2</v>
      </c>
      <c r="I820">
        <v>4</v>
      </c>
      <c r="J820" s="3">
        <v>2005</v>
      </c>
      <c r="K820" s="3" t="s">
        <v>2849</v>
      </c>
      <c r="L820">
        <v>193</v>
      </c>
      <c r="M820" t="s">
        <v>3034</v>
      </c>
      <c r="N820" t="s">
        <v>2940</v>
      </c>
      <c r="O820" s="10" t="s">
        <v>3326</v>
      </c>
      <c r="P820" t="s">
        <v>3327</v>
      </c>
      <c r="Q820" t="s">
        <v>2941</v>
      </c>
      <c r="R820" t="s">
        <v>3483</v>
      </c>
      <c r="S820" t="s">
        <v>2942</v>
      </c>
      <c r="T820" t="s">
        <v>3328</v>
      </c>
      <c r="U820" t="s">
        <v>2861</v>
      </c>
      <c r="V820" t="s">
        <v>2943</v>
      </c>
      <c r="W820" t="s">
        <v>2944</v>
      </c>
      <c r="X820" t="s">
        <v>2931</v>
      </c>
    </row>
    <row r="821" spans="1:24" hidden="1" x14ac:dyDescent="0.25">
      <c r="A821">
        <v>10403</v>
      </c>
      <c r="B821">
        <v>66</v>
      </c>
      <c r="C821" s="2">
        <v>100</v>
      </c>
      <c r="D821" s="3">
        <v>6</v>
      </c>
      <c r="E821" s="4">
        <f>Table1[[#This Row],[PRICEEACH]]*Table1[[#This Row],[QUANTITYORDERED]]</f>
        <v>6600</v>
      </c>
      <c r="F821" s="1">
        <v>38446</v>
      </c>
      <c r="G821" s="12" t="s">
        <v>2848</v>
      </c>
      <c r="H821">
        <v>2</v>
      </c>
      <c r="I821">
        <v>4</v>
      </c>
      <c r="J821" s="3">
        <v>2005</v>
      </c>
      <c r="K821" s="3" t="s">
        <v>2849</v>
      </c>
      <c r="L821">
        <v>150</v>
      </c>
      <c r="M821" t="s">
        <v>3142</v>
      </c>
      <c r="N821" t="s">
        <v>2940</v>
      </c>
      <c r="O821" s="10" t="s">
        <v>3326</v>
      </c>
      <c r="P821" t="s">
        <v>3327</v>
      </c>
      <c r="Q821" t="s">
        <v>2941</v>
      </c>
      <c r="R821" t="s">
        <v>3483</v>
      </c>
      <c r="S821" t="s">
        <v>2942</v>
      </c>
      <c r="T821" t="s">
        <v>3328</v>
      </c>
      <c r="U821" t="s">
        <v>2861</v>
      </c>
      <c r="V821" t="s">
        <v>2943</v>
      </c>
      <c r="W821" t="s">
        <v>2944</v>
      </c>
      <c r="X821" t="s">
        <v>2931</v>
      </c>
    </row>
    <row r="822" spans="1:24" hidden="1" x14ac:dyDescent="0.25">
      <c r="A822">
        <v>10405</v>
      </c>
      <c r="B822">
        <v>47</v>
      </c>
      <c r="C822" s="2">
        <v>44.56</v>
      </c>
      <c r="D822" s="3">
        <v>2</v>
      </c>
      <c r="E822" s="4">
        <f>Table1[[#This Row],[PRICEEACH]]*Table1[[#This Row],[QUANTITYORDERED]]</f>
        <v>2094.3200000000002</v>
      </c>
      <c r="F822" s="1">
        <v>38446</v>
      </c>
      <c r="G822" s="12" t="s">
        <v>2848</v>
      </c>
      <c r="H822">
        <v>2</v>
      </c>
      <c r="I822">
        <v>4</v>
      </c>
      <c r="J822" s="3">
        <v>2005</v>
      </c>
      <c r="K822" s="3" t="s">
        <v>3331</v>
      </c>
      <c r="L822">
        <v>37</v>
      </c>
      <c r="M822" t="s">
        <v>3242</v>
      </c>
      <c r="N822" t="s">
        <v>3463</v>
      </c>
      <c r="O822" s="10" t="s">
        <v>3157</v>
      </c>
      <c r="P822" t="s">
        <v>3158</v>
      </c>
      <c r="Q822" t="s">
        <v>3159</v>
      </c>
      <c r="R822" t="s">
        <v>3504</v>
      </c>
      <c r="S822" t="s">
        <v>2860</v>
      </c>
      <c r="T822">
        <v>67000</v>
      </c>
      <c r="U822" t="s">
        <v>2861</v>
      </c>
      <c r="V822" t="s">
        <v>3160</v>
      </c>
      <c r="W822" t="s">
        <v>3161</v>
      </c>
      <c r="X822" t="s">
        <v>2857</v>
      </c>
    </row>
    <row r="823" spans="1:24" hidden="1" x14ac:dyDescent="0.25">
      <c r="A823">
        <v>10405</v>
      </c>
      <c r="B823">
        <v>61</v>
      </c>
      <c r="C823" s="2">
        <v>73.92</v>
      </c>
      <c r="D823" s="3">
        <v>4</v>
      </c>
      <c r="E823" s="4">
        <f>Table1[[#This Row],[PRICEEACH]]*Table1[[#This Row],[QUANTITYORDERED]]</f>
        <v>4509.12</v>
      </c>
      <c r="F823" s="1">
        <v>38446</v>
      </c>
      <c r="G823" s="12" t="s">
        <v>2848</v>
      </c>
      <c r="H823">
        <v>2</v>
      </c>
      <c r="I823">
        <v>4</v>
      </c>
      <c r="J823" s="3">
        <v>2005</v>
      </c>
      <c r="K823" s="3" t="s">
        <v>3331</v>
      </c>
      <c r="L823">
        <v>77</v>
      </c>
      <c r="M823" t="s">
        <v>3194</v>
      </c>
      <c r="N823" t="s">
        <v>3463</v>
      </c>
      <c r="O823" s="10" t="s">
        <v>3157</v>
      </c>
      <c r="P823" t="s">
        <v>3158</v>
      </c>
      <c r="Q823" t="s">
        <v>3159</v>
      </c>
      <c r="R823" t="s">
        <v>3504</v>
      </c>
      <c r="S823" t="s">
        <v>2860</v>
      </c>
      <c r="T823">
        <v>67000</v>
      </c>
      <c r="U823" t="s">
        <v>2861</v>
      </c>
      <c r="V823" t="s">
        <v>3160</v>
      </c>
      <c r="W823" t="s">
        <v>3161</v>
      </c>
      <c r="X823" t="s">
        <v>2867</v>
      </c>
    </row>
    <row r="824" spans="1:24" hidden="1" x14ac:dyDescent="0.25">
      <c r="A824">
        <v>10405</v>
      </c>
      <c r="B824">
        <v>55</v>
      </c>
      <c r="C824" s="2">
        <v>100</v>
      </c>
      <c r="D824" s="3">
        <v>1</v>
      </c>
      <c r="E824" s="4">
        <f>Table1[[#This Row],[PRICEEACH]]*Table1[[#This Row],[QUANTITYORDERED]]</f>
        <v>5500</v>
      </c>
      <c r="F824" s="1">
        <v>38446</v>
      </c>
      <c r="G824" s="12" t="s">
        <v>2848</v>
      </c>
      <c r="H824">
        <v>2</v>
      </c>
      <c r="I824">
        <v>4</v>
      </c>
      <c r="J824" s="3">
        <v>2005</v>
      </c>
      <c r="K824" s="3" t="s">
        <v>3331</v>
      </c>
      <c r="L824">
        <v>169</v>
      </c>
      <c r="M824" t="s">
        <v>3211</v>
      </c>
      <c r="N824" t="s">
        <v>3463</v>
      </c>
      <c r="O824" s="10" t="s">
        <v>3157</v>
      </c>
      <c r="P824" t="s">
        <v>3158</v>
      </c>
      <c r="Q824" t="s">
        <v>3159</v>
      </c>
      <c r="R824" t="s">
        <v>3504</v>
      </c>
      <c r="S824" t="s">
        <v>2860</v>
      </c>
      <c r="T824">
        <v>67000</v>
      </c>
      <c r="U824" t="s">
        <v>2861</v>
      </c>
      <c r="V824" t="s">
        <v>3160</v>
      </c>
      <c r="W824" t="s">
        <v>3161</v>
      </c>
      <c r="X824" t="s">
        <v>2931</v>
      </c>
    </row>
    <row r="825" spans="1:24" hidden="1" x14ac:dyDescent="0.25">
      <c r="A825">
        <v>10405</v>
      </c>
      <c r="B825">
        <v>76</v>
      </c>
      <c r="C825" s="2">
        <v>100</v>
      </c>
      <c r="D825" s="3">
        <v>3</v>
      </c>
      <c r="E825" s="4">
        <f>Table1[[#This Row],[PRICEEACH]]*Table1[[#This Row],[QUANTITYORDERED]]</f>
        <v>7600</v>
      </c>
      <c r="F825" s="1">
        <v>38446</v>
      </c>
      <c r="G825" s="12" t="s">
        <v>2848</v>
      </c>
      <c r="H825">
        <v>2</v>
      </c>
      <c r="I825">
        <v>4</v>
      </c>
      <c r="J825" s="3">
        <v>2005</v>
      </c>
      <c r="K825" s="3" t="s">
        <v>3331</v>
      </c>
      <c r="L825">
        <v>140</v>
      </c>
      <c r="M825" t="s">
        <v>3249</v>
      </c>
      <c r="N825" t="s">
        <v>3463</v>
      </c>
      <c r="O825" s="10" t="s">
        <v>3157</v>
      </c>
      <c r="P825" t="s">
        <v>3158</v>
      </c>
      <c r="Q825" t="s">
        <v>3159</v>
      </c>
      <c r="R825" t="s">
        <v>3504</v>
      </c>
      <c r="S825" t="s">
        <v>2860</v>
      </c>
      <c r="T825">
        <v>67000</v>
      </c>
      <c r="U825" t="s">
        <v>2861</v>
      </c>
      <c r="V825" t="s">
        <v>3160</v>
      </c>
      <c r="W825" t="s">
        <v>3161</v>
      </c>
      <c r="X825" t="s">
        <v>2931</v>
      </c>
    </row>
    <row r="826" spans="1:24" hidden="1" x14ac:dyDescent="0.25">
      <c r="A826">
        <v>10405</v>
      </c>
      <c r="B826">
        <v>97</v>
      </c>
      <c r="C826" s="2">
        <v>93.28</v>
      </c>
      <c r="D826" s="3">
        <v>5</v>
      </c>
      <c r="E826" s="4">
        <f>Table1[[#This Row],[PRICEEACH]]*Table1[[#This Row],[QUANTITYORDERED]]</f>
        <v>9048.16</v>
      </c>
      <c r="F826" s="1">
        <v>38446</v>
      </c>
      <c r="G826" s="12" t="s">
        <v>2848</v>
      </c>
      <c r="H826">
        <v>2</v>
      </c>
      <c r="I826">
        <v>4</v>
      </c>
      <c r="J826" s="3">
        <v>2005</v>
      </c>
      <c r="K826" s="3" t="s">
        <v>3331</v>
      </c>
      <c r="L826">
        <v>115</v>
      </c>
      <c r="M826" t="s">
        <v>3156</v>
      </c>
      <c r="N826" t="s">
        <v>3463</v>
      </c>
      <c r="O826" s="10" t="s">
        <v>3157</v>
      </c>
      <c r="P826" t="s">
        <v>3158</v>
      </c>
      <c r="Q826" t="s">
        <v>3159</v>
      </c>
      <c r="R826" t="s">
        <v>3504</v>
      </c>
      <c r="S826" t="s">
        <v>2860</v>
      </c>
      <c r="T826">
        <v>67000</v>
      </c>
      <c r="U826" t="s">
        <v>2861</v>
      </c>
      <c r="V826" t="s">
        <v>3160</v>
      </c>
      <c r="W826" t="s">
        <v>3161</v>
      </c>
      <c r="X826" t="s">
        <v>2931</v>
      </c>
    </row>
    <row r="827" spans="1:24" hidden="1" x14ac:dyDescent="0.25">
      <c r="A827">
        <v>10406</v>
      </c>
      <c r="B827">
        <v>48</v>
      </c>
      <c r="C827" s="2">
        <v>100</v>
      </c>
      <c r="D827" s="3">
        <v>2</v>
      </c>
      <c r="E827" s="4">
        <f>Table1[[#This Row],[PRICEEACH]]*Table1[[#This Row],[QUANTITYORDERED]]</f>
        <v>4800</v>
      </c>
      <c r="F827" s="1">
        <v>38446</v>
      </c>
      <c r="G827" s="13" t="s">
        <v>2945</v>
      </c>
      <c r="H827">
        <v>2</v>
      </c>
      <c r="I827">
        <v>4</v>
      </c>
      <c r="J827" s="3">
        <v>2005</v>
      </c>
      <c r="K827" s="3" t="s">
        <v>3331</v>
      </c>
      <c r="L827">
        <v>142</v>
      </c>
      <c r="M827" t="s">
        <v>3195</v>
      </c>
      <c r="N827" t="s">
        <v>3383</v>
      </c>
      <c r="O827" s="10" t="s">
        <v>3384</v>
      </c>
      <c r="P827" t="s">
        <v>3385</v>
      </c>
      <c r="Q827" t="s">
        <v>3036</v>
      </c>
      <c r="R827" t="s">
        <v>3511</v>
      </c>
      <c r="S827" t="s">
        <v>3037</v>
      </c>
      <c r="T827">
        <v>1734</v>
      </c>
      <c r="U827" t="s">
        <v>2861</v>
      </c>
      <c r="V827" t="s">
        <v>3038</v>
      </c>
      <c r="W827" t="s">
        <v>3039</v>
      </c>
      <c r="X827" t="s">
        <v>2931</v>
      </c>
    </row>
    <row r="828" spans="1:24" hidden="1" x14ac:dyDescent="0.25">
      <c r="A828">
        <v>10406</v>
      </c>
      <c r="B828">
        <v>61</v>
      </c>
      <c r="C828" s="2">
        <v>100</v>
      </c>
      <c r="D828" s="3">
        <v>3</v>
      </c>
      <c r="E828" s="4">
        <f>Table1[[#This Row],[PRICEEACH]]*Table1[[#This Row],[QUANTITYORDERED]]</f>
        <v>6100</v>
      </c>
      <c r="F828" s="1">
        <v>38446</v>
      </c>
      <c r="G828" s="13" t="s">
        <v>2945</v>
      </c>
      <c r="H828">
        <v>2</v>
      </c>
      <c r="I828">
        <v>4</v>
      </c>
      <c r="J828" s="3">
        <v>2005</v>
      </c>
      <c r="K828" s="3" t="s">
        <v>3331</v>
      </c>
      <c r="L828">
        <v>141</v>
      </c>
      <c r="M828" t="s">
        <v>3163</v>
      </c>
      <c r="N828" t="s">
        <v>3383</v>
      </c>
      <c r="O828" s="10" t="s">
        <v>3384</v>
      </c>
      <c r="P828" t="s">
        <v>3385</v>
      </c>
      <c r="Q828" t="s">
        <v>3036</v>
      </c>
      <c r="R828" t="s">
        <v>3511</v>
      </c>
      <c r="S828" t="s">
        <v>3037</v>
      </c>
      <c r="T828">
        <v>1734</v>
      </c>
      <c r="U828" t="s">
        <v>2861</v>
      </c>
      <c r="V828" t="s">
        <v>3038</v>
      </c>
      <c r="W828" t="s">
        <v>3039</v>
      </c>
      <c r="X828" t="s">
        <v>2931</v>
      </c>
    </row>
    <row r="829" spans="1:24" hidden="1" x14ac:dyDescent="0.25">
      <c r="A829">
        <v>10406</v>
      </c>
      <c r="B829">
        <v>65</v>
      </c>
      <c r="C829" s="2">
        <v>100</v>
      </c>
      <c r="D829" s="3">
        <v>1</v>
      </c>
      <c r="E829" s="4">
        <f>Table1[[#This Row],[PRICEEACH]]*Table1[[#This Row],[QUANTITYORDERED]]</f>
        <v>6500</v>
      </c>
      <c r="F829" s="1">
        <v>38446</v>
      </c>
      <c r="G829" s="13" t="s">
        <v>2945</v>
      </c>
      <c r="H829">
        <v>2</v>
      </c>
      <c r="I829">
        <v>4</v>
      </c>
      <c r="J829" s="3">
        <v>2005</v>
      </c>
      <c r="K829" s="3" t="s">
        <v>3331</v>
      </c>
      <c r="L829">
        <v>141</v>
      </c>
      <c r="M829" t="s">
        <v>3217</v>
      </c>
      <c r="N829" t="s">
        <v>3383</v>
      </c>
      <c r="O829" s="10" t="s">
        <v>3384</v>
      </c>
      <c r="P829" t="s">
        <v>3385</v>
      </c>
      <c r="Q829" t="s">
        <v>3036</v>
      </c>
      <c r="R829" t="s">
        <v>3511</v>
      </c>
      <c r="S829" t="s">
        <v>3037</v>
      </c>
      <c r="T829">
        <v>1734</v>
      </c>
      <c r="U829" t="s">
        <v>2861</v>
      </c>
      <c r="V829" t="s">
        <v>3038</v>
      </c>
      <c r="W829" t="s">
        <v>3039</v>
      </c>
      <c r="X829" t="s">
        <v>2931</v>
      </c>
    </row>
    <row r="830" spans="1:24" hidden="1" x14ac:dyDescent="0.25">
      <c r="A830">
        <v>10407</v>
      </c>
      <c r="B830">
        <v>6</v>
      </c>
      <c r="C830" s="2">
        <v>90.19</v>
      </c>
      <c r="D830" s="3">
        <v>3</v>
      </c>
      <c r="E830" s="4">
        <f>Table1[[#This Row],[PRICEEACH]]*Table1[[#This Row],[QUANTITYORDERED]]</f>
        <v>541.14</v>
      </c>
      <c r="F830" s="1">
        <v>38446</v>
      </c>
      <c r="G830" s="14" t="s">
        <v>3419</v>
      </c>
      <c r="H830">
        <v>2</v>
      </c>
      <c r="I830">
        <v>4</v>
      </c>
      <c r="J830" s="3">
        <v>2005</v>
      </c>
      <c r="K830" s="3" t="s">
        <v>3468</v>
      </c>
      <c r="L830">
        <v>92</v>
      </c>
      <c r="M830" t="s">
        <v>3221</v>
      </c>
      <c r="N830" t="s">
        <v>3416</v>
      </c>
      <c r="O830" s="10">
        <v>4085553659</v>
      </c>
      <c r="P830" t="s">
        <v>3417</v>
      </c>
      <c r="Q830" t="s">
        <v>3418</v>
      </c>
      <c r="R830" t="s">
        <v>2870</v>
      </c>
      <c r="S830" t="s">
        <v>2853</v>
      </c>
      <c r="T830">
        <v>94217</v>
      </c>
      <c r="U830" t="s">
        <v>2854</v>
      </c>
      <c r="V830" t="s">
        <v>2898</v>
      </c>
      <c r="W830" t="s">
        <v>3078</v>
      </c>
      <c r="X830" t="s">
        <v>2857</v>
      </c>
    </row>
    <row r="831" spans="1:24" hidden="1" x14ac:dyDescent="0.25">
      <c r="A831">
        <v>10407</v>
      </c>
      <c r="B831">
        <v>13</v>
      </c>
      <c r="C831" s="2">
        <v>81.33</v>
      </c>
      <c r="D831" s="3">
        <v>7</v>
      </c>
      <c r="E831" s="4">
        <f>Table1[[#This Row],[PRICEEACH]]*Table1[[#This Row],[QUANTITYORDERED]]</f>
        <v>1057.29</v>
      </c>
      <c r="F831" s="1">
        <v>38446</v>
      </c>
      <c r="G831" s="14" t="s">
        <v>3419</v>
      </c>
      <c r="H831">
        <v>2</v>
      </c>
      <c r="I831">
        <v>4</v>
      </c>
      <c r="J831" s="3">
        <v>2005</v>
      </c>
      <c r="K831" s="3" t="s">
        <v>3331</v>
      </c>
      <c r="L831">
        <v>85</v>
      </c>
      <c r="M831" t="s">
        <v>3244</v>
      </c>
      <c r="N831" t="s">
        <v>3416</v>
      </c>
      <c r="O831" s="10">
        <v>4085553659</v>
      </c>
      <c r="P831" t="s">
        <v>3417</v>
      </c>
      <c r="Q831" t="s">
        <v>3418</v>
      </c>
      <c r="R831" t="s">
        <v>2870</v>
      </c>
      <c r="S831" t="s">
        <v>2853</v>
      </c>
      <c r="T831">
        <v>94217</v>
      </c>
      <c r="U831" t="s">
        <v>2854</v>
      </c>
      <c r="V831" t="s">
        <v>2898</v>
      </c>
      <c r="W831" t="s">
        <v>3078</v>
      </c>
      <c r="X831" t="s">
        <v>2857</v>
      </c>
    </row>
    <row r="832" spans="1:24" hidden="1" x14ac:dyDescent="0.25">
      <c r="A832">
        <v>10407</v>
      </c>
      <c r="B832">
        <v>26</v>
      </c>
      <c r="C832" s="2">
        <v>76.430000000000007</v>
      </c>
      <c r="D832" s="3">
        <v>8</v>
      </c>
      <c r="E832" s="4">
        <f>Table1[[#This Row],[PRICEEACH]]*Table1[[#This Row],[QUANTITYORDERED]]</f>
        <v>1987.1800000000003</v>
      </c>
      <c r="F832" s="1">
        <v>38446</v>
      </c>
      <c r="G832" s="14" t="s">
        <v>3419</v>
      </c>
      <c r="H832">
        <v>2</v>
      </c>
      <c r="I832">
        <v>4</v>
      </c>
      <c r="J832" s="3">
        <v>2005</v>
      </c>
      <c r="K832" s="3" t="s">
        <v>3331</v>
      </c>
      <c r="L832">
        <v>73</v>
      </c>
      <c r="M832" t="s">
        <v>3227</v>
      </c>
      <c r="N832" t="s">
        <v>3416</v>
      </c>
      <c r="O832" s="10">
        <v>4085553659</v>
      </c>
      <c r="P832" t="s">
        <v>3417</v>
      </c>
      <c r="Q832" t="s">
        <v>3418</v>
      </c>
      <c r="R832" t="s">
        <v>2870</v>
      </c>
      <c r="S832" t="s">
        <v>2853</v>
      </c>
      <c r="T832">
        <v>94217</v>
      </c>
      <c r="U832" t="s">
        <v>2854</v>
      </c>
      <c r="V832" t="s">
        <v>2898</v>
      </c>
      <c r="W832" t="s">
        <v>3078</v>
      </c>
      <c r="X832" t="s">
        <v>2857</v>
      </c>
    </row>
    <row r="833" spans="1:24" hidden="1" x14ac:dyDescent="0.25">
      <c r="A833">
        <v>10407</v>
      </c>
      <c r="B833">
        <v>64</v>
      </c>
      <c r="C833" s="2">
        <v>40.25</v>
      </c>
      <c r="D833" s="3">
        <v>10</v>
      </c>
      <c r="E833" s="4">
        <f>Table1[[#This Row],[PRICEEACH]]*Table1[[#This Row],[QUANTITYORDERED]]</f>
        <v>2576</v>
      </c>
      <c r="F833" s="1">
        <v>38446</v>
      </c>
      <c r="G833" s="14" t="s">
        <v>3419</v>
      </c>
      <c r="H833">
        <v>2</v>
      </c>
      <c r="I833">
        <v>4</v>
      </c>
      <c r="J833" s="3">
        <v>2005</v>
      </c>
      <c r="K833" s="3" t="s">
        <v>3331</v>
      </c>
      <c r="L833">
        <v>50</v>
      </c>
      <c r="M833" t="s">
        <v>3230</v>
      </c>
      <c r="N833" t="s">
        <v>3416</v>
      </c>
      <c r="O833" s="10">
        <v>4085553659</v>
      </c>
      <c r="P833" t="s">
        <v>3417</v>
      </c>
      <c r="Q833" t="s">
        <v>3418</v>
      </c>
      <c r="R833" t="s">
        <v>2870</v>
      </c>
      <c r="S833" t="s">
        <v>2853</v>
      </c>
      <c r="T833">
        <v>94217</v>
      </c>
      <c r="U833" t="s">
        <v>2854</v>
      </c>
      <c r="V833" t="s">
        <v>2898</v>
      </c>
      <c r="W833" t="s">
        <v>3078</v>
      </c>
      <c r="X833" t="s">
        <v>2857</v>
      </c>
    </row>
    <row r="834" spans="1:24" hidden="1" x14ac:dyDescent="0.25">
      <c r="A834">
        <v>10407</v>
      </c>
      <c r="B834">
        <v>42</v>
      </c>
      <c r="C834" s="2">
        <v>72.650000000000006</v>
      </c>
      <c r="D834" s="3">
        <v>1</v>
      </c>
      <c r="E834" s="4">
        <f>Table1[[#This Row],[PRICEEACH]]*Table1[[#This Row],[QUANTITYORDERED]]</f>
        <v>3051.3</v>
      </c>
      <c r="F834" s="1">
        <v>38446</v>
      </c>
      <c r="G834" s="14" t="s">
        <v>3419</v>
      </c>
      <c r="H834">
        <v>2</v>
      </c>
      <c r="I834">
        <v>4</v>
      </c>
      <c r="J834" s="3">
        <v>2005</v>
      </c>
      <c r="K834" s="3" t="s">
        <v>3468</v>
      </c>
      <c r="L834">
        <v>60</v>
      </c>
      <c r="M834" t="s">
        <v>3197</v>
      </c>
      <c r="N834" t="s">
        <v>3416</v>
      </c>
      <c r="O834" s="10">
        <v>4085553659</v>
      </c>
      <c r="P834" t="s">
        <v>3417</v>
      </c>
      <c r="Q834" t="s">
        <v>3418</v>
      </c>
      <c r="R834" t="s">
        <v>2870</v>
      </c>
      <c r="S834" t="s">
        <v>2853</v>
      </c>
      <c r="T834">
        <v>94217</v>
      </c>
      <c r="U834" t="s">
        <v>2854</v>
      </c>
      <c r="V834" t="s">
        <v>2898</v>
      </c>
      <c r="W834" t="s">
        <v>3078</v>
      </c>
      <c r="X834" t="s">
        <v>2867</v>
      </c>
    </row>
    <row r="835" spans="1:24" hidden="1" x14ac:dyDescent="0.25">
      <c r="A835">
        <v>10407</v>
      </c>
      <c r="B835">
        <v>43</v>
      </c>
      <c r="C835" s="2">
        <v>86.73</v>
      </c>
      <c r="D835" s="3">
        <v>9</v>
      </c>
      <c r="E835" s="4">
        <f>Table1[[#This Row],[PRICEEACH]]*Table1[[#This Row],[QUANTITYORDERED]]</f>
        <v>3729.3900000000003</v>
      </c>
      <c r="F835" s="1">
        <v>38446</v>
      </c>
      <c r="G835" s="14" t="s">
        <v>3419</v>
      </c>
      <c r="H835">
        <v>2</v>
      </c>
      <c r="I835">
        <v>4</v>
      </c>
      <c r="J835" s="3">
        <v>2005</v>
      </c>
      <c r="K835" s="3" t="s">
        <v>3331</v>
      </c>
      <c r="L835">
        <v>107</v>
      </c>
      <c r="M835" t="s">
        <v>3247</v>
      </c>
      <c r="N835" t="s">
        <v>3416</v>
      </c>
      <c r="O835" s="10">
        <v>4085553659</v>
      </c>
      <c r="P835" t="s">
        <v>3417</v>
      </c>
      <c r="Q835" t="s">
        <v>3418</v>
      </c>
      <c r="R835" t="s">
        <v>2870</v>
      </c>
      <c r="S835" t="s">
        <v>2853</v>
      </c>
      <c r="T835">
        <v>94217</v>
      </c>
      <c r="U835" t="s">
        <v>2854</v>
      </c>
      <c r="V835" t="s">
        <v>2898</v>
      </c>
      <c r="W835" t="s">
        <v>3078</v>
      </c>
      <c r="X835" t="s">
        <v>2867</v>
      </c>
    </row>
    <row r="836" spans="1:24" hidden="1" x14ac:dyDescent="0.25">
      <c r="A836">
        <v>10407</v>
      </c>
      <c r="B836">
        <v>41</v>
      </c>
      <c r="C836" s="2">
        <v>100</v>
      </c>
      <c r="D836" s="3">
        <v>12</v>
      </c>
      <c r="E836" s="4">
        <f>Table1[[#This Row],[PRICEEACH]]*Table1[[#This Row],[QUANTITYORDERED]]</f>
        <v>4100</v>
      </c>
      <c r="F836" s="1">
        <v>38446</v>
      </c>
      <c r="G836" s="14" t="s">
        <v>3419</v>
      </c>
      <c r="H836">
        <v>2</v>
      </c>
      <c r="I836">
        <v>4</v>
      </c>
      <c r="J836" s="3">
        <v>2005</v>
      </c>
      <c r="K836" s="3" t="s">
        <v>3331</v>
      </c>
      <c r="L836">
        <v>132</v>
      </c>
      <c r="M836" t="s">
        <v>3204</v>
      </c>
      <c r="N836" t="s">
        <v>3416</v>
      </c>
      <c r="O836" s="10">
        <v>4085553659</v>
      </c>
      <c r="P836" t="s">
        <v>3417</v>
      </c>
      <c r="Q836" t="s">
        <v>3418</v>
      </c>
      <c r="R836" t="s">
        <v>2870</v>
      </c>
      <c r="S836" t="s">
        <v>2853</v>
      </c>
      <c r="T836">
        <v>94217</v>
      </c>
      <c r="U836" t="s">
        <v>2854</v>
      </c>
      <c r="V836" t="s">
        <v>2898</v>
      </c>
      <c r="W836" t="s">
        <v>3078</v>
      </c>
      <c r="X836" t="s">
        <v>2867</v>
      </c>
    </row>
    <row r="837" spans="1:24" hidden="1" x14ac:dyDescent="0.25">
      <c r="A837">
        <v>10407</v>
      </c>
      <c r="B837">
        <v>66</v>
      </c>
      <c r="C837" s="2">
        <v>66.989999999999995</v>
      </c>
      <c r="D837" s="3">
        <v>4</v>
      </c>
      <c r="E837" s="4">
        <f>Table1[[#This Row],[PRICEEACH]]*Table1[[#This Row],[QUANTITYORDERED]]</f>
        <v>4421.3399999999992</v>
      </c>
      <c r="F837" s="1">
        <v>38446</v>
      </c>
      <c r="G837" s="14" t="s">
        <v>3419</v>
      </c>
      <c r="H837">
        <v>2</v>
      </c>
      <c r="I837">
        <v>4</v>
      </c>
      <c r="J837" s="3">
        <v>2005</v>
      </c>
      <c r="K837" s="3" t="s">
        <v>3331</v>
      </c>
      <c r="L837">
        <v>71</v>
      </c>
      <c r="M837" t="s">
        <v>3226</v>
      </c>
      <c r="N837" t="s">
        <v>3416</v>
      </c>
      <c r="O837" s="10">
        <v>4085553659</v>
      </c>
      <c r="P837" t="s">
        <v>3417</v>
      </c>
      <c r="Q837" t="s">
        <v>3418</v>
      </c>
      <c r="R837" t="s">
        <v>2870</v>
      </c>
      <c r="S837" t="s">
        <v>2853</v>
      </c>
      <c r="T837">
        <v>94217</v>
      </c>
      <c r="U837" t="s">
        <v>2854</v>
      </c>
      <c r="V837" t="s">
        <v>2898</v>
      </c>
      <c r="W837" t="s">
        <v>3078</v>
      </c>
      <c r="X837" t="s">
        <v>2867</v>
      </c>
    </row>
    <row r="838" spans="1:24" hidden="1" x14ac:dyDescent="0.25">
      <c r="A838">
        <v>10407</v>
      </c>
      <c r="B838">
        <v>59</v>
      </c>
      <c r="C838" s="2">
        <v>98.65</v>
      </c>
      <c r="D838" s="3">
        <v>5</v>
      </c>
      <c r="E838" s="4">
        <f>Table1[[#This Row],[PRICEEACH]]*Table1[[#This Row],[QUANTITYORDERED]]</f>
        <v>5820.35</v>
      </c>
      <c r="F838" s="1">
        <v>38446</v>
      </c>
      <c r="G838" s="14" t="s">
        <v>3419</v>
      </c>
      <c r="H838">
        <v>2</v>
      </c>
      <c r="I838">
        <v>4</v>
      </c>
      <c r="J838" s="3">
        <v>2005</v>
      </c>
      <c r="K838" s="3" t="s">
        <v>3331</v>
      </c>
      <c r="L838">
        <v>117</v>
      </c>
      <c r="M838" t="s">
        <v>3241</v>
      </c>
      <c r="N838" t="s">
        <v>3416</v>
      </c>
      <c r="O838" s="10">
        <v>4085553659</v>
      </c>
      <c r="P838" t="s">
        <v>3417</v>
      </c>
      <c r="Q838" t="s">
        <v>3418</v>
      </c>
      <c r="R838" t="s">
        <v>2870</v>
      </c>
      <c r="S838" t="s">
        <v>2853</v>
      </c>
      <c r="T838">
        <v>94217</v>
      </c>
      <c r="U838" t="s">
        <v>2854</v>
      </c>
      <c r="V838" t="s">
        <v>2898</v>
      </c>
      <c r="W838" t="s">
        <v>3078</v>
      </c>
      <c r="X838" t="s">
        <v>2867</v>
      </c>
    </row>
    <row r="839" spans="1:24" hidden="1" x14ac:dyDescent="0.25">
      <c r="A839">
        <v>10407</v>
      </c>
      <c r="B839">
        <v>59</v>
      </c>
      <c r="C839" s="2">
        <v>100</v>
      </c>
      <c r="D839" s="3">
        <v>11</v>
      </c>
      <c r="E839" s="4">
        <f>Table1[[#This Row],[PRICEEACH]]*Table1[[#This Row],[QUANTITYORDERED]]</f>
        <v>5900</v>
      </c>
      <c r="F839" s="1">
        <v>38446</v>
      </c>
      <c r="G839" s="14" t="s">
        <v>3419</v>
      </c>
      <c r="H839">
        <v>2</v>
      </c>
      <c r="I839">
        <v>4</v>
      </c>
      <c r="J839" s="3">
        <v>2005</v>
      </c>
      <c r="K839" s="3" t="s">
        <v>3331</v>
      </c>
      <c r="L839">
        <v>124</v>
      </c>
      <c r="M839" t="s">
        <v>3180</v>
      </c>
      <c r="N839" t="s">
        <v>3416</v>
      </c>
      <c r="O839" s="10">
        <v>4085553659</v>
      </c>
      <c r="P839" t="s">
        <v>3417</v>
      </c>
      <c r="Q839" t="s">
        <v>3418</v>
      </c>
      <c r="R839" t="s">
        <v>2870</v>
      </c>
      <c r="S839" t="s">
        <v>2853</v>
      </c>
      <c r="T839">
        <v>94217</v>
      </c>
      <c r="U839" t="s">
        <v>2854</v>
      </c>
      <c r="V839" t="s">
        <v>2898</v>
      </c>
      <c r="W839" t="s">
        <v>3078</v>
      </c>
      <c r="X839" t="s">
        <v>2931</v>
      </c>
    </row>
    <row r="840" spans="1:24" hidden="1" x14ac:dyDescent="0.25">
      <c r="A840">
        <v>10407</v>
      </c>
      <c r="B840">
        <v>76</v>
      </c>
      <c r="C840" s="2">
        <v>94.5</v>
      </c>
      <c r="D840" s="3">
        <v>6</v>
      </c>
      <c r="E840" s="4">
        <f>Table1[[#This Row],[PRICEEACH]]*Table1[[#This Row],[QUANTITYORDERED]]</f>
        <v>7182</v>
      </c>
      <c r="F840" s="1">
        <v>38446</v>
      </c>
      <c r="G840" s="14" t="s">
        <v>3419</v>
      </c>
      <c r="H840">
        <v>2</v>
      </c>
      <c r="I840">
        <v>4</v>
      </c>
      <c r="J840" s="3">
        <v>2005</v>
      </c>
      <c r="K840" s="3" t="s">
        <v>3331</v>
      </c>
      <c r="L840">
        <v>90</v>
      </c>
      <c r="M840" t="s">
        <v>3238</v>
      </c>
      <c r="N840" t="s">
        <v>3416</v>
      </c>
      <c r="O840" s="10">
        <v>4085553659</v>
      </c>
      <c r="P840" t="s">
        <v>3417</v>
      </c>
      <c r="Q840" t="s">
        <v>3418</v>
      </c>
      <c r="R840" t="s">
        <v>2870</v>
      </c>
      <c r="S840" t="s">
        <v>2853</v>
      </c>
      <c r="T840">
        <v>94217</v>
      </c>
      <c r="U840" t="s">
        <v>2854</v>
      </c>
      <c r="V840" t="s">
        <v>2898</v>
      </c>
      <c r="W840" t="s">
        <v>3078</v>
      </c>
      <c r="X840" t="s">
        <v>2931</v>
      </c>
    </row>
    <row r="841" spans="1:24" hidden="1" x14ac:dyDescent="0.25">
      <c r="A841">
        <v>10407</v>
      </c>
      <c r="B841">
        <v>76</v>
      </c>
      <c r="C841" s="2">
        <v>100</v>
      </c>
      <c r="D841" s="3">
        <v>2</v>
      </c>
      <c r="E841" s="4">
        <f>Table1[[#This Row],[PRICEEACH]]*Table1[[#This Row],[QUANTITYORDERED]]</f>
        <v>7600</v>
      </c>
      <c r="F841" s="1">
        <v>38446</v>
      </c>
      <c r="G841" s="14" t="s">
        <v>3419</v>
      </c>
      <c r="H841">
        <v>2</v>
      </c>
      <c r="I841">
        <v>4</v>
      </c>
      <c r="J841" s="3">
        <v>2005</v>
      </c>
      <c r="K841" s="3" t="s">
        <v>3468</v>
      </c>
      <c r="L841">
        <v>170</v>
      </c>
      <c r="M841" t="s">
        <v>3193</v>
      </c>
      <c r="N841" t="s">
        <v>3416</v>
      </c>
      <c r="O841" s="10">
        <v>4085553659</v>
      </c>
      <c r="P841" t="s">
        <v>3417</v>
      </c>
      <c r="Q841" t="s">
        <v>3418</v>
      </c>
      <c r="R841" t="s">
        <v>2870</v>
      </c>
      <c r="S841" t="s">
        <v>2853</v>
      </c>
      <c r="T841">
        <v>94217</v>
      </c>
      <c r="U841" t="s">
        <v>2854</v>
      </c>
      <c r="V841" t="s">
        <v>2898</v>
      </c>
      <c r="W841" t="s">
        <v>3078</v>
      </c>
      <c r="X841" t="s">
        <v>2931</v>
      </c>
    </row>
    <row r="842" spans="1:24" hidden="1" x14ac:dyDescent="0.25">
      <c r="A842">
        <v>10408</v>
      </c>
      <c r="B842">
        <v>15</v>
      </c>
      <c r="C842" s="2">
        <v>36.93</v>
      </c>
      <c r="D842" s="3">
        <v>1</v>
      </c>
      <c r="E842" s="4">
        <f>Table1[[#This Row],[PRICEEACH]]*Table1[[#This Row],[QUANTITYORDERED]]</f>
        <v>553.95000000000005</v>
      </c>
      <c r="F842" s="1">
        <v>38446</v>
      </c>
      <c r="G842" s="12" t="s">
        <v>2848</v>
      </c>
      <c r="H842">
        <v>2</v>
      </c>
      <c r="I842">
        <v>4</v>
      </c>
      <c r="J842" s="3">
        <v>2005</v>
      </c>
      <c r="K842" s="3" t="s">
        <v>3468</v>
      </c>
      <c r="L842">
        <v>41</v>
      </c>
      <c r="M842" t="s">
        <v>3251</v>
      </c>
      <c r="N842" t="s">
        <v>2993</v>
      </c>
      <c r="O842" s="10" t="s">
        <v>3352</v>
      </c>
      <c r="P842" t="s">
        <v>3353</v>
      </c>
      <c r="Q842" t="s">
        <v>2994</v>
      </c>
      <c r="R842" t="s">
        <v>2995</v>
      </c>
      <c r="S842" t="s">
        <v>2964</v>
      </c>
      <c r="T842" t="s">
        <v>2996</v>
      </c>
      <c r="U842" t="s">
        <v>2964</v>
      </c>
      <c r="V842" t="s">
        <v>2997</v>
      </c>
      <c r="W842" t="s">
        <v>2998</v>
      </c>
      <c r="X842" t="s">
        <v>2857</v>
      </c>
    </row>
    <row r="843" spans="1:24" hidden="1" x14ac:dyDescent="0.25">
      <c r="A843">
        <v>10409</v>
      </c>
      <c r="B843">
        <v>6</v>
      </c>
      <c r="C843" s="2">
        <v>100</v>
      </c>
      <c r="D843" s="3">
        <v>2</v>
      </c>
      <c r="E843" s="4">
        <f>Table1[[#This Row],[PRICEEACH]]*Table1[[#This Row],[QUANTITYORDERED]]</f>
        <v>600</v>
      </c>
      <c r="F843" s="1">
        <v>38446</v>
      </c>
      <c r="G843" s="12" t="s">
        <v>2848</v>
      </c>
      <c r="H843">
        <v>2</v>
      </c>
      <c r="I843">
        <v>4</v>
      </c>
      <c r="J843" s="3">
        <v>2005</v>
      </c>
      <c r="K843" s="3" t="s">
        <v>3468</v>
      </c>
      <c r="L843">
        <v>127</v>
      </c>
      <c r="M843" t="s">
        <v>3199</v>
      </c>
      <c r="N843" t="s">
        <v>3425</v>
      </c>
      <c r="O843" s="11">
        <v>652241555</v>
      </c>
      <c r="P843" t="s">
        <v>3426</v>
      </c>
      <c r="Q843" t="s">
        <v>2963</v>
      </c>
      <c r="R843" t="s">
        <v>2963</v>
      </c>
      <c r="S843" t="s">
        <v>2963</v>
      </c>
      <c r="T843">
        <v>69045</v>
      </c>
      <c r="U843" t="s">
        <v>2895</v>
      </c>
      <c r="V843" t="s">
        <v>3090</v>
      </c>
      <c r="W843" t="s">
        <v>3091</v>
      </c>
      <c r="X843" t="s">
        <v>2857</v>
      </c>
    </row>
    <row r="844" spans="1:24" hidden="1" x14ac:dyDescent="0.25">
      <c r="A844">
        <v>10409</v>
      </c>
      <c r="B844">
        <v>61</v>
      </c>
      <c r="C844" s="2">
        <v>29.54</v>
      </c>
      <c r="D844" s="3">
        <v>1</v>
      </c>
      <c r="E844" s="4">
        <f>Table1[[#This Row],[PRICEEACH]]*Table1[[#This Row],[QUANTITYORDERED]]</f>
        <v>1801.94</v>
      </c>
      <c r="F844" s="1">
        <v>38446</v>
      </c>
      <c r="G844" s="12" t="s">
        <v>2848</v>
      </c>
      <c r="H844">
        <v>2</v>
      </c>
      <c r="I844">
        <v>4</v>
      </c>
      <c r="J844" s="3">
        <v>2005</v>
      </c>
      <c r="K844" s="3" t="s">
        <v>3468</v>
      </c>
      <c r="L844">
        <v>33</v>
      </c>
      <c r="M844" t="s">
        <v>3232</v>
      </c>
      <c r="N844" t="s">
        <v>3425</v>
      </c>
      <c r="O844" s="11">
        <v>652241555</v>
      </c>
      <c r="P844" t="s">
        <v>3426</v>
      </c>
      <c r="Q844" t="s">
        <v>2963</v>
      </c>
      <c r="R844" t="s">
        <v>2963</v>
      </c>
      <c r="S844" t="s">
        <v>2963</v>
      </c>
      <c r="T844">
        <v>69045</v>
      </c>
      <c r="U844" t="s">
        <v>2895</v>
      </c>
      <c r="V844" t="s">
        <v>3090</v>
      </c>
      <c r="W844" t="s">
        <v>3091</v>
      </c>
      <c r="X844" t="s">
        <v>2857</v>
      </c>
    </row>
    <row r="845" spans="1:24" x14ac:dyDescent="0.25">
      <c r="A845">
        <v>10121</v>
      </c>
      <c r="B845">
        <v>25</v>
      </c>
      <c r="C845" s="2">
        <v>86.74</v>
      </c>
      <c r="D845" s="3">
        <v>3</v>
      </c>
      <c r="E845" s="4">
        <f>Table1[[#This Row],[PRICEEACH]]*Table1[[#This Row],[QUANTITYORDERED]]</f>
        <v>2168.5</v>
      </c>
      <c r="F845" s="1">
        <v>37742</v>
      </c>
      <c r="G845" s="12" t="s">
        <v>2848</v>
      </c>
      <c r="H845">
        <v>2</v>
      </c>
      <c r="I845">
        <v>5</v>
      </c>
      <c r="J845" s="3">
        <v>2003</v>
      </c>
      <c r="K845" s="3" t="s">
        <v>2849</v>
      </c>
      <c r="L845">
        <v>102</v>
      </c>
      <c r="M845" t="s">
        <v>3263</v>
      </c>
      <c r="N845" t="s">
        <v>3284</v>
      </c>
      <c r="O845" s="10" t="s">
        <v>2859</v>
      </c>
      <c r="P845" t="s">
        <v>3285</v>
      </c>
      <c r="Q845" t="s">
        <v>2858</v>
      </c>
      <c r="R845" t="s">
        <v>3504</v>
      </c>
      <c r="S845" t="s">
        <v>2860</v>
      </c>
      <c r="T845">
        <v>51100</v>
      </c>
      <c r="U845" t="s">
        <v>2861</v>
      </c>
      <c r="V845" t="s">
        <v>2862</v>
      </c>
      <c r="W845" t="s">
        <v>2863</v>
      </c>
      <c r="X845" t="s">
        <v>2857</v>
      </c>
    </row>
    <row r="846" spans="1:24" x14ac:dyDescent="0.25">
      <c r="A846">
        <v>10121</v>
      </c>
      <c r="B846">
        <v>32</v>
      </c>
      <c r="C846" s="2">
        <v>76.88</v>
      </c>
      <c r="D846" s="3">
        <v>2</v>
      </c>
      <c r="E846" s="4">
        <f>Table1[[#This Row],[PRICEEACH]]*Table1[[#This Row],[QUANTITYORDERED]]</f>
        <v>2460.16</v>
      </c>
      <c r="F846" s="1">
        <v>37742</v>
      </c>
      <c r="G846" s="12" t="s">
        <v>2848</v>
      </c>
      <c r="H846">
        <v>2</v>
      </c>
      <c r="I846">
        <v>5</v>
      </c>
      <c r="J846" s="3">
        <v>2003</v>
      </c>
      <c r="K846" s="3" t="s">
        <v>2849</v>
      </c>
      <c r="L846">
        <v>69</v>
      </c>
      <c r="M846" t="s">
        <v>3237</v>
      </c>
      <c r="N846" t="s">
        <v>3284</v>
      </c>
      <c r="O846" s="10" t="s">
        <v>2859</v>
      </c>
      <c r="P846" t="s">
        <v>3285</v>
      </c>
      <c r="Q846" t="s">
        <v>2858</v>
      </c>
      <c r="R846" t="s">
        <v>3504</v>
      </c>
      <c r="S846" t="s">
        <v>2860</v>
      </c>
      <c r="T846">
        <v>51100</v>
      </c>
      <c r="U846" t="s">
        <v>2861</v>
      </c>
      <c r="V846" t="s">
        <v>2862</v>
      </c>
      <c r="W846" t="s">
        <v>2863</v>
      </c>
      <c r="X846" t="s">
        <v>2857</v>
      </c>
    </row>
    <row r="847" spans="1:24" x14ac:dyDescent="0.25">
      <c r="A847">
        <v>10121</v>
      </c>
      <c r="B847">
        <v>34</v>
      </c>
      <c r="C847" s="2">
        <v>81.349999999999994</v>
      </c>
      <c r="D847" s="3">
        <v>5</v>
      </c>
      <c r="E847" s="4">
        <f>Table1[[#This Row],[PRICEEACH]]*Table1[[#This Row],[QUANTITYORDERED]]</f>
        <v>2765.8999999999996</v>
      </c>
      <c r="F847" s="1">
        <v>37742</v>
      </c>
      <c r="G847" s="12" t="s">
        <v>2848</v>
      </c>
      <c r="H847">
        <v>2</v>
      </c>
      <c r="I847">
        <v>5</v>
      </c>
      <c r="J847" s="3">
        <v>2003</v>
      </c>
      <c r="K847" s="3" t="s">
        <v>2849</v>
      </c>
      <c r="L847">
        <v>95</v>
      </c>
      <c r="M847" t="s">
        <v>2850</v>
      </c>
      <c r="N847" t="s">
        <v>3284</v>
      </c>
      <c r="O847" s="10" t="s">
        <v>2859</v>
      </c>
      <c r="P847" t="s">
        <v>3285</v>
      </c>
      <c r="Q847" t="s">
        <v>2858</v>
      </c>
      <c r="R847" t="s">
        <v>3504</v>
      </c>
      <c r="S847" t="s">
        <v>2860</v>
      </c>
      <c r="T847">
        <v>51100</v>
      </c>
      <c r="U847" t="s">
        <v>2861</v>
      </c>
      <c r="V847" t="s">
        <v>2862</v>
      </c>
      <c r="W847" t="s">
        <v>2863</v>
      </c>
      <c r="X847" t="s">
        <v>2857</v>
      </c>
    </row>
    <row r="848" spans="1:24" x14ac:dyDescent="0.25">
      <c r="A848">
        <v>10121</v>
      </c>
      <c r="B848">
        <v>44</v>
      </c>
      <c r="C848" s="2">
        <v>74.849999999999994</v>
      </c>
      <c r="D848" s="3">
        <v>1</v>
      </c>
      <c r="E848" s="4">
        <f>Table1[[#This Row],[PRICEEACH]]*Table1[[#This Row],[QUANTITYORDERED]]</f>
        <v>3293.3999999999996</v>
      </c>
      <c r="F848" s="1">
        <v>37742</v>
      </c>
      <c r="G848" s="12" t="s">
        <v>2848</v>
      </c>
      <c r="H848">
        <v>2</v>
      </c>
      <c r="I848">
        <v>5</v>
      </c>
      <c r="J848" s="3">
        <v>2003</v>
      </c>
      <c r="K848" s="3" t="s">
        <v>2849</v>
      </c>
      <c r="L848">
        <v>81</v>
      </c>
      <c r="M848" t="s">
        <v>3267</v>
      </c>
      <c r="N848" t="s">
        <v>3284</v>
      </c>
      <c r="O848" s="10" t="s">
        <v>2859</v>
      </c>
      <c r="P848" t="s">
        <v>3285</v>
      </c>
      <c r="Q848" t="s">
        <v>2858</v>
      </c>
      <c r="R848" t="s">
        <v>3504</v>
      </c>
      <c r="S848" t="s">
        <v>2860</v>
      </c>
      <c r="T848">
        <v>51100</v>
      </c>
      <c r="U848" t="s">
        <v>2861</v>
      </c>
      <c r="V848" t="s">
        <v>2862</v>
      </c>
      <c r="W848" t="s">
        <v>2863</v>
      </c>
      <c r="X848" t="s">
        <v>2867</v>
      </c>
    </row>
    <row r="849" spans="1:24" x14ac:dyDescent="0.25">
      <c r="A849">
        <v>10121</v>
      </c>
      <c r="B849">
        <v>50</v>
      </c>
      <c r="C849" s="2">
        <v>100</v>
      </c>
      <c r="D849" s="3">
        <v>4</v>
      </c>
      <c r="E849" s="4">
        <f>Table1[[#This Row],[PRICEEACH]]*Table1[[#This Row],[QUANTITYORDERED]]</f>
        <v>5000</v>
      </c>
      <c r="F849" s="1">
        <v>37742</v>
      </c>
      <c r="G849" s="12" t="s">
        <v>2848</v>
      </c>
      <c r="H849">
        <v>2</v>
      </c>
      <c r="I849">
        <v>5</v>
      </c>
      <c r="J849" s="3">
        <v>2003</v>
      </c>
      <c r="K849" s="3" t="s">
        <v>2849</v>
      </c>
      <c r="L849">
        <v>150</v>
      </c>
      <c r="M849" t="s">
        <v>3142</v>
      </c>
      <c r="N849" t="s">
        <v>3284</v>
      </c>
      <c r="O849" s="10" t="s">
        <v>2859</v>
      </c>
      <c r="P849" t="s">
        <v>3285</v>
      </c>
      <c r="Q849" t="s">
        <v>2858</v>
      </c>
      <c r="R849" t="s">
        <v>3504</v>
      </c>
      <c r="S849" t="s">
        <v>2860</v>
      </c>
      <c r="T849">
        <v>51100</v>
      </c>
      <c r="U849" t="s">
        <v>2861</v>
      </c>
      <c r="V849" t="s">
        <v>2862</v>
      </c>
      <c r="W849" t="s">
        <v>2863</v>
      </c>
      <c r="X849" t="s">
        <v>2931</v>
      </c>
    </row>
    <row r="850" spans="1:24" x14ac:dyDescent="0.25">
      <c r="A850">
        <v>10122</v>
      </c>
      <c r="B850">
        <v>39</v>
      </c>
      <c r="C850" s="2">
        <v>30.96</v>
      </c>
      <c r="D850" s="3">
        <v>4</v>
      </c>
      <c r="E850" s="4">
        <f>Table1[[#This Row],[PRICEEACH]]*Table1[[#This Row],[QUANTITYORDERED]]</f>
        <v>1207.44</v>
      </c>
      <c r="F850" s="1">
        <v>37742</v>
      </c>
      <c r="G850" s="12" t="s">
        <v>2848</v>
      </c>
      <c r="H850">
        <v>2</v>
      </c>
      <c r="I850">
        <v>5</v>
      </c>
      <c r="J850" s="3">
        <v>2003</v>
      </c>
      <c r="K850" s="3" t="s">
        <v>3331</v>
      </c>
      <c r="L850">
        <v>37</v>
      </c>
      <c r="M850" t="s">
        <v>3242</v>
      </c>
      <c r="N850" t="s">
        <v>3432</v>
      </c>
      <c r="O850" s="10" t="s">
        <v>3097</v>
      </c>
      <c r="P850" t="s">
        <v>3098</v>
      </c>
      <c r="Q850" t="s">
        <v>3096</v>
      </c>
      <c r="R850" t="s">
        <v>3485</v>
      </c>
      <c r="S850" t="s">
        <v>2860</v>
      </c>
      <c r="T850">
        <v>13008</v>
      </c>
      <c r="U850" t="s">
        <v>2861</v>
      </c>
      <c r="V850" t="s">
        <v>3099</v>
      </c>
      <c r="W850" t="s">
        <v>3100</v>
      </c>
      <c r="X850" t="s">
        <v>2857</v>
      </c>
    </row>
    <row r="851" spans="1:24" x14ac:dyDescent="0.25">
      <c r="A851">
        <v>10122</v>
      </c>
      <c r="B851">
        <v>31</v>
      </c>
      <c r="C851" s="2">
        <v>44.66</v>
      </c>
      <c r="D851" s="3">
        <v>17</v>
      </c>
      <c r="E851" s="4">
        <f>Table1[[#This Row],[PRICEEACH]]*Table1[[#This Row],[QUANTITYORDERED]]</f>
        <v>1384.4599999999998</v>
      </c>
      <c r="F851" s="1">
        <v>37742</v>
      </c>
      <c r="G851" s="12" t="s">
        <v>2848</v>
      </c>
      <c r="H851">
        <v>2</v>
      </c>
      <c r="I851">
        <v>5</v>
      </c>
      <c r="J851" s="3">
        <v>2003</v>
      </c>
      <c r="K851" s="3" t="s">
        <v>2849</v>
      </c>
      <c r="L851">
        <v>40</v>
      </c>
      <c r="M851" t="s">
        <v>3258</v>
      </c>
      <c r="N851" t="s">
        <v>3432</v>
      </c>
      <c r="O851" s="10" t="s">
        <v>3097</v>
      </c>
      <c r="P851" t="s">
        <v>3098</v>
      </c>
      <c r="Q851" t="s">
        <v>3096</v>
      </c>
      <c r="R851" t="s">
        <v>3485</v>
      </c>
      <c r="S851" t="s">
        <v>2860</v>
      </c>
      <c r="T851">
        <v>13008</v>
      </c>
      <c r="U851" t="s">
        <v>2861</v>
      </c>
      <c r="V851" t="s">
        <v>3099</v>
      </c>
      <c r="W851" t="s">
        <v>3100</v>
      </c>
      <c r="X851" t="s">
        <v>2857</v>
      </c>
    </row>
    <row r="852" spans="1:24" x14ac:dyDescent="0.25">
      <c r="A852">
        <v>10122</v>
      </c>
      <c r="B852">
        <v>21</v>
      </c>
      <c r="C852" s="2">
        <v>73.17</v>
      </c>
      <c r="D852" s="3">
        <v>13</v>
      </c>
      <c r="E852" s="4">
        <f>Table1[[#This Row],[PRICEEACH]]*Table1[[#This Row],[QUANTITYORDERED]]</f>
        <v>1536.57</v>
      </c>
      <c r="F852" s="1">
        <v>37742</v>
      </c>
      <c r="G852" s="12" t="s">
        <v>2848</v>
      </c>
      <c r="H852">
        <v>2</v>
      </c>
      <c r="I852">
        <v>5</v>
      </c>
      <c r="J852" s="3">
        <v>2003</v>
      </c>
      <c r="K852" s="3" t="s">
        <v>3331</v>
      </c>
      <c r="L852">
        <v>80</v>
      </c>
      <c r="M852" t="s">
        <v>3214</v>
      </c>
      <c r="N852" t="s">
        <v>3432</v>
      </c>
      <c r="O852" s="10" t="s">
        <v>3097</v>
      </c>
      <c r="P852" t="s">
        <v>3098</v>
      </c>
      <c r="Q852" t="s">
        <v>3096</v>
      </c>
      <c r="R852" t="s">
        <v>3485</v>
      </c>
      <c r="S852" t="s">
        <v>2860</v>
      </c>
      <c r="T852">
        <v>13008</v>
      </c>
      <c r="U852" t="s">
        <v>2861</v>
      </c>
      <c r="V852" t="s">
        <v>3099</v>
      </c>
      <c r="W852" t="s">
        <v>3100</v>
      </c>
      <c r="X852" t="s">
        <v>2857</v>
      </c>
    </row>
    <row r="853" spans="1:24" x14ac:dyDescent="0.25">
      <c r="A853">
        <v>10122</v>
      </c>
      <c r="B853">
        <v>34</v>
      </c>
      <c r="C853" s="2">
        <v>50.21</v>
      </c>
      <c r="D853" s="3">
        <v>9</v>
      </c>
      <c r="E853" s="4">
        <f>Table1[[#This Row],[PRICEEACH]]*Table1[[#This Row],[QUANTITYORDERED]]</f>
        <v>1707.14</v>
      </c>
      <c r="F853" s="1">
        <v>37742</v>
      </c>
      <c r="G853" s="12" t="s">
        <v>2848</v>
      </c>
      <c r="H853">
        <v>2</v>
      </c>
      <c r="I853">
        <v>5</v>
      </c>
      <c r="J853" s="3">
        <v>2003</v>
      </c>
      <c r="K853" s="3" t="s">
        <v>3331</v>
      </c>
      <c r="L853">
        <v>61</v>
      </c>
      <c r="M853" t="s">
        <v>3245</v>
      </c>
      <c r="N853" t="s">
        <v>3432</v>
      </c>
      <c r="O853" s="10" t="s">
        <v>3097</v>
      </c>
      <c r="P853" t="s">
        <v>3098</v>
      </c>
      <c r="Q853" t="s">
        <v>3096</v>
      </c>
      <c r="R853" t="s">
        <v>3485</v>
      </c>
      <c r="S853" t="s">
        <v>2860</v>
      </c>
      <c r="T853">
        <v>13008</v>
      </c>
      <c r="U853" t="s">
        <v>2861</v>
      </c>
      <c r="V853" t="s">
        <v>3099</v>
      </c>
      <c r="W853" t="s">
        <v>3100</v>
      </c>
      <c r="X853" t="s">
        <v>2857</v>
      </c>
    </row>
    <row r="854" spans="1:24" x14ac:dyDescent="0.25">
      <c r="A854">
        <v>10122</v>
      </c>
      <c r="B854">
        <v>35</v>
      </c>
      <c r="C854" s="2">
        <v>49.74</v>
      </c>
      <c r="D854" s="3">
        <v>16</v>
      </c>
      <c r="E854" s="4">
        <f>Table1[[#This Row],[PRICEEACH]]*Table1[[#This Row],[QUANTITYORDERED]]</f>
        <v>1740.9</v>
      </c>
      <c r="F854" s="1">
        <v>37742</v>
      </c>
      <c r="G854" s="12" t="s">
        <v>2848</v>
      </c>
      <c r="H854">
        <v>2</v>
      </c>
      <c r="I854">
        <v>5</v>
      </c>
      <c r="J854" s="3">
        <v>2003</v>
      </c>
      <c r="K854" s="3" t="s">
        <v>2849</v>
      </c>
      <c r="L854">
        <v>62</v>
      </c>
      <c r="M854" t="s">
        <v>3218</v>
      </c>
      <c r="N854" t="s">
        <v>3432</v>
      </c>
      <c r="O854" s="10" t="s">
        <v>3097</v>
      </c>
      <c r="P854" t="s">
        <v>3098</v>
      </c>
      <c r="Q854" t="s">
        <v>3096</v>
      </c>
      <c r="R854" t="s">
        <v>3485</v>
      </c>
      <c r="S854" t="s">
        <v>2860</v>
      </c>
      <c r="T854">
        <v>13008</v>
      </c>
      <c r="U854" t="s">
        <v>2861</v>
      </c>
      <c r="V854" t="s">
        <v>3099</v>
      </c>
      <c r="W854" t="s">
        <v>3100</v>
      </c>
      <c r="X854" t="s">
        <v>2857</v>
      </c>
    </row>
    <row r="855" spans="1:24" x14ac:dyDescent="0.25">
      <c r="A855">
        <v>10122</v>
      </c>
      <c r="B855">
        <v>20</v>
      </c>
      <c r="C855" s="2">
        <v>100</v>
      </c>
      <c r="D855" s="3">
        <v>7</v>
      </c>
      <c r="E855" s="4">
        <f>Table1[[#This Row],[PRICEEACH]]*Table1[[#This Row],[QUANTITYORDERED]]</f>
        <v>2000</v>
      </c>
      <c r="F855" s="1">
        <v>37742</v>
      </c>
      <c r="G855" s="12" t="s">
        <v>2848</v>
      </c>
      <c r="H855">
        <v>2</v>
      </c>
      <c r="I855">
        <v>5</v>
      </c>
      <c r="J855" s="3">
        <v>2003</v>
      </c>
      <c r="K855" s="3" t="s">
        <v>3331</v>
      </c>
      <c r="L855">
        <v>115</v>
      </c>
      <c r="M855" t="s">
        <v>3156</v>
      </c>
      <c r="N855" t="s">
        <v>3432</v>
      </c>
      <c r="O855" s="10" t="s">
        <v>3097</v>
      </c>
      <c r="P855" t="s">
        <v>3098</v>
      </c>
      <c r="Q855" t="s">
        <v>3096</v>
      </c>
      <c r="R855" t="s">
        <v>3485</v>
      </c>
      <c r="S855" t="s">
        <v>2860</v>
      </c>
      <c r="T855">
        <v>13008</v>
      </c>
      <c r="U855" t="s">
        <v>2861</v>
      </c>
      <c r="V855" t="s">
        <v>3099</v>
      </c>
      <c r="W855" t="s">
        <v>3100</v>
      </c>
      <c r="X855" t="s">
        <v>2857</v>
      </c>
    </row>
    <row r="856" spans="1:24" x14ac:dyDescent="0.25">
      <c r="A856">
        <v>10122</v>
      </c>
      <c r="B856">
        <v>32</v>
      </c>
      <c r="C856" s="2">
        <v>63.84</v>
      </c>
      <c r="D856" s="3">
        <v>11</v>
      </c>
      <c r="E856" s="4">
        <f>Table1[[#This Row],[PRICEEACH]]*Table1[[#This Row],[QUANTITYORDERED]]</f>
        <v>2042.88</v>
      </c>
      <c r="F856" s="1">
        <v>37742</v>
      </c>
      <c r="G856" s="12" t="s">
        <v>2848</v>
      </c>
      <c r="H856">
        <v>2</v>
      </c>
      <c r="I856">
        <v>5</v>
      </c>
      <c r="J856" s="3">
        <v>2003</v>
      </c>
      <c r="K856" s="3" t="s">
        <v>3331</v>
      </c>
      <c r="L856">
        <v>79</v>
      </c>
      <c r="M856" t="s">
        <v>3149</v>
      </c>
      <c r="N856" t="s">
        <v>3432</v>
      </c>
      <c r="O856" s="10" t="s">
        <v>3097</v>
      </c>
      <c r="P856" t="s">
        <v>3098</v>
      </c>
      <c r="Q856" t="s">
        <v>3096</v>
      </c>
      <c r="R856" t="s">
        <v>3485</v>
      </c>
      <c r="S856" t="s">
        <v>2860</v>
      </c>
      <c r="T856">
        <v>13008</v>
      </c>
      <c r="U856" t="s">
        <v>2861</v>
      </c>
      <c r="V856" t="s">
        <v>3099</v>
      </c>
      <c r="W856" t="s">
        <v>3100</v>
      </c>
      <c r="X856" t="s">
        <v>2857</v>
      </c>
    </row>
    <row r="857" spans="1:24" x14ac:dyDescent="0.25">
      <c r="A857">
        <v>10122</v>
      </c>
      <c r="B857">
        <v>29</v>
      </c>
      <c r="C857" s="2">
        <v>71.14</v>
      </c>
      <c r="D857" s="3">
        <v>14</v>
      </c>
      <c r="E857" s="4">
        <f>Table1[[#This Row],[PRICEEACH]]*Table1[[#This Row],[QUANTITYORDERED]]</f>
        <v>2063.06</v>
      </c>
      <c r="F857" s="1">
        <v>37742</v>
      </c>
      <c r="G857" s="12" t="s">
        <v>2848</v>
      </c>
      <c r="H857">
        <v>2</v>
      </c>
      <c r="I857">
        <v>5</v>
      </c>
      <c r="J857" s="3">
        <v>2003</v>
      </c>
      <c r="K857" s="3" t="s">
        <v>3331</v>
      </c>
      <c r="L857">
        <v>80</v>
      </c>
      <c r="M857" t="s">
        <v>3255</v>
      </c>
      <c r="N857" t="s">
        <v>3432</v>
      </c>
      <c r="O857" s="10" t="s">
        <v>3097</v>
      </c>
      <c r="P857" t="s">
        <v>3098</v>
      </c>
      <c r="Q857" t="s">
        <v>3096</v>
      </c>
      <c r="R857" t="s">
        <v>3485</v>
      </c>
      <c r="S857" t="s">
        <v>2860</v>
      </c>
      <c r="T857">
        <v>13008</v>
      </c>
      <c r="U857" t="s">
        <v>2861</v>
      </c>
      <c r="V857" t="s">
        <v>3099</v>
      </c>
      <c r="W857" t="s">
        <v>3100</v>
      </c>
      <c r="X857" t="s">
        <v>2857</v>
      </c>
    </row>
    <row r="858" spans="1:24" x14ac:dyDescent="0.25">
      <c r="A858">
        <v>10122</v>
      </c>
      <c r="B858">
        <v>21</v>
      </c>
      <c r="C858" s="2">
        <v>100</v>
      </c>
      <c r="D858" s="3">
        <v>12</v>
      </c>
      <c r="E858" s="4">
        <f>Table1[[#This Row],[PRICEEACH]]*Table1[[#This Row],[QUANTITYORDERED]]</f>
        <v>2100</v>
      </c>
      <c r="F858" s="1">
        <v>37742</v>
      </c>
      <c r="G858" s="12" t="s">
        <v>2848</v>
      </c>
      <c r="H858">
        <v>2</v>
      </c>
      <c r="I858">
        <v>5</v>
      </c>
      <c r="J858" s="3">
        <v>2003</v>
      </c>
      <c r="K858" s="3" t="s">
        <v>3331</v>
      </c>
      <c r="L858">
        <v>146</v>
      </c>
      <c r="M858" t="s">
        <v>3216</v>
      </c>
      <c r="N858" t="s">
        <v>3432</v>
      </c>
      <c r="O858" s="10" t="s">
        <v>3097</v>
      </c>
      <c r="P858" t="s">
        <v>3098</v>
      </c>
      <c r="Q858" t="s">
        <v>3096</v>
      </c>
      <c r="R858" t="s">
        <v>3485</v>
      </c>
      <c r="S858" t="s">
        <v>2860</v>
      </c>
      <c r="T858">
        <v>13008</v>
      </c>
      <c r="U858" t="s">
        <v>2861</v>
      </c>
      <c r="V858" t="s">
        <v>3099</v>
      </c>
      <c r="W858" t="s">
        <v>3100</v>
      </c>
      <c r="X858" t="s">
        <v>2857</v>
      </c>
    </row>
    <row r="859" spans="1:24" x14ac:dyDescent="0.25">
      <c r="A859">
        <v>10122</v>
      </c>
      <c r="B859">
        <v>25</v>
      </c>
      <c r="C859" s="2">
        <v>100</v>
      </c>
      <c r="D859" s="3">
        <v>3</v>
      </c>
      <c r="E859" s="4">
        <f>Table1[[#This Row],[PRICEEACH]]*Table1[[#This Row],[QUANTITYORDERED]]</f>
        <v>2500</v>
      </c>
      <c r="F859" s="1">
        <v>37742</v>
      </c>
      <c r="G859" s="12" t="s">
        <v>2848</v>
      </c>
      <c r="H859">
        <v>2</v>
      </c>
      <c r="I859">
        <v>5</v>
      </c>
      <c r="J859" s="3">
        <v>2003</v>
      </c>
      <c r="K859" s="3" t="s">
        <v>3331</v>
      </c>
      <c r="L859">
        <v>169</v>
      </c>
      <c r="M859" t="s">
        <v>3211</v>
      </c>
      <c r="N859" t="s">
        <v>3432</v>
      </c>
      <c r="O859" s="10" t="s">
        <v>3097</v>
      </c>
      <c r="P859" t="s">
        <v>3098</v>
      </c>
      <c r="Q859" t="s">
        <v>3096</v>
      </c>
      <c r="R859" t="s">
        <v>3485</v>
      </c>
      <c r="S859" t="s">
        <v>2860</v>
      </c>
      <c r="T859">
        <v>13008</v>
      </c>
      <c r="U859" t="s">
        <v>2861</v>
      </c>
      <c r="V859" t="s">
        <v>3099</v>
      </c>
      <c r="W859" t="s">
        <v>3100</v>
      </c>
      <c r="X859" t="s">
        <v>2867</v>
      </c>
    </row>
    <row r="860" spans="1:24" x14ac:dyDescent="0.25">
      <c r="A860">
        <v>10122</v>
      </c>
      <c r="B860">
        <v>28</v>
      </c>
      <c r="C860" s="2">
        <v>100</v>
      </c>
      <c r="D860" s="3">
        <v>15</v>
      </c>
      <c r="E860" s="4">
        <f>Table1[[#This Row],[PRICEEACH]]*Table1[[#This Row],[QUANTITYORDERED]]</f>
        <v>2800</v>
      </c>
      <c r="F860" s="1">
        <v>37742</v>
      </c>
      <c r="G860" s="12" t="s">
        <v>2848</v>
      </c>
      <c r="H860">
        <v>2</v>
      </c>
      <c r="I860">
        <v>5</v>
      </c>
      <c r="J860" s="3">
        <v>2003</v>
      </c>
      <c r="K860" s="3" t="s">
        <v>3331</v>
      </c>
      <c r="L860">
        <v>148</v>
      </c>
      <c r="M860" t="s">
        <v>3225</v>
      </c>
      <c r="N860" t="s">
        <v>3432</v>
      </c>
      <c r="O860" s="10" t="s">
        <v>3097</v>
      </c>
      <c r="P860" t="s">
        <v>3098</v>
      </c>
      <c r="Q860" t="s">
        <v>3096</v>
      </c>
      <c r="R860" t="s">
        <v>3485</v>
      </c>
      <c r="S860" t="s">
        <v>2860</v>
      </c>
      <c r="T860">
        <v>13008</v>
      </c>
      <c r="U860" t="s">
        <v>2861</v>
      </c>
      <c r="V860" t="s">
        <v>3099</v>
      </c>
      <c r="W860" t="s">
        <v>3100</v>
      </c>
      <c r="X860" t="s">
        <v>2867</v>
      </c>
    </row>
    <row r="861" spans="1:24" x14ac:dyDescent="0.25">
      <c r="A861">
        <v>10122</v>
      </c>
      <c r="B861">
        <v>31</v>
      </c>
      <c r="C861" s="2">
        <v>100</v>
      </c>
      <c r="D861" s="3">
        <v>1</v>
      </c>
      <c r="E861" s="4">
        <f>Table1[[#This Row],[PRICEEACH]]*Table1[[#This Row],[QUANTITYORDERED]]</f>
        <v>3100</v>
      </c>
      <c r="F861" s="1">
        <v>37742</v>
      </c>
      <c r="G861" s="12" t="s">
        <v>2848</v>
      </c>
      <c r="H861">
        <v>2</v>
      </c>
      <c r="I861">
        <v>5</v>
      </c>
      <c r="J861" s="3">
        <v>2003</v>
      </c>
      <c r="K861" s="3" t="s">
        <v>3331</v>
      </c>
      <c r="L861">
        <v>142</v>
      </c>
      <c r="M861" t="s">
        <v>3195</v>
      </c>
      <c r="N861" t="s">
        <v>3432</v>
      </c>
      <c r="O861" s="10" t="s">
        <v>3097</v>
      </c>
      <c r="P861" t="s">
        <v>3098</v>
      </c>
      <c r="Q861" t="s">
        <v>3096</v>
      </c>
      <c r="R861" t="s">
        <v>3485</v>
      </c>
      <c r="S861" t="s">
        <v>2860</v>
      </c>
      <c r="T861">
        <v>13008</v>
      </c>
      <c r="U861" t="s">
        <v>2861</v>
      </c>
      <c r="V861" t="s">
        <v>3099</v>
      </c>
      <c r="W861" t="s">
        <v>3100</v>
      </c>
      <c r="X861" t="s">
        <v>2867</v>
      </c>
    </row>
    <row r="862" spans="1:24" x14ac:dyDescent="0.25">
      <c r="A862">
        <v>10122</v>
      </c>
      <c r="B862">
        <v>43</v>
      </c>
      <c r="C862" s="2">
        <v>72.38</v>
      </c>
      <c r="D862" s="3">
        <v>6</v>
      </c>
      <c r="E862" s="4">
        <f>Table1[[#This Row],[PRICEEACH]]*Table1[[#This Row],[QUANTITYORDERED]]</f>
        <v>3112.3399999999997</v>
      </c>
      <c r="F862" s="1">
        <v>37742</v>
      </c>
      <c r="G862" s="12" t="s">
        <v>2848</v>
      </c>
      <c r="H862">
        <v>2</v>
      </c>
      <c r="I862">
        <v>5</v>
      </c>
      <c r="J862" s="3">
        <v>2003</v>
      </c>
      <c r="K862" s="3" t="s">
        <v>3331</v>
      </c>
      <c r="L862">
        <v>77</v>
      </c>
      <c r="M862" t="s">
        <v>3194</v>
      </c>
      <c r="N862" t="s">
        <v>3432</v>
      </c>
      <c r="O862" s="10" t="s">
        <v>3097</v>
      </c>
      <c r="P862" t="s">
        <v>3098</v>
      </c>
      <c r="Q862" t="s">
        <v>3096</v>
      </c>
      <c r="R862" t="s">
        <v>3485</v>
      </c>
      <c r="S862" t="s">
        <v>2860</v>
      </c>
      <c r="T862">
        <v>13008</v>
      </c>
      <c r="U862" t="s">
        <v>2861</v>
      </c>
      <c r="V862" t="s">
        <v>3099</v>
      </c>
      <c r="W862" t="s">
        <v>3100</v>
      </c>
      <c r="X862" t="s">
        <v>2867</v>
      </c>
    </row>
    <row r="863" spans="1:24" x14ac:dyDescent="0.25">
      <c r="A863">
        <v>10122</v>
      </c>
      <c r="B863">
        <v>34</v>
      </c>
      <c r="C863" s="2">
        <v>100</v>
      </c>
      <c r="D863" s="3">
        <v>2</v>
      </c>
      <c r="E863" s="4">
        <f>Table1[[#This Row],[PRICEEACH]]*Table1[[#This Row],[QUANTITYORDERED]]</f>
        <v>3400</v>
      </c>
      <c r="F863" s="1">
        <v>37742</v>
      </c>
      <c r="G863" s="12" t="s">
        <v>2848</v>
      </c>
      <c r="H863">
        <v>2</v>
      </c>
      <c r="I863">
        <v>5</v>
      </c>
      <c r="J863" s="3">
        <v>2003</v>
      </c>
      <c r="K863" s="3" t="s">
        <v>3331</v>
      </c>
      <c r="L863">
        <v>141</v>
      </c>
      <c r="M863" t="s">
        <v>3163</v>
      </c>
      <c r="N863" t="s">
        <v>3432</v>
      </c>
      <c r="O863" s="10" t="s">
        <v>3097</v>
      </c>
      <c r="P863" t="s">
        <v>3098</v>
      </c>
      <c r="Q863" t="s">
        <v>3096</v>
      </c>
      <c r="R863" t="s">
        <v>3485</v>
      </c>
      <c r="S863" t="s">
        <v>2860</v>
      </c>
      <c r="T863">
        <v>13008</v>
      </c>
      <c r="U863" t="s">
        <v>2861</v>
      </c>
      <c r="V863" t="s">
        <v>3099</v>
      </c>
      <c r="W863" t="s">
        <v>3100</v>
      </c>
      <c r="X863" t="s">
        <v>2867</v>
      </c>
    </row>
    <row r="864" spans="1:24" x14ac:dyDescent="0.25">
      <c r="A864">
        <v>10122</v>
      </c>
      <c r="B864">
        <v>37</v>
      </c>
      <c r="C864" s="2">
        <v>99.82</v>
      </c>
      <c r="D864" s="3">
        <v>8</v>
      </c>
      <c r="E864" s="4">
        <f>Table1[[#This Row],[PRICEEACH]]*Table1[[#This Row],[QUANTITYORDERED]]</f>
        <v>3693.3399999999997</v>
      </c>
      <c r="F864" s="1">
        <v>37742</v>
      </c>
      <c r="G864" s="12" t="s">
        <v>2848</v>
      </c>
      <c r="H864">
        <v>2</v>
      </c>
      <c r="I864">
        <v>5</v>
      </c>
      <c r="J864" s="3">
        <v>2003</v>
      </c>
      <c r="K864" s="3" t="s">
        <v>3331</v>
      </c>
      <c r="L864">
        <v>117</v>
      </c>
      <c r="M864" t="s">
        <v>3146</v>
      </c>
      <c r="N864" t="s">
        <v>3432</v>
      </c>
      <c r="O864" s="10" t="s">
        <v>3097</v>
      </c>
      <c r="P864" t="s">
        <v>3098</v>
      </c>
      <c r="Q864" t="s">
        <v>3096</v>
      </c>
      <c r="R864" t="s">
        <v>3485</v>
      </c>
      <c r="S864" t="s">
        <v>2860</v>
      </c>
      <c r="T864">
        <v>13008</v>
      </c>
      <c r="U864" t="s">
        <v>2861</v>
      </c>
      <c r="V864" t="s">
        <v>3099</v>
      </c>
      <c r="W864" t="s">
        <v>3100</v>
      </c>
      <c r="X864" t="s">
        <v>2867</v>
      </c>
    </row>
    <row r="865" spans="1:24" x14ac:dyDescent="0.25">
      <c r="A865">
        <v>10122</v>
      </c>
      <c r="B865">
        <v>42</v>
      </c>
      <c r="C865" s="2">
        <v>100</v>
      </c>
      <c r="D865" s="3">
        <v>10</v>
      </c>
      <c r="E865" s="4">
        <f>Table1[[#This Row],[PRICEEACH]]*Table1[[#This Row],[QUANTITYORDERED]]</f>
        <v>4200</v>
      </c>
      <c r="F865" s="1">
        <v>37742</v>
      </c>
      <c r="G865" s="12" t="s">
        <v>2848</v>
      </c>
      <c r="H865">
        <v>2</v>
      </c>
      <c r="I865">
        <v>5</v>
      </c>
      <c r="J865" s="3">
        <v>2003</v>
      </c>
      <c r="K865" s="3" t="s">
        <v>3331</v>
      </c>
      <c r="L865">
        <v>194</v>
      </c>
      <c r="M865" t="s">
        <v>3092</v>
      </c>
      <c r="N865" t="s">
        <v>3432</v>
      </c>
      <c r="O865" s="10" t="s">
        <v>3097</v>
      </c>
      <c r="P865" t="s">
        <v>3098</v>
      </c>
      <c r="Q865" t="s">
        <v>3096</v>
      </c>
      <c r="R865" t="s">
        <v>3485</v>
      </c>
      <c r="S865" t="s">
        <v>2860</v>
      </c>
      <c r="T865">
        <v>13008</v>
      </c>
      <c r="U865" t="s">
        <v>2861</v>
      </c>
      <c r="V865" t="s">
        <v>3099</v>
      </c>
      <c r="W865" t="s">
        <v>3100</v>
      </c>
      <c r="X865" t="s">
        <v>2931</v>
      </c>
    </row>
    <row r="866" spans="1:24" x14ac:dyDescent="0.25">
      <c r="A866">
        <v>10122</v>
      </c>
      <c r="B866">
        <v>43</v>
      </c>
      <c r="C866" s="2">
        <v>100</v>
      </c>
      <c r="D866" s="3">
        <v>5</v>
      </c>
      <c r="E866" s="4">
        <f>Table1[[#This Row],[PRICEEACH]]*Table1[[#This Row],[QUANTITYORDERED]]</f>
        <v>4300</v>
      </c>
      <c r="F866" s="1">
        <v>37742</v>
      </c>
      <c r="G866" s="12" t="s">
        <v>2848</v>
      </c>
      <c r="H866">
        <v>2</v>
      </c>
      <c r="I866">
        <v>5</v>
      </c>
      <c r="J866" s="3">
        <v>2003</v>
      </c>
      <c r="K866" s="3" t="s">
        <v>3331</v>
      </c>
      <c r="L866">
        <v>140</v>
      </c>
      <c r="M866" t="s">
        <v>3249</v>
      </c>
      <c r="N866" t="s">
        <v>3432</v>
      </c>
      <c r="O866" s="10" t="s">
        <v>3097</v>
      </c>
      <c r="P866" t="s">
        <v>3098</v>
      </c>
      <c r="Q866" t="s">
        <v>3096</v>
      </c>
      <c r="R866" t="s">
        <v>3485</v>
      </c>
      <c r="S866" t="s">
        <v>2860</v>
      </c>
      <c r="T866">
        <v>13008</v>
      </c>
      <c r="U866" t="s">
        <v>2861</v>
      </c>
      <c r="V866" t="s">
        <v>3099</v>
      </c>
      <c r="W866" t="s">
        <v>3100</v>
      </c>
      <c r="X866" t="s">
        <v>2867</v>
      </c>
    </row>
    <row r="867" spans="1:24" x14ac:dyDescent="0.25">
      <c r="A867">
        <v>10123</v>
      </c>
      <c r="B867">
        <v>26</v>
      </c>
      <c r="C867" s="2">
        <v>100</v>
      </c>
      <c r="D867" s="3">
        <v>2</v>
      </c>
      <c r="E867" s="4">
        <f>Table1[[#This Row],[PRICEEACH]]*Table1[[#This Row],[QUANTITYORDERED]]</f>
        <v>2600</v>
      </c>
      <c r="F867" s="1">
        <v>37742</v>
      </c>
      <c r="G867" s="12" t="s">
        <v>2848</v>
      </c>
      <c r="H867">
        <v>2</v>
      </c>
      <c r="I867">
        <v>5</v>
      </c>
      <c r="J867" s="3">
        <v>2003</v>
      </c>
      <c r="K867" s="3" t="s">
        <v>3331</v>
      </c>
      <c r="L867">
        <v>124</v>
      </c>
      <c r="M867" t="s">
        <v>3180</v>
      </c>
      <c r="N867" t="s">
        <v>3379</v>
      </c>
      <c r="O867" s="10" t="s">
        <v>3030</v>
      </c>
      <c r="P867" t="s">
        <v>3031</v>
      </c>
      <c r="Q867" t="s">
        <v>2908</v>
      </c>
      <c r="R867" t="s">
        <v>3519</v>
      </c>
      <c r="S867" t="s">
        <v>2860</v>
      </c>
      <c r="T867">
        <v>44000</v>
      </c>
      <c r="U867" t="s">
        <v>2861</v>
      </c>
      <c r="V867" t="s">
        <v>3032</v>
      </c>
      <c r="W867" t="s">
        <v>3033</v>
      </c>
      <c r="X867" t="s">
        <v>2867</v>
      </c>
    </row>
    <row r="868" spans="1:24" x14ac:dyDescent="0.25">
      <c r="A868">
        <v>10123</v>
      </c>
      <c r="B868">
        <v>50</v>
      </c>
      <c r="C868" s="2">
        <v>59.87</v>
      </c>
      <c r="D868" s="3">
        <v>1</v>
      </c>
      <c r="E868" s="4">
        <f>Table1[[#This Row],[PRICEEACH]]*Table1[[#This Row],[QUANTITYORDERED]]</f>
        <v>2993.5</v>
      </c>
      <c r="F868" s="1">
        <v>37742</v>
      </c>
      <c r="G868" s="12" t="s">
        <v>2848</v>
      </c>
      <c r="H868">
        <v>2</v>
      </c>
      <c r="I868">
        <v>5</v>
      </c>
      <c r="J868" s="3">
        <v>2003</v>
      </c>
      <c r="K868" s="3" t="s">
        <v>3331</v>
      </c>
      <c r="L868">
        <v>50</v>
      </c>
      <c r="M868" t="s">
        <v>3230</v>
      </c>
      <c r="N868" t="s">
        <v>3379</v>
      </c>
      <c r="O868" s="10" t="s">
        <v>3030</v>
      </c>
      <c r="P868" t="s">
        <v>3031</v>
      </c>
      <c r="Q868" t="s">
        <v>2908</v>
      </c>
      <c r="R868" t="s">
        <v>3519</v>
      </c>
      <c r="S868" t="s">
        <v>2860</v>
      </c>
      <c r="T868">
        <v>44000</v>
      </c>
      <c r="U868" t="s">
        <v>2861</v>
      </c>
      <c r="V868" t="s">
        <v>3032</v>
      </c>
      <c r="W868" t="s">
        <v>3033</v>
      </c>
      <c r="X868" t="s">
        <v>2857</v>
      </c>
    </row>
    <row r="869" spans="1:24" x14ac:dyDescent="0.25">
      <c r="A869">
        <v>10123</v>
      </c>
      <c r="B869">
        <v>34</v>
      </c>
      <c r="C869" s="2">
        <v>100</v>
      </c>
      <c r="D869" s="3">
        <v>4</v>
      </c>
      <c r="E869" s="4">
        <f>Table1[[#This Row],[PRICEEACH]]*Table1[[#This Row],[QUANTITYORDERED]]</f>
        <v>3400</v>
      </c>
      <c r="F869" s="1">
        <v>37742</v>
      </c>
      <c r="G869" s="12" t="s">
        <v>2848</v>
      </c>
      <c r="H869">
        <v>2</v>
      </c>
      <c r="I869">
        <v>5</v>
      </c>
      <c r="J869" s="3">
        <v>2003</v>
      </c>
      <c r="K869" s="3" t="s">
        <v>3331</v>
      </c>
      <c r="L869">
        <v>141</v>
      </c>
      <c r="M869" t="s">
        <v>3217</v>
      </c>
      <c r="N869" t="s">
        <v>3379</v>
      </c>
      <c r="O869" s="10" t="s">
        <v>3030</v>
      </c>
      <c r="P869" t="s">
        <v>3031</v>
      </c>
      <c r="Q869" t="s">
        <v>2908</v>
      </c>
      <c r="R869" t="s">
        <v>3519</v>
      </c>
      <c r="S869" t="s">
        <v>2860</v>
      </c>
      <c r="T869">
        <v>44000</v>
      </c>
      <c r="U869" t="s">
        <v>2861</v>
      </c>
      <c r="V869" t="s">
        <v>3032</v>
      </c>
      <c r="W869" t="s">
        <v>3033</v>
      </c>
      <c r="X869" t="s">
        <v>2867</v>
      </c>
    </row>
    <row r="870" spans="1:24" x14ac:dyDescent="0.25">
      <c r="A870">
        <v>10123</v>
      </c>
      <c r="B870">
        <v>46</v>
      </c>
      <c r="C870" s="2">
        <v>100</v>
      </c>
      <c r="D870" s="3">
        <v>3</v>
      </c>
      <c r="E870" s="4">
        <f>Table1[[#This Row],[PRICEEACH]]*Table1[[#This Row],[QUANTITYORDERED]]</f>
        <v>4600</v>
      </c>
      <c r="F870" s="1">
        <v>37742</v>
      </c>
      <c r="G870" s="12" t="s">
        <v>2848</v>
      </c>
      <c r="H870">
        <v>2</v>
      </c>
      <c r="I870">
        <v>5</v>
      </c>
      <c r="J870" s="3">
        <v>2003</v>
      </c>
      <c r="K870" s="3" t="s">
        <v>3331</v>
      </c>
      <c r="L870">
        <v>132</v>
      </c>
      <c r="M870" t="s">
        <v>3204</v>
      </c>
      <c r="N870" t="s">
        <v>3379</v>
      </c>
      <c r="O870" s="10" t="s">
        <v>3030</v>
      </c>
      <c r="P870" t="s">
        <v>3031</v>
      </c>
      <c r="Q870" t="s">
        <v>2908</v>
      </c>
      <c r="R870" t="s">
        <v>3519</v>
      </c>
      <c r="S870" t="s">
        <v>2860</v>
      </c>
      <c r="T870">
        <v>44000</v>
      </c>
      <c r="U870" t="s">
        <v>2861</v>
      </c>
      <c r="V870" t="s">
        <v>3032</v>
      </c>
      <c r="W870" t="s">
        <v>3033</v>
      </c>
      <c r="X870" t="s">
        <v>2867</v>
      </c>
    </row>
    <row r="871" spans="1:24" hidden="1" x14ac:dyDescent="0.25">
      <c r="A871">
        <v>10124</v>
      </c>
      <c r="B871">
        <v>22</v>
      </c>
      <c r="C871" s="2">
        <v>45.25</v>
      </c>
      <c r="D871" s="3">
        <v>1</v>
      </c>
      <c r="E871" s="4">
        <f>Table1[[#This Row],[PRICEEACH]]*Table1[[#This Row],[QUANTITYORDERED]]</f>
        <v>995.5</v>
      </c>
      <c r="F871" s="1">
        <v>37742</v>
      </c>
      <c r="G871" s="12" t="s">
        <v>2848</v>
      </c>
      <c r="H871">
        <v>2</v>
      </c>
      <c r="I871">
        <v>5</v>
      </c>
      <c r="J871" s="3">
        <v>2003</v>
      </c>
      <c r="K871" s="3" t="s">
        <v>3468</v>
      </c>
      <c r="L871">
        <v>44</v>
      </c>
      <c r="M871" t="s">
        <v>3235</v>
      </c>
      <c r="N871" t="s">
        <v>3464</v>
      </c>
      <c r="O871" s="10">
        <v>7025551838</v>
      </c>
      <c r="P871" t="s">
        <v>3465</v>
      </c>
      <c r="Q871" t="s">
        <v>3466</v>
      </c>
      <c r="R871" t="s">
        <v>3164</v>
      </c>
      <c r="S871" t="s">
        <v>2853</v>
      </c>
      <c r="T871">
        <v>83030</v>
      </c>
      <c r="U871" t="s">
        <v>2854</v>
      </c>
      <c r="V871" t="s">
        <v>2905</v>
      </c>
      <c r="W871" t="s">
        <v>3078</v>
      </c>
      <c r="X871" t="s">
        <v>2857</v>
      </c>
    </row>
    <row r="872" spans="1:24" hidden="1" x14ac:dyDescent="0.25">
      <c r="A872">
        <v>10124</v>
      </c>
      <c r="B872">
        <v>23</v>
      </c>
      <c r="C872" s="2">
        <v>57.73</v>
      </c>
      <c r="D872" s="3">
        <v>8</v>
      </c>
      <c r="E872" s="4">
        <f>Table1[[#This Row],[PRICEEACH]]*Table1[[#This Row],[QUANTITYORDERED]]</f>
        <v>1327.79</v>
      </c>
      <c r="F872" s="1">
        <v>37742</v>
      </c>
      <c r="G872" s="12" t="s">
        <v>2848</v>
      </c>
      <c r="H872">
        <v>2</v>
      </c>
      <c r="I872">
        <v>5</v>
      </c>
      <c r="J872" s="3">
        <v>2003</v>
      </c>
      <c r="K872" s="3" t="s">
        <v>3331</v>
      </c>
      <c r="L872">
        <v>71</v>
      </c>
      <c r="M872" t="s">
        <v>3226</v>
      </c>
      <c r="N872" t="s">
        <v>3464</v>
      </c>
      <c r="O872" s="10">
        <v>7025551838</v>
      </c>
      <c r="P872" t="s">
        <v>3465</v>
      </c>
      <c r="Q872" t="s">
        <v>3466</v>
      </c>
      <c r="R872" t="s">
        <v>3164</v>
      </c>
      <c r="S872" t="s">
        <v>2853</v>
      </c>
      <c r="T872">
        <v>83030</v>
      </c>
      <c r="U872" t="s">
        <v>2854</v>
      </c>
      <c r="V872" t="s">
        <v>2905</v>
      </c>
      <c r="W872" t="s">
        <v>3078</v>
      </c>
      <c r="X872" t="s">
        <v>2857</v>
      </c>
    </row>
    <row r="873" spans="1:24" hidden="1" x14ac:dyDescent="0.25">
      <c r="A873">
        <v>10124</v>
      </c>
      <c r="B873">
        <v>46</v>
      </c>
      <c r="C873" s="2">
        <v>33.229999999999997</v>
      </c>
      <c r="D873" s="3">
        <v>4</v>
      </c>
      <c r="E873" s="4">
        <f>Table1[[#This Row],[PRICEEACH]]*Table1[[#This Row],[QUANTITYORDERED]]</f>
        <v>1528.58</v>
      </c>
      <c r="F873" s="1">
        <v>37742</v>
      </c>
      <c r="G873" s="12" t="s">
        <v>2848</v>
      </c>
      <c r="H873">
        <v>2</v>
      </c>
      <c r="I873">
        <v>5</v>
      </c>
      <c r="J873" s="3">
        <v>2003</v>
      </c>
      <c r="K873" s="3" t="s">
        <v>3468</v>
      </c>
      <c r="L873">
        <v>41</v>
      </c>
      <c r="M873" t="s">
        <v>3251</v>
      </c>
      <c r="N873" t="s">
        <v>3464</v>
      </c>
      <c r="O873" s="10">
        <v>7025551838</v>
      </c>
      <c r="P873" t="s">
        <v>3465</v>
      </c>
      <c r="Q873" t="s">
        <v>3466</v>
      </c>
      <c r="R873" t="s">
        <v>3164</v>
      </c>
      <c r="S873" t="s">
        <v>2853</v>
      </c>
      <c r="T873">
        <v>83030</v>
      </c>
      <c r="U873" t="s">
        <v>2854</v>
      </c>
      <c r="V873" t="s">
        <v>2905</v>
      </c>
      <c r="W873" t="s">
        <v>3078</v>
      </c>
      <c r="X873" t="s">
        <v>2857</v>
      </c>
    </row>
    <row r="874" spans="1:24" hidden="1" x14ac:dyDescent="0.25">
      <c r="A874">
        <v>10124</v>
      </c>
      <c r="B874">
        <v>45</v>
      </c>
      <c r="C874" s="2">
        <v>37.840000000000003</v>
      </c>
      <c r="D874" s="3">
        <v>2</v>
      </c>
      <c r="E874" s="4">
        <f>Table1[[#This Row],[PRICEEACH]]*Table1[[#This Row],[QUANTITYORDERED]]</f>
        <v>1702.8000000000002</v>
      </c>
      <c r="F874" s="1">
        <v>37742</v>
      </c>
      <c r="G874" s="12" t="s">
        <v>2848</v>
      </c>
      <c r="H874">
        <v>2</v>
      </c>
      <c r="I874">
        <v>5</v>
      </c>
      <c r="J874" s="3">
        <v>2003</v>
      </c>
      <c r="K874" s="3" t="s">
        <v>3468</v>
      </c>
      <c r="L874">
        <v>33</v>
      </c>
      <c r="M874" t="s">
        <v>3232</v>
      </c>
      <c r="N874" t="s">
        <v>3464</v>
      </c>
      <c r="O874" s="10">
        <v>7025551838</v>
      </c>
      <c r="P874" t="s">
        <v>3465</v>
      </c>
      <c r="Q874" t="s">
        <v>3466</v>
      </c>
      <c r="R874" t="s">
        <v>3164</v>
      </c>
      <c r="S874" t="s">
        <v>2853</v>
      </c>
      <c r="T874">
        <v>83030</v>
      </c>
      <c r="U874" t="s">
        <v>2854</v>
      </c>
      <c r="V874" t="s">
        <v>2905</v>
      </c>
      <c r="W874" t="s">
        <v>3078</v>
      </c>
      <c r="X874" t="s">
        <v>2857</v>
      </c>
    </row>
    <row r="875" spans="1:24" hidden="1" x14ac:dyDescent="0.25">
      <c r="A875">
        <v>10124</v>
      </c>
      <c r="B875">
        <v>22</v>
      </c>
      <c r="C875" s="2">
        <v>77.900000000000006</v>
      </c>
      <c r="D875" s="3">
        <v>12</v>
      </c>
      <c r="E875" s="4">
        <f>Table1[[#This Row],[PRICEEACH]]*Table1[[#This Row],[QUANTITYORDERED]]</f>
        <v>1713.8000000000002</v>
      </c>
      <c r="F875" s="1">
        <v>37742</v>
      </c>
      <c r="G875" s="12" t="s">
        <v>2848</v>
      </c>
      <c r="H875">
        <v>2</v>
      </c>
      <c r="I875">
        <v>5</v>
      </c>
      <c r="J875" s="3">
        <v>2003</v>
      </c>
      <c r="K875" s="3" t="s">
        <v>3331</v>
      </c>
      <c r="L875">
        <v>73</v>
      </c>
      <c r="M875" t="s">
        <v>3227</v>
      </c>
      <c r="N875" t="s">
        <v>3464</v>
      </c>
      <c r="O875" s="10">
        <v>7025551838</v>
      </c>
      <c r="P875" t="s">
        <v>3465</v>
      </c>
      <c r="Q875" t="s">
        <v>3466</v>
      </c>
      <c r="R875" t="s">
        <v>3164</v>
      </c>
      <c r="S875" t="s">
        <v>2853</v>
      </c>
      <c r="T875">
        <v>83030</v>
      </c>
      <c r="U875" t="s">
        <v>2854</v>
      </c>
      <c r="V875" t="s">
        <v>2905</v>
      </c>
      <c r="W875" t="s">
        <v>3078</v>
      </c>
      <c r="X875" t="s">
        <v>2857</v>
      </c>
    </row>
    <row r="876" spans="1:24" hidden="1" x14ac:dyDescent="0.25">
      <c r="A876">
        <v>10124</v>
      </c>
      <c r="B876">
        <v>21</v>
      </c>
      <c r="C876" s="2">
        <v>100</v>
      </c>
      <c r="D876" s="3">
        <v>6</v>
      </c>
      <c r="E876" s="4">
        <f>Table1[[#This Row],[PRICEEACH]]*Table1[[#This Row],[QUANTITYORDERED]]</f>
        <v>2100</v>
      </c>
      <c r="F876" s="1">
        <v>37742</v>
      </c>
      <c r="G876" s="12" t="s">
        <v>2848</v>
      </c>
      <c r="H876">
        <v>2</v>
      </c>
      <c r="I876">
        <v>5</v>
      </c>
      <c r="J876" s="3">
        <v>2003</v>
      </c>
      <c r="K876" s="3" t="s">
        <v>3468</v>
      </c>
      <c r="L876">
        <v>170</v>
      </c>
      <c r="M876" t="s">
        <v>3193</v>
      </c>
      <c r="N876" t="s">
        <v>3464</v>
      </c>
      <c r="O876" s="10">
        <v>7025551838</v>
      </c>
      <c r="P876" t="s">
        <v>3465</v>
      </c>
      <c r="Q876" t="s">
        <v>3466</v>
      </c>
      <c r="R876" t="s">
        <v>3164</v>
      </c>
      <c r="S876" t="s">
        <v>2853</v>
      </c>
      <c r="T876">
        <v>83030</v>
      </c>
      <c r="U876" t="s">
        <v>2854</v>
      </c>
      <c r="V876" t="s">
        <v>2905</v>
      </c>
      <c r="W876" t="s">
        <v>3078</v>
      </c>
      <c r="X876" t="s">
        <v>2857</v>
      </c>
    </row>
    <row r="877" spans="1:24" hidden="1" x14ac:dyDescent="0.25">
      <c r="A877">
        <v>10124</v>
      </c>
      <c r="B877">
        <v>42</v>
      </c>
      <c r="C877" s="2">
        <v>53.88</v>
      </c>
      <c r="D877" s="3">
        <v>5</v>
      </c>
      <c r="E877" s="4">
        <f>Table1[[#This Row],[PRICEEACH]]*Table1[[#This Row],[QUANTITYORDERED]]</f>
        <v>2262.96</v>
      </c>
      <c r="F877" s="1">
        <v>37742</v>
      </c>
      <c r="G877" s="12" t="s">
        <v>2848</v>
      </c>
      <c r="H877">
        <v>2</v>
      </c>
      <c r="I877">
        <v>5</v>
      </c>
      <c r="J877" s="3">
        <v>2003</v>
      </c>
      <c r="K877" s="3" t="s">
        <v>3468</v>
      </c>
      <c r="L877">
        <v>60</v>
      </c>
      <c r="M877" t="s">
        <v>3197</v>
      </c>
      <c r="N877" t="s">
        <v>3464</v>
      </c>
      <c r="O877" s="10">
        <v>7025551838</v>
      </c>
      <c r="P877" t="s">
        <v>3465</v>
      </c>
      <c r="Q877" t="s">
        <v>3466</v>
      </c>
      <c r="R877" t="s">
        <v>3164</v>
      </c>
      <c r="S877" t="s">
        <v>2853</v>
      </c>
      <c r="T877">
        <v>83030</v>
      </c>
      <c r="U877" t="s">
        <v>2854</v>
      </c>
      <c r="V877" t="s">
        <v>2905</v>
      </c>
      <c r="W877" t="s">
        <v>3078</v>
      </c>
      <c r="X877" t="s">
        <v>2857</v>
      </c>
    </row>
    <row r="878" spans="1:24" hidden="1" x14ac:dyDescent="0.25">
      <c r="A878">
        <v>10124</v>
      </c>
      <c r="B878">
        <v>32</v>
      </c>
      <c r="C878" s="2">
        <v>72.7</v>
      </c>
      <c r="D878" s="3">
        <v>10</v>
      </c>
      <c r="E878" s="4">
        <f>Table1[[#This Row],[PRICEEACH]]*Table1[[#This Row],[QUANTITYORDERED]]</f>
        <v>2326.4</v>
      </c>
      <c r="F878" s="1">
        <v>37742</v>
      </c>
      <c r="G878" s="12" t="s">
        <v>2848</v>
      </c>
      <c r="H878">
        <v>2</v>
      </c>
      <c r="I878">
        <v>5</v>
      </c>
      <c r="J878" s="3">
        <v>2003</v>
      </c>
      <c r="K878" s="3" t="s">
        <v>3331</v>
      </c>
      <c r="L878">
        <v>90</v>
      </c>
      <c r="M878" t="s">
        <v>3238</v>
      </c>
      <c r="N878" t="s">
        <v>3464</v>
      </c>
      <c r="O878" s="10">
        <v>7025551838</v>
      </c>
      <c r="P878" t="s">
        <v>3465</v>
      </c>
      <c r="Q878" t="s">
        <v>3466</v>
      </c>
      <c r="R878" t="s">
        <v>3164</v>
      </c>
      <c r="S878" t="s">
        <v>2853</v>
      </c>
      <c r="T878">
        <v>83030</v>
      </c>
      <c r="U878" t="s">
        <v>2854</v>
      </c>
      <c r="V878" t="s">
        <v>2905</v>
      </c>
      <c r="W878" t="s">
        <v>3078</v>
      </c>
      <c r="X878" t="s">
        <v>2857</v>
      </c>
    </row>
    <row r="879" spans="1:24" hidden="1" x14ac:dyDescent="0.25">
      <c r="A879">
        <v>10124</v>
      </c>
      <c r="B879">
        <v>25</v>
      </c>
      <c r="C879" s="2">
        <v>93.95</v>
      </c>
      <c r="D879" s="3">
        <v>9</v>
      </c>
      <c r="E879" s="4">
        <f>Table1[[#This Row],[PRICEEACH]]*Table1[[#This Row],[QUANTITYORDERED]]</f>
        <v>2348.75</v>
      </c>
      <c r="F879" s="1">
        <v>37742</v>
      </c>
      <c r="G879" s="12" t="s">
        <v>2848</v>
      </c>
      <c r="H879">
        <v>2</v>
      </c>
      <c r="I879">
        <v>5</v>
      </c>
      <c r="J879" s="3">
        <v>2003</v>
      </c>
      <c r="K879" s="3" t="s">
        <v>3331</v>
      </c>
      <c r="L879">
        <v>117</v>
      </c>
      <c r="M879" t="s">
        <v>3241</v>
      </c>
      <c r="N879" t="s">
        <v>3464</v>
      </c>
      <c r="O879" s="10">
        <v>7025551838</v>
      </c>
      <c r="P879" t="s">
        <v>3465</v>
      </c>
      <c r="Q879" t="s">
        <v>3466</v>
      </c>
      <c r="R879" t="s">
        <v>3164</v>
      </c>
      <c r="S879" t="s">
        <v>2853</v>
      </c>
      <c r="T879">
        <v>83030</v>
      </c>
      <c r="U879" t="s">
        <v>2854</v>
      </c>
      <c r="V879" t="s">
        <v>2905</v>
      </c>
      <c r="W879" t="s">
        <v>3078</v>
      </c>
      <c r="X879" t="s">
        <v>2857</v>
      </c>
    </row>
    <row r="880" spans="1:24" hidden="1" x14ac:dyDescent="0.25">
      <c r="A880">
        <v>10124</v>
      </c>
      <c r="B880">
        <v>36</v>
      </c>
      <c r="C880" s="2">
        <v>85.59</v>
      </c>
      <c r="D880" s="3">
        <v>7</v>
      </c>
      <c r="E880" s="4">
        <f>Table1[[#This Row],[PRICEEACH]]*Table1[[#This Row],[QUANTITYORDERED]]</f>
        <v>3081.2400000000002</v>
      </c>
      <c r="F880" s="1">
        <v>37742</v>
      </c>
      <c r="G880" s="12" t="s">
        <v>2848</v>
      </c>
      <c r="H880">
        <v>2</v>
      </c>
      <c r="I880">
        <v>5</v>
      </c>
      <c r="J880" s="3">
        <v>2003</v>
      </c>
      <c r="K880" s="3" t="s">
        <v>3468</v>
      </c>
      <c r="L880">
        <v>92</v>
      </c>
      <c r="M880" t="s">
        <v>3221</v>
      </c>
      <c r="N880" t="s">
        <v>3464</v>
      </c>
      <c r="O880" s="10">
        <v>7025551838</v>
      </c>
      <c r="P880" t="s">
        <v>3465</v>
      </c>
      <c r="Q880" t="s">
        <v>3466</v>
      </c>
      <c r="R880" t="s">
        <v>3164</v>
      </c>
      <c r="S880" t="s">
        <v>2853</v>
      </c>
      <c r="T880">
        <v>83030</v>
      </c>
      <c r="U880" t="s">
        <v>2854</v>
      </c>
      <c r="V880" t="s">
        <v>2905</v>
      </c>
      <c r="W880" t="s">
        <v>3078</v>
      </c>
      <c r="X880" t="s">
        <v>2867</v>
      </c>
    </row>
    <row r="881" spans="1:24" hidden="1" x14ac:dyDescent="0.25">
      <c r="A881">
        <v>10124</v>
      </c>
      <c r="B881">
        <v>49</v>
      </c>
      <c r="C881" s="2">
        <v>83.04</v>
      </c>
      <c r="D881" s="3">
        <v>11</v>
      </c>
      <c r="E881" s="4">
        <f>Table1[[#This Row],[PRICEEACH]]*Table1[[#This Row],[QUANTITYORDERED]]</f>
        <v>4068.9600000000005</v>
      </c>
      <c r="F881" s="1">
        <v>37742</v>
      </c>
      <c r="G881" s="12" t="s">
        <v>2848</v>
      </c>
      <c r="H881">
        <v>2</v>
      </c>
      <c r="I881">
        <v>5</v>
      </c>
      <c r="J881" s="3">
        <v>2003</v>
      </c>
      <c r="K881" s="3" t="s">
        <v>3331</v>
      </c>
      <c r="L881">
        <v>85</v>
      </c>
      <c r="M881" t="s">
        <v>3244</v>
      </c>
      <c r="N881" t="s">
        <v>3464</v>
      </c>
      <c r="O881" s="10">
        <v>7025551838</v>
      </c>
      <c r="P881" t="s">
        <v>3465</v>
      </c>
      <c r="Q881" t="s">
        <v>3466</v>
      </c>
      <c r="R881" t="s">
        <v>3164</v>
      </c>
      <c r="S881" t="s">
        <v>2853</v>
      </c>
      <c r="T881">
        <v>83030</v>
      </c>
      <c r="U881" t="s">
        <v>2854</v>
      </c>
      <c r="V881" t="s">
        <v>2905</v>
      </c>
      <c r="W881" t="s">
        <v>3078</v>
      </c>
      <c r="X881" t="s">
        <v>2867</v>
      </c>
    </row>
    <row r="882" spans="1:24" hidden="1" x14ac:dyDescent="0.25">
      <c r="A882">
        <v>10124</v>
      </c>
      <c r="B882">
        <v>42</v>
      </c>
      <c r="C882" s="2">
        <v>100</v>
      </c>
      <c r="D882" s="3">
        <v>3</v>
      </c>
      <c r="E882" s="4">
        <f>Table1[[#This Row],[PRICEEACH]]*Table1[[#This Row],[QUANTITYORDERED]]</f>
        <v>4200</v>
      </c>
      <c r="F882" s="1">
        <v>37742</v>
      </c>
      <c r="G882" s="12" t="s">
        <v>2848</v>
      </c>
      <c r="H882">
        <v>2</v>
      </c>
      <c r="I882">
        <v>5</v>
      </c>
      <c r="J882" s="3">
        <v>2003</v>
      </c>
      <c r="K882" s="3" t="s">
        <v>3468</v>
      </c>
      <c r="L882">
        <v>127</v>
      </c>
      <c r="M882" t="s">
        <v>3199</v>
      </c>
      <c r="N882" t="s">
        <v>3464</v>
      </c>
      <c r="O882" s="10">
        <v>7025551838</v>
      </c>
      <c r="P882" t="s">
        <v>3465</v>
      </c>
      <c r="Q882" t="s">
        <v>3466</v>
      </c>
      <c r="R882" t="s">
        <v>3164</v>
      </c>
      <c r="S882" t="s">
        <v>2853</v>
      </c>
      <c r="T882">
        <v>83030</v>
      </c>
      <c r="U882" t="s">
        <v>2854</v>
      </c>
      <c r="V882" t="s">
        <v>2905</v>
      </c>
      <c r="W882" t="s">
        <v>3078</v>
      </c>
      <c r="X882" t="s">
        <v>2867</v>
      </c>
    </row>
    <row r="883" spans="1:24" hidden="1" x14ac:dyDescent="0.25">
      <c r="A883">
        <v>10124</v>
      </c>
      <c r="B883">
        <v>43</v>
      </c>
      <c r="C883" s="2">
        <v>100</v>
      </c>
      <c r="D883" s="3">
        <v>13</v>
      </c>
      <c r="E883" s="4">
        <f>Table1[[#This Row],[PRICEEACH]]*Table1[[#This Row],[QUANTITYORDERED]]</f>
        <v>4300</v>
      </c>
      <c r="F883" s="1">
        <v>37742</v>
      </c>
      <c r="G883" s="12" t="s">
        <v>2848</v>
      </c>
      <c r="H883">
        <v>2</v>
      </c>
      <c r="I883">
        <v>5</v>
      </c>
      <c r="J883" s="3">
        <v>2003</v>
      </c>
      <c r="K883" s="3" t="s">
        <v>3331</v>
      </c>
      <c r="L883">
        <v>107</v>
      </c>
      <c r="M883" t="s">
        <v>3247</v>
      </c>
      <c r="N883" t="s">
        <v>3464</v>
      </c>
      <c r="O883" s="10">
        <v>7025551838</v>
      </c>
      <c r="P883" t="s">
        <v>3465</v>
      </c>
      <c r="Q883" t="s">
        <v>3466</v>
      </c>
      <c r="R883" t="s">
        <v>3164</v>
      </c>
      <c r="S883" t="s">
        <v>2853</v>
      </c>
      <c r="T883">
        <v>83030</v>
      </c>
      <c r="U883" t="s">
        <v>2854</v>
      </c>
      <c r="V883" t="s">
        <v>2905</v>
      </c>
      <c r="W883" t="s">
        <v>3078</v>
      </c>
      <c r="X883" t="s">
        <v>2867</v>
      </c>
    </row>
    <row r="884" spans="1:24" hidden="1" x14ac:dyDescent="0.25">
      <c r="A884">
        <v>10125</v>
      </c>
      <c r="B884">
        <v>32</v>
      </c>
      <c r="C884" s="2">
        <v>100</v>
      </c>
      <c r="D884" s="3">
        <v>1</v>
      </c>
      <c r="E884" s="4">
        <f>Table1[[#This Row],[PRICEEACH]]*Table1[[#This Row],[QUANTITYORDERED]]</f>
        <v>3200</v>
      </c>
      <c r="F884" s="1">
        <v>37742</v>
      </c>
      <c r="G884" s="12" t="s">
        <v>2848</v>
      </c>
      <c r="H884">
        <v>2</v>
      </c>
      <c r="I884">
        <v>5</v>
      </c>
      <c r="J884" s="3">
        <v>2003</v>
      </c>
      <c r="K884" s="3" t="s">
        <v>3468</v>
      </c>
      <c r="L884">
        <v>102</v>
      </c>
      <c r="M884" t="s">
        <v>3170</v>
      </c>
      <c r="N884" t="s">
        <v>2891</v>
      </c>
      <c r="O884" s="11">
        <v>395204555</v>
      </c>
      <c r="P884" t="s">
        <v>3303</v>
      </c>
      <c r="Q884" t="s">
        <v>2892</v>
      </c>
      <c r="R884" t="s">
        <v>2893</v>
      </c>
      <c r="S884" t="s">
        <v>2894</v>
      </c>
      <c r="T884">
        <v>3004</v>
      </c>
      <c r="U884" t="s">
        <v>2895</v>
      </c>
      <c r="V884" t="s">
        <v>2896</v>
      </c>
      <c r="W884" t="s">
        <v>2897</v>
      </c>
      <c r="X884" t="s">
        <v>2867</v>
      </c>
    </row>
    <row r="885" spans="1:24" hidden="1" x14ac:dyDescent="0.25">
      <c r="A885">
        <v>10125</v>
      </c>
      <c r="B885">
        <v>34</v>
      </c>
      <c r="C885" s="2">
        <v>100</v>
      </c>
      <c r="D885" s="3">
        <v>2</v>
      </c>
      <c r="E885" s="4">
        <f>Table1[[#This Row],[PRICEEACH]]*Table1[[#This Row],[QUANTITYORDERED]]</f>
        <v>3400</v>
      </c>
      <c r="F885" s="1">
        <v>37742</v>
      </c>
      <c r="G885" s="12" t="s">
        <v>2848</v>
      </c>
      <c r="H885">
        <v>2</v>
      </c>
      <c r="I885">
        <v>5</v>
      </c>
      <c r="J885" s="3">
        <v>2003</v>
      </c>
      <c r="K885" s="3" t="s">
        <v>3468</v>
      </c>
      <c r="L885">
        <v>168</v>
      </c>
      <c r="M885" t="s">
        <v>3203</v>
      </c>
      <c r="N885" t="s">
        <v>2891</v>
      </c>
      <c r="O885" s="11">
        <v>395204555</v>
      </c>
      <c r="P885" t="s">
        <v>3303</v>
      </c>
      <c r="Q885" t="s">
        <v>2892</v>
      </c>
      <c r="R885" t="s">
        <v>2893</v>
      </c>
      <c r="S885" t="s">
        <v>2894</v>
      </c>
      <c r="T885">
        <v>3004</v>
      </c>
      <c r="U885" t="s">
        <v>2895</v>
      </c>
      <c r="V885" t="s">
        <v>2896</v>
      </c>
      <c r="W885" t="s">
        <v>2897</v>
      </c>
      <c r="X885" t="s">
        <v>2867</v>
      </c>
    </row>
    <row r="886" spans="1:24" hidden="1" x14ac:dyDescent="0.25">
      <c r="A886">
        <v>10126</v>
      </c>
      <c r="B886">
        <v>26</v>
      </c>
      <c r="C886" s="2">
        <v>62.7</v>
      </c>
      <c r="D886" s="3">
        <v>7</v>
      </c>
      <c r="E886" s="4">
        <f>Table1[[#This Row],[PRICEEACH]]*Table1[[#This Row],[QUANTITYORDERED]]</f>
        <v>1630.2</v>
      </c>
      <c r="F886" s="1">
        <v>37742</v>
      </c>
      <c r="G886" s="12" t="s">
        <v>2848</v>
      </c>
      <c r="H886">
        <v>2</v>
      </c>
      <c r="I886">
        <v>5</v>
      </c>
      <c r="J886" s="3">
        <v>2003</v>
      </c>
      <c r="K886" s="3" t="s">
        <v>3454</v>
      </c>
      <c r="L886">
        <v>64</v>
      </c>
      <c r="M886" t="s">
        <v>3261</v>
      </c>
      <c r="N886" t="s">
        <v>2957</v>
      </c>
      <c r="O886" s="10" t="s">
        <v>3335</v>
      </c>
      <c r="P886" t="s">
        <v>2958</v>
      </c>
      <c r="Q886" t="s">
        <v>2947</v>
      </c>
      <c r="R886" t="s">
        <v>3514</v>
      </c>
      <c r="S886" t="s">
        <v>2948</v>
      </c>
      <c r="T886">
        <v>28023</v>
      </c>
      <c r="U886" t="s">
        <v>2861</v>
      </c>
      <c r="V886" t="s">
        <v>2959</v>
      </c>
      <c r="W886" t="s">
        <v>2960</v>
      </c>
      <c r="X886" t="s">
        <v>2857</v>
      </c>
    </row>
    <row r="887" spans="1:24" hidden="1" x14ac:dyDescent="0.25">
      <c r="A887">
        <v>10126</v>
      </c>
      <c r="B887">
        <v>21</v>
      </c>
      <c r="C887" s="2">
        <v>100</v>
      </c>
      <c r="D887" s="3">
        <v>8</v>
      </c>
      <c r="E887" s="4">
        <f>Table1[[#This Row],[PRICEEACH]]*Table1[[#This Row],[QUANTITYORDERED]]</f>
        <v>2100</v>
      </c>
      <c r="F887" s="1">
        <v>37742</v>
      </c>
      <c r="G887" s="12" t="s">
        <v>2848</v>
      </c>
      <c r="H887">
        <v>2</v>
      </c>
      <c r="I887">
        <v>5</v>
      </c>
      <c r="J887" s="3">
        <v>2003</v>
      </c>
      <c r="K887" s="3" t="s">
        <v>3454</v>
      </c>
      <c r="L887">
        <v>136</v>
      </c>
      <c r="M887" t="s">
        <v>3141</v>
      </c>
      <c r="N887" t="s">
        <v>2957</v>
      </c>
      <c r="O887" s="10" t="s">
        <v>3335</v>
      </c>
      <c r="P887" t="s">
        <v>2958</v>
      </c>
      <c r="Q887" t="s">
        <v>2947</v>
      </c>
      <c r="R887" t="s">
        <v>3514</v>
      </c>
      <c r="S887" t="s">
        <v>2948</v>
      </c>
      <c r="T887">
        <v>28023</v>
      </c>
      <c r="U887" t="s">
        <v>2861</v>
      </c>
      <c r="V887" t="s">
        <v>2959</v>
      </c>
      <c r="W887" t="s">
        <v>2960</v>
      </c>
      <c r="X887" t="s">
        <v>2857</v>
      </c>
    </row>
    <row r="888" spans="1:24" hidden="1" x14ac:dyDescent="0.25">
      <c r="A888">
        <v>10126</v>
      </c>
      <c r="B888">
        <v>22</v>
      </c>
      <c r="C888" s="2">
        <v>100</v>
      </c>
      <c r="D888" s="3">
        <v>4</v>
      </c>
      <c r="E888" s="4">
        <f>Table1[[#This Row],[PRICEEACH]]*Table1[[#This Row],[QUANTITYORDERED]]</f>
        <v>2200</v>
      </c>
      <c r="F888" s="1">
        <v>37742</v>
      </c>
      <c r="G888" s="12" t="s">
        <v>2848</v>
      </c>
      <c r="H888">
        <v>2</v>
      </c>
      <c r="I888">
        <v>5</v>
      </c>
      <c r="J888" s="3">
        <v>2003</v>
      </c>
      <c r="K888" s="3" t="s">
        <v>3331</v>
      </c>
      <c r="L888">
        <v>147</v>
      </c>
      <c r="M888" t="s">
        <v>3079</v>
      </c>
      <c r="N888" t="s">
        <v>2957</v>
      </c>
      <c r="O888" s="10" t="s">
        <v>3335</v>
      </c>
      <c r="P888" t="s">
        <v>2958</v>
      </c>
      <c r="Q888" t="s">
        <v>2947</v>
      </c>
      <c r="R888" t="s">
        <v>3514</v>
      </c>
      <c r="S888" t="s">
        <v>2948</v>
      </c>
      <c r="T888">
        <v>28023</v>
      </c>
      <c r="U888" t="s">
        <v>2861</v>
      </c>
      <c r="V888" t="s">
        <v>2959</v>
      </c>
      <c r="W888" t="s">
        <v>2960</v>
      </c>
      <c r="X888" t="s">
        <v>2867</v>
      </c>
    </row>
    <row r="889" spans="1:24" hidden="1" x14ac:dyDescent="0.25">
      <c r="A889">
        <v>10126</v>
      </c>
      <c r="B889">
        <v>42</v>
      </c>
      <c r="C889" s="2">
        <v>54.99</v>
      </c>
      <c r="D889" s="3">
        <v>17</v>
      </c>
      <c r="E889" s="4">
        <f>Table1[[#This Row],[PRICEEACH]]*Table1[[#This Row],[QUANTITYORDERED]]</f>
        <v>2309.58</v>
      </c>
      <c r="F889" s="1">
        <v>37742</v>
      </c>
      <c r="G889" s="12" t="s">
        <v>2848</v>
      </c>
      <c r="H889">
        <v>2</v>
      </c>
      <c r="I889">
        <v>5</v>
      </c>
      <c r="J889" s="3">
        <v>2003</v>
      </c>
      <c r="K889" s="3" t="s">
        <v>3468</v>
      </c>
      <c r="L889">
        <v>53</v>
      </c>
      <c r="M889" t="s">
        <v>3179</v>
      </c>
      <c r="N889" t="s">
        <v>2957</v>
      </c>
      <c r="O889" s="10" t="s">
        <v>3335</v>
      </c>
      <c r="P889" t="s">
        <v>2958</v>
      </c>
      <c r="Q889" t="s">
        <v>2947</v>
      </c>
      <c r="R889" t="s">
        <v>3514</v>
      </c>
      <c r="S889" t="s">
        <v>2948</v>
      </c>
      <c r="T889">
        <v>28023</v>
      </c>
      <c r="U889" t="s">
        <v>2861</v>
      </c>
      <c r="V889" t="s">
        <v>2959</v>
      </c>
      <c r="W889" t="s">
        <v>2960</v>
      </c>
      <c r="X889" t="s">
        <v>2857</v>
      </c>
    </row>
    <row r="890" spans="1:24" hidden="1" x14ac:dyDescent="0.25">
      <c r="A890">
        <v>10126</v>
      </c>
      <c r="B890">
        <v>43</v>
      </c>
      <c r="C890" s="2">
        <v>53.83</v>
      </c>
      <c r="D890" s="3">
        <v>9</v>
      </c>
      <c r="E890" s="4">
        <f>Table1[[#This Row],[PRICEEACH]]*Table1[[#This Row],[QUANTITYORDERED]]</f>
        <v>2314.69</v>
      </c>
      <c r="F890" s="1">
        <v>37742</v>
      </c>
      <c r="G890" s="12" t="s">
        <v>2848</v>
      </c>
      <c r="H890">
        <v>2</v>
      </c>
      <c r="I890">
        <v>5</v>
      </c>
      <c r="J890" s="3">
        <v>2003</v>
      </c>
      <c r="K890" s="3" t="s">
        <v>3468</v>
      </c>
      <c r="L890">
        <v>50</v>
      </c>
      <c r="M890" t="s">
        <v>3224</v>
      </c>
      <c r="N890" t="s">
        <v>2957</v>
      </c>
      <c r="O890" s="10" t="s">
        <v>3335</v>
      </c>
      <c r="P890" t="s">
        <v>2958</v>
      </c>
      <c r="Q890" t="s">
        <v>2947</v>
      </c>
      <c r="R890" t="s">
        <v>3514</v>
      </c>
      <c r="S890" t="s">
        <v>2948</v>
      </c>
      <c r="T890">
        <v>28023</v>
      </c>
      <c r="U890" t="s">
        <v>2861</v>
      </c>
      <c r="V890" t="s">
        <v>2959</v>
      </c>
      <c r="W890" t="s">
        <v>2960</v>
      </c>
      <c r="X890" t="s">
        <v>2857</v>
      </c>
    </row>
    <row r="891" spans="1:24" hidden="1" x14ac:dyDescent="0.25">
      <c r="A891">
        <v>10126</v>
      </c>
      <c r="B891">
        <v>27</v>
      </c>
      <c r="C891" s="2">
        <v>100</v>
      </c>
      <c r="D891" s="3">
        <v>1</v>
      </c>
      <c r="E891" s="4">
        <f>Table1[[#This Row],[PRICEEACH]]*Table1[[#This Row],[QUANTITYORDERED]]</f>
        <v>2700</v>
      </c>
      <c r="F891" s="1">
        <v>37742</v>
      </c>
      <c r="G891" s="12" t="s">
        <v>2848</v>
      </c>
      <c r="H891">
        <v>2</v>
      </c>
      <c r="I891">
        <v>5</v>
      </c>
      <c r="J891" s="3">
        <v>2003</v>
      </c>
      <c r="K891" s="3" t="s">
        <v>3454</v>
      </c>
      <c r="L891">
        <v>127</v>
      </c>
      <c r="M891" t="s">
        <v>3236</v>
      </c>
      <c r="N891" t="s">
        <v>2957</v>
      </c>
      <c r="O891" s="10" t="s">
        <v>3335</v>
      </c>
      <c r="P891" t="s">
        <v>2958</v>
      </c>
      <c r="Q891" t="s">
        <v>2947</v>
      </c>
      <c r="R891" t="s">
        <v>3514</v>
      </c>
      <c r="S891" t="s">
        <v>2948</v>
      </c>
      <c r="T891">
        <v>28023</v>
      </c>
      <c r="U891" t="s">
        <v>2861</v>
      </c>
      <c r="V891" t="s">
        <v>2959</v>
      </c>
      <c r="W891" t="s">
        <v>2960</v>
      </c>
      <c r="X891" t="s">
        <v>2867</v>
      </c>
    </row>
    <row r="892" spans="1:24" hidden="1" x14ac:dyDescent="0.25">
      <c r="A892">
        <v>10126</v>
      </c>
      <c r="B892">
        <v>31</v>
      </c>
      <c r="C892" s="2">
        <v>90.17</v>
      </c>
      <c r="D892" s="3">
        <v>12</v>
      </c>
      <c r="E892" s="4">
        <f>Table1[[#This Row],[PRICEEACH]]*Table1[[#This Row],[QUANTITYORDERED]]</f>
        <v>2795.27</v>
      </c>
      <c r="F892" s="1">
        <v>37742</v>
      </c>
      <c r="G892" s="12" t="s">
        <v>2848</v>
      </c>
      <c r="H892">
        <v>2</v>
      </c>
      <c r="I892">
        <v>5</v>
      </c>
      <c r="J892" s="3">
        <v>2003</v>
      </c>
      <c r="K892" s="3" t="s">
        <v>3468</v>
      </c>
      <c r="L892">
        <v>101</v>
      </c>
      <c r="M892" t="s">
        <v>3205</v>
      </c>
      <c r="N892" t="s">
        <v>2957</v>
      </c>
      <c r="O892" s="10" t="s">
        <v>3335</v>
      </c>
      <c r="P892" t="s">
        <v>2958</v>
      </c>
      <c r="Q892" t="s">
        <v>2947</v>
      </c>
      <c r="R892" t="s">
        <v>3514</v>
      </c>
      <c r="S892" t="s">
        <v>2948</v>
      </c>
      <c r="T892">
        <v>28023</v>
      </c>
      <c r="U892" t="s">
        <v>2861</v>
      </c>
      <c r="V892" t="s">
        <v>2959</v>
      </c>
      <c r="W892" t="s">
        <v>2960</v>
      </c>
      <c r="X892" t="s">
        <v>2857</v>
      </c>
    </row>
    <row r="893" spans="1:24" hidden="1" x14ac:dyDescent="0.25">
      <c r="A893">
        <v>10126</v>
      </c>
      <c r="B893">
        <v>43</v>
      </c>
      <c r="C893" s="2">
        <v>65.02</v>
      </c>
      <c r="D893" s="3">
        <v>2</v>
      </c>
      <c r="E893" s="4">
        <f>Table1[[#This Row],[PRICEEACH]]*Table1[[#This Row],[QUANTITYORDERED]]</f>
        <v>2795.8599999999997</v>
      </c>
      <c r="F893" s="1">
        <v>37742</v>
      </c>
      <c r="G893" s="12" t="s">
        <v>2848</v>
      </c>
      <c r="H893">
        <v>2</v>
      </c>
      <c r="I893">
        <v>5</v>
      </c>
      <c r="J893" s="3">
        <v>2003</v>
      </c>
      <c r="K893" s="3" t="s">
        <v>3454</v>
      </c>
      <c r="L893">
        <v>60</v>
      </c>
      <c r="M893" t="s">
        <v>3200</v>
      </c>
      <c r="N893" t="s">
        <v>2957</v>
      </c>
      <c r="O893" s="10" t="s">
        <v>3335</v>
      </c>
      <c r="P893" t="s">
        <v>2958</v>
      </c>
      <c r="Q893" t="s">
        <v>2947</v>
      </c>
      <c r="R893" t="s">
        <v>3514</v>
      </c>
      <c r="S893" t="s">
        <v>2948</v>
      </c>
      <c r="T893">
        <v>28023</v>
      </c>
      <c r="U893" t="s">
        <v>2861</v>
      </c>
      <c r="V893" t="s">
        <v>2959</v>
      </c>
      <c r="W893" t="s">
        <v>2960</v>
      </c>
      <c r="X893" t="s">
        <v>2857</v>
      </c>
    </row>
    <row r="894" spans="1:24" hidden="1" x14ac:dyDescent="0.25">
      <c r="A894">
        <v>10126</v>
      </c>
      <c r="B894">
        <v>30</v>
      </c>
      <c r="C894" s="2">
        <v>97.39</v>
      </c>
      <c r="D894" s="3">
        <v>13</v>
      </c>
      <c r="E894" s="4">
        <f>Table1[[#This Row],[PRICEEACH]]*Table1[[#This Row],[QUANTITYORDERED]]</f>
        <v>2921.7</v>
      </c>
      <c r="F894" s="1">
        <v>37742</v>
      </c>
      <c r="G894" s="12" t="s">
        <v>2848</v>
      </c>
      <c r="H894">
        <v>2</v>
      </c>
      <c r="I894">
        <v>5</v>
      </c>
      <c r="J894" s="3">
        <v>2003</v>
      </c>
      <c r="K894" s="3" t="s">
        <v>3468</v>
      </c>
      <c r="L894">
        <v>104</v>
      </c>
      <c r="M894" t="s">
        <v>3209</v>
      </c>
      <c r="N894" t="s">
        <v>2957</v>
      </c>
      <c r="O894" s="10" t="s">
        <v>3335</v>
      </c>
      <c r="P894" t="s">
        <v>2958</v>
      </c>
      <c r="Q894" t="s">
        <v>2947</v>
      </c>
      <c r="R894" t="s">
        <v>3514</v>
      </c>
      <c r="S894" t="s">
        <v>2948</v>
      </c>
      <c r="T894">
        <v>28023</v>
      </c>
      <c r="U894" t="s">
        <v>2861</v>
      </c>
      <c r="V894" t="s">
        <v>2959</v>
      </c>
      <c r="W894" t="s">
        <v>2960</v>
      </c>
      <c r="X894" t="s">
        <v>2857</v>
      </c>
    </row>
    <row r="895" spans="1:24" hidden="1" x14ac:dyDescent="0.25">
      <c r="A895">
        <v>10126</v>
      </c>
      <c r="B895">
        <v>38</v>
      </c>
      <c r="C895" s="2">
        <v>82.34</v>
      </c>
      <c r="D895" s="3">
        <v>16</v>
      </c>
      <c r="E895" s="4">
        <f>Table1[[#This Row],[PRICEEACH]]*Table1[[#This Row],[QUANTITYORDERED]]</f>
        <v>3128.92</v>
      </c>
      <c r="F895" s="1">
        <v>37742</v>
      </c>
      <c r="G895" s="12" t="s">
        <v>2848</v>
      </c>
      <c r="H895">
        <v>2</v>
      </c>
      <c r="I895">
        <v>5</v>
      </c>
      <c r="J895" s="3">
        <v>2003</v>
      </c>
      <c r="K895" s="3" t="s">
        <v>3468</v>
      </c>
      <c r="L895">
        <v>99</v>
      </c>
      <c r="M895" t="s">
        <v>3215</v>
      </c>
      <c r="N895" t="s">
        <v>2957</v>
      </c>
      <c r="O895" s="10" t="s">
        <v>3335</v>
      </c>
      <c r="P895" t="s">
        <v>2958</v>
      </c>
      <c r="Q895" t="s">
        <v>2947</v>
      </c>
      <c r="R895" t="s">
        <v>3514</v>
      </c>
      <c r="S895" t="s">
        <v>2948</v>
      </c>
      <c r="T895">
        <v>28023</v>
      </c>
      <c r="U895" t="s">
        <v>2861</v>
      </c>
      <c r="V895" t="s">
        <v>2959</v>
      </c>
      <c r="W895" t="s">
        <v>2960</v>
      </c>
      <c r="X895" t="s">
        <v>2867</v>
      </c>
    </row>
    <row r="896" spans="1:24" hidden="1" x14ac:dyDescent="0.25">
      <c r="A896">
        <v>10126</v>
      </c>
      <c r="B896">
        <v>46</v>
      </c>
      <c r="C896" s="2">
        <v>73.7</v>
      </c>
      <c r="D896" s="3">
        <v>14</v>
      </c>
      <c r="E896" s="4">
        <f>Table1[[#This Row],[PRICEEACH]]*Table1[[#This Row],[QUANTITYORDERED]]</f>
        <v>3390.2000000000003</v>
      </c>
      <c r="F896" s="1">
        <v>37742</v>
      </c>
      <c r="G896" s="12" t="s">
        <v>2848</v>
      </c>
      <c r="H896" s="43">
        <v>2</v>
      </c>
      <c r="I896">
        <v>5</v>
      </c>
      <c r="J896" s="3">
        <v>2003</v>
      </c>
      <c r="K896" s="3" t="s">
        <v>3468</v>
      </c>
      <c r="L896">
        <v>62</v>
      </c>
      <c r="M896" t="s">
        <v>3206</v>
      </c>
      <c r="N896" t="s">
        <v>2957</v>
      </c>
      <c r="O896" s="10" t="s">
        <v>3335</v>
      </c>
      <c r="P896" t="s">
        <v>2958</v>
      </c>
      <c r="Q896" t="s">
        <v>2947</v>
      </c>
      <c r="R896" t="s">
        <v>3514</v>
      </c>
      <c r="S896" t="s">
        <v>2948</v>
      </c>
      <c r="T896">
        <v>28023</v>
      </c>
      <c r="U896" t="s">
        <v>2861</v>
      </c>
      <c r="V896" t="s">
        <v>2959</v>
      </c>
      <c r="W896" t="s">
        <v>2960</v>
      </c>
      <c r="X896" t="s">
        <v>2867</v>
      </c>
    </row>
    <row r="897" spans="1:24" hidden="1" x14ac:dyDescent="0.25">
      <c r="A897">
        <v>10126</v>
      </c>
      <c r="B897">
        <v>34</v>
      </c>
      <c r="C897" s="2">
        <v>100</v>
      </c>
      <c r="D897" s="3">
        <v>15</v>
      </c>
      <c r="E897" s="4">
        <f>Table1[[#This Row],[PRICEEACH]]*Table1[[#This Row],[QUANTITYORDERED]]</f>
        <v>3400</v>
      </c>
      <c r="F897" s="1">
        <v>37742</v>
      </c>
      <c r="G897" s="12" t="s">
        <v>2848</v>
      </c>
      <c r="H897" s="42">
        <v>2</v>
      </c>
      <c r="I897">
        <v>5</v>
      </c>
      <c r="J897" s="3">
        <v>2003</v>
      </c>
      <c r="K897" s="3" t="s">
        <v>3468</v>
      </c>
      <c r="L897">
        <v>97</v>
      </c>
      <c r="M897" t="s">
        <v>3253</v>
      </c>
      <c r="N897" t="s">
        <v>2957</v>
      </c>
      <c r="O897" s="10" t="s">
        <v>3335</v>
      </c>
      <c r="P897" t="s">
        <v>2958</v>
      </c>
      <c r="Q897" t="s">
        <v>2947</v>
      </c>
      <c r="R897" t="s">
        <v>3514</v>
      </c>
      <c r="S897" t="s">
        <v>2948</v>
      </c>
      <c r="T897">
        <v>28023</v>
      </c>
      <c r="U897" t="s">
        <v>2861</v>
      </c>
      <c r="V897" t="s">
        <v>2959</v>
      </c>
      <c r="W897" t="s">
        <v>2960</v>
      </c>
      <c r="X897" t="s">
        <v>2867</v>
      </c>
    </row>
    <row r="898" spans="1:24" hidden="1" x14ac:dyDescent="0.25">
      <c r="A898">
        <v>10126</v>
      </c>
      <c r="B898">
        <v>38</v>
      </c>
      <c r="C898" s="2">
        <v>100</v>
      </c>
      <c r="D898" s="3">
        <v>11</v>
      </c>
      <c r="E898" s="4">
        <f>Table1[[#This Row],[PRICEEACH]]*Table1[[#This Row],[QUANTITYORDERED]]</f>
        <v>3800</v>
      </c>
      <c r="F898" s="1">
        <v>37742</v>
      </c>
      <c r="G898" s="12" t="s">
        <v>2848</v>
      </c>
      <c r="H898">
        <v>2</v>
      </c>
      <c r="I898">
        <v>5</v>
      </c>
      <c r="J898" s="3">
        <v>2003</v>
      </c>
      <c r="K898" s="3" t="s">
        <v>3331</v>
      </c>
      <c r="L898">
        <v>214</v>
      </c>
      <c r="M898" t="s">
        <v>2951</v>
      </c>
      <c r="N898" t="s">
        <v>2957</v>
      </c>
      <c r="O898" s="10" t="s">
        <v>3335</v>
      </c>
      <c r="P898" t="s">
        <v>2958</v>
      </c>
      <c r="Q898" t="s">
        <v>2947</v>
      </c>
      <c r="R898" t="s">
        <v>3514</v>
      </c>
      <c r="S898" t="s">
        <v>2948</v>
      </c>
      <c r="T898">
        <v>28023</v>
      </c>
      <c r="U898" t="s">
        <v>2861</v>
      </c>
      <c r="V898" t="s">
        <v>2959</v>
      </c>
      <c r="W898" t="s">
        <v>2960</v>
      </c>
      <c r="X898" t="s">
        <v>2931</v>
      </c>
    </row>
    <row r="899" spans="1:24" hidden="1" x14ac:dyDescent="0.25">
      <c r="A899">
        <v>10126</v>
      </c>
      <c r="B899">
        <v>38</v>
      </c>
      <c r="C899" s="2">
        <v>100</v>
      </c>
      <c r="D899" s="3">
        <v>10</v>
      </c>
      <c r="E899" s="4">
        <f>Table1[[#This Row],[PRICEEACH]]*Table1[[#This Row],[QUANTITYORDERED]]</f>
        <v>3800</v>
      </c>
      <c r="F899" s="1">
        <v>37742</v>
      </c>
      <c r="G899" s="12" t="s">
        <v>2848</v>
      </c>
      <c r="H899">
        <v>2</v>
      </c>
      <c r="I899">
        <v>5</v>
      </c>
      <c r="J899" s="3">
        <v>2003</v>
      </c>
      <c r="K899" s="3" t="s">
        <v>3454</v>
      </c>
      <c r="L899">
        <v>116</v>
      </c>
      <c r="M899" t="s">
        <v>3162</v>
      </c>
      <c r="N899" t="s">
        <v>2957</v>
      </c>
      <c r="O899" s="10" t="s">
        <v>3335</v>
      </c>
      <c r="P899" t="s">
        <v>2958</v>
      </c>
      <c r="Q899" t="s">
        <v>2947</v>
      </c>
      <c r="R899" t="s">
        <v>3514</v>
      </c>
      <c r="S899" t="s">
        <v>2948</v>
      </c>
      <c r="T899">
        <v>28023</v>
      </c>
      <c r="U899" t="s">
        <v>2861</v>
      </c>
      <c r="V899" t="s">
        <v>2959</v>
      </c>
      <c r="W899" t="s">
        <v>2960</v>
      </c>
      <c r="X899" t="s">
        <v>2867</v>
      </c>
    </row>
    <row r="900" spans="1:24" hidden="1" x14ac:dyDescent="0.25">
      <c r="A900">
        <v>10126</v>
      </c>
      <c r="B900">
        <v>43</v>
      </c>
      <c r="C900" s="2">
        <v>96.31</v>
      </c>
      <c r="D900" s="3">
        <v>3</v>
      </c>
      <c r="E900" s="4">
        <f>Table1[[#This Row],[PRICEEACH]]*Table1[[#This Row],[QUANTITYORDERED]]</f>
        <v>4141.33</v>
      </c>
      <c r="F900" s="1">
        <v>37742</v>
      </c>
      <c r="G900" s="12" t="s">
        <v>2848</v>
      </c>
      <c r="H900">
        <v>2</v>
      </c>
      <c r="I900">
        <v>5</v>
      </c>
      <c r="J900" s="3">
        <v>2003</v>
      </c>
      <c r="K900" s="3" t="s">
        <v>3454</v>
      </c>
      <c r="L900">
        <v>96</v>
      </c>
      <c r="M900" t="s">
        <v>3256</v>
      </c>
      <c r="N900" t="s">
        <v>2957</v>
      </c>
      <c r="O900" s="10" t="s">
        <v>3335</v>
      </c>
      <c r="P900" t="s">
        <v>2958</v>
      </c>
      <c r="Q900" t="s">
        <v>2947</v>
      </c>
      <c r="R900" t="s">
        <v>3514</v>
      </c>
      <c r="S900" t="s">
        <v>2948</v>
      </c>
      <c r="T900">
        <v>28023</v>
      </c>
      <c r="U900" t="s">
        <v>2861</v>
      </c>
      <c r="V900" t="s">
        <v>2959</v>
      </c>
      <c r="W900" t="s">
        <v>2960</v>
      </c>
      <c r="X900" t="s">
        <v>2867</v>
      </c>
    </row>
    <row r="901" spans="1:24" hidden="1" x14ac:dyDescent="0.25">
      <c r="A901">
        <v>10126</v>
      </c>
      <c r="B901">
        <v>45</v>
      </c>
      <c r="C901" s="2">
        <v>100</v>
      </c>
      <c r="D901" s="3">
        <v>6</v>
      </c>
      <c r="E901" s="4">
        <f>Table1[[#This Row],[PRICEEACH]]*Table1[[#This Row],[QUANTITYORDERED]]</f>
        <v>4500</v>
      </c>
      <c r="F901" s="1">
        <v>37742</v>
      </c>
      <c r="G901" s="12" t="s">
        <v>2848</v>
      </c>
      <c r="H901">
        <v>2</v>
      </c>
      <c r="I901">
        <v>5</v>
      </c>
      <c r="J901" s="3">
        <v>2003</v>
      </c>
      <c r="K901" s="3" t="s">
        <v>3331</v>
      </c>
      <c r="L901">
        <v>101</v>
      </c>
      <c r="M901" t="s">
        <v>3274</v>
      </c>
      <c r="N901" t="s">
        <v>2957</v>
      </c>
      <c r="O901" s="10" t="s">
        <v>3335</v>
      </c>
      <c r="P901" t="s">
        <v>2958</v>
      </c>
      <c r="Q901" t="s">
        <v>2947</v>
      </c>
      <c r="R901" t="s">
        <v>3514</v>
      </c>
      <c r="S901" t="s">
        <v>2948</v>
      </c>
      <c r="T901">
        <v>28023</v>
      </c>
      <c r="U901" t="s">
        <v>2861</v>
      </c>
      <c r="V901" t="s">
        <v>2959</v>
      </c>
      <c r="W901" t="s">
        <v>2960</v>
      </c>
      <c r="X901" t="s">
        <v>2867</v>
      </c>
    </row>
    <row r="902" spans="1:24" hidden="1" x14ac:dyDescent="0.25">
      <c r="A902">
        <v>10126</v>
      </c>
      <c r="B902">
        <v>50</v>
      </c>
      <c r="C902" s="2">
        <v>100</v>
      </c>
      <c r="D902" s="3">
        <v>5</v>
      </c>
      <c r="E902" s="4">
        <f>Table1[[#This Row],[PRICEEACH]]*Table1[[#This Row],[QUANTITYORDERED]]</f>
        <v>5000</v>
      </c>
      <c r="F902" s="1">
        <v>37742</v>
      </c>
      <c r="G902" s="12" t="s">
        <v>2848</v>
      </c>
      <c r="H902">
        <v>2</v>
      </c>
      <c r="I902">
        <v>5</v>
      </c>
      <c r="J902" s="3">
        <v>2003</v>
      </c>
      <c r="K902" s="3" t="s">
        <v>3454</v>
      </c>
      <c r="L902">
        <v>121</v>
      </c>
      <c r="M902" t="s">
        <v>3223</v>
      </c>
      <c r="N902" t="s">
        <v>2957</v>
      </c>
      <c r="O902" s="10" t="s">
        <v>3335</v>
      </c>
      <c r="P902" t="s">
        <v>2958</v>
      </c>
      <c r="Q902" t="s">
        <v>2947</v>
      </c>
      <c r="R902" t="s">
        <v>3514</v>
      </c>
      <c r="S902" t="s">
        <v>2948</v>
      </c>
      <c r="T902">
        <v>28023</v>
      </c>
      <c r="U902" t="s">
        <v>2861</v>
      </c>
      <c r="V902" t="s">
        <v>2959</v>
      </c>
      <c r="W902" t="s">
        <v>2960</v>
      </c>
      <c r="X902" t="s">
        <v>2931</v>
      </c>
    </row>
    <row r="903" spans="1:24" hidden="1" x14ac:dyDescent="0.25">
      <c r="A903">
        <v>10245</v>
      </c>
      <c r="B903">
        <v>21</v>
      </c>
      <c r="C903" s="2">
        <v>100</v>
      </c>
      <c r="D903" s="3">
        <v>3</v>
      </c>
      <c r="E903" s="4">
        <f>Table1[[#This Row],[PRICEEACH]]*Table1[[#This Row],[QUANTITYORDERED]]</f>
        <v>2100</v>
      </c>
      <c r="F903" s="1">
        <v>38112</v>
      </c>
      <c r="G903" s="12" t="s">
        <v>2848</v>
      </c>
      <c r="H903">
        <v>2</v>
      </c>
      <c r="I903">
        <v>5</v>
      </c>
      <c r="J903" s="3">
        <v>2004</v>
      </c>
      <c r="K903" s="3" t="s">
        <v>3454</v>
      </c>
      <c r="L903">
        <v>121</v>
      </c>
      <c r="M903" t="s">
        <v>3223</v>
      </c>
      <c r="N903" t="s">
        <v>3349</v>
      </c>
      <c r="O903" s="10">
        <v>2035559545</v>
      </c>
      <c r="P903" t="s">
        <v>3350</v>
      </c>
      <c r="Q903" t="s">
        <v>3351</v>
      </c>
      <c r="R903" t="s">
        <v>2904</v>
      </c>
      <c r="S903" t="s">
        <v>2853</v>
      </c>
      <c r="T903">
        <v>97823</v>
      </c>
      <c r="U903" t="s">
        <v>2854</v>
      </c>
      <c r="V903" t="s">
        <v>2887</v>
      </c>
      <c r="W903" t="s">
        <v>2992</v>
      </c>
      <c r="X903" t="s">
        <v>2857</v>
      </c>
    </row>
    <row r="904" spans="1:24" hidden="1" x14ac:dyDescent="0.25">
      <c r="A904">
        <v>10245</v>
      </c>
      <c r="B904">
        <v>45</v>
      </c>
      <c r="C904" s="2">
        <v>59.87</v>
      </c>
      <c r="D904" s="3">
        <v>7</v>
      </c>
      <c r="E904" s="4">
        <f>Table1[[#This Row],[PRICEEACH]]*Table1[[#This Row],[QUANTITYORDERED]]</f>
        <v>2694.15</v>
      </c>
      <c r="F904" s="1">
        <v>38112</v>
      </c>
      <c r="G904" s="12" t="s">
        <v>2848</v>
      </c>
      <c r="H904">
        <v>2</v>
      </c>
      <c r="I904">
        <v>5</v>
      </c>
      <c r="J904" s="3">
        <v>2004</v>
      </c>
      <c r="K904" s="3" t="s">
        <v>3468</v>
      </c>
      <c r="L904">
        <v>50</v>
      </c>
      <c r="M904" t="s">
        <v>3224</v>
      </c>
      <c r="N904" t="s">
        <v>3349</v>
      </c>
      <c r="O904" s="10">
        <v>2035559545</v>
      </c>
      <c r="P904" t="s">
        <v>3350</v>
      </c>
      <c r="Q904" t="s">
        <v>3351</v>
      </c>
      <c r="R904" t="s">
        <v>2904</v>
      </c>
      <c r="S904" t="s">
        <v>2853</v>
      </c>
      <c r="T904">
        <v>97823</v>
      </c>
      <c r="U904" t="s">
        <v>2854</v>
      </c>
      <c r="V904" t="s">
        <v>2887</v>
      </c>
      <c r="W904" t="s">
        <v>2992</v>
      </c>
      <c r="X904" t="s">
        <v>2857</v>
      </c>
    </row>
    <row r="905" spans="1:24" hidden="1" x14ac:dyDescent="0.25">
      <c r="A905">
        <v>10245</v>
      </c>
      <c r="B905">
        <v>29</v>
      </c>
      <c r="C905" s="2">
        <v>100</v>
      </c>
      <c r="D905" s="3">
        <v>8</v>
      </c>
      <c r="E905" s="4">
        <f>Table1[[#This Row],[PRICEEACH]]*Table1[[#This Row],[QUANTITYORDERED]]</f>
        <v>2900</v>
      </c>
      <c r="F905" s="1">
        <v>38112</v>
      </c>
      <c r="G905" s="12" t="s">
        <v>2848</v>
      </c>
      <c r="H905">
        <v>2</v>
      </c>
      <c r="I905">
        <v>5</v>
      </c>
      <c r="J905" s="3">
        <v>2004</v>
      </c>
      <c r="K905" s="3" t="s">
        <v>3454</v>
      </c>
      <c r="L905">
        <v>116</v>
      </c>
      <c r="M905" t="s">
        <v>3162</v>
      </c>
      <c r="N905" t="s">
        <v>3349</v>
      </c>
      <c r="O905" s="10">
        <v>2035559545</v>
      </c>
      <c r="P905" t="s">
        <v>3350</v>
      </c>
      <c r="Q905" t="s">
        <v>3351</v>
      </c>
      <c r="R905" t="s">
        <v>2904</v>
      </c>
      <c r="S905" t="s">
        <v>2853</v>
      </c>
      <c r="T905">
        <v>97823</v>
      </c>
      <c r="U905" t="s">
        <v>2854</v>
      </c>
      <c r="V905" t="s">
        <v>2887</v>
      </c>
      <c r="W905" t="s">
        <v>2992</v>
      </c>
      <c r="X905" t="s">
        <v>2867</v>
      </c>
    </row>
    <row r="906" spans="1:24" hidden="1" x14ac:dyDescent="0.25">
      <c r="A906">
        <v>10245</v>
      </c>
      <c r="B906">
        <v>44</v>
      </c>
      <c r="C906" s="2">
        <v>69.16</v>
      </c>
      <c r="D906" s="3">
        <v>5</v>
      </c>
      <c r="E906" s="4">
        <f>Table1[[#This Row],[PRICEEACH]]*Table1[[#This Row],[QUANTITYORDERED]]</f>
        <v>3043.04</v>
      </c>
      <c r="F906" s="1">
        <v>38112</v>
      </c>
      <c r="G906" s="12" t="s">
        <v>2848</v>
      </c>
      <c r="H906">
        <v>2</v>
      </c>
      <c r="I906">
        <v>5</v>
      </c>
      <c r="J906" s="3">
        <v>2004</v>
      </c>
      <c r="K906" s="3" t="s">
        <v>3454</v>
      </c>
      <c r="L906">
        <v>64</v>
      </c>
      <c r="M906" t="s">
        <v>3261</v>
      </c>
      <c r="N906" t="s">
        <v>3349</v>
      </c>
      <c r="O906" s="10">
        <v>2035559545</v>
      </c>
      <c r="P906" t="s">
        <v>3350</v>
      </c>
      <c r="Q906" t="s">
        <v>3351</v>
      </c>
      <c r="R906" t="s">
        <v>2904</v>
      </c>
      <c r="S906" t="s">
        <v>2853</v>
      </c>
      <c r="T906">
        <v>97823</v>
      </c>
      <c r="U906" t="s">
        <v>2854</v>
      </c>
      <c r="V906" t="s">
        <v>2887</v>
      </c>
      <c r="W906" t="s">
        <v>2992</v>
      </c>
      <c r="X906" t="s">
        <v>2867</v>
      </c>
    </row>
    <row r="907" spans="1:24" hidden="1" x14ac:dyDescent="0.25">
      <c r="A907">
        <v>10245</v>
      </c>
      <c r="B907">
        <v>34</v>
      </c>
      <c r="C907" s="2">
        <v>100</v>
      </c>
      <c r="D907" s="3">
        <v>9</v>
      </c>
      <c r="E907" s="4">
        <f>Table1[[#This Row],[PRICEEACH]]*Table1[[#This Row],[QUANTITYORDERED]]</f>
        <v>3400</v>
      </c>
      <c r="F907" s="1">
        <v>38112</v>
      </c>
      <c r="G907" s="12" t="s">
        <v>2848</v>
      </c>
      <c r="H907">
        <v>2</v>
      </c>
      <c r="I907">
        <v>5</v>
      </c>
      <c r="J907" s="3">
        <v>2004</v>
      </c>
      <c r="K907" s="3" t="s">
        <v>3331</v>
      </c>
      <c r="L907">
        <v>214</v>
      </c>
      <c r="M907" t="s">
        <v>2951</v>
      </c>
      <c r="N907" t="s">
        <v>3349</v>
      </c>
      <c r="O907" s="10">
        <v>2035559545</v>
      </c>
      <c r="P907" t="s">
        <v>3350</v>
      </c>
      <c r="Q907" t="s">
        <v>3351</v>
      </c>
      <c r="R907" t="s">
        <v>2904</v>
      </c>
      <c r="S907" t="s">
        <v>2853</v>
      </c>
      <c r="T907">
        <v>97823</v>
      </c>
      <c r="U907" t="s">
        <v>2854</v>
      </c>
      <c r="V907" t="s">
        <v>2887</v>
      </c>
      <c r="W907" t="s">
        <v>2992</v>
      </c>
      <c r="X907" t="s">
        <v>2867</v>
      </c>
    </row>
    <row r="908" spans="1:24" hidden="1" x14ac:dyDescent="0.25">
      <c r="A908">
        <v>10245</v>
      </c>
      <c r="B908">
        <v>37</v>
      </c>
      <c r="C908" s="2">
        <v>100</v>
      </c>
      <c r="D908" s="3">
        <v>1</v>
      </c>
      <c r="E908" s="4">
        <f>Table1[[#This Row],[PRICEEACH]]*Table1[[#This Row],[QUANTITYORDERED]]</f>
        <v>3700</v>
      </c>
      <c r="F908" s="1">
        <v>38112</v>
      </c>
      <c r="G908" s="12" t="s">
        <v>2848</v>
      </c>
      <c r="H908">
        <v>2</v>
      </c>
      <c r="I908">
        <v>5</v>
      </c>
      <c r="J908" s="3">
        <v>2004</v>
      </c>
      <c r="K908" s="3" t="s">
        <v>3454</v>
      </c>
      <c r="L908">
        <v>96</v>
      </c>
      <c r="M908" t="s">
        <v>3256</v>
      </c>
      <c r="N908" t="s">
        <v>3349</v>
      </c>
      <c r="O908" s="10">
        <v>2035559545</v>
      </c>
      <c r="P908" t="s">
        <v>3350</v>
      </c>
      <c r="Q908" t="s">
        <v>3351</v>
      </c>
      <c r="R908" t="s">
        <v>2904</v>
      </c>
      <c r="S908" t="s">
        <v>2853</v>
      </c>
      <c r="T908">
        <v>97823</v>
      </c>
      <c r="U908" t="s">
        <v>2854</v>
      </c>
      <c r="V908" t="s">
        <v>2887</v>
      </c>
      <c r="W908" t="s">
        <v>2992</v>
      </c>
      <c r="X908" t="s">
        <v>2867</v>
      </c>
    </row>
    <row r="909" spans="1:24" hidden="1" x14ac:dyDescent="0.25">
      <c r="A909">
        <v>10245</v>
      </c>
      <c r="B909">
        <v>38</v>
      </c>
      <c r="C909" s="2">
        <v>100</v>
      </c>
      <c r="D909" s="3">
        <v>6</v>
      </c>
      <c r="E909" s="4">
        <f>Table1[[#This Row],[PRICEEACH]]*Table1[[#This Row],[QUANTITYORDERED]]</f>
        <v>3800</v>
      </c>
      <c r="F909" s="1">
        <v>38112</v>
      </c>
      <c r="G909" s="12" t="s">
        <v>2848</v>
      </c>
      <c r="H909">
        <v>2</v>
      </c>
      <c r="I909">
        <v>5</v>
      </c>
      <c r="J909" s="3">
        <v>2004</v>
      </c>
      <c r="K909" s="3" t="s">
        <v>3454</v>
      </c>
      <c r="L909">
        <v>136</v>
      </c>
      <c r="M909" t="s">
        <v>3141</v>
      </c>
      <c r="N909" t="s">
        <v>3349</v>
      </c>
      <c r="O909" s="10">
        <v>2035559545</v>
      </c>
      <c r="P909" t="s">
        <v>3350</v>
      </c>
      <c r="Q909" t="s">
        <v>3351</v>
      </c>
      <c r="R909" t="s">
        <v>2904</v>
      </c>
      <c r="S909" t="s">
        <v>2853</v>
      </c>
      <c r="T909">
        <v>97823</v>
      </c>
      <c r="U909" t="s">
        <v>2854</v>
      </c>
      <c r="V909" t="s">
        <v>2887</v>
      </c>
      <c r="W909" t="s">
        <v>2992</v>
      </c>
      <c r="X909" t="s">
        <v>2867</v>
      </c>
    </row>
    <row r="910" spans="1:24" hidden="1" x14ac:dyDescent="0.25">
      <c r="A910">
        <v>10245</v>
      </c>
      <c r="B910">
        <v>44</v>
      </c>
      <c r="C910" s="2">
        <v>100</v>
      </c>
      <c r="D910" s="3">
        <v>4</v>
      </c>
      <c r="E910" s="4">
        <f>Table1[[#This Row],[PRICEEACH]]*Table1[[#This Row],[QUANTITYORDERED]]</f>
        <v>4400</v>
      </c>
      <c r="F910" s="1">
        <v>38112</v>
      </c>
      <c r="G910" s="12" t="s">
        <v>2848</v>
      </c>
      <c r="H910">
        <v>2</v>
      </c>
      <c r="I910">
        <v>5</v>
      </c>
      <c r="J910" s="3">
        <v>2004</v>
      </c>
      <c r="K910" s="3" t="s">
        <v>3331</v>
      </c>
      <c r="L910">
        <v>101</v>
      </c>
      <c r="M910" t="s">
        <v>3274</v>
      </c>
      <c r="N910" t="s">
        <v>3349</v>
      </c>
      <c r="O910" s="10">
        <v>2035559545</v>
      </c>
      <c r="P910" t="s">
        <v>3350</v>
      </c>
      <c r="Q910" t="s">
        <v>3351</v>
      </c>
      <c r="R910" t="s">
        <v>2904</v>
      </c>
      <c r="S910" t="s">
        <v>2853</v>
      </c>
      <c r="T910">
        <v>97823</v>
      </c>
      <c r="U910" t="s">
        <v>2854</v>
      </c>
      <c r="V910" t="s">
        <v>2887</v>
      </c>
      <c r="W910" t="s">
        <v>2992</v>
      </c>
      <c r="X910" t="s">
        <v>2867</v>
      </c>
    </row>
    <row r="911" spans="1:24" hidden="1" x14ac:dyDescent="0.25">
      <c r="A911">
        <v>10246</v>
      </c>
      <c r="B911">
        <v>35</v>
      </c>
      <c r="C911" s="2">
        <v>48.7</v>
      </c>
      <c r="D911" s="3">
        <v>7</v>
      </c>
      <c r="E911" s="4">
        <f>Table1[[#This Row],[PRICEEACH]]*Table1[[#This Row],[QUANTITYORDERED]]</f>
        <v>1704.5</v>
      </c>
      <c r="F911" s="1">
        <v>38112</v>
      </c>
      <c r="G911" s="12" t="s">
        <v>2848</v>
      </c>
      <c r="H911">
        <v>2</v>
      </c>
      <c r="I911">
        <v>5</v>
      </c>
      <c r="J911" s="3">
        <v>2004</v>
      </c>
      <c r="K911" s="3" t="s">
        <v>3454</v>
      </c>
      <c r="L911">
        <v>54</v>
      </c>
      <c r="M911" t="s">
        <v>3259</v>
      </c>
      <c r="N911" t="s">
        <v>3329</v>
      </c>
      <c r="O911" s="10" t="s">
        <v>3330</v>
      </c>
      <c r="P911" t="s">
        <v>2946</v>
      </c>
      <c r="Q911" t="s">
        <v>2947</v>
      </c>
      <c r="R911" t="s">
        <v>3485</v>
      </c>
      <c r="S911" t="s">
        <v>2948</v>
      </c>
      <c r="T911">
        <v>28034</v>
      </c>
      <c r="U911" t="s">
        <v>2861</v>
      </c>
      <c r="V911" t="s">
        <v>2949</v>
      </c>
      <c r="W911" t="s">
        <v>2950</v>
      </c>
      <c r="X911" t="s">
        <v>2857</v>
      </c>
    </row>
    <row r="912" spans="1:24" hidden="1" x14ac:dyDescent="0.25">
      <c r="A912">
        <v>10246</v>
      </c>
      <c r="B912">
        <v>49</v>
      </c>
      <c r="C912" s="2">
        <v>36.07</v>
      </c>
      <c r="D912" s="3">
        <v>6</v>
      </c>
      <c r="E912" s="4">
        <f>Table1[[#This Row],[PRICEEACH]]*Table1[[#This Row],[QUANTITYORDERED]]</f>
        <v>1767.43</v>
      </c>
      <c r="F912" s="1">
        <v>38112</v>
      </c>
      <c r="G912" s="12" t="s">
        <v>2848</v>
      </c>
      <c r="H912">
        <v>2</v>
      </c>
      <c r="I912">
        <v>5</v>
      </c>
      <c r="J912" s="3">
        <v>2004</v>
      </c>
      <c r="K912" s="3" t="s">
        <v>3331</v>
      </c>
      <c r="L912">
        <v>35</v>
      </c>
      <c r="M912" t="s">
        <v>3239</v>
      </c>
      <c r="N912" t="s">
        <v>3329</v>
      </c>
      <c r="O912" s="10" t="s">
        <v>3330</v>
      </c>
      <c r="P912" t="s">
        <v>2946</v>
      </c>
      <c r="Q912" t="s">
        <v>2947</v>
      </c>
      <c r="R912" t="s">
        <v>3485</v>
      </c>
      <c r="S912" t="s">
        <v>2948</v>
      </c>
      <c r="T912">
        <v>28034</v>
      </c>
      <c r="U912" t="s">
        <v>2861</v>
      </c>
      <c r="V912" t="s">
        <v>2949</v>
      </c>
      <c r="W912" t="s">
        <v>2950</v>
      </c>
      <c r="X912" t="s">
        <v>2857</v>
      </c>
    </row>
    <row r="913" spans="1:24" hidden="1" x14ac:dyDescent="0.25">
      <c r="A913">
        <v>10246</v>
      </c>
      <c r="B913">
        <v>30</v>
      </c>
      <c r="C913" s="2">
        <v>61.99</v>
      </c>
      <c r="D913" s="3">
        <v>11</v>
      </c>
      <c r="E913" s="4">
        <f>Table1[[#This Row],[PRICEEACH]]*Table1[[#This Row],[QUANTITYORDERED]]</f>
        <v>1859.7</v>
      </c>
      <c r="F913" s="1">
        <v>38112</v>
      </c>
      <c r="G913" s="12" t="s">
        <v>2848</v>
      </c>
      <c r="H913">
        <v>2</v>
      </c>
      <c r="I913">
        <v>5</v>
      </c>
      <c r="J913" s="3">
        <v>2004</v>
      </c>
      <c r="K913" s="3" t="s">
        <v>3454</v>
      </c>
      <c r="L913">
        <v>60</v>
      </c>
      <c r="M913" t="s">
        <v>3200</v>
      </c>
      <c r="N913" t="s">
        <v>3329</v>
      </c>
      <c r="O913" s="10" t="s">
        <v>3330</v>
      </c>
      <c r="P913" t="s">
        <v>2946</v>
      </c>
      <c r="Q913" t="s">
        <v>2947</v>
      </c>
      <c r="R913" t="s">
        <v>3485</v>
      </c>
      <c r="S913" t="s">
        <v>2948</v>
      </c>
      <c r="T913">
        <v>28034</v>
      </c>
      <c r="U913" t="s">
        <v>2861</v>
      </c>
      <c r="V913" t="s">
        <v>2949</v>
      </c>
      <c r="W913" t="s">
        <v>2950</v>
      </c>
      <c r="X913" t="s">
        <v>2857</v>
      </c>
    </row>
    <row r="914" spans="1:24" hidden="1" x14ac:dyDescent="0.25">
      <c r="A914">
        <v>10246</v>
      </c>
      <c r="B914">
        <v>22</v>
      </c>
      <c r="C914" s="2">
        <v>98.18</v>
      </c>
      <c r="D914" s="3">
        <v>8</v>
      </c>
      <c r="E914" s="4">
        <f>Table1[[#This Row],[PRICEEACH]]*Table1[[#This Row],[QUANTITYORDERED]]</f>
        <v>2159.96</v>
      </c>
      <c r="F914" s="1">
        <v>38112</v>
      </c>
      <c r="G914" s="12" t="s">
        <v>2848</v>
      </c>
      <c r="H914">
        <v>2</v>
      </c>
      <c r="I914">
        <v>5</v>
      </c>
      <c r="J914" s="3">
        <v>2004</v>
      </c>
      <c r="K914" s="3" t="s">
        <v>3454</v>
      </c>
      <c r="L914">
        <v>122</v>
      </c>
      <c r="M914" t="s">
        <v>3198</v>
      </c>
      <c r="N914" t="s">
        <v>3329</v>
      </c>
      <c r="O914" s="10" t="s">
        <v>3330</v>
      </c>
      <c r="P914" t="s">
        <v>2946</v>
      </c>
      <c r="Q914" t="s">
        <v>2947</v>
      </c>
      <c r="R914" t="s">
        <v>3485</v>
      </c>
      <c r="S914" t="s">
        <v>2948</v>
      </c>
      <c r="T914">
        <v>28034</v>
      </c>
      <c r="U914" t="s">
        <v>2861</v>
      </c>
      <c r="V914" t="s">
        <v>2949</v>
      </c>
      <c r="W914" t="s">
        <v>2950</v>
      </c>
      <c r="X914" t="s">
        <v>2857</v>
      </c>
    </row>
    <row r="915" spans="1:24" hidden="1" x14ac:dyDescent="0.25">
      <c r="A915">
        <v>10246</v>
      </c>
      <c r="B915">
        <v>22</v>
      </c>
      <c r="C915" s="2">
        <v>100</v>
      </c>
      <c r="D915" s="3">
        <v>3</v>
      </c>
      <c r="E915" s="4">
        <f>Table1[[#This Row],[PRICEEACH]]*Table1[[#This Row],[QUANTITYORDERED]]</f>
        <v>2200</v>
      </c>
      <c r="F915" s="1">
        <v>38112</v>
      </c>
      <c r="G915" s="12" t="s">
        <v>2848</v>
      </c>
      <c r="H915">
        <v>2</v>
      </c>
      <c r="I915">
        <v>5</v>
      </c>
      <c r="J915" s="3">
        <v>2004</v>
      </c>
      <c r="K915" s="3" t="s">
        <v>3454</v>
      </c>
      <c r="L915">
        <v>115</v>
      </c>
      <c r="M915" t="s">
        <v>3265</v>
      </c>
      <c r="N915" t="s">
        <v>3329</v>
      </c>
      <c r="O915" s="10" t="s">
        <v>3330</v>
      </c>
      <c r="P915" t="s">
        <v>2946</v>
      </c>
      <c r="Q915" t="s">
        <v>2947</v>
      </c>
      <c r="R915" t="s">
        <v>3485</v>
      </c>
      <c r="S915" t="s">
        <v>2948</v>
      </c>
      <c r="T915">
        <v>28034</v>
      </c>
      <c r="U915" t="s">
        <v>2861</v>
      </c>
      <c r="V915" t="s">
        <v>2949</v>
      </c>
      <c r="W915" t="s">
        <v>2950</v>
      </c>
      <c r="X915" t="s">
        <v>2857</v>
      </c>
    </row>
    <row r="916" spans="1:24" hidden="1" x14ac:dyDescent="0.25">
      <c r="A916">
        <v>10246</v>
      </c>
      <c r="B916">
        <v>44</v>
      </c>
      <c r="C916" s="2">
        <v>52.6</v>
      </c>
      <c r="D916" s="3">
        <v>2</v>
      </c>
      <c r="E916" s="4">
        <f>Table1[[#This Row],[PRICEEACH]]*Table1[[#This Row],[QUANTITYORDERED]]</f>
        <v>2314.4</v>
      </c>
      <c r="F916" s="1">
        <v>38112</v>
      </c>
      <c r="G916" s="12" t="s">
        <v>2848</v>
      </c>
      <c r="H916">
        <v>2</v>
      </c>
      <c r="I916">
        <v>5</v>
      </c>
      <c r="J916" s="3">
        <v>2004</v>
      </c>
      <c r="K916" s="3" t="s">
        <v>3331</v>
      </c>
      <c r="L916">
        <v>57</v>
      </c>
      <c r="M916" t="s">
        <v>3228</v>
      </c>
      <c r="N916" t="s">
        <v>3329</v>
      </c>
      <c r="O916" s="10" t="s">
        <v>3330</v>
      </c>
      <c r="P916" t="s">
        <v>2946</v>
      </c>
      <c r="Q916" t="s">
        <v>2947</v>
      </c>
      <c r="R916" t="s">
        <v>3485</v>
      </c>
      <c r="S916" t="s">
        <v>2948</v>
      </c>
      <c r="T916">
        <v>28034</v>
      </c>
      <c r="U916" t="s">
        <v>2861</v>
      </c>
      <c r="V916" t="s">
        <v>2949</v>
      </c>
      <c r="W916" t="s">
        <v>2950</v>
      </c>
      <c r="X916" t="s">
        <v>2857</v>
      </c>
    </row>
    <row r="917" spans="1:24" hidden="1" x14ac:dyDescent="0.25">
      <c r="A917">
        <v>10246</v>
      </c>
      <c r="B917">
        <v>29</v>
      </c>
      <c r="C917" s="2">
        <v>100</v>
      </c>
      <c r="D917" s="3">
        <v>10</v>
      </c>
      <c r="E917" s="4">
        <f>Table1[[#This Row],[PRICEEACH]]*Table1[[#This Row],[QUANTITYORDERED]]</f>
        <v>2900</v>
      </c>
      <c r="F917" s="1">
        <v>38112</v>
      </c>
      <c r="G917" s="12" t="s">
        <v>2848</v>
      </c>
      <c r="H917">
        <v>2</v>
      </c>
      <c r="I917">
        <v>5</v>
      </c>
      <c r="J917" s="3">
        <v>2004</v>
      </c>
      <c r="K917" s="3" t="s">
        <v>3454</v>
      </c>
      <c r="L917">
        <v>127</v>
      </c>
      <c r="M917" t="s">
        <v>3236</v>
      </c>
      <c r="N917" t="s">
        <v>3329</v>
      </c>
      <c r="O917" s="10" t="s">
        <v>3330</v>
      </c>
      <c r="P917" t="s">
        <v>2946</v>
      </c>
      <c r="Q917" t="s">
        <v>2947</v>
      </c>
      <c r="R917" t="s">
        <v>3485</v>
      </c>
      <c r="S917" t="s">
        <v>2948</v>
      </c>
      <c r="T917">
        <v>28034</v>
      </c>
      <c r="U917" t="s">
        <v>2861</v>
      </c>
      <c r="V917" t="s">
        <v>2949</v>
      </c>
      <c r="W917" t="s">
        <v>2950</v>
      </c>
      <c r="X917" t="s">
        <v>2867</v>
      </c>
    </row>
    <row r="918" spans="1:24" hidden="1" x14ac:dyDescent="0.25">
      <c r="A918">
        <v>10246</v>
      </c>
      <c r="B918">
        <v>36</v>
      </c>
      <c r="C918" s="2">
        <v>100</v>
      </c>
      <c r="D918" s="3">
        <v>9</v>
      </c>
      <c r="E918" s="4">
        <f>Table1[[#This Row],[PRICEEACH]]*Table1[[#This Row],[QUANTITYORDERED]]</f>
        <v>3600</v>
      </c>
      <c r="F918" s="1">
        <v>38112</v>
      </c>
      <c r="G918" s="12" t="s">
        <v>2848</v>
      </c>
      <c r="H918">
        <v>2</v>
      </c>
      <c r="I918">
        <v>5</v>
      </c>
      <c r="J918" s="3">
        <v>2004</v>
      </c>
      <c r="K918" s="3" t="s">
        <v>3331</v>
      </c>
      <c r="L918">
        <v>169</v>
      </c>
      <c r="M918" t="s">
        <v>3211</v>
      </c>
      <c r="N918" t="s">
        <v>3329</v>
      </c>
      <c r="O918" s="10" t="s">
        <v>3330</v>
      </c>
      <c r="P918" t="s">
        <v>2946</v>
      </c>
      <c r="Q918" t="s">
        <v>2947</v>
      </c>
      <c r="R918" t="s">
        <v>3485</v>
      </c>
      <c r="S918" t="s">
        <v>2948</v>
      </c>
      <c r="T918">
        <v>28034</v>
      </c>
      <c r="U918" t="s">
        <v>2861</v>
      </c>
      <c r="V918" t="s">
        <v>2949</v>
      </c>
      <c r="W918" t="s">
        <v>2950</v>
      </c>
      <c r="X918" t="s">
        <v>2931</v>
      </c>
    </row>
    <row r="919" spans="1:24" hidden="1" x14ac:dyDescent="0.25">
      <c r="A919">
        <v>10246</v>
      </c>
      <c r="B919">
        <v>40</v>
      </c>
      <c r="C919" s="2">
        <v>100</v>
      </c>
      <c r="D919" s="3">
        <v>4</v>
      </c>
      <c r="E919" s="4">
        <f>Table1[[#This Row],[PRICEEACH]]*Table1[[#This Row],[QUANTITYORDERED]]</f>
        <v>4000</v>
      </c>
      <c r="F919" s="1">
        <v>38112</v>
      </c>
      <c r="G919" s="12" t="s">
        <v>2848</v>
      </c>
      <c r="H919">
        <v>2</v>
      </c>
      <c r="I919">
        <v>5</v>
      </c>
      <c r="J919" s="3">
        <v>2004</v>
      </c>
      <c r="K919" s="3" t="s">
        <v>3331</v>
      </c>
      <c r="L919">
        <v>163</v>
      </c>
      <c r="M919" t="s">
        <v>3196</v>
      </c>
      <c r="N919" t="s">
        <v>3329</v>
      </c>
      <c r="O919" s="10" t="s">
        <v>3330</v>
      </c>
      <c r="P919" t="s">
        <v>2946</v>
      </c>
      <c r="Q919" t="s">
        <v>2947</v>
      </c>
      <c r="R919" t="s">
        <v>3485</v>
      </c>
      <c r="S919" t="s">
        <v>2948</v>
      </c>
      <c r="T919">
        <v>28034</v>
      </c>
      <c r="U919" t="s">
        <v>2861</v>
      </c>
      <c r="V919" t="s">
        <v>2949</v>
      </c>
      <c r="W919" t="s">
        <v>2950</v>
      </c>
      <c r="X919" t="s">
        <v>2867</v>
      </c>
    </row>
    <row r="920" spans="1:24" hidden="1" x14ac:dyDescent="0.25">
      <c r="A920">
        <v>10246</v>
      </c>
      <c r="B920">
        <v>46</v>
      </c>
      <c r="C920" s="2">
        <v>100</v>
      </c>
      <c r="D920" s="3">
        <v>5</v>
      </c>
      <c r="E920" s="4">
        <f>Table1[[#This Row],[PRICEEACH]]*Table1[[#This Row],[QUANTITYORDERED]]</f>
        <v>4600</v>
      </c>
      <c r="F920" s="1">
        <v>38112</v>
      </c>
      <c r="G920" s="12" t="s">
        <v>2848</v>
      </c>
      <c r="H920">
        <v>2</v>
      </c>
      <c r="I920">
        <v>5</v>
      </c>
      <c r="J920" s="3">
        <v>2004</v>
      </c>
      <c r="K920" s="3" t="s">
        <v>3454</v>
      </c>
      <c r="L920">
        <v>118</v>
      </c>
      <c r="M920" t="s">
        <v>3150</v>
      </c>
      <c r="N920" t="s">
        <v>3329</v>
      </c>
      <c r="O920" s="10" t="s">
        <v>3330</v>
      </c>
      <c r="P920" t="s">
        <v>2946</v>
      </c>
      <c r="Q920" t="s">
        <v>2947</v>
      </c>
      <c r="R920" t="s">
        <v>3485</v>
      </c>
      <c r="S920" t="s">
        <v>2948</v>
      </c>
      <c r="T920">
        <v>28034</v>
      </c>
      <c r="U920" t="s">
        <v>2861</v>
      </c>
      <c r="V920" t="s">
        <v>2949</v>
      </c>
      <c r="W920" t="s">
        <v>2950</v>
      </c>
      <c r="X920" t="s">
        <v>2867</v>
      </c>
    </row>
    <row r="921" spans="1:24" hidden="1" x14ac:dyDescent="0.25">
      <c r="A921">
        <v>10246</v>
      </c>
      <c r="B921">
        <v>46</v>
      </c>
      <c r="C921" s="2">
        <v>100</v>
      </c>
      <c r="D921" s="3">
        <v>1</v>
      </c>
      <c r="E921" s="4">
        <f>Table1[[#This Row],[PRICEEACH]]*Table1[[#This Row],[QUANTITYORDERED]]</f>
        <v>4600</v>
      </c>
      <c r="F921" s="1">
        <v>38112</v>
      </c>
      <c r="G921" s="12" t="s">
        <v>2848</v>
      </c>
      <c r="H921">
        <v>2</v>
      </c>
      <c r="I921">
        <v>5</v>
      </c>
      <c r="J921" s="3">
        <v>2004</v>
      </c>
      <c r="K921" s="3" t="s">
        <v>3331</v>
      </c>
      <c r="L921">
        <v>118</v>
      </c>
      <c r="M921" t="s">
        <v>3252</v>
      </c>
      <c r="N921" t="s">
        <v>3329</v>
      </c>
      <c r="O921" s="10" t="s">
        <v>3330</v>
      </c>
      <c r="P921" t="s">
        <v>2946</v>
      </c>
      <c r="Q921" t="s">
        <v>2947</v>
      </c>
      <c r="R921" t="s">
        <v>3485</v>
      </c>
      <c r="S921" t="s">
        <v>2948</v>
      </c>
      <c r="T921">
        <v>28034</v>
      </c>
      <c r="U921" t="s">
        <v>2861</v>
      </c>
      <c r="V921" t="s">
        <v>2949</v>
      </c>
      <c r="W921" t="s">
        <v>2950</v>
      </c>
      <c r="X921" t="s">
        <v>2867</v>
      </c>
    </row>
    <row r="922" spans="1:24" hidden="1" x14ac:dyDescent="0.25">
      <c r="A922">
        <v>10247</v>
      </c>
      <c r="B922">
        <v>40</v>
      </c>
      <c r="C922" s="2">
        <v>49.71</v>
      </c>
      <c r="D922" s="3">
        <v>6</v>
      </c>
      <c r="E922" s="4">
        <f>Table1[[#This Row],[PRICEEACH]]*Table1[[#This Row],[QUANTITYORDERED]]</f>
        <v>1988.4</v>
      </c>
      <c r="F922" s="1">
        <v>38112</v>
      </c>
      <c r="G922" s="12" t="s">
        <v>2848</v>
      </c>
      <c r="H922">
        <v>2</v>
      </c>
      <c r="I922">
        <v>5</v>
      </c>
      <c r="J922" s="3">
        <v>2004</v>
      </c>
      <c r="K922" s="3" t="s">
        <v>3212</v>
      </c>
      <c r="L922">
        <v>62</v>
      </c>
      <c r="M922" t="s">
        <v>3260</v>
      </c>
      <c r="N922" t="s">
        <v>3442</v>
      </c>
      <c r="O922" s="10" t="s">
        <v>3443</v>
      </c>
      <c r="P922" t="s">
        <v>3121</v>
      </c>
      <c r="Q922" t="s">
        <v>3122</v>
      </c>
      <c r="R922" t="s">
        <v>3508</v>
      </c>
      <c r="S922" t="s">
        <v>2917</v>
      </c>
      <c r="T922" t="s">
        <v>3123</v>
      </c>
      <c r="U922" t="s">
        <v>2861</v>
      </c>
      <c r="V922" t="s">
        <v>3120</v>
      </c>
      <c r="W922" t="s">
        <v>3124</v>
      </c>
      <c r="X922" t="s">
        <v>2857</v>
      </c>
    </row>
    <row r="923" spans="1:24" hidden="1" x14ac:dyDescent="0.25">
      <c r="A923">
        <v>10247</v>
      </c>
      <c r="B923">
        <v>25</v>
      </c>
      <c r="C923" s="2">
        <v>100</v>
      </c>
      <c r="D923" s="3">
        <v>3</v>
      </c>
      <c r="E923" s="4">
        <f>Table1[[#This Row],[PRICEEACH]]*Table1[[#This Row],[QUANTITYORDERED]]</f>
        <v>2500</v>
      </c>
      <c r="F923" s="1">
        <v>38112</v>
      </c>
      <c r="G923" s="12" t="s">
        <v>2848</v>
      </c>
      <c r="H923">
        <v>2</v>
      </c>
      <c r="I923">
        <v>5</v>
      </c>
      <c r="J923" s="3">
        <v>2004</v>
      </c>
      <c r="K923" s="3" t="s">
        <v>3331</v>
      </c>
      <c r="L923">
        <v>151</v>
      </c>
      <c r="M923" t="s">
        <v>3145</v>
      </c>
      <c r="N923" t="s">
        <v>3442</v>
      </c>
      <c r="O923" s="10" t="s">
        <v>3443</v>
      </c>
      <c r="P923" t="s">
        <v>3121</v>
      </c>
      <c r="Q923" t="s">
        <v>3122</v>
      </c>
      <c r="R923" t="s">
        <v>3508</v>
      </c>
      <c r="S923" t="s">
        <v>2917</v>
      </c>
      <c r="T923" t="s">
        <v>3123</v>
      </c>
      <c r="U923" t="s">
        <v>2861</v>
      </c>
      <c r="V923" t="s">
        <v>3120</v>
      </c>
      <c r="W923" t="s">
        <v>3124</v>
      </c>
      <c r="X923" t="s">
        <v>2867</v>
      </c>
    </row>
    <row r="924" spans="1:24" hidden="1" x14ac:dyDescent="0.25">
      <c r="A924">
        <v>10247</v>
      </c>
      <c r="B924">
        <v>27</v>
      </c>
      <c r="C924" s="2">
        <v>100</v>
      </c>
      <c r="D924" s="3">
        <v>1</v>
      </c>
      <c r="E924" s="4">
        <f>Table1[[#This Row],[PRICEEACH]]*Table1[[#This Row],[QUANTITYORDERED]]</f>
        <v>2700</v>
      </c>
      <c r="F924" s="1">
        <v>38112</v>
      </c>
      <c r="G924" s="12" t="s">
        <v>2848</v>
      </c>
      <c r="H924">
        <v>2</v>
      </c>
      <c r="I924">
        <v>5</v>
      </c>
      <c r="J924" s="3">
        <v>2004</v>
      </c>
      <c r="K924" s="3" t="s">
        <v>3331</v>
      </c>
      <c r="L924">
        <v>173</v>
      </c>
      <c r="M924" t="s">
        <v>3148</v>
      </c>
      <c r="N924" t="s">
        <v>3442</v>
      </c>
      <c r="O924" s="10" t="s">
        <v>3443</v>
      </c>
      <c r="P924" t="s">
        <v>3121</v>
      </c>
      <c r="Q924" t="s">
        <v>3122</v>
      </c>
      <c r="R924" t="s">
        <v>3508</v>
      </c>
      <c r="S924" t="s">
        <v>2917</v>
      </c>
      <c r="T924" t="s">
        <v>3123</v>
      </c>
      <c r="U924" t="s">
        <v>2861</v>
      </c>
      <c r="V924" t="s">
        <v>3120</v>
      </c>
      <c r="W924" t="s">
        <v>3124</v>
      </c>
      <c r="X924" t="s">
        <v>2867</v>
      </c>
    </row>
    <row r="925" spans="1:24" hidden="1" x14ac:dyDescent="0.25">
      <c r="A925">
        <v>10247</v>
      </c>
      <c r="B925">
        <v>49</v>
      </c>
      <c r="C925" s="2">
        <v>63.85</v>
      </c>
      <c r="D925" s="3">
        <v>4</v>
      </c>
      <c r="E925" s="4">
        <f>Table1[[#This Row],[PRICEEACH]]*Table1[[#This Row],[QUANTITYORDERED]]</f>
        <v>3128.65</v>
      </c>
      <c r="F925" s="1">
        <v>38112</v>
      </c>
      <c r="G925" s="12" t="s">
        <v>2848</v>
      </c>
      <c r="H925">
        <v>2</v>
      </c>
      <c r="I925">
        <v>5</v>
      </c>
      <c r="J925" s="3">
        <v>2004</v>
      </c>
      <c r="K925" s="3" t="s">
        <v>3212</v>
      </c>
      <c r="L925">
        <v>58</v>
      </c>
      <c r="M925" t="s">
        <v>3266</v>
      </c>
      <c r="N925" t="s">
        <v>3442</v>
      </c>
      <c r="O925" s="10" t="s">
        <v>3443</v>
      </c>
      <c r="P925" t="s">
        <v>3121</v>
      </c>
      <c r="Q925" t="s">
        <v>3122</v>
      </c>
      <c r="R925" t="s">
        <v>3508</v>
      </c>
      <c r="S925" t="s">
        <v>2917</v>
      </c>
      <c r="T925" t="s">
        <v>3123</v>
      </c>
      <c r="U925" t="s">
        <v>2861</v>
      </c>
      <c r="V925" t="s">
        <v>3120</v>
      </c>
      <c r="W925" t="s">
        <v>3124</v>
      </c>
      <c r="X925" t="s">
        <v>2867</v>
      </c>
    </row>
    <row r="926" spans="1:24" hidden="1" x14ac:dyDescent="0.25">
      <c r="A926">
        <v>10247</v>
      </c>
      <c r="B926">
        <v>44</v>
      </c>
      <c r="C926" s="2">
        <v>100</v>
      </c>
      <c r="D926" s="3">
        <v>2</v>
      </c>
      <c r="E926" s="4">
        <f>Table1[[#This Row],[PRICEEACH]]*Table1[[#This Row],[QUANTITYORDERED]]</f>
        <v>4400</v>
      </c>
      <c r="F926" s="1">
        <v>38112</v>
      </c>
      <c r="G926" s="12" t="s">
        <v>2848</v>
      </c>
      <c r="H926">
        <v>2</v>
      </c>
      <c r="I926">
        <v>5</v>
      </c>
      <c r="J926" s="3">
        <v>2004</v>
      </c>
      <c r="K926" s="3" t="s">
        <v>3331</v>
      </c>
      <c r="L926">
        <v>207</v>
      </c>
      <c r="M926" t="s">
        <v>3125</v>
      </c>
      <c r="N926" t="s">
        <v>3442</v>
      </c>
      <c r="O926" s="10" t="s">
        <v>3443</v>
      </c>
      <c r="P926" t="s">
        <v>3121</v>
      </c>
      <c r="Q926" t="s">
        <v>3122</v>
      </c>
      <c r="R926" t="s">
        <v>3508</v>
      </c>
      <c r="S926" t="s">
        <v>2917</v>
      </c>
      <c r="T926" t="s">
        <v>3123</v>
      </c>
      <c r="U926" t="s">
        <v>2861</v>
      </c>
      <c r="V926" t="s">
        <v>3120</v>
      </c>
      <c r="W926" t="s">
        <v>3124</v>
      </c>
      <c r="X926" t="s">
        <v>2931</v>
      </c>
    </row>
    <row r="927" spans="1:24" hidden="1" x14ac:dyDescent="0.25">
      <c r="A927">
        <v>10247</v>
      </c>
      <c r="B927">
        <v>48</v>
      </c>
      <c r="C927" s="2">
        <v>100</v>
      </c>
      <c r="D927" s="3">
        <v>5</v>
      </c>
      <c r="E927" s="4">
        <f>Table1[[#This Row],[PRICEEACH]]*Table1[[#This Row],[QUANTITYORDERED]]</f>
        <v>4800</v>
      </c>
      <c r="F927" s="1">
        <v>38112</v>
      </c>
      <c r="G927" s="12" t="s">
        <v>2848</v>
      </c>
      <c r="H927">
        <v>2</v>
      </c>
      <c r="I927">
        <v>5</v>
      </c>
      <c r="J927" s="3">
        <v>2004</v>
      </c>
      <c r="K927" s="3" t="s">
        <v>3331</v>
      </c>
      <c r="L927">
        <v>143</v>
      </c>
      <c r="M927" t="s">
        <v>3220</v>
      </c>
      <c r="N927" t="s">
        <v>3442</v>
      </c>
      <c r="O927" s="10" t="s">
        <v>3443</v>
      </c>
      <c r="P927" t="s">
        <v>3121</v>
      </c>
      <c r="Q927" t="s">
        <v>3122</v>
      </c>
      <c r="R927" t="s">
        <v>3508</v>
      </c>
      <c r="S927" t="s">
        <v>2917</v>
      </c>
      <c r="T927" t="s">
        <v>3123</v>
      </c>
      <c r="U927" t="s">
        <v>2861</v>
      </c>
      <c r="V927" t="s">
        <v>3120</v>
      </c>
      <c r="W927" t="s">
        <v>3124</v>
      </c>
      <c r="X927" t="s">
        <v>2867</v>
      </c>
    </row>
    <row r="928" spans="1:24" hidden="1" x14ac:dyDescent="0.25">
      <c r="A928">
        <v>10248</v>
      </c>
      <c r="B928">
        <v>23</v>
      </c>
      <c r="C928" s="2">
        <v>65.52</v>
      </c>
      <c r="D928" s="3">
        <v>9</v>
      </c>
      <c r="E928" s="4">
        <f>Table1[[#This Row],[PRICEEACH]]*Table1[[#This Row],[QUANTITYORDERED]]</f>
        <v>1506.9599999999998</v>
      </c>
      <c r="F928" s="1">
        <v>38112</v>
      </c>
      <c r="G928" s="13" t="s">
        <v>3044</v>
      </c>
      <c r="H928">
        <v>2</v>
      </c>
      <c r="I928">
        <v>5</v>
      </c>
      <c r="J928" s="3">
        <v>2004</v>
      </c>
      <c r="K928" s="3" t="s">
        <v>3207</v>
      </c>
      <c r="L928">
        <v>54</v>
      </c>
      <c r="M928" t="s">
        <v>3281</v>
      </c>
      <c r="N928" t="s">
        <v>3282</v>
      </c>
      <c r="O928" s="10">
        <v>2125557818</v>
      </c>
      <c r="P928" t="s">
        <v>3283</v>
      </c>
      <c r="Q928" t="s">
        <v>2851</v>
      </c>
      <c r="R928" t="s">
        <v>2852</v>
      </c>
      <c r="S928" t="s">
        <v>2853</v>
      </c>
      <c r="T928">
        <v>10022</v>
      </c>
      <c r="U928" t="s">
        <v>2854</v>
      </c>
      <c r="V928" t="s">
        <v>2855</v>
      </c>
      <c r="W928" t="s">
        <v>2856</v>
      </c>
      <c r="X928" t="s">
        <v>2857</v>
      </c>
    </row>
    <row r="929" spans="1:24" hidden="1" x14ac:dyDescent="0.25">
      <c r="A929">
        <v>10248</v>
      </c>
      <c r="B929">
        <v>21</v>
      </c>
      <c r="C929" s="2">
        <v>73.98</v>
      </c>
      <c r="D929" s="3">
        <v>1</v>
      </c>
      <c r="E929" s="4">
        <f>Table1[[#This Row],[PRICEEACH]]*Table1[[#This Row],[QUANTITYORDERED]]</f>
        <v>1553.5800000000002</v>
      </c>
      <c r="F929" s="1">
        <v>38112</v>
      </c>
      <c r="G929" s="13" t="s">
        <v>3044</v>
      </c>
      <c r="H929">
        <v>2</v>
      </c>
      <c r="I929">
        <v>5</v>
      </c>
      <c r="J929" s="3">
        <v>2004</v>
      </c>
      <c r="K929" s="3" t="s">
        <v>3207</v>
      </c>
      <c r="L929">
        <v>86</v>
      </c>
      <c r="M929" t="s">
        <v>3208</v>
      </c>
      <c r="N929" t="s">
        <v>3282</v>
      </c>
      <c r="O929" s="10">
        <v>2125557818</v>
      </c>
      <c r="P929" t="s">
        <v>3283</v>
      </c>
      <c r="Q929" t="s">
        <v>2851</v>
      </c>
      <c r="R929" t="s">
        <v>2852</v>
      </c>
      <c r="S929" t="s">
        <v>2853</v>
      </c>
      <c r="T929">
        <v>10022</v>
      </c>
      <c r="U929" t="s">
        <v>2854</v>
      </c>
      <c r="V929" t="s">
        <v>2855</v>
      </c>
      <c r="W929" t="s">
        <v>2856</v>
      </c>
      <c r="X929" t="s">
        <v>2857</v>
      </c>
    </row>
    <row r="930" spans="1:24" hidden="1" x14ac:dyDescent="0.25">
      <c r="A930">
        <v>10248</v>
      </c>
      <c r="B930">
        <v>23</v>
      </c>
      <c r="C930" s="2">
        <v>76.31</v>
      </c>
      <c r="D930" s="3">
        <v>2</v>
      </c>
      <c r="E930" s="4">
        <f>Table1[[#This Row],[PRICEEACH]]*Table1[[#This Row],[QUANTITYORDERED]]</f>
        <v>1755.13</v>
      </c>
      <c r="F930" s="1">
        <v>38112</v>
      </c>
      <c r="G930" s="13" t="s">
        <v>3044</v>
      </c>
      <c r="H930">
        <v>2</v>
      </c>
      <c r="I930">
        <v>5</v>
      </c>
      <c r="J930" s="3">
        <v>2004</v>
      </c>
      <c r="K930" s="3" t="s">
        <v>3468</v>
      </c>
      <c r="L930">
        <v>83</v>
      </c>
      <c r="M930" t="s">
        <v>3248</v>
      </c>
      <c r="N930" t="s">
        <v>3282</v>
      </c>
      <c r="O930" s="10">
        <v>2125557818</v>
      </c>
      <c r="P930" t="s">
        <v>3283</v>
      </c>
      <c r="Q930" t="s">
        <v>2851</v>
      </c>
      <c r="R930" t="s">
        <v>2852</v>
      </c>
      <c r="S930" t="s">
        <v>2853</v>
      </c>
      <c r="T930">
        <v>10022</v>
      </c>
      <c r="U930" t="s">
        <v>2854</v>
      </c>
      <c r="V930" t="s">
        <v>2855</v>
      </c>
      <c r="W930" t="s">
        <v>2856</v>
      </c>
      <c r="X930" t="s">
        <v>2857</v>
      </c>
    </row>
    <row r="931" spans="1:24" hidden="1" x14ac:dyDescent="0.25">
      <c r="A931">
        <v>10248</v>
      </c>
      <c r="B931">
        <v>20</v>
      </c>
      <c r="C931" s="2">
        <v>100</v>
      </c>
      <c r="D931" s="3">
        <v>3</v>
      </c>
      <c r="E931" s="4">
        <f>Table1[[#This Row],[PRICEEACH]]*Table1[[#This Row],[QUANTITYORDERED]]</f>
        <v>2000</v>
      </c>
      <c r="F931" s="1">
        <v>38112</v>
      </c>
      <c r="G931" s="13" t="s">
        <v>3044</v>
      </c>
      <c r="H931">
        <v>2</v>
      </c>
      <c r="I931">
        <v>5</v>
      </c>
      <c r="J931" s="3">
        <v>2004</v>
      </c>
      <c r="K931" s="3" t="s">
        <v>3331</v>
      </c>
      <c r="L931">
        <v>136</v>
      </c>
      <c r="M931" t="s">
        <v>3035</v>
      </c>
      <c r="N931" t="s">
        <v>3282</v>
      </c>
      <c r="O931" s="10">
        <v>2125557818</v>
      </c>
      <c r="P931" t="s">
        <v>3283</v>
      </c>
      <c r="Q931" t="s">
        <v>2851</v>
      </c>
      <c r="R931" t="s">
        <v>2852</v>
      </c>
      <c r="S931" t="s">
        <v>2853</v>
      </c>
      <c r="T931">
        <v>10022</v>
      </c>
      <c r="U931" t="s">
        <v>2854</v>
      </c>
      <c r="V931" t="s">
        <v>2855</v>
      </c>
      <c r="W931" t="s">
        <v>2856</v>
      </c>
      <c r="X931" t="s">
        <v>2857</v>
      </c>
    </row>
    <row r="932" spans="1:24" hidden="1" x14ac:dyDescent="0.25">
      <c r="A932">
        <v>10248</v>
      </c>
      <c r="B932">
        <v>32</v>
      </c>
      <c r="C932" s="2">
        <v>75.89</v>
      </c>
      <c r="D932" s="3">
        <v>4</v>
      </c>
      <c r="E932" s="4">
        <f>Table1[[#This Row],[PRICEEACH]]*Table1[[#This Row],[QUANTITYORDERED]]</f>
        <v>2428.48</v>
      </c>
      <c r="F932" s="1">
        <v>38112</v>
      </c>
      <c r="G932" s="13" t="s">
        <v>3044</v>
      </c>
      <c r="H932">
        <v>2</v>
      </c>
      <c r="I932">
        <v>5</v>
      </c>
      <c r="J932" s="3">
        <v>2004</v>
      </c>
      <c r="K932" s="3" t="s">
        <v>3207</v>
      </c>
      <c r="L932">
        <v>72</v>
      </c>
      <c r="M932" t="s">
        <v>3273</v>
      </c>
      <c r="N932" t="s">
        <v>3282</v>
      </c>
      <c r="O932" s="10">
        <v>2125557818</v>
      </c>
      <c r="P932" t="s">
        <v>3283</v>
      </c>
      <c r="Q932" t="s">
        <v>2851</v>
      </c>
      <c r="R932" t="s">
        <v>2852</v>
      </c>
      <c r="S932" t="s">
        <v>2853</v>
      </c>
      <c r="T932">
        <v>10022</v>
      </c>
      <c r="U932" t="s">
        <v>2854</v>
      </c>
      <c r="V932" t="s">
        <v>2855</v>
      </c>
      <c r="W932" t="s">
        <v>2856</v>
      </c>
      <c r="X932" t="s">
        <v>2857</v>
      </c>
    </row>
    <row r="933" spans="1:24" hidden="1" x14ac:dyDescent="0.25">
      <c r="A933">
        <v>10248</v>
      </c>
      <c r="B933">
        <v>36</v>
      </c>
      <c r="C933" s="2">
        <v>71.34</v>
      </c>
      <c r="D933" s="3">
        <v>6</v>
      </c>
      <c r="E933" s="4">
        <f>Table1[[#This Row],[PRICEEACH]]*Table1[[#This Row],[QUANTITYORDERED]]</f>
        <v>2568.2400000000002</v>
      </c>
      <c r="F933" s="1">
        <v>38112</v>
      </c>
      <c r="G933" s="13" t="s">
        <v>3044</v>
      </c>
      <c r="H933">
        <v>2</v>
      </c>
      <c r="I933">
        <v>5</v>
      </c>
      <c r="J933" s="3">
        <v>2004</v>
      </c>
      <c r="K933" s="3" t="s">
        <v>3207</v>
      </c>
      <c r="L933">
        <v>66</v>
      </c>
      <c r="M933" t="s">
        <v>3268</v>
      </c>
      <c r="N933" t="s">
        <v>3282</v>
      </c>
      <c r="O933" s="10">
        <v>2125557818</v>
      </c>
      <c r="P933" t="s">
        <v>3283</v>
      </c>
      <c r="Q933" t="s">
        <v>2851</v>
      </c>
      <c r="R933" t="s">
        <v>2852</v>
      </c>
      <c r="S933" t="s">
        <v>2853</v>
      </c>
      <c r="T933">
        <v>10022</v>
      </c>
      <c r="U933" t="s">
        <v>2854</v>
      </c>
      <c r="V933" t="s">
        <v>2855</v>
      </c>
      <c r="W933" t="s">
        <v>2856</v>
      </c>
      <c r="X933" t="s">
        <v>2857</v>
      </c>
    </row>
    <row r="934" spans="1:24" hidden="1" x14ac:dyDescent="0.25">
      <c r="A934">
        <v>10248</v>
      </c>
      <c r="B934">
        <v>30</v>
      </c>
      <c r="C934" s="2">
        <v>100</v>
      </c>
      <c r="D934" s="3">
        <v>5</v>
      </c>
      <c r="E934" s="4">
        <f>Table1[[#This Row],[PRICEEACH]]*Table1[[#This Row],[QUANTITYORDERED]]</f>
        <v>3000</v>
      </c>
      <c r="F934" s="1">
        <v>38112</v>
      </c>
      <c r="G934" s="13" t="s">
        <v>3044</v>
      </c>
      <c r="H934">
        <v>2</v>
      </c>
      <c r="I934">
        <v>5</v>
      </c>
      <c r="J934" s="3">
        <v>2004</v>
      </c>
      <c r="K934" s="3" t="s">
        <v>3468</v>
      </c>
      <c r="L934">
        <v>88</v>
      </c>
      <c r="M934" t="s">
        <v>3243</v>
      </c>
      <c r="N934" t="s">
        <v>3282</v>
      </c>
      <c r="O934" s="10">
        <v>2125557818</v>
      </c>
      <c r="P934" t="s">
        <v>3283</v>
      </c>
      <c r="Q934" t="s">
        <v>2851</v>
      </c>
      <c r="R934" t="s">
        <v>2852</v>
      </c>
      <c r="S934" t="s">
        <v>2853</v>
      </c>
      <c r="T934">
        <v>10022</v>
      </c>
      <c r="U934" t="s">
        <v>2854</v>
      </c>
      <c r="V934" t="s">
        <v>2855</v>
      </c>
      <c r="W934" t="s">
        <v>2856</v>
      </c>
      <c r="X934" t="s">
        <v>2867</v>
      </c>
    </row>
    <row r="935" spans="1:24" hidden="1" x14ac:dyDescent="0.25">
      <c r="A935">
        <v>10248</v>
      </c>
      <c r="B935">
        <v>30</v>
      </c>
      <c r="C935" s="2">
        <v>100</v>
      </c>
      <c r="D935" s="3">
        <v>7</v>
      </c>
      <c r="E935" s="4">
        <f>Table1[[#This Row],[PRICEEACH]]*Table1[[#This Row],[QUANTITYORDERED]]</f>
        <v>3000</v>
      </c>
      <c r="F935" s="1">
        <v>38112</v>
      </c>
      <c r="G935" s="13" t="s">
        <v>3044</v>
      </c>
      <c r="H935">
        <v>2</v>
      </c>
      <c r="I935">
        <v>5</v>
      </c>
      <c r="J935" s="3">
        <v>2004</v>
      </c>
      <c r="K935" s="3" t="s">
        <v>3207</v>
      </c>
      <c r="L935">
        <v>100</v>
      </c>
      <c r="M935" t="s">
        <v>3277</v>
      </c>
      <c r="N935" t="s">
        <v>3282</v>
      </c>
      <c r="O935" s="10">
        <v>2125557818</v>
      </c>
      <c r="P935" t="s">
        <v>3283</v>
      </c>
      <c r="Q935" t="s">
        <v>2851</v>
      </c>
      <c r="R935" t="s">
        <v>2852</v>
      </c>
      <c r="S935" t="s">
        <v>2853</v>
      </c>
      <c r="T935">
        <v>10022</v>
      </c>
      <c r="U935" t="s">
        <v>2854</v>
      </c>
      <c r="V935" t="s">
        <v>2855</v>
      </c>
      <c r="W935" t="s">
        <v>2856</v>
      </c>
      <c r="X935" t="s">
        <v>2867</v>
      </c>
    </row>
    <row r="936" spans="1:24" hidden="1" x14ac:dyDescent="0.25">
      <c r="A936">
        <v>10248</v>
      </c>
      <c r="B936">
        <v>35</v>
      </c>
      <c r="C936" s="2">
        <v>90.37</v>
      </c>
      <c r="D936" s="3">
        <v>8</v>
      </c>
      <c r="E936" s="4">
        <f>Table1[[#This Row],[PRICEEACH]]*Table1[[#This Row],[QUANTITYORDERED]]</f>
        <v>3162.9500000000003</v>
      </c>
      <c r="F936" s="1">
        <v>38112</v>
      </c>
      <c r="G936" s="13" t="s">
        <v>3044</v>
      </c>
      <c r="H936">
        <v>2</v>
      </c>
      <c r="I936">
        <v>5</v>
      </c>
      <c r="J936" s="3">
        <v>2004</v>
      </c>
      <c r="K936" s="3" t="s">
        <v>3207</v>
      </c>
      <c r="L936">
        <v>99</v>
      </c>
      <c r="M936" t="s">
        <v>3278</v>
      </c>
      <c r="N936" t="s">
        <v>3282</v>
      </c>
      <c r="O936" s="10">
        <v>2125557818</v>
      </c>
      <c r="P936" t="s">
        <v>3283</v>
      </c>
      <c r="Q936" t="s">
        <v>2851</v>
      </c>
      <c r="R936" t="s">
        <v>2852</v>
      </c>
      <c r="S936" t="s">
        <v>2853</v>
      </c>
      <c r="T936">
        <v>10022</v>
      </c>
      <c r="U936" t="s">
        <v>2854</v>
      </c>
      <c r="V936" t="s">
        <v>2855</v>
      </c>
      <c r="W936" t="s">
        <v>2856</v>
      </c>
      <c r="X936" t="s">
        <v>2867</v>
      </c>
    </row>
    <row r="937" spans="1:24" hidden="1" x14ac:dyDescent="0.25">
      <c r="A937">
        <v>10248</v>
      </c>
      <c r="B937">
        <v>42</v>
      </c>
      <c r="C937" s="2">
        <v>75.48</v>
      </c>
      <c r="D937" s="3">
        <v>11</v>
      </c>
      <c r="E937" s="4">
        <f>Table1[[#This Row],[PRICEEACH]]*Table1[[#This Row],[QUANTITYORDERED]]</f>
        <v>3170.1600000000003</v>
      </c>
      <c r="F937" s="1">
        <v>38112</v>
      </c>
      <c r="G937" s="13" t="s">
        <v>3044</v>
      </c>
      <c r="H937">
        <v>2</v>
      </c>
      <c r="I937">
        <v>5</v>
      </c>
      <c r="J937" s="3">
        <v>2004</v>
      </c>
      <c r="K937" s="3" t="s">
        <v>3468</v>
      </c>
      <c r="L937">
        <v>87</v>
      </c>
      <c r="M937" t="s">
        <v>3222</v>
      </c>
      <c r="N937" t="s">
        <v>3282</v>
      </c>
      <c r="O937" s="10">
        <v>2125557818</v>
      </c>
      <c r="P937" t="s">
        <v>3283</v>
      </c>
      <c r="Q937" t="s">
        <v>2851</v>
      </c>
      <c r="R937" t="s">
        <v>2852</v>
      </c>
      <c r="S937" t="s">
        <v>2853</v>
      </c>
      <c r="T937">
        <v>10022</v>
      </c>
      <c r="U937" t="s">
        <v>2854</v>
      </c>
      <c r="V937" t="s">
        <v>2855</v>
      </c>
      <c r="W937" t="s">
        <v>2856</v>
      </c>
      <c r="X937" t="s">
        <v>2867</v>
      </c>
    </row>
    <row r="938" spans="1:24" hidden="1" x14ac:dyDescent="0.25">
      <c r="A938">
        <v>10248</v>
      </c>
      <c r="B938">
        <v>32</v>
      </c>
      <c r="C938" s="2">
        <v>100</v>
      </c>
      <c r="D938" s="3">
        <v>12</v>
      </c>
      <c r="E938" s="4">
        <f>Table1[[#This Row],[PRICEEACH]]*Table1[[#This Row],[QUANTITYORDERED]]</f>
        <v>3200</v>
      </c>
      <c r="F938" s="1">
        <v>38112</v>
      </c>
      <c r="G938" s="13" t="s">
        <v>3044</v>
      </c>
      <c r="H938">
        <v>2</v>
      </c>
      <c r="I938">
        <v>5</v>
      </c>
      <c r="J938" s="3">
        <v>2004</v>
      </c>
      <c r="K938" s="3" t="s">
        <v>3468</v>
      </c>
      <c r="L938">
        <v>136</v>
      </c>
      <c r="M938" t="s">
        <v>3210</v>
      </c>
      <c r="N938" t="s">
        <v>3282</v>
      </c>
      <c r="O938" s="10">
        <v>2125557818</v>
      </c>
      <c r="P938" t="s">
        <v>3283</v>
      </c>
      <c r="Q938" t="s">
        <v>2851</v>
      </c>
      <c r="R938" t="s">
        <v>2852</v>
      </c>
      <c r="S938" t="s">
        <v>2853</v>
      </c>
      <c r="T938">
        <v>10022</v>
      </c>
      <c r="U938" t="s">
        <v>2854</v>
      </c>
      <c r="V938" t="s">
        <v>2855</v>
      </c>
      <c r="W938" t="s">
        <v>2856</v>
      </c>
      <c r="X938" t="s">
        <v>2867</v>
      </c>
    </row>
    <row r="939" spans="1:24" hidden="1" x14ac:dyDescent="0.25">
      <c r="A939">
        <v>10248</v>
      </c>
      <c r="B939">
        <v>40</v>
      </c>
      <c r="C939" s="2">
        <v>100</v>
      </c>
      <c r="D939" s="3">
        <v>13</v>
      </c>
      <c r="E939" s="4">
        <f>Table1[[#This Row],[PRICEEACH]]*Table1[[#This Row],[QUANTITYORDERED]]</f>
        <v>4000</v>
      </c>
      <c r="F939" s="1">
        <v>38112</v>
      </c>
      <c r="G939" s="13" t="s">
        <v>3044</v>
      </c>
      <c r="H939">
        <v>2</v>
      </c>
      <c r="I939">
        <v>5</v>
      </c>
      <c r="J939" s="3">
        <v>2004</v>
      </c>
      <c r="K939" s="3" t="s">
        <v>3207</v>
      </c>
      <c r="L939">
        <v>86</v>
      </c>
      <c r="M939" t="s">
        <v>3270</v>
      </c>
      <c r="N939" t="s">
        <v>3282</v>
      </c>
      <c r="O939" s="10">
        <v>2125557818</v>
      </c>
      <c r="P939" t="s">
        <v>3283</v>
      </c>
      <c r="Q939" t="s">
        <v>2851</v>
      </c>
      <c r="R939" t="s">
        <v>2852</v>
      </c>
      <c r="S939" t="s">
        <v>2853</v>
      </c>
      <c r="T939">
        <v>10022</v>
      </c>
      <c r="U939" t="s">
        <v>2854</v>
      </c>
      <c r="V939" t="s">
        <v>2855</v>
      </c>
      <c r="W939" t="s">
        <v>2856</v>
      </c>
      <c r="X939" t="s">
        <v>2867</v>
      </c>
    </row>
    <row r="940" spans="1:24" hidden="1" x14ac:dyDescent="0.25">
      <c r="A940">
        <v>10248</v>
      </c>
      <c r="B940">
        <v>42</v>
      </c>
      <c r="C940" s="2">
        <v>100</v>
      </c>
      <c r="D940" s="3">
        <v>14</v>
      </c>
      <c r="E940" s="4">
        <f>Table1[[#This Row],[PRICEEACH]]*Table1[[#This Row],[QUANTITYORDERED]]</f>
        <v>4200</v>
      </c>
      <c r="F940" s="1">
        <v>38112</v>
      </c>
      <c r="G940" s="13" t="s">
        <v>3044</v>
      </c>
      <c r="H940">
        <v>2</v>
      </c>
      <c r="I940">
        <v>5</v>
      </c>
      <c r="J940" s="3">
        <v>2004</v>
      </c>
      <c r="K940" s="3" t="s">
        <v>3212</v>
      </c>
      <c r="L940">
        <v>100</v>
      </c>
      <c r="M940" t="s">
        <v>3213</v>
      </c>
      <c r="N940" t="s">
        <v>3282</v>
      </c>
      <c r="O940" s="10">
        <v>2125557818</v>
      </c>
      <c r="P940" t="s">
        <v>3283</v>
      </c>
      <c r="Q940" t="s">
        <v>2851</v>
      </c>
      <c r="R940" t="s">
        <v>2852</v>
      </c>
      <c r="S940" t="s">
        <v>2853</v>
      </c>
      <c r="T940">
        <v>10022</v>
      </c>
      <c r="U940" t="s">
        <v>2854</v>
      </c>
      <c r="V940" t="s">
        <v>2855</v>
      </c>
      <c r="W940" t="s">
        <v>2856</v>
      </c>
      <c r="X940" t="s">
        <v>2867</v>
      </c>
    </row>
    <row r="941" spans="1:24" hidden="1" x14ac:dyDescent="0.25">
      <c r="A941">
        <v>10248</v>
      </c>
      <c r="B941">
        <v>48</v>
      </c>
      <c r="C941" s="2">
        <v>100</v>
      </c>
      <c r="D941" s="3">
        <v>10</v>
      </c>
      <c r="E941" s="4">
        <f>Table1[[#This Row],[PRICEEACH]]*Table1[[#This Row],[QUANTITYORDERED]]</f>
        <v>4800</v>
      </c>
      <c r="F941" s="1">
        <v>38112</v>
      </c>
      <c r="G941" s="13" t="s">
        <v>3044</v>
      </c>
      <c r="H941">
        <v>2</v>
      </c>
      <c r="I941">
        <v>5</v>
      </c>
      <c r="J941" s="3">
        <v>2004</v>
      </c>
      <c r="K941" s="3" t="s">
        <v>3207</v>
      </c>
      <c r="L941">
        <v>122</v>
      </c>
      <c r="M941" t="s">
        <v>3234</v>
      </c>
      <c r="N941" t="s">
        <v>3282</v>
      </c>
      <c r="O941" s="10">
        <v>2125557818</v>
      </c>
      <c r="P941" t="s">
        <v>3283</v>
      </c>
      <c r="Q941" t="s">
        <v>2851</v>
      </c>
      <c r="R941" t="s">
        <v>2852</v>
      </c>
      <c r="S941" t="s">
        <v>2853</v>
      </c>
      <c r="T941">
        <v>10022</v>
      </c>
      <c r="U941" t="s">
        <v>2854</v>
      </c>
      <c r="V941" t="s">
        <v>2855</v>
      </c>
      <c r="W941" t="s">
        <v>2856</v>
      </c>
      <c r="X941" t="s">
        <v>2867</v>
      </c>
    </row>
    <row r="942" spans="1:24" hidden="1" x14ac:dyDescent="0.25">
      <c r="A942">
        <v>10249</v>
      </c>
      <c r="B942">
        <v>20</v>
      </c>
      <c r="C942" s="2">
        <v>67.819999999999993</v>
      </c>
      <c r="D942" s="3">
        <v>1</v>
      </c>
      <c r="E942" s="4">
        <f>Table1[[#This Row],[PRICEEACH]]*Table1[[#This Row],[QUANTITYORDERED]]</f>
        <v>1356.3999999999999</v>
      </c>
      <c r="F942" s="1">
        <v>38112</v>
      </c>
      <c r="G942" s="12" t="s">
        <v>2848</v>
      </c>
      <c r="H942">
        <v>2</v>
      </c>
      <c r="I942">
        <v>5</v>
      </c>
      <c r="J942" s="3">
        <v>2004</v>
      </c>
      <c r="K942" s="3" t="s">
        <v>3181</v>
      </c>
      <c r="L942">
        <v>68</v>
      </c>
      <c r="M942" t="s">
        <v>3240</v>
      </c>
      <c r="N942" t="s">
        <v>3347</v>
      </c>
      <c r="O942" s="10">
        <v>6175555555</v>
      </c>
      <c r="P942" t="s">
        <v>3348</v>
      </c>
      <c r="Q942" t="s">
        <v>2911</v>
      </c>
      <c r="R942" t="s">
        <v>2912</v>
      </c>
      <c r="S942" t="s">
        <v>2853</v>
      </c>
      <c r="T942">
        <v>51247</v>
      </c>
      <c r="U942" t="s">
        <v>2854</v>
      </c>
      <c r="V942" t="s">
        <v>2991</v>
      </c>
      <c r="W942" t="s">
        <v>2925</v>
      </c>
      <c r="X942" t="s">
        <v>2857</v>
      </c>
    </row>
    <row r="943" spans="1:24" hidden="1" x14ac:dyDescent="0.25">
      <c r="A943">
        <v>10249</v>
      </c>
      <c r="B943">
        <v>25</v>
      </c>
      <c r="C943" s="2">
        <v>69.7</v>
      </c>
      <c r="D943" s="3">
        <v>2</v>
      </c>
      <c r="E943" s="4">
        <f>Table1[[#This Row],[PRICEEACH]]*Table1[[#This Row],[QUANTITYORDERED]]</f>
        <v>1742.5</v>
      </c>
      <c r="F943" s="1">
        <v>38112</v>
      </c>
      <c r="G943" s="12" t="s">
        <v>2848</v>
      </c>
      <c r="H943">
        <v>2</v>
      </c>
      <c r="I943">
        <v>5</v>
      </c>
      <c r="J943" s="3">
        <v>2004</v>
      </c>
      <c r="K943" s="3" t="s">
        <v>3468</v>
      </c>
      <c r="L943">
        <v>65</v>
      </c>
      <c r="M943" t="s">
        <v>3246</v>
      </c>
      <c r="N943" t="s">
        <v>3347</v>
      </c>
      <c r="O943" s="10">
        <v>6175555555</v>
      </c>
      <c r="P943" t="s">
        <v>3348</v>
      </c>
      <c r="Q943" t="s">
        <v>2911</v>
      </c>
      <c r="R943" t="s">
        <v>2912</v>
      </c>
      <c r="S943" t="s">
        <v>2853</v>
      </c>
      <c r="T943">
        <v>51247</v>
      </c>
      <c r="U943" t="s">
        <v>2854</v>
      </c>
      <c r="V943" t="s">
        <v>2991</v>
      </c>
      <c r="W943" t="s">
        <v>2925</v>
      </c>
      <c r="X943" t="s">
        <v>2857</v>
      </c>
    </row>
    <row r="944" spans="1:24" hidden="1" x14ac:dyDescent="0.25">
      <c r="A944">
        <v>10249</v>
      </c>
      <c r="B944">
        <v>32</v>
      </c>
      <c r="C944" s="2">
        <v>57.61</v>
      </c>
      <c r="D944" s="3">
        <v>3</v>
      </c>
      <c r="E944" s="4">
        <f>Table1[[#This Row],[PRICEEACH]]*Table1[[#This Row],[QUANTITYORDERED]]</f>
        <v>1843.52</v>
      </c>
      <c r="F944" s="1">
        <v>38112</v>
      </c>
      <c r="G944" s="12" t="s">
        <v>2848</v>
      </c>
      <c r="H944">
        <v>2</v>
      </c>
      <c r="I944">
        <v>5</v>
      </c>
      <c r="J944" s="3">
        <v>2004</v>
      </c>
      <c r="K944" s="3" t="s">
        <v>3181</v>
      </c>
      <c r="L944">
        <v>49</v>
      </c>
      <c r="M944" t="s">
        <v>3280</v>
      </c>
      <c r="N944" t="s">
        <v>3347</v>
      </c>
      <c r="O944" s="10">
        <v>6175555555</v>
      </c>
      <c r="P944" t="s">
        <v>3348</v>
      </c>
      <c r="Q944" t="s">
        <v>2911</v>
      </c>
      <c r="R944" t="s">
        <v>2912</v>
      </c>
      <c r="S944" t="s">
        <v>2853</v>
      </c>
      <c r="T944">
        <v>51247</v>
      </c>
      <c r="U944" t="s">
        <v>2854</v>
      </c>
      <c r="V944" t="s">
        <v>2991</v>
      </c>
      <c r="W944" t="s">
        <v>2925</v>
      </c>
      <c r="X944" t="s">
        <v>2857</v>
      </c>
    </row>
    <row r="945" spans="1:24" hidden="1" x14ac:dyDescent="0.25">
      <c r="A945">
        <v>10249</v>
      </c>
      <c r="B945">
        <v>40</v>
      </c>
      <c r="C945" s="2">
        <v>95.95</v>
      </c>
      <c r="D945" s="3">
        <v>4</v>
      </c>
      <c r="E945" s="4">
        <f>Table1[[#This Row],[PRICEEACH]]*Table1[[#This Row],[QUANTITYORDERED]]</f>
        <v>3838</v>
      </c>
      <c r="F945" s="1">
        <v>38112</v>
      </c>
      <c r="G945" s="12" t="s">
        <v>2848</v>
      </c>
      <c r="H945">
        <v>2</v>
      </c>
      <c r="I945">
        <v>5</v>
      </c>
      <c r="J945" s="3">
        <v>2004</v>
      </c>
      <c r="K945" s="3" t="s">
        <v>3207</v>
      </c>
      <c r="L945">
        <v>90</v>
      </c>
      <c r="M945" t="s">
        <v>3271</v>
      </c>
      <c r="N945" t="s">
        <v>3347</v>
      </c>
      <c r="O945" s="10">
        <v>6175555555</v>
      </c>
      <c r="P945" t="s">
        <v>3348</v>
      </c>
      <c r="Q945" t="s">
        <v>2911</v>
      </c>
      <c r="R945" t="s">
        <v>2912</v>
      </c>
      <c r="S945" t="s">
        <v>2853</v>
      </c>
      <c r="T945">
        <v>51247</v>
      </c>
      <c r="U945" t="s">
        <v>2854</v>
      </c>
      <c r="V945" t="s">
        <v>2991</v>
      </c>
      <c r="W945" t="s">
        <v>2925</v>
      </c>
      <c r="X945" t="s">
        <v>2867</v>
      </c>
    </row>
    <row r="946" spans="1:24" hidden="1" x14ac:dyDescent="0.25">
      <c r="A946">
        <v>10249</v>
      </c>
      <c r="B946">
        <v>46</v>
      </c>
      <c r="C946" s="2">
        <v>100</v>
      </c>
      <c r="D946" s="3">
        <v>5</v>
      </c>
      <c r="E946" s="4">
        <f>Table1[[#This Row],[PRICEEACH]]*Table1[[#This Row],[QUANTITYORDERED]]</f>
        <v>4600</v>
      </c>
      <c r="F946" s="1">
        <v>38112</v>
      </c>
      <c r="G946" s="12" t="s">
        <v>2848</v>
      </c>
      <c r="H946">
        <v>2</v>
      </c>
      <c r="I946">
        <v>5</v>
      </c>
      <c r="J946" s="3">
        <v>2004</v>
      </c>
      <c r="K946" s="3" t="s">
        <v>3468</v>
      </c>
      <c r="L946">
        <v>105</v>
      </c>
      <c r="M946" t="s">
        <v>3219</v>
      </c>
      <c r="N946" t="s">
        <v>3347</v>
      </c>
      <c r="O946" s="10">
        <v>6175555555</v>
      </c>
      <c r="P946" t="s">
        <v>3348</v>
      </c>
      <c r="Q946" t="s">
        <v>2911</v>
      </c>
      <c r="R946" t="s">
        <v>2912</v>
      </c>
      <c r="S946" t="s">
        <v>2853</v>
      </c>
      <c r="T946">
        <v>51247</v>
      </c>
      <c r="U946" t="s">
        <v>2854</v>
      </c>
      <c r="V946" t="s">
        <v>2991</v>
      </c>
      <c r="W946" t="s">
        <v>2925</v>
      </c>
      <c r="X946" t="s">
        <v>2867</v>
      </c>
    </row>
    <row r="947" spans="1:24" hidden="1" x14ac:dyDescent="0.25">
      <c r="A947">
        <v>10250</v>
      </c>
      <c r="B947">
        <v>36</v>
      </c>
      <c r="C947" s="2">
        <v>51.93</v>
      </c>
      <c r="D947" s="3">
        <v>8</v>
      </c>
      <c r="E947" s="4">
        <f>Table1[[#This Row],[PRICEEACH]]*Table1[[#This Row],[QUANTITYORDERED]]</f>
        <v>1869.48</v>
      </c>
      <c r="F947" s="1">
        <v>38112</v>
      </c>
      <c r="G947" s="12" t="s">
        <v>2848</v>
      </c>
      <c r="H947">
        <v>2</v>
      </c>
      <c r="I947">
        <v>5</v>
      </c>
      <c r="J947" s="3">
        <v>2004</v>
      </c>
      <c r="K947" s="3" t="s">
        <v>3468</v>
      </c>
      <c r="L947">
        <v>43</v>
      </c>
      <c r="M947" t="s">
        <v>3264</v>
      </c>
      <c r="N947" t="s">
        <v>3416</v>
      </c>
      <c r="O947" s="10">
        <v>4085553659</v>
      </c>
      <c r="P947" t="s">
        <v>3417</v>
      </c>
      <c r="Q947" t="s">
        <v>3418</v>
      </c>
      <c r="R947" t="s">
        <v>2870</v>
      </c>
      <c r="S947" t="s">
        <v>2853</v>
      </c>
      <c r="T947">
        <v>94217</v>
      </c>
      <c r="U947" t="s">
        <v>2854</v>
      </c>
      <c r="V947" t="s">
        <v>2898</v>
      </c>
      <c r="W947" t="s">
        <v>3078</v>
      </c>
      <c r="X947" t="s">
        <v>2857</v>
      </c>
    </row>
    <row r="948" spans="1:24" hidden="1" x14ac:dyDescent="0.25">
      <c r="A948">
        <v>10250</v>
      </c>
      <c r="B948">
        <v>38</v>
      </c>
      <c r="C948" s="2">
        <v>62.19</v>
      </c>
      <c r="D948" s="3">
        <v>12</v>
      </c>
      <c r="E948" s="4">
        <f>Table1[[#This Row],[PRICEEACH]]*Table1[[#This Row],[QUANTITYORDERED]]</f>
        <v>2363.2199999999998</v>
      </c>
      <c r="F948" s="1">
        <v>38112</v>
      </c>
      <c r="G948" s="12" t="s">
        <v>2848</v>
      </c>
      <c r="H948">
        <v>2</v>
      </c>
      <c r="I948">
        <v>5</v>
      </c>
      <c r="J948" s="3">
        <v>2004</v>
      </c>
      <c r="K948" s="3" t="s">
        <v>3181</v>
      </c>
      <c r="L948">
        <v>74</v>
      </c>
      <c r="M948" t="s">
        <v>3279</v>
      </c>
      <c r="N948" t="s">
        <v>3416</v>
      </c>
      <c r="O948" s="10">
        <v>4085553659</v>
      </c>
      <c r="P948" t="s">
        <v>3417</v>
      </c>
      <c r="Q948" t="s">
        <v>3418</v>
      </c>
      <c r="R948" t="s">
        <v>2870</v>
      </c>
      <c r="S948" t="s">
        <v>2853</v>
      </c>
      <c r="T948">
        <v>94217</v>
      </c>
      <c r="U948" t="s">
        <v>2854</v>
      </c>
      <c r="V948" t="s">
        <v>2898</v>
      </c>
      <c r="W948" t="s">
        <v>3078</v>
      </c>
      <c r="X948" t="s">
        <v>2857</v>
      </c>
    </row>
    <row r="949" spans="1:24" hidden="1" x14ac:dyDescent="0.25">
      <c r="A949">
        <v>10250</v>
      </c>
      <c r="B949">
        <v>27</v>
      </c>
      <c r="C949" s="2">
        <v>98.84</v>
      </c>
      <c r="D949" s="3">
        <v>4</v>
      </c>
      <c r="E949" s="4">
        <f>Table1[[#This Row],[PRICEEACH]]*Table1[[#This Row],[QUANTITYORDERED]]</f>
        <v>2668.6800000000003</v>
      </c>
      <c r="F949" s="1">
        <v>38112</v>
      </c>
      <c r="G949" s="12" t="s">
        <v>2848</v>
      </c>
      <c r="H949">
        <v>2</v>
      </c>
      <c r="I949">
        <v>5</v>
      </c>
      <c r="J949" s="3">
        <v>2004</v>
      </c>
      <c r="K949" s="3" t="s">
        <v>3181</v>
      </c>
      <c r="L949">
        <v>84</v>
      </c>
      <c r="M949" t="s">
        <v>3201</v>
      </c>
      <c r="N949" t="s">
        <v>3416</v>
      </c>
      <c r="O949" s="10">
        <v>4085553659</v>
      </c>
      <c r="P949" t="s">
        <v>3417</v>
      </c>
      <c r="Q949" t="s">
        <v>3418</v>
      </c>
      <c r="R949" t="s">
        <v>2870</v>
      </c>
      <c r="S949" t="s">
        <v>2853</v>
      </c>
      <c r="T949">
        <v>94217</v>
      </c>
      <c r="U949" t="s">
        <v>2854</v>
      </c>
      <c r="V949" t="s">
        <v>2898</v>
      </c>
      <c r="W949" t="s">
        <v>3078</v>
      </c>
      <c r="X949" t="s">
        <v>2857</v>
      </c>
    </row>
    <row r="950" spans="1:24" hidden="1" x14ac:dyDescent="0.25">
      <c r="A950">
        <v>10250</v>
      </c>
      <c r="B950">
        <v>31</v>
      </c>
      <c r="C950" s="2">
        <v>88.63</v>
      </c>
      <c r="D950" s="3">
        <v>6</v>
      </c>
      <c r="E950" s="4">
        <f>Table1[[#This Row],[PRICEEACH]]*Table1[[#This Row],[QUANTITYORDERED]]</f>
        <v>2747.5299999999997</v>
      </c>
      <c r="F950" s="1">
        <v>38112</v>
      </c>
      <c r="G950" s="12" t="s">
        <v>2848</v>
      </c>
      <c r="H950">
        <v>2</v>
      </c>
      <c r="I950">
        <v>5</v>
      </c>
      <c r="J950" s="3">
        <v>2004</v>
      </c>
      <c r="K950" s="3" t="s">
        <v>3181</v>
      </c>
      <c r="L950">
        <v>109</v>
      </c>
      <c r="M950" t="s">
        <v>3231</v>
      </c>
      <c r="N950" t="s">
        <v>3416</v>
      </c>
      <c r="O950" s="10">
        <v>4085553659</v>
      </c>
      <c r="P950" t="s">
        <v>3417</v>
      </c>
      <c r="Q950" t="s">
        <v>3418</v>
      </c>
      <c r="R950" t="s">
        <v>2870</v>
      </c>
      <c r="S950" t="s">
        <v>2853</v>
      </c>
      <c r="T950">
        <v>94217</v>
      </c>
      <c r="U950" t="s">
        <v>2854</v>
      </c>
      <c r="V950" t="s">
        <v>2898</v>
      </c>
      <c r="W950" t="s">
        <v>3078</v>
      </c>
      <c r="X950" t="s">
        <v>2857</v>
      </c>
    </row>
    <row r="951" spans="1:24" hidden="1" x14ac:dyDescent="0.25">
      <c r="A951">
        <v>10250</v>
      </c>
      <c r="B951">
        <v>37</v>
      </c>
      <c r="C951" s="2">
        <v>74.62</v>
      </c>
      <c r="D951" s="3">
        <v>5</v>
      </c>
      <c r="E951" s="4">
        <f>Table1[[#This Row],[PRICEEACH]]*Table1[[#This Row],[QUANTITYORDERED]]</f>
        <v>2760.94</v>
      </c>
      <c r="F951" s="1">
        <v>38112</v>
      </c>
      <c r="G951" s="12" t="s">
        <v>2848</v>
      </c>
      <c r="H951">
        <v>2</v>
      </c>
      <c r="I951">
        <v>5</v>
      </c>
      <c r="J951" s="3">
        <v>2004</v>
      </c>
      <c r="K951" s="3" t="s">
        <v>3181</v>
      </c>
      <c r="L951">
        <v>72</v>
      </c>
      <c r="M951" t="s">
        <v>3254</v>
      </c>
      <c r="N951" t="s">
        <v>3416</v>
      </c>
      <c r="O951" s="10">
        <v>4085553659</v>
      </c>
      <c r="P951" t="s">
        <v>3417</v>
      </c>
      <c r="Q951" t="s">
        <v>3418</v>
      </c>
      <c r="R951" t="s">
        <v>2870</v>
      </c>
      <c r="S951" t="s">
        <v>2853</v>
      </c>
      <c r="T951">
        <v>94217</v>
      </c>
      <c r="U951" t="s">
        <v>2854</v>
      </c>
      <c r="V951" t="s">
        <v>2898</v>
      </c>
      <c r="W951" t="s">
        <v>3078</v>
      </c>
      <c r="X951" t="s">
        <v>2857</v>
      </c>
    </row>
    <row r="952" spans="1:24" hidden="1" x14ac:dyDescent="0.25">
      <c r="A952">
        <v>10250</v>
      </c>
      <c r="B952">
        <v>32</v>
      </c>
      <c r="C952" s="2">
        <v>87.6</v>
      </c>
      <c r="D952" s="3">
        <v>1</v>
      </c>
      <c r="E952" s="4">
        <f>Table1[[#This Row],[PRICEEACH]]*Table1[[#This Row],[QUANTITYORDERED]]</f>
        <v>2803.2</v>
      </c>
      <c r="F952" s="1">
        <v>38112</v>
      </c>
      <c r="G952" s="12" t="s">
        <v>2848</v>
      </c>
      <c r="H952">
        <v>2</v>
      </c>
      <c r="I952">
        <v>5</v>
      </c>
      <c r="J952" s="3">
        <v>2004</v>
      </c>
      <c r="K952" s="3" t="s">
        <v>2849</v>
      </c>
      <c r="L952">
        <v>76</v>
      </c>
      <c r="M952" t="s">
        <v>3233</v>
      </c>
      <c r="N952" t="s">
        <v>3416</v>
      </c>
      <c r="O952" s="10">
        <v>4085553659</v>
      </c>
      <c r="P952" t="s">
        <v>3417</v>
      </c>
      <c r="Q952" t="s">
        <v>3418</v>
      </c>
      <c r="R952" t="s">
        <v>2870</v>
      </c>
      <c r="S952" t="s">
        <v>2853</v>
      </c>
      <c r="T952">
        <v>94217</v>
      </c>
      <c r="U952" t="s">
        <v>2854</v>
      </c>
      <c r="V952" t="s">
        <v>2898</v>
      </c>
      <c r="W952" t="s">
        <v>3078</v>
      </c>
      <c r="X952" t="s">
        <v>2857</v>
      </c>
    </row>
    <row r="953" spans="1:24" hidden="1" x14ac:dyDescent="0.25">
      <c r="A953">
        <v>10250</v>
      </c>
      <c r="B953">
        <v>31</v>
      </c>
      <c r="C953" s="2">
        <v>91.34</v>
      </c>
      <c r="D953" s="3">
        <v>9</v>
      </c>
      <c r="E953" s="4">
        <f>Table1[[#This Row],[PRICEEACH]]*Table1[[#This Row],[QUANTITYORDERED]]</f>
        <v>2831.54</v>
      </c>
      <c r="F953" s="1">
        <v>38112</v>
      </c>
      <c r="G953" s="12" t="s">
        <v>2848</v>
      </c>
      <c r="H953">
        <v>2</v>
      </c>
      <c r="I953">
        <v>5</v>
      </c>
      <c r="J953" s="3">
        <v>2004</v>
      </c>
      <c r="K953" s="3" t="s">
        <v>3181</v>
      </c>
      <c r="L953">
        <v>91</v>
      </c>
      <c r="M953" t="s">
        <v>3269</v>
      </c>
      <c r="N953" t="s">
        <v>3416</v>
      </c>
      <c r="O953" s="10">
        <v>4085553659</v>
      </c>
      <c r="P953" t="s">
        <v>3417</v>
      </c>
      <c r="Q953" t="s">
        <v>3418</v>
      </c>
      <c r="R953" t="s">
        <v>2870</v>
      </c>
      <c r="S953" t="s">
        <v>2853</v>
      </c>
      <c r="T953">
        <v>94217</v>
      </c>
      <c r="U953" t="s">
        <v>2854</v>
      </c>
      <c r="V953" t="s">
        <v>2898</v>
      </c>
      <c r="W953" t="s">
        <v>3078</v>
      </c>
      <c r="X953" t="s">
        <v>2857</v>
      </c>
    </row>
    <row r="954" spans="1:24" hidden="1" x14ac:dyDescent="0.25">
      <c r="A954">
        <v>10250</v>
      </c>
      <c r="B954">
        <v>44</v>
      </c>
      <c r="C954" s="2">
        <v>67.2</v>
      </c>
      <c r="D954" s="3">
        <v>10</v>
      </c>
      <c r="E954" s="4">
        <f>Table1[[#This Row],[PRICEEACH]]*Table1[[#This Row],[QUANTITYORDERED]]</f>
        <v>2956.8</v>
      </c>
      <c r="F954" s="1">
        <v>38112</v>
      </c>
      <c r="G954" s="12" t="s">
        <v>2848</v>
      </c>
      <c r="H954">
        <v>2</v>
      </c>
      <c r="I954">
        <v>5</v>
      </c>
      <c r="J954" s="3">
        <v>2004</v>
      </c>
      <c r="K954" s="3" t="s">
        <v>3181</v>
      </c>
      <c r="L954">
        <v>80</v>
      </c>
      <c r="M954" t="s">
        <v>3276</v>
      </c>
      <c r="N954" t="s">
        <v>3416</v>
      </c>
      <c r="O954" s="10">
        <v>4085553659</v>
      </c>
      <c r="P954" t="s">
        <v>3417</v>
      </c>
      <c r="Q954" t="s">
        <v>3418</v>
      </c>
      <c r="R954" t="s">
        <v>2870</v>
      </c>
      <c r="S954" t="s">
        <v>2853</v>
      </c>
      <c r="T954">
        <v>94217</v>
      </c>
      <c r="U954" t="s">
        <v>2854</v>
      </c>
      <c r="V954" t="s">
        <v>2898</v>
      </c>
      <c r="W954" t="s">
        <v>3078</v>
      </c>
      <c r="X954" t="s">
        <v>2857</v>
      </c>
    </row>
    <row r="955" spans="1:24" hidden="1" x14ac:dyDescent="0.25">
      <c r="A955">
        <v>10250</v>
      </c>
      <c r="B955">
        <v>40</v>
      </c>
      <c r="C955" s="2">
        <v>75.06</v>
      </c>
      <c r="D955" s="3">
        <v>13</v>
      </c>
      <c r="E955" s="4">
        <f>Table1[[#This Row],[PRICEEACH]]*Table1[[#This Row],[QUANTITYORDERED]]</f>
        <v>3002.4</v>
      </c>
      <c r="F955" s="1">
        <v>38112</v>
      </c>
      <c r="G955" s="12" t="s">
        <v>2848</v>
      </c>
      <c r="H955">
        <v>2</v>
      </c>
      <c r="I955">
        <v>5</v>
      </c>
      <c r="J955" s="3">
        <v>2004</v>
      </c>
      <c r="K955" s="3" t="s">
        <v>3181</v>
      </c>
      <c r="L955">
        <v>68</v>
      </c>
      <c r="M955" t="s">
        <v>3250</v>
      </c>
      <c r="N955" t="s">
        <v>3416</v>
      </c>
      <c r="O955" s="10">
        <v>4085553659</v>
      </c>
      <c r="P955" t="s">
        <v>3417</v>
      </c>
      <c r="Q955" t="s">
        <v>3418</v>
      </c>
      <c r="R955" t="s">
        <v>2870</v>
      </c>
      <c r="S955" t="s">
        <v>2853</v>
      </c>
      <c r="T955">
        <v>94217</v>
      </c>
      <c r="U955" t="s">
        <v>2854</v>
      </c>
      <c r="V955" t="s">
        <v>2898</v>
      </c>
      <c r="W955" t="s">
        <v>3078</v>
      </c>
      <c r="X955" t="s">
        <v>2867</v>
      </c>
    </row>
    <row r="956" spans="1:24" hidden="1" x14ac:dyDescent="0.25">
      <c r="A956">
        <v>10250</v>
      </c>
      <c r="B956">
        <v>50</v>
      </c>
      <c r="C956" s="2">
        <v>61.22</v>
      </c>
      <c r="D956" s="3">
        <v>7</v>
      </c>
      <c r="E956" s="4">
        <f>Table1[[#This Row],[PRICEEACH]]*Table1[[#This Row],[QUANTITYORDERED]]</f>
        <v>3061</v>
      </c>
      <c r="F956" s="1">
        <v>38112</v>
      </c>
      <c r="G956" s="12" t="s">
        <v>2848</v>
      </c>
      <c r="H956">
        <v>2</v>
      </c>
      <c r="I956">
        <v>5</v>
      </c>
      <c r="J956" s="3">
        <v>2004</v>
      </c>
      <c r="K956" s="3" t="s">
        <v>3468</v>
      </c>
      <c r="L956">
        <v>68</v>
      </c>
      <c r="M956" t="s">
        <v>3262</v>
      </c>
      <c r="N956" t="s">
        <v>3416</v>
      </c>
      <c r="O956" s="10">
        <v>4085553659</v>
      </c>
      <c r="P956" t="s">
        <v>3417</v>
      </c>
      <c r="Q956" t="s">
        <v>3418</v>
      </c>
      <c r="R956" t="s">
        <v>2870</v>
      </c>
      <c r="S956" t="s">
        <v>2853</v>
      </c>
      <c r="T956">
        <v>94217</v>
      </c>
      <c r="U956" t="s">
        <v>2854</v>
      </c>
      <c r="V956" t="s">
        <v>2898</v>
      </c>
      <c r="W956" t="s">
        <v>3078</v>
      </c>
      <c r="X956" t="s">
        <v>2867</v>
      </c>
    </row>
    <row r="957" spans="1:24" hidden="1" x14ac:dyDescent="0.25">
      <c r="A957">
        <v>10250</v>
      </c>
      <c r="B957">
        <v>31</v>
      </c>
      <c r="C957" s="2">
        <v>100</v>
      </c>
      <c r="D957" s="3">
        <v>2</v>
      </c>
      <c r="E957" s="4">
        <f>Table1[[#This Row],[PRICEEACH]]*Table1[[#This Row],[QUANTITYORDERED]]</f>
        <v>3100</v>
      </c>
      <c r="F957" s="1">
        <v>38112</v>
      </c>
      <c r="G957" s="12" t="s">
        <v>2848</v>
      </c>
      <c r="H957">
        <v>2</v>
      </c>
      <c r="I957">
        <v>5</v>
      </c>
      <c r="J957" s="3">
        <v>2004</v>
      </c>
      <c r="K957" s="3" t="s">
        <v>2849</v>
      </c>
      <c r="L957">
        <v>99</v>
      </c>
      <c r="M957" t="s">
        <v>3257</v>
      </c>
      <c r="N957" t="s">
        <v>3416</v>
      </c>
      <c r="O957" s="10">
        <v>4085553659</v>
      </c>
      <c r="P957" t="s">
        <v>3417</v>
      </c>
      <c r="Q957" t="s">
        <v>3418</v>
      </c>
      <c r="R957" t="s">
        <v>2870</v>
      </c>
      <c r="S957" t="s">
        <v>2853</v>
      </c>
      <c r="T957">
        <v>94217</v>
      </c>
      <c r="U957" t="s">
        <v>2854</v>
      </c>
      <c r="V957" t="s">
        <v>2898</v>
      </c>
      <c r="W957" t="s">
        <v>3078</v>
      </c>
      <c r="X957" t="s">
        <v>2867</v>
      </c>
    </row>
    <row r="958" spans="1:24" hidden="1" x14ac:dyDescent="0.25">
      <c r="A958">
        <v>10250</v>
      </c>
      <c r="B958">
        <v>35</v>
      </c>
      <c r="C958" s="2">
        <v>100</v>
      </c>
      <c r="D958" s="3">
        <v>11</v>
      </c>
      <c r="E958" s="4">
        <f>Table1[[#This Row],[PRICEEACH]]*Table1[[#This Row],[QUANTITYORDERED]]</f>
        <v>3500</v>
      </c>
      <c r="F958" s="1">
        <v>38112</v>
      </c>
      <c r="G958" s="12" t="s">
        <v>2848</v>
      </c>
      <c r="H958">
        <v>2</v>
      </c>
      <c r="I958">
        <v>5</v>
      </c>
      <c r="J958" s="3">
        <v>2004</v>
      </c>
      <c r="K958" s="3" t="s">
        <v>3181</v>
      </c>
      <c r="L958">
        <v>99</v>
      </c>
      <c r="M958" t="s">
        <v>3272</v>
      </c>
      <c r="N958" t="s">
        <v>3416</v>
      </c>
      <c r="O958" s="10">
        <v>4085553659</v>
      </c>
      <c r="P958" t="s">
        <v>3417</v>
      </c>
      <c r="Q958" t="s">
        <v>3418</v>
      </c>
      <c r="R958" t="s">
        <v>2870</v>
      </c>
      <c r="S958" t="s">
        <v>2853</v>
      </c>
      <c r="T958">
        <v>94217</v>
      </c>
      <c r="U958" t="s">
        <v>2854</v>
      </c>
      <c r="V958" t="s">
        <v>2898</v>
      </c>
      <c r="W958" t="s">
        <v>3078</v>
      </c>
      <c r="X958" t="s">
        <v>2867</v>
      </c>
    </row>
    <row r="959" spans="1:24" hidden="1" x14ac:dyDescent="0.25">
      <c r="A959">
        <v>10250</v>
      </c>
      <c r="B959">
        <v>44</v>
      </c>
      <c r="C959" s="2">
        <v>100</v>
      </c>
      <c r="D959" s="3">
        <v>3</v>
      </c>
      <c r="E959" s="4">
        <f>Table1[[#This Row],[PRICEEACH]]*Table1[[#This Row],[QUANTITYORDERED]]</f>
        <v>4400</v>
      </c>
      <c r="F959" s="1">
        <v>38112</v>
      </c>
      <c r="G959" s="12" t="s">
        <v>2848</v>
      </c>
      <c r="H959">
        <v>2</v>
      </c>
      <c r="I959">
        <v>5</v>
      </c>
      <c r="J959" s="3">
        <v>2004</v>
      </c>
      <c r="K959" s="3" t="s">
        <v>3181</v>
      </c>
      <c r="L959">
        <v>118</v>
      </c>
      <c r="M959" t="s">
        <v>3275</v>
      </c>
      <c r="N959" t="s">
        <v>3416</v>
      </c>
      <c r="O959" s="10">
        <v>4085553659</v>
      </c>
      <c r="P959" t="s">
        <v>3417</v>
      </c>
      <c r="Q959" t="s">
        <v>3418</v>
      </c>
      <c r="R959" t="s">
        <v>2870</v>
      </c>
      <c r="S959" t="s">
        <v>2853</v>
      </c>
      <c r="T959">
        <v>94217</v>
      </c>
      <c r="U959" t="s">
        <v>2854</v>
      </c>
      <c r="V959" t="s">
        <v>2898</v>
      </c>
      <c r="W959" t="s">
        <v>3078</v>
      </c>
      <c r="X959" t="s">
        <v>2867</v>
      </c>
    </row>
    <row r="960" spans="1:24" hidden="1" x14ac:dyDescent="0.25">
      <c r="A960">
        <v>10250</v>
      </c>
      <c r="B960">
        <v>45</v>
      </c>
      <c r="C960" s="2">
        <v>100</v>
      </c>
      <c r="D960" s="3">
        <v>14</v>
      </c>
      <c r="E960" s="4">
        <f>Table1[[#This Row],[PRICEEACH]]*Table1[[#This Row],[QUANTITYORDERED]]</f>
        <v>4500</v>
      </c>
      <c r="F960" s="1">
        <v>38112</v>
      </c>
      <c r="G960" s="12" t="s">
        <v>2848</v>
      </c>
      <c r="H960">
        <v>2</v>
      </c>
      <c r="I960">
        <v>5</v>
      </c>
      <c r="J960" s="3">
        <v>2004</v>
      </c>
      <c r="K960" s="3" t="s">
        <v>3181</v>
      </c>
      <c r="L960">
        <v>157</v>
      </c>
      <c r="M960" t="s">
        <v>3182</v>
      </c>
      <c r="N960" t="s">
        <v>3416</v>
      </c>
      <c r="O960" s="10">
        <v>4085553659</v>
      </c>
      <c r="P960" t="s">
        <v>3417</v>
      </c>
      <c r="Q960" t="s">
        <v>3418</v>
      </c>
      <c r="R960" t="s">
        <v>2870</v>
      </c>
      <c r="S960" t="s">
        <v>2853</v>
      </c>
      <c r="T960">
        <v>94217</v>
      </c>
      <c r="U960" t="s">
        <v>2854</v>
      </c>
      <c r="V960" t="s">
        <v>2898</v>
      </c>
      <c r="W960" t="s">
        <v>3078</v>
      </c>
      <c r="X960" t="s">
        <v>2931</v>
      </c>
    </row>
    <row r="961" spans="1:24" hidden="1" x14ac:dyDescent="0.25">
      <c r="A961">
        <v>10251</v>
      </c>
      <c r="B961">
        <v>29</v>
      </c>
      <c r="C961" s="2">
        <v>61.18</v>
      </c>
      <c r="D961" s="3">
        <v>6</v>
      </c>
      <c r="E961" s="4">
        <f>Table1[[#This Row],[PRICEEACH]]*Table1[[#This Row],[QUANTITYORDERED]]</f>
        <v>1774.22</v>
      </c>
      <c r="F961" s="1">
        <v>38112</v>
      </c>
      <c r="G961" s="12" t="s">
        <v>2848</v>
      </c>
      <c r="H961">
        <v>2</v>
      </c>
      <c r="I961">
        <v>5</v>
      </c>
      <c r="J961" s="3">
        <v>2004</v>
      </c>
      <c r="K961" s="3" t="s">
        <v>2849</v>
      </c>
      <c r="L961">
        <v>60</v>
      </c>
      <c r="M961" t="s">
        <v>3202</v>
      </c>
      <c r="N961" t="s">
        <v>3306</v>
      </c>
      <c r="O961" s="10">
        <v>2015559350</v>
      </c>
      <c r="P961" t="s">
        <v>3307</v>
      </c>
      <c r="Q961" t="s">
        <v>2900</v>
      </c>
      <c r="R961" t="s">
        <v>2901</v>
      </c>
      <c r="S961" t="s">
        <v>2853</v>
      </c>
      <c r="T961">
        <v>94019</v>
      </c>
      <c r="U961" t="s">
        <v>2854</v>
      </c>
      <c r="V961" t="s">
        <v>2873</v>
      </c>
      <c r="W961" t="s">
        <v>2902</v>
      </c>
      <c r="X961" t="s">
        <v>2857</v>
      </c>
    </row>
    <row r="962" spans="1:24" hidden="1" x14ac:dyDescent="0.25">
      <c r="A962">
        <v>10251</v>
      </c>
      <c r="B962">
        <v>26</v>
      </c>
      <c r="C962" s="2">
        <v>100</v>
      </c>
      <c r="D962" s="3">
        <v>3</v>
      </c>
      <c r="E962" s="4">
        <f>Table1[[#This Row],[PRICEEACH]]*Table1[[#This Row],[QUANTITYORDERED]]</f>
        <v>2600</v>
      </c>
      <c r="F962" s="1">
        <v>38112</v>
      </c>
      <c r="G962" s="12" t="s">
        <v>2848</v>
      </c>
      <c r="H962">
        <v>2</v>
      </c>
      <c r="I962">
        <v>5</v>
      </c>
      <c r="J962" s="3">
        <v>2004</v>
      </c>
      <c r="K962" s="3" t="s">
        <v>2849</v>
      </c>
      <c r="L962">
        <v>112</v>
      </c>
      <c r="M962" t="s">
        <v>3229</v>
      </c>
      <c r="N962" t="s">
        <v>3306</v>
      </c>
      <c r="O962" s="10">
        <v>2015559350</v>
      </c>
      <c r="P962" t="s">
        <v>3307</v>
      </c>
      <c r="Q962" t="s">
        <v>2900</v>
      </c>
      <c r="R962" t="s">
        <v>2901</v>
      </c>
      <c r="S962" t="s">
        <v>2853</v>
      </c>
      <c r="T962">
        <v>94019</v>
      </c>
      <c r="U962" t="s">
        <v>2854</v>
      </c>
      <c r="V962" t="s">
        <v>2873</v>
      </c>
      <c r="W962" t="s">
        <v>2902</v>
      </c>
      <c r="X962" t="s">
        <v>2857</v>
      </c>
    </row>
    <row r="963" spans="1:24" hidden="1" x14ac:dyDescent="0.25">
      <c r="A963">
        <v>10251</v>
      </c>
      <c r="B963">
        <v>28</v>
      </c>
      <c r="C963" s="2">
        <v>100</v>
      </c>
      <c r="D963" s="3">
        <v>2</v>
      </c>
      <c r="E963" s="4">
        <f>Table1[[#This Row],[PRICEEACH]]*Table1[[#This Row],[QUANTITYORDERED]]</f>
        <v>2800</v>
      </c>
      <c r="F963" s="1">
        <v>38112</v>
      </c>
      <c r="G963" s="12" t="s">
        <v>2848</v>
      </c>
      <c r="H963">
        <v>2</v>
      </c>
      <c r="I963">
        <v>5</v>
      </c>
      <c r="J963" s="3">
        <v>2004</v>
      </c>
      <c r="K963" s="3" t="s">
        <v>2849</v>
      </c>
      <c r="L963">
        <v>95</v>
      </c>
      <c r="M963" t="s">
        <v>2850</v>
      </c>
      <c r="N963" t="s">
        <v>3306</v>
      </c>
      <c r="O963" s="10">
        <v>2015559350</v>
      </c>
      <c r="P963" t="s">
        <v>3307</v>
      </c>
      <c r="Q963" t="s">
        <v>2900</v>
      </c>
      <c r="R963" t="s">
        <v>2901</v>
      </c>
      <c r="S963" t="s">
        <v>2853</v>
      </c>
      <c r="T963">
        <v>94019</v>
      </c>
      <c r="U963" t="s">
        <v>2854</v>
      </c>
      <c r="V963" t="s">
        <v>2873</v>
      </c>
      <c r="W963" t="s">
        <v>2902</v>
      </c>
      <c r="X963" t="s">
        <v>2867</v>
      </c>
    </row>
    <row r="964" spans="1:24" hidden="1" x14ac:dyDescent="0.25">
      <c r="A964">
        <v>10251</v>
      </c>
      <c r="B964">
        <v>43</v>
      </c>
      <c r="C964" s="2">
        <v>100</v>
      </c>
      <c r="D964" s="3">
        <v>4</v>
      </c>
      <c r="E964" s="4">
        <f>Table1[[#This Row],[PRICEEACH]]*Table1[[#This Row],[QUANTITYORDERED]]</f>
        <v>4300</v>
      </c>
      <c r="F964" s="1">
        <v>38112</v>
      </c>
      <c r="G964" s="12" t="s">
        <v>2848</v>
      </c>
      <c r="H964">
        <v>2</v>
      </c>
      <c r="I964">
        <v>5</v>
      </c>
      <c r="J964" s="3">
        <v>2004</v>
      </c>
      <c r="K964" s="3" t="s">
        <v>2849</v>
      </c>
      <c r="L964">
        <v>193</v>
      </c>
      <c r="M964" t="s">
        <v>3034</v>
      </c>
      <c r="N964" t="s">
        <v>3306</v>
      </c>
      <c r="O964" s="10">
        <v>2015559350</v>
      </c>
      <c r="P964" t="s">
        <v>3307</v>
      </c>
      <c r="Q964" t="s">
        <v>2900</v>
      </c>
      <c r="R964" t="s">
        <v>2901</v>
      </c>
      <c r="S964" t="s">
        <v>2853</v>
      </c>
      <c r="T964">
        <v>94019</v>
      </c>
      <c r="U964" t="s">
        <v>2854</v>
      </c>
      <c r="V964" t="s">
        <v>2873</v>
      </c>
      <c r="W964" t="s">
        <v>2902</v>
      </c>
      <c r="X964" t="s">
        <v>2931</v>
      </c>
    </row>
    <row r="965" spans="1:24" hidden="1" x14ac:dyDescent="0.25">
      <c r="A965">
        <v>10251</v>
      </c>
      <c r="B965">
        <v>44</v>
      </c>
      <c r="C965" s="2">
        <v>100</v>
      </c>
      <c r="D965" s="3">
        <v>5</v>
      </c>
      <c r="E965" s="4">
        <f>Table1[[#This Row],[PRICEEACH]]*Table1[[#This Row],[QUANTITYORDERED]]</f>
        <v>4400</v>
      </c>
      <c r="F965" s="1">
        <v>38112</v>
      </c>
      <c r="G965" s="12" t="s">
        <v>2848</v>
      </c>
      <c r="H965">
        <v>2</v>
      </c>
      <c r="I965">
        <v>5</v>
      </c>
      <c r="J965" s="3">
        <v>2004</v>
      </c>
      <c r="K965" s="3" t="s">
        <v>2849</v>
      </c>
      <c r="L965">
        <v>118</v>
      </c>
      <c r="M965" t="s">
        <v>3023</v>
      </c>
      <c r="N965" t="s">
        <v>3306</v>
      </c>
      <c r="O965" s="10">
        <v>2015559350</v>
      </c>
      <c r="P965" t="s">
        <v>3307</v>
      </c>
      <c r="Q965" t="s">
        <v>2900</v>
      </c>
      <c r="R965" t="s">
        <v>2901</v>
      </c>
      <c r="S965" t="s">
        <v>2853</v>
      </c>
      <c r="T965">
        <v>94019</v>
      </c>
      <c r="U965" t="s">
        <v>2854</v>
      </c>
      <c r="V965" t="s">
        <v>2873</v>
      </c>
      <c r="W965" t="s">
        <v>2902</v>
      </c>
      <c r="X965" t="s">
        <v>2867</v>
      </c>
    </row>
    <row r="966" spans="1:24" hidden="1" x14ac:dyDescent="0.25">
      <c r="A966">
        <v>10251</v>
      </c>
      <c r="B966">
        <v>46</v>
      </c>
      <c r="C966" s="2">
        <v>100</v>
      </c>
      <c r="D966" s="3">
        <v>1</v>
      </c>
      <c r="E966" s="4">
        <f>Table1[[#This Row],[PRICEEACH]]*Table1[[#This Row],[QUANTITYORDERED]]</f>
        <v>4600</v>
      </c>
      <c r="F966" s="1">
        <v>38112</v>
      </c>
      <c r="G966" s="12" t="s">
        <v>2848</v>
      </c>
      <c r="H966">
        <v>2</v>
      </c>
      <c r="I966">
        <v>5</v>
      </c>
      <c r="J966" s="3">
        <v>2004</v>
      </c>
      <c r="K966" s="3" t="s">
        <v>2849</v>
      </c>
      <c r="L966">
        <v>150</v>
      </c>
      <c r="M966" t="s">
        <v>3142</v>
      </c>
      <c r="N966" t="s">
        <v>3306</v>
      </c>
      <c r="O966" s="10">
        <v>2015559350</v>
      </c>
      <c r="P966" t="s">
        <v>3307</v>
      </c>
      <c r="Q966" t="s">
        <v>2900</v>
      </c>
      <c r="R966" t="s">
        <v>2901</v>
      </c>
      <c r="S966" t="s">
        <v>2853</v>
      </c>
      <c r="T966">
        <v>94019</v>
      </c>
      <c r="U966" t="s">
        <v>2854</v>
      </c>
      <c r="V966" t="s">
        <v>2873</v>
      </c>
      <c r="W966" t="s">
        <v>2902</v>
      </c>
      <c r="X966" t="s">
        <v>2931</v>
      </c>
    </row>
    <row r="967" spans="1:24" hidden="1" x14ac:dyDescent="0.25">
      <c r="A967">
        <v>10252</v>
      </c>
      <c r="B967">
        <v>20</v>
      </c>
      <c r="C967" s="2">
        <v>76.39</v>
      </c>
      <c r="D967" s="3">
        <v>2</v>
      </c>
      <c r="E967" s="4">
        <f>Table1[[#This Row],[PRICEEACH]]*Table1[[#This Row],[QUANTITYORDERED]]</f>
        <v>1527.8</v>
      </c>
      <c r="F967" s="1">
        <v>38112</v>
      </c>
      <c r="G967" s="12" t="s">
        <v>2848</v>
      </c>
      <c r="H967">
        <v>2</v>
      </c>
      <c r="I967">
        <v>5</v>
      </c>
      <c r="J967" s="3">
        <v>2004</v>
      </c>
      <c r="K967" s="3" t="s">
        <v>3331</v>
      </c>
      <c r="L967">
        <v>80</v>
      </c>
      <c r="M967" t="s">
        <v>3214</v>
      </c>
      <c r="N967" t="s">
        <v>3301</v>
      </c>
      <c r="O967" s="10" t="s">
        <v>3302</v>
      </c>
      <c r="P967" t="s">
        <v>2888</v>
      </c>
      <c r="Q967" t="s">
        <v>2865</v>
      </c>
      <c r="R967" t="s">
        <v>3484</v>
      </c>
      <c r="S967" t="s">
        <v>2860</v>
      </c>
      <c r="T967">
        <v>75016</v>
      </c>
      <c r="U967" t="s">
        <v>2861</v>
      </c>
      <c r="V967" t="s">
        <v>2889</v>
      </c>
      <c r="W967" t="s">
        <v>2890</v>
      </c>
      <c r="X967" t="s">
        <v>2857</v>
      </c>
    </row>
    <row r="968" spans="1:24" hidden="1" x14ac:dyDescent="0.25">
      <c r="A968">
        <v>10252</v>
      </c>
      <c r="B968">
        <v>31</v>
      </c>
      <c r="C968" s="2">
        <v>52.84</v>
      </c>
      <c r="D968" s="3">
        <v>5</v>
      </c>
      <c r="E968" s="4">
        <f>Table1[[#This Row],[PRICEEACH]]*Table1[[#This Row],[QUANTITYORDERED]]</f>
        <v>1638.0400000000002</v>
      </c>
      <c r="F968" s="1">
        <v>38112</v>
      </c>
      <c r="G968" s="12" t="s">
        <v>2848</v>
      </c>
      <c r="H968">
        <v>2</v>
      </c>
      <c r="I968">
        <v>5</v>
      </c>
      <c r="J968" s="3">
        <v>2004</v>
      </c>
      <c r="K968" s="3" t="s">
        <v>2849</v>
      </c>
      <c r="L968">
        <v>62</v>
      </c>
      <c r="M968" t="s">
        <v>3218</v>
      </c>
      <c r="N968" t="s">
        <v>3301</v>
      </c>
      <c r="O968" s="10" t="s">
        <v>3302</v>
      </c>
      <c r="P968" t="s">
        <v>2888</v>
      </c>
      <c r="Q968" t="s">
        <v>2865</v>
      </c>
      <c r="R968" t="s">
        <v>3484</v>
      </c>
      <c r="S968" t="s">
        <v>2860</v>
      </c>
      <c r="T968">
        <v>75016</v>
      </c>
      <c r="U968" t="s">
        <v>2861</v>
      </c>
      <c r="V968" t="s">
        <v>2889</v>
      </c>
      <c r="W968" t="s">
        <v>2890</v>
      </c>
      <c r="X968" t="s">
        <v>2857</v>
      </c>
    </row>
    <row r="969" spans="1:24" hidden="1" x14ac:dyDescent="0.25">
      <c r="A969">
        <v>10252</v>
      </c>
      <c r="B969">
        <v>36</v>
      </c>
      <c r="C969" s="2">
        <v>48.28</v>
      </c>
      <c r="D969" s="3">
        <v>6</v>
      </c>
      <c r="E969" s="4">
        <f>Table1[[#This Row],[PRICEEACH]]*Table1[[#This Row],[QUANTITYORDERED]]</f>
        <v>1738.08</v>
      </c>
      <c r="F969" s="1">
        <v>38112</v>
      </c>
      <c r="G969" s="12" t="s">
        <v>2848</v>
      </c>
      <c r="H969">
        <v>2</v>
      </c>
      <c r="I969">
        <v>5</v>
      </c>
      <c r="J969" s="3">
        <v>2004</v>
      </c>
      <c r="K969" s="3" t="s">
        <v>2849</v>
      </c>
      <c r="L969">
        <v>40</v>
      </c>
      <c r="M969" t="s">
        <v>3258</v>
      </c>
      <c r="N969" t="s">
        <v>3301</v>
      </c>
      <c r="O969" s="10" t="s">
        <v>3302</v>
      </c>
      <c r="P969" t="s">
        <v>2888</v>
      </c>
      <c r="Q969" t="s">
        <v>2865</v>
      </c>
      <c r="R969" t="s">
        <v>3484</v>
      </c>
      <c r="S969" t="s">
        <v>2860</v>
      </c>
      <c r="T969">
        <v>75016</v>
      </c>
      <c r="U969" t="s">
        <v>2861</v>
      </c>
      <c r="V969" t="s">
        <v>2889</v>
      </c>
      <c r="W969" t="s">
        <v>2890</v>
      </c>
      <c r="X969" t="s">
        <v>2857</v>
      </c>
    </row>
    <row r="970" spans="1:24" hidden="1" x14ac:dyDescent="0.25">
      <c r="A970">
        <v>10252</v>
      </c>
      <c r="B970">
        <v>25</v>
      </c>
      <c r="C970" s="2">
        <v>100</v>
      </c>
      <c r="D970" s="3">
        <v>9</v>
      </c>
      <c r="E970" s="4">
        <f>Table1[[#This Row],[PRICEEACH]]*Table1[[#This Row],[QUANTITYORDERED]]</f>
        <v>2500</v>
      </c>
      <c r="F970" s="1">
        <v>38112</v>
      </c>
      <c r="G970" s="12" t="s">
        <v>2848</v>
      </c>
      <c r="H970">
        <v>2</v>
      </c>
      <c r="I970">
        <v>5</v>
      </c>
      <c r="J970" s="3">
        <v>2004</v>
      </c>
      <c r="K970" s="3" t="s">
        <v>2849</v>
      </c>
      <c r="L970">
        <v>102</v>
      </c>
      <c r="M970" t="s">
        <v>3263</v>
      </c>
      <c r="N970" t="s">
        <v>3301</v>
      </c>
      <c r="O970" s="10" t="s">
        <v>3302</v>
      </c>
      <c r="P970" t="s">
        <v>2888</v>
      </c>
      <c r="Q970" t="s">
        <v>2865</v>
      </c>
      <c r="R970" t="s">
        <v>3484</v>
      </c>
      <c r="S970" t="s">
        <v>2860</v>
      </c>
      <c r="T970">
        <v>75016</v>
      </c>
      <c r="U970" t="s">
        <v>2861</v>
      </c>
      <c r="V970" t="s">
        <v>2889</v>
      </c>
      <c r="W970" t="s">
        <v>2890</v>
      </c>
      <c r="X970" t="s">
        <v>2857</v>
      </c>
    </row>
    <row r="971" spans="1:24" hidden="1" x14ac:dyDescent="0.25">
      <c r="A971">
        <v>10252</v>
      </c>
      <c r="B971">
        <v>26</v>
      </c>
      <c r="C971" s="2">
        <v>100</v>
      </c>
      <c r="D971" s="3">
        <v>4</v>
      </c>
      <c r="E971" s="4">
        <f>Table1[[#This Row],[PRICEEACH]]*Table1[[#This Row],[QUANTITYORDERED]]</f>
        <v>2600</v>
      </c>
      <c r="F971" s="1">
        <v>38112</v>
      </c>
      <c r="G971" s="12" t="s">
        <v>2848</v>
      </c>
      <c r="H971">
        <v>2</v>
      </c>
      <c r="I971">
        <v>5</v>
      </c>
      <c r="J971" s="3">
        <v>2004</v>
      </c>
      <c r="K971" s="3" t="s">
        <v>3331</v>
      </c>
      <c r="L971">
        <v>148</v>
      </c>
      <c r="M971" t="s">
        <v>3225</v>
      </c>
      <c r="N971" t="s">
        <v>3301</v>
      </c>
      <c r="O971" s="10" t="s">
        <v>3302</v>
      </c>
      <c r="P971" t="s">
        <v>2888</v>
      </c>
      <c r="Q971" t="s">
        <v>2865</v>
      </c>
      <c r="R971" t="s">
        <v>3484</v>
      </c>
      <c r="S971" t="s">
        <v>2860</v>
      </c>
      <c r="T971">
        <v>75016</v>
      </c>
      <c r="U971" t="s">
        <v>2861</v>
      </c>
      <c r="V971" t="s">
        <v>2889</v>
      </c>
      <c r="W971" t="s">
        <v>2890</v>
      </c>
      <c r="X971" t="s">
        <v>2867</v>
      </c>
    </row>
    <row r="972" spans="1:24" hidden="1" x14ac:dyDescent="0.25">
      <c r="A972">
        <v>10252</v>
      </c>
      <c r="B972">
        <v>47</v>
      </c>
      <c r="C972" s="2">
        <v>65.8</v>
      </c>
      <c r="D972" s="3">
        <v>8</v>
      </c>
      <c r="E972" s="4">
        <f>Table1[[#This Row],[PRICEEACH]]*Table1[[#This Row],[QUANTITYORDERED]]</f>
        <v>3092.6</v>
      </c>
      <c r="F972" s="1">
        <v>38112</v>
      </c>
      <c r="G972" s="12" t="s">
        <v>2848</v>
      </c>
      <c r="H972">
        <v>2</v>
      </c>
      <c r="I972">
        <v>5</v>
      </c>
      <c r="J972" s="3">
        <v>2004</v>
      </c>
      <c r="K972" s="3" t="s">
        <v>2849</v>
      </c>
      <c r="L972">
        <v>69</v>
      </c>
      <c r="M972" t="s">
        <v>3237</v>
      </c>
      <c r="N972" t="s">
        <v>3301</v>
      </c>
      <c r="O972" s="10" t="s">
        <v>3302</v>
      </c>
      <c r="P972" t="s">
        <v>2888</v>
      </c>
      <c r="Q972" t="s">
        <v>2865</v>
      </c>
      <c r="R972" t="s">
        <v>3484</v>
      </c>
      <c r="S972" t="s">
        <v>2860</v>
      </c>
      <c r="T972">
        <v>75016</v>
      </c>
      <c r="U972" t="s">
        <v>2861</v>
      </c>
      <c r="V972" t="s">
        <v>2889</v>
      </c>
      <c r="W972" t="s">
        <v>2890</v>
      </c>
      <c r="X972" t="s">
        <v>2867</v>
      </c>
    </row>
    <row r="973" spans="1:24" hidden="1" x14ac:dyDescent="0.25">
      <c r="A973">
        <v>10252</v>
      </c>
      <c r="B973">
        <v>38</v>
      </c>
      <c r="C973" s="2">
        <v>87.31</v>
      </c>
      <c r="D973" s="3">
        <v>3</v>
      </c>
      <c r="E973" s="4">
        <f>Table1[[#This Row],[PRICEEACH]]*Table1[[#This Row],[QUANTITYORDERED]]</f>
        <v>3317.78</v>
      </c>
      <c r="F973" s="1">
        <v>38112</v>
      </c>
      <c r="G973" s="12" t="s">
        <v>2848</v>
      </c>
      <c r="H973">
        <v>2</v>
      </c>
      <c r="I973">
        <v>5</v>
      </c>
      <c r="J973" s="3">
        <v>2004</v>
      </c>
      <c r="K973" s="3" t="s">
        <v>3331</v>
      </c>
      <c r="L973">
        <v>80</v>
      </c>
      <c r="M973" t="s">
        <v>3255</v>
      </c>
      <c r="N973" t="s">
        <v>3301</v>
      </c>
      <c r="O973" s="10" t="s">
        <v>3302</v>
      </c>
      <c r="P973" t="s">
        <v>2888</v>
      </c>
      <c r="Q973" t="s">
        <v>2865</v>
      </c>
      <c r="R973" t="s">
        <v>3484</v>
      </c>
      <c r="S973" t="s">
        <v>2860</v>
      </c>
      <c r="T973">
        <v>75016</v>
      </c>
      <c r="U973" t="s">
        <v>2861</v>
      </c>
      <c r="V973" t="s">
        <v>2889</v>
      </c>
      <c r="W973" t="s">
        <v>2890</v>
      </c>
      <c r="X973" t="s">
        <v>2867</v>
      </c>
    </row>
    <row r="974" spans="1:24" hidden="1" x14ac:dyDescent="0.25">
      <c r="A974">
        <v>10252</v>
      </c>
      <c r="B974">
        <v>48</v>
      </c>
      <c r="C974" s="2">
        <v>72.41</v>
      </c>
      <c r="D974" s="3">
        <v>7</v>
      </c>
      <c r="E974" s="4">
        <f>Table1[[#This Row],[PRICEEACH]]*Table1[[#This Row],[QUANTITYORDERED]]</f>
        <v>3475.68</v>
      </c>
      <c r="F974" s="1">
        <v>38112</v>
      </c>
      <c r="G974" s="12" t="s">
        <v>2848</v>
      </c>
      <c r="H974">
        <v>2</v>
      </c>
      <c r="I974">
        <v>5</v>
      </c>
      <c r="J974" s="3">
        <v>2004</v>
      </c>
      <c r="K974" s="3" t="s">
        <v>2849</v>
      </c>
      <c r="L974">
        <v>81</v>
      </c>
      <c r="M974" t="s">
        <v>3267</v>
      </c>
      <c r="N974" t="s">
        <v>3301</v>
      </c>
      <c r="O974" s="10" t="s">
        <v>3302</v>
      </c>
      <c r="P974" t="s">
        <v>2888</v>
      </c>
      <c r="Q974" t="s">
        <v>2865</v>
      </c>
      <c r="R974" t="s">
        <v>3484</v>
      </c>
      <c r="S974" t="s">
        <v>2860</v>
      </c>
      <c r="T974">
        <v>75016</v>
      </c>
      <c r="U974" t="s">
        <v>2861</v>
      </c>
      <c r="V974" t="s">
        <v>2889</v>
      </c>
      <c r="W974" t="s">
        <v>2890</v>
      </c>
      <c r="X974" t="s">
        <v>2867</v>
      </c>
    </row>
    <row r="975" spans="1:24" hidden="1" x14ac:dyDescent="0.25">
      <c r="A975">
        <v>10252</v>
      </c>
      <c r="B975">
        <v>41</v>
      </c>
      <c r="C975" s="2">
        <v>100</v>
      </c>
      <c r="D975" s="3">
        <v>1</v>
      </c>
      <c r="E975" s="4">
        <f>Table1[[#This Row],[PRICEEACH]]*Table1[[#This Row],[QUANTITYORDERED]]</f>
        <v>4100</v>
      </c>
      <c r="F975" s="1">
        <v>38112</v>
      </c>
      <c r="G975" s="12" t="s">
        <v>2848</v>
      </c>
      <c r="H975">
        <v>2</v>
      </c>
      <c r="I975">
        <v>5</v>
      </c>
      <c r="J975" s="3">
        <v>2004</v>
      </c>
      <c r="K975" s="3" t="s">
        <v>3331</v>
      </c>
      <c r="L975">
        <v>146</v>
      </c>
      <c r="M975" t="s">
        <v>3216</v>
      </c>
      <c r="N975" t="s">
        <v>3301</v>
      </c>
      <c r="O975" s="10" t="s">
        <v>3302</v>
      </c>
      <c r="P975" t="s">
        <v>2888</v>
      </c>
      <c r="Q975" t="s">
        <v>2865</v>
      </c>
      <c r="R975" t="s">
        <v>3484</v>
      </c>
      <c r="S975" t="s">
        <v>2860</v>
      </c>
      <c r="T975">
        <v>75016</v>
      </c>
      <c r="U975" t="s">
        <v>2861</v>
      </c>
      <c r="V975" t="s">
        <v>2889</v>
      </c>
      <c r="W975" t="s">
        <v>2890</v>
      </c>
      <c r="X975" t="s">
        <v>2867</v>
      </c>
    </row>
    <row r="976" spans="1:24" hidden="1" x14ac:dyDescent="0.25">
      <c r="A976">
        <v>10411</v>
      </c>
      <c r="B976">
        <v>27</v>
      </c>
      <c r="C976" s="2">
        <v>69.16</v>
      </c>
      <c r="D976" s="3">
        <v>5</v>
      </c>
      <c r="E976" s="4">
        <f>Table1[[#This Row],[PRICEEACH]]*Table1[[#This Row],[QUANTITYORDERED]]</f>
        <v>1867.32</v>
      </c>
      <c r="F976" s="1">
        <v>38477</v>
      </c>
      <c r="G976" s="12" t="s">
        <v>2848</v>
      </c>
      <c r="H976">
        <v>2</v>
      </c>
      <c r="I976">
        <v>5</v>
      </c>
      <c r="J976" s="3">
        <v>2005</v>
      </c>
      <c r="K976" s="3" t="s">
        <v>3454</v>
      </c>
      <c r="L976">
        <v>64</v>
      </c>
      <c r="M976" t="s">
        <v>3261</v>
      </c>
      <c r="N976" t="s">
        <v>3370</v>
      </c>
      <c r="O976" s="10" t="s">
        <v>3371</v>
      </c>
      <c r="P976" t="s">
        <v>3372</v>
      </c>
      <c r="Q976" t="s">
        <v>3020</v>
      </c>
      <c r="R976" t="s">
        <v>3019</v>
      </c>
      <c r="S976" t="s">
        <v>2985</v>
      </c>
      <c r="T976" t="s">
        <v>3373</v>
      </c>
      <c r="U976" t="s">
        <v>2854</v>
      </c>
      <c r="V976" t="s">
        <v>3021</v>
      </c>
      <c r="W976" t="s">
        <v>3022</v>
      </c>
      <c r="X976" t="s">
        <v>2857</v>
      </c>
    </row>
    <row r="977" spans="1:24" hidden="1" x14ac:dyDescent="0.25">
      <c r="A977">
        <v>10411</v>
      </c>
      <c r="B977">
        <v>35</v>
      </c>
      <c r="C977" s="2">
        <v>59.87</v>
      </c>
      <c r="D977" s="3">
        <v>7</v>
      </c>
      <c r="E977" s="4">
        <f>Table1[[#This Row],[PRICEEACH]]*Table1[[#This Row],[QUANTITYORDERED]]</f>
        <v>2095.4499999999998</v>
      </c>
      <c r="F977" s="1">
        <v>38477</v>
      </c>
      <c r="G977" s="12" t="s">
        <v>2848</v>
      </c>
      <c r="H977">
        <v>2</v>
      </c>
      <c r="I977">
        <v>5</v>
      </c>
      <c r="J977" s="3">
        <v>2005</v>
      </c>
      <c r="K977" s="3" t="s">
        <v>3468</v>
      </c>
      <c r="L977">
        <v>50</v>
      </c>
      <c r="M977" t="s">
        <v>3224</v>
      </c>
      <c r="N977" t="s">
        <v>3370</v>
      </c>
      <c r="O977" s="10" t="s">
        <v>3371</v>
      </c>
      <c r="P977" t="s">
        <v>3372</v>
      </c>
      <c r="Q977" t="s">
        <v>3020</v>
      </c>
      <c r="R977" t="s">
        <v>3019</v>
      </c>
      <c r="S977" t="s">
        <v>2985</v>
      </c>
      <c r="T977" t="s">
        <v>3373</v>
      </c>
      <c r="U977" t="s">
        <v>2854</v>
      </c>
      <c r="V977" t="s">
        <v>3021</v>
      </c>
      <c r="W977" t="s">
        <v>3022</v>
      </c>
      <c r="X977" t="s">
        <v>2857</v>
      </c>
    </row>
    <row r="978" spans="1:24" hidden="1" x14ac:dyDescent="0.25">
      <c r="A978">
        <v>10411</v>
      </c>
      <c r="B978">
        <v>23</v>
      </c>
      <c r="C978" s="2">
        <v>100</v>
      </c>
      <c r="D978" s="3">
        <v>9</v>
      </c>
      <c r="E978" s="4">
        <f>Table1[[#This Row],[PRICEEACH]]*Table1[[#This Row],[QUANTITYORDERED]]</f>
        <v>2300</v>
      </c>
      <c r="F978" s="1">
        <v>38477</v>
      </c>
      <c r="G978" s="12" t="s">
        <v>2848</v>
      </c>
      <c r="H978">
        <v>2</v>
      </c>
      <c r="I978">
        <v>5</v>
      </c>
      <c r="J978" s="3">
        <v>2005</v>
      </c>
      <c r="K978" s="3" t="s">
        <v>3331</v>
      </c>
      <c r="L978">
        <v>214</v>
      </c>
      <c r="M978" t="s">
        <v>2951</v>
      </c>
      <c r="N978" t="s">
        <v>3370</v>
      </c>
      <c r="O978" s="10" t="s">
        <v>3371</v>
      </c>
      <c r="P978" t="s">
        <v>3372</v>
      </c>
      <c r="Q978" t="s">
        <v>3020</v>
      </c>
      <c r="R978" t="s">
        <v>3019</v>
      </c>
      <c r="S978" t="s">
        <v>2985</v>
      </c>
      <c r="T978" t="s">
        <v>3373</v>
      </c>
      <c r="U978" t="s">
        <v>2854</v>
      </c>
      <c r="V978" t="s">
        <v>3021</v>
      </c>
      <c r="W978" t="s">
        <v>3022</v>
      </c>
      <c r="X978" t="s">
        <v>2867</v>
      </c>
    </row>
    <row r="979" spans="1:24" hidden="1" x14ac:dyDescent="0.25">
      <c r="A979">
        <v>10411</v>
      </c>
      <c r="B979">
        <v>26</v>
      </c>
      <c r="C979" s="2">
        <v>100</v>
      </c>
      <c r="D979" s="3">
        <v>1</v>
      </c>
      <c r="E979" s="4">
        <f>Table1[[#This Row],[PRICEEACH]]*Table1[[#This Row],[QUANTITYORDERED]]</f>
        <v>2600</v>
      </c>
      <c r="F979" s="1">
        <v>38477</v>
      </c>
      <c r="G979" s="12" t="s">
        <v>2848</v>
      </c>
      <c r="H979">
        <v>2</v>
      </c>
      <c r="I979">
        <v>5</v>
      </c>
      <c r="J979" s="3">
        <v>2005</v>
      </c>
      <c r="K979" s="3" t="s">
        <v>3454</v>
      </c>
      <c r="L979">
        <v>96</v>
      </c>
      <c r="M979" t="s">
        <v>3256</v>
      </c>
      <c r="N979" t="s">
        <v>3370</v>
      </c>
      <c r="O979" s="10" t="s">
        <v>3371</v>
      </c>
      <c r="P979" t="s">
        <v>3372</v>
      </c>
      <c r="Q979" t="s">
        <v>3020</v>
      </c>
      <c r="R979" t="s">
        <v>3019</v>
      </c>
      <c r="S979" t="s">
        <v>2985</v>
      </c>
      <c r="T979" t="s">
        <v>3373</v>
      </c>
      <c r="U979" t="s">
        <v>2854</v>
      </c>
      <c r="V979" t="s">
        <v>3021</v>
      </c>
      <c r="W979" t="s">
        <v>3022</v>
      </c>
      <c r="X979" t="s">
        <v>2857</v>
      </c>
    </row>
    <row r="980" spans="1:24" hidden="1" x14ac:dyDescent="0.25">
      <c r="A980">
        <v>10411</v>
      </c>
      <c r="B980">
        <v>27</v>
      </c>
      <c r="C980" s="2">
        <v>100</v>
      </c>
      <c r="D980" s="3">
        <v>2</v>
      </c>
      <c r="E980" s="4">
        <f>Table1[[#This Row],[PRICEEACH]]*Table1[[#This Row],[QUANTITYORDERED]]</f>
        <v>2700</v>
      </c>
      <c r="F980" s="1">
        <v>38477</v>
      </c>
      <c r="G980" s="12" t="s">
        <v>2848</v>
      </c>
      <c r="H980">
        <v>2</v>
      </c>
      <c r="I980">
        <v>5</v>
      </c>
      <c r="J980" s="3">
        <v>2005</v>
      </c>
      <c r="K980" s="3" t="s">
        <v>3331</v>
      </c>
      <c r="L980">
        <v>147</v>
      </c>
      <c r="M980" t="s">
        <v>3079</v>
      </c>
      <c r="N980" t="s">
        <v>3370</v>
      </c>
      <c r="O980" s="10" t="s">
        <v>3371</v>
      </c>
      <c r="P980" t="s">
        <v>3372</v>
      </c>
      <c r="Q980" t="s">
        <v>3020</v>
      </c>
      <c r="R980" t="s">
        <v>3019</v>
      </c>
      <c r="S980" t="s">
        <v>2985</v>
      </c>
      <c r="T980" t="s">
        <v>3373</v>
      </c>
      <c r="U980" t="s">
        <v>2854</v>
      </c>
      <c r="V980" t="s">
        <v>3021</v>
      </c>
      <c r="W980" t="s">
        <v>3022</v>
      </c>
      <c r="X980" t="s">
        <v>2867</v>
      </c>
    </row>
    <row r="981" spans="1:24" hidden="1" x14ac:dyDescent="0.25">
      <c r="A981">
        <v>10411</v>
      </c>
      <c r="B981">
        <v>27</v>
      </c>
      <c r="C981" s="2">
        <v>100</v>
      </c>
      <c r="D981" s="3">
        <v>8</v>
      </c>
      <c r="E981" s="4">
        <f>Table1[[#This Row],[PRICEEACH]]*Table1[[#This Row],[QUANTITYORDERED]]</f>
        <v>2700</v>
      </c>
      <c r="F981" s="1">
        <v>38477</v>
      </c>
      <c r="G981" s="12" t="s">
        <v>2848</v>
      </c>
      <c r="H981">
        <v>2</v>
      </c>
      <c r="I981">
        <v>5</v>
      </c>
      <c r="J981" s="3">
        <v>2005</v>
      </c>
      <c r="K981" s="3" t="s">
        <v>3454</v>
      </c>
      <c r="L981">
        <v>116</v>
      </c>
      <c r="M981" t="s">
        <v>3162</v>
      </c>
      <c r="N981" t="s">
        <v>3370</v>
      </c>
      <c r="O981" s="10" t="s">
        <v>3371</v>
      </c>
      <c r="P981" t="s">
        <v>3372</v>
      </c>
      <c r="Q981" t="s">
        <v>3020</v>
      </c>
      <c r="R981" t="s">
        <v>3019</v>
      </c>
      <c r="S981" t="s">
        <v>2985</v>
      </c>
      <c r="T981" t="s">
        <v>3373</v>
      </c>
      <c r="U981" t="s">
        <v>2854</v>
      </c>
      <c r="V981" t="s">
        <v>3021</v>
      </c>
      <c r="W981" t="s">
        <v>3022</v>
      </c>
      <c r="X981" t="s">
        <v>2867</v>
      </c>
    </row>
    <row r="982" spans="1:24" hidden="1" x14ac:dyDescent="0.25">
      <c r="A982">
        <v>10411</v>
      </c>
      <c r="B982">
        <v>34</v>
      </c>
      <c r="C982" s="2">
        <v>100</v>
      </c>
      <c r="D982" s="3">
        <v>4</v>
      </c>
      <c r="E982" s="4">
        <f>Table1[[#This Row],[PRICEEACH]]*Table1[[#This Row],[QUANTITYORDERED]]</f>
        <v>3400</v>
      </c>
      <c r="F982" s="1">
        <v>38477</v>
      </c>
      <c r="G982" s="12" t="s">
        <v>2848</v>
      </c>
      <c r="H982">
        <v>2</v>
      </c>
      <c r="I982">
        <v>5</v>
      </c>
      <c r="J982" s="3">
        <v>2005</v>
      </c>
      <c r="K982" s="3" t="s">
        <v>3331</v>
      </c>
      <c r="L982">
        <v>101</v>
      </c>
      <c r="M982" t="s">
        <v>3274</v>
      </c>
      <c r="N982" t="s">
        <v>3370</v>
      </c>
      <c r="O982" s="10" t="s">
        <v>3371</v>
      </c>
      <c r="P982" t="s">
        <v>3372</v>
      </c>
      <c r="Q982" t="s">
        <v>3020</v>
      </c>
      <c r="R982" t="s">
        <v>3019</v>
      </c>
      <c r="S982" t="s">
        <v>2985</v>
      </c>
      <c r="T982" t="s">
        <v>3373</v>
      </c>
      <c r="U982" t="s">
        <v>2854</v>
      </c>
      <c r="V982" t="s">
        <v>3021</v>
      </c>
      <c r="W982" t="s">
        <v>3022</v>
      </c>
      <c r="X982" t="s">
        <v>2867</v>
      </c>
    </row>
    <row r="983" spans="1:24" hidden="1" x14ac:dyDescent="0.25">
      <c r="A983">
        <v>10411</v>
      </c>
      <c r="B983">
        <v>40</v>
      </c>
      <c r="C983" s="2">
        <v>100</v>
      </c>
      <c r="D983" s="3">
        <v>6</v>
      </c>
      <c r="E983" s="4">
        <f>Table1[[#This Row],[PRICEEACH]]*Table1[[#This Row],[QUANTITYORDERED]]</f>
        <v>4000</v>
      </c>
      <c r="F983" s="1">
        <v>38477</v>
      </c>
      <c r="G983" s="12" t="s">
        <v>2848</v>
      </c>
      <c r="H983">
        <v>2</v>
      </c>
      <c r="I983">
        <v>5</v>
      </c>
      <c r="J983" s="3">
        <v>2005</v>
      </c>
      <c r="K983" s="3" t="s">
        <v>3454</v>
      </c>
      <c r="L983">
        <v>136</v>
      </c>
      <c r="M983" t="s">
        <v>3141</v>
      </c>
      <c r="N983" t="s">
        <v>3370</v>
      </c>
      <c r="O983" s="10" t="s">
        <v>3371</v>
      </c>
      <c r="P983" t="s">
        <v>3372</v>
      </c>
      <c r="Q983" t="s">
        <v>3020</v>
      </c>
      <c r="R983" t="s">
        <v>3019</v>
      </c>
      <c r="S983" t="s">
        <v>2985</v>
      </c>
      <c r="T983" t="s">
        <v>3373</v>
      </c>
      <c r="U983" t="s">
        <v>2854</v>
      </c>
      <c r="V983" t="s">
        <v>3021</v>
      </c>
      <c r="W983" t="s">
        <v>3022</v>
      </c>
      <c r="X983" t="s">
        <v>2867</v>
      </c>
    </row>
    <row r="984" spans="1:24" hidden="1" x14ac:dyDescent="0.25">
      <c r="A984">
        <v>10411</v>
      </c>
      <c r="B984">
        <v>46</v>
      </c>
      <c r="C984" s="2">
        <v>100</v>
      </c>
      <c r="D984" s="3">
        <v>3</v>
      </c>
      <c r="E984" s="4">
        <f>Table1[[#This Row],[PRICEEACH]]*Table1[[#This Row],[QUANTITYORDERED]]</f>
        <v>4600</v>
      </c>
      <c r="F984" s="1">
        <v>38477</v>
      </c>
      <c r="G984" s="12" t="s">
        <v>2848</v>
      </c>
      <c r="H984">
        <v>2</v>
      </c>
      <c r="I984">
        <v>5</v>
      </c>
      <c r="J984" s="3">
        <v>2005</v>
      </c>
      <c r="K984" s="3" t="s">
        <v>3454</v>
      </c>
      <c r="L984">
        <v>121</v>
      </c>
      <c r="M984" t="s">
        <v>3223</v>
      </c>
      <c r="N984" t="s">
        <v>3370</v>
      </c>
      <c r="O984" s="10" t="s">
        <v>3371</v>
      </c>
      <c r="P984" t="s">
        <v>3372</v>
      </c>
      <c r="Q984" t="s">
        <v>3020</v>
      </c>
      <c r="R984" t="s">
        <v>3019</v>
      </c>
      <c r="S984" t="s">
        <v>2985</v>
      </c>
      <c r="T984" t="s">
        <v>3373</v>
      </c>
      <c r="U984" t="s">
        <v>2854</v>
      </c>
      <c r="V984" t="s">
        <v>3021</v>
      </c>
      <c r="W984" t="s">
        <v>3022</v>
      </c>
      <c r="X984" t="s">
        <v>2867</v>
      </c>
    </row>
    <row r="985" spans="1:24" hidden="1" x14ac:dyDescent="0.25">
      <c r="A985">
        <v>10412</v>
      </c>
      <c r="B985">
        <v>19</v>
      </c>
      <c r="C985" s="2">
        <v>48.7</v>
      </c>
      <c r="D985" s="3">
        <v>7</v>
      </c>
      <c r="E985" s="4">
        <f>Table1[[#This Row],[PRICEEACH]]*Table1[[#This Row],[QUANTITYORDERED]]</f>
        <v>925.30000000000007</v>
      </c>
      <c r="F985" s="1">
        <v>38477</v>
      </c>
      <c r="G985" s="12" t="s">
        <v>2848</v>
      </c>
      <c r="H985">
        <v>2</v>
      </c>
      <c r="I985">
        <v>5</v>
      </c>
      <c r="J985" s="3">
        <v>2005</v>
      </c>
      <c r="K985" s="3" t="s">
        <v>3454</v>
      </c>
      <c r="L985">
        <v>54</v>
      </c>
      <c r="M985" t="s">
        <v>3259</v>
      </c>
      <c r="N985" t="s">
        <v>3329</v>
      </c>
      <c r="O985" s="10" t="s">
        <v>3330</v>
      </c>
      <c r="P985" t="s">
        <v>2946</v>
      </c>
      <c r="Q985" t="s">
        <v>2947</v>
      </c>
      <c r="R985" t="s">
        <v>3485</v>
      </c>
      <c r="S985" t="s">
        <v>2948</v>
      </c>
      <c r="T985">
        <v>28034</v>
      </c>
      <c r="U985" t="s">
        <v>2861</v>
      </c>
      <c r="V985" t="s">
        <v>2949</v>
      </c>
      <c r="W985" t="s">
        <v>2950</v>
      </c>
      <c r="X985" t="s">
        <v>2857</v>
      </c>
    </row>
    <row r="986" spans="1:24" hidden="1" x14ac:dyDescent="0.25">
      <c r="A986">
        <v>10412</v>
      </c>
      <c r="B986">
        <v>30</v>
      </c>
      <c r="C986" s="2">
        <v>36.07</v>
      </c>
      <c r="D986" s="3">
        <v>6</v>
      </c>
      <c r="E986" s="4">
        <f>Table1[[#This Row],[PRICEEACH]]*Table1[[#This Row],[QUANTITYORDERED]]</f>
        <v>1082.0999999999999</v>
      </c>
      <c r="F986" s="1">
        <v>38477</v>
      </c>
      <c r="G986" s="12" t="s">
        <v>2848</v>
      </c>
      <c r="H986">
        <v>2</v>
      </c>
      <c r="I986">
        <v>5</v>
      </c>
      <c r="J986" s="3">
        <v>2005</v>
      </c>
      <c r="K986" s="3" t="s">
        <v>3331</v>
      </c>
      <c r="L986">
        <v>35</v>
      </c>
      <c r="M986" t="s">
        <v>3239</v>
      </c>
      <c r="N986" t="s">
        <v>3329</v>
      </c>
      <c r="O986" s="10" t="s">
        <v>3330</v>
      </c>
      <c r="P986" t="s">
        <v>2946</v>
      </c>
      <c r="Q986" t="s">
        <v>2947</v>
      </c>
      <c r="R986" t="s">
        <v>3485</v>
      </c>
      <c r="S986" t="s">
        <v>2948</v>
      </c>
      <c r="T986">
        <v>28034</v>
      </c>
      <c r="U986" t="s">
        <v>2861</v>
      </c>
      <c r="V986" t="s">
        <v>2949</v>
      </c>
      <c r="W986" t="s">
        <v>2950</v>
      </c>
      <c r="X986" t="s">
        <v>2857</v>
      </c>
    </row>
    <row r="987" spans="1:24" hidden="1" x14ac:dyDescent="0.25">
      <c r="A987">
        <v>10412</v>
      </c>
      <c r="B987">
        <v>21</v>
      </c>
      <c r="C987" s="2">
        <v>52.6</v>
      </c>
      <c r="D987" s="3">
        <v>2</v>
      </c>
      <c r="E987" s="4">
        <f>Table1[[#This Row],[PRICEEACH]]*Table1[[#This Row],[QUANTITYORDERED]]</f>
        <v>1104.6000000000001</v>
      </c>
      <c r="F987" s="1">
        <v>38477</v>
      </c>
      <c r="G987" s="12" t="s">
        <v>2848</v>
      </c>
      <c r="H987">
        <v>2</v>
      </c>
      <c r="I987">
        <v>5</v>
      </c>
      <c r="J987" s="3">
        <v>2005</v>
      </c>
      <c r="K987" s="3" t="s">
        <v>3331</v>
      </c>
      <c r="L987">
        <v>57</v>
      </c>
      <c r="M987" t="s">
        <v>3228</v>
      </c>
      <c r="N987" t="s">
        <v>3329</v>
      </c>
      <c r="O987" s="10" t="s">
        <v>3330</v>
      </c>
      <c r="P987" t="s">
        <v>2946</v>
      </c>
      <c r="Q987" t="s">
        <v>2947</v>
      </c>
      <c r="R987" t="s">
        <v>3485</v>
      </c>
      <c r="S987" t="s">
        <v>2948</v>
      </c>
      <c r="T987">
        <v>28034</v>
      </c>
      <c r="U987" t="s">
        <v>2861</v>
      </c>
      <c r="V987" t="s">
        <v>2949</v>
      </c>
      <c r="W987" t="s">
        <v>2950</v>
      </c>
      <c r="X987" t="s">
        <v>2857</v>
      </c>
    </row>
    <row r="988" spans="1:24" hidden="1" x14ac:dyDescent="0.25">
      <c r="A988">
        <v>10412</v>
      </c>
      <c r="B988">
        <v>26</v>
      </c>
      <c r="C988" s="2">
        <v>100</v>
      </c>
      <c r="D988" s="3">
        <v>3</v>
      </c>
      <c r="E988" s="4">
        <f>Table1[[#This Row],[PRICEEACH]]*Table1[[#This Row],[QUANTITYORDERED]]</f>
        <v>2600</v>
      </c>
      <c r="F988" s="1">
        <v>38477</v>
      </c>
      <c r="G988" s="12" t="s">
        <v>2848</v>
      </c>
      <c r="H988">
        <v>2</v>
      </c>
      <c r="I988">
        <v>5</v>
      </c>
      <c r="J988" s="3">
        <v>2005</v>
      </c>
      <c r="K988" s="3" t="s">
        <v>3454</v>
      </c>
      <c r="L988">
        <v>115</v>
      </c>
      <c r="M988" t="s">
        <v>3265</v>
      </c>
      <c r="N988" t="s">
        <v>3329</v>
      </c>
      <c r="O988" s="10" t="s">
        <v>3330</v>
      </c>
      <c r="P988" t="s">
        <v>2946</v>
      </c>
      <c r="Q988" t="s">
        <v>2947</v>
      </c>
      <c r="R988" t="s">
        <v>3485</v>
      </c>
      <c r="S988" t="s">
        <v>2948</v>
      </c>
      <c r="T988">
        <v>28034</v>
      </c>
      <c r="U988" t="s">
        <v>2861</v>
      </c>
      <c r="V988" t="s">
        <v>2949</v>
      </c>
      <c r="W988" t="s">
        <v>2950</v>
      </c>
      <c r="X988" t="s">
        <v>2867</v>
      </c>
    </row>
    <row r="989" spans="1:24" hidden="1" x14ac:dyDescent="0.25">
      <c r="A989">
        <v>10412</v>
      </c>
      <c r="B989">
        <v>47</v>
      </c>
      <c r="C989" s="2">
        <v>61.99</v>
      </c>
      <c r="D989" s="3">
        <v>11</v>
      </c>
      <c r="E989" s="4">
        <f>Table1[[#This Row],[PRICEEACH]]*Table1[[#This Row],[QUANTITYORDERED]]</f>
        <v>2913.53</v>
      </c>
      <c r="F989" s="1">
        <v>38477</v>
      </c>
      <c r="G989" s="12" t="s">
        <v>2848</v>
      </c>
      <c r="H989">
        <v>2</v>
      </c>
      <c r="I989">
        <v>5</v>
      </c>
      <c r="J989" s="3">
        <v>2005</v>
      </c>
      <c r="K989" s="3" t="s">
        <v>3454</v>
      </c>
      <c r="L989">
        <v>60</v>
      </c>
      <c r="M989" t="s">
        <v>3200</v>
      </c>
      <c r="N989" t="s">
        <v>3329</v>
      </c>
      <c r="O989" s="10" t="s">
        <v>3330</v>
      </c>
      <c r="P989" t="s">
        <v>2946</v>
      </c>
      <c r="Q989" t="s">
        <v>2947</v>
      </c>
      <c r="R989" t="s">
        <v>3485</v>
      </c>
      <c r="S989" t="s">
        <v>2948</v>
      </c>
      <c r="T989">
        <v>28034</v>
      </c>
      <c r="U989" t="s">
        <v>2861</v>
      </c>
      <c r="V989" t="s">
        <v>2949</v>
      </c>
      <c r="W989" t="s">
        <v>2950</v>
      </c>
      <c r="X989" t="s">
        <v>2857</v>
      </c>
    </row>
    <row r="990" spans="1:24" hidden="1" x14ac:dyDescent="0.25">
      <c r="A990">
        <v>10412</v>
      </c>
      <c r="B990">
        <v>31</v>
      </c>
      <c r="C990" s="2">
        <v>100</v>
      </c>
      <c r="D990" s="3">
        <v>1</v>
      </c>
      <c r="E990" s="4">
        <f>Table1[[#This Row],[PRICEEACH]]*Table1[[#This Row],[QUANTITYORDERED]]</f>
        <v>3100</v>
      </c>
      <c r="F990" s="1">
        <v>38477</v>
      </c>
      <c r="G990" s="12" t="s">
        <v>2848</v>
      </c>
      <c r="H990">
        <v>2</v>
      </c>
      <c r="I990">
        <v>5</v>
      </c>
      <c r="J990" s="3">
        <v>2005</v>
      </c>
      <c r="K990" s="3" t="s">
        <v>3331</v>
      </c>
      <c r="L990">
        <v>118</v>
      </c>
      <c r="M990" t="s">
        <v>3252</v>
      </c>
      <c r="N990" t="s">
        <v>3329</v>
      </c>
      <c r="O990" s="10" t="s">
        <v>3330</v>
      </c>
      <c r="P990" t="s">
        <v>2946</v>
      </c>
      <c r="Q990" t="s">
        <v>2947</v>
      </c>
      <c r="R990" t="s">
        <v>3485</v>
      </c>
      <c r="S990" t="s">
        <v>2948</v>
      </c>
      <c r="T990">
        <v>28034</v>
      </c>
      <c r="U990" t="s">
        <v>2861</v>
      </c>
      <c r="V990" t="s">
        <v>2949</v>
      </c>
      <c r="W990" t="s">
        <v>2950</v>
      </c>
      <c r="X990" t="s">
        <v>2867</v>
      </c>
    </row>
    <row r="991" spans="1:24" hidden="1" x14ac:dyDescent="0.25">
      <c r="A991">
        <v>10412</v>
      </c>
      <c r="B991">
        <v>41</v>
      </c>
      <c r="C991" s="2">
        <v>100</v>
      </c>
      <c r="D991" s="3">
        <v>4</v>
      </c>
      <c r="E991" s="4">
        <f>Table1[[#This Row],[PRICEEACH]]*Table1[[#This Row],[QUANTITYORDERED]]</f>
        <v>4100</v>
      </c>
      <c r="F991" s="1">
        <v>38477</v>
      </c>
      <c r="G991" s="12" t="s">
        <v>2848</v>
      </c>
      <c r="H991">
        <v>2</v>
      </c>
      <c r="I991">
        <v>5</v>
      </c>
      <c r="J991" s="3">
        <v>2005</v>
      </c>
      <c r="K991" s="3" t="s">
        <v>3331</v>
      </c>
      <c r="L991">
        <v>163</v>
      </c>
      <c r="M991" t="s">
        <v>3196</v>
      </c>
      <c r="N991" t="s">
        <v>3329</v>
      </c>
      <c r="O991" s="10" t="s">
        <v>3330</v>
      </c>
      <c r="P991" t="s">
        <v>2946</v>
      </c>
      <c r="Q991" t="s">
        <v>2947</v>
      </c>
      <c r="R991" t="s">
        <v>3485</v>
      </c>
      <c r="S991" t="s">
        <v>2948</v>
      </c>
      <c r="T991">
        <v>28034</v>
      </c>
      <c r="U991" t="s">
        <v>2861</v>
      </c>
      <c r="V991" t="s">
        <v>2949</v>
      </c>
      <c r="W991" t="s">
        <v>2950</v>
      </c>
      <c r="X991" t="s">
        <v>2867</v>
      </c>
    </row>
    <row r="992" spans="1:24" hidden="1" x14ac:dyDescent="0.25">
      <c r="A992">
        <v>10412</v>
      </c>
      <c r="B992">
        <v>54</v>
      </c>
      <c r="C992" s="2">
        <v>100</v>
      </c>
      <c r="D992" s="3">
        <v>5</v>
      </c>
      <c r="E992" s="4">
        <f>Table1[[#This Row],[PRICEEACH]]*Table1[[#This Row],[QUANTITYORDERED]]</f>
        <v>5400</v>
      </c>
      <c r="F992" s="1">
        <v>38477</v>
      </c>
      <c r="G992" s="12" t="s">
        <v>2848</v>
      </c>
      <c r="H992">
        <v>2</v>
      </c>
      <c r="I992">
        <v>5</v>
      </c>
      <c r="J992" s="3">
        <v>2005</v>
      </c>
      <c r="K992" s="3" t="s">
        <v>3454</v>
      </c>
      <c r="L992">
        <v>118</v>
      </c>
      <c r="M992" t="s">
        <v>3150</v>
      </c>
      <c r="N992" t="s">
        <v>3329</v>
      </c>
      <c r="O992" s="10" t="s">
        <v>3330</v>
      </c>
      <c r="P992" t="s">
        <v>2946</v>
      </c>
      <c r="Q992" t="s">
        <v>2947</v>
      </c>
      <c r="R992" t="s">
        <v>3485</v>
      </c>
      <c r="S992" t="s">
        <v>2948</v>
      </c>
      <c r="T992">
        <v>28034</v>
      </c>
      <c r="U992" t="s">
        <v>2861</v>
      </c>
      <c r="V992" t="s">
        <v>2949</v>
      </c>
      <c r="W992" t="s">
        <v>2950</v>
      </c>
      <c r="X992" t="s">
        <v>2867</v>
      </c>
    </row>
    <row r="993" spans="1:24" hidden="1" x14ac:dyDescent="0.25">
      <c r="A993">
        <v>10412</v>
      </c>
      <c r="B993">
        <v>56</v>
      </c>
      <c r="C993" s="2">
        <v>98.18</v>
      </c>
      <c r="D993" s="3">
        <v>8</v>
      </c>
      <c r="E993" s="4">
        <f>Table1[[#This Row],[PRICEEACH]]*Table1[[#This Row],[QUANTITYORDERED]]</f>
        <v>5498.08</v>
      </c>
      <c r="F993" s="1">
        <v>38477</v>
      </c>
      <c r="G993" s="12" t="s">
        <v>2848</v>
      </c>
      <c r="H993">
        <v>2</v>
      </c>
      <c r="I993">
        <v>5</v>
      </c>
      <c r="J993" s="3">
        <v>2005</v>
      </c>
      <c r="K993" s="3" t="s">
        <v>3454</v>
      </c>
      <c r="L993">
        <v>122</v>
      </c>
      <c r="M993" t="s">
        <v>3198</v>
      </c>
      <c r="N993" t="s">
        <v>3329</v>
      </c>
      <c r="O993" s="10" t="s">
        <v>3330</v>
      </c>
      <c r="P993" t="s">
        <v>2946</v>
      </c>
      <c r="Q993" t="s">
        <v>2947</v>
      </c>
      <c r="R993" t="s">
        <v>3485</v>
      </c>
      <c r="S993" t="s">
        <v>2948</v>
      </c>
      <c r="T993">
        <v>28034</v>
      </c>
      <c r="U993" t="s">
        <v>2861</v>
      </c>
      <c r="V993" t="s">
        <v>2949</v>
      </c>
      <c r="W993" t="s">
        <v>2950</v>
      </c>
      <c r="X993" t="s">
        <v>2867</v>
      </c>
    </row>
    <row r="994" spans="1:24" hidden="1" x14ac:dyDescent="0.25">
      <c r="A994">
        <v>10412</v>
      </c>
      <c r="B994">
        <v>60</v>
      </c>
      <c r="C994" s="2">
        <v>100</v>
      </c>
      <c r="D994" s="3">
        <v>9</v>
      </c>
      <c r="E994" s="4">
        <f>Table1[[#This Row],[PRICEEACH]]*Table1[[#This Row],[QUANTITYORDERED]]</f>
        <v>6000</v>
      </c>
      <c r="F994" s="1">
        <v>38477</v>
      </c>
      <c r="G994" s="12" t="s">
        <v>2848</v>
      </c>
      <c r="H994">
        <v>2</v>
      </c>
      <c r="I994">
        <v>5</v>
      </c>
      <c r="J994" s="3">
        <v>2005</v>
      </c>
      <c r="K994" s="3" t="s">
        <v>3331</v>
      </c>
      <c r="L994">
        <v>169</v>
      </c>
      <c r="M994" t="s">
        <v>3211</v>
      </c>
      <c r="N994" t="s">
        <v>3329</v>
      </c>
      <c r="O994" s="10" t="s">
        <v>3330</v>
      </c>
      <c r="P994" t="s">
        <v>2946</v>
      </c>
      <c r="Q994" t="s">
        <v>2947</v>
      </c>
      <c r="R994" t="s">
        <v>3485</v>
      </c>
      <c r="S994" t="s">
        <v>2948</v>
      </c>
      <c r="T994">
        <v>28034</v>
      </c>
      <c r="U994" t="s">
        <v>2861</v>
      </c>
      <c r="V994" t="s">
        <v>2949</v>
      </c>
      <c r="W994" t="s">
        <v>2950</v>
      </c>
      <c r="X994" t="s">
        <v>2931</v>
      </c>
    </row>
    <row r="995" spans="1:24" hidden="1" x14ac:dyDescent="0.25">
      <c r="A995">
        <v>10412</v>
      </c>
      <c r="B995">
        <v>70</v>
      </c>
      <c r="C995" s="2">
        <v>100</v>
      </c>
      <c r="D995" s="3">
        <v>10</v>
      </c>
      <c r="E995" s="4">
        <f>Table1[[#This Row],[PRICEEACH]]*Table1[[#This Row],[QUANTITYORDERED]]</f>
        <v>7000</v>
      </c>
      <c r="F995" s="1">
        <v>38477</v>
      </c>
      <c r="G995" s="12" t="s">
        <v>2848</v>
      </c>
      <c r="H995">
        <v>2</v>
      </c>
      <c r="I995">
        <v>5</v>
      </c>
      <c r="J995" s="3">
        <v>2005</v>
      </c>
      <c r="K995" s="3" t="s">
        <v>3454</v>
      </c>
      <c r="L995">
        <v>127</v>
      </c>
      <c r="M995" t="s">
        <v>3236</v>
      </c>
      <c r="N995" t="s">
        <v>3329</v>
      </c>
      <c r="O995" s="10" t="s">
        <v>3330</v>
      </c>
      <c r="P995" t="s">
        <v>2946</v>
      </c>
      <c r="Q995" t="s">
        <v>2947</v>
      </c>
      <c r="R995" t="s">
        <v>3485</v>
      </c>
      <c r="S995" t="s">
        <v>2948</v>
      </c>
      <c r="T995">
        <v>28034</v>
      </c>
      <c r="U995" t="s">
        <v>2861</v>
      </c>
      <c r="V995" t="s">
        <v>2949</v>
      </c>
      <c r="W995" t="s">
        <v>2950</v>
      </c>
      <c r="X995" t="s">
        <v>2931</v>
      </c>
    </row>
    <row r="996" spans="1:24" hidden="1" x14ac:dyDescent="0.25">
      <c r="A996">
        <v>10413</v>
      </c>
      <c r="B996">
        <v>24</v>
      </c>
      <c r="C996" s="2">
        <v>49.71</v>
      </c>
      <c r="D996" s="3">
        <v>6</v>
      </c>
      <c r="E996" s="4">
        <f>Table1[[#This Row],[PRICEEACH]]*Table1[[#This Row],[QUANTITYORDERED]]</f>
        <v>1193.04</v>
      </c>
      <c r="F996" s="1">
        <v>38477</v>
      </c>
      <c r="G996" s="12" t="s">
        <v>2848</v>
      </c>
      <c r="H996">
        <v>2</v>
      </c>
      <c r="I996">
        <v>5</v>
      </c>
      <c r="J996" s="3">
        <v>2005</v>
      </c>
      <c r="K996" s="3" t="s">
        <v>3212</v>
      </c>
      <c r="L996">
        <v>62</v>
      </c>
      <c r="M996" t="s">
        <v>3260</v>
      </c>
      <c r="N996" t="s">
        <v>3308</v>
      </c>
      <c r="O996" s="10">
        <v>2035552570</v>
      </c>
      <c r="P996" t="s">
        <v>3309</v>
      </c>
      <c r="Q996" t="s">
        <v>2903</v>
      </c>
      <c r="R996" t="s">
        <v>2904</v>
      </c>
      <c r="S996" t="s">
        <v>2853</v>
      </c>
      <c r="T996">
        <v>97562</v>
      </c>
      <c r="U996" t="s">
        <v>2854</v>
      </c>
      <c r="V996" t="s">
        <v>2905</v>
      </c>
      <c r="W996" t="s">
        <v>2872</v>
      </c>
      <c r="X996" t="s">
        <v>2857</v>
      </c>
    </row>
    <row r="997" spans="1:24" hidden="1" x14ac:dyDescent="0.25">
      <c r="A997">
        <v>10413</v>
      </c>
      <c r="B997">
        <v>22</v>
      </c>
      <c r="C997" s="2">
        <v>100</v>
      </c>
      <c r="D997" s="3">
        <v>1</v>
      </c>
      <c r="E997" s="4">
        <f>Table1[[#This Row],[PRICEEACH]]*Table1[[#This Row],[QUANTITYORDERED]]</f>
        <v>2200</v>
      </c>
      <c r="F997" s="1">
        <v>38477</v>
      </c>
      <c r="G997" s="12" t="s">
        <v>2848</v>
      </c>
      <c r="H997">
        <v>2</v>
      </c>
      <c r="I997">
        <v>5</v>
      </c>
      <c r="J997" s="3">
        <v>2005</v>
      </c>
      <c r="K997" s="3" t="s">
        <v>3331</v>
      </c>
      <c r="L997">
        <v>173</v>
      </c>
      <c r="M997" t="s">
        <v>3148</v>
      </c>
      <c r="N997" t="s">
        <v>3308</v>
      </c>
      <c r="O997" s="10">
        <v>2035552570</v>
      </c>
      <c r="P997" t="s">
        <v>3309</v>
      </c>
      <c r="Q997" t="s">
        <v>2903</v>
      </c>
      <c r="R997" t="s">
        <v>2904</v>
      </c>
      <c r="S997" t="s">
        <v>2853</v>
      </c>
      <c r="T997">
        <v>97562</v>
      </c>
      <c r="U997" t="s">
        <v>2854</v>
      </c>
      <c r="V997" t="s">
        <v>2905</v>
      </c>
      <c r="W997" t="s">
        <v>2872</v>
      </c>
      <c r="X997" t="s">
        <v>2867</v>
      </c>
    </row>
    <row r="998" spans="1:24" hidden="1" x14ac:dyDescent="0.25">
      <c r="A998">
        <v>10413</v>
      </c>
      <c r="B998">
        <v>51</v>
      </c>
      <c r="C998" s="2">
        <v>63.85</v>
      </c>
      <c r="D998" s="3">
        <v>4</v>
      </c>
      <c r="E998" s="4">
        <f>Table1[[#This Row],[PRICEEACH]]*Table1[[#This Row],[QUANTITYORDERED]]</f>
        <v>3256.35</v>
      </c>
      <c r="F998" s="1">
        <v>38477</v>
      </c>
      <c r="G998" s="12" t="s">
        <v>2848</v>
      </c>
      <c r="H998">
        <v>2</v>
      </c>
      <c r="I998">
        <v>5</v>
      </c>
      <c r="J998" s="3">
        <v>2005</v>
      </c>
      <c r="K998" s="3" t="s">
        <v>3212</v>
      </c>
      <c r="L998">
        <v>58</v>
      </c>
      <c r="M998" t="s">
        <v>3266</v>
      </c>
      <c r="N998" t="s">
        <v>3308</v>
      </c>
      <c r="O998" s="10">
        <v>2035552570</v>
      </c>
      <c r="P998" t="s">
        <v>3309</v>
      </c>
      <c r="Q998" t="s">
        <v>2903</v>
      </c>
      <c r="R998" t="s">
        <v>2904</v>
      </c>
      <c r="S998" t="s">
        <v>2853</v>
      </c>
      <c r="T998">
        <v>97562</v>
      </c>
      <c r="U998" t="s">
        <v>2854</v>
      </c>
      <c r="V998" t="s">
        <v>2905</v>
      </c>
      <c r="W998" t="s">
        <v>2872</v>
      </c>
      <c r="X998" t="s">
        <v>2867</v>
      </c>
    </row>
    <row r="999" spans="1:24" hidden="1" x14ac:dyDescent="0.25">
      <c r="A999">
        <v>10413</v>
      </c>
      <c r="B999">
        <v>36</v>
      </c>
      <c r="C999" s="2">
        <v>100</v>
      </c>
      <c r="D999" s="3">
        <v>2</v>
      </c>
      <c r="E999" s="4">
        <f>Table1[[#This Row],[PRICEEACH]]*Table1[[#This Row],[QUANTITYORDERED]]</f>
        <v>3600</v>
      </c>
      <c r="F999" s="1">
        <v>38477</v>
      </c>
      <c r="G999" s="12" t="s">
        <v>2848</v>
      </c>
      <c r="H999">
        <v>2</v>
      </c>
      <c r="I999">
        <v>5</v>
      </c>
      <c r="J999" s="3">
        <v>2005</v>
      </c>
      <c r="K999" s="3" t="s">
        <v>3331</v>
      </c>
      <c r="L999">
        <v>207</v>
      </c>
      <c r="M999" t="s">
        <v>3125</v>
      </c>
      <c r="N999" t="s">
        <v>3308</v>
      </c>
      <c r="O999" s="10">
        <v>2035552570</v>
      </c>
      <c r="P999" t="s">
        <v>3309</v>
      </c>
      <c r="Q999" t="s">
        <v>2903</v>
      </c>
      <c r="R999" t="s">
        <v>2904</v>
      </c>
      <c r="S999" t="s">
        <v>2853</v>
      </c>
      <c r="T999">
        <v>97562</v>
      </c>
      <c r="U999" t="s">
        <v>2854</v>
      </c>
      <c r="V999" t="s">
        <v>2905</v>
      </c>
      <c r="W999" t="s">
        <v>2872</v>
      </c>
      <c r="X999" t="s">
        <v>2931</v>
      </c>
    </row>
    <row r="1000" spans="1:24" hidden="1" x14ac:dyDescent="0.25">
      <c r="A1000">
        <v>10413</v>
      </c>
      <c r="B1000">
        <v>47</v>
      </c>
      <c r="C1000" s="2">
        <v>100</v>
      </c>
      <c r="D1000" s="3">
        <v>3</v>
      </c>
      <c r="E1000" s="4">
        <f>Table1[[#This Row],[PRICEEACH]]*Table1[[#This Row],[QUANTITYORDERED]]</f>
        <v>4700</v>
      </c>
      <c r="F1000" s="1">
        <v>38477</v>
      </c>
      <c r="G1000" s="12" t="s">
        <v>2848</v>
      </c>
      <c r="H1000">
        <v>2</v>
      </c>
      <c r="I1000">
        <v>5</v>
      </c>
      <c r="J1000" s="3">
        <v>2005</v>
      </c>
      <c r="K1000" s="3" t="s">
        <v>3331</v>
      </c>
      <c r="L1000">
        <v>151</v>
      </c>
      <c r="M1000" t="s">
        <v>3145</v>
      </c>
      <c r="N1000" t="s">
        <v>3308</v>
      </c>
      <c r="O1000" s="10">
        <v>2035552570</v>
      </c>
      <c r="P1000" t="s">
        <v>3309</v>
      </c>
      <c r="Q1000" t="s">
        <v>2903</v>
      </c>
      <c r="R1000" t="s">
        <v>2904</v>
      </c>
      <c r="S1000" t="s">
        <v>2853</v>
      </c>
      <c r="T1000">
        <v>97562</v>
      </c>
      <c r="U1000" t="s">
        <v>2854</v>
      </c>
      <c r="V1000" t="s">
        <v>2905</v>
      </c>
      <c r="W1000" t="s">
        <v>2872</v>
      </c>
      <c r="X1000" t="s">
        <v>2931</v>
      </c>
    </row>
    <row r="1001" spans="1:24" hidden="1" x14ac:dyDescent="0.25">
      <c r="A1001">
        <v>10413</v>
      </c>
      <c r="B1001">
        <v>49</v>
      </c>
      <c r="C1001" s="2">
        <v>100</v>
      </c>
      <c r="D1001" s="3">
        <v>5</v>
      </c>
      <c r="E1001" s="4">
        <f>Table1[[#This Row],[PRICEEACH]]*Table1[[#This Row],[QUANTITYORDERED]]</f>
        <v>4900</v>
      </c>
      <c r="F1001" s="1">
        <v>38477</v>
      </c>
      <c r="G1001" s="12" t="s">
        <v>2848</v>
      </c>
      <c r="H1001">
        <v>2</v>
      </c>
      <c r="I1001">
        <v>5</v>
      </c>
      <c r="J1001" s="3">
        <v>2005</v>
      </c>
      <c r="K1001" s="3" t="s">
        <v>3331</v>
      </c>
      <c r="L1001">
        <v>143</v>
      </c>
      <c r="M1001" t="s">
        <v>3220</v>
      </c>
      <c r="N1001" t="s">
        <v>3308</v>
      </c>
      <c r="O1001" s="10">
        <v>2035552570</v>
      </c>
      <c r="P1001" t="s">
        <v>3309</v>
      </c>
      <c r="Q1001" t="s">
        <v>2903</v>
      </c>
      <c r="R1001" t="s">
        <v>2904</v>
      </c>
      <c r="S1001" t="s">
        <v>2853</v>
      </c>
      <c r="T1001">
        <v>97562</v>
      </c>
      <c r="U1001" t="s">
        <v>2854</v>
      </c>
      <c r="V1001" t="s">
        <v>2905</v>
      </c>
      <c r="W1001" t="s">
        <v>2872</v>
      </c>
      <c r="X1001" t="s">
        <v>2867</v>
      </c>
    </row>
    <row r="1002" spans="1:24" hidden="1" x14ac:dyDescent="0.25">
      <c r="A1002">
        <v>10414</v>
      </c>
      <c r="B1002">
        <v>16</v>
      </c>
      <c r="C1002" s="2">
        <v>75.48</v>
      </c>
      <c r="D1002" s="3">
        <v>11</v>
      </c>
      <c r="E1002" s="4">
        <f>Table1[[#This Row],[PRICEEACH]]*Table1[[#This Row],[QUANTITYORDERED]]</f>
        <v>1207.68</v>
      </c>
      <c r="F1002" s="1">
        <v>38477</v>
      </c>
      <c r="G1002" s="14" t="s">
        <v>3419</v>
      </c>
      <c r="H1002">
        <v>2</v>
      </c>
      <c r="I1002">
        <v>5</v>
      </c>
      <c r="J1002" s="3">
        <v>2005</v>
      </c>
      <c r="K1002" s="3" t="s">
        <v>3468</v>
      </c>
      <c r="L1002">
        <v>87</v>
      </c>
      <c r="M1002" t="s">
        <v>3222</v>
      </c>
      <c r="N1002" t="s">
        <v>3066</v>
      </c>
      <c r="O1002" s="10">
        <v>6175559555</v>
      </c>
      <c r="P1002" t="s">
        <v>3410</v>
      </c>
      <c r="Q1002" t="s">
        <v>3067</v>
      </c>
      <c r="R1002" t="s">
        <v>2912</v>
      </c>
      <c r="S1002" t="s">
        <v>2853</v>
      </c>
      <c r="T1002">
        <v>51003</v>
      </c>
      <c r="U1002" t="s">
        <v>2854</v>
      </c>
      <c r="V1002" t="s">
        <v>3068</v>
      </c>
      <c r="W1002" t="s">
        <v>2876</v>
      </c>
      <c r="X1002" t="s">
        <v>2857</v>
      </c>
    </row>
    <row r="1003" spans="1:24" hidden="1" x14ac:dyDescent="0.25">
      <c r="A1003">
        <v>10414</v>
      </c>
      <c r="B1003">
        <v>19</v>
      </c>
      <c r="C1003" s="2">
        <v>100</v>
      </c>
      <c r="D1003" s="3">
        <v>3</v>
      </c>
      <c r="E1003" s="4">
        <f>Table1[[#This Row],[PRICEEACH]]*Table1[[#This Row],[QUANTITYORDERED]]</f>
        <v>1900</v>
      </c>
      <c r="F1003" s="1">
        <v>38477</v>
      </c>
      <c r="G1003" s="14" t="s">
        <v>3419</v>
      </c>
      <c r="H1003">
        <v>2</v>
      </c>
      <c r="I1003">
        <v>5</v>
      </c>
      <c r="J1003" s="3">
        <v>2005</v>
      </c>
      <c r="K1003" s="3" t="s">
        <v>3331</v>
      </c>
      <c r="L1003">
        <v>136</v>
      </c>
      <c r="M1003" t="s">
        <v>3035</v>
      </c>
      <c r="N1003" t="s">
        <v>3066</v>
      </c>
      <c r="O1003" s="10">
        <v>6175559555</v>
      </c>
      <c r="P1003" t="s">
        <v>3410</v>
      </c>
      <c r="Q1003" t="s">
        <v>3067</v>
      </c>
      <c r="R1003" t="s">
        <v>2912</v>
      </c>
      <c r="S1003" t="s">
        <v>2853</v>
      </c>
      <c r="T1003">
        <v>51003</v>
      </c>
      <c r="U1003" t="s">
        <v>2854</v>
      </c>
      <c r="V1003" t="s">
        <v>3068</v>
      </c>
      <c r="W1003" t="s">
        <v>2876</v>
      </c>
      <c r="X1003" t="s">
        <v>2857</v>
      </c>
    </row>
    <row r="1004" spans="1:24" hidden="1" x14ac:dyDescent="0.25">
      <c r="A1004">
        <v>10414</v>
      </c>
      <c r="B1004">
        <v>23</v>
      </c>
      <c r="C1004" s="2">
        <v>100</v>
      </c>
      <c r="D1004" s="3">
        <v>10</v>
      </c>
      <c r="E1004" s="4">
        <f>Table1[[#This Row],[PRICEEACH]]*Table1[[#This Row],[QUANTITYORDERED]]</f>
        <v>2300</v>
      </c>
      <c r="F1004" s="1">
        <v>38477</v>
      </c>
      <c r="G1004" s="14" t="s">
        <v>3419</v>
      </c>
      <c r="H1004">
        <v>2</v>
      </c>
      <c r="I1004">
        <v>5</v>
      </c>
      <c r="J1004" s="3">
        <v>2005</v>
      </c>
      <c r="K1004" s="3" t="s">
        <v>3207</v>
      </c>
      <c r="L1004">
        <v>122</v>
      </c>
      <c r="M1004" t="s">
        <v>3234</v>
      </c>
      <c r="N1004" t="s">
        <v>3066</v>
      </c>
      <c r="O1004" s="10">
        <v>6175559555</v>
      </c>
      <c r="P1004" t="s">
        <v>3410</v>
      </c>
      <c r="Q1004" t="s">
        <v>3067</v>
      </c>
      <c r="R1004" t="s">
        <v>2912</v>
      </c>
      <c r="S1004" t="s">
        <v>2853</v>
      </c>
      <c r="T1004">
        <v>51003</v>
      </c>
      <c r="U1004" t="s">
        <v>2854</v>
      </c>
      <c r="V1004" t="s">
        <v>3068</v>
      </c>
      <c r="W1004" t="s">
        <v>2876</v>
      </c>
      <c r="X1004" t="s">
        <v>2867</v>
      </c>
    </row>
    <row r="1005" spans="1:24" hidden="1" x14ac:dyDescent="0.25">
      <c r="A1005">
        <v>10414</v>
      </c>
      <c r="B1005">
        <v>31</v>
      </c>
      <c r="C1005" s="2">
        <v>75.89</v>
      </c>
      <c r="D1005" s="3">
        <v>4</v>
      </c>
      <c r="E1005" s="4">
        <f>Table1[[#This Row],[PRICEEACH]]*Table1[[#This Row],[QUANTITYORDERED]]</f>
        <v>2352.59</v>
      </c>
      <c r="F1005" s="1">
        <v>38477</v>
      </c>
      <c r="G1005" s="14" t="s">
        <v>3419</v>
      </c>
      <c r="H1005">
        <v>2</v>
      </c>
      <c r="I1005">
        <v>5</v>
      </c>
      <c r="J1005" s="3">
        <v>2005</v>
      </c>
      <c r="K1005" s="3" t="s">
        <v>3207</v>
      </c>
      <c r="L1005">
        <v>72</v>
      </c>
      <c r="M1005" t="s">
        <v>3273</v>
      </c>
      <c r="N1005" t="s">
        <v>3066</v>
      </c>
      <c r="O1005" s="10">
        <v>6175559555</v>
      </c>
      <c r="P1005" t="s">
        <v>3410</v>
      </c>
      <c r="Q1005" t="s">
        <v>3067</v>
      </c>
      <c r="R1005" t="s">
        <v>2912</v>
      </c>
      <c r="S1005" t="s">
        <v>2853</v>
      </c>
      <c r="T1005">
        <v>51003</v>
      </c>
      <c r="U1005" t="s">
        <v>2854</v>
      </c>
      <c r="V1005" t="s">
        <v>3068</v>
      </c>
      <c r="W1005" t="s">
        <v>2876</v>
      </c>
      <c r="X1005" t="s">
        <v>2857</v>
      </c>
    </row>
    <row r="1006" spans="1:24" hidden="1" x14ac:dyDescent="0.25">
      <c r="A1006">
        <v>10414</v>
      </c>
      <c r="B1006">
        <v>27</v>
      </c>
      <c r="C1006" s="2">
        <v>90.37</v>
      </c>
      <c r="D1006" s="3">
        <v>8</v>
      </c>
      <c r="E1006" s="4">
        <f>Table1[[#This Row],[PRICEEACH]]*Table1[[#This Row],[QUANTITYORDERED]]</f>
        <v>2439.9900000000002</v>
      </c>
      <c r="F1006" s="1">
        <v>38477</v>
      </c>
      <c r="G1006" s="14" t="s">
        <v>3419</v>
      </c>
      <c r="H1006">
        <v>2</v>
      </c>
      <c r="I1006">
        <v>5</v>
      </c>
      <c r="J1006" s="3">
        <v>2005</v>
      </c>
      <c r="K1006" s="3" t="s">
        <v>3207</v>
      </c>
      <c r="L1006">
        <v>99</v>
      </c>
      <c r="M1006" t="s">
        <v>3278</v>
      </c>
      <c r="N1006" t="s">
        <v>3066</v>
      </c>
      <c r="O1006" s="10">
        <v>6175559555</v>
      </c>
      <c r="P1006" t="s">
        <v>3410</v>
      </c>
      <c r="Q1006" t="s">
        <v>3067</v>
      </c>
      <c r="R1006" t="s">
        <v>2912</v>
      </c>
      <c r="S1006" t="s">
        <v>2853</v>
      </c>
      <c r="T1006">
        <v>51003</v>
      </c>
      <c r="U1006" t="s">
        <v>2854</v>
      </c>
      <c r="V1006" t="s">
        <v>3068</v>
      </c>
      <c r="W1006" t="s">
        <v>2876</v>
      </c>
      <c r="X1006" t="s">
        <v>2857</v>
      </c>
    </row>
    <row r="1007" spans="1:24" hidden="1" x14ac:dyDescent="0.25">
      <c r="A1007">
        <v>10414</v>
      </c>
      <c r="B1007">
        <v>37</v>
      </c>
      <c r="C1007" s="2">
        <v>71.34</v>
      </c>
      <c r="D1007" s="3">
        <v>6</v>
      </c>
      <c r="E1007" s="4">
        <f>Table1[[#This Row],[PRICEEACH]]*Table1[[#This Row],[QUANTITYORDERED]]</f>
        <v>2639.58</v>
      </c>
      <c r="F1007" s="1">
        <v>38477</v>
      </c>
      <c r="G1007" s="14" t="s">
        <v>3419</v>
      </c>
      <c r="H1007">
        <v>2</v>
      </c>
      <c r="I1007">
        <v>5</v>
      </c>
      <c r="J1007" s="3">
        <v>2005</v>
      </c>
      <c r="K1007" s="3" t="s">
        <v>3207</v>
      </c>
      <c r="L1007">
        <v>66</v>
      </c>
      <c r="M1007" t="s">
        <v>3268</v>
      </c>
      <c r="N1007" t="s">
        <v>3066</v>
      </c>
      <c r="O1007" s="10">
        <v>6175559555</v>
      </c>
      <c r="P1007" t="s">
        <v>3410</v>
      </c>
      <c r="Q1007" t="s">
        <v>3067</v>
      </c>
      <c r="R1007" t="s">
        <v>2912</v>
      </c>
      <c r="S1007" t="s">
        <v>2853</v>
      </c>
      <c r="T1007">
        <v>51003</v>
      </c>
      <c r="U1007" t="s">
        <v>2854</v>
      </c>
      <c r="V1007" t="s">
        <v>3068</v>
      </c>
      <c r="W1007" t="s">
        <v>2876</v>
      </c>
      <c r="X1007" t="s">
        <v>2857</v>
      </c>
    </row>
    <row r="1008" spans="1:24" hidden="1" x14ac:dyDescent="0.25">
      <c r="A1008">
        <v>10414</v>
      </c>
      <c r="B1008">
        <v>28</v>
      </c>
      <c r="C1008" s="2">
        <v>100</v>
      </c>
      <c r="D1008" s="3">
        <v>7</v>
      </c>
      <c r="E1008" s="4">
        <f>Table1[[#This Row],[PRICEEACH]]*Table1[[#This Row],[QUANTITYORDERED]]</f>
        <v>2800</v>
      </c>
      <c r="F1008" s="1">
        <v>38477</v>
      </c>
      <c r="G1008" s="14" t="s">
        <v>3419</v>
      </c>
      <c r="H1008">
        <v>2</v>
      </c>
      <c r="I1008">
        <v>5</v>
      </c>
      <c r="J1008" s="3">
        <v>2005</v>
      </c>
      <c r="K1008" s="3" t="s">
        <v>3207</v>
      </c>
      <c r="L1008">
        <v>100</v>
      </c>
      <c r="M1008" t="s">
        <v>3277</v>
      </c>
      <c r="N1008" t="s">
        <v>3066</v>
      </c>
      <c r="O1008" s="10">
        <v>6175559555</v>
      </c>
      <c r="P1008" t="s">
        <v>3410</v>
      </c>
      <c r="Q1008" t="s">
        <v>3067</v>
      </c>
      <c r="R1008" t="s">
        <v>2912</v>
      </c>
      <c r="S1008" t="s">
        <v>2853</v>
      </c>
      <c r="T1008">
        <v>51003</v>
      </c>
      <c r="U1008" t="s">
        <v>2854</v>
      </c>
      <c r="V1008" t="s">
        <v>3068</v>
      </c>
      <c r="W1008" t="s">
        <v>2876</v>
      </c>
      <c r="X1008" t="s">
        <v>2867</v>
      </c>
    </row>
    <row r="1009" spans="1:24" hidden="1" x14ac:dyDescent="0.25">
      <c r="A1009">
        <v>10414</v>
      </c>
      <c r="B1009">
        <v>47</v>
      </c>
      <c r="C1009" s="2">
        <v>65.52</v>
      </c>
      <c r="D1009" s="3">
        <v>9</v>
      </c>
      <c r="E1009" s="4">
        <f>Table1[[#This Row],[PRICEEACH]]*Table1[[#This Row],[QUANTITYORDERED]]</f>
        <v>3079.4399999999996</v>
      </c>
      <c r="F1009" s="1">
        <v>38477</v>
      </c>
      <c r="G1009" s="14" t="s">
        <v>3419</v>
      </c>
      <c r="H1009">
        <v>2</v>
      </c>
      <c r="I1009">
        <v>5</v>
      </c>
      <c r="J1009" s="3">
        <v>2005</v>
      </c>
      <c r="K1009" s="3" t="s">
        <v>3207</v>
      </c>
      <c r="L1009">
        <v>54</v>
      </c>
      <c r="M1009" t="s">
        <v>3281</v>
      </c>
      <c r="N1009" t="s">
        <v>3066</v>
      </c>
      <c r="O1009" s="10">
        <v>6175559555</v>
      </c>
      <c r="P1009" t="s">
        <v>3410</v>
      </c>
      <c r="Q1009" t="s">
        <v>3067</v>
      </c>
      <c r="R1009" t="s">
        <v>2912</v>
      </c>
      <c r="S1009" t="s">
        <v>2853</v>
      </c>
      <c r="T1009">
        <v>51003</v>
      </c>
      <c r="U1009" t="s">
        <v>2854</v>
      </c>
      <c r="V1009" t="s">
        <v>3068</v>
      </c>
      <c r="W1009" t="s">
        <v>2876</v>
      </c>
      <c r="X1009" t="s">
        <v>2867</v>
      </c>
    </row>
    <row r="1010" spans="1:24" hidden="1" x14ac:dyDescent="0.25">
      <c r="A1010">
        <v>10414</v>
      </c>
      <c r="B1010">
        <v>44</v>
      </c>
      <c r="C1010" s="2">
        <v>73.98</v>
      </c>
      <c r="D1010" s="3">
        <v>1</v>
      </c>
      <c r="E1010" s="4">
        <f>Table1[[#This Row],[PRICEEACH]]*Table1[[#This Row],[QUANTITYORDERED]]</f>
        <v>3255.1200000000003</v>
      </c>
      <c r="F1010" s="1">
        <v>38477</v>
      </c>
      <c r="G1010" s="14" t="s">
        <v>3419</v>
      </c>
      <c r="H1010">
        <v>2</v>
      </c>
      <c r="I1010">
        <v>5</v>
      </c>
      <c r="J1010" s="3">
        <v>2005</v>
      </c>
      <c r="K1010" s="3" t="s">
        <v>3207</v>
      </c>
      <c r="L1010">
        <v>86</v>
      </c>
      <c r="M1010" t="s">
        <v>3208</v>
      </c>
      <c r="N1010" t="s">
        <v>3066</v>
      </c>
      <c r="O1010" s="10">
        <v>6175559555</v>
      </c>
      <c r="P1010" t="s">
        <v>3410</v>
      </c>
      <c r="Q1010" t="s">
        <v>3067</v>
      </c>
      <c r="R1010" t="s">
        <v>2912</v>
      </c>
      <c r="S1010" t="s">
        <v>2853</v>
      </c>
      <c r="T1010">
        <v>51003</v>
      </c>
      <c r="U1010" t="s">
        <v>2854</v>
      </c>
      <c r="V1010" t="s">
        <v>3068</v>
      </c>
      <c r="W1010" t="s">
        <v>2876</v>
      </c>
      <c r="X1010" t="s">
        <v>2867</v>
      </c>
    </row>
    <row r="1011" spans="1:24" hidden="1" x14ac:dyDescent="0.25">
      <c r="A1011">
        <v>10414</v>
      </c>
      <c r="B1011">
        <v>34</v>
      </c>
      <c r="C1011" s="2">
        <v>100</v>
      </c>
      <c r="D1011" s="3">
        <v>13</v>
      </c>
      <c r="E1011" s="4">
        <f>Table1[[#This Row],[PRICEEACH]]*Table1[[#This Row],[QUANTITYORDERED]]</f>
        <v>3400</v>
      </c>
      <c r="F1011" s="1">
        <v>38477</v>
      </c>
      <c r="G1011" s="14" t="s">
        <v>3419</v>
      </c>
      <c r="H1011">
        <v>2</v>
      </c>
      <c r="I1011">
        <v>5</v>
      </c>
      <c r="J1011" s="3">
        <v>2005</v>
      </c>
      <c r="K1011" s="3" t="s">
        <v>3207</v>
      </c>
      <c r="L1011">
        <v>86</v>
      </c>
      <c r="M1011" t="s">
        <v>3270</v>
      </c>
      <c r="N1011" t="s">
        <v>3066</v>
      </c>
      <c r="O1011" s="10">
        <v>6175559555</v>
      </c>
      <c r="P1011" t="s">
        <v>3410</v>
      </c>
      <c r="Q1011" t="s">
        <v>3067</v>
      </c>
      <c r="R1011" t="s">
        <v>2912</v>
      </c>
      <c r="S1011" t="s">
        <v>2853</v>
      </c>
      <c r="T1011">
        <v>51003</v>
      </c>
      <c r="U1011" t="s">
        <v>2854</v>
      </c>
      <c r="V1011" t="s">
        <v>3068</v>
      </c>
      <c r="W1011" t="s">
        <v>2876</v>
      </c>
      <c r="X1011" t="s">
        <v>2867</v>
      </c>
    </row>
    <row r="1012" spans="1:24" hidden="1" x14ac:dyDescent="0.25">
      <c r="A1012">
        <v>10414</v>
      </c>
      <c r="B1012">
        <v>51</v>
      </c>
      <c r="C1012" s="2">
        <v>76.31</v>
      </c>
      <c r="D1012" s="3">
        <v>2</v>
      </c>
      <c r="E1012" s="4">
        <f>Table1[[#This Row],[PRICEEACH]]*Table1[[#This Row],[QUANTITYORDERED]]</f>
        <v>3891.81</v>
      </c>
      <c r="F1012" s="1">
        <v>38477</v>
      </c>
      <c r="G1012" s="14" t="s">
        <v>3419</v>
      </c>
      <c r="H1012">
        <v>2</v>
      </c>
      <c r="I1012">
        <v>5</v>
      </c>
      <c r="J1012" s="3">
        <v>2005</v>
      </c>
      <c r="K1012" s="3" t="s">
        <v>3468</v>
      </c>
      <c r="L1012">
        <v>83</v>
      </c>
      <c r="M1012" t="s">
        <v>3248</v>
      </c>
      <c r="N1012" t="s">
        <v>3066</v>
      </c>
      <c r="O1012" s="10">
        <v>6175559555</v>
      </c>
      <c r="P1012" t="s">
        <v>3410</v>
      </c>
      <c r="Q1012" t="s">
        <v>3067</v>
      </c>
      <c r="R1012" t="s">
        <v>2912</v>
      </c>
      <c r="S1012" t="s">
        <v>2853</v>
      </c>
      <c r="T1012">
        <v>51003</v>
      </c>
      <c r="U1012" t="s">
        <v>2854</v>
      </c>
      <c r="V1012" t="s">
        <v>3068</v>
      </c>
      <c r="W1012" t="s">
        <v>2876</v>
      </c>
      <c r="X1012" t="s">
        <v>2867</v>
      </c>
    </row>
    <row r="1013" spans="1:24" hidden="1" x14ac:dyDescent="0.25">
      <c r="A1013">
        <v>10414</v>
      </c>
      <c r="B1013">
        <v>41</v>
      </c>
      <c r="C1013" s="2">
        <v>100</v>
      </c>
      <c r="D1013" s="3">
        <v>12</v>
      </c>
      <c r="E1013" s="4">
        <f>Table1[[#This Row],[PRICEEACH]]*Table1[[#This Row],[QUANTITYORDERED]]</f>
        <v>4100</v>
      </c>
      <c r="F1013" s="1">
        <v>38477</v>
      </c>
      <c r="G1013" s="14" t="s">
        <v>3419</v>
      </c>
      <c r="H1013">
        <v>2</v>
      </c>
      <c r="I1013">
        <v>5</v>
      </c>
      <c r="J1013" s="3">
        <v>2005</v>
      </c>
      <c r="K1013" s="3" t="s">
        <v>3468</v>
      </c>
      <c r="L1013">
        <v>136</v>
      </c>
      <c r="M1013" t="s">
        <v>3210</v>
      </c>
      <c r="N1013" t="s">
        <v>3066</v>
      </c>
      <c r="O1013" s="10">
        <v>6175559555</v>
      </c>
      <c r="P1013" t="s">
        <v>3410</v>
      </c>
      <c r="Q1013" t="s">
        <v>3067</v>
      </c>
      <c r="R1013" t="s">
        <v>2912</v>
      </c>
      <c r="S1013" t="s">
        <v>2853</v>
      </c>
      <c r="T1013">
        <v>51003</v>
      </c>
      <c r="U1013" t="s">
        <v>2854</v>
      </c>
      <c r="V1013" t="s">
        <v>3068</v>
      </c>
      <c r="W1013" t="s">
        <v>2876</v>
      </c>
      <c r="X1013" t="s">
        <v>2867</v>
      </c>
    </row>
    <row r="1014" spans="1:24" hidden="1" x14ac:dyDescent="0.25">
      <c r="A1014">
        <v>10414</v>
      </c>
      <c r="B1014">
        <v>48</v>
      </c>
      <c r="C1014" s="2">
        <v>100</v>
      </c>
      <c r="D1014" s="3">
        <v>14</v>
      </c>
      <c r="E1014" s="4">
        <f>Table1[[#This Row],[PRICEEACH]]*Table1[[#This Row],[QUANTITYORDERED]]</f>
        <v>4800</v>
      </c>
      <c r="F1014" s="1">
        <v>38477</v>
      </c>
      <c r="G1014" s="14" t="s">
        <v>3419</v>
      </c>
      <c r="H1014">
        <v>2</v>
      </c>
      <c r="I1014">
        <v>5</v>
      </c>
      <c r="J1014" s="3">
        <v>2005</v>
      </c>
      <c r="K1014" s="3" t="s">
        <v>3212</v>
      </c>
      <c r="L1014">
        <v>100</v>
      </c>
      <c r="M1014" t="s">
        <v>3213</v>
      </c>
      <c r="N1014" t="s">
        <v>3066</v>
      </c>
      <c r="O1014" s="10">
        <v>6175559555</v>
      </c>
      <c r="P1014" t="s">
        <v>3410</v>
      </c>
      <c r="Q1014" t="s">
        <v>3067</v>
      </c>
      <c r="R1014" t="s">
        <v>2912</v>
      </c>
      <c r="S1014" t="s">
        <v>2853</v>
      </c>
      <c r="T1014">
        <v>51003</v>
      </c>
      <c r="U1014" t="s">
        <v>2854</v>
      </c>
      <c r="V1014" t="s">
        <v>3068</v>
      </c>
      <c r="W1014" t="s">
        <v>2876</v>
      </c>
      <c r="X1014" t="s">
        <v>2867</v>
      </c>
    </row>
    <row r="1015" spans="1:24" hidden="1" x14ac:dyDescent="0.25">
      <c r="A1015">
        <v>10414</v>
      </c>
      <c r="B1015">
        <v>60</v>
      </c>
      <c r="C1015" s="2">
        <v>100</v>
      </c>
      <c r="D1015" s="3">
        <v>5</v>
      </c>
      <c r="E1015" s="4">
        <f>Table1[[#This Row],[PRICEEACH]]*Table1[[#This Row],[QUANTITYORDERED]]</f>
        <v>6000</v>
      </c>
      <c r="F1015" s="1">
        <v>38477</v>
      </c>
      <c r="G1015" s="14" t="s">
        <v>3419</v>
      </c>
      <c r="H1015">
        <v>2</v>
      </c>
      <c r="I1015">
        <v>5</v>
      </c>
      <c r="J1015" s="3">
        <v>2005</v>
      </c>
      <c r="K1015" s="3" t="s">
        <v>3468</v>
      </c>
      <c r="L1015">
        <v>88</v>
      </c>
      <c r="M1015" t="s">
        <v>3243</v>
      </c>
      <c r="N1015" t="s">
        <v>3066</v>
      </c>
      <c r="O1015" s="10">
        <v>6175559555</v>
      </c>
      <c r="P1015" t="s">
        <v>3410</v>
      </c>
      <c r="Q1015" t="s">
        <v>3067</v>
      </c>
      <c r="R1015" t="s">
        <v>2912</v>
      </c>
      <c r="S1015" t="s">
        <v>2853</v>
      </c>
      <c r="T1015">
        <v>51003</v>
      </c>
      <c r="U1015" t="s">
        <v>2854</v>
      </c>
      <c r="V1015" t="s">
        <v>3068</v>
      </c>
      <c r="W1015" t="s">
        <v>2876</v>
      </c>
      <c r="X1015" t="s">
        <v>2867</v>
      </c>
    </row>
    <row r="1016" spans="1:24" hidden="1" x14ac:dyDescent="0.25">
      <c r="A1016">
        <v>10415</v>
      </c>
      <c r="B1016">
        <v>18</v>
      </c>
      <c r="C1016" s="2">
        <v>69.7</v>
      </c>
      <c r="D1016" s="3">
        <v>2</v>
      </c>
      <c r="E1016" s="4">
        <f>Table1[[#This Row],[PRICEEACH]]*Table1[[#This Row],[QUANTITYORDERED]]</f>
        <v>1254.6000000000001</v>
      </c>
      <c r="F1016" s="1">
        <v>38477</v>
      </c>
      <c r="G1016" s="13" t="s">
        <v>2945</v>
      </c>
      <c r="H1016">
        <v>2</v>
      </c>
      <c r="I1016">
        <v>5</v>
      </c>
      <c r="J1016" s="3">
        <v>2005</v>
      </c>
      <c r="K1016" s="3" t="s">
        <v>3468</v>
      </c>
      <c r="L1016">
        <v>65</v>
      </c>
      <c r="M1016" t="s">
        <v>3246</v>
      </c>
      <c r="N1016" t="s">
        <v>3175</v>
      </c>
      <c r="O1016" s="10" t="s">
        <v>3176</v>
      </c>
      <c r="P1016" t="s">
        <v>3471</v>
      </c>
      <c r="Q1016" t="s">
        <v>3472</v>
      </c>
      <c r="R1016" t="s">
        <v>2893</v>
      </c>
      <c r="S1016" t="s">
        <v>2894</v>
      </c>
      <c r="T1016">
        <v>3150</v>
      </c>
      <c r="U1016" t="s">
        <v>2895</v>
      </c>
      <c r="V1016" t="s">
        <v>3177</v>
      </c>
      <c r="W1016" t="s">
        <v>3178</v>
      </c>
      <c r="X1016" t="s">
        <v>2857</v>
      </c>
    </row>
    <row r="1017" spans="1:24" hidden="1" x14ac:dyDescent="0.25">
      <c r="A1017">
        <v>10415</v>
      </c>
      <c r="B1017">
        <v>21</v>
      </c>
      <c r="C1017" s="2">
        <v>67.819999999999993</v>
      </c>
      <c r="D1017" s="3">
        <v>1</v>
      </c>
      <c r="E1017" s="4">
        <f>Table1[[#This Row],[PRICEEACH]]*Table1[[#This Row],[QUANTITYORDERED]]</f>
        <v>1424.2199999999998</v>
      </c>
      <c r="F1017" s="1">
        <v>38477</v>
      </c>
      <c r="G1017" s="13" t="s">
        <v>2945</v>
      </c>
      <c r="H1017">
        <v>2</v>
      </c>
      <c r="I1017">
        <v>5</v>
      </c>
      <c r="J1017" s="3">
        <v>2005</v>
      </c>
      <c r="K1017" s="3" t="s">
        <v>3181</v>
      </c>
      <c r="L1017">
        <v>68</v>
      </c>
      <c r="M1017" t="s">
        <v>3240</v>
      </c>
      <c r="N1017" t="s">
        <v>3175</v>
      </c>
      <c r="O1017" s="10" t="s">
        <v>3176</v>
      </c>
      <c r="P1017" t="s">
        <v>3471</v>
      </c>
      <c r="Q1017" t="s">
        <v>3472</v>
      </c>
      <c r="R1017" t="s">
        <v>2893</v>
      </c>
      <c r="S1017" t="s">
        <v>2894</v>
      </c>
      <c r="T1017">
        <v>3150</v>
      </c>
      <c r="U1017" t="s">
        <v>2895</v>
      </c>
      <c r="V1017" t="s">
        <v>3177</v>
      </c>
      <c r="W1017" t="s">
        <v>3178</v>
      </c>
      <c r="X1017" t="s">
        <v>2857</v>
      </c>
    </row>
    <row r="1018" spans="1:24" hidden="1" x14ac:dyDescent="0.25">
      <c r="A1018">
        <v>10415</v>
      </c>
      <c r="B1018">
        <v>42</v>
      </c>
      <c r="C1018" s="2">
        <v>57.61</v>
      </c>
      <c r="D1018" s="3">
        <v>3</v>
      </c>
      <c r="E1018" s="4">
        <f>Table1[[#This Row],[PRICEEACH]]*Table1[[#This Row],[QUANTITYORDERED]]</f>
        <v>2419.62</v>
      </c>
      <c r="F1018" s="1">
        <v>38477</v>
      </c>
      <c r="G1018" s="13" t="s">
        <v>2945</v>
      </c>
      <c r="H1018">
        <v>2</v>
      </c>
      <c r="I1018">
        <v>5</v>
      </c>
      <c r="J1018" s="3">
        <v>2005</v>
      </c>
      <c r="K1018" s="3" t="s">
        <v>3181</v>
      </c>
      <c r="L1018">
        <v>49</v>
      </c>
      <c r="M1018" t="s">
        <v>3280</v>
      </c>
      <c r="N1018" t="s">
        <v>3175</v>
      </c>
      <c r="O1018" s="10" t="s">
        <v>3176</v>
      </c>
      <c r="P1018" t="s">
        <v>3471</v>
      </c>
      <c r="Q1018" t="s">
        <v>3472</v>
      </c>
      <c r="R1018" t="s">
        <v>2893</v>
      </c>
      <c r="S1018" t="s">
        <v>2894</v>
      </c>
      <c r="T1018">
        <v>3150</v>
      </c>
      <c r="U1018" t="s">
        <v>2895</v>
      </c>
      <c r="V1018" t="s">
        <v>3177</v>
      </c>
      <c r="W1018" t="s">
        <v>3178</v>
      </c>
      <c r="X1018" t="s">
        <v>2857</v>
      </c>
    </row>
    <row r="1019" spans="1:24" hidden="1" x14ac:dyDescent="0.25">
      <c r="A1019">
        <v>10415</v>
      </c>
      <c r="B1019">
        <v>32</v>
      </c>
      <c r="C1019" s="2">
        <v>95.95</v>
      </c>
      <c r="D1019" s="3">
        <v>4</v>
      </c>
      <c r="E1019" s="4">
        <f>Table1[[#This Row],[PRICEEACH]]*Table1[[#This Row],[QUANTITYORDERED]]</f>
        <v>3070.4</v>
      </c>
      <c r="F1019" s="1">
        <v>38477</v>
      </c>
      <c r="G1019" s="13" t="s">
        <v>2945</v>
      </c>
      <c r="H1019">
        <v>2</v>
      </c>
      <c r="I1019">
        <v>5</v>
      </c>
      <c r="J1019" s="3">
        <v>2005</v>
      </c>
      <c r="K1019" s="3" t="s">
        <v>3207</v>
      </c>
      <c r="L1019">
        <v>90</v>
      </c>
      <c r="M1019" t="s">
        <v>3271</v>
      </c>
      <c r="N1019" t="s">
        <v>3175</v>
      </c>
      <c r="O1019" s="10" t="s">
        <v>3176</v>
      </c>
      <c r="P1019" t="s">
        <v>3471</v>
      </c>
      <c r="Q1019" t="s">
        <v>3472</v>
      </c>
      <c r="R1019" t="s">
        <v>2893</v>
      </c>
      <c r="S1019" t="s">
        <v>2894</v>
      </c>
      <c r="T1019">
        <v>3150</v>
      </c>
      <c r="U1019" t="s">
        <v>2895</v>
      </c>
      <c r="V1019" t="s">
        <v>3177</v>
      </c>
      <c r="W1019" t="s">
        <v>3178</v>
      </c>
      <c r="X1019" t="s">
        <v>2867</v>
      </c>
    </row>
    <row r="1020" spans="1:24" hidden="1" x14ac:dyDescent="0.25">
      <c r="A1020">
        <v>10415</v>
      </c>
      <c r="B1020">
        <v>51</v>
      </c>
      <c r="C1020" s="2">
        <v>100</v>
      </c>
      <c r="D1020" s="3">
        <v>5</v>
      </c>
      <c r="E1020" s="4">
        <f>Table1[[#This Row],[PRICEEACH]]*Table1[[#This Row],[QUANTITYORDERED]]</f>
        <v>5100</v>
      </c>
      <c r="F1020" s="1">
        <v>38477</v>
      </c>
      <c r="G1020" s="13" t="s">
        <v>2945</v>
      </c>
      <c r="H1020">
        <v>2</v>
      </c>
      <c r="I1020">
        <v>5</v>
      </c>
      <c r="J1020" s="3">
        <v>2005</v>
      </c>
      <c r="K1020" s="3" t="s">
        <v>3468</v>
      </c>
      <c r="L1020">
        <v>105</v>
      </c>
      <c r="M1020" t="s">
        <v>3219</v>
      </c>
      <c r="N1020" t="s">
        <v>3175</v>
      </c>
      <c r="O1020" s="10" t="s">
        <v>3176</v>
      </c>
      <c r="P1020" t="s">
        <v>3471</v>
      </c>
      <c r="Q1020" t="s">
        <v>3472</v>
      </c>
      <c r="R1020" t="s">
        <v>2893</v>
      </c>
      <c r="S1020" t="s">
        <v>2894</v>
      </c>
      <c r="T1020">
        <v>3150</v>
      </c>
      <c r="U1020" t="s">
        <v>2895</v>
      </c>
      <c r="V1020" t="s">
        <v>3177</v>
      </c>
      <c r="W1020" t="s">
        <v>3178</v>
      </c>
      <c r="X1020" t="s">
        <v>2867</v>
      </c>
    </row>
    <row r="1021" spans="1:24" hidden="1" x14ac:dyDescent="0.25">
      <c r="A1021">
        <v>10416</v>
      </c>
      <c r="B1021">
        <v>18</v>
      </c>
      <c r="C1021" s="2">
        <v>75.06</v>
      </c>
      <c r="D1021" s="3">
        <v>13</v>
      </c>
      <c r="E1021" s="4">
        <f>Table1[[#This Row],[PRICEEACH]]*Table1[[#This Row],[QUANTITYORDERED]]</f>
        <v>1351.08</v>
      </c>
      <c r="F1021" s="1">
        <v>38477</v>
      </c>
      <c r="G1021" s="12" t="s">
        <v>2848</v>
      </c>
      <c r="H1021">
        <v>2</v>
      </c>
      <c r="I1021">
        <v>5</v>
      </c>
      <c r="J1021" s="3">
        <v>2005</v>
      </c>
      <c r="K1021" s="3" t="s">
        <v>3181</v>
      </c>
      <c r="L1021">
        <v>68</v>
      </c>
      <c r="M1021" t="s">
        <v>3250</v>
      </c>
      <c r="N1021" t="s">
        <v>3435</v>
      </c>
      <c r="O1021" s="10" t="s">
        <v>3112</v>
      </c>
      <c r="P1021" t="s">
        <v>3436</v>
      </c>
      <c r="Q1021" t="s">
        <v>3437</v>
      </c>
      <c r="R1021" t="s">
        <v>3524</v>
      </c>
      <c r="S1021" t="s">
        <v>3001</v>
      </c>
      <c r="T1021">
        <v>42100</v>
      </c>
      <c r="U1021" t="s">
        <v>2861</v>
      </c>
      <c r="V1021" t="s">
        <v>3113</v>
      </c>
      <c r="W1021" t="s">
        <v>3114</v>
      </c>
      <c r="X1021" t="s">
        <v>2857</v>
      </c>
    </row>
    <row r="1022" spans="1:24" hidden="1" x14ac:dyDescent="0.25">
      <c r="A1022">
        <v>10416</v>
      </c>
      <c r="B1022">
        <v>15</v>
      </c>
      <c r="C1022" s="2">
        <v>98.84</v>
      </c>
      <c r="D1022" s="3">
        <v>4</v>
      </c>
      <c r="E1022" s="4">
        <f>Table1[[#This Row],[PRICEEACH]]*Table1[[#This Row],[QUANTITYORDERED]]</f>
        <v>1482.6000000000001</v>
      </c>
      <c r="F1022" s="1">
        <v>38477</v>
      </c>
      <c r="G1022" s="12" t="s">
        <v>2848</v>
      </c>
      <c r="H1022">
        <v>2</v>
      </c>
      <c r="I1022">
        <v>5</v>
      </c>
      <c r="J1022" s="3">
        <v>2005</v>
      </c>
      <c r="K1022" s="3" t="s">
        <v>3181</v>
      </c>
      <c r="L1022">
        <v>84</v>
      </c>
      <c r="M1022" t="s">
        <v>3201</v>
      </c>
      <c r="N1022" t="s">
        <v>3435</v>
      </c>
      <c r="O1022" s="10" t="s">
        <v>3112</v>
      </c>
      <c r="P1022" t="s">
        <v>3436</v>
      </c>
      <c r="Q1022" t="s">
        <v>3437</v>
      </c>
      <c r="R1022" t="s">
        <v>3524</v>
      </c>
      <c r="S1022" t="s">
        <v>3001</v>
      </c>
      <c r="T1022">
        <v>42100</v>
      </c>
      <c r="U1022" t="s">
        <v>2861</v>
      </c>
      <c r="V1022" t="s">
        <v>3113</v>
      </c>
      <c r="W1022" t="s">
        <v>3114</v>
      </c>
      <c r="X1022" t="s">
        <v>2857</v>
      </c>
    </row>
    <row r="1023" spans="1:24" hidden="1" x14ac:dyDescent="0.25">
      <c r="A1023">
        <v>10416</v>
      </c>
      <c r="B1023">
        <v>26</v>
      </c>
      <c r="C1023" s="2">
        <v>61.22</v>
      </c>
      <c r="D1023" s="3">
        <v>7</v>
      </c>
      <c r="E1023" s="4">
        <f>Table1[[#This Row],[PRICEEACH]]*Table1[[#This Row],[QUANTITYORDERED]]</f>
        <v>1591.72</v>
      </c>
      <c r="F1023" s="1">
        <v>38477</v>
      </c>
      <c r="G1023" s="12" t="s">
        <v>2848</v>
      </c>
      <c r="H1023">
        <v>2</v>
      </c>
      <c r="I1023">
        <v>5</v>
      </c>
      <c r="J1023" s="3">
        <v>2005</v>
      </c>
      <c r="K1023" s="3" t="s">
        <v>3468</v>
      </c>
      <c r="L1023">
        <v>68</v>
      </c>
      <c r="M1023" t="s">
        <v>3262</v>
      </c>
      <c r="N1023" t="s">
        <v>3435</v>
      </c>
      <c r="O1023" s="10" t="s">
        <v>3112</v>
      </c>
      <c r="P1023" t="s">
        <v>3436</v>
      </c>
      <c r="Q1023" t="s">
        <v>3437</v>
      </c>
      <c r="R1023" t="s">
        <v>3524</v>
      </c>
      <c r="S1023" t="s">
        <v>3001</v>
      </c>
      <c r="T1023">
        <v>42100</v>
      </c>
      <c r="U1023" t="s">
        <v>2861</v>
      </c>
      <c r="V1023" t="s">
        <v>3113</v>
      </c>
      <c r="W1023" t="s">
        <v>3114</v>
      </c>
      <c r="X1023" t="s">
        <v>2857</v>
      </c>
    </row>
    <row r="1024" spans="1:24" hidden="1" x14ac:dyDescent="0.25">
      <c r="A1024">
        <v>10416</v>
      </c>
      <c r="B1024">
        <v>37</v>
      </c>
      <c r="C1024" s="2">
        <v>51.93</v>
      </c>
      <c r="D1024" s="3">
        <v>8</v>
      </c>
      <c r="E1024" s="4">
        <f>Table1[[#This Row],[PRICEEACH]]*Table1[[#This Row],[QUANTITYORDERED]]</f>
        <v>1921.41</v>
      </c>
      <c r="F1024" s="1">
        <v>38477</v>
      </c>
      <c r="G1024" s="12" t="s">
        <v>2848</v>
      </c>
      <c r="H1024">
        <v>2</v>
      </c>
      <c r="I1024">
        <v>5</v>
      </c>
      <c r="J1024" s="3">
        <v>2005</v>
      </c>
      <c r="K1024" s="3" t="s">
        <v>3468</v>
      </c>
      <c r="L1024">
        <v>43</v>
      </c>
      <c r="M1024" t="s">
        <v>3264</v>
      </c>
      <c r="N1024" t="s">
        <v>3435</v>
      </c>
      <c r="O1024" s="10" t="s">
        <v>3112</v>
      </c>
      <c r="P1024" t="s">
        <v>3436</v>
      </c>
      <c r="Q1024" t="s">
        <v>3437</v>
      </c>
      <c r="R1024" t="s">
        <v>3524</v>
      </c>
      <c r="S1024" t="s">
        <v>3001</v>
      </c>
      <c r="T1024">
        <v>42100</v>
      </c>
      <c r="U1024" t="s">
        <v>2861</v>
      </c>
      <c r="V1024" t="s">
        <v>3113</v>
      </c>
      <c r="W1024" t="s">
        <v>3114</v>
      </c>
      <c r="X1024" t="s">
        <v>2857</v>
      </c>
    </row>
    <row r="1025" spans="1:24" hidden="1" x14ac:dyDescent="0.25">
      <c r="A1025">
        <v>10416</v>
      </c>
      <c r="B1025">
        <v>23</v>
      </c>
      <c r="C1025" s="2">
        <v>91.34</v>
      </c>
      <c r="D1025" s="3">
        <v>9</v>
      </c>
      <c r="E1025" s="4">
        <f>Table1[[#This Row],[PRICEEACH]]*Table1[[#This Row],[QUANTITYORDERED]]</f>
        <v>2100.8200000000002</v>
      </c>
      <c r="F1025" s="1">
        <v>38477</v>
      </c>
      <c r="G1025" s="12" t="s">
        <v>2848</v>
      </c>
      <c r="H1025">
        <v>2</v>
      </c>
      <c r="I1025">
        <v>5</v>
      </c>
      <c r="J1025" s="3">
        <v>2005</v>
      </c>
      <c r="K1025" s="3" t="s">
        <v>3181</v>
      </c>
      <c r="L1025">
        <v>91</v>
      </c>
      <c r="M1025" t="s">
        <v>3269</v>
      </c>
      <c r="N1025" t="s">
        <v>3435</v>
      </c>
      <c r="O1025" s="10" t="s">
        <v>3112</v>
      </c>
      <c r="P1025" t="s">
        <v>3436</v>
      </c>
      <c r="Q1025" t="s">
        <v>3437</v>
      </c>
      <c r="R1025" t="s">
        <v>3524</v>
      </c>
      <c r="S1025" t="s">
        <v>3001</v>
      </c>
      <c r="T1025">
        <v>42100</v>
      </c>
      <c r="U1025" t="s">
        <v>2861</v>
      </c>
      <c r="V1025" t="s">
        <v>3113</v>
      </c>
      <c r="W1025" t="s">
        <v>3114</v>
      </c>
      <c r="X1025" t="s">
        <v>2857</v>
      </c>
    </row>
    <row r="1026" spans="1:24" hidden="1" x14ac:dyDescent="0.25">
      <c r="A1026">
        <v>10416</v>
      </c>
      <c r="B1026">
        <v>22</v>
      </c>
      <c r="C1026" s="2">
        <v>100</v>
      </c>
      <c r="D1026" s="3">
        <v>11</v>
      </c>
      <c r="E1026" s="4">
        <f>Table1[[#This Row],[PRICEEACH]]*Table1[[#This Row],[QUANTITYORDERED]]</f>
        <v>2200</v>
      </c>
      <c r="F1026" s="1">
        <v>38477</v>
      </c>
      <c r="G1026" s="12" t="s">
        <v>2848</v>
      </c>
      <c r="H1026">
        <v>2</v>
      </c>
      <c r="I1026">
        <v>5</v>
      </c>
      <c r="J1026" s="3">
        <v>2005</v>
      </c>
      <c r="K1026" s="3" t="s">
        <v>3181</v>
      </c>
      <c r="L1026">
        <v>99</v>
      </c>
      <c r="M1026" t="s">
        <v>3272</v>
      </c>
      <c r="N1026" t="s">
        <v>3435</v>
      </c>
      <c r="O1026" s="10" t="s">
        <v>3112</v>
      </c>
      <c r="P1026" t="s">
        <v>3436</v>
      </c>
      <c r="Q1026" t="s">
        <v>3437</v>
      </c>
      <c r="R1026" t="s">
        <v>3524</v>
      </c>
      <c r="S1026" t="s">
        <v>3001</v>
      </c>
      <c r="T1026">
        <v>42100</v>
      </c>
      <c r="U1026" t="s">
        <v>2861</v>
      </c>
      <c r="V1026" t="s">
        <v>3113</v>
      </c>
      <c r="W1026" t="s">
        <v>3114</v>
      </c>
      <c r="X1026" t="s">
        <v>2857</v>
      </c>
    </row>
    <row r="1027" spans="1:24" hidden="1" x14ac:dyDescent="0.25">
      <c r="A1027">
        <v>10416</v>
      </c>
      <c r="B1027">
        <v>24</v>
      </c>
      <c r="C1027" s="2">
        <v>100</v>
      </c>
      <c r="D1027" s="3">
        <v>14</v>
      </c>
      <c r="E1027" s="4">
        <f>Table1[[#This Row],[PRICEEACH]]*Table1[[#This Row],[QUANTITYORDERED]]</f>
        <v>2400</v>
      </c>
      <c r="F1027" s="1">
        <v>38477</v>
      </c>
      <c r="G1027" s="12" t="s">
        <v>2848</v>
      </c>
      <c r="H1027">
        <v>2</v>
      </c>
      <c r="I1027">
        <v>5</v>
      </c>
      <c r="J1027" s="3">
        <v>2005</v>
      </c>
      <c r="K1027" s="3" t="s">
        <v>3181</v>
      </c>
      <c r="L1027">
        <v>157</v>
      </c>
      <c r="M1027" t="s">
        <v>3182</v>
      </c>
      <c r="N1027" t="s">
        <v>3435</v>
      </c>
      <c r="O1027" s="10" t="s">
        <v>3112</v>
      </c>
      <c r="P1027" t="s">
        <v>3436</v>
      </c>
      <c r="Q1027" t="s">
        <v>3437</v>
      </c>
      <c r="R1027" t="s">
        <v>3524</v>
      </c>
      <c r="S1027" t="s">
        <v>3001</v>
      </c>
      <c r="T1027">
        <v>42100</v>
      </c>
      <c r="U1027" t="s">
        <v>2861</v>
      </c>
      <c r="V1027" t="s">
        <v>3113</v>
      </c>
      <c r="W1027" t="s">
        <v>3114</v>
      </c>
      <c r="X1027" t="s">
        <v>2867</v>
      </c>
    </row>
    <row r="1028" spans="1:24" hidden="1" x14ac:dyDescent="0.25">
      <c r="A1028">
        <v>10416</v>
      </c>
      <c r="B1028">
        <v>39</v>
      </c>
      <c r="C1028" s="2">
        <v>67.2</v>
      </c>
      <c r="D1028" s="3">
        <v>10</v>
      </c>
      <c r="E1028" s="4">
        <f>Table1[[#This Row],[PRICEEACH]]*Table1[[#This Row],[QUANTITYORDERED]]</f>
        <v>2620.8000000000002</v>
      </c>
      <c r="F1028" s="1">
        <v>38477</v>
      </c>
      <c r="G1028" s="12" t="s">
        <v>2848</v>
      </c>
      <c r="H1028">
        <v>2</v>
      </c>
      <c r="I1028">
        <v>5</v>
      </c>
      <c r="J1028" s="3">
        <v>2005</v>
      </c>
      <c r="K1028" s="3" t="s">
        <v>3181</v>
      </c>
      <c r="L1028">
        <v>80</v>
      </c>
      <c r="M1028" t="s">
        <v>3276</v>
      </c>
      <c r="N1028" t="s">
        <v>3435</v>
      </c>
      <c r="O1028" s="10" t="s">
        <v>3112</v>
      </c>
      <c r="P1028" t="s">
        <v>3436</v>
      </c>
      <c r="Q1028" t="s">
        <v>3437</v>
      </c>
      <c r="R1028" t="s">
        <v>3524</v>
      </c>
      <c r="S1028" t="s">
        <v>3001</v>
      </c>
      <c r="T1028">
        <v>42100</v>
      </c>
      <c r="U1028" t="s">
        <v>2861</v>
      </c>
      <c r="V1028" t="s">
        <v>3113</v>
      </c>
      <c r="W1028" t="s">
        <v>3114</v>
      </c>
      <c r="X1028" t="s">
        <v>2857</v>
      </c>
    </row>
    <row r="1029" spans="1:24" hidden="1" x14ac:dyDescent="0.25">
      <c r="A1029">
        <v>10416</v>
      </c>
      <c r="B1029">
        <v>43</v>
      </c>
      <c r="C1029" s="2">
        <v>62.19</v>
      </c>
      <c r="D1029" s="3">
        <v>12</v>
      </c>
      <c r="E1029" s="4">
        <f>Table1[[#This Row],[PRICEEACH]]*Table1[[#This Row],[QUANTITYORDERED]]</f>
        <v>2674.17</v>
      </c>
      <c r="F1029" s="1">
        <v>38477</v>
      </c>
      <c r="G1029" s="12" t="s">
        <v>2848</v>
      </c>
      <c r="H1029">
        <v>2</v>
      </c>
      <c r="I1029">
        <v>5</v>
      </c>
      <c r="J1029" s="3">
        <v>2005</v>
      </c>
      <c r="K1029" s="3" t="s">
        <v>3181</v>
      </c>
      <c r="L1029">
        <v>74</v>
      </c>
      <c r="M1029" t="s">
        <v>3279</v>
      </c>
      <c r="N1029" t="s">
        <v>3435</v>
      </c>
      <c r="O1029" s="10" t="s">
        <v>3112</v>
      </c>
      <c r="P1029" t="s">
        <v>3436</v>
      </c>
      <c r="Q1029" t="s">
        <v>3437</v>
      </c>
      <c r="R1029" t="s">
        <v>3524</v>
      </c>
      <c r="S1029" t="s">
        <v>3001</v>
      </c>
      <c r="T1029">
        <v>42100</v>
      </c>
      <c r="U1029" t="s">
        <v>2861</v>
      </c>
      <c r="V1029" t="s">
        <v>3113</v>
      </c>
      <c r="W1029" t="s">
        <v>3114</v>
      </c>
      <c r="X1029" t="s">
        <v>2857</v>
      </c>
    </row>
    <row r="1030" spans="1:24" hidden="1" x14ac:dyDescent="0.25">
      <c r="A1030">
        <v>10416</v>
      </c>
      <c r="B1030">
        <v>32</v>
      </c>
      <c r="C1030" s="2">
        <v>87.6</v>
      </c>
      <c r="D1030" s="3">
        <v>1</v>
      </c>
      <c r="E1030" s="4">
        <f>Table1[[#This Row],[PRICEEACH]]*Table1[[#This Row],[QUANTITYORDERED]]</f>
        <v>2803.2</v>
      </c>
      <c r="F1030" s="1">
        <v>38477</v>
      </c>
      <c r="G1030" s="12" t="s">
        <v>2848</v>
      </c>
      <c r="H1030">
        <v>2</v>
      </c>
      <c r="I1030">
        <v>5</v>
      </c>
      <c r="J1030" s="3">
        <v>2005</v>
      </c>
      <c r="K1030" s="3" t="s">
        <v>2849</v>
      </c>
      <c r="L1030">
        <v>76</v>
      </c>
      <c r="M1030" t="s">
        <v>3233</v>
      </c>
      <c r="N1030" t="s">
        <v>3435</v>
      </c>
      <c r="O1030" s="10" t="s">
        <v>3112</v>
      </c>
      <c r="P1030" t="s">
        <v>3436</v>
      </c>
      <c r="Q1030" t="s">
        <v>3437</v>
      </c>
      <c r="R1030" t="s">
        <v>3524</v>
      </c>
      <c r="S1030" t="s">
        <v>3001</v>
      </c>
      <c r="T1030">
        <v>42100</v>
      </c>
      <c r="U1030" t="s">
        <v>2861</v>
      </c>
      <c r="V1030" t="s">
        <v>3113</v>
      </c>
      <c r="W1030" t="s">
        <v>3114</v>
      </c>
      <c r="X1030" t="s">
        <v>2857</v>
      </c>
    </row>
    <row r="1031" spans="1:24" hidden="1" x14ac:dyDescent="0.25">
      <c r="A1031">
        <v>10416</v>
      </c>
      <c r="B1031">
        <v>48</v>
      </c>
      <c r="C1031" s="2">
        <v>74.62</v>
      </c>
      <c r="D1031" s="3">
        <v>5</v>
      </c>
      <c r="E1031" s="4">
        <f>Table1[[#This Row],[PRICEEACH]]*Table1[[#This Row],[QUANTITYORDERED]]</f>
        <v>3581.76</v>
      </c>
      <c r="F1031" s="1">
        <v>38477</v>
      </c>
      <c r="G1031" s="12" t="s">
        <v>2848</v>
      </c>
      <c r="H1031">
        <v>2</v>
      </c>
      <c r="I1031">
        <v>5</v>
      </c>
      <c r="J1031" s="3">
        <v>2005</v>
      </c>
      <c r="K1031" s="3" t="s">
        <v>3181</v>
      </c>
      <c r="L1031">
        <v>72</v>
      </c>
      <c r="M1031" t="s">
        <v>3254</v>
      </c>
      <c r="N1031" t="s">
        <v>3435</v>
      </c>
      <c r="O1031" s="10" t="s">
        <v>3112</v>
      </c>
      <c r="P1031" t="s">
        <v>3436</v>
      </c>
      <c r="Q1031" t="s">
        <v>3437</v>
      </c>
      <c r="R1031" t="s">
        <v>3524</v>
      </c>
      <c r="S1031" t="s">
        <v>3001</v>
      </c>
      <c r="T1031">
        <v>42100</v>
      </c>
      <c r="U1031" t="s">
        <v>2861</v>
      </c>
      <c r="V1031" t="s">
        <v>3113</v>
      </c>
      <c r="W1031" t="s">
        <v>3114</v>
      </c>
      <c r="X1031" t="s">
        <v>2867</v>
      </c>
    </row>
    <row r="1032" spans="1:24" hidden="1" x14ac:dyDescent="0.25">
      <c r="A1032">
        <v>10416</v>
      </c>
      <c r="B1032">
        <v>41</v>
      </c>
      <c r="C1032" s="2">
        <v>100</v>
      </c>
      <c r="D1032" s="3">
        <v>3</v>
      </c>
      <c r="E1032" s="4">
        <f>Table1[[#This Row],[PRICEEACH]]*Table1[[#This Row],[QUANTITYORDERED]]</f>
        <v>4100</v>
      </c>
      <c r="F1032" s="1">
        <v>38477</v>
      </c>
      <c r="G1032" s="12" t="s">
        <v>2848</v>
      </c>
      <c r="H1032">
        <v>2</v>
      </c>
      <c r="I1032">
        <v>5</v>
      </c>
      <c r="J1032" s="3">
        <v>2005</v>
      </c>
      <c r="K1032" s="3" t="s">
        <v>3181</v>
      </c>
      <c r="L1032">
        <v>118</v>
      </c>
      <c r="M1032" t="s">
        <v>3275</v>
      </c>
      <c r="N1032" t="s">
        <v>3435</v>
      </c>
      <c r="O1032" s="10" t="s">
        <v>3112</v>
      </c>
      <c r="P1032" t="s">
        <v>3436</v>
      </c>
      <c r="Q1032" t="s">
        <v>3437</v>
      </c>
      <c r="R1032" t="s">
        <v>3524</v>
      </c>
      <c r="S1032" t="s">
        <v>3001</v>
      </c>
      <c r="T1032">
        <v>42100</v>
      </c>
      <c r="U1032" t="s">
        <v>2861</v>
      </c>
      <c r="V1032" t="s">
        <v>3113</v>
      </c>
      <c r="W1032" t="s">
        <v>3114</v>
      </c>
      <c r="X1032" t="s">
        <v>2867</v>
      </c>
    </row>
    <row r="1033" spans="1:24" hidden="1" x14ac:dyDescent="0.25">
      <c r="A1033">
        <v>10416</v>
      </c>
      <c r="B1033">
        <v>47</v>
      </c>
      <c r="C1033" s="2">
        <v>88.63</v>
      </c>
      <c r="D1033" s="3">
        <v>6</v>
      </c>
      <c r="E1033" s="4">
        <f>Table1[[#This Row],[PRICEEACH]]*Table1[[#This Row],[QUANTITYORDERED]]</f>
        <v>4165.6099999999997</v>
      </c>
      <c r="F1033" s="1">
        <v>38477</v>
      </c>
      <c r="G1033" s="12" t="s">
        <v>2848</v>
      </c>
      <c r="H1033">
        <v>2</v>
      </c>
      <c r="I1033">
        <v>5</v>
      </c>
      <c r="J1033" s="3">
        <v>2005</v>
      </c>
      <c r="K1033" s="3" t="s">
        <v>3181</v>
      </c>
      <c r="L1033">
        <v>109</v>
      </c>
      <c r="M1033" t="s">
        <v>3231</v>
      </c>
      <c r="N1033" t="s">
        <v>3435</v>
      </c>
      <c r="O1033" s="10" t="s">
        <v>3112</v>
      </c>
      <c r="P1033" t="s">
        <v>3436</v>
      </c>
      <c r="Q1033" t="s">
        <v>3437</v>
      </c>
      <c r="R1033" t="s">
        <v>3524</v>
      </c>
      <c r="S1033" t="s">
        <v>3001</v>
      </c>
      <c r="T1033">
        <v>42100</v>
      </c>
      <c r="U1033" t="s">
        <v>2861</v>
      </c>
      <c r="V1033" t="s">
        <v>3113</v>
      </c>
      <c r="W1033" t="s">
        <v>3114</v>
      </c>
      <c r="X1033" t="s">
        <v>2867</v>
      </c>
    </row>
    <row r="1034" spans="1:24" hidden="1" x14ac:dyDescent="0.25">
      <c r="A1034">
        <v>10416</v>
      </c>
      <c r="B1034">
        <v>45</v>
      </c>
      <c r="C1034" s="2">
        <v>100</v>
      </c>
      <c r="D1034" s="3">
        <v>2</v>
      </c>
      <c r="E1034" s="4">
        <f>Table1[[#This Row],[PRICEEACH]]*Table1[[#This Row],[QUANTITYORDERED]]</f>
        <v>4500</v>
      </c>
      <c r="F1034" s="1">
        <v>38477</v>
      </c>
      <c r="G1034" s="12" t="s">
        <v>2848</v>
      </c>
      <c r="H1034">
        <v>2</v>
      </c>
      <c r="I1034">
        <v>5</v>
      </c>
      <c r="J1034" s="3">
        <v>2005</v>
      </c>
      <c r="K1034" s="3" t="s">
        <v>2849</v>
      </c>
      <c r="L1034">
        <v>99</v>
      </c>
      <c r="M1034" t="s">
        <v>3257</v>
      </c>
      <c r="N1034" t="s">
        <v>3435</v>
      </c>
      <c r="O1034" s="10" t="s">
        <v>3112</v>
      </c>
      <c r="P1034" t="s">
        <v>3436</v>
      </c>
      <c r="Q1034" t="s">
        <v>3437</v>
      </c>
      <c r="R1034" t="s">
        <v>3524</v>
      </c>
      <c r="S1034" t="s">
        <v>3001</v>
      </c>
      <c r="T1034">
        <v>42100</v>
      </c>
      <c r="U1034" t="s">
        <v>2861</v>
      </c>
      <c r="V1034" t="s">
        <v>3113</v>
      </c>
      <c r="W1034" t="s">
        <v>3114</v>
      </c>
      <c r="X1034" t="s">
        <v>2867</v>
      </c>
    </row>
    <row r="1035" spans="1:24" hidden="1" x14ac:dyDescent="0.25">
      <c r="A1035">
        <v>10417</v>
      </c>
      <c r="B1035">
        <v>21</v>
      </c>
      <c r="C1035" s="2">
        <v>100</v>
      </c>
      <c r="D1035" s="3">
        <v>1</v>
      </c>
      <c r="E1035" s="4">
        <f>Table1[[#This Row],[PRICEEACH]]*Table1[[#This Row],[QUANTITYORDERED]]</f>
        <v>2100</v>
      </c>
      <c r="F1035" s="1">
        <v>38477</v>
      </c>
      <c r="G1035" s="13" t="s">
        <v>2945</v>
      </c>
      <c r="H1035">
        <v>2</v>
      </c>
      <c r="I1035">
        <v>5</v>
      </c>
      <c r="J1035" s="3">
        <v>2005</v>
      </c>
      <c r="K1035" s="3" t="s">
        <v>2849</v>
      </c>
      <c r="L1035">
        <v>150</v>
      </c>
      <c r="M1035" t="s">
        <v>3142</v>
      </c>
      <c r="N1035" t="s">
        <v>3329</v>
      </c>
      <c r="O1035" s="10" t="s">
        <v>3330</v>
      </c>
      <c r="P1035" t="s">
        <v>2946</v>
      </c>
      <c r="Q1035" t="s">
        <v>2947</v>
      </c>
      <c r="R1035" t="s">
        <v>3485</v>
      </c>
      <c r="S1035" t="s">
        <v>2948</v>
      </c>
      <c r="T1035">
        <v>28034</v>
      </c>
      <c r="U1035" t="s">
        <v>2861</v>
      </c>
      <c r="V1035" t="s">
        <v>2949</v>
      </c>
      <c r="W1035" t="s">
        <v>2950</v>
      </c>
      <c r="X1035" t="s">
        <v>2867</v>
      </c>
    </row>
    <row r="1036" spans="1:24" hidden="1" x14ac:dyDescent="0.25">
      <c r="A1036">
        <v>10417</v>
      </c>
      <c r="B1036">
        <v>36</v>
      </c>
      <c r="C1036" s="2">
        <v>61.18</v>
      </c>
      <c r="D1036" s="3">
        <v>6</v>
      </c>
      <c r="E1036" s="4">
        <f>Table1[[#This Row],[PRICEEACH]]*Table1[[#This Row],[QUANTITYORDERED]]</f>
        <v>2202.48</v>
      </c>
      <c r="F1036" s="1">
        <v>38477</v>
      </c>
      <c r="G1036" s="13" t="s">
        <v>2945</v>
      </c>
      <c r="H1036">
        <v>2</v>
      </c>
      <c r="I1036">
        <v>5</v>
      </c>
      <c r="J1036" s="3">
        <v>2005</v>
      </c>
      <c r="K1036" s="3" t="s">
        <v>2849</v>
      </c>
      <c r="L1036">
        <v>60</v>
      </c>
      <c r="M1036" t="s">
        <v>3202</v>
      </c>
      <c r="N1036" t="s">
        <v>3329</v>
      </c>
      <c r="O1036" s="10" t="s">
        <v>3330</v>
      </c>
      <c r="P1036" t="s">
        <v>2946</v>
      </c>
      <c r="Q1036" t="s">
        <v>2947</v>
      </c>
      <c r="R1036" t="s">
        <v>3485</v>
      </c>
      <c r="S1036" t="s">
        <v>2948</v>
      </c>
      <c r="T1036">
        <v>28034</v>
      </c>
      <c r="U1036" t="s">
        <v>2861</v>
      </c>
      <c r="V1036" t="s">
        <v>2949</v>
      </c>
      <c r="W1036" t="s">
        <v>2950</v>
      </c>
      <c r="X1036" t="s">
        <v>2857</v>
      </c>
    </row>
    <row r="1037" spans="1:24" hidden="1" x14ac:dyDescent="0.25">
      <c r="A1037">
        <v>10417</v>
      </c>
      <c r="B1037">
        <v>35</v>
      </c>
      <c r="C1037" s="2">
        <v>100</v>
      </c>
      <c r="D1037" s="3">
        <v>3</v>
      </c>
      <c r="E1037" s="4">
        <f>Table1[[#This Row],[PRICEEACH]]*Table1[[#This Row],[QUANTITYORDERED]]</f>
        <v>3500</v>
      </c>
      <c r="F1037" s="1">
        <v>38477</v>
      </c>
      <c r="G1037" s="13" t="s">
        <v>2945</v>
      </c>
      <c r="H1037">
        <v>2</v>
      </c>
      <c r="I1037">
        <v>5</v>
      </c>
      <c r="J1037" s="3">
        <v>2005</v>
      </c>
      <c r="K1037" s="3" t="s">
        <v>2849</v>
      </c>
      <c r="L1037">
        <v>112</v>
      </c>
      <c r="M1037" t="s">
        <v>3229</v>
      </c>
      <c r="N1037" t="s">
        <v>3329</v>
      </c>
      <c r="O1037" s="10" t="s">
        <v>3330</v>
      </c>
      <c r="P1037" t="s">
        <v>2946</v>
      </c>
      <c r="Q1037" t="s">
        <v>2947</v>
      </c>
      <c r="R1037" t="s">
        <v>3485</v>
      </c>
      <c r="S1037" t="s">
        <v>2948</v>
      </c>
      <c r="T1037">
        <v>28034</v>
      </c>
      <c r="U1037" t="s">
        <v>2861</v>
      </c>
      <c r="V1037" t="s">
        <v>2949</v>
      </c>
      <c r="W1037" t="s">
        <v>2950</v>
      </c>
      <c r="X1037" t="s">
        <v>2867</v>
      </c>
    </row>
    <row r="1038" spans="1:24" hidden="1" x14ac:dyDescent="0.25">
      <c r="A1038">
        <v>10417</v>
      </c>
      <c r="B1038">
        <v>45</v>
      </c>
      <c r="C1038" s="2">
        <v>100</v>
      </c>
      <c r="D1038" s="3">
        <v>5</v>
      </c>
      <c r="E1038" s="4">
        <f>Table1[[#This Row],[PRICEEACH]]*Table1[[#This Row],[QUANTITYORDERED]]</f>
        <v>4500</v>
      </c>
      <c r="F1038" s="1">
        <v>38477</v>
      </c>
      <c r="G1038" s="13" t="s">
        <v>2945</v>
      </c>
      <c r="H1038">
        <v>2</v>
      </c>
      <c r="I1038">
        <v>5</v>
      </c>
      <c r="J1038" s="3">
        <v>2005</v>
      </c>
      <c r="K1038" s="3" t="s">
        <v>2849</v>
      </c>
      <c r="L1038">
        <v>118</v>
      </c>
      <c r="M1038" t="s">
        <v>3023</v>
      </c>
      <c r="N1038" t="s">
        <v>3329</v>
      </c>
      <c r="O1038" s="10" t="s">
        <v>3330</v>
      </c>
      <c r="P1038" t="s">
        <v>2946</v>
      </c>
      <c r="Q1038" t="s">
        <v>2947</v>
      </c>
      <c r="R1038" t="s">
        <v>3485</v>
      </c>
      <c r="S1038" t="s">
        <v>2948</v>
      </c>
      <c r="T1038">
        <v>28034</v>
      </c>
      <c r="U1038" t="s">
        <v>2861</v>
      </c>
      <c r="V1038" t="s">
        <v>2949</v>
      </c>
      <c r="W1038" t="s">
        <v>2950</v>
      </c>
      <c r="X1038" t="s">
        <v>2867</v>
      </c>
    </row>
    <row r="1039" spans="1:24" hidden="1" x14ac:dyDescent="0.25">
      <c r="A1039">
        <v>10417</v>
      </c>
      <c r="B1039">
        <v>56</v>
      </c>
      <c r="C1039" s="2">
        <v>100</v>
      </c>
      <c r="D1039" s="3">
        <v>4</v>
      </c>
      <c r="E1039" s="4">
        <f>Table1[[#This Row],[PRICEEACH]]*Table1[[#This Row],[QUANTITYORDERED]]</f>
        <v>5600</v>
      </c>
      <c r="F1039" s="1">
        <v>38477</v>
      </c>
      <c r="G1039" s="13" t="s">
        <v>2945</v>
      </c>
      <c r="H1039">
        <v>2</v>
      </c>
      <c r="I1039">
        <v>5</v>
      </c>
      <c r="J1039" s="3">
        <v>2005</v>
      </c>
      <c r="K1039" s="3" t="s">
        <v>2849</v>
      </c>
      <c r="L1039">
        <v>193</v>
      </c>
      <c r="M1039" t="s">
        <v>3034</v>
      </c>
      <c r="N1039" t="s">
        <v>3329</v>
      </c>
      <c r="O1039" s="10" t="s">
        <v>3330</v>
      </c>
      <c r="P1039" t="s">
        <v>2946</v>
      </c>
      <c r="Q1039" t="s">
        <v>2947</v>
      </c>
      <c r="R1039" t="s">
        <v>3485</v>
      </c>
      <c r="S1039" t="s">
        <v>2948</v>
      </c>
      <c r="T1039">
        <v>28034</v>
      </c>
      <c r="U1039" t="s">
        <v>2861</v>
      </c>
      <c r="V1039" t="s">
        <v>2949</v>
      </c>
      <c r="W1039" t="s">
        <v>2950</v>
      </c>
      <c r="X1039" t="s">
        <v>2931</v>
      </c>
    </row>
    <row r="1040" spans="1:24" hidden="1" x14ac:dyDescent="0.25">
      <c r="A1040">
        <v>10417</v>
      </c>
      <c r="B1040">
        <v>66</v>
      </c>
      <c r="C1040" s="2">
        <v>100</v>
      </c>
      <c r="D1040" s="3">
        <v>2</v>
      </c>
      <c r="E1040" s="4">
        <f>Table1[[#This Row],[PRICEEACH]]*Table1[[#This Row],[QUANTITYORDERED]]</f>
        <v>6600</v>
      </c>
      <c r="F1040" s="1">
        <v>38477</v>
      </c>
      <c r="G1040" s="13" t="s">
        <v>2945</v>
      </c>
      <c r="H1040">
        <v>2</v>
      </c>
      <c r="I1040">
        <v>5</v>
      </c>
      <c r="J1040" s="3">
        <v>2005</v>
      </c>
      <c r="K1040" s="3" t="s">
        <v>2849</v>
      </c>
      <c r="L1040">
        <v>95</v>
      </c>
      <c r="M1040" t="s">
        <v>2850</v>
      </c>
      <c r="N1040" t="s">
        <v>3329</v>
      </c>
      <c r="O1040" s="10" t="s">
        <v>3330</v>
      </c>
      <c r="P1040" t="s">
        <v>2946</v>
      </c>
      <c r="Q1040" t="s">
        <v>2947</v>
      </c>
      <c r="R1040" t="s">
        <v>3485</v>
      </c>
      <c r="S1040" t="s">
        <v>2948</v>
      </c>
      <c r="T1040">
        <v>28034</v>
      </c>
      <c r="U1040" t="s">
        <v>2861</v>
      </c>
      <c r="V1040" t="s">
        <v>2949</v>
      </c>
      <c r="W1040" t="s">
        <v>2950</v>
      </c>
      <c r="X1040" t="s">
        <v>2931</v>
      </c>
    </row>
    <row r="1041" spans="1:24" hidden="1" x14ac:dyDescent="0.25">
      <c r="A1041">
        <v>10419</v>
      </c>
      <c r="B1041">
        <v>15</v>
      </c>
      <c r="C1041" s="2">
        <v>42.67</v>
      </c>
      <c r="D1041" s="3">
        <v>7</v>
      </c>
      <c r="E1041" s="4">
        <f>Table1[[#This Row],[PRICEEACH]]*Table1[[#This Row],[QUANTITYORDERED]]</f>
        <v>640.05000000000007</v>
      </c>
      <c r="F1041" s="1">
        <v>38477</v>
      </c>
      <c r="G1041" s="12" t="s">
        <v>2848</v>
      </c>
      <c r="H1041">
        <v>2</v>
      </c>
      <c r="I1041">
        <v>5</v>
      </c>
      <c r="J1041" s="3">
        <v>2005</v>
      </c>
      <c r="K1041" s="3" t="s">
        <v>3331</v>
      </c>
      <c r="L1041">
        <v>37</v>
      </c>
      <c r="M1041" t="s">
        <v>3242</v>
      </c>
      <c r="N1041" t="s">
        <v>3320</v>
      </c>
      <c r="O1041" s="10" t="s">
        <v>2927</v>
      </c>
      <c r="P1041" t="s">
        <v>3321</v>
      </c>
      <c r="Q1041" t="s">
        <v>2926</v>
      </c>
      <c r="R1041" t="s">
        <v>2926</v>
      </c>
      <c r="S1041" t="s">
        <v>2928</v>
      </c>
      <c r="T1041">
        <v>5020</v>
      </c>
      <c r="U1041" t="s">
        <v>2861</v>
      </c>
      <c r="V1041" t="s">
        <v>2929</v>
      </c>
      <c r="W1041" t="s">
        <v>2930</v>
      </c>
      <c r="X1041" t="s">
        <v>2857</v>
      </c>
    </row>
    <row r="1042" spans="1:24" hidden="1" x14ac:dyDescent="0.25">
      <c r="A1042">
        <v>10419</v>
      </c>
      <c r="B1042">
        <v>10</v>
      </c>
      <c r="C1042" s="2">
        <v>100</v>
      </c>
      <c r="D1042" s="3">
        <v>11</v>
      </c>
      <c r="E1042" s="4">
        <f>Table1[[#This Row],[PRICEEACH]]*Table1[[#This Row],[QUANTITYORDERED]]</f>
        <v>1000</v>
      </c>
      <c r="F1042" s="1">
        <v>38477</v>
      </c>
      <c r="G1042" s="12" t="s">
        <v>2848</v>
      </c>
      <c r="H1042">
        <v>2</v>
      </c>
      <c r="I1042">
        <v>5</v>
      </c>
      <c r="J1042" s="3">
        <v>2005</v>
      </c>
      <c r="K1042" s="3" t="s">
        <v>3331</v>
      </c>
      <c r="L1042">
        <v>117</v>
      </c>
      <c r="M1042" t="s">
        <v>3146</v>
      </c>
      <c r="N1042" t="s">
        <v>3320</v>
      </c>
      <c r="O1042" s="10" t="s">
        <v>2927</v>
      </c>
      <c r="P1042" t="s">
        <v>3321</v>
      </c>
      <c r="Q1042" t="s">
        <v>2926</v>
      </c>
      <c r="R1042" t="s">
        <v>2926</v>
      </c>
      <c r="S1042" t="s">
        <v>2928</v>
      </c>
      <c r="T1042">
        <v>5020</v>
      </c>
      <c r="U1042" t="s">
        <v>2861</v>
      </c>
      <c r="V1042" t="s">
        <v>2929</v>
      </c>
      <c r="W1042" t="s">
        <v>2930</v>
      </c>
      <c r="X1042" t="s">
        <v>2857</v>
      </c>
    </row>
    <row r="1043" spans="1:24" hidden="1" x14ac:dyDescent="0.25">
      <c r="A1043">
        <v>10419</v>
      </c>
      <c r="B1043">
        <v>12</v>
      </c>
      <c r="C1043" s="2">
        <v>100</v>
      </c>
      <c r="D1043" s="3">
        <v>13</v>
      </c>
      <c r="E1043" s="4">
        <f>Table1[[#This Row],[PRICEEACH]]*Table1[[#This Row],[QUANTITYORDERED]]</f>
        <v>1200</v>
      </c>
      <c r="F1043" s="1">
        <v>38477</v>
      </c>
      <c r="G1043" s="12" t="s">
        <v>2848</v>
      </c>
      <c r="H1043">
        <v>2</v>
      </c>
      <c r="I1043">
        <v>5</v>
      </c>
      <c r="J1043" s="3">
        <v>2005</v>
      </c>
      <c r="K1043" s="3" t="s">
        <v>3331</v>
      </c>
      <c r="L1043">
        <v>194</v>
      </c>
      <c r="M1043" t="s">
        <v>3092</v>
      </c>
      <c r="N1043" t="s">
        <v>3320</v>
      </c>
      <c r="O1043" s="10" t="s">
        <v>2927</v>
      </c>
      <c r="P1043" t="s">
        <v>3321</v>
      </c>
      <c r="Q1043" t="s">
        <v>2926</v>
      </c>
      <c r="R1043" t="s">
        <v>2926</v>
      </c>
      <c r="S1043" t="s">
        <v>2928</v>
      </c>
      <c r="T1043">
        <v>5020</v>
      </c>
      <c r="U1043" t="s">
        <v>2861</v>
      </c>
      <c r="V1043" t="s">
        <v>2929</v>
      </c>
      <c r="W1043" t="s">
        <v>2930</v>
      </c>
      <c r="X1043" t="s">
        <v>2857</v>
      </c>
    </row>
    <row r="1044" spans="1:24" hidden="1" x14ac:dyDescent="0.25">
      <c r="A1044">
        <v>10419</v>
      </c>
      <c r="B1044">
        <v>55</v>
      </c>
      <c r="C1044" s="2">
        <v>52.66</v>
      </c>
      <c r="D1044" s="3">
        <v>12</v>
      </c>
      <c r="E1044" s="4">
        <f>Table1[[#This Row],[PRICEEACH]]*Table1[[#This Row],[QUANTITYORDERED]]</f>
        <v>2896.2999999999997</v>
      </c>
      <c r="F1044" s="1">
        <v>38477</v>
      </c>
      <c r="G1044" s="12" t="s">
        <v>2848</v>
      </c>
      <c r="H1044">
        <v>2</v>
      </c>
      <c r="I1044">
        <v>5</v>
      </c>
      <c r="J1044" s="3">
        <v>2005</v>
      </c>
      <c r="K1044" s="3" t="s">
        <v>3331</v>
      </c>
      <c r="L1044">
        <v>61</v>
      </c>
      <c r="M1044" t="s">
        <v>3245</v>
      </c>
      <c r="N1044" t="s">
        <v>3320</v>
      </c>
      <c r="O1044" s="10" t="s">
        <v>2927</v>
      </c>
      <c r="P1044" t="s">
        <v>3321</v>
      </c>
      <c r="Q1044" t="s">
        <v>2926</v>
      </c>
      <c r="R1044" t="s">
        <v>2926</v>
      </c>
      <c r="S1044" t="s">
        <v>2928</v>
      </c>
      <c r="T1044">
        <v>5020</v>
      </c>
      <c r="U1044" t="s">
        <v>2861</v>
      </c>
      <c r="V1044" t="s">
        <v>2929</v>
      </c>
      <c r="W1044" t="s">
        <v>2930</v>
      </c>
      <c r="X1044" t="s">
        <v>2857</v>
      </c>
    </row>
    <row r="1045" spans="1:24" hidden="1" x14ac:dyDescent="0.25">
      <c r="A1045">
        <v>10419</v>
      </c>
      <c r="B1045">
        <v>34</v>
      </c>
      <c r="C1045" s="2">
        <v>90.17</v>
      </c>
      <c r="D1045" s="3">
        <v>14</v>
      </c>
      <c r="E1045" s="4">
        <f>Table1[[#This Row],[PRICEEACH]]*Table1[[#This Row],[QUANTITYORDERED]]</f>
        <v>3065.78</v>
      </c>
      <c r="F1045" s="1">
        <v>38477</v>
      </c>
      <c r="G1045" s="12" t="s">
        <v>2848</v>
      </c>
      <c r="H1045">
        <v>2</v>
      </c>
      <c r="I1045">
        <v>5</v>
      </c>
      <c r="J1045" s="3">
        <v>2005</v>
      </c>
      <c r="K1045" s="3" t="s">
        <v>3331</v>
      </c>
      <c r="L1045">
        <v>79</v>
      </c>
      <c r="M1045" t="s">
        <v>3149</v>
      </c>
      <c r="N1045" t="s">
        <v>3320</v>
      </c>
      <c r="O1045" s="10" t="s">
        <v>2927</v>
      </c>
      <c r="P1045" t="s">
        <v>3321</v>
      </c>
      <c r="Q1045" t="s">
        <v>2926</v>
      </c>
      <c r="R1045" t="s">
        <v>2926</v>
      </c>
      <c r="S1045" t="s">
        <v>2928</v>
      </c>
      <c r="T1045">
        <v>5020</v>
      </c>
      <c r="U1045" t="s">
        <v>2861</v>
      </c>
      <c r="V1045" t="s">
        <v>2929</v>
      </c>
      <c r="W1045" t="s">
        <v>2930</v>
      </c>
      <c r="X1045" t="s">
        <v>2867</v>
      </c>
    </row>
    <row r="1046" spans="1:24" hidden="1" x14ac:dyDescent="0.25">
      <c r="A1046">
        <v>10419</v>
      </c>
      <c r="B1046">
        <v>32</v>
      </c>
      <c r="C1046" s="2">
        <v>100</v>
      </c>
      <c r="D1046" s="3">
        <v>10</v>
      </c>
      <c r="E1046" s="4">
        <f>Table1[[#This Row],[PRICEEACH]]*Table1[[#This Row],[QUANTITYORDERED]]</f>
        <v>3200</v>
      </c>
      <c r="F1046" s="1">
        <v>38477</v>
      </c>
      <c r="G1046" s="12" t="s">
        <v>2848</v>
      </c>
      <c r="H1046">
        <v>2</v>
      </c>
      <c r="I1046">
        <v>5</v>
      </c>
      <c r="J1046" s="3">
        <v>2005</v>
      </c>
      <c r="K1046" s="3" t="s">
        <v>3331</v>
      </c>
      <c r="L1046">
        <v>115</v>
      </c>
      <c r="M1046" t="s">
        <v>3156</v>
      </c>
      <c r="N1046" t="s">
        <v>3320</v>
      </c>
      <c r="O1046" s="10" t="s">
        <v>2927</v>
      </c>
      <c r="P1046" t="s">
        <v>3321</v>
      </c>
      <c r="Q1046" t="s">
        <v>2926</v>
      </c>
      <c r="R1046" t="s">
        <v>2926</v>
      </c>
      <c r="S1046" t="s">
        <v>2928</v>
      </c>
      <c r="T1046">
        <v>5020</v>
      </c>
      <c r="U1046" t="s">
        <v>2861</v>
      </c>
      <c r="V1046" t="s">
        <v>2929</v>
      </c>
      <c r="W1046" t="s">
        <v>2930</v>
      </c>
      <c r="X1046" t="s">
        <v>2867</v>
      </c>
    </row>
    <row r="1047" spans="1:24" hidden="1" x14ac:dyDescent="0.25">
      <c r="A1047">
        <v>10419</v>
      </c>
      <c r="B1047">
        <v>39</v>
      </c>
      <c r="C1047" s="2">
        <v>83.93</v>
      </c>
      <c r="D1047" s="3">
        <v>9</v>
      </c>
      <c r="E1047" s="4">
        <f>Table1[[#This Row],[PRICEEACH]]*Table1[[#This Row],[QUANTITYORDERED]]</f>
        <v>3273.2700000000004</v>
      </c>
      <c r="F1047" s="1">
        <v>38477</v>
      </c>
      <c r="G1047" s="12" t="s">
        <v>2848</v>
      </c>
      <c r="H1047">
        <v>2</v>
      </c>
      <c r="I1047">
        <v>5</v>
      </c>
      <c r="J1047" s="3">
        <v>2005</v>
      </c>
      <c r="K1047" s="3" t="s">
        <v>3331</v>
      </c>
      <c r="L1047">
        <v>77</v>
      </c>
      <c r="M1047" t="s">
        <v>3194</v>
      </c>
      <c r="N1047" t="s">
        <v>3320</v>
      </c>
      <c r="O1047" s="10" t="s">
        <v>2927</v>
      </c>
      <c r="P1047" t="s">
        <v>3321</v>
      </c>
      <c r="Q1047" t="s">
        <v>2926</v>
      </c>
      <c r="R1047" t="s">
        <v>2926</v>
      </c>
      <c r="S1047" t="s">
        <v>2928</v>
      </c>
      <c r="T1047">
        <v>5020</v>
      </c>
      <c r="U1047" t="s">
        <v>2861</v>
      </c>
      <c r="V1047" t="s">
        <v>2929</v>
      </c>
      <c r="W1047" t="s">
        <v>2930</v>
      </c>
      <c r="X1047" t="s">
        <v>2867</v>
      </c>
    </row>
    <row r="1048" spans="1:24" hidden="1" x14ac:dyDescent="0.25">
      <c r="A1048">
        <v>10419</v>
      </c>
      <c r="B1048">
        <v>34</v>
      </c>
      <c r="C1048" s="2">
        <v>100</v>
      </c>
      <c r="D1048" s="3">
        <v>4</v>
      </c>
      <c r="E1048" s="4">
        <f>Table1[[#This Row],[PRICEEACH]]*Table1[[#This Row],[QUANTITYORDERED]]</f>
        <v>3400</v>
      </c>
      <c r="F1048" s="1">
        <v>38477</v>
      </c>
      <c r="G1048" s="12" t="s">
        <v>2848</v>
      </c>
      <c r="H1048">
        <v>2</v>
      </c>
      <c r="I1048">
        <v>5</v>
      </c>
      <c r="J1048" s="3">
        <v>2005</v>
      </c>
      <c r="K1048" s="3" t="s">
        <v>3331</v>
      </c>
      <c r="L1048">
        <v>142</v>
      </c>
      <c r="M1048" t="s">
        <v>3195</v>
      </c>
      <c r="N1048" t="s">
        <v>3320</v>
      </c>
      <c r="O1048" s="10" t="s">
        <v>2927</v>
      </c>
      <c r="P1048" t="s">
        <v>3321</v>
      </c>
      <c r="Q1048" t="s">
        <v>2926</v>
      </c>
      <c r="R1048" t="s">
        <v>2926</v>
      </c>
      <c r="S1048" t="s">
        <v>2928</v>
      </c>
      <c r="T1048">
        <v>5020</v>
      </c>
      <c r="U1048" t="s">
        <v>2861</v>
      </c>
      <c r="V1048" t="s">
        <v>2929</v>
      </c>
      <c r="W1048" t="s">
        <v>2930</v>
      </c>
      <c r="X1048" t="s">
        <v>2867</v>
      </c>
    </row>
    <row r="1049" spans="1:24" hidden="1" x14ac:dyDescent="0.25">
      <c r="A1049">
        <v>10419</v>
      </c>
      <c r="B1049">
        <v>35</v>
      </c>
      <c r="C1049" s="2">
        <v>100</v>
      </c>
      <c r="D1049" s="3">
        <v>6</v>
      </c>
      <c r="E1049" s="4">
        <f>Table1[[#This Row],[PRICEEACH]]*Table1[[#This Row],[QUANTITYORDERED]]</f>
        <v>3500</v>
      </c>
      <c r="F1049" s="1">
        <v>38477</v>
      </c>
      <c r="G1049" s="12" t="s">
        <v>2848</v>
      </c>
      <c r="H1049">
        <v>2</v>
      </c>
      <c r="I1049">
        <v>5</v>
      </c>
      <c r="J1049" s="3">
        <v>2005</v>
      </c>
      <c r="K1049" s="3" t="s">
        <v>3331</v>
      </c>
      <c r="L1049">
        <v>169</v>
      </c>
      <c r="M1049" t="s">
        <v>3211</v>
      </c>
      <c r="N1049" t="s">
        <v>3320</v>
      </c>
      <c r="O1049" s="10" t="s">
        <v>2927</v>
      </c>
      <c r="P1049" t="s">
        <v>3321</v>
      </c>
      <c r="Q1049" t="s">
        <v>2926</v>
      </c>
      <c r="R1049" t="s">
        <v>2926</v>
      </c>
      <c r="S1049" t="s">
        <v>2928</v>
      </c>
      <c r="T1049">
        <v>5020</v>
      </c>
      <c r="U1049" t="s">
        <v>2861</v>
      </c>
      <c r="V1049" t="s">
        <v>2929</v>
      </c>
      <c r="W1049" t="s">
        <v>2930</v>
      </c>
      <c r="X1049" t="s">
        <v>2867</v>
      </c>
    </row>
    <row r="1050" spans="1:24" hidden="1" x14ac:dyDescent="0.25">
      <c r="A1050">
        <v>10419</v>
      </c>
      <c r="B1050">
        <v>37</v>
      </c>
      <c r="C1050" s="2">
        <v>100</v>
      </c>
      <c r="D1050" s="3">
        <v>1</v>
      </c>
      <c r="E1050" s="4">
        <f>Table1[[#This Row],[PRICEEACH]]*Table1[[#This Row],[QUANTITYORDERED]]</f>
        <v>3700</v>
      </c>
      <c r="F1050" s="1">
        <v>38477</v>
      </c>
      <c r="G1050" s="12" t="s">
        <v>2848</v>
      </c>
      <c r="H1050">
        <v>2</v>
      </c>
      <c r="I1050">
        <v>5</v>
      </c>
      <c r="J1050" s="3">
        <v>2005</v>
      </c>
      <c r="K1050" s="3" t="s">
        <v>3331</v>
      </c>
      <c r="L1050">
        <v>124</v>
      </c>
      <c r="M1050" t="s">
        <v>3180</v>
      </c>
      <c r="N1050" t="s">
        <v>3320</v>
      </c>
      <c r="O1050" s="10" t="s">
        <v>2927</v>
      </c>
      <c r="P1050" t="s">
        <v>3321</v>
      </c>
      <c r="Q1050" t="s">
        <v>2926</v>
      </c>
      <c r="R1050" t="s">
        <v>2926</v>
      </c>
      <c r="S1050" t="s">
        <v>2928</v>
      </c>
      <c r="T1050">
        <v>5020</v>
      </c>
      <c r="U1050" t="s">
        <v>2861</v>
      </c>
      <c r="V1050" t="s">
        <v>2929</v>
      </c>
      <c r="W1050" t="s">
        <v>2930</v>
      </c>
      <c r="X1050" t="s">
        <v>2867</v>
      </c>
    </row>
    <row r="1051" spans="1:24" hidden="1" x14ac:dyDescent="0.25">
      <c r="A1051">
        <v>10419</v>
      </c>
      <c r="B1051">
        <v>38</v>
      </c>
      <c r="C1051" s="2">
        <v>100</v>
      </c>
      <c r="D1051" s="3">
        <v>5</v>
      </c>
      <c r="E1051" s="4">
        <f>Table1[[#This Row],[PRICEEACH]]*Table1[[#This Row],[QUANTITYORDERED]]</f>
        <v>3800</v>
      </c>
      <c r="F1051" s="1">
        <v>38477</v>
      </c>
      <c r="G1051" s="12" t="s">
        <v>2848</v>
      </c>
      <c r="H1051">
        <v>2</v>
      </c>
      <c r="I1051">
        <v>5</v>
      </c>
      <c r="J1051" s="3">
        <v>2005</v>
      </c>
      <c r="K1051" s="3" t="s">
        <v>3331</v>
      </c>
      <c r="L1051">
        <v>141</v>
      </c>
      <c r="M1051" t="s">
        <v>3163</v>
      </c>
      <c r="N1051" t="s">
        <v>3320</v>
      </c>
      <c r="O1051" s="10" t="s">
        <v>2927</v>
      </c>
      <c r="P1051" t="s">
        <v>3321</v>
      </c>
      <c r="Q1051" t="s">
        <v>2926</v>
      </c>
      <c r="R1051" t="s">
        <v>2926</v>
      </c>
      <c r="S1051" t="s">
        <v>2928</v>
      </c>
      <c r="T1051">
        <v>5020</v>
      </c>
      <c r="U1051" t="s">
        <v>2861</v>
      </c>
      <c r="V1051" t="s">
        <v>2929</v>
      </c>
      <c r="W1051" t="s">
        <v>2930</v>
      </c>
      <c r="X1051" t="s">
        <v>2867</v>
      </c>
    </row>
    <row r="1052" spans="1:24" hidden="1" x14ac:dyDescent="0.25">
      <c r="A1052">
        <v>10419</v>
      </c>
      <c r="B1052">
        <v>43</v>
      </c>
      <c r="C1052" s="2">
        <v>100</v>
      </c>
      <c r="D1052" s="3">
        <v>3</v>
      </c>
      <c r="E1052" s="4">
        <f>Table1[[#This Row],[PRICEEACH]]*Table1[[#This Row],[QUANTITYORDERED]]</f>
        <v>4300</v>
      </c>
      <c r="F1052" s="1">
        <v>38477</v>
      </c>
      <c r="G1052" s="12" t="s">
        <v>2848</v>
      </c>
      <c r="H1052">
        <v>2</v>
      </c>
      <c r="I1052">
        <v>5</v>
      </c>
      <c r="J1052" s="3">
        <v>2005</v>
      </c>
      <c r="K1052" s="3" t="s">
        <v>3331</v>
      </c>
      <c r="L1052">
        <v>141</v>
      </c>
      <c r="M1052" t="s">
        <v>3217</v>
      </c>
      <c r="N1052" t="s">
        <v>3320</v>
      </c>
      <c r="O1052" s="10" t="s">
        <v>2927</v>
      </c>
      <c r="P1052" t="s">
        <v>3321</v>
      </c>
      <c r="Q1052" t="s">
        <v>2926</v>
      </c>
      <c r="R1052" t="s">
        <v>2926</v>
      </c>
      <c r="S1052" t="s">
        <v>2928</v>
      </c>
      <c r="T1052">
        <v>5020</v>
      </c>
      <c r="U1052" t="s">
        <v>2861</v>
      </c>
      <c r="V1052" t="s">
        <v>2929</v>
      </c>
      <c r="W1052" t="s">
        <v>2930</v>
      </c>
      <c r="X1052" t="s">
        <v>2867</v>
      </c>
    </row>
    <row r="1053" spans="1:24" hidden="1" x14ac:dyDescent="0.25">
      <c r="A1053">
        <v>10419</v>
      </c>
      <c r="B1053">
        <v>55</v>
      </c>
      <c r="C1053" s="2">
        <v>100</v>
      </c>
      <c r="D1053" s="3">
        <v>2</v>
      </c>
      <c r="E1053" s="4">
        <f>Table1[[#This Row],[PRICEEACH]]*Table1[[#This Row],[QUANTITYORDERED]]</f>
        <v>5500</v>
      </c>
      <c r="F1053" s="1">
        <v>38477</v>
      </c>
      <c r="G1053" s="12" t="s">
        <v>2848</v>
      </c>
      <c r="H1053">
        <v>2</v>
      </c>
      <c r="I1053">
        <v>5</v>
      </c>
      <c r="J1053" s="3">
        <v>2005</v>
      </c>
      <c r="K1053" s="3" t="s">
        <v>3331</v>
      </c>
      <c r="L1053">
        <v>132</v>
      </c>
      <c r="M1053" t="s">
        <v>3204</v>
      </c>
      <c r="N1053" t="s">
        <v>3320</v>
      </c>
      <c r="O1053" s="10" t="s">
        <v>2927</v>
      </c>
      <c r="P1053" t="s">
        <v>3321</v>
      </c>
      <c r="Q1053" t="s">
        <v>2926</v>
      </c>
      <c r="R1053" t="s">
        <v>2926</v>
      </c>
      <c r="S1053" t="s">
        <v>2928</v>
      </c>
      <c r="T1053">
        <v>5020</v>
      </c>
      <c r="U1053" t="s">
        <v>2861</v>
      </c>
      <c r="V1053" t="s">
        <v>2929</v>
      </c>
      <c r="W1053" t="s">
        <v>2930</v>
      </c>
      <c r="X1053" t="s">
        <v>2931</v>
      </c>
    </row>
    <row r="1054" spans="1:24" hidden="1" x14ac:dyDescent="0.25">
      <c r="A1054">
        <v>10419</v>
      </c>
      <c r="B1054">
        <v>70</v>
      </c>
      <c r="C1054" s="2">
        <v>100</v>
      </c>
      <c r="D1054" s="3">
        <v>8</v>
      </c>
      <c r="E1054" s="4">
        <f>Table1[[#This Row],[PRICEEACH]]*Table1[[#This Row],[QUANTITYORDERED]]</f>
        <v>7000</v>
      </c>
      <c r="F1054" s="1">
        <v>38477</v>
      </c>
      <c r="G1054" s="12" t="s">
        <v>2848</v>
      </c>
      <c r="H1054">
        <v>2</v>
      </c>
      <c r="I1054">
        <v>5</v>
      </c>
      <c r="J1054" s="3">
        <v>2005</v>
      </c>
      <c r="K1054" s="3" t="s">
        <v>3331</v>
      </c>
      <c r="L1054">
        <v>140</v>
      </c>
      <c r="M1054" t="s">
        <v>3249</v>
      </c>
      <c r="N1054" t="s">
        <v>3320</v>
      </c>
      <c r="O1054" s="10" t="s">
        <v>2927</v>
      </c>
      <c r="P1054" t="s">
        <v>3321</v>
      </c>
      <c r="Q1054" t="s">
        <v>2926</v>
      </c>
      <c r="R1054" t="s">
        <v>2926</v>
      </c>
      <c r="S1054" t="s">
        <v>2928</v>
      </c>
      <c r="T1054">
        <v>5020</v>
      </c>
      <c r="U1054" t="s">
        <v>2861</v>
      </c>
      <c r="V1054" t="s">
        <v>2929</v>
      </c>
      <c r="W1054" t="s">
        <v>2930</v>
      </c>
      <c r="X1054" t="s">
        <v>2931</v>
      </c>
    </row>
    <row r="1055" spans="1:24" hidden="1" x14ac:dyDescent="0.25">
      <c r="A1055">
        <v>10420</v>
      </c>
      <c r="B1055">
        <v>15</v>
      </c>
      <c r="C1055" s="2">
        <v>43.49</v>
      </c>
      <c r="D1055" s="3">
        <v>3</v>
      </c>
      <c r="E1055" s="4">
        <f>Table1[[#This Row],[PRICEEACH]]*Table1[[#This Row],[QUANTITYORDERED]]</f>
        <v>652.35</v>
      </c>
      <c r="F1055" s="1">
        <v>38477</v>
      </c>
      <c r="G1055" s="14" t="s">
        <v>3374</v>
      </c>
      <c r="H1055">
        <v>2</v>
      </c>
      <c r="I1055">
        <v>5</v>
      </c>
      <c r="J1055" s="3">
        <v>2005</v>
      </c>
      <c r="K1055" s="3" t="s">
        <v>3468</v>
      </c>
      <c r="L1055">
        <v>41</v>
      </c>
      <c r="M1055" t="s">
        <v>3251</v>
      </c>
      <c r="N1055" t="s">
        <v>3322</v>
      </c>
      <c r="O1055" s="10" t="s">
        <v>3323</v>
      </c>
      <c r="P1055" t="s">
        <v>2932</v>
      </c>
      <c r="Q1055" t="s">
        <v>2933</v>
      </c>
      <c r="R1055" t="s">
        <v>2934</v>
      </c>
      <c r="S1055" t="s">
        <v>2894</v>
      </c>
      <c r="T1055">
        <v>2067</v>
      </c>
      <c r="U1055" t="s">
        <v>2895</v>
      </c>
      <c r="V1055" t="s">
        <v>2935</v>
      </c>
      <c r="W1055" t="s">
        <v>2936</v>
      </c>
      <c r="X1055" t="s">
        <v>2857</v>
      </c>
    </row>
    <row r="1056" spans="1:24" hidden="1" x14ac:dyDescent="0.25">
      <c r="A1056">
        <v>10420</v>
      </c>
      <c r="B1056">
        <v>45</v>
      </c>
      <c r="C1056" s="2">
        <v>26.88</v>
      </c>
      <c r="D1056" s="3">
        <v>1</v>
      </c>
      <c r="E1056" s="4">
        <f>Table1[[#This Row],[PRICEEACH]]*Table1[[#This Row],[QUANTITYORDERED]]</f>
        <v>1209.5999999999999</v>
      </c>
      <c r="F1056" s="1">
        <v>38477</v>
      </c>
      <c r="G1056" s="14" t="s">
        <v>3374</v>
      </c>
      <c r="H1056">
        <v>2</v>
      </c>
      <c r="I1056">
        <v>5</v>
      </c>
      <c r="J1056" s="3">
        <v>2005</v>
      </c>
      <c r="K1056" s="3" t="s">
        <v>3468</v>
      </c>
      <c r="L1056">
        <v>33</v>
      </c>
      <c r="M1056" t="s">
        <v>3232</v>
      </c>
      <c r="N1056" t="s">
        <v>3322</v>
      </c>
      <c r="O1056" s="10" t="s">
        <v>3323</v>
      </c>
      <c r="P1056" t="s">
        <v>2932</v>
      </c>
      <c r="Q1056" t="s">
        <v>2933</v>
      </c>
      <c r="R1056" t="s">
        <v>2934</v>
      </c>
      <c r="S1056" t="s">
        <v>2894</v>
      </c>
      <c r="T1056">
        <v>2067</v>
      </c>
      <c r="U1056" t="s">
        <v>2895</v>
      </c>
      <c r="V1056" t="s">
        <v>2935</v>
      </c>
      <c r="W1056" t="s">
        <v>2936</v>
      </c>
      <c r="X1056" t="s">
        <v>2857</v>
      </c>
    </row>
    <row r="1057" spans="1:24" hidden="1" x14ac:dyDescent="0.25">
      <c r="A1057">
        <v>10420</v>
      </c>
      <c r="B1057">
        <v>36</v>
      </c>
      <c r="C1057" s="2">
        <v>57.73</v>
      </c>
      <c r="D1057" s="3">
        <v>7</v>
      </c>
      <c r="E1057" s="4">
        <f>Table1[[#This Row],[PRICEEACH]]*Table1[[#This Row],[QUANTITYORDERED]]</f>
        <v>2078.2799999999997</v>
      </c>
      <c r="F1057" s="1">
        <v>38477</v>
      </c>
      <c r="G1057" s="14" t="s">
        <v>3374</v>
      </c>
      <c r="H1057">
        <v>2</v>
      </c>
      <c r="I1057">
        <v>5</v>
      </c>
      <c r="J1057" s="3">
        <v>2005</v>
      </c>
      <c r="K1057" s="3" t="s">
        <v>3331</v>
      </c>
      <c r="L1057">
        <v>71</v>
      </c>
      <c r="M1057" t="s">
        <v>3226</v>
      </c>
      <c r="N1057" t="s">
        <v>3322</v>
      </c>
      <c r="O1057" s="10" t="s">
        <v>3323</v>
      </c>
      <c r="P1057" t="s">
        <v>2932</v>
      </c>
      <c r="Q1057" t="s">
        <v>2933</v>
      </c>
      <c r="R1057" t="s">
        <v>2934</v>
      </c>
      <c r="S1057" t="s">
        <v>2894</v>
      </c>
      <c r="T1057">
        <v>2067</v>
      </c>
      <c r="U1057" t="s">
        <v>2895</v>
      </c>
      <c r="V1057" t="s">
        <v>2935</v>
      </c>
      <c r="W1057" t="s">
        <v>2936</v>
      </c>
      <c r="X1057" t="s">
        <v>2857</v>
      </c>
    </row>
    <row r="1058" spans="1:24" hidden="1" x14ac:dyDescent="0.25">
      <c r="A1058">
        <v>10420</v>
      </c>
      <c r="B1058">
        <v>37</v>
      </c>
      <c r="C1058" s="2">
        <v>60.37</v>
      </c>
      <c r="D1058" s="3">
        <v>13</v>
      </c>
      <c r="E1058" s="4">
        <f>Table1[[#This Row],[PRICEEACH]]*Table1[[#This Row],[QUANTITYORDERED]]</f>
        <v>2233.69</v>
      </c>
      <c r="F1058" s="1">
        <v>38477</v>
      </c>
      <c r="G1058" s="14" t="s">
        <v>3374</v>
      </c>
      <c r="H1058">
        <v>2</v>
      </c>
      <c r="I1058">
        <v>5</v>
      </c>
      <c r="J1058" s="3">
        <v>2005</v>
      </c>
      <c r="K1058" s="3" t="s">
        <v>3331</v>
      </c>
      <c r="L1058">
        <v>50</v>
      </c>
      <c r="M1058" t="s">
        <v>3230</v>
      </c>
      <c r="N1058" t="s">
        <v>3322</v>
      </c>
      <c r="O1058" s="10" t="s">
        <v>3323</v>
      </c>
      <c r="P1058" t="s">
        <v>2932</v>
      </c>
      <c r="Q1058" t="s">
        <v>2933</v>
      </c>
      <c r="R1058" t="s">
        <v>2934</v>
      </c>
      <c r="S1058" t="s">
        <v>2894</v>
      </c>
      <c r="T1058">
        <v>2067</v>
      </c>
      <c r="U1058" t="s">
        <v>2895</v>
      </c>
      <c r="V1058" t="s">
        <v>2935</v>
      </c>
      <c r="W1058" t="s">
        <v>2936</v>
      </c>
      <c r="X1058" t="s">
        <v>2857</v>
      </c>
    </row>
    <row r="1059" spans="1:24" hidden="1" x14ac:dyDescent="0.25">
      <c r="A1059">
        <v>10420</v>
      </c>
      <c r="B1059">
        <v>36</v>
      </c>
      <c r="C1059" s="2">
        <v>63.57</v>
      </c>
      <c r="D1059" s="3">
        <v>4</v>
      </c>
      <c r="E1059" s="4">
        <f>Table1[[#This Row],[PRICEEACH]]*Table1[[#This Row],[QUANTITYORDERED]]</f>
        <v>2288.52</v>
      </c>
      <c r="F1059" s="1">
        <v>38477</v>
      </c>
      <c r="G1059" s="14" t="s">
        <v>3374</v>
      </c>
      <c r="H1059">
        <v>2</v>
      </c>
      <c r="I1059">
        <v>5</v>
      </c>
      <c r="J1059" s="3">
        <v>2005</v>
      </c>
      <c r="K1059" s="3" t="s">
        <v>3468</v>
      </c>
      <c r="L1059">
        <v>60</v>
      </c>
      <c r="M1059" t="s">
        <v>3197</v>
      </c>
      <c r="N1059" t="s">
        <v>3322</v>
      </c>
      <c r="O1059" s="10" t="s">
        <v>3323</v>
      </c>
      <c r="P1059" t="s">
        <v>2932</v>
      </c>
      <c r="Q1059" t="s">
        <v>2933</v>
      </c>
      <c r="R1059" t="s">
        <v>2934</v>
      </c>
      <c r="S1059" t="s">
        <v>2894</v>
      </c>
      <c r="T1059">
        <v>2067</v>
      </c>
      <c r="U1059" t="s">
        <v>2895</v>
      </c>
      <c r="V1059" t="s">
        <v>2935</v>
      </c>
      <c r="W1059" t="s">
        <v>2936</v>
      </c>
      <c r="X1059" t="s">
        <v>2857</v>
      </c>
    </row>
    <row r="1060" spans="1:24" hidden="1" x14ac:dyDescent="0.25">
      <c r="A1060">
        <v>10420</v>
      </c>
      <c r="B1060">
        <v>26</v>
      </c>
      <c r="C1060" s="2">
        <v>100</v>
      </c>
      <c r="D1060" s="3">
        <v>12</v>
      </c>
      <c r="E1060" s="4">
        <f>Table1[[#This Row],[PRICEEACH]]*Table1[[#This Row],[QUANTITYORDERED]]</f>
        <v>2600</v>
      </c>
      <c r="F1060" s="1">
        <v>38477</v>
      </c>
      <c r="G1060" s="14" t="s">
        <v>3374</v>
      </c>
      <c r="H1060">
        <v>2</v>
      </c>
      <c r="I1060">
        <v>5</v>
      </c>
      <c r="J1060" s="3">
        <v>2005</v>
      </c>
      <c r="K1060" s="3" t="s">
        <v>3331</v>
      </c>
      <c r="L1060">
        <v>107</v>
      </c>
      <c r="M1060" t="s">
        <v>3247</v>
      </c>
      <c r="N1060" t="s">
        <v>3322</v>
      </c>
      <c r="O1060" s="10" t="s">
        <v>3323</v>
      </c>
      <c r="P1060" t="s">
        <v>2932</v>
      </c>
      <c r="Q1060" t="s">
        <v>2933</v>
      </c>
      <c r="R1060" t="s">
        <v>2934</v>
      </c>
      <c r="S1060" t="s">
        <v>2894</v>
      </c>
      <c r="T1060">
        <v>2067</v>
      </c>
      <c r="U1060" t="s">
        <v>2895</v>
      </c>
      <c r="V1060" t="s">
        <v>2935</v>
      </c>
      <c r="W1060" t="s">
        <v>2936</v>
      </c>
      <c r="X1060" t="s">
        <v>2857</v>
      </c>
    </row>
    <row r="1061" spans="1:24" hidden="1" x14ac:dyDescent="0.25">
      <c r="A1061">
        <v>10420</v>
      </c>
      <c r="B1061">
        <v>35</v>
      </c>
      <c r="C1061" s="2">
        <v>96.74</v>
      </c>
      <c r="D1061" s="3">
        <v>10</v>
      </c>
      <c r="E1061" s="4">
        <f>Table1[[#This Row],[PRICEEACH]]*Table1[[#This Row],[QUANTITYORDERED]]</f>
        <v>3385.8999999999996</v>
      </c>
      <c r="F1061" s="1">
        <v>38477</v>
      </c>
      <c r="G1061" s="14" t="s">
        <v>3374</v>
      </c>
      <c r="H1061">
        <v>2</v>
      </c>
      <c r="I1061">
        <v>5</v>
      </c>
      <c r="J1061" s="3">
        <v>2005</v>
      </c>
      <c r="K1061" s="3" t="s">
        <v>3331</v>
      </c>
      <c r="L1061">
        <v>85</v>
      </c>
      <c r="M1061" t="s">
        <v>3244</v>
      </c>
      <c r="N1061" t="s">
        <v>3322</v>
      </c>
      <c r="O1061" s="10" t="s">
        <v>3323</v>
      </c>
      <c r="P1061" t="s">
        <v>2932</v>
      </c>
      <c r="Q1061" t="s">
        <v>2933</v>
      </c>
      <c r="R1061" t="s">
        <v>2934</v>
      </c>
      <c r="S1061" t="s">
        <v>2894</v>
      </c>
      <c r="T1061">
        <v>2067</v>
      </c>
      <c r="U1061" t="s">
        <v>2895</v>
      </c>
      <c r="V1061" t="s">
        <v>2935</v>
      </c>
      <c r="W1061" t="s">
        <v>2936</v>
      </c>
      <c r="X1061" t="s">
        <v>2867</v>
      </c>
    </row>
    <row r="1062" spans="1:24" hidden="1" x14ac:dyDescent="0.25">
      <c r="A1062">
        <v>10420</v>
      </c>
      <c r="B1062">
        <v>37</v>
      </c>
      <c r="C1062" s="2">
        <v>100</v>
      </c>
      <c r="D1062" s="3">
        <v>5</v>
      </c>
      <c r="E1062" s="4">
        <f>Table1[[#This Row],[PRICEEACH]]*Table1[[#This Row],[QUANTITYORDERED]]</f>
        <v>3700</v>
      </c>
      <c r="F1062" s="1">
        <v>38477</v>
      </c>
      <c r="G1062" s="14" t="s">
        <v>3374</v>
      </c>
      <c r="H1062">
        <v>2</v>
      </c>
      <c r="I1062">
        <v>5</v>
      </c>
      <c r="J1062" s="3">
        <v>2005</v>
      </c>
      <c r="K1062" s="3" t="s">
        <v>3468</v>
      </c>
      <c r="L1062">
        <v>170</v>
      </c>
      <c r="M1062" t="s">
        <v>3193</v>
      </c>
      <c r="N1062" t="s">
        <v>3322</v>
      </c>
      <c r="O1062" s="10" t="s">
        <v>3323</v>
      </c>
      <c r="P1062" t="s">
        <v>2932</v>
      </c>
      <c r="Q1062" t="s">
        <v>2933</v>
      </c>
      <c r="R1062" t="s">
        <v>2934</v>
      </c>
      <c r="S1062" t="s">
        <v>2894</v>
      </c>
      <c r="T1062">
        <v>2067</v>
      </c>
      <c r="U1062" t="s">
        <v>2895</v>
      </c>
      <c r="V1062" t="s">
        <v>2935</v>
      </c>
      <c r="W1062" t="s">
        <v>2936</v>
      </c>
      <c r="X1062" t="s">
        <v>2867</v>
      </c>
    </row>
    <row r="1063" spans="1:24" hidden="1" x14ac:dyDescent="0.25">
      <c r="A1063">
        <v>10420</v>
      </c>
      <c r="B1063">
        <v>60</v>
      </c>
      <c r="C1063" s="2">
        <v>64.67</v>
      </c>
      <c r="D1063" s="3">
        <v>11</v>
      </c>
      <c r="E1063" s="4">
        <f>Table1[[#This Row],[PRICEEACH]]*Table1[[#This Row],[QUANTITYORDERED]]</f>
        <v>3880.2000000000003</v>
      </c>
      <c r="F1063" s="1">
        <v>38477</v>
      </c>
      <c r="G1063" s="14" t="s">
        <v>3374</v>
      </c>
      <c r="H1063">
        <v>2</v>
      </c>
      <c r="I1063">
        <v>5</v>
      </c>
      <c r="J1063" s="3">
        <v>2005</v>
      </c>
      <c r="K1063" s="3" t="s">
        <v>3331</v>
      </c>
      <c r="L1063">
        <v>73</v>
      </c>
      <c r="M1063" t="s">
        <v>3227</v>
      </c>
      <c r="N1063" t="s">
        <v>3322</v>
      </c>
      <c r="O1063" s="10" t="s">
        <v>3323</v>
      </c>
      <c r="P1063" t="s">
        <v>2932</v>
      </c>
      <c r="Q1063" t="s">
        <v>2933</v>
      </c>
      <c r="R1063" t="s">
        <v>2934</v>
      </c>
      <c r="S1063" t="s">
        <v>2894</v>
      </c>
      <c r="T1063">
        <v>2067</v>
      </c>
      <c r="U1063" t="s">
        <v>2895</v>
      </c>
      <c r="V1063" t="s">
        <v>2935</v>
      </c>
      <c r="W1063" t="s">
        <v>2936</v>
      </c>
      <c r="X1063" t="s">
        <v>2867</v>
      </c>
    </row>
    <row r="1064" spans="1:24" hidden="1" x14ac:dyDescent="0.25">
      <c r="A1064">
        <v>10420</v>
      </c>
      <c r="B1064">
        <v>39</v>
      </c>
      <c r="C1064" s="2">
        <v>100</v>
      </c>
      <c r="D1064" s="3">
        <v>9</v>
      </c>
      <c r="E1064" s="4">
        <f>Table1[[#This Row],[PRICEEACH]]*Table1[[#This Row],[QUANTITYORDERED]]</f>
        <v>3900</v>
      </c>
      <c r="F1064" s="1">
        <v>38477</v>
      </c>
      <c r="G1064" s="14" t="s">
        <v>3374</v>
      </c>
      <c r="H1064">
        <v>2</v>
      </c>
      <c r="I1064">
        <v>5</v>
      </c>
      <c r="J1064" s="3">
        <v>2005</v>
      </c>
      <c r="K1064" s="3" t="s">
        <v>3331</v>
      </c>
      <c r="L1064">
        <v>90</v>
      </c>
      <c r="M1064" t="s">
        <v>3238</v>
      </c>
      <c r="N1064" t="s">
        <v>3322</v>
      </c>
      <c r="O1064" s="10" t="s">
        <v>3323</v>
      </c>
      <c r="P1064" t="s">
        <v>2932</v>
      </c>
      <c r="Q1064" t="s">
        <v>2933</v>
      </c>
      <c r="R1064" t="s">
        <v>2934</v>
      </c>
      <c r="S1064" t="s">
        <v>2894</v>
      </c>
      <c r="T1064">
        <v>2067</v>
      </c>
      <c r="U1064" t="s">
        <v>2895</v>
      </c>
      <c r="V1064" t="s">
        <v>2935</v>
      </c>
      <c r="W1064" t="s">
        <v>2936</v>
      </c>
      <c r="X1064" t="s">
        <v>2867</v>
      </c>
    </row>
    <row r="1065" spans="1:24" hidden="1" x14ac:dyDescent="0.25">
      <c r="A1065">
        <v>10420</v>
      </c>
      <c r="B1065">
        <v>45</v>
      </c>
      <c r="C1065" s="2">
        <v>100</v>
      </c>
      <c r="D1065" s="3">
        <v>2</v>
      </c>
      <c r="E1065" s="4">
        <f>Table1[[#This Row],[PRICEEACH]]*Table1[[#This Row],[QUANTITYORDERED]]</f>
        <v>4500</v>
      </c>
      <c r="F1065" s="1">
        <v>38477</v>
      </c>
      <c r="G1065" s="14" t="s">
        <v>3374</v>
      </c>
      <c r="H1065">
        <v>2</v>
      </c>
      <c r="I1065">
        <v>5</v>
      </c>
      <c r="J1065" s="3">
        <v>2005</v>
      </c>
      <c r="K1065" s="3" t="s">
        <v>3468</v>
      </c>
      <c r="L1065">
        <v>127</v>
      </c>
      <c r="M1065" t="s">
        <v>3199</v>
      </c>
      <c r="N1065" t="s">
        <v>3322</v>
      </c>
      <c r="O1065" s="10" t="s">
        <v>3323</v>
      </c>
      <c r="P1065" t="s">
        <v>2932</v>
      </c>
      <c r="Q1065" t="s">
        <v>2933</v>
      </c>
      <c r="R1065" t="s">
        <v>2934</v>
      </c>
      <c r="S1065" t="s">
        <v>2894</v>
      </c>
      <c r="T1065">
        <v>2067</v>
      </c>
      <c r="U1065" t="s">
        <v>2895</v>
      </c>
      <c r="V1065" t="s">
        <v>2935</v>
      </c>
      <c r="W1065" t="s">
        <v>2936</v>
      </c>
      <c r="X1065" t="s">
        <v>2867</v>
      </c>
    </row>
    <row r="1066" spans="1:24" hidden="1" x14ac:dyDescent="0.25">
      <c r="A1066">
        <v>10420</v>
      </c>
      <c r="B1066">
        <v>55</v>
      </c>
      <c r="C1066" s="2">
        <v>96.3</v>
      </c>
      <c r="D1066" s="3">
        <v>8</v>
      </c>
      <c r="E1066" s="4">
        <f>Table1[[#This Row],[PRICEEACH]]*Table1[[#This Row],[QUANTITYORDERED]]</f>
        <v>5296.5</v>
      </c>
      <c r="F1066" s="1">
        <v>38477</v>
      </c>
      <c r="G1066" s="14" t="s">
        <v>3374</v>
      </c>
      <c r="H1066">
        <v>2</v>
      </c>
      <c r="I1066">
        <v>5</v>
      </c>
      <c r="J1066" s="3">
        <v>2005</v>
      </c>
      <c r="K1066" s="3" t="s">
        <v>3331</v>
      </c>
      <c r="L1066">
        <v>117</v>
      </c>
      <c r="M1066" t="s">
        <v>3241</v>
      </c>
      <c r="N1066" t="s">
        <v>3322</v>
      </c>
      <c r="O1066" s="10" t="s">
        <v>3323</v>
      </c>
      <c r="P1066" t="s">
        <v>2932</v>
      </c>
      <c r="Q1066" t="s">
        <v>2933</v>
      </c>
      <c r="R1066" t="s">
        <v>2934</v>
      </c>
      <c r="S1066" t="s">
        <v>2894</v>
      </c>
      <c r="T1066">
        <v>2067</v>
      </c>
      <c r="U1066" t="s">
        <v>2895</v>
      </c>
      <c r="V1066" t="s">
        <v>2935</v>
      </c>
      <c r="W1066" t="s">
        <v>2936</v>
      </c>
      <c r="X1066" t="s">
        <v>2867</v>
      </c>
    </row>
    <row r="1067" spans="1:24" hidden="1" x14ac:dyDescent="0.25">
      <c r="A1067">
        <v>10420</v>
      </c>
      <c r="B1067">
        <v>66</v>
      </c>
      <c r="C1067" s="2">
        <v>92.95</v>
      </c>
      <c r="D1067" s="3">
        <v>6</v>
      </c>
      <c r="E1067" s="4">
        <f>Table1[[#This Row],[PRICEEACH]]*Table1[[#This Row],[QUANTITYORDERED]]</f>
        <v>6134.7</v>
      </c>
      <c r="F1067" s="1">
        <v>38477</v>
      </c>
      <c r="G1067" s="14" t="s">
        <v>3374</v>
      </c>
      <c r="H1067">
        <v>2</v>
      </c>
      <c r="I1067">
        <v>5</v>
      </c>
      <c r="J1067" s="3">
        <v>2005</v>
      </c>
      <c r="K1067" s="3" t="s">
        <v>3468</v>
      </c>
      <c r="L1067">
        <v>92</v>
      </c>
      <c r="M1067" t="s">
        <v>3221</v>
      </c>
      <c r="N1067" t="s">
        <v>3322</v>
      </c>
      <c r="O1067" s="10" t="s">
        <v>3323</v>
      </c>
      <c r="P1067" t="s">
        <v>2932</v>
      </c>
      <c r="Q1067" t="s">
        <v>2933</v>
      </c>
      <c r="R1067" t="s">
        <v>2934</v>
      </c>
      <c r="S1067" t="s">
        <v>2894</v>
      </c>
      <c r="T1067">
        <v>2067</v>
      </c>
      <c r="U1067" t="s">
        <v>2895</v>
      </c>
      <c r="V1067" t="s">
        <v>2935</v>
      </c>
      <c r="W1067" t="s">
        <v>2936</v>
      </c>
      <c r="X1067" t="s">
        <v>2867</v>
      </c>
    </row>
    <row r="1068" spans="1:24" hidden="1" x14ac:dyDescent="0.25">
      <c r="A1068">
        <v>10421</v>
      </c>
      <c r="B1068">
        <v>40</v>
      </c>
      <c r="C1068" s="2">
        <v>45.7</v>
      </c>
      <c r="D1068" s="3">
        <v>2</v>
      </c>
      <c r="E1068" s="4">
        <f>Table1[[#This Row],[PRICEEACH]]*Table1[[#This Row],[QUANTITYORDERED]]</f>
        <v>1828</v>
      </c>
      <c r="F1068" s="1">
        <v>38477</v>
      </c>
      <c r="G1068" s="14" t="s">
        <v>3374</v>
      </c>
      <c r="H1068">
        <v>2</v>
      </c>
      <c r="I1068">
        <v>5</v>
      </c>
      <c r="J1068" s="3">
        <v>2005</v>
      </c>
      <c r="K1068" s="3" t="s">
        <v>3468</v>
      </c>
      <c r="L1068">
        <v>44</v>
      </c>
      <c r="M1068" t="s">
        <v>3235</v>
      </c>
      <c r="N1068" t="s">
        <v>3361</v>
      </c>
      <c r="O1068" s="10">
        <v>4155551450</v>
      </c>
      <c r="P1068" t="s">
        <v>3362</v>
      </c>
      <c r="Q1068" t="s">
        <v>3363</v>
      </c>
      <c r="R1068" t="s">
        <v>2870</v>
      </c>
      <c r="S1068" t="s">
        <v>2853</v>
      </c>
      <c r="T1068">
        <v>97562</v>
      </c>
      <c r="U1068" t="s">
        <v>2854</v>
      </c>
      <c r="V1068" t="s">
        <v>3010</v>
      </c>
      <c r="W1068" t="s">
        <v>3011</v>
      </c>
      <c r="X1068" t="s">
        <v>2857</v>
      </c>
    </row>
    <row r="1069" spans="1:24" hidden="1" x14ac:dyDescent="0.25">
      <c r="A1069">
        <v>10421</v>
      </c>
      <c r="B1069">
        <v>35</v>
      </c>
      <c r="C1069" s="2">
        <v>100</v>
      </c>
      <c r="D1069" s="3">
        <v>1</v>
      </c>
      <c r="E1069" s="4">
        <f>Table1[[#This Row],[PRICEEACH]]*Table1[[#This Row],[QUANTITYORDERED]]</f>
        <v>3500</v>
      </c>
      <c r="F1069" s="1">
        <v>38477</v>
      </c>
      <c r="G1069" s="14" t="s">
        <v>3374</v>
      </c>
      <c r="H1069">
        <v>2</v>
      </c>
      <c r="I1069">
        <v>5</v>
      </c>
      <c r="J1069" s="3">
        <v>2005</v>
      </c>
      <c r="K1069" s="3" t="s">
        <v>3468</v>
      </c>
      <c r="L1069">
        <v>168</v>
      </c>
      <c r="M1069" t="s">
        <v>3203</v>
      </c>
      <c r="N1069" t="s">
        <v>3361</v>
      </c>
      <c r="O1069" s="10">
        <v>4155551450</v>
      </c>
      <c r="P1069" t="s">
        <v>3362</v>
      </c>
      <c r="Q1069" t="s">
        <v>3363</v>
      </c>
      <c r="R1069" t="s">
        <v>2870</v>
      </c>
      <c r="S1069" t="s">
        <v>2853</v>
      </c>
      <c r="T1069">
        <v>97562</v>
      </c>
      <c r="U1069" t="s">
        <v>2854</v>
      </c>
      <c r="V1069" t="s">
        <v>3010</v>
      </c>
      <c r="W1069" t="s">
        <v>3011</v>
      </c>
      <c r="X1069" t="s">
        <v>2867</v>
      </c>
    </row>
    <row r="1070" spans="1:24" hidden="1" x14ac:dyDescent="0.25">
      <c r="A1070">
        <v>10422</v>
      </c>
      <c r="B1070">
        <v>25</v>
      </c>
      <c r="C1070" s="2">
        <v>51.75</v>
      </c>
      <c r="D1070" s="3">
        <v>1</v>
      </c>
      <c r="E1070" s="4">
        <f>Table1[[#This Row],[PRICEEACH]]*Table1[[#This Row],[QUANTITYORDERED]]</f>
        <v>1293.75</v>
      </c>
      <c r="F1070" s="1">
        <v>38477</v>
      </c>
      <c r="G1070" s="14" t="s">
        <v>3374</v>
      </c>
      <c r="H1070">
        <v>2</v>
      </c>
      <c r="I1070">
        <v>5</v>
      </c>
      <c r="J1070" s="3">
        <v>2005</v>
      </c>
      <c r="K1070" s="3" t="s">
        <v>3468</v>
      </c>
      <c r="L1070">
        <v>53</v>
      </c>
      <c r="M1070" t="s">
        <v>3179</v>
      </c>
      <c r="N1070" t="s">
        <v>3318</v>
      </c>
      <c r="O1070" s="10">
        <v>2155551555</v>
      </c>
      <c r="P1070" t="s">
        <v>3319</v>
      </c>
      <c r="Q1070" t="s">
        <v>2923</v>
      </c>
      <c r="R1070" t="s">
        <v>3487</v>
      </c>
      <c r="S1070" t="s">
        <v>2853</v>
      </c>
      <c r="T1070">
        <v>70267</v>
      </c>
      <c r="U1070" t="s">
        <v>2854</v>
      </c>
      <c r="V1070" t="s">
        <v>2855</v>
      </c>
      <c r="W1070" t="s">
        <v>2925</v>
      </c>
      <c r="X1070" t="s">
        <v>2857</v>
      </c>
    </row>
    <row r="1071" spans="1:24" hidden="1" x14ac:dyDescent="0.25">
      <c r="A1071">
        <v>10422</v>
      </c>
      <c r="B1071">
        <v>51</v>
      </c>
      <c r="C1071" s="2">
        <v>95.55</v>
      </c>
      <c r="D1071" s="3">
        <v>2</v>
      </c>
      <c r="E1071" s="4">
        <f>Table1[[#This Row],[PRICEEACH]]*Table1[[#This Row],[QUANTITYORDERED]]</f>
        <v>4873.05</v>
      </c>
      <c r="F1071" s="1">
        <v>38477</v>
      </c>
      <c r="G1071" s="14" t="s">
        <v>3374</v>
      </c>
      <c r="H1071">
        <v>2</v>
      </c>
      <c r="I1071">
        <v>5</v>
      </c>
      <c r="J1071" s="3">
        <v>2005</v>
      </c>
      <c r="K1071" s="3" t="s">
        <v>3468</v>
      </c>
      <c r="L1071">
        <v>102</v>
      </c>
      <c r="M1071" t="s">
        <v>3170</v>
      </c>
      <c r="N1071" t="s">
        <v>3318</v>
      </c>
      <c r="O1071" s="10">
        <v>2155551555</v>
      </c>
      <c r="P1071" t="s">
        <v>3319</v>
      </c>
      <c r="Q1071" t="s">
        <v>2923</v>
      </c>
      <c r="R1071" t="s">
        <v>3487</v>
      </c>
      <c r="S1071" t="s">
        <v>2853</v>
      </c>
      <c r="T1071">
        <v>70267</v>
      </c>
      <c r="U1071" t="s">
        <v>2854</v>
      </c>
      <c r="V1071" t="s">
        <v>2855</v>
      </c>
      <c r="W1071" t="s">
        <v>2925</v>
      </c>
      <c r="X1071" t="s">
        <v>2867</v>
      </c>
    </row>
    <row r="1072" spans="1:24" hidden="1" x14ac:dyDescent="0.25">
      <c r="A1072">
        <v>10423</v>
      </c>
      <c r="B1072">
        <v>10</v>
      </c>
      <c r="C1072" s="2">
        <v>88.14</v>
      </c>
      <c r="D1072" s="3">
        <v>1</v>
      </c>
      <c r="E1072" s="4">
        <f>Table1[[#This Row],[PRICEEACH]]*Table1[[#This Row],[QUANTITYORDERED]]</f>
        <v>881.4</v>
      </c>
      <c r="F1072" s="1">
        <v>38477</v>
      </c>
      <c r="G1072" s="14" t="s">
        <v>3374</v>
      </c>
      <c r="H1072">
        <v>2</v>
      </c>
      <c r="I1072">
        <v>5</v>
      </c>
      <c r="J1072" s="3">
        <v>2005</v>
      </c>
      <c r="K1072" s="3" t="s">
        <v>3468</v>
      </c>
      <c r="L1072">
        <v>101</v>
      </c>
      <c r="M1072" t="s">
        <v>3205</v>
      </c>
      <c r="N1072" t="s">
        <v>3404</v>
      </c>
      <c r="O1072" s="10" t="s">
        <v>3405</v>
      </c>
      <c r="P1072" t="s">
        <v>3406</v>
      </c>
      <c r="Q1072" t="s">
        <v>3058</v>
      </c>
      <c r="R1072" t="s">
        <v>3502</v>
      </c>
      <c r="S1072" t="s">
        <v>3060</v>
      </c>
      <c r="T1072" t="s">
        <v>3059</v>
      </c>
      <c r="U1072" t="s">
        <v>2861</v>
      </c>
      <c r="V1072" t="s">
        <v>3061</v>
      </c>
      <c r="W1072" t="s">
        <v>3062</v>
      </c>
      <c r="X1072" t="s">
        <v>2857</v>
      </c>
    </row>
    <row r="1073" spans="1:24" hidden="1" x14ac:dyDescent="0.25">
      <c r="A1073">
        <v>10423</v>
      </c>
      <c r="B1073">
        <v>31</v>
      </c>
      <c r="C1073" s="2">
        <v>53.72</v>
      </c>
      <c r="D1073" s="3">
        <v>3</v>
      </c>
      <c r="E1073" s="4">
        <f>Table1[[#This Row],[PRICEEACH]]*Table1[[#This Row],[QUANTITYORDERED]]</f>
        <v>1665.32</v>
      </c>
      <c r="F1073" s="1">
        <v>38477</v>
      </c>
      <c r="G1073" s="14" t="s">
        <v>3374</v>
      </c>
      <c r="H1073">
        <v>2</v>
      </c>
      <c r="I1073">
        <v>5</v>
      </c>
      <c r="J1073" s="3">
        <v>2005</v>
      </c>
      <c r="K1073" s="3" t="s">
        <v>3468</v>
      </c>
      <c r="L1073">
        <v>62</v>
      </c>
      <c r="M1073" t="s">
        <v>3206</v>
      </c>
      <c r="N1073" t="s">
        <v>3404</v>
      </c>
      <c r="O1073" s="10" t="s">
        <v>3405</v>
      </c>
      <c r="P1073" t="s">
        <v>3406</v>
      </c>
      <c r="Q1073" t="s">
        <v>3058</v>
      </c>
      <c r="R1073" t="s">
        <v>3502</v>
      </c>
      <c r="S1073" t="s">
        <v>3060</v>
      </c>
      <c r="T1073" t="s">
        <v>3059</v>
      </c>
      <c r="U1073" t="s">
        <v>2861</v>
      </c>
      <c r="V1073" t="s">
        <v>3061</v>
      </c>
      <c r="W1073" t="s">
        <v>3062</v>
      </c>
      <c r="X1073" t="s">
        <v>2857</v>
      </c>
    </row>
    <row r="1074" spans="1:24" hidden="1" x14ac:dyDescent="0.25">
      <c r="A1074">
        <v>10423</v>
      </c>
      <c r="B1074">
        <v>21</v>
      </c>
      <c r="C1074" s="2">
        <v>84.82</v>
      </c>
      <c r="D1074" s="3">
        <v>2</v>
      </c>
      <c r="E1074" s="4">
        <f>Table1[[#This Row],[PRICEEACH]]*Table1[[#This Row],[QUANTITYORDERED]]</f>
        <v>1781.2199999999998</v>
      </c>
      <c r="F1074" s="1">
        <v>38477</v>
      </c>
      <c r="G1074" s="14" t="s">
        <v>3374</v>
      </c>
      <c r="H1074">
        <v>2</v>
      </c>
      <c r="I1074">
        <v>5</v>
      </c>
      <c r="J1074" s="3">
        <v>2005</v>
      </c>
      <c r="K1074" s="3" t="s">
        <v>3468</v>
      </c>
      <c r="L1074">
        <v>104</v>
      </c>
      <c r="M1074" t="s">
        <v>3209</v>
      </c>
      <c r="N1074" t="s">
        <v>3404</v>
      </c>
      <c r="O1074" s="10" t="s">
        <v>3405</v>
      </c>
      <c r="P1074" t="s">
        <v>3406</v>
      </c>
      <c r="Q1074" t="s">
        <v>3058</v>
      </c>
      <c r="R1074" t="s">
        <v>3502</v>
      </c>
      <c r="S1074" t="s">
        <v>3060</v>
      </c>
      <c r="T1074" t="s">
        <v>3059</v>
      </c>
      <c r="U1074" t="s">
        <v>2861</v>
      </c>
      <c r="V1074" t="s">
        <v>3061</v>
      </c>
      <c r="W1074" t="s">
        <v>3062</v>
      </c>
      <c r="X1074" t="s">
        <v>2857</v>
      </c>
    </row>
    <row r="1075" spans="1:24" hidden="1" x14ac:dyDescent="0.25">
      <c r="A1075">
        <v>10423</v>
      </c>
      <c r="B1075">
        <v>21</v>
      </c>
      <c r="C1075" s="2">
        <v>89.29</v>
      </c>
      <c r="D1075" s="3">
        <v>5</v>
      </c>
      <c r="E1075" s="4">
        <f>Table1[[#This Row],[PRICEEACH]]*Table1[[#This Row],[QUANTITYORDERED]]</f>
        <v>1875.0900000000001</v>
      </c>
      <c r="F1075" s="1">
        <v>38477</v>
      </c>
      <c r="G1075" s="14" t="s">
        <v>3374</v>
      </c>
      <c r="H1075">
        <v>2</v>
      </c>
      <c r="I1075">
        <v>5</v>
      </c>
      <c r="J1075" s="3">
        <v>2005</v>
      </c>
      <c r="K1075" s="3" t="s">
        <v>3468</v>
      </c>
      <c r="L1075">
        <v>99</v>
      </c>
      <c r="M1075" t="s">
        <v>3215</v>
      </c>
      <c r="N1075" t="s">
        <v>3404</v>
      </c>
      <c r="O1075" s="10" t="s">
        <v>3405</v>
      </c>
      <c r="P1075" t="s">
        <v>3406</v>
      </c>
      <c r="Q1075" t="s">
        <v>3058</v>
      </c>
      <c r="R1075" t="s">
        <v>3502</v>
      </c>
      <c r="S1075" t="s">
        <v>3060</v>
      </c>
      <c r="T1075" t="s">
        <v>3059</v>
      </c>
      <c r="U1075" t="s">
        <v>2861</v>
      </c>
      <c r="V1075" t="s">
        <v>3061</v>
      </c>
      <c r="W1075" t="s">
        <v>3062</v>
      </c>
      <c r="X1075" t="s">
        <v>2857</v>
      </c>
    </row>
    <row r="1076" spans="1:24" hidden="1" x14ac:dyDescent="0.25">
      <c r="A1076">
        <v>10423</v>
      </c>
      <c r="B1076">
        <v>28</v>
      </c>
      <c r="C1076" s="2">
        <v>78.89</v>
      </c>
      <c r="D1076" s="3">
        <v>4</v>
      </c>
      <c r="E1076" s="4">
        <f>Table1[[#This Row],[PRICEEACH]]*Table1[[#This Row],[QUANTITYORDERED]]</f>
        <v>2208.92</v>
      </c>
      <c r="F1076" s="1">
        <v>38477</v>
      </c>
      <c r="G1076" s="14" t="s">
        <v>3374</v>
      </c>
      <c r="H1076">
        <v>2</v>
      </c>
      <c r="I1076">
        <v>5</v>
      </c>
      <c r="J1076" s="3">
        <v>2005</v>
      </c>
      <c r="K1076" s="3" t="s">
        <v>3468</v>
      </c>
      <c r="L1076">
        <v>97</v>
      </c>
      <c r="M1076" t="s">
        <v>3253</v>
      </c>
      <c r="N1076" t="s">
        <v>3404</v>
      </c>
      <c r="O1076" s="10" t="s">
        <v>3405</v>
      </c>
      <c r="P1076" t="s">
        <v>3406</v>
      </c>
      <c r="Q1076" t="s">
        <v>3058</v>
      </c>
      <c r="R1076" t="s">
        <v>3502</v>
      </c>
      <c r="S1076" t="s">
        <v>3060</v>
      </c>
      <c r="T1076" t="s">
        <v>3059</v>
      </c>
      <c r="U1076" t="s">
        <v>2861</v>
      </c>
      <c r="V1076" t="s">
        <v>3061</v>
      </c>
      <c r="W1076" t="s">
        <v>3062</v>
      </c>
      <c r="X1076" t="s">
        <v>2857</v>
      </c>
    </row>
    <row r="1077" spans="1:24" hidden="1" x14ac:dyDescent="0.25">
      <c r="A1077">
        <v>10424</v>
      </c>
      <c r="B1077">
        <v>26</v>
      </c>
      <c r="C1077" s="2">
        <v>59.87</v>
      </c>
      <c r="D1077" s="3">
        <v>4</v>
      </c>
      <c r="E1077" s="4">
        <f>Table1[[#This Row],[PRICEEACH]]*Table1[[#This Row],[QUANTITYORDERED]]</f>
        <v>1556.62</v>
      </c>
      <c r="F1077" s="1">
        <v>38477</v>
      </c>
      <c r="G1077" s="14" t="s">
        <v>3374</v>
      </c>
      <c r="H1077">
        <v>2</v>
      </c>
      <c r="I1077">
        <v>5</v>
      </c>
      <c r="J1077" s="3">
        <v>2005</v>
      </c>
      <c r="K1077" s="3" t="s">
        <v>3468</v>
      </c>
      <c r="L1077">
        <v>50</v>
      </c>
      <c r="M1077" t="s">
        <v>3224</v>
      </c>
      <c r="N1077" t="s">
        <v>3329</v>
      </c>
      <c r="O1077" s="10" t="s">
        <v>3330</v>
      </c>
      <c r="P1077" t="s">
        <v>2946</v>
      </c>
      <c r="Q1077" t="s">
        <v>2947</v>
      </c>
      <c r="R1077" t="s">
        <v>3485</v>
      </c>
      <c r="S1077" t="s">
        <v>2948</v>
      </c>
      <c r="T1077">
        <v>28034</v>
      </c>
      <c r="U1077" t="s">
        <v>2861</v>
      </c>
      <c r="V1077" t="s">
        <v>2949</v>
      </c>
      <c r="W1077" t="s">
        <v>2950</v>
      </c>
      <c r="X1077" t="s">
        <v>2857</v>
      </c>
    </row>
    <row r="1078" spans="1:24" hidden="1" x14ac:dyDescent="0.25">
      <c r="A1078">
        <v>10424</v>
      </c>
      <c r="B1078">
        <v>44</v>
      </c>
      <c r="C1078" s="2">
        <v>61.41</v>
      </c>
      <c r="D1078" s="3">
        <v>2</v>
      </c>
      <c r="E1078" s="4">
        <f>Table1[[#This Row],[PRICEEACH]]*Table1[[#This Row],[QUANTITYORDERED]]</f>
        <v>2702.04</v>
      </c>
      <c r="F1078" s="1">
        <v>38477</v>
      </c>
      <c r="G1078" s="14" t="s">
        <v>3374</v>
      </c>
      <c r="H1078">
        <v>2</v>
      </c>
      <c r="I1078">
        <v>5</v>
      </c>
      <c r="J1078" s="3">
        <v>2005</v>
      </c>
      <c r="K1078" s="3" t="s">
        <v>3454</v>
      </c>
      <c r="L1078">
        <v>64</v>
      </c>
      <c r="M1078" t="s">
        <v>3261</v>
      </c>
      <c r="N1078" t="s">
        <v>3329</v>
      </c>
      <c r="O1078" s="10" t="s">
        <v>3330</v>
      </c>
      <c r="P1078" t="s">
        <v>2946</v>
      </c>
      <c r="Q1078" t="s">
        <v>2947</v>
      </c>
      <c r="R1078" t="s">
        <v>3485</v>
      </c>
      <c r="S1078" t="s">
        <v>2948</v>
      </c>
      <c r="T1078">
        <v>28034</v>
      </c>
      <c r="U1078" t="s">
        <v>2861</v>
      </c>
      <c r="V1078" t="s">
        <v>2949</v>
      </c>
      <c r="W1078" t="s">
        <v>2950</v>
      </c>
      <c r="X1078" t="s">
        <v>2857</v>
      </c>
    </row>
    <row r="1079" spans="1:24" hidden="1" x14ac:dyDescent="0.25">
      <c r="A1079">
        <v>10424</v>
      </c>
      <c r="B1079">
        <v>46</v>
      </c>
      <c r="C1079" s="2">
        <v>80.92</v>
      </c>
      <c r="D1079" s="3">
        <v>1</v>
      </c>
      <c r="E1079" s="4">
        <f>Table1[[#This Row],[PRICEEACH]]*Table1[[#This Row],[QUANTITYORDERED]]</f>
        <v>3722.32</v>
      </c>
      <c r="F1079" s="1">
        <v>38477</v>
      </c>
      <c r="G1079" s="14" t="s">
        <v>3374</v>
      </c>
      <c r="H1079">
        <v>2</v>
      </c>
      <c r="I1079">
        <v>5</v>
      </c>
      <c r="J1079" s="3">
        <v>2005</v>
      </c>
      <c r="K1079" s="3" t="s">
        <v>3331</v>
      </c>
      <c r="L1079">
        <v>101</v>
      </c>
      <c r="M1079" t="s">
        <v>3274</v>
      </c>
      <c r="N1079" t="s">
        <v>3329</v>
      </c>
      <c r="O1079" s="10" t="s">
        <v>3330</v>
      </c>
      <c r="P1079" t="s">
        <v>2946</v>
      </c>
      <c r="Q1079" t="s">
        <v>2947</v>
      </c>
      <c r="R1079" t="s">
        <v>3485</v>
      </c>
      <c r="S1079" t="s">
        <v>2948</v>
      </c>
      <c r="T1079">
        <v>28034</v>
      </c>
      <c r="U1079" t="s">
        <v>2861</v>
      </c>
      <c r="V1079" t="s">
        <v>2949</v>
      </c>
      <c r="W1079" t="s">
        <v>2950</v>
      </c>
      <c r="X1079" t="s">
        <v>2867</v>
      </c>
    </row>
    <row r="1080" spans="1:24" hidden="1" x14ac:dyDescent="0.25">
      <c r="A1080">
        <v>10424</v>
      </c>
      <c r="B1080">
        <v>49</v>
      </c>
      <c r="C1080" s="2">
        <v>100</v>
      </c>
      <c r="D1080" s="3">
        <v>3</v>
      </c>
      <c r="E1080" s="4">
        <f>Table1[[#This Row],[PRICEEACH]]*Table1[[#This Row],[QUANTITYORDERED]]</f>
        <v>4900</v>
      </c>
      <c r="F1080" s="1">
        <v>38477</v>
      </c>
      <c r="G1080" s="14" t="s">
        <v>3374</v>
      </c>
      <c r="H1080">
        <v>2</v>
      </c>
      <c r="I1080">
        <v>5</v>
      </c>
      <c r="J1080" s="3">
        <v>2005</v>
      </c>
      <c r="K1080" s="3" t="s">
        <v>3454</v>
      </c>
      <c r="L1080">
        <v>136</v>
      </c>
      <c r="M1080" t="s">
        <v>3141</v>
      </c>
      <c r="N1080" t="s">
        <v>3329</v>
      </c>
      <c r="O1080" s="10" t="s">
        <v>3330</v>
      </c>
      <c r="P1080" t="s">
        <v>2946</v>
      </c>
      <c r="Q1080" t="s">
        <v>2947</v>
      </c>
      <c r="R1080" t="s">
        <v>3485</v>
      </c>
      <c r="S1080" t="s">
        <v>2948</v>
      </c>
      <c r="T1080">
        <v>28034</v>
      </c>
      <c r="U1080" t="s">
        <v>2861</v>
      </c>
      <c r="V1080" t="s">
        <v>2949</v>
      </c>
      <c r="W1080" t="s">
        <v>2950</v>
      </c>
      <c r="X1080" t="s">
        <v>2931</v>
      </c>
    </row>
    <row r="1081" spans="1:24" hidden="1" x14ac:dyDescent="0.25">
      <c r="A1081">
        <v>10424</v>
      </c>
      <c r="B1081">
        <v>50</v>
      </c>
      <c r="C1081" s="2">
        <v>100</v>
      </c>
      <c r="D1081" s="3">
        <v>6</v>
      </c>
      <c r="E1081" s="4">
        <f>Table1[[#This Row],[PRICEEACH]]*Table1[[#This Row],[QUANTITYORDERED]]</f>
        <v>5000</v>
      </c>
      <c r="F1081" s="1">
        <v>38477</v>
      </c>
      <c r="G1081" s="14" t="s">
        <v>3374</v>
      </c>
      <c r="H1081">
        <v>2</v>
      </c>
      <c r="I1081">
        <v>5</v>
      </c>
      <c r="J1081" s="3">
        <v>2005</v>
      </c>
      <c r="K1081" s="3" t="s">
        <v>3331</v>
      </c>
      <c r="L1081">
        <v>214</v>
      </c>
      <c r="M1081" t="s">
        <v>2951</v>
      </c>
      <c r="N1081" t="s">
        <v>3329</v>
      </c>
      <c r="O1081" s="10" t="s">
        <v>3330</v>
      </c>
      <c r="P1081" t="s">
        <v>2946</v>
      </c>
      <c r="Q1081" t="s">
        <v>2947</v>
      </c>
      <c r="R1081" t="s">
        <v>3485</v>
      </c>
      <c r="S1081" t="s">
        <v>2948</v>
      </c>
      <c r="T1081">
        <v>28034</v>
      </c>
      <c r="U1081" t="s">
        <v>2861</v>
      </c>
      <c r="V1081" t="s">
        <v>2949</v>
      </c>
      <c r="W1081" t="s">
        <v>2950</v>
      </c>
      <c r="X1081" t="s">
        <v>2931</v>
      </c>
    </row>
    <row r="1082" spans="1:24" hidden="1" x14ac:dyDescent="0.25">
      <c r="A1082">
        <v>10424</v>
      </c>
      <c r="B1082">
        <v>54</v>
      </c>
      <c r="C1082" s="2">
        <v>100</v>
      </c>
      <c r="D1082" s="3">
        <v>5</v>
      </c>
      <c r="E1082" s="4">
        <f>Table1[[#This Row],[PRICEEACH]]*Table1[[#This Row],[QUANTITYORDERED]]</f>
        <v>5400</v>
      </c>
      <c r="F1082" s="1">
        <v>38477</v>
      </c>
      <c r="G1082" s="14" t="s">
        <v>3374</v>
      </c>
      <c r="H1082">
        <v>2</v>
      </c>
      <c r="I1082">
        <v>5</v>
      </c>
      <c r="J1082" s="3">
        <v>2005</v>
      </c>
      <c r="K1082" s="3" t="s">
        <v>3454</v>
      </c>
      <c r="L1082">
        <v>116</v>
      </c>
      <c r="M1082" t="s">
        <v>3162</v>
      </c>
      <c r="N1082" t="s">
        <v>3329</v>
      </c>
      <c r="O1082" s="10" t="s">
        <v>3330</v>
      </c>
      <c r="P1082" t="s">
        <v>2946</v>
      </c>
      <c r="Q1082" t="s">
        <v>2947</v>
      </c>
      <c r="R1082" t="s">
        <v>3485</v>
      </c>
      <c r="S1082" t="s">
        <v>2948</v>
      </c>
      <c r="T1082">
        <v>28034</v>
      </c>
      <c r="U1082" t="s">
        <v>2861</v>
      </c>
      <c r="V1082" t="s">
        <v>2949</v>
      </c>
      <c r="W1082" t="s">
        <v>2950</v>
      </c>
      <c r="X1082" t="s">
        <v>2931</v>
      </c>
    </row>
    <row r="1083" spans="1:24" hidden="1" x14ac:dyDescent="0.25">
      <c r="A1083">
        <v>10425</v>
      </c>
      <c r="B1083">
        <v>11</v>
      </c>
      <c r="C1083" s="2">
        <v>43.83</v>
      </c>
      <c r="D1083" s="3">
        <v>6</v>
      </c>
      <c r="E1083" s="4">
        <f>Table1[[#This Row],[PRICEEACH]]*Table1[[#This Row],[QUANTITYORDERED]]</f>
        <v>482.13</v>
      </c>
      <c r="F1083" s="1">
        <v>38477</v>
      </c>
      <c r="G1083" s="14" t="s">
        <v>3374</v>
      </c>
      <c r="H1083">
        <v>2</v>
      </c>
      <c r="I1083">
        <v>5</v>
      </c>
      <c r="J1083" s="3">
        <v>2005</v>
      </c>
      <c r="K1083" s="3" t="s">
        <v>3454</v>
      </c>
      <c r="L1083">
        <v>54</v>
      </c>
      <c r="M1083" t="s">
        <v>3259</v>
      </c>
      <c r="N1083" t="s">
        <v>3310</v>
      </c>
      <c r="O1083" s="10" t="s">
        <v>2906</v>
      </c>
      <c r="P1083" t="s">
        <v>2907</v>
      </c>
      <c r="Q1083" t="s">
        <v>2908</v>
      </c>
      <c r="R1083" t="s">
        <v>3519</v>
      </c>
      <c r="S1083" t="s">
        <v>2860</v>
      </c>
      <c r="T1083">
        <v>44000</v>
      </c>
      <c r="U1083" t="s">
        <v>2861</v>
      </c>
      <c r="V1083" t="s">
        <v>2909</v>
      </c>
      <c r="W1083" t="s">
        <v>2910</v>
      </c>
      <c r="X1083" t="s">
        <v>2857</v>
      </c>
    </row>
    <row r="1084" spans="1:24" hidden="1" x14ac:dyDescent="0.25">
      <c r="A1084">
        <v>10425</v>
      </c>
      <c r="B1084">
        <v>19</v>
      </c>
      <c r="C1084" s="2">
        <v>49.22</v>
      </c>
      <c r="D1084" s="3">
        <v>10</v>
      </c>
      <c r="E1084" s="4">
        <f>Table1[[#This Row],[PRICEEACH]]*Table1[[#This Row],[QUANTITYORDERED]]</f>
        <v>935.18</v>
      </c>
      <c r="F1084" s="1">
        <v>38477</v>
      </c>
      <c r="G1084" s="14" t="s">
        <v>3374</v>
      </c>
      <c r="H1084">
        <v>2</v>
      </c>
      <c r="I1084">
        <v>5</v>
      </c>
      <c r="J1084" s="3">
        <v>2005</v>
      </c>
      <c r="K1084" s="3" t="s">
        <v>3454</v>
      </c>
      <c r="L1084">
        <v>60</v>
      </c>
      <c r="M1084" t="s">
        <v>3200</v>
      </c>
      <c r="N1084" t="s">
        <v>3310</v>
      </c>
      <c r="O1084" s="10" t="s">
        <v>2906</v>
      </c>
      <c r="P1084" t="s">
        <v>2907</v>
      </c>
      <c r="Q1084" t="s">
        <v>2908</v>
      </c>
      <c r="R1084" t="s">
        <v>3519</v>
      </c>
      <c r="S1084" t="s">
        <v>2860</v>
      </c>
      <c r="T1084">
        <v>44000</v>
      </c>
      <c r="U1084" t="s">
        <v>2861</v>
      </c>
      <c r="V1084" t="s">
        <v>2909</v>
      </c>
      <c r="W1084" t="s">
        <v>2910</v>
      </c>
      <c r="X1084" t="s">
        <v>2857</v>
      </c>
    </row>
    <row r="1085" spans="1:24" hidden="1" x14ac:dyDescent="0.25">
      <c r="A1085">
        <v>10425</v>
      </c>
      <c r="B1085">
        <v>31</v>
      </c>
      <c r="C1085" s="2">
        <v>33.24</v>
      </c>
      <c r="D1085" s="3">
        <v>5</v>
      </c>
      <c r="E1085" s="4">
        <f>Table1[[#This Row],[PRICEEACH]]*Table1[[#This Row],[QUANTITYORDERED]]</f>
        <v>1030.44</v>
      </c>
      <c r="F1085" s="1">
        <v>38477</v>
      </c>
      <c r="G1085" s="14" t="s">
        <v>3374</v>
      </c>
      <c r="H1085">
        <v>2</v>
      </c>
      <c r="I1085">
        <v>5</v>
      </c>
      <c r="J1085" s="3">
        <v>2005</v>
      </c>
      <c r="K1085" s="3" t="s">
        <v>3331</v>
      </c>
      <c r="L1085">
        <v>35</v>
      </c>
      <c r="M1085" t="s">
        <v>3239</v>
      </c>
      <c r="N1085" t="s">
        <v>3310</v>
      </c>
      <c r="O1085" s="10" t="s">
        <v>2906</v>
      </c>
      <c r="P1085" t="s">
        <v>2907</v>
      </c>
      <c r="Q1085" t="s">
        <v>2908</v>
      </c>
      <c r="R1085" t="s">
        <v>3519</v>
      </c>
      <c r="S1085" t="s">
        <v>2860</v>
      </c>
      <c r="T1085">
        <v>44000</v>
      </c>
      <c r="U1085" t="s">
        <v>2861</v>
      </c>
      <c r="V1085" t="s">
        <v>2909</v>
      </c>
      <c r="W1085" t="s">
        <v>2910</v>
      </c>
      <c r="X1085" t="s">
        <v>2857</v>
      </c>
    </row>
    <row r="1086" spans="1:24" hidden="1" x14ac:dyDescent="0.25">
      <c r="A1086">
        <v>10425</v>
      </c>
      <c r="B1086">
        <v>18</v>
      </c>
      <c r="C1086" s="2">
        <v>100</v>
      </c>
      <c r="D1086" s="3">
        <v>2</v>
      </c>
      <c r="E1086" s="4">
        <f>Table1[[#This Row],[PRICEEACH]]*Table1[[#This Row],[QUANTITYORDERED]]</f>
        <v>1800</v>
      </c>
      <c r="F1086" s="1">
        <v>38477</v>
      </c>
      <c r="G1086" s="14" t="s">
        <v>3374</v>
      </c>
      <c r="H1086">
        <v>2</v>
      </c>
      <c r="I1086">
        <v>5</v>
      </c>
      <c r="J1086" s="3">
        <v>2005</v>
      </c>
      <c r="K1086" s="3" t="s">
        <v>3454</v>
      </c>
      <c r="L1086">
        <v>115</v>
      </c>
      <c r="M1086" t="s">
        <v>3265</v>
      </c>
      <c r="N1086" t="s">
        <v>3310</v>
      </c>
      <c r="O1086" s="10" t="s">
        <v>2906</v>
      </c>
      <c r="P1086" t="s">
        <v>2907</v>
      </c>
      <c r="Q1086" t="s">
        <v>2908</v>
      </c>
      <c r="R1086" t="s">
        <v>3519</v>
      </c>
      <c r="S1086" t="s">
        <v>2860</v>
      </c>
      <c r="T1086">
        <v>44000</v>
      </c>
      <c r="U1086" t="s">
        <v>2861</v>
      </c>
      <c r="V1086" t="s">
        <v>2909</v>
      </c>
      <c r="W1086" t="s">
        <v>2910</v>
      </c>
      <c r="X1086" t="s">
        <v>2857</v>
      </c>
    </row>
    <row r="1087" spans="1:24" hidden="1" x14ac:dyDescent="0.25">
      <c r="A1087">
        <v>10425</v>
      </c>
      <c r="B1087">
        <v>55</v>
      </c>
      <c r="C1087" s="2">
        <v>46.82</v>
      </c>
      <c r="D1087" s="3">
        <v>1</v>
      </c>
      <c r="E1087" s="4">
        <f>Table1[[#This Row],[PRICEEACH]]*Table1[[#This Row],[QUANTITYORDERED]]</f>
        <v>2575.1</v>
      </c>
      <c r="F1087" s="1">
        <v>38477</v>
      </c>
      <c r="G1087" s="14" t="s">
        <v>3374</v>
      </c>
      <c r="H1087">
        <v>2</v>
      </c>
      <c r="I1087">
        <v>5</v>
      </c>
      <c r="J1087" s="3">
        <v>2005</v>
      </c>
      <c r="K1087" s="3" t="s">
        <v>3331</v>
      </c>
      <c r="L1087">
        <v>57</v>
      </c>
      <c r="M1087" t="s">
        <v>3228</v>
      </c>
      <c r="N1087" t="s">
        <v>3310</v>
      </c>
      <c r="O1087" s="10" t="s">
        <v>2906</v>
      </c>
      <c r="P1087" t="s">
        <v>2907</v>
      </c>
      <c r="Q1087" t="s">
        <v>2908</v>
      </c>
      <c r="R1087" t="s">
        <v>3519</v>
      </c>
      <c r="S1087" t="s">
        <v>2860</v>
      </c>
      <c r="T1087">
        <v>44000</v>
      </c>
      <c r="U1087" t="s">
        <v>2861</v>
      </c>
      <c r="V1087" t="s">
        <v>2909</v>
      </c>
      <c r="W1087" t="s">
        <v>2910</v>
      </c>
      <c r="X1087" t="s">
        <v>2857</v>
      </c>
    </row>
    <row r="1088" spans="1:24" hidden="1" x14ac:dyDescent="0.25">
      <c r="A1088">
        <v>10425</v>
      </c>
      <c r="B1088">
        <v>28</v>
      </c>
      <c r="C1088" s="2">
        <v>100</v>
      </c>
      <c r="D1088" s="3">
        <v>3</v>
      </c>
      <c r="E1088" s="4">
        <f>Table1[[#This Row],[PRICEEACH]]*Table1[[#This Row],[QUANTITYORDERED]]</f>
        <v>2800</v>
      </c>
      <c r="F1088" s="1">
        <v>38477</v>
      </c>
      <c r="G1088" s="14" t="s">
        <v>3374</v>
      </c>
      <c r="H1088">
        <v>2</v>
      </c>
      <c r="I1088">
        <v>5</v>
      </c>
      <c r="J1088" s="3">
        <v>2005</v>
      </c>
      <c r="K1088" s="3" t="s">
        <v>3331</v>
      </c>
      <c r="L1088">
        <v>163</v>
      </c>
      <c r="M1088" t="s">
        <v>3196</v>
      </c>
      <c r="N1088" t="s">
        <v>3310</v>
      </c>
      <c r="O1088" s="10" t="s">
        <v>2906</v>
      </c>
      <c r="P1088" t="s">
        <v>2907</v>
      </c>
      <c r="Q1088" t="s">
        <v>2908</v>
      </c>
      <c r="R1088" t="s">
        <v>3519</v>
      </c>
      <c r="S1088" t="s">
        <v>2860</v>
      </c>
      <c r="T1088">
        <v>44000</v>
      </c>
      <c r="U1088" t="s">
        <v>2861</v>
      </c>
      <c r="V1088" t="s">
        <v>2909</v>
      </c>
      <c r="W1088" t="s">
        <v>2910</v>
      </c>
      <c r="X1088" t="s">
        <v>2867</v>
      </c>
    </row>
    <row r="1089" spans="1:24" hidden="1" x14ac:dyDescent="0.25">
      <c r="A1089">
        <v>10425</v>
      </c>
      <c r="B1089">
        <v>28</v>
      </c>
      <c r="C1089" s="2">
        <v>100</v>
      </c>
      <c r="D1089" s="3">
        <v>8</v>
      </c>
      <c r="E1089" s="4">
        <f>Table1[[#This Row],[PRICEEACH]]*Table1[[#This Row],[QUANTITYORDERED]]</f>
        <v>2800</v>
      </c>
      <c r="F1089" s="1">
        <v>38477</v>
      </c>
      <c r="G1089" s="14" t="s">
        <v>3374</v>
      </c>
      <c r="H1089">
        <v>2</v>
      </c>
      <c r="I1089">
        <v>5</v>
      </c>
      <c r="J1089" s="3">
        <v>2005</v>
      </c>
      <c r="K1089" s="3" t="s">
        <v>3331</v>
      </c>
      <c r="L1089">
        <v>169</v>
      </c>
      <c r="M1089" t="s">
        <v>3211</v>
      </c>
      <c r="N1089" t="s">
        <v>3310</v>
      </c>
      <c r="O1089" s="10" t="s">
        <v>2906</v>
      </c>
      <c r="P1089" t="s">
        <v>2907</v>
      </c>
      <c r="Q1089" t="s">
        <v>2908</v>
      </c>
      <c r="R1089" t="s">
        <v>3519</v>
      </c>
      <c r="S1089" t="s">
        <v>2860</v>
      </c>
      <c r="T1089">
        <v>44000</v>
      </c>
      <c r="U1089" t="s">
        <v>2861</v>
      </c>
      <c r="V1089" t="s">
        <v>2909</v>
      </c>
      <c r="W1089" t="s">
        <v>2910</v>
      </c>
      <c r="X1089" t="s">
        <v>2867</v>
      </c>
    </row>
    <row r="1090" spans="1:24" hidden="1" x14ac:dyDescent="0.25">
      <c r="A1090">
        <v>10425</v>
      </c>
      <c r="B1090">
        <v>33</v>
      </c>
      <c r="C1090" s="2">
        <v>100</v>
      </c>
      <c r="D1090" s="3">
        <v>4</v>
      </c>
      <c r="E1090" s="4">
        <f>Table1[[#This Row],[PRICEEACH]]*Table1[[#This Row],[QUANTITYORDERED]]</f>
        <v>3300</v>
      </c>
      <c r="F1090" s="1">
        <v>38477</v>
      </c>
      <c r="G1090" s="14" t="s">
        <v>3374</v>
      </c>
      <c r="H1090">
        <v>2</v>
      </c>
      <c r="I1090">
        <v>5</v>
      </c>
      <c r="J1090" s="3">
        <v>2005</v>
      </c>
      <c r="K1090" s="3" t="s">
        <v>3454</v>
      </c>
      <c r="L1090">
        <v>118</v>
      </c>
      <c r="M1090" t="s">
        <v>3150</v>
      </c>
      <c r="N1090" t="s">
        <v>3310</v>
      </c>
      <c r="O1090" s="10" t="s">
        <v>2906</v>
      </c>
      <c r="P1090" t="s">
        <v>2907</v>
      </c>
      <c r="Q1090" t="s">
        <v>2908</v>
      </c>
      <c r="R1090" t="s">
        <v>3519</v>
      </c>
      <c r="S1090" t="s">
        <v>2860</v>
      </c>
      <c r="T1090">
        <v>44000</v>
      </c>
      <c r="U1090" t="s">
        <v>2861</v>
      </c>
      <c r="V1090" t="s">
        <v>2909</v>
      </c>
      <c r="W1090" t="s">
        <v>2910</v>
      </c>
      <c r="X1090" t="s">
        <v>2867</v>
      </c>
    </row>
    <row r="1091" spans="1:24" hidden="1" x14ac:dyDescent="0.25">
      <c r="A1091">
        <v>10425</v>
      </c>
      <c r="B1091">
        <v>41</v>
      </c>
      <c r="C1091" s="2">
        <v>86.68</v>
      </c>
      <c r="D1091" s="3">
        <v>11</v>
      </c>
      <c r="E1091" s="4">
        <f>Table1[[#This Row],[PRICEEACH]]*Table1[[#This Row],[QUANTITYORDERED]]</f>
        <v>3553.88</v>
      </c>
      <c r="F1091" s="1">
        <v>38477</v>
      </c>
      <c r="G1091" s="14" t="s">
        <v>3374</v>
      </c>
      <c r="H1091">
        <v>2</v>
      </c>
      <c r="I1091">
        <v>5</v>
      </c>
      <c r="J1091" s="3">
        <v>2005</v>
      </c>
      <c r="K1091" s="3" t="s">
        <v>3454</v>
      </c>
      <c r="L1091">
        <v>96</v>
      </c>
      <c r="M1091" t="s">
        <v>3256</v>
      </c>
      <c r="N1091" t="s">
        <v>3310</v>
      </c>
      <c r="O1091" s="10" t="s">
        <v>2906</v>
      </c>
      <c r="P1091" t="s">
        <v>2907</v>
      </c>
      <c r="Q1091" t="s">
        <v>2908</v>
      </c>
      <c r="R1091" t="s">
        <v>3519</v>
      </c>
      <c r="S1091" t="s">
        <v>2860</v>
      </c>
      <c r="T1091">
        <v>44000</v>
      </c>
      <c r="U1091" t="s">
        <v>2861</v>
      </c>
      <c r="V1091" t="s">
        <v>2909</v>
      </c>
      <c r="W1091" t="s">
        <v>2910</v>
      </c>
      <c r="X1091" t="s">
        <v>2867</v>
      </c>
    </row>
    <row r="1092" spans="1:24" hidden="1" x14ac:dyDescent="0.25">
      <c r="A1092">
        <v>10425</v>
      </c>
      <c r="B1092">
        <v>38</v>
      </c>
      <c r="C1092" s="2">
        <v>99.41</v>
      </c>
      <c r="D1092" s="3">
        <v>7</v>
      </c>
      <c r="E1092" s="4">
        <f>Table1[[#This Row],[PRICEEACH]]*Table1[[#This Row],[QUANTITYORDERED]]</f>
        <v>3777.58</v>
      </c>
      <c r="F1092" s="1">
        <v>38477</v>
      </c>
      <c r="G1092" s="14" t="s">
        <v>3374</v>
      </c>
      <c r="H1092">
        <v>2</v>
      </c>
      <c r="I1092">
        <v>5</v>
      </c>
      <c r="J1092" s="3">
        <v>2005</v>
      </c>
      <c r="K1092" s="3" t="s">
        <v>3454</v>
      </c>
      <c r="L1092">
        <v>122</v>
      </c>
      <c r="M1092" t="s">
        <v>3198</v>
      </c>
      <c r="N1092" t="s">
        <v>3310</v>
      </c>
      <c r="O1092" s="10" t="s">
        <v>2906</v>
      </c>
      <c r="P1092" t="s">
        <v>2907</v>
      </c>
      <c r="Q1092" t="s">
        <v>2908</v>
      </c>
      <c r="R1092" t="s">
        <v>3519</v>
      </c>
      <c r="S1092" t="s">
        <v>2860</v>
      </c>
      <c r="T1092">
        <v>44000</v>
      </c>
      <c r="U1092" t="s">
        <v>2861</v>
      </c>
      <c r="V1092" t="s">
        <v>2909</v>
      </c>
      <c r="W1092" t="s">
        <v>2910</v>
      </c>
      <c r="X1092" t="s">
        <v>2867</v>
      </c>
    </row>
    <row r="1093" spans="1:24" hidden="1" x14ac:dyDescent="0.25">
      <c r="A1093">
        <v>10425</v>
      </c>
      <c r="B1093">
        <v>38</v>
      </c>
      <c r="C1093" s="2">
        <v>100</v>
      </c>
      <c r="D1093" s="3">
        <v>12</v>
      </c>
      <c r="E1093" s="4">
        <f>Table1[[#This Row],[PRICEEACH]]*Table1[[#This Row],[QUANTITYORDERED]]</f>
        <v>3800</v>
      </c>
      <c r="F1093" s="1">
        <v>38477</v>
      </c>
      <c r="G1093" s="14" t="s">
        <v>3374</v>
      </c>
      <c r="H1093">
        <v>2</v>
      </c>
      <c r="I1093">
        <v>5</v>
      </c>
      <c r="J1093" s="3">
        <v>2005</v>
      </c>
      <c r="K1093" s="3" t="s">
        <v>3331</v>
      </c>
      <c r="L1093">
        <v>147</v>
      </c>
      <c r="M1093" t="s">
        <v>3079</v>
      </c>
      <c r="N1093" t="s">
        <v>3310</v>
      </c>
      <c r="O1093" s="10" t="s">
        <v>2906</v>
      </c>
      <c r="P1093" t="s">
        <v>2907</v>
      </c>
      <c r="Q1093" t="s">
        <v>2908</v>
      </c>
      <c r="R1093" t="s">
        <v>3519</v>
      </c>
      <c r="S1093" t="s">
        <v>2860</v>
      </c>
      <c r="T1093">
        <v>44000</v>
      </c>
      <c r="U1093" t="s">
        <v>2861</v>
      </c>
      <c r="V1093" t="s">
        <v>2909</v>
      </c>
      <c r="W1093" t="s">
        <v>2910</v>
      </c>
      <c r="X1093" t="s">
        <v>2867</v>
      </c>
    </row>
    <row r="1094" spans="1:24" hidden="1" x14ac:dyDescent="0.25">
      <c r="A1094">
        <v>10425</v>
      </c>
      <c r="B1094">
        <v>38</v>
      </c>
      <c r="C1094" s="2">
        <v>100</v>
      </c>
      <c r="D1094" s="3">
        <v>13</v>
      </c>
      <c r="E1094" s="4">
        <f>Table1[[#This Row],[PRICEEACH]]*Table1[[#This Row],[QUANTITYORDERED]]</f>
        <v>3800</v>
      </c>
      <c r="F1094" s="1">
        <v>38477</v>
      </c>
      <c r="G1094" s="14" t="s">
        <v>3374</v>
      </c>
      <c r="H1094">
        <v>2</v>
      </c>
      <c r="I1094">
        <v>5</v>
      </c>
      <c r="J1094" s="3">
        <v>2005</v>
      </c>
      <c r="K1094" s="3" t="s">
        <v>3454</v>
      </c>
      <c r="L1094">
        <v>121</v>
      </c>
      <c r="M1094" t="s">
        <v>3223</v>
      </c>
      <c r="N1094" t="s">
        <v>3310</v>
      </c>
      <c r="O1094" s="10" t="s">
        <v>2906</v>
      </c>
      <c r="P1094" t="s">
        <v>2907</v>
      </c>
      <c r="Q1094" t="s">
        <v>2908</v>
      </c>
      <c r="R1094" t="s">
        <v>3519</v>
      </c>
      <c r="S1094" t="s">
        <v>2860</v>
      </c>
      <c r="T1094">
        <v>44000</v>
      </c>
      <c r="U1094" t="s">
        <v>2861</v>
      </c>
      <c r="V1094" t="s">
        <v>2909</v>
      </c>
      <c r="W1094" t="s">
        <v>2910</v>
      </c>
      <c r="X1094" t="s">
        <v>2867</v>
      </c>
    </row>
    <row r="1095" spans="1:24" hidden="1" x14ac:dyDescent="0.25">
      <c r="A1095">
        <v>10425</v>
      </c>
      <c r="B1095">
        <v>49</v>
      </c>
      <c r="C1095" s="2">
        <v>100</v>
      </c>
      <c r="D1095" s="3">
        <v>9</v>
      </c>
      <c r="E1095" s="4">
        <f>Table1[[#This Row],[PRICEEACH]]*Table1[[#This Row],[QUANTITYORDERED]]</f>
        <v>4900</v>
      </c>
      <c r="F1095" s="1">
        <v>38477</v>
      </c>
      <c r="G1095" s="14" t="s">
        <v>3374</v>
      </c>
      <c r="H1095">
        <v>2</v>
      </c>
      <c r="I1095">
        <v>5</v>
      </c>
      <c r="J1095" s="3">
        <v>2005</v>
      </c>
      <c r="K1095" s="3" t="s">
        <v>3454</v>
      </c>
      <c r="L1095">
        <v>127</v>
      </c>
      <c r="M1095" t="s">
        <v>3236</v>
      </c>
      <c r="N1095" t="s">
        <v>3310</v>
      </c>
      <c r="O1095" s="10" t="s">
        <v>2906</v>
      </c>
      <c r="P1095" t="s">
        <v>2907</v>
      </c>
      <c r="Q1095" t="s">
        <v>2908</v>
      </c>
      <c r="R1095" t="s">
        <v>3519</v>
      </c>
      <c r="S1095" t="s">
        <v>2860</v>
      </c>
      <c r="T1095">
        <v>44000</v>
      </c>
      <c r="U1095" t="s">
        <v>2861</v>
      </c>
      <c r="V1095" t="s">
        <v>2909</v>
      </c>
      <c r="W1095" t="s">
        <v>2910</v>
      </c>
      <c r="X1095" t="s">
        <v>2867</v>
      </c>
    </row>
    <row r="1096" spans="1:24" hidden="1" x14ac:dyDescent="0.25">
      <c r="A1096">
        <v>10131</v>
      </c>
      <c r="B1096">
        <v>22</v>
      </c>
      <c r="C1096" s="2">
        <v>85.99</v>
      </c>
      <c r="D1096" s="3">
        <v>8</v>
      </c>
      <c r="E1096" s="4">
        <f>Table1[[#This Row],[PRICEEACH]]*Table1[[#This Row],[QUANTITYORDERED]]</f>
        <v>1891.78</v>
      </c>
      <c r="F1096" s="1">
        <v>37773</v>
      </c>
      <c r="G1096" s="12" t="s">
        <v>2848</v>
      </c>
      <c r="H1096">
        <v>2</v>
      </c>
      <c r="I1096">
        <v>6</v>
      </c>
      <c r="J1096" s="3">
        <v>2003</v>
      </c>
      <c r="K1096" s="3" t="s">
        <v>3207</v>
      </c>
      <c r="L1096">
        <v>90</v>
      </c>
      <c r="M1096" t="s">
        <v>3271</v>
      </c>
      <c r="N1096" t="s">
        <v>3473</v>
      </c>
      <c r="O1096" s="10">
        <v>2035554407</v>
      </c>
      <c r="P1096" t="s">
        <v>3474</v>
      </c>
      <c r="Q1096" t="s">
        <v>3147</v>
      </c>
      <c r="R1096" t="s">
        <v>2904</v>
      </c>
      <c r="S1096" t="s">
        <v>2853</v>
      </c>
      <c r="T1096">
        <v>97561</v>
      </c>
      <c r="U1096" t="s">
        <v>2854</v>
      </c>
      <c r="V1096" t="s">
        <v>3183</v>
      </c>
      <c r="W1096" t="s">
        <v>3184</v>
      </c>
      <c r="X1096" t="s">
        <v>2857</v>
      </c>
    </row>
    <row r="1097" spans="1:24" hidden="1" x14ac:dyDescent="0.25">
      <c r="A1097">
        <v>10131</v>
      </c>
      <c r="B1097">
        <v>21</v>
      </c>
      <c r="C1097" s="2">
        <v>100</v>
      </c>
      <c r="D1097" s="3">
        <v>4</v>
      </c>
      <c r="E1097" s="4">
        <f>Table1[[#This Row],[PRICEEACH]]*Table1[[#This Row],[QUANTITYORDERED]]</f>
        <v>2100</v>
      </c>
      <c r="F1097" s="1">
        <v>37773</v>
      </c>
      <c r="G1097" s="12" t="s">
        <v>2848</v>
      </c>
      <c r="H1097">
        <v>2</v>
      </c>
      <c r="I1097">
        <v>6</v>
      </c>
      <c r="J1097" s="3">
        <v>2003</v>
      </c>
      <c r="K1097" s="3" t="s">
        <v>3181</v>
      </c>
      <c r="L1097">
        <v>157</v>
      </c>
      <c r="M1097" t="s">
        <v>3182</v>
      </c>
      <c r="N1097" t="s">
        <v>3473</v>
      </c>
      <c r="O1097" s="10">
        <v>2035554407</v>
      </c>
      <c r="P1097" t="s">
        <v>3474</v>
      </c>
      <c r="Q1097" t="s">
        <v>3147</v>
      </c>
      <c r="R1097" t="s">
        <v>2904</v>
      </c>
      <c r="S1097" t="s">
        <v>2853</v>
      </c>
      <c r="T1097">
        <v>97561</v>
      </c>
      <c r="U1097" t="s">
        <v>2854</v>
      </c>
      <c r="V1097" t="s">
        <v>3183</v>
      </c>
      <c r="W1097" t="s">
        <v>3184</v>
      </c>
      <c r="X1097" t="s">
        <v>2857</v>
      </c>
    </row>
    <row r="1098" spans="1:24" hidden="1" x14ac:dyDescent="0.25">
      <c r="A1098">
        <v>10131</v>
      </c>
      <c r="B1098">
        <v>26</v>
      </c>
      <c r="C1098" s="2">
        <v>85.13</v>
      </c>
      <c r="D1098" s="3">
        <v>2</v>
      </c>
      <c r="E1098" s="4">
        <f>Table1[[#This Row],[PRICEEACH]]*Table1[[#This Row],[QUANTITYORDERED]]</f>
        <v>2213.38</v>
      </c>
      <c r="F1098" s="1">
        <v>37773</v>
      </c>
      <c r="G1098" s="12" t="s">
        <v>2848</v>
      </c>
      <c r="H1098">
        <v>2</v>
      </c>
      <c r="I1098">
        <v>6</v>
      </c>
      <c r="J1098" s="3">
        <v>2003</v>
      </c>
      <c r="K1098" s="3" t="s">
        <v>3181</v>
      </c>
      <c r="L1098">
        <v>74</v>
      </c>
      <c r="M1098" t="s">
        <v>3279</v>
      </c>
      <c r="N1098" t="s">
        <v>3473</v>
      </c>
      <c r="O1098" s="10">
        <v>2035554407</v>
      </c>
      <c r="P1098" t="s">
        <v>3474</v>
      </c>
      <c r="Q1098" t="s">
        <v>3147</v>
      </c>
      <c r="R1098" t="s">
        <v>2904</v>
      </c>
      <c r="S1098" t="s">
        <v>2853</v>
      </c>
      <c r="T1098">
        <v>97561</v>
      </c>
      <c r="U1098" t="s">
        <v>2854</v>
      </c>
      <c r="V1098" t="s">
        <v>3183</v>
      </c>
      <c r="W1098" t="s">
        <v>3184</v>
      </c>
      <c r="X1098" t="s">
        <v>2857</v>
      </c>
    </row>
    <row r="1099" spans="1:24" hidden="1" x14ac:dyDescent="0.25">
      <c r="A1099">
        <v>10131</v>
      </c>
      <c r="B1099">
        <v>35</v>
      </c>
      <c r="C1099" s="2">
        <v>67.14</v>
      </c>
      <c r="D1099" s="3">
        <v>5</v>
      </c>
      <c r="E1099" s="4">
        <f>Table1[[#This Row],[PRICEEACH]]*Table1[[#This Row],[QUANTITYORDERED]]</f>
        <v>2349.9</v>
      </c>
      <c r="F1099" s="1">
        <v>37773</v>
      </c>
      <c r="G1099" s="12" t="s">
        <v>2848</v>
      </c>
      <c r="H1099">
        <v>2</v>
      </c>
      <c r="I1099">
        <v>6</v>
      </c>
      <c r="J1099" s="3">
        <v>2003</v>
      </c>
      <c r="K1099" s="3" t="s">
        <v>3181</v>
      </c>
      <c r="L1099">
        <v>68</v>
      </c>
      <c r="M1099" t="s">
        <v>3240</v>
      </c>
      <c r="N1099" t="s">
        <v>3473</v>
      </c>
      <c r="O1099" s="10">
        <v>2035554407</v>
      </c>
      <c r="P1099" t="s">
        <v>3474</v>
      </c>
      <c r="Q1099" t="s">
        <v>3147</v>
      </c>
      <c r="R1099" t="s">
        <v>2904</v>
      </c>
      <c r="S1099" t="s">
        <v>2853</v>
      </c>
      <c r="T1099">
        <v>97561</v>
      </c>
      <c r="U1099" t="s">
        <v>2854</v>
      </c>
      <c r="V1099" t="s">
        <v>3183</v>
      </c>
      <c r="W1099" t="s">
        <v>3184</v>
      </c>
      <c r="X1099" t="s">
        <v>2857</v>
      </c>
    </row>
    <row r="1100" spans="1:24" hidden="1" x14ac:dyDescent="0.25">
      <c r="A1100">
        <v>10131</v>
      </c>
      <c r="B1100">
        <v>40</v>
      </c>
      <c r="C1100" s="2">
        <v>100</v>
      </c>
      <c r="D1100" s="3">
        <v>1</v>
      </c>
      <c r="E1100" s="4">
        <f>Table1[[#This Row],[PRICEEACH]]*Table1[[#This Row],[QUANTITYORDERED]]</f>
        <v>4000</v>
      </c>
      <c r="F1100" s="1">
        <v>37773</v>
      </c>
      <c r="G1100" s="12" t="s">
        <v>2848</v>
      </c>
      <c r="H1100">
        <v>2</v>
      </c>
      <c r="I1100">
        <v>6</v>
      </c>
      <c r="J1100" s="3">
        <v>2003</v>
      </c>
      <c r="K1100" s="3" t="s">
        <v>3181</v>
      </c>
      <c r="L1100">
        <v>99</v>
      </c>
      <c r="M1100" t="s">
        <v>3272</v>
      </c>
      <c r="N1100" t="s">
        <v>3473</v>
      </c>
      <c r="O1100" s="10">
        <v>2035554407</v>
      </c>
      <c r="P1100" t="s">
        <v>3474</v>
      </c>
      <c r="Q1100" t="s">
        <v>3147</v>
      </c>
      <c r="R1100" t="s">
        <v>2904</v>
      </c>
      <c r="S1100" t="s">
        <v>2853</v>
      </c>
      <c r="T1100">
        <v>97561</v>
      </c>
      <c r="U1100" t="s">
        <v>2854</v>
      </c>
      <c r="V1100" t="s">
        <v>3183</v>
      </c>
      <c r="W1100" t="s">
        <v>3184</v>
      </c>
      <c r="X1100" t="s">
        <v>2867</v>
      </c>
    </row>
    <row r="1101" spans="1:24" hidden="1" x14ac:dyDescent="0.25">
      <c r="A1101">
        <v>10131</v>
      </c>
      <c r="B1101">
        <v>50</v>
      </c>
      <c r="C1101" s="2">
        <v>81.89</v>
      </c>
      <c r="D1101" s="3">
        <v>3</v>
      </c>
      <c r="E1101" s="4">
        <f>Table1[[#This Row],[PRICEEACH]]*Table1[[#This Row],[QUANTITYORDERED]]</f>
        <v>4094.5</v>
      </c>
      <c r="F1101" s="1">
        <v>37773</v>
      </c>
      <c r="G1101" s="12" t="s">
        <v>2848</v>
      </c>
      <c r="H1101">
        <v>2</v>
      </c>
      <c r="I1101">
        <v>6</v>
      </c>
      <c r="J1101" s="3">
        <v>2003</v>
      </c>
      <c r="K1101" s="3" t="s">
        <v>3181</v>
      </c>
      <c r="L1101">
        <v>68</v>
      </c>
      <c r="M1101" t="s">
        <v>3250</v>
      </c>
      <c r="N1101" t="s">
        <v>3473</v>
      </c>
      <c r="O1101" s="10">
        <v>2035554407</v>
      </c>
      <c r="P1101" t="s">
        <v>3474</v>
      </c>
      <c r="Q1101" t="s">
        <v>3147</v>
      </c>
      <c r="R1101" t="s">
        <v>2904</v>
      </c>
      <c r="S1101" t="s">
        <v>2853</v>
      </c>
      <c r="T1101">
        <v>97561</v>
      </c>
      <c r="U1101" t="s">
        <v>2854</v>
      </c>
      <c r="V1101" t="s">
        <v>3183</v>
      </c>
      <c r="W1101" t="s">
        <v>3184</v>
      </c>
      <c r="X1101" t="s">
        <v>2867</v>
      </c>
    </row>
    <row r="1102" spans="1:24" hidden="1" x14ac:dyDescent="0.25">
      <c r="A1102">
        <v>10133</v>
      </c>
      <c r="B1102">
        <v>27</v>
      </c>
      <c r="C1102" s="2">
        <v>50.19</v>
      </c>
      <c r="D1102" s="3">
        <v>7</v>
      </c>
      <c r="E1102" s="4">
        <f>Table1[[#This Row],[PRICEEACH]]*Table1[[#This Row],[QUANTITYORDERED]]</f>
        <v>1355.1299999999999</v>
      </c>
      <c r="F1102" s="1">
        <v>37773</v>
      </c>
      <c r="G1102" s="12" t="s">
        <v>2848</v>
      </c>
      <c r="H1102">
        <v>2</v>
      </c>
      <c r="I1102">
        <v>6</v>
      </c>
      <c r="J1102" s="3">
        <v>2003</v>
      </c>
      <c r="K1102" s="3" t="s">
        <v>3468</v>
      </c>
      <c r="L1102">
        <v>43</v>
      </c>
      <c r="M1102" t="s">
        <v>3264</v>
      </c>
      <c r="N1102" t="s">
        <v>3329</v>
      </c>
      <c r="O1102" s="10" t="s">
        <v>3330</v>
      </c>
      <c r="P1102" t="s">
        <v>2946</v>
      </c>
      <c r="Q1102" t="s">
        <v>2947</v>
      </c>
      <c r="R1102" t="s">
        <v>3485</v>
      </c>
      <c r="S1102" t="s">
        <v>2948</v>
      </c>
      <c r="T1102">
        <v>28034</v>
      </c>
      <c r="U1102" t="s">
        <v>2861</v>
      </c>
      <c r="V1102" t="s">
        <v>2949</v>
      </c>
      <c r="W1102" t="s">
        <v>2950</v>
      </c>
      <c r="X1102" t="s">
        <v>2857</v>
      </c>
    </row>
    <row r="1103" spans="1:24" hidden="1" x14ac:dyDescent="0.25">
      <c r="A1103">
        <v>10133</v>
      </c>
      <c r="B1103">
        <v>24</v>
      </c>
      <c r="C1103" s="2">
        <v>77.64</v>
      </c>
      <c r="D1103" s="3">
        <v>8</v>
      </c>
      <c r="E1103" s="4">
        <f>Table1[[#This Row],[PRICEEACH]]*Table1[[#This Row],[QUANTITYORDERED]]</f>
        <v>1863.3600000000001</v>
      </c>
      <c r="F1103" s="1">
        <v>37773</v>
      </c>
      <c r="G1103" s="12" t="s">
        <v>2848</v>
      </c>
      <c r="H1103">
        <v>2</v>
      </c>
      <c r="I1103">
        <v>6</v>
      </c>
      <c r="J1103" s="3">
        <v>2003</v>
      </c>
      <c r="K1103" s="3" t="s">
        <v>3181</v>
      </c>
      <c r="L1103">
        <v>91</v>
      </c>
      <c r="M1103" t="s">
        <v>3269</v>
      </c>
      <c r="N1103" t="s">
        <v>3329</v>
      </c>
      <c r="O1103" s="10" t="s">
        <v>3330</v>
      </c>
      <c r="P1103" t="s">
        <v>2946</v>
      </c>
      <c r="Q1103" t="s">
        <v>2947</v>
      </c>
      <c r="R1103" t="s">
        <v>3485</v>
      </c>
      <c r="S1103" t="s">
        <v>2948</v>
      </c>
      <c r="T1103">
        <v>28034</v>
      </c>
      <c r="U1103" t="s">
        <v>2861</v>
      </c>
      <c r="V1103" t="s">
        <v>2949</v>
      </c>
      <c r="W1103" t="s">
        <v>2950</v>
      </c>
      <c r="X1103" t="s">
        <v>2857</v>
      </c>
    </row>
    <row r="1104" spans="1:24" hidden="1" x14ac:dyDescent="0.25">
      <c r="A1104">
        <v>10133</v>
      </c>
      <c r="B1104">
        <v>23</v>
      </c>
      <c r="C1104" s="2">
        <v>100</v>
      </c>
      <c r="D1104" s="3">
        <v>1</v>
      </c>
      <c r="E1104" s="4">
        <f>Table1[[#This Row],[PRICEEACH]]*Table1[[#This Row],[QUANTITYORDERED]]</f>
        <v>2300</v>
      </c>
      <c r="F1104" s="1">
        <v>37773</v>
      </c>
      <c r="G1104" s="12" t="s">
        <v>2848</v>
      </c>
      <c r="H1104">
        <v>2</v>
      </c>
      <c r="I1104">
        <v>6</v>
      </c>
      <c r="J1104" s="3">
        <v>2003</v>
      </c>
      <c r="K1104" s="3" t="s">
        <v>2849</v>
      </c>
      <c r="L1104">
        <v>99</v>
      </c>
      <c r="M1104" t="s">
        <v>3257</v>
      </c>
      <c r="N1104" t="s">
        <v>3329</v>
      </c>
      <c r="O1104" s="10" t="s">
        <v>3330</v>
      </c>
      <c r="P1104" t="s">
        <v>2946</v>
      </c>
      <c r="Q1104" t="s">
        <v>2947</v>
      </c>
      <c r="R1104" t="s">
        <v>3485</v>
      </c>
      <c r="S1104" t="s">
        <v>2948</v>
      </c>
      <c r="T1104">
        <v>28034</v>
      </c>
      <c r="U1104" t="s">
        <v>2861</v>
      </c>
      <c r="V1104" t="s">
        <v>2949</v>
      </c>
      <c r="W1104" t="s">
        <v>2950</v>
      </c>
      <c r="X1104" t="s">
        <v>2857</v>
      </c>
    </row>
    <row r="1105" spans="1:24" hidden="1" x14ac:dyDescent="0.25">
      <c r="A1105">
        <v>10133</v>
      </c>
      <c r="B1105">
        <v>27</v>
      </c>
      <c r="C1105" s="2">
        <v>99.67</v>
      </c>
      <c r="D1105" s="3">
        <v>2</v>
      </c>
      <c r="E1105" s="4">
        <f>Table1[[#This Row],[PRICEEACH]]*Table1[[#This Row],[QUANTITYORDERED]]</f>
        <v>2691.09</v>
      </c>
      <c r="F1105" s="1">
        <v>37773</v>
      </c>
      <c r="G1105" s="12" t="s">
        <v>2848</v>
      </c>
      <c r="H1105">
        <v>2</v>
      </c>
      <c r="I1105">
        <v>6</v>
      </c>
      <c r="J1105" s="3">
        <v>2003</v>
      </c>
      <c r="K1105" s="3" t="s">
        <v>3181</v>
      </c>
      <c r="L1105">
        <v>118</v>
      </c>
      <c r="M1105" t="s">
        <v>3275</v>
      </c>
      <c r="N1105" t="s">
        <v>3329</v>
      </c>
      <c r="O1105" s="10" t="s">
        <v>3330</v>
      </c>
      <c r="P1105" t="s">
        <v>2946</v>
      </c>
      <c r="Q1105" t="s">
        <v>2947</v>
      </c>
      <c r="R1105" t="s">
        <v>3485</v>
      </c>
      <c r="S1105" t="s">
        <v>2948</v>
      </c>
      <c r="T1105">
        <v>28034</v>
      </c>
      <c r="U1105" t="s">
        <v>2861</v>
      </c>
      <c r="V1105" t="s">
        <v>2949</v>
      </c>
      <c r="W1105" t="s">
        <v>2950</v>
      </c>
      <c r="X1105" t="s">
        <v>2857</v>
      </c>
    </row>
    <row r="1106" spans="1:24" hidden="1" x14ac:dyDescent="0.25">
      <c r="A1106">
        <v>10133</v>
      </c>
      <c r="B1106">
        <v>49</v>
      </c>
      <c r="C1106" s="2">
        <v>57.1</v>
      </c>
      <c r="D1106" s="3">
        <v>6</v>
      </c>
      <c r="E1106" s="4">
        <f>Table1[[#This Row],[PRICEEACH]]*Table1[[#This Row],[QUANTITYORDERED]]</f>
        <v>2797.9</v>
      </c>
      <c r="F1106" s="1">
        <v>37773</v>
      </c>
      <c r="G1106" s="12" t="s">
        <v>2848</v>
      </c>
      <c r="H1106">
        <v>2</v>
      </c>
      <c r="I1106">
        <v>6</v>
      </c>
      <c r="J1106" s="3">
        <v>2003</v>
      </c>
      <c r="K1106" s="3" t="s">
        <v>3468</v>
      </c>
      <c r="L1106">
        <v>68</v>
      </c>
      <c r="M1106" t="s">
        <v>3262</v>
      </c>
      <c r="N1106" t="s">
        <v>3329</v>
      </c>
      <c r="O1106" s="10" t="s">
        <v>3330</v>
      </c>
      <c r="P1106" t="s">
        <v>2946</v>
      </c>
      <c r="Q1106" t="s">
        <v>2947</v>
      </c>
      <c r="R1106" t="s">
        <v>3485</v>
      </c>
      <c r="S1106" t="s">
        <v>2948</v>
      </c>
      <c r="T1106">
        <v>28034</v>
      </c>
      <c r="U1106" t="s">
        <v>2861</v>
      </c>
      <c r="V1106" t="s">
        <v>2949</v>
      </c>
      <c r="W1106" t="s">
        <v>2950</v>
      </c>
      <c r="X1106" t="s">
        <v>2857</v>
      </c>
    </row>
    <row r="1107" spans="1:24" hidden="1" x14ac:dyDescent="0.25">
      <c r="A1107">
        <v>10133</v>
      </c>
      <c r="B1107">
        <v>49</v>
      </c>
      <c r="C1107" s="2">
        <v>69.27</v>
      </c>
      <c r="D1107" s="3">
        <v>3</v>
      </c>
      <c r="E1107" s="4">
        <f>Table1[[#This Row],[PRICEEACH]]*Table1[[#This Row],[QUANTITYORDERED]]</f>
        <v>3394.23</v>
      </c>
      <c r="F1107" s="1">
        <v>37773</v>
      </c>
      <c r="G1107" s="12" t="s">
        <v>2848</v>
      </c>
      <c r="H1107">
        <v>2</v>
      </c>
      <c r="I1107">
        <v>6</v>
      </c>
      <c r="J1107" s="3">
        <v>2003</v>
      </c>
      <c r="K1107" s="3" t="s">
        <v>3181</v>
      </c>
      <c r="L1107">
        <v>84</v>
      </c>
      <c r="M1107" t="s">
        <v>3201</v>
      </c>
      <c r="N1107" t="s">
        <v>3329</v>
      </c>
      <c r="O1107" s="10" t="s">
        <v>3330</v>
      </c>
      <c r="P1107" t="s">
        <v>2946</v>
      </c>
      <c r="Q1107" t="s">
        <v>2947</v>
      </c>
      <c r="R1107" t="s">
        <v>3485</v>
      </c>
      <c r="S1107" t="s">
        <v>2948</v>
      </c>
      <c r="T1107">
        <v>28034</v>
      </c>
      <c r="U1107" t="s">
        <v>2861</v>
      </c>
      <c r="V1107" t="s">
        <v>2949</v>
      </c>
      <c r="W1107" t="s">
        <v>2950</v>
      </c>
      <c r="X1107" t="s">
        <v>2867</v>
      </c>
    </row>
    <row r="1108" spans="1:24" hidden="1" x14ac:dyDescent="0.25">
      <c r="A1108">
        <v>10133</v>
      </c>
      <c r="B1108">
        <v>46</v>
      </c>
      <c r="C1108" s="2">
        <v>77.52</v>
      </c>
      <c r="D1108" s="3">
        <v>4</v>
      </c>
      <c r="E1108" s="4">
        <f>Table1[[#This Row],[PRICEEACH]]*Table1[[#This Row],[QUANTITYORDERED]]</f>
        <v>3565.9199999999996</v>
      </c>
      <c r="F1108" s="1">
        <v>37773</v>
      </c>
      <c r="G1108" s="12" t="s">
        <v>2848</v>
      </c>
      <c r="H1108">
        <v>2</v>
      </c>
      <c r="I1108">
        <v>6</v>
      </c>
      <c r="J1108" s="3">
        <v>2003</v>
      </c>
      <c r="K1108" s="3" t="s">
        <v>3181</v>
      </c>
      <c r="L1108">
        <v>72</v>
      </c>
      <c r="M1108" t="s">
        <v>3254</v>
      </c>
      <c r="N1108" t="s">
        <v>3329</v>
      </c>
      <c r="O1108" s="10" t="s">
        <v>3330</v>
      </c>
      <c r="P1108" t="s">
        <v>2946</v>
      </c>
      <c r="Q1108" t="s">
        <v>2947</v>
      </c>
      <c r="R1108" t="s">
        <v>3485</v>
      </c>
      <c r="S1108" t="s">
        <v>2948</v>
      </c>
      <c r="T1108">
        <v>28034</v>
      </c>
      <c r="U1108" t="s">
        <v>2861</v>
      </c>
      <c r="V1108" t="s">
        <v>2949</v>
      </c>
      <c r="W1108" t="s">
        <v>2950</v>
      </c>
      <c r="X1108" t="s">
        <v>2867</v>
      </c>
    </row>
    <row r="1109" spans="1:24" hidden="1" x14ac:dyDescent="0.25">
      <c r="A1109">
        <v>10133</v>
      </c>
      <c r="B1109">
        <v>41</v>
      </c>
      <c r="C1109" s="2">
        <v>94.1</v>
      </c>
      <c r="D1109" s="3">
        <v>5</v>
      </c>
      <c r="E1109" s="4">
        <f>Table1[[#This Row],[PRICEEACH]]*Table1[[#This Row],[QUANTITYORDERED]]</f>
        <v>3858.1</v>
      </c>
      <c r="F1109" s="1">
        <v>37773</v>
      </c>
      <c r="G1109" s="12" t="s">
        <v>2848</v>
      </c>
      <c r="H1109">
        <v>2</v>
      </c>
      <c r="I1109">
        <v>6</v>
      </c>
      <c r="J1109" s="3">
        <v>2003</v>
      </c>
      <c r="K1109" s="3" t="s">
        <v>3181</v>
      </c>
      <c r="L1109">
        <v>109</v>
      </c>
      <c r="M1109" t="s">
        <v>3231</v>
      </c>
      <c r="N1109" t="s">
        <v>3329</v>
      </c>
      <c r="O1109" s="10" t="s">
        <v>3330</v>
      </c>
      <c r="P1109" t="s">
        <v>2946</v>
      </c>
      <c r="Q1109" t="s">
        <v>2947</v>
      </c>
      <c r="R1109" t="s">
        <v>3485</v>
      </c>
      <c r="S1109" t="s">
        <v>2948</v>
      </c>
      <c r="T1109">
        <v>28034</v>
      </c>
      <c r="U1109" t="s">
        <v>2861</v>
      </c>
      <c r="V1109" t="s">
        <v>2949</v>
      </c>
      <c r="W1109" t="s">
        <v>2950</v>
      </c>
      <c r="X1109" t="s">
        <v>2867</v>
      </c>
    </row>
    <row r="1110" spans="1:24" hidden="1" x14ac:dyDescent="0.25">
      <c r="A1110">
        <v>10127</v>
      </c>
      <c r="B1110">
        <v>20</v>
      </c>
      <c r="C1110" s="2">
        <v>60.69</v>
      </c>
      <c r="D1110" s="3">
        <v>8</v>
      </c>
      <c r="E1110" s="4">
        <f>Table1[[#This Row],[PRICEEACH]]*Table1[[#This Row],[QUANTITYORDERED]]</f>
        <v>1213.8</v>
      </c>
      <c r="F1110" s="1">
        <v>37773</v>
      </c>
      <c r="G1110" s="12" t="s">
        <v>2848</v>
      </c>
      <c r="H1110">
        <v>2</v>
      </c>
      <c r="I1110">
        <v>6</v>
      </c>
      <c r="J1110" s="3">
        <v>2003</v>
      </c>
      <c r="K1110" s="3" t="s">
        <v>3331</v>
      </c>
      <c r="L1110">
        <v>57</v>
      </c>
      <c r="M1110" t="s">
        <v>3228</v>
      </c>
      <c r="N1110" t="s">
        <v>3444</v>
      </c>
      <c r="O1110" s="10">
        <v>2125557413</v>
      </c>
      <c r="P1110" t="s">
        <v>3445</v>
      </c>
      <c r="Q1110" t="s">
        <v>2851</v>
      </c>
      <c r="R1110" t="s">
        <v>2852</v>
      </c>
      <c r="S1110" t="s">
        <v>2853</v>
      </c>
      <c r="T1110">
        <v>10022</v>
      </c>
      <c r="U1110" t="s">
        <v>2854</v>
      </c>
      <c r="V1110" t="s">
        <v>2871</v>
      </c>
      <c r="W1110" t="s">
        <v>3126</v>
      </c>
      <c r="X1110" t="s">
        <v>2857</v>
      </c>
    </row>
    <row r="1111" spans="1:24" hidden="1" x14ac:dyDescent="0.25">
      <c r="A1111">
        <v>10127</v>
      </c>
      <c r="B1111">
        <v>39</v>
      </c>
      <c r="C1111" s="2">
        <v>38.19</v>
      </c>
      <c r="D1111" s="3">
        <v>12</v>
      </c>
      <c r="E1111" s="4">
        <f>Table1[[#This Row],[PRICEEACH]]*Table1[[#This Row],[QUANTITYORDERED]]</f>
        <v>1489.4099999999999</v>
      </c>
      <c r="F1111" s="1">
        <v>37773</v>
      </c>
      <c r="G1111" s="12" t="s">
        <v>2848</v>
      </c>
      <c r="H1111">
        <v>2</v>
      </c>
      <c r="I1111">
        <v>6</v>
      </c>
      <c r="J1111" s="3">
        <v>2003</v>
      </c>
      <c r="K1111" s="3" t="s">
        <v>3331</v>
      </c>
      <c r="L1111">
        <v>35</v>
      </c>
      <c r="M1111" t="s">
        <v>3239</v>
      </c>
      <c r="N1111" t="s">
        <v>3444</v>
      </c>
      <c r="O1111" s="10">
        <v>2125557413</v>
      </c>
      <c r="P1111" t="s">
        <v>3445</v>
      </c>
      <c r="Q1111" t="s">
        <v>2851</v>
      </c>
      <c r="R1111" t="s">
        <v>2852</v>
      </c>
      <c r="S1111" t="s">
        <v>2853</v>
      </c>
      <c r="T1111">
        <v>10022</v>
      </c>
      <c r="U1111" t="s">
        <v>2854</v>
      </c>
      <c r="V1111" t="s">
        <v>2871</v>
      </c>
      <c r="W1111" t="s">
        <v>3126</v>
      </c>
      <c r="X1111" t="s">
        <v>2857</v>
      </c>
    </row>
    <row r="1112" spans="1:24" hidden="1" x14ac:dyDescent="0.25">
      <c r="A1112">
        <v>10127</v>
      </c>
      <c r="B1112">
        <v>20</v>
      </c>
      <c r="C1112" s="2">
        <v>96.99</v>
      </c>
      <c r="D1112" s="3">
        <v>7</v>
      </c>
      <c r="E1112" s="4">
        <f>Table1[[#This Row],[PRICEEACH]]*Table1[[#This Row],[QUANTITYORDERED]]</f>
        <v>1939.8</v>
      </c>
      <c r="F1112" s="1">
        <v>37773</v>
      </c>
      <c r="G1112" s="12" t="s">
        <v>2848</v>
      </c>
      <c r="H1112">
        <v>2</v>
      </c>
      <c r="I1112">
        <v>6</v>
      </c>
      <c r="J1112" s="3">
        <v>2003</v>
      </c>
      <c r="K1112" s="3" t="s">
        <v>3331</v>
      </c>
      <c r="L1112">
        <v>118</v>
      </c>
      <c r="M1112" t="s">
        <v>3252</v>
      </c>
      <c r="N1112" t="s">
        <v>3444</v>
      </c>
      <c r="O1112" s="10">
        <v>2125557413</v>
      </c>
      <c r="P1112" t="s">
        <v>3445</v>
      </c>
      <c r="Q1112" t="s">
        <v>2851</v>
      </c>
      <c r="R1112" t="s">
        <v>2852</v>
      </c>
      <c r="S1112" t="s">
        <v>2853</v>
      </c>
      <c r="T1112">
        <v>10022</v>
      </c>
      <c r="U1112" t="s">
        <v>2854</v>
      </c>
      <c r="V1112" t="s">
        <v>2871</v>
      </c>
      <c r="W1112" t="s">
        <v>3126</v>
      </c>
      <c r="X1112" t="s">
        <v>2857</v>
      </c>
    </row>
    <row r="1113" spans="1:24" hidden="1" x14ac:dyDescent="0.25">
      <c r="A1113">
        <v>10127</v>
      </c>
      <c r="B1113">
        <v>29</v>
      </c>
      <c r="C1113" s="2">
        <v>70.84</v>
      </c>
      <c r="D1113" s="3">
        <v>6</v>
      </c>
      <c r="E1113" s="4">
        <f>Table1[[#This Row],[PRICEEACH]]*Table1[[#This Row],[QUANTITYORDERED]]</f>
        <v>2054.36</v>
      </c>
      <c r="F1113" s="1">
        <v>37773</v>
      </c>
      <c r="G1113" s="12" t="s">
        <v>2848</v>
      </c>
      <c r="H1113">
        <v>2</v>
      </c>
      <c r="I1113">
        <v>6</v>
      </c>
      <c r="J1113" s="3">
        <v>2003</v>
      </c>
      <c r="K1113" s="3" t="s">
        <v>3212</v>
      </c>
      <c r="L1113">
        <v>62</v>
      </c>
      <c r="M1113" t="s">
        <v>3260</v>
      </c>
      <c r="N1113" t="s">
        <v>3444</v>
      </c>
      <c r="O1113" s="10">
        <v>2125557413</v>
      </c>
      <c r="P1113" t="s">
        <v>3445</v>
      </c>
      <c r="Q1113" t="s">
        <v>2851</v>
      </c>
      <c r="R1113" t="s">
        <v>2852</v>
      </c>
      <c r="S1113" t="s">
        <v>2853</v>
      </c>
      <c r="T1113">
        <v>10022</v>
      </c>
      <c r="U1113" t="s">
        <v>2854</v>
      </c>
      <c r="V1113" t="s">
        <v>2871</v>
      </c>
      <c r="W1113" t="s">
        <v>3126</v>
      </c>
      <c r="X1113" t="s">
        <v>2857</v>
      </c>
    </row>
    <row r="1114" spans="1:24" hidden="1" x14ac:dyDescent="0.25">
      <c r="A1114">
        <v>10127</v>
      </c>
      <c r="B1114">
        <v>22</v>
      </c>
      <c r="C1114" s="2">
        <v>100</v>
      </c>
      <c r="D1114" s="3">
        <v>15</v>
      </c>
      <c r="E1114" s="4">
        <f>Table1[[#This Row],[PRICEEACH]]*Table1[[#This Row],[QUANTITYORDERED]]</f>
        <v>2200</v>
      </c>
      <c r="F1114" s="1">
        <v>37773</v>
      </c>
      <c r="G1114" s="12" t="s">
        <v>2848</v>
      </c>
      <c r="H1114">
        <v>2</v>
      </c>
      <c r="I1114">
        <v>6</v>
      </c>
      <c r="J1114" s="3">
        <v>2003</v>
      </c>
      <c r="K1114" s="3" t="s">
        <v>3331</v>
      </c>
      <c r="L1114">
        <v>169</v>
      </c>
      <c r="M1114" t="s">
        <v>3211</v>
      </c>
      <c r="N1114" t="s">
        <v>3444</v>
      </c>
      <c r="O1114" s="10">
        <v>2125557413</v>
      </c>
      <c r="P1114" t="s">
        <v>3445</v>
      </c>
      <c r="Q1114" t="s">
        <v>2851</v>
      </c>
      <c r="R1114" t="s">
        <v>2852</v>
      </c>
      <c r="S1114" t="s">
        <v>2853</v>
      </c>
      <c r="T1114">
        <v>10022</v>
      </c>
      <c r="U1114" t="s">
        <v>2854</v>
      </c>
      <c r="V1114" t="s">
        <v>2871</v>
      </c>
      <c r="W1114" t="s">
        <v>3126</v>
      </c>
      <c r="X1114" t="s">
        <v>2867</v>
      </c>
    </row>
    <row r="1115" spans="1:24" hidden="1" x14ac:dyDescent="0.25">
      <c r="A1115">
        <v>10127</v>
      </c>
      <c r="B1115">
        <v>45</v>
      </c>
      <c r="C1115" s="2">
        <v>51.95</v>
      </c>
      <c r="D1115" s="3">
        <v>13</v>
      </c>
      <c r="E1115" s="4">
        <f>Table1[[#This Row],[PRICEEACH]]*Table1[[#This Row],[QUANTITYORDERED]]</f>
        <v>2337.75</v>
      </c>
      <c r="F1115" s="1">
        <v>37773</v>
      </c>
      <c r="G1115" s="12" t="s">
        <v>2848</v>
      </c>
      <c r="H1115">
        <v>2</v>
      </c>
      <c r="I1115">
        <v>6</v>
      </c>
      <c r="J1115" s="3">
        <v>2003</v>
      </c>
      <c r="K1115" s="3" t="s">
        <v>3454</v>
      </c>
      <c r="L1115">
        <v>54</v>
      </c>
      <c r="M1115" t="s">
        <v>3259</v>
      </c>
      <c r="N1115" t="s">
        <v>3444</v>
      </c>
      <c r="O1115" s="10">
        <v>2125557413</v>
      </c>
      <c r="P1115" t="s">
        <v>3445</v>
      </c>
      <c r="Q1115" t="s">
        <v>2851</v>
      </c>
      <c r="R1115" t="s">
        <v>2852</v>
      </c>
      <c r="S1115" t="s">
        <v>2853</v>
      </c>
      <c r="T1115">
        <v>10022</v>
      </c>
      <c r="U1115" t="s">
        <v>2854</v>
      </c>
      <c r="V1115" t="s">
        <v>2871</v>
      </c>
      <c r="W1115" t="s">
        <v>3126</v>
      </c>
      <c r="X1115" t="s">
        <v>2857</v>
      </c>
    </row>
    <row r="1116" spans="1:24" hidden="1" x14ac:dyDescent="0.25">
      <c r="A1116">
        <v>10127</v>
      </c>
      <c r="B1116">
        <v>24</v>
      </c>
      <c r="C1116" s="2">
        <v>100</v>
      </c>
      <c r="D1116" s="3">
        <v>11</v>
      </c>
      <c r="E1116" s="4">
        <f>Table1[[#This Row],[PRICEEACH]]*Table1[[#This Row],[QUANTITYORDERED]]</f>
        <v>2400</v>
      </c>
      <c r="F1116" s="1">
        <v>37773</v>
      </c>
      <c r="G1116" s="12" t="s">
        <v>2848</v>
      </c>
      <c r="H1116">
        <v>2</v>
      </c>
      <c r="I1116">
        <v>6</v>
      </c>
      <c r="J1116" s="3">
        <v>2003</v>
      </c>
      <c r="K1116" s="3" t="s">
        <v>3454</v>
      </c>
      <c r="L1116">
        <v>118</v>
      </c>
      <c r="M1116" t="s">
        <v>3150</v>
      </c>
      <c r="N1116" t="s">
        <v>3444</v>
      </c>
      <c r="O1116" s="10">
        <v>2125557413</v>
      </c>
      <c r="P1116" t="s">
        <v>3445</v>
      </c>
      <c r="Q1116" t="s">
        <v>2851</v>
      </c>
      <c r="R1116" t="s">
        <v>2852</v>
      </c>
      <c r="S1116" t="s">
        <v>2853</v>
      </c>
      <c r="T1116">
        <v>10022</v>
      </c>
      <c r="U1116" t="s">
        <v>2854</v>
      </c>
      <c r="V1116" t="s">
        <v>2871</v>
      </c>
      <c r="W1116" t="s">
        <v>3126</v>
      </c>
      <c r="X1116" t="s">
        <v>2857</v>
      </c>
    </row>
    <row r="1117" spans="1:24" hidden="1" x14ac:dyDescent="0.25">
      <c r="A1117">
        <v>10127</v>
      </c>
      <c r="B1117">
        <v>25</v>
      </c>
      <c r="C1117" s="2">
        <v>100</v>
      </c>
      <c r="D1117" s="3">
        <v>5</v>
      </c>
      <c r="E1117" s="4">
        <f>Table1[[#This Row],[PRICEEACH]]*Table1[[#This Row],[QUANTITYORDERED]]</f>
        <v>2500</v>
      </c>
      <c r="F1117" s="1">
        <v>37773</v>
      </c>
      <c r="G1117" s="12" t="s">
        <v>2848</v>
      </c>
      <c r="H1117">
        <v>2</v>
      </c>
      <c r="I1117">
        <v>6</v>
      </c>
      <c r="J1117" s="3">
        <v>2003</v>
      </c>
      <c r="K1117" s="3" t="s">
        <v>3331</v>
      </c>
      <c r="L1117">
        <v>143</v>
      </c>
      <c r="M1117" t="s">
        <v>3220</v>
      </c>
      <c r="N1117" t="s">
        <v>3444</v>
      </c>
      <c r="O1117" s="10">
        <v>2125557413</v>
      </c>
      <c r="P1117" t="s">
        <v>3445</v>
      </c>
      <c r="Q1117" t="s">
        <v>2851</v>
      </c>
      <c r="R1117" t="s">
        <v>2852</v>
      </c>
      <c r="S1117" t="s">
        <v>2853</v>
      </c>
      <c r="T1117">
        <v>10022</v>
      </c>
      <c r="U1117" t="s">
        <v>2854</v>
      </c>
      <c r="V1117" t="s">
        <v>2871</v>
      </c>
      <c r="W1117" t="s">
        <v>3126</v>
      </c>
      <c r="X1117" t="s">
        <v>2867</v>
      </c>
    </row>
    <row r="1118" spans="1:24" hidden="1" x14ac:dyDescent="0.25">
      <c r="A1118">
        <v>10127</v>
      </c>
      <c r="B1118">
        <v>46</v>
      </c>
      <c r="C1118" s="2">
        <v>69.12</v>
      </c>
      <c r="D1118" s="3">
        <v>4</v>
      </c>
      <c r="E1118" s="4">
        <f>Table1[[#This Row],[PRICEEACH]]*Table1[[#This Row],[QUANTITYORDERED]]</f>
        <v>3179.5200000000004</v>
      </c>
      <c r="F1118" s="1">
        <v>37773</v>
      </c>
      <c r="G1118" s="12" t="s">
        <v>2848</v>
      </c>
      <c r="H1118">
        <v>2</v>
      </c>
      <c r="I1118">
        <v>6</v>
      </c>
      <c r="J1118" s="3">
        <v>2003</v>
      </c>
      <c r="K1118" s="3" t="s">
        <v>3212</v>
      </c>
      <c r="L1118">
        <v>58</v>
      </c>
      <c r="M1118" t="s">
        <v>3266</v>
      </c>
      <c r="N1118" t="s">
        <v>3444</v>
      </c>
      <c r="O1118" s="10">
        <v>2125557413</v>
      </c>
      <c r="P1118" t="s">
        <v>3445</v>
      </c>
      <c r="Q1118" t="s">
        <v>2851</v>
      </c>
      <c r="R1118" t="s">
        <v>2852</v>
      </c>
      <c r="S1118" t="s">
        <v>2853</v>
      </c>
      <c r="T1118">
        <v>10022</v>
      </c>
      <c r="U1118" t="s">
        <v>2854</v>
      </c>
      <c r="V1118" t="s">
        <v>2871</v>
      </c>
      <c r="W1118" t="s">
        <v>3126</v>
      </c>
      <c r="X1118" t="s">
        <v>2867</v>
      </c>
    </row>
    <row r="1119" spans="1:24" hidden="1" x14ac:dyDescent="0.25">
      <c r="A1119">
        <v>10127</v>
      </c>
      <c r="B1119">
        <v>42</v>
      </c>
      <c r="C1119" s="2">
        <v>100</v>
      </c>
      <c r="D1119" s="3">
        <v>1</v>
      </c>
      <c r="E1119" s="4">
        <f>Table1[[#This Row],[PRICEEACH]]*Table1[[#This Row],[QUANTITYORDERED]]</f>
        <v>4200</v>
      </c>
      <c r="F1119" s="1">
        <v>37773</v>
      </c>
      <c r="G1119" s="12" t="s">
        <v>2848</v>
      </c>
      <c r="H1119">
        <v>2</v>
      </c>
      <c r="I1119">
        <v>6</v>
      </c>
      <c r="J1119" s="3">
        <v>2003</v>
      </c>
      <c r="K1119" s="3" t="s">
        <v>3331</v>
      </c>
      <c r="L1119">
        <v>173</v>
      </c>
      <c r="M1119" t="s">
        <v>3148</v>
      </c>
      <c r="N1119" t="s">
        <v>3444</v>
      </c>
      <c r="O1119" s="10">
        <v>2125557413</v>
      </c>
      <c r="P1119" t="s">
        <v>3445</v>
      </c>
      <c r="Q1119" t="s">
        <v>2851</v>
      </c>
      <c r="R1119" t="s">
        <v>2852</v>
      </c>
      <c r="S1119" t="s">
        <v>2853</v>
      </c>
      <c r="T1119">
        <v>10022</v>
      </c>
      <c r="U1119" t="s">
        <v>2854</v>
      </c>
      <c r="V1119" t="s">
        <v>2871</v>
      </c>
      <c r="W1119" t="s">
        <v>3126</v>
      </c>
      <c r="X1119" t="s">
        <v>2931</v>
      </c>
    </row>
    <row r="1120" spans="1:24" hidden="1" x14ac:dyDescent="0.25">
      <c r="A1120">
        <v>10127</v>
      </c>
      <c r="B1120">
        <v>45</v>
      </c>
      <c r="C1120" s="2">
        <v>100</v>
      </c>
      <c r="D1120" s="3">
        <v>10</v>
      </c>
      <c r="E1120" s="4">
        <f>Table1[[#This Row],[PRICEEACH]]*Table1[[#This Row],[QUANTITYORDERED]]</f>
        <v>4500</v>
      </c>
      <c r="F1120" s="1">
        <v>37773</v>
      </c>
      <c r="G1120" s="12" t="s">
        <v>2848</v>
      </c>
      <c r="H1120">
        <v>2</v>
      </c>
      <c r="I1120">
        <v>6</v>
      </c>
      <c r="J1120" s="3">
        <v>2003</v>
      </c>
      <c r="K1120" s="3" t="s">
        <v>3331</v>
      </c>
      <c r="L1120">
        <v>163</v>
      </c>
      <c r="M1120" t="s">
        <v>3196</v>
      </c>
      <c r="N1120" t="s">
        <v>3444</v>
      </c>
      <c r="O1120" s="10">
        <v>2125557413</v>
      </c>
      <c r="P1120" t="s">
        <v>3445</v>
      </c>
      <c r="Q1120" t="s">
        <v>2851</v>
      </c>
      <c r="R1120" t="s">
        <v>2852</v>
      </c>
      <c r="S1120" t="s">
        <v>2853</v>
      </c>
      <c r="T1120">
        <v>10022</v>
      </c>
      <c r="U1120" t="s">
        <v>2854</v>
      </c>
      <c r="V1120" t="s">
        <v>2871</v>
      </c>
      <c r="W1120" t="s">
        <v>3126</v>
      </c>
      <c r="X1120" t="s">
        <v>2931</v>
      </c>
    </row>
    <row r="1121" spans="1:24" hidden="1" x14ac:dyDescent="0.25">
      <c r="A1121">
        <v>10127</v>
      </c>
      <c r="B1121">
        <v>45</v>
      </c>
      <c r="C1121" s="2">
        <v>100</v>
      </c>
      <c r="D1121" s="3">
        <v>14</v>
      </c>
      <c r="E1121" s="4">
        <f>Table1[[#This Row],[PRICEEACH]]*Table1[[#This Row],[QUANTITYORDERED]]</f>
        <v>4500</v>
      </c>
      <c r="F1121" s="1">
        <v>37773</v>
      </c>
      <c r="G1121" s="12" t="s">
        <v>2848</v>
      </c>
      <c r="H1121">
        <v>2</v>
      </c>
      <c r="I1121">
        <v>6</v>
      </c>
      <c r="J1121" s="3">
        <v>2003</v>
      </c>
      <c r="K1121" s="3" t="s">
        <v>3454</v>
      </c>
      <c r="L1121">
        <v>122</v>
      </c>
      <c r="M1121" t="s">
        <v>3198</v>
      </c>
      <c r="N1121" t="s">
        <v>3444</v>
      </c>
      <c r="O1121" s="10">
        <v>2125557413</v>
      </c>
      <c r="P1121" t="s">
        <v>3445</v>
      </c>
      <c r="Q1121" t="s">
        <v>2851</v>
      </c>
      <c r="R1121" t="s">
        <v>2852</v>
      </c>
      <c r="S1121" t="s">
        <v>2853</v>
      </c>
      <c r="T1121">
        <v>10022</v>
      </c>
      <c r="U1121" t="s">
        <v>2854</v>
      </c>
      <c r="V1121" t="s">
        <v>2871</v>
      </c>
      <c r="W1121" t="s">
        <v>3126</v>
      </c>
      <c r="X1121" t="s">
        <v>2867</v>
      </c>
    </row>
    <row r="1122" spans="1:24" hidden="1" x14ac:dyDescent="0.25">
      <c r="A1122">
        <v>10127</v>
      </c>
      <c r="B1122">
        <v>46</v>
      </c>
      <c r="C1122" s="2">
        <v>100</v>
      </c>
      <c r="D1122" s="3">
        <v>2</v>
      </c>
      <c r="E1122" s="4">
        <f>Table1[[#This Row],[PRICEEACH]]*Table1[[#This Row],[QUANTITYORDERED]]</f>
        <v>4600</v>
      </c>
      <c r="F1122" s="1">
        <v>37773</v>
      </c>
      <c r="G1122" s="12" t="s">
        <v>2848</v>
      </c>
      <c r="H1122">
        <v>2</v>
      </c>
      <c r="I1122">
        <v>6</v>
      </c>
      <c r="J1122" s="3">
        <v>2003</v>
      </c>
      <c r="K1122" s="3" t="s">
        <v>3331</v>
      </c>
      <c r="L1122">
        <v>207</v>
      </c>
      <c r="M1122" t="s">
        <v>3125</v>
      </c>
      <c r="N1122" t="s">
        <v>3444</v>
      </c>
      <c r="O1122" s="10">
        <v>2125557413</v>
      </c>
      <c r="P1122" t="s">
        <v>3445</v>
      </c>
      <c r="Q1122" t="s">
        <v>2851</v>
      </c>
      <c r="R1122" t="s">
        <v>2852</v>
      </c>
      <c r="S1122" t="s">
        <v>2853</v>
      </c>
      <c r="T1122">
        <v>10022</v>
      </c>
      <c r="U1122" t="s">
        <v>2854</v>
      </c>
      <c r="V1122" t="s">
        <v>2871</v>
      </c>
      <c r="W1122" t="s">
        <v>3126</v>
      </c>
      <c r="X1122" t="s">
        <v>2931</v>
      </c>
    </row>
    <row r="1123" spans="1:24" hidden="1" x14ac:dyDescent="0.25">
      <c r="A1123">
        <v>10127</v>
      </c>
      <c r="B1123">
        <v>46</v>
      </c>
      <c r="C1123" s="2">
        <v>100</v>
      </c>
      <c r="D1123" s="3">
        <v>3</v>
      </c>
      <c r="E1123" s="4">
        <f>Table1[[#This Row],[PRICEEACH]]*Table1[[#This Row],[QUANTITYORDERED]]</f>
        <v>4600</v>
      </c>
      <c r="F1123" s="1">
        <v>37773</v>
      </c>
      <c r="G1123" s="12" t="s">
        <v>2848</v>
      </c>
      <c r="H1123">
        <v>2</v>
      </c>
      <c r="I1123">
        <v>6</v>
      </c>
      <c r="J1123" s="3">
        <v>2003</v>
      </c>
      <c r="K1123" s="3" t="s">
        <v>3331</v>
      </c>
      <c r="L1123">
        <v>151</v>
      </c>
      <c r="M1123" t="s">
        <v>3145</v>
      </c>
      <c r="N1123" t="s">
        <v>3444</v>
      </c>
      <c r="O1123" s="10">
        <v>2125557413</v>
      </c>
      <c r="P1123" t="s">
        <v>3445</v>
      </c>
      <c r="Q1123" t="s">
        <v>2851</v>
      </c>
      <c r="R1123" t="s">
        <v>2852</v>
      </c>
      <c r="S1123" t="s">
        <v>2853</v>
      </c>
      <c r="T1123">
        <v>10022</v>
      </c>
      <c r="U1123" t="s">
        <v>2854</v>
      </c>
      <c r="V1123" t="s">
        <v>2871</v>
      </c>
      <c r="W1123" t="s">
        <v>3126</v>
      </c>
      <c r="X1123" t="s">
        <v>2931</v>
      </c>
    </row>
    <row r="1124" spans="1:24" hidden="1" x14ac:dyDescent="0.25">
      <c r="A1124">
        <v>10127</v>
      </c>
      <c r="B1124">
        <v>46</v>
      </c>
      <c r="C1124" s="2">
        <v>100</v>
      </c>
      <c r="D1124" s="3">
        <v>9</v>
      </c>
      <c r="E1124" s="4">
        <f>Table1[[#This Row],[PRICEEACH]]*Table1[[#This Row],[QUANTITYORDERED]]</f>
        <v>4600</v>
      </c>
      <c r="F1124" s="1">
        <v>37773</v>
      </c>
      <c r="G1124" s="12" t="s">
        <v>2848</v>
      </c>
      <c r="H1124">
        <v>2</v>
      </c>
      <c r="I1124">
        <v>6</v>
      </c>
      <c r="J1124" s="3">
        <v>2003</v>
      </c>
      <c r="K1124" s="3" t="s">
        <v>3454</v>
      </c>
      <c r="L1124">
        <v>115</v>
      </c>
      <c r="M1124" t="s">
        <v>3265</v>
      </c>
      <c r="N1124" t="s">
        <v>3444</v>
      </c>
      <c r="O1124" s="10">
        <v>2125557413</v>
      </c>
      <c r="P1124" t="s">
        <v>3445</v>
      </c>
      <c r="Q1124" t="s">
        <v>2851</v>
      </c>
      <c r="R1124" t="s">
        <v>2852</v>
      </c>
      <c r="S1124" t="s">
        <v>2853</v>
      </c>
      <c r="T1124">
        <v>10022</v>
      </c>
      <c r="U1124" t="s">
        <v>2854</v>
      </c>
      <c r="V1124" t="s">
        <v>2871</v>
      </c>
      <c r="W1124" t="s">
        <v>3126</v>
      </c>
      <c r="X1124" t="s">
        <v>2867</v>
      </c>
    </row>
    <row r="1125" spans="1:24" hidden="1" x14ac:dyDescent="0.25">
      <c r="A1125">
        <v>10128</v>
      </c>
      <c r="B1125">
        <v>32</v>
      </c>
      <c r="C1125" s="2">
        <v>97</v>
      </c>
      <c r="D1125" s="3">
        <v>3</v>
      </c>
      <c r="E1125" s="4">
        <f>Table1[[#This Row],[PRICEEACH]]*Table1[[#This Row],[QUANTITYORDERED]]</f>
        <v>3104</v>
      </c>
      <c r="F1125" s="1">
        <v>37773</v>
      </c>
      <c r="G1125" s="12" t="s">
        <v>2848</v>
      </c>
      <c r="H1125">
        <v>2</v>
      </c>
      <c r="I1125">
        <v>6</v>
      </c>
      <c r="J1125" s="3">
        <v>2003</v>
      </c>
      <c r="K1125" s="3" t="s">
        <v>3207</v>
      </c>
      <c r="L1125">
        <v>86</v>
      </c>
      <c r="M1125" t="s">
        <v>3270</v>
      </c>
      <c r="N1125" t="s">
        <v>3329</v>
      </c>
      <c r="O1125" s="10" t="s">
        <v>3330</v>
      </c>
      <c r="P1125" t="s">
        <v>2946</v>
      </c>
      <c r="Q1125" t="s">
        <v>2947</v>
      </c>
      <c r="R1125" t="s">
        <v>3485</v>
      </c>
      <c r="S1125" t="s">
        <v>2948</v>
      </c>
      <c r="T1125">
        <v>28034</v>
      </c>
      <c r="U1125" t="s">
        <v>2861</v>
      </c>
      <c r="V1125" t="s">
        <v>2949</v>
      </c>
      <c r="W1125" t="s">
        <v>2950</v>
      </c>
      <c r="X1125" t="s">
        <v>2867</v>
      </c>
    </row>
    <row r="1126" spans="1:24" hidden="1" x14ac:dyDescent="0.25">
      <c r="A1126">
        <v>10128</v>
      </c>
      <c r="B1126">
        <v>43</v>
      </c>
      <c r="C1126" s="2">
        <v>92.16</v>
      </c>
      <c r="D1126" s="3">
        <v>1</v>
      </c>
      <c r="E1126" s="4">
        <f>Table1[[#This Row],[PRICEEACH]]*Table1[[#This Row],[QUANTITYORDERED]]</f>
        <v>3962.8799999999997</v>
      </c>
      <c r="F1126" s="1">
        <v>37773</v>
      </c>
      <c r="G1126" s="12" t="s">
        <v>2848</v>
      </c>
      <c r="H1126">
        <v>2</v>
      </c>
      <c r="I1126">
        <v>6</v>
      </c>
      <c r="J1126" s="3">
        <v>2003</v>
      </c>
      <c r="K1126" s="3" t="s">
        <v>3468</v>
      </c>
      <c r="L1126">
        <v>87</v>
      </c>
      <c r="M1126" t="s">
        <v>3222</v>
      </c>
      <c r="N1126" t="s">
        <v>3329</v>
      </c>
      <c r="O1126" s="10" t="s">
        <v>3330</v>
      </c>
      <c r="P1126" t="s">
        <v>2946</v>
      </c>
      <c r="Q1126" t="s">
        <v>2947</v>
      </c>
      <c r="R1126" t="s">
        <v>3485</v>
      </c>
      <c r="S1126" t="s">
        <v>2948</v>
      </c>
      <c r="T1126">
        <v>28034</v>
      </c>
      <c r="U1126" t="s">
        <v>2861</v>
      </c>
      <c r="V1126" t="s">
        <v>2949</v>
      </c>
      <c r="W1126" t="s">
        <v>2950</v>
      </c>
      <c r="X1126" t="s">
        <v>2867</v>
      </c>
    </row>
    <row r="1127" spans="1:24" hidden="1" x14ac:dyDescent="0.25">
      <c r="A1127">
        <v>10128</v>
      </c>
      <c r="B1127">
        <v>41</v>
      </c>
      <c r="C1127" s="2">
        <v>100</v>
      </c>
      <c r="D1127" s="3">
        <v>2</v>
      </c>
      <c r="E1127" s="4">
        <f>Table1[[#This Row],[PRICEEACH]]*Table1[[#This Row],[QUANTITYORDERED]]</f>
        <v>4100</v>
      </c>
      <c r="F1127" s="1">
        <v>37773</v>
      </c>
      <c r="G1127" s="12" t="s">
        <v>2848</v>
      </c>
      <c r="H1127">
        <v>2</v>
      </c>
      <c r="I1127">
        <v>6</v>
      </c>
      <c r="J1127" s="3">
        <v>2003</v>
      </c>
      <c r="K1127" s="3" t="s">
        <v>3468</v>
      </c>
      <c r="L1127">
        <v>136</v>
      </c>
      <c r="M1127" t="s">
        <v>3210</v>
      </c>
      <c r="N1127" t="s">
        <v>3329</v>
      </c>
      <c r="O1127" s="10" t="s">
        <v>3330</v>
      </c>
      <c r="P1127" t="s">
        <v>2946</v>
      </c>
      <c r="Q1127" t="s">
        <v>2947</v>
      </c>
      <c r="R1127" t="s">
        <v>3485</v>
      </c>
      <c r="S1127" t="s">
        <v>2948</v>
      </c>
      <c r="T1127">
        <v>28034</v>
      </c>
      <c r="U1127" t="s">
        <v>2861</v>
      </c>
      <c r="V1127" t="s">
        <v>2949</v>
      </c>
      <c r="W1127" t="s">
        <v>2950</v>
      </c>
      <c r="X1127" t="s">
        <v>2867</v>
      </c>
    </row>
    <row r="1128" spans="1:24" hidden="1" x14ac:dyDescent="0.25">
      <c r="A1128">
        <v>10128</v>
      </c>
      <c r="B1128">
        <v>41</v>
      </c>
      <c r="C1128" s="2">
        <v>100</v>
      </c>
      <c r="D1128" s="3">
        <v>4</v>
      </c>
      <c r="E1128" s="4">
        <f>Table1[[#This Row],[PRICEEACH]]*Table1[[#This Row],[QUANTITYORDERED]]</f>
        <v>4100</v>
      </c>
      <c r="F1128" s="1">
        <v>37773</v>
      </c>
      <c r="G1128" s="12" t="s">
        <v>2848</v>
      </c>
      <c r="H1128">
        <v>2</v>
      </c>
      <c r="I1128">
        <v>6</v>
      </c>
      <c r="J1128" s="3">
        <v>2003</v>
      </c>
      <c r="K1128" s="3" t="s">
        <v>3212</v>
      </c>
      <c r="L1128">
        <v>100</v>
      </c>
      <c r="M1128" t="s">
        <v>3213</v>
      </c>
      <c r="N1128" t="s">
        <v>3329</v>
      </c>
      <c r="O1128" s="10" t="s">
        <v>3330</v>
      </c>
      <c r="P1128" t="s">
        <v>2946</v>
      </c>
      <c r="Q1128" t="s">
        <v>2947</v>
      </c>
      <c r="R1128" t="s">
        <v>3485</v>
      </c>
      <c r="S1128" t="s">
        <v>2948</v>
      </c>
      <c r="T1128">
        <v>28034</v>
      </c>
      <c r="U1128" t="s">
        <v>2861</v>
      </c>
      <c r="V1128" t="s">
        <v>2949</v>
      </c>
      <c r="W1128" t="s">
        <v>2950</v>
      </c>
      <c r="X1128" t="s">
        <v>2867</v>
      </c>
    </row>
    <row r="1129" spans="1:24" hidden="1" x14ac:dyDescent="0.25">
      <c r="A1129">
        <v>10129</v>
      </c>
      <c r="B1129">
        <v>31</v>
      </c>
      <c r="C1129" s="2">
        <v>60</v>
      </c>
      <c r="D1129" s="3">
        <v>5</v>
      </c>
      <c r="E1129" s="4">
        <f>Table1[[#This Row],[PRICEEACH]]*Table1[[#This Row],[QUANTITYORDERED]]</f>
        <v>1860</v>
      </c>
      <c r="F1129" s="1">
        <v>37773</v>
      </c>
      <c r="G1129" s="12" t="s">
        <v>2848</v>
      </c>
      <c r="H1129">
        <v>2</v>
      </c>
      <c r="I1129">
        <v>6</v>
      </c>
      <c r="J1129" s="3">
        <v>2003</v>
      </c>
      <c r="K1129" s="3" t="s">
        <v>3207</v>
      </c>
      <c r="L1129">
        <v>66</v>
      </c>
      <c r="M1129" t="s">
        <v>3268</v>
      </c>
      <c r="N1129" t="s">
        <v>3040</v>
      </c>
      <c r="O1129" s="10" t="s">
        <v>3386</v>
      </c>
      <c r="P1129" t="s">
        <v>3387</v>
      </c>
      <c r="Q1129" t="s">
        <v>3041</v>
      </c>
      <c r="R1129" t="s">
        <v>3041</v>
      </c>
      <c r="S1129" t="s">
        <v>2942</v>
      </c>
      <c r="T1129" t="s">
        <v>3388</v>
      </c>
      <c r="U1129" t="s">
        <v>2861</v>
      </c>
      <c r="V1129" t="s">
        <v>2873</v>
      </c>
      <c r="W1129" t="s">
        <v>3042</v>
      </c>
      <c r="X1129" t="s">
        <v>2857</v>
      </c>
    </row>
    <row r="1130" spans="1:24" hidden="1" x14ac:dyDescent="0.25">
      <c r="A1130">
        <v>10129</v>
      </c>
      <c r="B1130">
        <v>32</v>
      </c>
      <c r="C1130" s="2">
        <v>64.97</v>
      </c>
      <c r="D1130" s="3">
        <v>8</v>
      </c>
      <c r="E1130" s="4">
        <f>Table1[[#This Row],[PRICEEACH]]*Table1[[#This Row],[QUANTITYORDERED]]</f>
        <v>2079.04</v>
      </c>
      <c r="F1130" s="1">
        <v>37773</v>
      </c>
      <c r="G1130" s="12" t="s">
        <v>2848</v>
      </c>
      <c r="H1130">
        <v>2</v>
      </c>
      <c r="I1130">
        <v>6</v>
      </c>
      <c r="J1130" s="3">
        <v>2003</v>
      </c>
      <c r="K1130" s="3" t="s">
        <v>3207</v>
      </c>
      <c r="L1130">
        <v>54</v>
      </c>
      <c r="M1130" t="s">
        <v>3281</v>
      </c>
      <c r="N1130" t="s">
        <v>3040</v>
      </c>
      <c r="O1130" s="10" t="s">
        <v>3386</v>
      </c>
      <c r="P1130" t="s">
        <v>3387</v>
      </c>
      <c r="Q1130" t="s">
        <v>3041</v>
      </c>
      <c r="R1130" t="s">
        <v>3041</v>
      </c>
      <c r="S1130" t="s">
        <v>2942</v>
      </c>
      <c r="T1130" t="s">
        <v>3388</v>
      </c>
      <c r="U1130" t="s">
        <v>2861</v>
      </c>
      <c r="V1130" t="s">
        <v>2873</v>
      </c>
      <c r="W1130" t="s">
        <v>3042</v>
      </c>
      <c r="X1130" t="s">
        <v>2857</v>
      </c>
    </row>
    <row r="1131" spans="1:24" hidden="1" x14ac:dyDescent="0.25">
      <c r="A1131">
        <v>10129</v>
      </c>
      <c r="B1131">
        <v>30</v>
      </c>
      <c r="C1131" s="2">
        <v>85.41</v>
      </c>
      <c r="D1131" s="3">
        <v>7</v>
      </c>
      <c r="E1131" s="4">
        <f>Table1[[#This Row],[PRICEEACH]]*Table1[[#This Row],[QUANTITYORDERED]]</f>
        <v>2562.2999999999997</v>
      </c>
      <c r="F1131" s="1">
        <v>37773</v>
      </c>
      <c r="G1131" s="12" t="s">
        <v>2848</v>
      </c>
      <c r="H1131">
        <v>2</v>
      </c>
      <c r="I1131">
        <v>6</v>
      </c>
      <c r="J1131" s="3">
        <v>2003</v>
      </c>
      <c r="K1131" s="3" t="s">
        <v>3207</v>
      </c>
      <c r="L1131">
        <v>99</v>
      </c>
      <c r="M1131" t="s">
        <v>3278</v>
      </c>
      <c r="N1131" t="s">
        <v>3040</v>
      </c>
      <c r="O1131" s="10" t="s">
        <v>3386</v>
      </c>
      <c r="P1131" t="s">
        <v>3387</v>
      </c>
      <c r="Q1131" t="s">
        <v>3041</v>
      </c>
      <c r="R1131" t="s">
        <v>3041</v>
      </c>
      <c r="S1131" t="s">
        <v>2942</v>
      </c>
      <c r="T1131" t="s">
        <v>3388</v>
      </c>
      <c r="U1131" t="s">
        <v>2861</v>
      </c>
      <c r="V1131" t="s">
        <v>2873</v>
      </c>
      <c r="W1131" t="s">
        <v>3042</v>
      </c>
      <c r="X1131" t="s">
        <v>2857</v>
      </c>
    </row>
    <row r="1132" spans="1:24" hidden="1" x14ac:dyDescent="0.25">
      <c r="A1132">
        <v>10129</v>
      </c>
      <c r="B1132">
        <v>33</v>
      </c>
      <c r="C1132" s="2">
        <v>100</v>
      </c>
      <c r="D1132" s="3">
        <v>2</v>
      </c>
      <c r="E1132" s="4">
        <f>Table1[[#This Row],[PRICEEACH]]*Table1[[#This Row],[QUANTITYORDERED]]</f>
        <v>3300</v>
      </c>
      <c r="F1132" s="1">
        <v>37773</v>
      </c>
      <c r="G1132" s="12" t="s">
        <v>2848</v>
      </c>
      <c r="H1132">
        <v>2</v>
      </c>
      <c r="I1132">
        <v>6</v>
      </c>
      <c r="J1132" s="3">
        <v>2003</v>
      </c>
      <c r="K1132" s="3" t="s">
        <v>3331</v>
      </c>
      <c r="L1132">
        <v>136</v>
      </c>
      <c r="M1132" t="s">
        <v>3035</v>
      </c>
      <c r="N1132" t="s">
        <v>3040</v>
      </c>
      <c r="O1132" s="10" t="s">
        <v>3386</v>
      </c>
      <c r="P1132" t="s">
        <v>3387</v>
      </c>
      <c r="Q1132" t="s">
        <v>3041</v>
      </c>
      <c r="R1132" t="s">
        <v>3041</v>
      </c>
      <c r="S1132" t="s">
        <v>2942</v>
      </c>
      <c r="T1132" t="s">
        <v>3388</v>
      </c>
      <c r="U1132" t="s">
        <v>2861</v>
      </c>
      <c r="V1132" t="s">
        <v>2873</v>
      </c>
      <c r="W1132" t="s">
        <v>3042</v>
      </c>
      <c r="X1132" t="s">
        <v>2867</v>
      </c>
    </row>
    <row r="1133" spans="1:24" hidden="1" x14ac:dyDescent="0.25">
      <c r="A1133">
        <v>10129</v>
      </c>
      <c r="B1133">
        <v>42</v>
      </c>
      <c r="C1133" s="2">
        <v>91.15</v>
      </c>
      <c r="D1133" s="3">
        <v>6</v>
      </c>
      <c r="E1133" s="4">
        <f>Table1[[#This Row],[PRICEEACH]]*Table1[[#This Row],[QUANTITYORDERED]]</f>
        <v>3828.3</v>
      </c>
      <c r="F1133" s="1">
        <v>37773</v>
      </c>
      <c r="G1133" s="12" t="s">
        <v>2848</v>
      </c>
      <c r="H1133">
        <v>2</v>
      </c>
      <c r="I1133">
        <v>6</v>
      </c>
      <c r="J1133" s="3">
        <v>2003</v>
      </c>
      <c r="K1133" s="3" t="s">
        <v>3207</v>
      </c>
      <c r="L1133">
        <v>100</v>
      </c>
      <c r="M1133" t="s">
        <v>3277</v>
      </c>
      <c r="N1133" t="s">
        <v>3040</v>
      </c>
      <c r="O1133" s="10" t="s">
        <v>3386</v>
      </c>
      <c r="P1133" t="s">
        <v>3387</v>
      </c>
      <c r="Q1133" t="s">
        <v>3041</v>
      </c>
      <c r="R1133" t="s">
        <v>3041</v>
      </c>
      <c r="S1133" t="s">
        <v>2942</v>
      </c>
      <c r="T1133" t="s">
        <v>3388</v>
      </c>
      <c r="U1133" t="s">
        <v>2861</v>
      </c>
      <c r="V1133" t="s">
        <v>2873</v>
      </c>
      <c r="W1133" t="s">
        <v>3042</v>
      </c>
      <c r="X1133" t="s">
        <v>2867</v>
      </c>
    </row>
    <row r="1134" spans="1:24" hidden="1" x14ac:dyDescent="0.25">
      <c r="A1134">
        <v>10129</v>
      </c>
      <c r="B1134">
        <v>45</v>
      </c>
      <c r="C1134" s="2">
        <v>85.29</v>
      </c>
      <c r="D1134" s="3">
        <v>3</v>
      </c>
      <c r="E1134" s="4">
        <f>Table1[[#This Row],[PRICEEACH]]*Table1[[#This Row],[QUANTITYORDERED]]</f>
        <v>3838.05</v>
      </c>
      <c r="F1134" s="1">
        <v>37773</v>
      </c>
      <c r="G1134" s="12" t="s">
        <v>2848</v>
      </c>
      <c r="H1134">
        <v>2</v>
      </c>
      <c r="I1134">
        <v>6</v>
      </c>
      <c r="J1134" s="3">
        <v>2003</v>
      </c>
      <c r="K1134" s="3" t="s">
        <v>3207</v>
      </c>
      <c r="L1134">
        <v>72</v>
      </c>
      <c r="M1134" t="s">
        <v>3273</v>
      </c>
      <c r="N1134" t="s">
        <v>3040</v>
      </c>
      <c r="O1134" s="10" t="s">
        <v>3386</v>
      </c>
      <c r="P1134" t="s">
        <v>3387</v>
      </c>
      <c r="Q1134" t="s">
        <v>3041</v>
      </c>
      <c r="R1134" t="s">
        <v>3041</v>
      </c>
      <c r="S1134" t="s">
        <v>2942</v>
      </c>
      <c r="T1134" t="s">
        <v>3388</v>
      </c>
      <c r="U1134" t="s">
        <v>2861</v>
      </c>
      <c r="V1134" t="s">
        <v>2873</v>
      </c>
      <c r="W1134" t="s">
        <v>3042</v>
      </c>
      <c r="X1134" t="s">
        <v>2867</v>
      </c>
    </row>
    <row r="1135" spans="1:24" hidden="1" x14ac:dyDescent="0.25">
      <c r="A1135">
        <v>10129</v>
      </c>
      <c r="B1135">
        <v>41</v>
      </c>
      <c r="C1135" s="2">
        <v>94.71</v>
      </c>
      <c r="D1135" s="3">
        <v>4</v>
      </c>
      <c r="E1135" s="4">
        <f>Table1[[#This Row],[PRICEEACH]]*Table1[[#This Row],[QUANTITYORDERED]]</f>
        <v>3883.1099999999997</v>
      </c>
      <c r="F1135" s="1">
        <v>37773</v>
      </c>
      <c r="G1135" s="12" t="s">
        <v>2848</v>
      </c>
      <c r="H1135">
        <v>2</v>
      </c>
      <c r="I1135">
        <v>6</v>
      </c>
      <c r="J1135" s="3">
        <v>2003</v>
      </c>
      <c r="K1135" s="3" t="s">
        <v>3468</v>
      </c>
      <c r="L1135">
        <v>88</v>
      </c>
      <c r="M1135" t="s">
        <v>3243</v>
      </c>
      <c r="N1135" t="s">
        <v>3040</v>
      </c>
      <c r="O1135" s="10" t="s">
        <v>3386</v>
      </c>
      <c r="P1135" t="s">
        <v>3387</v>
      </c>
      <c r="Q1135" t="s">
        <v>3041</v>
      </c>
      <c r="R1135" t="s">
        <v>3041</v>
      </c>
      <c r="S1135" t="s">
        <v>2942</v>
      </c>
      <c r="T1135" t="s">
        <v>3388</v>
      </c>
      <c r="U1135" t="s">
        <v>2861</v>
      </c>
      <c r="V1135" t="s">
        <v>2873</v>
      </c>
      <c r="W1135" t="s">
        <v>3042</v>
      </c>
      <c r="X1135" t="s">
        <v>2867</v>
      </c>
    </row>
    <row r="1136" spans="1:24" hidden="1" x14ac:dyDescent="0.25">
      <c r="A1136">
        <v>10129</v>
      </c>
      <c r="B1136">
        <v>50</v>
      </c>
      <c r="C1136" s="2">
        <v>77.989999999999995</v>
      </c>
      <c r="D1136" s="3">
        <v>1</v>
      </c>
      <c r="E1136" s="4">
        <f>Table1[[#This Row],[PRICEEACH]]*Table1[[#This Row],[QUANTITYORDERED]]</f>
        <v>3899.4999999999995</v>
      </c>
      <c r="F1136" s="1">
        <v>37773</v>
      </c>
      <c r="G1136" s="12" t="s">
        <v>2848</v>
      </c>
      <c r="H1136">
        <v>2</v>
      </c>
      <c r="I1136">
        <v>6</v>
      </c>
      <c r="J1136" s="3">
        <v>2003</v>
      </c>
      <c r="K1136" s="3" t="s">
        <v>3468</v>
      </c>
      <c r="L1136">
        <v>83</v>
      </c>
      <c r="M1136" t="s">
        <v>3248</v>
      </c>
      <c r="N1136" t="s">
        <v>3040</v>
      </c>
      <c r="O1136" s="10" t="s">
        <v>3386</v>
      </c>
      <c r="P1136" t="s">
        <v>3387</v>
      </c>
      <c r="Q1136" t="s">
        <v>3041</v>
      </c>
      <c r="R1136" t="s">
        <v>3041</v>
      </c>
      <c r="S1136" t="s">
        <v>2942</v>
      </c>
      <c r="T1136" t="s">
        <v>3388</v>
      </c>
      <c r="U1136" t="s">
        <v>2861</v>
      </c>
      <c r="V1136" t="s">
        <v>2873</v>
      </c>
      <c r="W1136" t="s">
        <v>3042</v>
      </c>
      <c r="X1136" t="s">
        <v>2867</v>
      </c>
    </row>
    <row r="1137" spans="1:24" hidden="1" x14ac:dyDescent="0.25">
      <c r="A1137">
        <v>10129</v>
      </c>
      <c r="B1137">
        <v>45</v>
      </c>
      <c r="C1137" s="2">
        <v>100</v>
      </c>
      <c r="D1137" s="3">
        <v>9</v>
      </c>
      <c r="E1137" s="4">
        <f>Table1[[#This Row],[PRICEEACH]]*Table1[[#This Row],[QUANTITYORDERED]]</f>
        <v>4500</v>
      </c>
      <c r="F1137" s="1">
        <v>37773</v>
      </c>
      <c r="G1137" s="12" t="s">
        <v>2848</v>
      </c>
      <c r="H1137">
        <v>2</v>
      </c>
      <c r="I1137">
        <v>6</v>
      </c>
      <c r="J1137" s="3">
        <v>2003</v>
      </c>
      <c r="K1137" s="3" t="s">
        <v>3207</v>
      </c>
      <c r="L1137">
        <v>122</v>
      </c>
      <c r="M1137" t="s">
        <v>3234</v>
      </c>
      <c r="N1137" t="s">
        <v>3040</v>
      </c>
      <c r="O1137" s="10" t="s">
        <v>3386</v>
      </c>
      <c r="P1137" t="s">
        <v>3387</v>
      </c>
      <c r="Q1137" t="s">
        <v>3041</v>
      </c>
      <c r="R1137" t="s">
        <v>3041</v>
      </c>
      <c r="S1137" t="s">
        <v>2942</v>
      </c>
      <c r="T1137" t="s">
        <v>3388</v>
      </c>
      <c r="U1137" t="s">
        <v>2861</v>
      </c>
      <c r="V1137" t="s">
        <v>2873</v>
      </c>
      <c r="W1137" t="s">
        <v>3042</v>
      </c>
      <c r="X1137" t="s">
        <v>2867</v>
      </c>
    </row>
    <row r="1138" spans="1:24" hidden="1" x14ac:dyDescent="0.25">
      <c r="A1138">
        <v>10130</v>
      </c>
      <c r="B1138">
        <v>33</v>
      </c>
      <c r="C1138" s="2">
        <v>100</v>
      </c>
      <c r="D1138" s="3">
        <v>1</v>
      </c>
      <c r="E1138" s="4">
        <f>Table1[[#This Row],[PRICEEACH]]*Table1[[#This Row],[QUANTITYORDERED]]</f>
        <v>3300</v>
      </c>
      <c r="F1138" s="1">
        <v>37773</v>
      </c>
      <c r="G1138" s="12" t="s">
        <v>2848</v>
      </c>
      <c r="H1138">
        <v>2</v>
      </c>
      <c r="I1138">
        <v>6</v>
      </c>
      <c r="J1138" s="3">
        <v>2003</v>
      </c>
      <c r="K1138" s="3" t="s">
        <v>3468</v>
      </c>
      <c r="L1138">
        <v>105</v>
      </c>
      <c r="M1138" t="s">
        <v>3219</v>
      </c>
      <c r="N1138" t="s">
        <v>3479</v>
      </c>
      <c r="O1138" s="10">
        <v>6175558428</v>
      </c>
      <c r="P1138" t="s">
        <v>3480</v>
      </c>
      <c r="Q1138" t="s">
        <v>3014</v>
      </c>
      <c r="R1138" t="s">
        <v>2912</v>
      </c>
      <c r="S1138" t="s">
        <v>2853</v>
      </c>
      <c r="T1138">
        <v>58339</v>
      </c>
      <c r="U1138" t="s">
        <v>2854</v>
      </c>
      <c r="V1138" t="s">
        <v>3155</v>
      </c>
      <c r="W1138" t="s">
        <v>2992</v>
      </c>
      <c r="X1138" t="s">
        <v>2867</v>
      </c>
    </row>
    <row r="1139" spans="1:24" hidden="1" x14ac:dyDescent="0.25">
      <c r="A1139">
        <v>10130</v>
      </c>
      <c r="B1139">
        <v>40</v>
      </c>
      <c r="C1139" s="2">
        <v>96.34</v>
      </c>
      <c r="D1139" s="3">
        <v>2</v>
      </c>
      <c r="E1139" s="4">
        <f>Table1[[#This Row],[PRICEEACH]]*Table1[[#This Row],[QUANTITYORDERED]]</f>
        <v>3853.6000000000004</v>
      </c>
      <c r="F1139" s="1">
        <v>37773</v>
      </c>
      <c r="G1139" s="12" t="s">
        <v>2848</v>
      </c>
      <c r="H1139">
        <v>2</v>
      </c>
      <c r="I1139">
        <v>6</v>
      </c>
      <c r="J1139" s="3">
        <v>2003</v>
      </c>
      <c r="K1139" s="3" t="s">
        <v>3207</v>
      </c>
      <c r="L1139">
        <v>86</v>
      </c>
      <c r="M1139" t="s">
        <v>3208</v>
      </c>
      <c r="N1139" t="s">
        <v>3479</v>
      </c>
      <c r="O1139" s="10">
        <v>6175558428</v>
      </c>
      <c r="P1139" t="s">
        <v>3480</v>
      </c>
      <c r="Q1139" t="s">
        <v>3014</v>
      </c>
      <c r="R1139" t="s">
        <v>2912</v>
      </c>
      <c r="S1139" t="s">
        <v>2853</v>
      </c>
      <c r="T1139">
        <v>58339</v>
      </c>
      <c r="U1139" t="s">
        <v>2854</v>
      </c>
      <c r="V1139" t="s">
        <v>3155</v>
      </c>
      <c r="W1139" t="s">
        <v>2992</v>
      </c>
      <c r="X1139" t="s">
        <v>2867</v>
      </c>
    </row>
    <row r="1140" spans="1:24" hidden="1" x14ac:dyDescent="0.25">
      <c r="A1140">
        <v>10131</v>
      </c>
      <c r="B1140">
        <v>21</v>
      </c>
      <c r="C1140" s="2">
        <v>41.71</v>
      </c>
      <c r="D1140" s="3">
        <v>7</v>
      </c>
      <c r="E1140" s="4">
        <f>Table1[[#This Row],[PRICEEACH]]*Table1[[#This Row],[QUANTITYORDERED]]</f>
        <v>875.91</v>
      </c>
      <c r="F1140" s="1">
        <v>37773</v>
      </c>
      <c r="G1140" s="12" t="s">
        <v>2848</v>
      </c>
      <c r="H1140">
        <v>2</v>
      </c>
      <c r="I1140">
        <v>6</v>
      </c>
      <c r="J1140" s="3">
        <v>2003</v>
      </c>
      <c r="K1140" s="3" t="s">
        <v>3181</v>
      </c>
      <c r="L1140">
        <v>49</v>
      </c>
      <c r="M1140" t="s">
        <v>3280</v>
      </c>
      <c r="N1140" t="s">
        <v>3473</v>
      </c>
      <c r="O1140" s="10">
        <v>2035554407</v>
      </c>
      <c r="P1140" t="s">
        <v>3474</v>
      </c>
      <c r="Q1140" t="s">
        <v>3147</v>
      </c>
      <c r="R1140" t="s">
        <v>2904</v>
      </c>
      <c r="S1140" t="s">
        <v>2853</v>
      </c>
      <c r="T1140">
        <v>97561</v>
      </c>
      <c r="U1140" t="s">
        <v>2854</v>
      </c>
      <c r="V1140" t="s">
        <v>3183</v>
      </c>
      <c r="W1140" t="s">
        <v>3184</v>
      </c>
      <c r="X1140" t="s">
        <v>2857</v>
      </c>
    </row>
    <row r="1141" spans="1:24" hidden="1" x14ac:dyDescent="0.25">
      <c r="A1141">
        <v>10131</v>
      </c>
      <c r="B1141">
        <v>29</v>
      </c>
      <c r="C1141" s="2">
        <v>59.18</v>
      </c>
      <c r="D1141" s="3">
        <v>6</v>
      </c>
      <c r="E1141" s="4">
        <f>Table1[[#This Row],[PRICEEACH]]*Table1[[#This Row],[QUANTITYORDERED]]</f>
        <v>1716.22</v>
      </c>
      <c r="F1141" s="1">
        <v>37773</v>
      </c>
      <c r="G1141" s="12" t="s">
        <v>2848</v>
      </c>
      <c r="H1141">
        <v>2</v>
      </c>
      <c r="I1141">
        <v>6</v>
      </c>
      <c r="J1141" s="3">
        <v>2003</v>
      </c>
      <c r="K1141" s="3" t="s">
        <v>3468</v>
      </c>
      <c r="L1141">
        <v>65</v>
      </c>
      <c r="M1141" t="s">
        <v>3246</v>
      </c>
      <c r="N1141" t="s">
        <v>3473</v>
      </c>
      <c r="O1141" s="10">
        <v>2035554407</v>
      </c>
      <c r="P1141" t="s">
        <v>3474</v>
      </c>
      <c r="Q1141" t="s">
        <v>3147</v>
      </c>
      <c r="R1141" t="s">
        <v>2904</v>
      </c>
      <c r="S1141" t="s">
        <v>2853</v>
      </c>
      <c r="T1141">
        <v>97561</v>
      </c>
      <c r="U1141" t="s">
        <v>2854</v>
      </c>
      <c r="V1141" t="s">
        <v>3183</v>
      </c>
      <c r="W1141" t="s">
        <v>3184</v>
      </c>
      <c r="X1141" t="s">
        <v>2857</v>
      </c>
    </row>
    <row r="1142" spans="1:24" hidden="1" x14ac:dyDescent="0.25">
      <c r="A1142">
        <v>10253</v>
      </c>
      <c r="B1142">
        <v>24</v>
      </c>
      <c r="C1142" s="2">
        <v>52.66</v>
      </c>
      <c r="D1142" s="3">
        <v>12</v>
      </c>
      <c r="E1142" s="4">
        <f>Table1[[#This Row],[PRICEEACH]]*Table1[[#This Row],[QUANTITYORDERED]]</f>
        <v>1263.8399999999999</v>
      </c>
      <c r="F1142" s="1">
        <v>38144</v>
      </c>
      <c r="G1142" s="13" t="s">
        <v>3044</v>
      </c>
      <c r="H1142">
        <v>2</v>
      </c>
      <c r="I1142">
        <v>6</v>
      </c>
      <c r="J1142" s="3">
        <v>2004</v>
      </c>
      <c r="K1142" s="3" t="s">
        <v>3331</v>
      </c>
      <c r="L1142">
        <v>61</v>
      </c>
      <c r="M1142" t="s">
        <v>3245</v>
      </c>
      <c r="N1142" t="s">
        <v>2940</v>
      </c>
      <c r="O1142" s="10" t="s">
        <v>3326</v>
      </c>
      <c r="P1142" t="s">
        <v>3327</v>
      </c>
      <c r="Q1142" t="s">
        <v>2941</v>
      </c>
      <c r="R1142" t="s">
        <v>3483</v>
      </c>
      <c r="S1142" t="s">
        <v>2942</v>
      </c>
      <c r="T1142" t="s">
        <v>3328</v>
      </c>
      <c r="U1142" t="s">
        <v>2861</v>
      </c>
      <c r="V1142" t="s">
        <v>2943</v>
      </c>
      <c r="W1142" t="s">
        <v>2944</v>
      </c>
      <c r="X1142" t="s">
        <v>2857</v>
      </c>
    </row>
    <row r="1143" spans="1:24" hidden="1" x14ac:dyDescent="0.25">
      <c r="A1143">
        <v>10253</v>
      </c>
      <c r="B1143">
        <v>40</v>
      </c>
      <c r="C1143" s="2">
        <v>42.67</v>
      </c>
      <c r="D1143" s="3">
        <v>7</v>
      </c>
      <c r="E1143" s="4">
        <f>Table1[[#This Row],[PRICEEACH]]*Table1[[#This Row],[QUANTITYORDERED]]</f>
        <v>1706.8000000000002</v>
      </c>
      <c r="F1143" s="1">
        <v>38144</v>
      </c>
      <c r="G1143" s="13" t="s">
        <v>3044</v>
      </c>
      <c r="H1143">
        <v>2</v>
      </c>
      <c r="I1143">
        <v>6</v>
      </c>
      <c r="J1143" s="3">
        <v>2004</v>
      </c>
      <c r="K1143" s="3" t="s">
        <v>3331</v>
      </c>
      <c r="L1143">
        <v>37</v>
      </c>
      <c r="M1143" t="s">
        <v>3242</v>
      </c>
      <c r="N1143" t="s">
        <v>2940</v>
      </c>
      <c r="O1143" s="10" t="s">
        <v>3326</v>
      </c>
      <c r="P1143" t="s">
        <v>3327</v>
      </c>
      <c r="Q1143" t="s">
        <v>2941</v>
      </c>
      <c r="R1143" t="s">
        <v>3483</v>
      </c>
      <c r="S1143" t="s">
        <v>2942</v>
      </c>
      <c r="T1143" t="s">
        <v>3328</v>
      </c>
      <c r="U1143" t="s">
        <v>2861</v>
      </c>
      <c r="V1143" t="s">
        <v>2943</v>
      </c>
      <c r="W1143" t="s">
        <v>2944</v>
      </c>
      <c r="X1143" t="s">
        <v>2857</v>
      </c>
    </row>
    <row r="1144" spans="1:24" hidden="1" x14ac:dyDescent="0.25">
      <c r="A1144">
        <v>10253</v>
      </c>
      <c r="B1144">
        <v>23</v>
      </c>
      <c r="C1144" s="2">
        <v>83.93</v>
      </c>
      <c r="D1144" s="3">
        <v>9</v>
      </c>
      <c r="E1144" s="4">
        <f>Table1[[#This Row],[PRICEEACH]]*Table1[[#This Row],[QUANTITYORDERED]]</f>
        <v>1930.39</v>
      </c>
      <c r="F1144" s="1">
        <v>38144</v>
      </c>
      <c r="G1144" s="13" t="s">
        <v>3044</v>
      </c>
      <c r="H1144">
        <v>2</v>
      </c>
      <c r="I1144">
        <v>6</v>
      </c>
      <c r="J1144" s="3">
        <v>2004</v>
      </c>
      <c r="K1144" s="3" t="s">
        <v>3331</v>
      </c>
      <c r="L1144">
        <v>77</v>
      </c>
      <c r="M1144" t="s">
        <v>3194</v>
      </c>
      <c r="N1144" t="s">
        <v>2940</v>
      </c>
      <c r="O1144" s="10" t="s">
        <v>3326</v>
      </c>
      <c r="P1144" t="s">
        <v>3327</v>
      </c>
      <c r="Q1144" t="s">
        <v>2941</v>
      </c>
      <c r="R1144" t="s">
        <v>3483</v>
      </c>
      <c r="S1144" t="s">
        <v>2942</v>
      </c>
      <c r="T1144" t="s">
        <v>3328</v>
      </c>
      <c r="U1144" t="s">
        <v>2861</v>
      </c>
      <c r="V1144" t="s">
        <v>2943</v>
      </c>
      <c r="W1144" t="s">
        <v>2944</v>
      </c>
      <c r="X1144" t="s">
        <v>2857</v>
      </c>
    </row>
    <row r="1145" spans="1:24" hidden="1" x14ac:dyDescent="0.25">
      <c r="A1145">
        <v>10253</v>
      </c>
      <c r="B1145">
        <v>22</v>
      </c>
      <c r="C1145" s="2">
        <v>100</v>
      </c>
      <c r="D1145" s="3">
        <v>11</v>
      </c>
      <c r="E1145" s="4">
        <f>Table1[[#This Row],[PRICEEACH]]*Table1[[#This Row],[QUANTITYORDERED]]</f>
        <v>2200</v>
      </c>
      <c r="F1145" s="1">
        <v>38144</v>
      </c>
      <c r="G1145" s="13" t="s">
        <v>3044</v>
      </c>
      <c r="H1145">
        <v>2</v>
      </c>
      <c r="I1145">
        <v>6</v>
      </c>
      <c r="J1145" s="3">
        <v>2004</v>
      </c>
      <c r="K1145" s="3" t="s">
        <v>3331</v>
      </c>
      <c r="L1145">
        <v>117</v>
      </c>
      <c r="M1145" t="s">
        <v>3146</v>
      </c>
      <c r="N1145" t="s">
        <v>2940</v>
      </c>
      <c r="O1145" s="10" t="s">
        <v>3326</v>
      </c>
      <c r="P1145" t="s">
        <v>3327</v>
      </c>
      <c r="Q1145" t="s">
        <v>2941</v>
      </c>
      <c r="R1145" t="s">
        <v>3483</v>
      </c>
      <c r="S1145" t="s">
        <v>2942</v>
      </c>
      <c r="T1145" t="s">
        <v>3328</v>
      </c>
      <c r="U1145" t="s">
        <v>2861</v>
      </c>
      <c r="V1145" t="s">
        <v>2943</v>
      </c>
      <c r="W1145" t="s">
        <v>2944</v>
      </c>
      <c r="X1145" t="s">
        <v>2857</v>
      </c>
    </row>
    <row r="1146" spans="1:24" hidden="1" x14ac:dyDescent="0.25">
      <c r="A1146">
        <v>10253</v>
      </c>
      <c r="B1146">
        <v>25</v>
      </c>
      <c r="C1146" s="2">
        <v>90.17</v>
      </c>
      <c r="D1146" s="3">
        <v>14</v>
      </c>
      <c r="E1146" s="4">
        <f>Table1[[#This Row],[PRICEEACH]]*Table1[[#This Row],[QUANTITYORDERED]]</f>
        <v>2254.25</v>
      </c>
      <c r="F1146" s="1">
        <v>38144</v>
      </c>
      <c r="G1146" s="13" t="s">
        <v>3044</v>
      </c>
      <c r="H1146">
        <v>2</v>
      </c>
      <c r="I1146">
        <v>6</v>
      </c>
      <c r="J1146" s="3">
        <v>2004</v>
      </c>
      <c r="K1146" s="3" t="s">
        <v>3331</v>
      </c>
      <c r="L1146">
        <v>79</v>
      </c>
      <c r="M1146" t="s">
        <v>3149</v>
      </c>
      <c r="N1146" t="s">
        <v>2940</v>
      </c>
      <c r="O1146" s="10" t="s">
        <v>3326</v>
      </c>
      <c r="P1146" t="s">
        <v>3327</v>
      </c>
      <c r="Q1146" t="s">
        <v>2941</v>
      </c>
      <c r="R1146" t="s">
        <v>3483</v>
      </c>
      <c r="S1146" t="s">
        <v>2942</v>
      </c>
      <c r="T1146" t="s">
        <v>3328</v>
      </c>
      <c r="U1146" t="s">
        <v>2861</v>
      </c>
      <c r="V1146" t="s">
        <v>2943</v>
      </c>
      <c r="W1146" t="s">
        <v>2944</v>
      </c>
      <c r="X1146" t="s">
        <v>2857</v>
      </c>
    </row>
    <row r="1147" spans="1:24" hidden="1" x14ac:dyDescent="0.25">
      <c r="A1147">
        <v>10253</v>
      </c>
      <c r="B1147">
        <v>24</v>
      </c>
      <c r="C1147" s="2">
        <v>100</v>
      </c>
      <c r="D1147" s="3">
        <v>13</v>
      </c>
      <c r="E1147" s="4">
        <f>Table1[[#This Row],[PRICEEACH]]*Table1[[#This Row],[QUANTITYORDERED]]</f>
        <v>2400</v>
      </c>
      <c r="F1147" s="1">
        <v>38144</v>
      </c>
      <c r="G1147" s="13" t="s">
        <v>3044</v>
      </c>
      <c r="H1147">
        <v>2</v>
      </c>
      <c r="I1147">
        <v>6</v>
      </c>
      <c r="J1147" s="3">
        <v>2004</v>
      </c>
      <c r="K1147" s="3" t="s">
        <v>3331</v>
      </c>
      <c r="L1147">
        <v>194</v>
      </c>
      <c r="M1147" t="s">
        <v>3092</v>
      </c>
      <c r="N1147" t="s">
        <v>2940</v>
      </c>
      <c r="O1147" s="10" t="s">
        <v>3326</v>
      </c>
      <c r="P1147" t="s">
        <v>3327</v>
      </c>
      <c r="Q1147" t="s">
        <v>2941</v>
      </c>
      <c r="R1147" t="s">
        <v>3483</v>
      </c>
      <c r="S1147" t="s">
        <v>2942</v>
      </c>
      <c r="T1147" t="s">
        <v>3328</v>
      </c>
      <c r="U1147" t="s">
        <v>2861</v>
      </c>
      <c r="V1147" t="s">
        <v>2943</v>
      </c>
      <c r="W1147" t="s">
        <v>2944</v>
      </c>
      <c r="X1147" t="s">
        <v>2867</v>
      </c>
    </row>
    <row r="1148" spans="1:24" hidden="1" x14ac:dyDescent="0.25">
      <c r="A1148">
        <v>10253</v>
      </c>
      <c r="B1148">
        <v>24</v>
      </c>
      <c r="C1148" s="2">
        <v>100</v>
      </c>
      <c r="D1148" s="3">
        <v>1</v>
      </c>
      <c r="E1148" s="4">
        <f>Table1[[#This Row],[PRICEEACH]]*Table1[[#This Row],[QUANTITYORDERED]]</f>
        <v>2400</v>
      </c>
      <c r="F1148" s="1">
        <v>38144</v>
      </c>
      <c r="G1148" s="13" t="s">
        <v>3044</v>
      </c>
      <c r="H1148">
        <v>2</v>
      </c>
      <c r="I1148">
        <v>6</v>
      </c>
      <c r="J1148" s="3">
        <v>2004</v>
      </c>
      <c r="K1148" s="3" t="s">
        <v>3331</v>
      </c>
      <c r="L1148">
        <v>124</v>
      </c>
      <c r="M1148" t="s">
        <v>3180</v>
      </c>
      <c r="N1148" t="s">
        <v>2940</v>
      </c>
      <c r="O1148" s="10" t="s">
        <v>3326</v>
      </c>
      <c r="P1148" t="s">
        <v>3327</v>
      </c>
      <c r="Q1148" t="s">
        <v>2941</v>
      </c>
      <c r="R1148" t="s">
        <v>3483</v>
      </c>
      <c r="S1148" t="s">
        <v>2942</v>
      </c>
      <c r="T1148" t="s">
        <v>3328</v>
      </c>
      <c r="U1148" t="s">
        <v>2861</v>
      </c>
      <c r="V1148" t="s">
        <v>2943</v>
      </c>
      <c r="W1148" t="s">
        <v>2944</v>
      </c>
      <c r="X1148" t="s">
        <v>2867</v>
      </c>
    </row>
    <row r="1149" spans="1:24" hidden="1" x14ac:dyDescent="0.25">
      <c r="A1149">
        <v>10253</v>
      </c>
      <c r="B1149">
        <v>26</v>
      </c>
      <c r="C1149" s="2">
        <v>100</v>
      </c>
      <c r="D1149" s="3">
        <v>5</v>
      </c>
      <c r="E1149" s="4">
        <f>Table1[[#This Row],[PRICEEACH]]*Table1[[#This Row],[QUANTITYORDERED]]</f>
        <v>2600</v>
      </c>
      <c r="F1149" s="1">
        <v>38144</v>
      </c>
      <c r="G1149" s="13" t="s">
        <v>3044</v>
      </c>
      <c r="H1149">
        <v>2</v>
      </c>
      <c r="I1149">
        <v>6</v>
      </c>
      <c r="J1149" s="3">
        <v>2004</v>
      </c>
      <c r="K1149" s="3" t="s">
        <v>3331</v>
      </c>
      <c r="L1149">
        <v>141</v>
      </c>
      <c r="M1149" t="s">
        <v>3163</v>
      </c>
      <c r="N1149" t="s">
        <v>2940</v>
      </c>
      <c r="O1149" s="10" t="s">
        <v>3326</v>
      </c>
      <c r="P1149" t="s">
        <v>3327</v>
      </c>
      <c r="Q1149" t="s">
        <v>2941</v>
      </c>
      <c r="R1149" t="s">
        <v>3483</v>
      </c>
      <c r="S1149" t="s">
        <v>2942</v>
      </c>
      <c r="T1149" t="s">
        <v>3328</v>
      </c>
      <c r="U1149" t="s">
        <v>2861</v>
      </c>
      <c r="V1149" t="s">
        <v>2943</v>
      </c>
      <c r="W1149" t="s">
        <v>2944</v>
      </c>
      <c r="X1149" t="s">
        <v>2867</v>
      </c>
    </row>
    <row r="1150" spans="1:24" hidden="1" x14ac:dyDescent="0.25">
      <c r="A1150">
        <v>10253</v>
      </c>
      <c r="B1150">
        <v>31</v>
      </c>
      <c r="C1150" s="2">
        <v>100</v>
      </c>
      <c r="D1150" s="3">
        <v>3</v>
      </c>
      <c r="E1150" s="4">
        <f>Table1[[#This Row],[PRICEEACH]]*Table1[[#This Row],[QUANTITYORDERED]]</f>
        <v>3100</v>
      </c>
      <c r="F1150" s="1">
        <v>38144</v>
      </c>
      <c r="G1150" s="13" t="s">
        <v>3044</v>
      </c>
      <c r="H1150">
        <v>2</v>
      </c>
      <c r="I1150">
        <v>6</v>
      </c>
      <c r="J1150" s="3">
        <v>2004</v>
      </c>
      <c r="K1150" s="3" t="s">
        <v>3331</v>
      </c>
      <c r="L1150">
        <v>141</v>
      </c>
      <c r="M1150" t="s">
        <v>3217</v>
      </c>
      <c r="N1150" t="s">
        <v>2940</v>
      </c>
      <c r="O1150" s="10" t="s">
        <v>3326</v>
      </c>
      <c r="P1150" t="s">
        <v>3327</v>
      </c>
      <c r="Q1150" t="s">
        <v>2941</v>
      </c>
      <c r="R1150" t="s">
        <v>3483</v>
      </c>
      <c r="S1150" t="s">
        <v>2942</v>
      </c>
      <c r="T1150" t="s">
        <v>3328</v>
      </c>
      <c r="U1150" t="s">
        <v>2861</v>
      </c>
      <c r="V1150" t="s">
        <v>2943</v>
      </c>
      <c r="W1150" t="s">
        <v>2944</v>
      </c>
      <c r="X1150" t="s">
        <v>2867</v>
      </c>
    </row>
    <row r="1151" spans="1:24" hidden="1" x14ac:dyDescent="0.25">
      <c r="A1151">
        <v>10253</v>
      </c>
      <c r="B1151">
        <v>33</v>
      </c>
      <c r="C1151" s="2">
        <v>100</v>
      </c>
      <c r="D1151" s="3">
        <v>4</v>
      </c>
      <c r="E1151" s="4">
        <f>Table1[[#This Row],[PRICEEACH]]*Table1[[#This Row],[QUANTITYORDERED]]</f>
        <v>3300</v>
      </c>
      <c r="F1151" s="1">
        <v>38144</v>
      </c>
      <c r="G1151" s="13" t="s">
        <v>3044</v>
      </c>
      <c r="H1151">
        <v>2</v>
      </c>
      <c r="I1151">
        <v>6</v>
      </c>
      <c r="J1151" s="3">
        <v>2004</v>
      </c>
      <c r="K1151" s="3" t="s">
        <v>3331</v>
      </c>
      <c r="L1151">
        <v>142</v>
      </c>
      <c r="M1151" t="s">
        <v>3195</v>
      </c>
      <c r="N1151" t="s">
        <v>2940</v>
      </c>
      <c r="O1151" s="10" t="s">
        <v>3326</v>
      </c>
      <c r="P1151" t="s">
        <v>3327</v>
      </c>
      <c r="Q1151" t="s">
        <v>2941</v>
      </c>
      <c r="R1151" t="s">
        <v>3483</v>
      </c>
      <c r="S1151" t="s">
        <v>2942</v>
      </c>
      <c r="T1151" t="s">
        <v>3328</v>
      </c>
      <c r="U1151" t="s">
        <v>2861</v>
      </c>
      <c r="V1151" t="s">
        <v>2943</v>
      </c>
      <c r="W1151" t="s">
        <v>2944</v>
      </c>
      <c r="X1151" t="s">
        <v>2867</v>
      </c>
    </row>
    <row r="1152" spans="1:24" hidden="1" x14ac:dyDescent="0.25">
      <c r="A1152">
        <v>10253</v>
      </c>
      <c r="B1152">
        <v>37</v>
      </c>
      <c r="C1152" s="2">
        <v>100</v>
      </c>
      <c r="D1152" s="3">
        <v>2</v>
      </c>
      <c r="E1152" s="4">
        <f>Table1[[#This Row],[PRICEEACH]]*Table1[[#This Row],[QUANTITYORDERED]]</f>
        <v>3700</v>
      </c>
      <c r="F1152" s="1">
        <v>38144</v>
      </c>
      <c r="G1152" s="13" t="s">
        <v>3044</v>
      </c>
      <c r="H1152">
        <v>2</v>
      </c>
      <c r="I1152">
        <v>6</v>
      </c>
      <c r="J1152" s="3">
        <v>2004</v>
      </c>
      <c r="K1152" s="3" t="s">
        <v>3331</v>
      </c>
      <c r="L1152">
        <v>132</v>
      </c>
      <c r="M1152" t="s">
        <v>3204</v>
      </c>
      <c r="N1152" t="s">
        <v>2940</v>
      </c>
      <c r="O1152" s="10" t="s">
        <v>3326</v>
      </c>
      <c r="P1152" t="s">
        <v>3327</v>
      </c>
      <c r="Q1152" t="s">
        <v>2941</v>
      </c>
      <c r="R1152" t="s">
        <v>3483</v>
      </c>
      <c r="S1152" t="s">
        <v>2942</v>
      </c>
      <c r="T1152" t="s">
        <v>3328</v>
      </c>
      <c r="U1152" t="s">
        <v>2861</v>
      </c>
      <c r="V1152" t="s">
        <v>2943</v>
      </c>
      <c r="W1152" t="s">
        <v>2944</v>
      </c>
      <c r="X1152" t="s">
        <v>2867</v>
      </c>
    </row>
    <row r="1153" spans="1:24" hidden="1" x14ac:dyDescent="0.25">
      <c r="A1153">
        <v>10253</v>
      </c>
      <c r="B1153">
        <v>39</v>
      </c>
      <c r="C1153" s="2">
        <v>100</v>
      </c>
      <c r="D1153" s="3">
        <v>8</v>
      </c>
      <c r="E1153" s="4">
        <f>Table1[[#This Row],[PRICEEACH]]*Table1[[#This Row],[QUANTITYORDERED]]</f>
        <v>3900</v>
      </c>
      <c r="F1153" s="1">
        <v>38144</v>
      </c>
      <c r="G1153" s="13" t="s">
        <v>3044</v>
      </c>
      <c r="H1153">
        <v>2</v>
      </c>
      <c r="I1153">
        <v>6</v>
      </c>
      <c r="J1153" s="3">
        <v>2004</v>
      </c>
      <c r="K1153" s="3" t="s">
        <v>3331</v>
      </c>
      <c r="L1153">
        <v>140</v>
      </c>
      <c r="M1153" t="s">
        <v>3249</v>
      </c>
      <c r="N1153" t="s">
        <v>2940</v>
      </c>
      <c r="O1153" s="10" t="s">
        <v>3326</v>
      </c>
      <c r="P1153" t="s">
        <v>3327</v>
      </c>
      <c r="Q1153" t="s">
        <v>2941</v>
      </c>
      <c r="R1153" t="s">
        <v>3483</v>
      </c>
      <c r="S1153" t="s">
        <v>2942</v>
      </c>
      <c r="T1153" t="s">
        <v>3328</v>
      </c>
      <c r="U1153" t="s">
        <v>2861</v>
      </c>
      <c r="V1153" t="s">
        <v>2943</v>
      </c>
      <c r="W1153" t="s">
        <v>2944</v>
      </c>
      <c r="X1153" t="s">
        <v>2867</v>
      </c>
    </row>
    <row r="1154" spans="1:24" hidden="1" x14ac:dyDescent="0.25">
      <c r="A1154">
        <v>10253</v>
      </c>
      <c r="B1154">
        <v>40</v>
      </c>
      <c r="C1154" s="2">
        <v>100</v>
      </c>
      <c r="D1154" s="3">
        <v>6</v>
      </c>
      <c r="E1154" s="4">
        <f>Table1[[#This Row],[PRICEEACH]]*Table1[[#This Row],[QUANTITYORDERED]]</f>
        <v>4000</v>
      </c>
      <c r="F1154" s="1">
        <v>38144</v>
      </c>
      <c r="G1154" s="13" t="s">
        <v>3044</v>
      </c>
      <c r="H1154">
        <v>2</v>
      </c>
      <c r="I1154">
        <v>6</v>
      </c>
      <c r="J1154" s="3">
        <v>2004</v>
      </c>
      <c r="K1154" s="3" t="s">
        <v>3331</v>
      </c>
      <c r="L1154">
        <v>169</v>
      </c>
      <c r="M1154" t="s">
        <v>3211</v>
      </c>
      <c r="N1154" t="s">
        <v>2940</v>
      </c>
      <c r="O1154" s="10" t="s">
        <v>3326</v>
      </c>
      <c r="P1154" t="s">
        <v>3327</v>
      </c>
      <c r="Q1154" t="s">
        <v>2941</v>
      </c>
      <c r="R1154" t="s">
        <v>3483</v>
      </c>
      <c r="S1154" t="s">
        <v>2942</v>
      </c>
      <c r="T1154" t="s">
        <v>3328</v>
      </c>
      <c r="U1154" t="s">
        <v>2861</v>
      </c>
      <c r="V1154" t="s">
        <v>2943</v>
      </c>
      <c r="W1154" t="s">
        <v>2944</v>
      </c>
      <c r="X1154" t="s">
        <v>2867</v>
      </c>
    </row>
    <row r="1155" spans="1:24" hidden="1" x14ac:dyDescent="0.25">
      <c r="A1155">
        <v>10253</v>
      </c>
      <c r="B1155">
        <v>41</v>
      </c>
      <c r="C1155" s="2">
        <v>100</v>
      </c>
      <c r="D1155" s="3">
        <v>10</v>
      </c>
      <c r="E1155" s="4">
        <f>Table1[[#This Row],[PRICEEACH]]*Table1[[#This Row],[QUANTITYORDERED]]</f>
        <v>4100</v>
      </c>
      <c r="F1155" s="1">
        <v>38144</v>
      </c>
      <c r="G1155" s="13" t="s">
        <v>3044</v>
      </c>
      <c r="H1155">
        <v>2</v>
      </c>
      <c r="I1155">
        <v>6</v>
      </c>
      <c r="J1155" s="3">
        <v>2004</v>
      </c>
      <c r="K1155" s="3" t="s">
        <v>3331</v>
      </c>
      <c r="L1155">
        <v>115</v>
      </c>
      <c r="M1155" t="s">
        <v>3156</v>
      </c>
      <c r="N1155" t="s">
        <v>2940</v>
      </c>
      <c r="O1155" s="10" t="s">
        <v>3326</v>
      </c>
      <c r="P1155" t="s">
        <v>3327</v>
      </c>
      <c r="Q1155" t="s">
        <v>2941</v>
      </c>
      <c r="R1155" t="s">
        <v>3483</v>
      </c>
      <c r="S1155" t="s">
        <v>2942</v>
      </c>
      <c r="T1155" t="s">
        <v>3328</v>
      </c>
      <c r="U1155" t="s">
        <v>2861</v>
      </c>
      <c r="V1155" t="s">
        <v>2943</v>
      </c>
      <c r="W1155" t="s">
        <v>2944</v>
      </c>
      <c r="X1155" t="s">
        <v>2867</v>
      </c>
    </row>
    <row r="1156" spans="1:24" hidden="1" x14ac:dyDescent="0.25">
      <c r="A1156">
        <v>10245</v>
      </c>
      <c r="B1156">
        <v>28</v>
      </c>
      <c r="C1156" s="2">
        <v>100</v>
      </c>
      <c r="D1156" s="3">
        <v>2</v>
      </c>
      <c r="E1156" s="4">
        <f>Table1[[#This Row],[PRICEEACH]]*Table1[[#This Row],[QUANTITYORDERED]]</f>
        <v>2800</v>
      </c>
      <c r="F1156" s="1">
        <v>38112</v>
      </c>
      <c r="G1156" s="12" t="s">
        <v>2848</v>
      </c>
      <c r="H1156">
        <v>2</v>
      </c>
      <c r="I1156">
        <v>6</v>
      </c>
      <c r="J1156" s="3">
        <v>2004</v>
      </c>
      <c r="K1156" s="3" t="s">
        <v>3331</v>
      </c>
      <c r="L1156">
        <v>147</v>
      </c>
      <c r="M1156" t="s">
        <v>3079</v>
      </c>
      <c r="N1156" t="s">
        <v>3349</v>
      </c>
      <c r="O1156" s="10">
        <v>2035559545</v>
      </c>
      <c r="P1156" t="s">
        <v>3350</v>
      </c>
      <c r="Q1156" t="s">
        <v>3351</v>
      </c>
      <c r="R1156" t="s">
        <v>2904</v>
      </c>
      <c r="S1156" t="s">
        <v>2853</v>
      </c>
      <c r="T1156">
        <v>97823</v>
      </c>
      <c r="U1156" t="s">
        <v>2854</v>
      </c>
      <c r="V1156" t="s">
        <v>2887</v>
      </c>
      <c r="W1156" t="s">
        <v>2992</v>
      </c>
      <c r="X1156" t="s">
        <v>2867</v>
      </c>
    </row>
    <row r="1157" spans="1:24" hidden="1" x14ac:dyDescent="0.25">
      <c r="A1157">
        <v>10255</v>
      </c>
      <c r="B1157">
        <v>37</v>
      </c>
      <c r="C1157" s="2">
        <v>45.7</v>
      </c>
      <c r="D1157" s="3">
        <v>2</v>
      </c>
      <c r="E1157" s="4">
        <f>Table1[[#This Row],[PRICEEACH]]*Table1[[#This Row],[QUANTITYORDERED]]</f>
        <v>1690.9</v>
      </c>
      <c r="F1157" s="1">
        <v>38144</v>
      </c>
      <c r="G1157" s="12" t="s">
        <v>2848</v>
      </c>
      <c r="H1157">
        <v>2</v>
      </c>
      <c r="I1157">
        <v>6</v>
      </c>
      <c r="J1157" s="3">
        <v>2004</v>
      </c>
      <c r="K1157" s="3" t="s">
        <v>3468</v>
      </c>
      <c r="L1157">
        <v>44</v>
      </c>
      <c r="M1157" t="s">
        <v>3235</v>
      </c>
      <c r="N1157" t="s">
        <v>3463</v>
      </c>
      <c r="O1157" s="10" t="s">
        <v>3157</v>
      </c>
      <c r="P1157" t="s">
        <v>3158</v>
      </c>
      <c r="Q1157" t="s">
        <v>3159</v>
      </c>
      <c r="R1157" t="s">
        <v>3504</v>
      </c>
      <c r="S1157" t="s">
        <v>2860</v>
      </c>
      <c r="T1157">
        <v>67000</v>
      </c>
      <c r="U1157" t="s">
        <v>2861</v>
      </c>
      <c r="V1157" t="s">
        <v>3160</v>
      </c>
      <c r="W1157" t="s">
        <v>3161</v>
      </c>
      <c r="X1157" t="s">
        <v>2857</v>
      </c>
    </row>
    <row r="1158" spans="1:24" hidden="1" x14ac:dyDescent="0.25">
      <c r="A1158">
        <v>10255</v>
      </c>
      <c r="B1158">
        <v>24</v>
      </c>
      <c r="C1158" s="2">
        <v>100</v>
      </c>
      <c r="D1158" s="3">
        <v>1</v>
      </c>
      <c r="E1158" s="4">
        <f>Table1[[#This Row],[PRICEEACH]]*Table1[[#This Row],[QUANTITYORDERED]]</f>
        <v>2400</v>
      </c>
      <c r="F1158" s="1">
        <v>38144</v>
      </c>
      <c r="G1158" s="12" t="s">
        <v>2848</v>
      </c>
      <c r="H1158">
        <v>2</v>
      </c>
      <c r="I1158">
        <v>6</v>
      </c>
      <c r="J1158" s="3">
        <v>2004</v>
      </c>
      <c r="K1158" s="3" t="s">
        <v>3468</v>
      </c>
      <c r="L1158">
        <v>168</v>
      </c>
      <c r="M1158" t="s">
        <v>3203</v>
      </c>
      <c r="N1158" t="s">
        <v>3463</v>
      </c>
      <c r="O1158" s="10" t="s">
        <v>3157</v>
      </c>
      <c r="P1158" t="s">
        <v>3158</v>
      </c>
      <c r="Q1158" t="s">
        <v>3159</v>
      </c>
      <c r="R1158" t="s">
        <v>3504</v>
      </c>
      <c r="S1158" t="s">
        <v>2860</v>
      </c>
      <c r="T1158">
        <v>67000</v>
      </c>
      <c r="U1158" t="s">
        <v>2861</v>
      </c>
      <c r="V1158" t="s">
        <v>3160</v>
      </c>
      <c r="W1158" t="s">
        <v>3161</v>
      </c>
      <c r="X1158" t="s">
        <v>2867</v>
      </c>
    </row>
    <row r="1159" spans="1:24" hidden="1" x14ac:dyDescent="0.25">
      <c r="A1159">
        <v>10256</v>
      </c>
      <c r="B1159">
        <v>29</v>
      </c>
      <c r="C1159" s="2">
        <v>51.75</v>
      </c>
      <c r="D1159" s="3">
        <v>1</v>
      </c>
      <c r="E1159" s="4">
        <f>Table1[[#This Row],[PRICEEACH]]*Table1[[#This Row],[QUANTITYORDERED]]</f>
        <v>1500.75</v>
      </c>
      <c r="F1159" s="1">
        <v>38144</v>
      </c>
      <c r="G1159" s="12" t="s">
        <v>2848</v>
      </c>
      <c r="H1159">
        <v>2</v>
      </c>
      <c r="I1159">
        <v>6</v>
      </c>
      <c r="J1159" s="3">
        <v>2004</v>
      </c>
      <c r="K1159" s="3" t="s">
        <v>3468</v>
      </c>
      <c r="L1159">
        <v>53</v>
      </c>
      <c r="M1159" t="s">
        <v>3179</v>
      </c>
      <c r="N1159" t="s">
        <v>3383</v>
      </c>
      <c r="O1159" s="10" t="s">
        <v>3384</v>
      </c>
      <c r="P1159" t="s">
        <v>3385</v>
      </c>
      <c r="Q1159" t="s">
        <v>3036</v>
      </c>
      <c r="R1159" t="s">
        <v>3511</v>
      </c>
      <c r="S1159" t="s">
        <v>3037</v>
      </c>
      <c r="T1159">
        <v>1734</v>
      </c>
      <c r="U1159" t="s">
        <v>2861</v>
      </c>
      <c r="V1159" t="s">
        <v>3038</v>
      </c>
      <c r="W1159" t="s">
        <v>3039</v>
      </c>
      <c r="X1159" t="s">
        <v>2857</v>
      </c>
    </row>
    <row r="1160" spans="1:24" hidden="1" x14ac:dyDescent="0.25">
      <c r="A1160">
        <v>10256</v>
      </c>
      <c r="B1160">
        <v>34</v>
      </c>
      <c r="C1160" s="2">
        <v>95.55</v>
      </c>
      <c r="D1160" s="3">
        <v>2</v>
      </c>
      <c r="E1160" s="4">
        <f>Table1[[#This Row],[PRICEEACH]]*Table1[[#This Row],[QUANTITYORDERED]]</f>
        <v>3248.7</v>
      </c>
      <c r="F1160" s="1">
        <v>38144</v>
      </c>
      <c r="G1160" s="12" t="s">
        <v>2848</v>
      </c>
      <c r="H1160">
        <v>2</v>
      </c>
      <c r="I1160">
        <v>6</v>
      </c>
      <c r="J1160" s="3">
        <v>2004</v>
      </c>
      <c r="K1160" s="3" t="s">
        <v>3468</v>
      </c>
      <c r="L1160">
        <v>102</v>
      </c>
      <c r="M1160" t="s">
        <v>3170</v>
      </c>
      <c r="N1160" t="s">
        <v>3383</v>
      </c>
      <c r="O1160" s="10" t="s">
        <v>3384</v>
      </c>
      <c r="P1160" t="s">
        <v>3385</v>
      </c>
      <c r="Q1160" t="s">
        <v>3036</v>
      </c>
      <c r="R1160" t="s">
        <v>3511</v>
      </c>
      <c r="S1160" t="s">
        <v>3037</v>
      </c>
      <c r="T1160">
        <v>1734</v>
      </c>
      <c r="U1160" t="s">
        <v>2861</v>
      </c>
      <c r="V1160" t="s">
        <v>3038</v>
      </c>
      <c r="W1160" t="s">
        <v>3039</v>
      </c>
      <c r="X1160" t="s">
        <v>2867</v>
      </c>
    </row>
    <row r="1161" spans="1:24" hidden="1" x14ac:dyDescent="0.25">
      <c r="A1161">
        <v>10257</v>
      </c>
      <c r="B1161">
        <v>26</v>
      </c>
      <c r="C1161" s="2">
        <v>89.29</v>
      </c>
      <c r="D1161" s="3">
        <v>5</v>
      </c>
      <c r="E1161" s="4">
        <f>Table1[[#This Row],[PRICEEACH]]*Table1[[#This Row],[QUANTITYORDERED]]</f>
        <v>2321.54</v>
      </c>
      <c r="F1161" s="1">
        <v>38144</v>
      </c>
      <c r="G1161" s="12" t="s">
        <v>2848</v>
      </c>
      <c r="H1161">
        <v>2</v>
      </c>
      <c r="I1161">
        <v>6</v>
      </c>
      <c r="J1161" s="3">
        <v>2004</v>
      </c>
      <c r="K1161" s="3" t="s">
        <v>3468</v>
      </c>
      <c r="L1161">
        <v>99</v>
      </c>
      <c r="M1161" t="s">
        <v>3215</v>
      </c>
      <c r="N1161" t="s">
        <v>3416</v>
      </c>
      <c r="O1161" s="10">
        <v>4085553659</v>
      </c>
      <c r="P1161" t="s">
        <v>3417</v>
      </c>
      <c r="Q1161" t="s">
        <v>3418</v>
      </c>
      <c r="R1161" t="s">
        <v>2870</v>
      </c>
      <c r="S1161" t="s">
        <v>2853</v>
      </c>
      <c r="T1161">
        <v>94217</v>
      </c>
      <c r="U1161" t="s">
        <v>2854</v>
      </c>
      <c r="V1161" t="s">
        <v>2898</v>
      </c>
      <c r="W1161" t="s">
        <v>3078</v>
      </c>
      <c r="X1161" t="s">
        <v>2857</v>
      </c>
    </row>
    <row r="1162" spans="1:24" hidden="1" x14ac:dyDescent="0.25">
      <c r="A1162">
        <v>10257</v>
      </c>
      <c r="B1162">
        <v>49</v>
      </c>
      <c r="C1162" s="2">
        <v>53.72</v>
      </c>
      <c r="D1162" s="3">
        <v>3</v>
      </c>
      <c r="E1162" s="4">
        <f>Table1[[#This Row],[PRICEEACH]]*Table1[[#This Row],[QUANTITYORDERED]]</f>
        <v>2632.2799999999997</v>
      </c>
      <c r="F1162" s="1">
        <v>38144</v>
      </c>
      <c r="G1162" s="12" t="s">
        <v>2848</v>
      </c>
      <c r="H1162">
        <v>2</v>
      </c>
      <c r="I1162">
        <v>6</v>
      </c>
      <c r="J1162" s="3">
        <v>2004</v>
      </c>
      <c r="K1162" s="3" t="s">
        <v>3468</v>
      </c>
      <c r="L1162">
        <v>62</v>
      </c>
      <c r="M1162" t="s">
        <v>3206</v>
      </c>
      <c r="N1162" t="s">
        <v>3416</v>
      </c>
      <c r="O1162" s="10">
        <v>4085553659</v>
      </c>
      <c r="P1162" t="s">
        <v>3417</v>
      </c>
      <c r="Q1162" t="s">
        <v>3418</v>
      </c>
      <c r="R1162" t="s">
        <v>2870</v>
      </c>
      <c r="S1162" t="s">
        <v>2853</v>
      </c>
      <c r="T1162">
        <v>94217</v>
      </c>
      <c r="U1162" t="s">
        <v>2854</v>
      </c>
      <c r="V1162" t="s">
        <v>2898</v>
      </c>
      <c r="W1162" t="s">
        <v>3078</v>
      </c>
      <c r="X1162" t="s">
        <v>2857</v>
      </c>
    </row>
    <row r="1163" spans="1:24" hidden="1" x14ac:dyDescent="0.25">
      <c r="A1163">
        <v>10257</v>
      </c>
      <c r="B1163">
        <v>37</v>
      </c>
      <c r="C1163" s="2">
        <v>84.82</v>
      </c>
      <c r="D1163" s="3">
        <v>2</v>
      </c>
      <c r="E1163" s="4">
        <f>Table1[[#This Row],[PRICEEACH]]*Table1[[#This Row],[QUANTITYORDERED]]</f>
        <v>3138.3399999999997</v>
      </c>
      <c r="F1163" s="1">
        <v>38144</v>
      </c>
      <c r="G1163" s="12" t="s">
        <v>2848</v>
      </c>
      <c r="H1163">
        <v>2</v>
      </c>
      <c r="I1163">
        <v>6</v>
      </c>
      <c r="J1163" s="3">
        <v>2004</v>
      </c>
      <c r="K1163" s="3" t="s">
        <v>3468</v>
      </c>
      <c r="L1163">
        <v>104</v>
      </c>
      <c r="M1163" t="s">
        <v>3209</v>
      </c>
      <c r="N1163" t="s">
        <v>3416</v>
      </c>
      <c r="O1163" s="10">
        <v>4085553659</v>
      </c>
      <c r="P1163" t="s">
        <v>3417</v>
      </c>
      <c r="Q1163" t="s">
        <v>3418</v>
      </c>
      <c r="R1163" t="s">
        <v>2870</v>
      </c>
      <c r="S1163" t="s">
        <v>2853</v>
      </c>
      <c r="T1163">
        <v>94217</v>
      </c>
      <c r="U1163" t="s">
        <v>2854</v>
      </c>
      <c r="V1163" t="s">
        <v>2898</v>
      </c>
      <c r="W1163" t="s">
        <v>3078</v>
      </c>
      <c r="X1163" t="s">
        <v>2867</v>
      </c>
    </row>
    <row r="1164" spans="1:24" hidden="1" x14ac:dyDescent="0.25">
      <c r="A1164">
        <v>10257</v>
      </c>
      <c r="B1164">
        <v>46</v>
      </c>
      <c r="C1164" s="2">
        <v>78.89</v>
      </c>
      <c r="D1164" s="3">
        <v>4</v>
      </c>
      <c r="E1164" s="4">
        <f>Table1[[#This Row],[PRICEEACH]]*Table1[[#This Row],[QUANTITYORDERED]]</f>
        <v>3628.94</v>
      </c>
      <c r="F1164" s="1">
        <v>38144</v>
      </c>
      <c r="G1164" s="12" t="s">
        <v>2848</v>
      </c>
      <c r="H1164">
        <v>2</v>
      </c>
      <c r="I1164">
        <v>6</v>
      </c>
      <c r="J1164" s="3">
        <v>2004</v>
      </c>
      <c r="K1164" s="3" t="s">
        <v>3468</v>
      </c>
      <c r="L1164">
        <v>97</v>
      </c>
      <c r="M1164" t="s">
        <v>3253</v>
      </c>
      <c r="N1164" t="s">
        <v>3416</v>
      </c>
      <c r="O1164" s="10">
        <v>4085553659</v>
      </c>
      <c r="P1164" t="s">
        <v>3417</v>
      </c>
      <c r="Q1164" t="s">
        <v>3418</v>
      </c>
      <c r="R1164" t="s">
        <v>2870</v>
      </c>
      <c r="S1164" t="s">
        <v>2853</v>
      </c>
      <c r="T1164">
        <v>94217</v>
      </c>
      <c r="U1164" t="s">
        <v>2854</v>
      </c>
      <c r="V1164" t="s">
        <v>2898</v>
      </c>
      <c r="W1164" t="s">
        <v>3078</v>
      </c>
      <c r="X1164" t="s">
        <v>2867</v>
      </c>
    </row>
    <row r="1165" spans="1:24" hidden="1" x14ac:dyDescent="0.25">
      <c r="A1165">
        <v>10257</v>
      </c>
      <c r="B1165">
        <v>50</v>
      </c>
      <c r="C1165" s="2">
        <v>88.14</v>
      </c>
      <c r="D1165" s="3">
        <v>1</v>
      </c>
      <c r="E1165" s="4">
        <f>Table1[[#This Row],[PRICEEACH]]*Table1[[#This Row],[QUANTITYORDERED]]</f>
        <v>4407</v>
      </c>
      <c r="F1165" s="1">
        <v>38144</v>
      </c>
      <c r="G1165" s="12" t="s">
        <v>2848</v>
      </c>
      <c r="H1165">
        <v>2</v>
      </c>
      <c r="I1165">
        <v>6</v>
      </c>
      <c r="J1165" s="3">
        <v>2004</v>
      </c>
      <c r="K1165" s="3" t="s">
        <v>3468</v>
      </c>
      <c r="L1165">
        <v>101</v>
      </c>
      <c r="M1165" t="s">
        <v>3205</v>
      </c>
      <c r="N1165" t="s">
        <v>3416</v>
      </c>
      <c r="O1165" s="10">
        <v>4085553659</v>
      </c>
      <c r="P1165" t="s">
        <v>3417</v>
      </c>
      <c r="Q1165" t="s">
        <v>3418</v>
      </c>
      <c r="R1165" t="s">
        <v>2870</v>
      </c>
      <c r="S1165" t="s">
        <v>2853</v>
      </c>
      <c r="T1165">
        <v>94217</v>
      </c>
      <c r="U1165" t="s">
        <v>2854</v>
      </c>
      <c r="V1165" t="s">
        <v>2898</v>
      </c>
      <c r="W1165" t="s">
        <v>3078</v>
      </c>
      <c r="X1165" t="s">
        <v>2867</v>
      </c>
    </row>
    <row r="1166" spans="1:24" hidden="1" x14ac:dyDescent="0.25">
      <c r="A1166">
        <v>10258</v>
      </c>
      <c r="B1166">
        <v>20</v>
      </c>
      <c r="C1166" s="2">
        <v>61.41</v>
      </c>
      <c r="D1166" s="3">
        <v>2</v>
      </c>
      <c r="E1166" s="4">
        <f>Table1[[#This Row],[PRICEEACH]]*Table1[[#This Row],[QUANTITYORDERED]]</f>
        <v>1228.1999999999998</v>
      </c>
      <c r="F1166" s="1">
        <v>38144</v>
      </c>
      <c r="G1166" s="12" t="s">
        <v>2848</v>
      </c>
      <c r="H1166">
        <v>2</v>
      </c>
      <c r="I1166">
        <v>6</v>
      </c>
      <c r="J1166" s="3">
        <v>2004</v>
      </c>
      <c r="K1166" s="3" t="s">
        <v>3454</v>
      </c>
      <c r="L1166">
        <v>64</v>
      </c>
      <c r="M1166" t="s">
        <v>3261</v>
      </c>
      <c r="N1166" t="s">
        <v>2993</v>
      </c>
      <c r="O1166" s="10" t="s">
        <v>3352</v>
      </c>
      <c r="P1166" t="s">
        <v>3353</v>
      </c>
      <c r="Q1166" t="s">
        <v>2994</v>
      </c>
      <c r="R1166" t="s">
        <v>2995</v>
      </c>
      <c r="S1166" t="s">
        <v>2964</v>
      </c>
      <c r="T1166" t="s">
        <v>2996</v>
      </c>
      <c r="U1166" t="s">
        <v>2964</v>
      </c>
      <c r="V1166" t="s">
        <v>2997</v>
      </c>
      <c r="W1166" t="s">
        <v>2998</v>
      </c>
      <c r="X1166" t="s">
        <v>2857</v>
      </c>
    </row>
    <row r="1167" spans="1:24" hidden="1" x14ac:dyDescent="0.25">
      <c r="A1167">
        <v>10258</v>
      </c>
      <c r="B1167">
        <v>21</v>
      </c>
      <c r="C1167" s="2">
        <v>59.87</v>
      </c>
      <c r="D1167" s="3">
        <v>4</v>
      </c>
      <c r="E1167" s="4">
        <f>Table1[[#This Row],[PRICEEACH]]*Table1[[#This Row],[QUANTITYORDERED]]</f>
        <v>1257.27</v>
      </c>
      <c r="F1167" s="1">
        <v>38144</v>
      </c>
      <c r="G1167" s="12" t="s">
        <v>2848</v>
      </c>
      <c r="H1167">
        <v>2</v>
      </c>
      <c r="I1167">
        <v>6</v>
      </c>
      <c r="J1167" s="3">
        <v>2004</v>
      </c>
      <c r="K1167" s="3" t="s">
        <v>3468</v>
      </c>
      <c r="L1167">
        <v>50</v>
      </c>
      <c r="M1167" t="s">
        <v>3224</v>
      </c>
      <c r="N1167" t="s">
        <v>2993</v>
      </c>
      <c r="O1167" s="10" t="s">
        <v>3352</v>
      </c>
      <c r="P1167" t="s">
        <v>3353</v>
      </c>
      <c r="Q1167" t="s">
        <v>2994</v>
      </c>
      <c r="R1167" t="s">
        <v>2995</v>
      </c>
      <c r="S1167" t="s">
        <v>2964</v>
      </c>
      <c r="T1167" t="s">
        <v>2996</v>
      </c>
      <c r="U1167" t="s">
        <v>2964</v>
      </c>
      <c r="V1167" t="s">
        <v>2997</v>
      </c>
      <c r="W1167" t="s">
        <v>2998</v>
      </c>
      <c r="X1167" t="s">
        <v>2857</v>
      </c>
    </row>
    <row r="1168" spans="1:24" hidden="1" x14ac:dyDescent="0.25">
      <c r="A1168">
        <v>10258</v>
      </c>
      <c r="B1168">
        <v>32</v>
      </c>
      <c r="C1168" s="2">
        <v>100</v>
      </c>
      <c r="D1168" s="3">
        <v>6</v>
      </c>
      <c r="E1168" s="4">
        <f>Table1[[#This Row],[PRICEEACH]]*Table1[[#This Row],[QUANTITYORDERED]]</f>
        <v>3200</v>
      </c>
      <c r="F1168" s="1">
        <v>38144</v>
      </c>
      <c r="G1168" s="12" t="s">
        <v>2848</v>
      </c>
      <c r="H1168">
        <v>2</v>
      </c>
      <c r="I1168">
        <v>6</v>
      </c>
      <c r="J1168" s="3">
        <v>2004</v>
      </c>
      <c r="K1168" s="3" t="s">
        <v>3331</v>
      </c>
      <c r="L1168">
        <v>214</v>
      </c>
      <c r="M1168" t="s">
        <v>2951</v>
      </c>
      <c r="N1168" t="s">
        <v>2993</v>
      </c>
      <c r="O1168" s="10" t="s">
        <v>3352</v>
      </c>
      <c r="P1168" t="s">
        <v>3353</v>
      </c>
      <c r="Q1168" t="s">
        <v>2994</v>
      </c>
      <c r="R1168" t="s">
        <v>2995</v>
      </c>
      <c r="S1168" t="s">
        <v>2964</v>
      </c>
      <c r="T1168" t="s">
        <v>2996</v>
      </c>
      <c r="U1168" t="s">
        <v>2964</v>
      </c>
      <c r="V1168" t="s">
        <v>2997</v>
      </c>
      <c r="W1168" t="s">
        <v>2998</v>
      </c>
      <c r="X1168" t="s">
        <v>2931</v>
      </c>
    </row>
    <row r="1169" spans="1:24" hidden="1" x14ac:dyDescent="0.25">
      <c r="A1169">
        <v>10258</v>
      </c>
      <c r="B1169">
        <v>45</v>
      </c>
      <c r="C1169" s="2">
        <v>80.92</v>
      </c>
      <c r="D1169" s="3">
        <v>1</v>
      </c>
      <c r="E1169" s="4">
        <f>Table1[[#This Row],[PRICEEACH]]*Table1[[#This Row],[QUANTITYORDERED]]</f>
        <v>3641.4</v>
      </c>
      <c r="F1169" s="1">
        <v>38144</v>
      </c>
      <c r="G1169" s="12" t="s">
        <v>2848</v>
      </c>
      <c r="H1169">
        <v>2</v>
      </c>
      <c r="I1169">
        <v>6</v>
      </c>
      <c r="J1169" s="3">
        <v>2004</v>
      </c>
      <c r="K1169" s="3" t="s">
        <v>3331</v>
      </c>
      <c r="L1169">
        <v>101</v>
      </c>
      <c r="M1169" t="s">
        <v>3274</v>
      </c>
      <c r="N1169" t="s">
        <v>2993</v>
      </c>
      <c r="O1169" s="10" t="s">
        <v>3352</v>
      </c>
      <c r="P1169" t="s">
        <v>3353</v>
      </c>
      <c r="Q1169" t="s">
        <v>2994</v>
      </c>
      <c r="R1169" t="s">
        <v>2995</v>
      </c>
      <c r="S1169" t="s">
        <v>2964</v>
      </c>
      <c r="T1169" t="s">
        <v>2996</v>
      </c>
      <c r="U1169" t="s">
        <v>2964</v>
      </c>
      <c r="V1169" t="s">
        <v>2997</v>
      </c>
      <c r="W1169" t="s">
        <v>2998</v>
      </c>
      <c r="X1169" t="s">
        <v>2867</v>
      </c>
    </row>
    <row r="1170" spans="1:24" hidden="1" x14ac:dyDescent="0.25">
      <c r="A1170">
        <v>10258</v>
      </c>
      <c r="B1170">
        <v>41</v>
      </c>
      <c r="C1170" s="2">
        <v>100</v>
      </c>
      <c r="D1170" s="3">
        <v>3</v>
      </c>
      <c r="E1170" s="4">
        <f>Table1[[#This Row],[PRICEEACH]]*Table1[[#This Row],[QUANTITYORDERED]]</f>
        <v>4100</v>
      </c>
      <c r="F1170" s="1">
        <v>38144</v>
      </c>
      <c r="G1170" s="12" t="s">
        <v>2848</v>
      </c>
      <c r="H1170">
        <v>2</v>
      </c>
      <c r="I1170">
        <v>6</v>
      </c>
      <c r="J1170" s="3">
        <v>2004</v>
      </c>
      <c r="K1170" s="3" t="s">
        <v>3454</v>
      </c>
      <c r="L1170">
        <v>136</v>
      </c>
      <c r="M1170" t="s">
        <v>3141</v>
      </c>
      <c r="N1170" t="s">
        <v>2993</v>
      </c>
      <c r="O1170" s="10" t="s">
        <v>3352</v>
      </c>
      <c r="P1170" t="s">
        <v>3353</v>
      </c>
      <c r="Q1170" t="s">
        <v>2994</v>
      </c>
      <c r="R1170" t="s">
        <v>2995</v>
      </c>
      <c r="S1170" t="s">
        <v>2964</v>
      </c>
      <c r="T1170" t="s">
        <v>2996</v>
      </c>
      <c r="U1170" t="s">
        <v>2964</v>
      </c>
      <c r="V1170" t="s">
        <v>2997</v>
      </c>
      <c r="W1170" t="s">
        <v>2998</v>
      </c>
      <c r="X1170" t="s">
        <v>2867</v>
      </c>
    </row>
    <row r="1171" spans="1:24" hidden="1" x14ac:dyDescent="0.25">
      <c r="A1171">
        <v>10258</v>
      </c>
      <c r="B1171">
        <v>41</v>
      </c>
      <c r="C1171" s="2">
        <v>100</v>
      </c>
      <c r="D1171" s="3">
        <v>5</v>
      </c>
      <c r="E1171" s="4">
        <f>Table1[[#This Row],[PRICEEACH]]*Table1[[#This Row],[QUANTITYORDERED]]</f>
        <v>4100</v>
      </c>
      <c r="F1171" s="1">
        <v>38144</v>
      </c>
      <c r="G1171" s="12" t="s">
        <v>2848</v>
      </c>
      <c r="H1171">
        <v>2</v>
      </c>
      <c r="I1171">
        <v>6</v>
      </c>
      <c r="J1171" s="3">
        <v>2004</v>
      </c>
      <c r="K1171" s="3" t="s">
        <v>3454</v>
      </c>
      <c r="L1171">
        <v>116</v>
      </c>
      <c r="M1171" t="s">
        <v>3162</v>
      </c>
      <c r="N1171" t="s">
        <v>2993</v>
      </c>
      <c r="O1171" s="10" t="s">
        <v>3352</v>
      </c>
      <c r="P1171" t="s">
        <v>3353</v>
      </c>
      <c r="Q1171" t="s">
        <v>2994</v>
      </c>
      <c r="R1171" t="s">
        <v>2995</v>
      </c>
      <c r="S1171" t="s">
        <v>2964</v>
      </c>
      <c r="T1171" t="s">
        <v>2996</v>
      </c>
      <c r="U1171" t="s">
        <v>2964</v>
      </c>
      <c r="V1171" t="s">
        <v>2997</v>
      </c>
      <c r="W1171" t="s">
        <v>2998</v>
      </c>
      <c r="X1171" t="s">
        <v>2867</v>
      </c>
    </row>
    <row r="1172" spans="1:24" hidden="1" x14ac:dyDescent="0.25">
      <c r="A1172">
        <v>10259</v>
      </c>
      <c r="B1172">
        <v>31</v>
      </c>
      <c r="C1172" s="2">
        <v>33.24</v>
      </c>
      <c r="D1172" s="3">
        <v>5</v>
      </c>
      <c r="E1172" s="4">
        <f>Table1[[#This Row],[PRICEEACH]]*Table1[[#This Row],[QUANTITYORDERED]]</f>
        <v>1030.44</v>
      </c>
      <c r="F1172" s="1">
        <v>38144</v>
      </c>
      <c r="G1172" s="12" t="s">
        <v>2848</v>
      </c>
      <c r="H1172">
        <v>2</v>
      </c>
      <c r="I1172">
        <v>6</v>
      </c>
      <c r="J1172" s="3">
        <v>2004</v>
      </c>
      <c r="K1172" s="3" t="s">
        <v>3331</v>
      </c>
      <c r="L1172">
        <v>35</v>
      </c>
      <c r="M1172" t="s">
        <v>3239</v>
      </c>
      <c r="N1172" t="s">
        <v>3425</v>
      </c>
      <c r="O1172" s="11">
        <v>652241555</v>
      </c>
      <c r="P1172" t="s">
        <v>3426</v>
      </c>
      <c r="Q1172" t="s">
        <v>2963</v>
      </c>
      <c r="R1172" t="s">
        <v>2963</v>
      </c>
      <c r="S1172" t="s">
        <v>2963</v>
      </c>
      <c r="T1172">
        <v>69045</v>
      </c>
      <c r="U1172" t="s">
        <v>2895</v>
      </c>
      <c r="V1172" t="s">
        <v>3090</v>
      </c>
      <c r="W1172" t="s">
        <v>3091</v>
      </c>
      <c r="X1172" t="s">
        <v>2857</v>
      </c>
    </row>
    <row r="1173" spans="1:24" hidden="1" x14ac:dyDescent="0.25">
      <c r="A1173">
        <v>10259</v>
      </c>
      <c r="B1173">
        <v>28</v>
      </c>
      <c r="C1173" s="2">
        <v>46.82</v>
      </c>
      <c r="D1173" s="3">
        <v>1</v>
      </c>
      <c r="E1173" s="4">
        <f>Table1[[#This Row],[PRICEEACH]]*Table1[[#This Row],[QUANTITYORDERED]]</f>
        <v>1310.96</v>
      </c>
      <c r="F1173" s="1">
        <v>38144</v>
      </c>
      <c r="G1173" s="12" t="s">
        <v>2848</v>
      </c>
      <c r="H1173">
        <v>2</v>
      </c>
      <c r="I1173">
        <v>6</v>
      </c>
      <c r="J1173" s="3">
        <v>2004</v>
      </c>
      <c r="K1173" s="3" t="s">
        <v>3331</v>
      </c>
      <c r="L1173">
        <v>57</v>
      </c>
      <c r="M1173" t="s">
        <v>3228</v>
      </c>
      <c r="N1173" t="s">
        <v>3425</v>
      </c>
      <c r="O1173" s="11">
        <v>652241555</v>
      </c>
      <c r="P1173" t="s">
        <v>3426</v>
      </c>
      <c r="Q1173" t="s">
        <v>2963</v>
      </c>
      <c r="R1173" t="s">
        <v>2963</v>
      </c>
      <c r="S1173" t="s">
        <v>2963</v>
      </c>
      <c r="T1173">
        <v>69045</v>
      </c>
      <c r="U1173" t="s">
        <v>2895</v>
      </c>
      <c r="V1173" t="s">
        <v>3090</v>
      </c>
      <c r="W1173" t="s">
        <v>3091</v>
      </c>
      <c r="X1173" t="s">
        <v>2857</v>
      </c>
    </row>
    <row r="1174" spans="1:24" hidden="1" x14ac:dyDescent="0.25">
      <c r="A1174">
        <v>10259</v>
      </c>
      <c r="B1174">
        <v>30</v>
      </c>
      <c r="C1174" s="2">
        <v>49.22</v>
      </c>
      <c r="D1174" s="3">
        <v>10</v>
      </c>
      <c r="E1174" s="4">
        <f>Table1[[#This Row],[PRICEEACH]]*Table1[[#This Row],[QUANTITYORDERED]]</f>
        <v>1476.6</v>
      </c>
      <c r="F1174" s="1">
        <v>38144</v>
      </c>
      <c r="G1174" s="12" t="s">
        <v>2848</v>
      </c>
      <c r="H1174">
        <v>2</v>
      </c>
      <c r="I1174">
        <v>6</v>
      </c>
      <c r="J1174" s="3">
        <v>2004</v>
      </c>
      <c r="K1174" s="3" t="s">
        <v>3454</v>
      </c>
      <c r="L1174">
        <v>60</v>
      </c>
      <c r="M1174" t="s">
        <v>3200</v>
      </c>
      <c r="N1174" t="s">
        <v>3425</v>
      </c>
      <c r="O1174" s="11">
        <v>652241555</v>
      </c>
      <c r="P1174" t="s">
        <v>3426</v>
      </c>
      <c r="Q1174" t="s">
        <v>2963</v>
      </c>
      <c r="R1174" t="s">
        <v>2963</v>
      </c>
      <c r="S1174" t="s">
        <v>2963</v>
      </c>
      <c r="T1174">
        <v>69045</v>
      </c>
      <c r="U1174" t="s">
        <v>2895</v>
      </c>
      <c r="V1174" t="s">
        <v>3090</v>
      </c>
      <c r="W1174" t="s">
        <v>3091</v>
      </c>
      <c r="X1174" t="s">
        <v>2857</v>
      </c>
    </row>
    <row r="1175" spans="1:24" hidden="1" x14ac:dyDescent="0.25">
      <c r="A1175">
        <v>10259</v>
      </c>
      <c r="B1175">
        <v>40</v>
      </c>
      <c r="C1175" s="2">
        <v>43.83</v>
      </c>
      <c r="D1175" s="3">
        <v>6</v>
      </c>
      <c r="E1175" s="4">
        <f>Table1[[#This Row],[PRICEEACH]]*Table1[[#This Row],[QUANTITYORDERED]]</f>
        <v>1753.1999999999998</v>
      </c>
      <c r="F1175" s="1">
        <v>38144</v>
      </c>
      <c r="G1175" s="12" t="s">
        <v>2848</v>
      </c>
      <c r="H1175">
        <v>2</v>
      </c>
      <c r="I1175">
        <v>6</v>
      </c>
      <c r="J1175" s="3">
        <v>2004</v>
      </c>
      <c r="K1175" s="3" t="s">
        <v>3454</v>
      </c>
      <c r="L1175">
        <v>54</v>
      </c>
      <c r="M1175" t="s">
        <v>3259</v>
      </c>
      <c r="N1175" t="s">
        <v>3425</v>
      </c>
      <c r="O1175" s="11">
        <v>652241555</v>
      </c>
      <c r="P1175" t="s">
        <v>3426</v>
      </c>
      <c r="Q1175" t="s">
        <v>2963</v>
      </c>
      <c r="R1175" t="s">
        <v>2963</v>
      </c>
      <c r="S1175" t="s">
        <v>2963</v>
      </c>
      <c r="T1175">
        <v>69045</v>
      </c>
      <c r="U1175" t="s">
        <v>2895</v>
      </c>
      <c r="V1175" t="s">
        <v>3090</v>
      </c>
      <c r="W1175" t="s">
        <v>3091</v>
      </c>
      <c r="X1175" t="s">
        <v>2857</v>
      </c>
    </row>
    <row r="1176" spans="1:24" hidden="1" x14ac:dyDescent="0.25">
      <c r="A1176">
        <v>10259</v>
      </c>
      <c r="B1176">
        <v>26</v>
      </c>
      <c r="C1176" s="2">
        <v>100</v>
      </c>
      <c r="D1176" s="3">
        <v>12</v>
      </c>
      <c r="E1176" s="4">
        <f>Table1[[#This Row],[PRICEEACH]]*Table1[[#This Row],[QUANTITYORDERED]]</f>
        <v>2600</v>
      </c>
      <c r="F1176" s="1">
        <v>38144</v>
      </c>
      <c r="G1176" s="12" t="s">
        <v>2848</v>
      </c>
      <c r="H1176">
        <v>2</v>
      </c>
      <c r="I1176">
        <v>6</v>
      </c>
      <c r="J1176" s="3">
        <v>2004</v>
      </c>
      <c r="K1176" s="3" t="s">
        <v>3331</v>
      </c>
      <c r="L1176">
        <v>147</v>
      </c>
      <c r="M1176" t="s">
        <v>3079</v>
      </c>
      <c r="N1176" t="s">
        <v>3425</v>
      </c>
      <c r="O1176" s="11">
        <v>652241555</v>
      </c>
      <c r="P1176" t="s">
        <v>3426</v>
      </c>
      <c r="Q1176" t="s">
        <v>2963</v>
      </c>
      <c r="R1176" t="s">
        <v>2963</v>
      </c>
      <c r="S1176" t="s">
        <v>2963</v>
      </c>
      <c r="T1176">
        <v>69045</v>
      </c>
      <c r="U1176" t="s">
        <v>2895</v>
      </c>
      <c r="V1176" t="s">
        <v>3090</v>
      </c>
      <c r="W1176" t="s">
        <v>3091</v>
      </c>
      <c r="X1176" t="s">
        <v>2867</v>
      </c>
    </row>
    <row r="1177" spans="1:24" hidden="1" x14ac:dyDescent="0.25">
      <c r="A1177">
        <v>10259</v>
      </c>
      <c r="B1177">
        <v>27</v>
      </c>
      <c r="C1177" s="2">
        <v>100</v>
      </c>
      <c r="D1177" s="3">
        <v>8</v>
      </c>
      <c r="E1177" s="4">
        <f>Table1[[#This Row],[PRICEEACH]]*Table1[[#This Row],[QUANTITYORDERED]]</f>
        <v>2700</v>
      </c>
      <c r="F1177" s="1">
        <v>38144</v>
      </c>
      <c r="G1177" s="12" t="s">
        <v>2848</v>
      </c>
      <c r="H1177">
        <v>2</v>
      </c>
      <c r="I1177">
        <v>6</v>
      </c>
      <c r="J1177" s="3">
        <v>2004</v>
      </c>
      <c r="K1177" s="3" t="s">
        <v>3331</v>
      </c>
      <c r="L1177">
        <v>169</v>
      </c>
      <c r="M1177" t="s">
        <v>3211</v>
      </c>
      <c r="N1177" t="s">
        <v>3425</v>
      </c>
      <c r="O1177" s="11">
        <v>652241555</v>
      </c>
      <c r="P1177" t="s">
        <v>3426</v>
      </c>
      <c r="Q1177" t="s">
        <v>2963</v>
      </c>
      <c r="R1177" t="s">
        <v>2963</v>
      </c>
      <c r="S1177" t="s">
        <v>2963</v>
      </c>
      <c r="T1177">
        <v>69045</v>
      </c>
      <c r="U1177" t="s">
        <v>2895</v>
      </c>
      <c r="V1177" t="s">
        <v>3090</v>
      </c>
      <c r="W1177" t="s">
        <v>3091</v>
      </c>
      <c r="X1177" t="s">
        <v>2867</v>
      </c>
    </row>
    <row r="1178" spans="1:24" hidden="1" x14ac:dyDescent="0.25">
      <c r="A1178">
        <v>10259</v>
      </c>
      <c r="B1178">
        <v>29</v>
      </c>
      <c r="C1178" s="2">
        <v>100</v>
      </c>
      <c r="D1178" s="3">
        <v>2</v>
      </c>
      <c r="E1178" s="4">
        <f>Table1[[#This Row],[PRICEEACH]]*Table1[[#This Row],[QUANTITYORDERED]]</f>
        <v>2900</v>
      </c>
      <c r="F1178" s="1">
        <v>38144</v>
      </c>
      <c r="G1178" s="12" t="s">
        <v>2848</v>
      </c>
      <c r="H1178">
        <v>2</v>
      </c>
      <c r="I1178">
        <v>6</v>
      </c>
      <c r="J1178" s="3">
        <v>2004</v>
      </c>
      <c r="K1178" s="3" t="s">
        <v>3454</v>
      </c>
      <c r="L1178">
        <v>115</v>
      </c>
      <c r="M1178" t="s">
        <v>3265</v>
      </c>
      <c r="N1178" t="s">
        <v>3425</v>
      </c>
      <c r="O1178" s="11">
        <v>652241555</v>
      </c>
      <c r="P1178" t="s">
        <v>3426</v>
      </c>
      <c r="Q1178" t="s">
        <v>2963</v>
      </c>
      <c r="R1178" t="s">
        <v>2963</v>
      </c>
      <c r="S1178" t="s">
        <v>2963</v>
      </c>
      <c r="T1178">
        <v>69045</v>
      </c>
      <c r="U1178" t="s">
        <v>2895</v>
      </c>
      <c r="V1178" t="s">
        <v>3090</v>
      </c>
      <c r="W1178" t="s">
        <v>3091</v>
      </c>
      <c r="X1178" t="s">
        <v>2867</v>
      </c>
    </row>
    <row r="1179" spans="1:24" hidden="1" x14ac:dyDescent="0.25">
      <c r="A1179">
        <v>10259</v>
      </c>
      <c r="B1179">
        <v>30</v>
      </c>
      <c r="C1179" s="2">
        <v>100</v>
      </c>
      <c r="D1179" s="3">
        <v>3</v>
      </c>
      <c r="E1179" s="4">
        <f>Table1[[#This Row],[PRICEEACH]]*Table1[[#This Row],[QUANTITYORDERED]]</f>
        <v>3000</v>
      </c>
      <c r="F1179" s="1">
        <v>38144</v>
      </c>
      <c r="G1179" s="12" t="s">
        <v>2848</v>
      </c>
      <c r="H1179">
        <v>2</v>
      </c>
      <c r="I1179">
        <v>6</v>
      </c>
      <c r="J1179" s="3">
        <v>2004</v>
      </c>
      <c r="K1179" s="3" t="s">
        <v>3331</v>
      </c>
      <c r="L1179">
        <v>163</v>
      </c>
      <c r="M1179" t="s">
        <v>3196</v>
      </c>
      <c r="N1179" t="s">
        <v>3425</v>
      </c>
      <c r="O1179" s="11">
        <v>652241555</v>
      </c>
      <c r="P1179" t="s">
        <v>3426</v>
      </c>
      <c r="Q1179" t="s">
        <v>2963</v>
      </c>
      <c r="R1179" t="s">
        <v>2963</v>
      </c>
      <c r="S1179" t="s">
        <v>2963</v>
      </c>
      <c r="T1179">
        <v>69045</v>
      </c>
      <c r="U1179" t="s">
        <v>2895</v>
      </c>
      <c r="V1179" t="s">
        <v>3090</v>
      </c>
      <c r="W1179" t="s">
        <v>3091</v>
      </c>
      <c r="X1179" t="s">
        <v>2867</v>
      </c>
    </row>
    <row r="1180" spans="1:24" hidden="1" x14ac:dyDescent="0.25">
      <c r="A1180">
        <v>10259</v>
      </c>
      <c r="B1180">
        <v>34</v>
      </c>
      <c r="C1180" s="2">
        <v>99.41</v>
      </c>
      <c r="D1180" s="3">
        <v>7</v>
      </c>
      <c r="E1180" s="4">
        <f>Table1[[#This Row],[PRICEEACH]]*Table1[[#This Row],[QUANTITYORDERED]]</f>
        <v>3379.94</v>
      </c>
      <c r="F1180" s="1">
        <v>38144</v>
      </c>
      <c r="G1180" s="12" t="s">
        <v>2848</v>
      </c>
      <c r="H1180">
        <v>2</v>
      </c>
      <c r="I1180">
        <v>6</v>
      </c>
      <c r="J1180" s="3">
        <v>2004</v>
      </c>
      <c r="K1180" s="3" t="s">
        <v>3454</v>
      </c>
      <c r="L1180">
        <v>122</v>
      </c>
      <c r="M1180" t="s">
        <v>3198</v>
      </c>
      <c r="N1180" t="s">
        <v>3425</v>
      </c>
      <c r="O1180" s="11">
        <v>652241555</v>
      </c>
      <c r="P1180" t="s">
        <v>3426</v>
      </c>
      <c r="Q1180" t="s">
        <v>2963</v>
      </c>
      <c r="R1180" t="s">
        <v>2963</v>
      </c>
      <c r="S1180" t="s">
        <v>2963</v>
      </c>
      <c r="T1180">
        <v>69045</v>
      </c>
      <c r="U1180" t="s">
        <v>2895</v>
      </c>
      <c r="V1180" t="s">
        <v>3090</v>
      </c>
      <c r="W1180" t="s">
        <v>3091</v>
      </c>
      <c r="X1180" t="s">
        <v>2867</v>
      </c>
    </row>
    <row r="1181" spans="1:24" hidden="1" x14ac:dyDescent="0.25">
      <c r="A1181">
        <v>10259</v>
      </c>
      <c r="B1181">
        <v>45</v>
      </c>
      <c r="C1181" s="2">
        <v>86.68</v>
      </c>
      <c r="D1181" s="3">
        <v>11</v>
      </c>
      <c r="E1181" s="4">
        <f>Table1[[#This Row],[PRICEEACH]]*Table1[[#This Row],[QUANTITYORDERED]]</f>
        <v>3900.6000000000004</v>
      </c>
      <c r="F1181" s="1">
        <v>38144</v>
      </c>
      <c r="G1181" s="12" t="s">
        <v>2848</v>
      </c>
      <c r="H1181">
        <v>2</v>
      </c>
      <c r="I1181">
        <v>6</v>
      </c>
      <c r="J1181" s="3">
        <v>2004</v>
      </c>
      <c r="K1181" s="3" t="s">
        <v>3454</v>
      </c>
      <c r="L1181">
        <v>96</v>
      </c>
      <c r="M1181" t="s">
        <v>3256</v>
      </c>
      <c r="N1181" t="s">
        <v>3425</v>
      </c>
      <c r="O1181" s="11">
        <v>652241555</v>
      </c>
      <c r="P1181" t="s">
        <v>3426</v>
      </c>
      <c r="Q1181" t="s">
        <v>2963</v>
      </c>
      <c r="R1181" t="s">
        <v>2963</v>
      </c>
      <c r="S1181" t="s">
        <v>2963</v>
      </c>
      <c r="T1181">
        <v>69045</v>
      </c>
      <c r="U1181" t="s">
        <v>2895</v>
      </c>
      <c r="V1181" t="s">
        <v>3090</v>
      </c>
      <c r="W1181" t="s">
        <v>3091</v>
      </c>
      <c r="X1181" t="s">
        <v>2867</v>
      </c>
    </row>
    <row r="1182" spans="1:24" hidden="1" x14ac:dyDescent="0.25">
      <c r="A1182">
        <v>10259</v>
      </c>
      <c r="B1182">
        <v>41</v>
      </c>
      <c r="C1182" s="2">
        <v>100</v>
      </c>
      <c r="D1182" s="3">
        <v>13</v>
      </c>
      <c r="E1182" s="4">
        <f>Table1[[#This Row],[PRICEEACH]]*Table1[[#This Row],[QUANTITYORDERED]]</f>
        <v>4100</v>
      </c>
      <c r="F1182" s="1">
        <v>38144</v>
      </c>
      <c r="G1182" s="12" t="s">
        <v>2848</v>
      </c>
      <c r="H1182">
        <v>2</v>
      </c>
      <c r="I1182">
        <v>6</v>
      </c>
      <c r="J1182" s="3">
        <v>2004</v>
      </c>
      <c r="K1182" s="3" t="s">
        <v>3454</v>
      </c>
      <c r="L1182">
        <v>121</v>
      </c>
      <c r="M1182" t="s">
        <v>3223</v>
      </c>
      <c r="N1182" t="s">
        <v>3425</v>
      </c>
      <c r="O1182" s="11">
        <v>652241555</v>
      </c>
      <c r="P1182" t="s">
        <v>3426</v>
      </c>
      <c r="Q1182" t="s">
        <v>2963</v>
      </c>
      <c r="R1182" t="s">
        <v>2963</v>
      </c>
      <c r="S1182" t="s">
        <v>2963</v>
      </c>
      <c r="T1182">
        <v>69045</v>
      </c>
      <c r="U1182" t="s">
        <v>2895</v>
      </c>
      <c r="V1182" t="s">
        <v>3090</v>
      </c>
      <c r="W1182" t="s">
        <v>3091</v>
      </c>
      <c r="X1182" t="s">
        <v>2867</v>
      </c>
    </row>
    <row r="1183" spans="1:24" hidden="1" x14ac:dyDescent="0.25">
      <c r="A1183">
        <v>10259</v>
      </c>
      <c r="B1183">
        <v>46</v>
      </c>
      <c r="C1183" s="2">
        <v>100</v>
      </c>
      <c r="D1183" s="3">
        <v>4</v>
      </c>
      <c r="E1183" s="4">
        <f>Table1[[#This Row],[PRICEEACH]]*Table1[[#This Row],[QUANTITYORDERED]]</f>
        <v>4600</v>
      </c>
      <c r="F1183" s="1">
        <v>38144</v>
      </c>
      <c r="G1183" s="12" t="s">
        <v>2848</v>
      </c>
      <c r="H1183">
        <v>2</v>
      </c>
      <c r="I1183">
        <v>6</v>
      </c>
      <c r="J1183" s="3">
        <v>2004</v>
      </c>
      <c r="K1183" s="3" t="s">
        <v>3454</v>
      </c>
      <c r="L1183">
        <v>118</v>
      </c>
      <c r="M1183" t="s">
        <v>3150</v>
      </c>
      <c r="N1183" t="s">
        <v>3425</v>
      </c>
      <c r="O1183" s="11">
        <v>652241555</v>
      </c>
      <c r="P1183" t="s">
        <v>3426</v>
      </c>
      <c r="Q1183" t="s">
        <v>2963</v>
      </c>
      <c r="R1183" t="s">
        <v>2963</v>
      </c>
      <c r="S1183" t="s">
        <v>2963</v>
      </c>
      <c r="T1183">
        <v>69045</v>
      </c>
      <c r="U1183" t="s">
        <v>2895</v>
      </c>
      <c r="V1183" t="s">
        <v>3090</v>
      </c>
      <c r="W1183" t="s">
        <v>3091</v>
      </c>
      <c r="X1183" t="s">
        <v>2867</v>
      </c>
    </row>
    <row r="1184" spans="1:24" hidden="1" x14ac:dyDescent="0.25">
      <c r="A1184">
        <v>10259</v>
      </c>
      <c r="B1184">
        <v>47</v>
      </c>
      <c r="C1184" s="2">
        <v>100</v>
      </c>
      <c r="D1184" s="3">
        <v>9</v>
      </c>
      <c r="E1184" s="4">
        <f>Table1[[#This Row],[PRICEEACH]]*Table1[[#This Row],[QUANTITYORDERED]]</f>
        <v>4700</v>
      </c>
      <c r="F1184" s="1">
        <v>38144</v>
      </c>
      <c r="G1184" s="12" t="s">
        <v>2848</v>
      </c>
      <c r="H1184">
        <v>2</v>
      </c>
      <c r="I1184">
        <v>6</v>
      </c>
      <c r="J1184" s="3">
        <v>2004</v>
      </c>
      <c r="K1184" s="3" t="s">
        <v>3454</v>
      </c>
      <c r="L1184">
        <v>127</v>
      </c>
      <c r="M1184" t="s">
        <v>3236</v>
      </c>
      <c r="N1184" t="s">
        <v>3425</v>
      </c>
      <c r="O1184" s="11">
        <v>652241555</v>
      </c>
      <c r="P1184" t="s">
        <v>3426</v>
      </c>
      <c r="Q1184" t="s">
        <v>2963</v>
      </c>
      <c r="R1184" t="s">
        <v>2963</v>
      </c>
      <c r="S1184" t="s">
        <v>2963</v>
      </c>
      <c r="T1184">
        <v>69045</v>
      </c>
      <c r="U1184" t="s">
        <v>2895</v>
      </c>
      <c r="V1184" t="s">
        <v>3090</v>
      </c>
      <c r="W1184" t="s">
        <v>3091</v>
      </c>
      <c r="X1184" t="s">
        <v>2867</v>
      </c>
    </row>
    <row r="1185" spans="1:24" hidden="1" x14ac:dyDescent="0.25">
      <c r="A1185">
        <v>10261</v>
      </c>
      <c r="B1185">
        <v>29</v>
      </c>
      <c r="C1185" s="2">
        <v>50.78</v>
      </c>
      <c r="D1185" s="3">
        <v>7</v>
      </c>
      <c r="E1185" s="4">
        <f>Table1[[#This Row],[PRICEEACH]]*Table1[[#This Row],[QUANTITYORDERED]]</f>
        <v>1472.6200000000001</v>
      </c>
      <c r="F1185" s="1">
        <v>38144</v>
      </c>
      <c r="G1185" s="12" t="s">
        <v>2848</v>
      </c>
      <c r="H1185">
        <v>2</v>
      </c>
      <c r="I1185">
        <v>6</v>
      </c>
      <c r="J1185" s="3">
        <v>2004</v>
      </c>
      <c r="K1185" s="3" t="s">
        <v>3207</v>
      </c>
      <c r="L1185">
        <v>54</v>
      </c>
      <c r="M1185" t="s">
        <v>3281</v>
      </c>
      <c r="N1185" t="s">
        <v>3370</v>
      </c>
      <c r="O1185" s="10" t="s">
        <v>3371</v>
      </c>
      <c r="P1185" t="s">
        <v>3372</v>
      </c>
      <c r="Q1185" t="s">
        <v>3020</v>
      </c>
      <c r="R1185" t="s">
        <v>3019</v>
      </c>
      <c r="S1185" t="s">
        <v>2985</v>
      </c>
      <c r="T1185" t="s">
        <v>3373</v>
      </c>
      <c r="U1185" t="s">
        <v>2854</v>
      </c>
      <c r="V1185" t="s">
        <v>3021</v>
      </c>
      <c r="W1185" t="s">
        <v>3022</v>
      </c>
      <c r="X1185" t="s">
        <v>2857</v>
      </c>
    </row>
    <row r="1186" spans="1:24" hidden="1" x14ac:dyDescent="0.25">
      <c r="A1186">
        <v>10261</v>
      </c>
      <c r="B1186">
        <v>20</v>
      </c>
      <c r="C1186" s="2">
        <v>89.53</v>
      </c>
      <c r="D1186" s="3">
        <v>9</v>
      </c>
      <c r="E1186" s="4">
        <f>Table1[[#This Row],[PRICEEACH]]*Table1[[#This Row],[QUANTITYORDERED]]</f>
        <v>1790.6</v>
      </c>
      <c r="F1186" s="1">
        <v>38144</v>
      </c>
      <c r="G1186" s="12" t="s">
        <v>2848</v>
      </c>
      <c r="H1186">
        <v>2</v>
      </c>
      <c r="I1186">
        <v>6</v>
      </c>
      <c r="J1186" s="3">
        <v>2004</v>
      </c>
      <c r="K1186" s="3" t="s">
        <v>3468</v>
      </c>
      <c r="L1186">
        <v>87</v>
      </c>
      <c r="M1186" t="s">
        <v>3222</v>
      </c>
      <c r="N1186" t="s">
        <v>3370</v>
      </c>
      <c r="O1186" s="10" t="s">
        <v>3371</v>
      </c>
      <c r="P1186" t="s">
        <v>3372</v>
      </c>
      <c r="Q1186" t="s">
        <v>3020</v>
      </c>
      <c r="R1186" t="s">
        <v>3019</v>
      </c>
      <c r="S1186" t="s">
        <v>2985</v>
      </c>
      <c r="T1186" t="s">
        <v>3373</v>
      </c>
      <c r="U1186" t="s">
        <v>2854</v>
      </c>
      <c r="V1186" t="s">
        <v>3021</v>
      </c>
      <c r="W1186" t="s">
        <v>3022</v>
      </c>
      <c r="X1186" t="s">
        <v>2857</v>
      </c>
    </row>
    <row r="1187" spans="1:24" hidden="1" x14ac:dyDescent="0.25">
      <c r="A1187">
        <v>10261</v>
      </c>
      <c r="B1187">
        <v>22</v>
      </c>
      <c r="C1187" s="2">
        <v>91.17</v>
      </c>
      <c r="D1187" s="3">
        <v>3</v>
      </c>
      <c r="E1187" s="4">
        <f>Table1[[#This Row],[PRICEEACH]]*Table1[[#This Row],[QUANTITYORDERED]]</f>
        <v>2005.74</v>
      </c>
      <c r="F1187" s="1">
        <v>38144</v>
      </c>
      <c r="G1187" s="12" t="s">
        <v>2848</v>
      </c>
      <c r="H1187">
        <v>2</v>
      </c>
      <c r="I1187">
        <v>6</v>
      </c>
      <c r="J1187" s="3">
        <v>2004</v>
      </c>
      <c r="K1187" s="3" t="s">
        <v>3468</v>
      </c>
      <c r="L1187">
        <v>88</v>
      </c>
      <c r="M1187" t="s">
        <v>3243</v>
      </c>
      <c r="N1187" t="s">
        <v>3370</v>
      </c>
      <c r="O1187" s="10" t="s">
        <v>3371</v>
      </c>
      <c r="P1187" t="s">
        <v>3372</v>
      </c>
      <c r="Q1187" t="s">
        <v>3020</v>
      </c>
      <c r="R1187" t="s">
        <v>3019</v>
      </c>
      <c r="S1187" t="s">
        <v>2985</v>
      </c>
      <c r="T1187" t="s">
        <v>3373</v>
      </c>
      <c r="U1187" t="s">
        <v>2854</v>
      </c>
      <c r="V1187" t="s">
        <v>3021</v>
      </c>
      <c r="W1187" t="s">
        <v>3022</v>
      </c>
      <c r="X1187" t="s">
        <v>2857</v>
      </c>
    </row>
    <row r="1188" spans="1:24" hidden="1" x14ac:dyDescent="0.25">
      <c r="A1188">
        <v>10261</v>
      </c>
      <c r="B1188">
        <v>34</v>
      </c>
      <c r="C1188" s="2">
        <v>62</v>
      </c>
      <c r="D1188" s="3">
        <v>4</v>
      </c>
      <c r="E1188" s="4">
        <f>Table1[[#This Row],[PRICEEACH]]*Table1[[#This Row],[QUANTITYORDERED]]</f>
        <v>2108</v>
      </c>
      <c r="F1188" s="1">
        <v>38144</v>
      </c>
      <c r="G1188" s="12" t="s">
        <v>2848</v>
      </c>
      <c r="H1188">
        <v>2</v>
      </c>
      <c r="I1188">
        <v>6</v>
      </c>
      <c r="J1188" s="3">
        <v>2004</v>
      </c>
      <c r="K1188" s="3" t="s">
        <v>3207</v>
      </c>
      <c r="L1188">
        <v>66</v>
      </c>
      <c r="M1188" t="s">
        <v>3268</v>
      </c>
      <c r="N1188" t="s">
        <v>3370</v>
      </c>
      <c r="O1188" s="10" t="s">
        <v>3371</v>
      </c>
      <c r="P1188" t="s">
        <v>3372</v>
      </c>
      <c r="Q1188" t="s">
        <v>3020</v>
      </c>
      <c r="R1188" t="s">
        <v>3019</v>
      </c>
      <c r="S1188" t="s">
        <v>2985</v>
      </c>
      <c r="T1188" t="s">
        <v>3373</v>
      </c>
      <c r="U1188" t="s">
        <v>2854</v>
      </c>
      <c r="V1188" t="s">
        <v>3021</v>
      </c>
      <c r="W1188" t="s">
        <v>3022</v>
      </c>
      <c r="X1188" t="s">
        <v>2857</v>
      </c>
    </row>
    <row r="1189" spans="1:24" hidden="1" x14ac:dyDescent="0.25">
      <c r="A1189">
        <v>10261</v>
      </c>
      <c r="B1189">
        <v>25</v>
      </c>
      <c r="C1189" s="2">
        <v>88.15</v>
      </c>
      <c r="D1189" s="3">
        <v>5</v>
      </c>
      <c r="E1189" s="4">
        <f>Table1[[#This Row],[PRICEEACH]]*Table1[[#This Row],[QUANTITYORDERED]]</f>
        <v>2203.75</v>
      </c>
      <c r="F1189" s="1">
        <v>38144</v>
      </c>
      <c r="G1189" s="12" t="s">
        <v>2848</v>
      </c>
      <c r="H1189">
        <v>2</v>
      </c>
      <c r="I1189">
        <v>6</v>
      </c>
      <c r="J1189" s="3">
        <v>2004</v>
      </c>
      <c r="K1189" s="3" t="s">
        <v>3207</v>
      </c>
      <c r="L1189">
        <v>100</v>
      </c>
      <c r="M1189" t="s">
        <v>3277</v>
      </c>
      <c r="N1189" t="s">
        <v>3370</v>
      </c>
      <c r="O1189" s="10" t="s">
        <v>3371</v>
      </c>
      <c r="P1189" t="s">
        <v>3372</v>
      </c>
      <c r="Q1189" t="s">
        <v>3020</v>
      </c>
      <c r="R1189" t="s">
        <v>3019</v>
      </c>
      <c r="S1189" t="s">
        <v>2985</v>
      </c>
      <c r="T1189" t="s">
        <v>3373</v>
      </c>
      <c r="U1189" t="s">
        <v>2854</v>
      </c>
      <c r="V1189" t="s">
        <v>3021</v>
      </c>
      <c r="W1189" t="s">
        <v>3022</v>
      </c>
      <c r="X1189" t="s">
        <v>2857</v>
      </c>
    </row>
    <row r="1190" spans="1:24" hidden="1" x14ac:dyDescent="0.25">
      <c r="A1190">
        <v>10261</v>
      </c>
      <c r="B1190">
        <v>27</v>
      </c>
      <c r="C1190" s="2">
        <v>100</v>
      </c>
      <c r="D1190" s="3">
        <v>1</v>
      </c>
      <c r="E1190" s="4">
        <f>Table1[[#This Row],[PRICEEACH]]*Table1[[#This Row],[QUANTITYORDERED]]</f>
        <v>2700</v>
      </c>
      <c r="F1190" s="1">
        <v>38144</v>
      </c>
      <c r="G1190" s="12" t="s">
        <v>2848</v>
      </c>
      <c r="H1190">
        <v>2</v>
      </c>
      <c r="I1190">
        <v>6</v>
      </c>
      <c r="J1190" s="3">
        <v>2004</v>
      </c>
      <c r="K1190" s="3" t="s">
        <v>3331</v>
      </c>
      <c r="L1190">
        <v>136</v>
      </c>
      <c r="M1190" t="s">
        <v>3035</v>
      </c>
      <c r="N1190" t="s">
        <v>3370</v>
      </c>
      <c r="O1190" s="10" t="s">
        <v>3371</v>
      </c>
      <c r="P1190" t="s">
        <v>3372</v>
      </c>
      <c r="Q1190" t="s">
        <v>3020</v>
      </c>
      <c r="R1190" t="s">
        <v>3019</v>
      </c>
      <c r="S1190" t="s">
        <v>2985</v>
      </c>
      <c r="T1190" t="s">
        <v>3373</v>
      </c>
      <c r="U1190" t="s">
        <v>2854</v>
      </c>
      <c r="V1190" t="s">
        <v>3021</v>
      </c>
      <c r="W1190" t="s">
        <v>3022</v>
      </c>
      <c r="X1190" t="s">
        <v>2867</v>
      </c>
    </row>
    <row r="1191" spans="1:24" hidden="1" x14ac:dyDescent="0.25">
      <c r="A1191">
        <v>10261</v>
      </c>
      <c r="B1191">
        <v>44</v>
      </c>
      <c r="C1191" s="2">
        <v>68.67</v>
      </c>
      <c r="D1191" s="3">
        <v>2</v>
      </c>
      <c r="E1191" s="4">
        <f>Table1[[#This Row],[PRICEEACH]]*Table1[[#This Row],[QUANTITYORDERED]]</f>
        <v>3021.48</v>
      </c>
      <c r="F1191" s="1">
        <v>38144</v>
      </c>
      <c r="G1191" s="12" t="s">
        <v>2848</v>
      </c>
      <c r="H1191">
        <v>2</v>
      </c>
      <c r="I1191">
        <v>6</v>
      </c>
      <c r="J1191" s="3">
        <v>2004</v>
      </c>
      <c r="K1191" s="3" t="s">
        <v>3207</v>
      </c>
      <c r="L1191">
        <v>72</v>
      </c>
      <c r="M1191" t="s">
        <v>3273</v>
      </c>
      <c r="N1191" t="s">
        <v>3370</v>
      </c>
      <c r="O1191" s="10" t="s">
        <v>3371</v>
      </c>
      <c r="P1191" t="s">
        <v>3372</v>
      </c>
      <c r="Q1191" t="s">
        <v>3020</v>
      </c>
      <c r="R1191" t="s">
        <v>3019</v>
      </c>
      <c r="S1191" t="s">
        <v>2985</v>
      </c>
      <c r="T1191" t="s">
        <v>3373</v>
      </c>
      <c r="U1191" t="s">
        <v>2854</v>
      </c>
      <c r="V1191" t="s">
        <v>3021</v>
      </c>
      <c r="W1191" t="s">
        <v>3022</v>
      </c>
      <c r="X1191" t="s">
        <v>2867</v>
      </c>
    </row>
    <row r="1192" spans="1:24" hidden="1" x14ac:dyDescent="0.25">
      <c r="A1192">
        <v>10261</v>
      </c>
      <c r="B1192">
        <v>36</v>
      </c>
      <c r="C1192" s="2">
        <v>100</v>
      </c>
      <c r="D1192" s="3">
        <v>8</v>
      </c>
      <c r="E1192" s="4">
        <f>Table1[[#This Row],[PRICEEACH]]*Table1[[#This Row],[QUANTITYORDERED]]</f>
        <v>3600</v>
      </c>
      <c r="F1192" s="1">
        <v>38144</v>
      </c>
      <c r="G1192" s="12" t="s">
        <v>2848</v>
      </c>
      <c r="H1192">
        <v>2</v>
      </c>
      <c r="I1192">
        <v>6</v>
      </c>
      <c r="J1192" s="3">
        <v>2004</v>
      </c>
      <c r="K1192" s="3" t="s">
        <v>3207</v>
      </c>
      <c r="L1192">
        <v>122</v>
      </c>
      <c r="M1192" t="s">
        <v>3234</v>
      </c>
      <c r="N1192" t="s">
        <v>3370</v>
      </c>
      <c r="O1192" s="10" t="s">
        <v>3371</v>
      </c>
      <c r="P1192" t="s">
        <v>3372</v>
      </c>
      <c r="Q1192" t="s">
        <v>3020</v>
      </c>
      <c r="R1192" t="s">
        <v>3019</v>
      </c>
      <c r="S1192" t="s">
        <v>2985</v>
      </c>
      <c r="T1192" t="s">
        <v>3373</v>
      </c>
      <c r="U1192" t="s">
        <v>2854</v>
      </c>
      <c r="V1192" t="s">
        <v>3021</v>
      </c>
      <c r="W1192" t="s">
        <v>3022</v>
      </c>
      <c r="X1192" t="s">
        <v>2867</v>
      </c>
    </row>
    <row r="1193" spans="1:24" hidden="1" x14ac:dyDescent="0.25">
      <c r="A1193">
        <v>10261</v>
      </c>
      <c r="B1193">
        <v>50</v>
      </c>
      <c r="C1193" s="2">
        <v>81.430000000000007</v>
      </c>
      <c r="D1193" s="3">
        <v>6</v>
      </c>
      <c r="E1193" s="4">
        <f>Table1[[#This Row],[PRICEEACH]]*Table1[[#This Row],[QUANTITYORDERED]]</f>
        <v>4071.5000000000005</v>
      </c>
      <c r="F1193" s="1">
        <v>38144</v>
      </c>
      <c r="G1193" s="12" t="s">
        <v>2848</v>
      </c>
      <c r="H1193">
        <v>2</v>
      </c>
      <c r="I1193">
        <v>6</v>
      </c>
      <c r="J1193" s="3">
        <v>2004</v>
      </c>
      <c r="K1193" s="3" t="s">
        <v>3207</v>
      </c>
      <c r="L1193">
        <v>99</v>
      </c>
      <c r="M1193" t="s">
        <v>3278</v>
      </c>
      <c r="N1193" t="s">
        <v>3370</v>
      </c>
      <c r="O1193" s="10" t="s">
        <v>3371</v>
      </c>
      <c r="P1193" t="s">
        <v>3372</v>
      </c>
      <c r="Q1193" t="s">
        <v>3020</v>
      </c>
      <c r="R1193" t="s">
        <v>3019</v>
      </c>
      <c r="S1193" t="s">
        <v>2985</v>
      </c>
      <c r="T1193" t="s">
        <v>3373</v>
      </c>
      <c r="U1193" t="s">
        <v>2854</v>
      </c>
      <c r="V1193" t="s">
        <v>3021</v>
      </c>
      <c r="W1193" t="s">
        <v>3022</v>
      </c>
      <c r="X1193" t="s">
        <v>2867</v>
      </c>
    </row>
    <row r="1194" spans="1:24" hidden="1" x14ac:dyDescent="0.25">
      <c r="A1194">
        <v>10262</v>
      </c>
      <c r="B1194">
        <v>21</v>
      </c>
      <c r="C1194" s="2">
        <v>57.11</v>
      </c>
      <c r="D1194" s="3">
        <v>12</v>
      </c>
      <c r="E1194" s="4">
        <f>Table1[[#This Row],[PRICEEACH]]*Table1[[#This Row],[QUANTITYORDERED]]</f>
        <v>1199.31</v>
      </c>
      <c r="F1194" s="1">
        <v>38144</v>
      </c>
      <c r="G1194" s="13" t="s">
        <v>3044</v>
      </c>
      <c r="H1194">
        <v>2</v>
      </c>
      <c r="I1194">
        <v>6</v>
      </c>
      <c r="J1194" s="3">
        <v>2004</v>
      </c>
      <c r="K1194" s="3" t="s">
        <v>3181</v>
      </c>
      <c r="L1194">
        <v>49</v>
      </c>
      <c r="M1194" t="s">
        <v>3280</v>
      </c>
      <c r="N1194" t="s">
        <v>3329</v>
      </c>
      <c r="O1194" s="10" t="s">
        <v>3330</v>
      </c>
      <c r="P1194" t="s">
        <v>2946</v>
      </c>
      <c r="Q1194" t="s">
        <v>2947</v>
      </c>
      <c r="R1194" t="s">
        <v>3485</v>
      </c>
      <c r="S1194" t="s">
        <v>2948</v>
      </c>
      <c r="T1194">
        <v>28034</v>
      </c>
      <c r="U1194" t="s">
        <v>2861</v>
      </c>
      <c r="V1194" t="s">
        <v>2949</v>
      </c>
      <c r="W1194" t="s">
        <v>2950</v>
      </c>
      <c r="X1194" t="s">
        <v>2857</v>
      </c>
    </row>
    <row r="1195" spans="1:24" hidden="1" x14ac:dyDescent="0.25">
      <c r="A1195">
        <v>10262</v>
      </c>
      <c r="B1195">
        <v>24</v>
      </c>
      <c r="C1195" s="2">
        <v>67.14</v>
      </c>
      <c r="D1195" s="3">
        <v>10</v>
      </c>
      <c r="E1195" s="4">
        <f>Table1[[#This Row],[PRICEEACH]]*Table1[[#This Row],[QUANTITYORDERED]]</f>
        <v>1611.3600000000001</v>
      </c>
      <c r="F1195" s="1">
        <v>38144</v>
      </c>
      <c r="G1195" s="13" t="s">
        <v>3044</v>
      </c>
      <c r="H1195">
        <v>2</v>
      </c>
      <c r="I1195">
        <v>6</v>
      </c>
      <c r="J1195" s="3">
        <v>2004</v>
      </c>
      <c r="K1195" s="3" t="s">
        <v>3181</v>
      </c>
      <c r="L1195">
        <v>68</v>
      </c>
      <c r="M1195" t="s">
        <v>3240</v>
      </c>
      <c r="N1195" t="s">
        <v>3329</v>
      </c>
      <c r="O1195" s="10" t="s">
        <v>3330</v>
      </c>
      <c r="P1195" t="s">
        <v>2946</v>
      </c>
      <c r="Q1195" t="s">
        <v>2947</v>
      </c>
      <c r="R1195" t="s">
        <v>3485</v>
      </c>
      <c r="S1195" t="s">
        <v>2948</v>
      </c>
      <c r="T1195">
        <v>28034</v>
      </c>
      <c r="U1195" t="s">
        <v>2861</v>
      </c>
      <c r="V1195" t="s">
        <v>2949</v>
      </c>
      <c r="W1195" t="s">
        <v>2950</v>
      </c>
      <c r="X1195" t="s">
        <v>2857</v>
      </c>
    </row>
    <row r="1196" spans="1:24" hidden="1" x14ac:dyDescent="0.25">
      <c r="A1196">
        <v>10262</v>
      </c>
      <c r="B1196">
        <v>49</v>
      </c>
      <c r="C1196" s="2">
        <v>37.97</v>
      </c>
      <c r="D1196" s="3">
        <v>3</v>
      </c>
      <c r="E1196" s="4">
        <f>Table1[[#This Row],[PRICEEACH]]*Table1[[#This Row],[QUANTITYORDERED]]</f>
        <v>1860.53</v>
      </c>
      <c r="F1196" s="1">
        <v>38144</v>
      </c>
      <c r="G1196" s="13" t="s">
        <v>3044</v>
      </c>
      <c r="H1196">
        <v>2</v>
      </c>
      <c r="I1196">
        <v>6</v>
      </c>
      <c r="J1196" s="3">
        <v>2004</v>
      </c>
      <c r="K1196" s="3" t="s">
        <v>3468</v>
      </c>
      <c r="L1196">
        <v>43</v>
      </c>
      <c r="M1196" t="s">
        <v>3264</v>
      </c>
      <c r="N1196" t="s">
        <v>3329</v>
      </c>
      <c r="O1196" s="10" t="s">
        <v>3330</v>
      </c>
      <c r="P1196" t="s">
        <v>2946</v>
      </c>
      <c r="Q1196" t="s">
        <v>2947</v>
      </c>
      <c r="R1196" t="s">
        <v>3485</v>
      </c>
      <c r="S1196" t="s">
        <v>2948</v>
      </c>
      <c r="T1196">
        <v>28034</v>
      </c>
      <c r="U1196" t="s">
        <v>2861</v>
      </c>
      <c r="V1196" t="s">
        <v>2949</v>
      </c>
      <c r="W1196" t="s">
        <v>2950</v>
      </c>
      <c r="X1196" t="s">
        <v>2857</v>
      </c>
    </row>
    <row r="1197" spans="1:24" hidden="1" x14ac:dyDescent="0.25">
      <c r="A1197">
        <v>10262</v>
      </c>
      <c r="B1197">
        <v>27</v>
      </c>
      <c r="C1197" s="2">
        <v>76</v>
      </c>
      <c r="D1197" s="3">
        <v>5</v>
      </c>
      <c r="E1197" s="4">
        <f>Table1[[#This Row],[PRICEEACH]]*Table1[[#This Row],[QUANTITYORDERED]]</f>
        <v>2052</v>
      </c>
      <c r="F1197" s="1">
        <v>38144</v>
      </c>
      <c r="G1197" s="13" t="s">
        <v>3044</v>
      </c>
      <c r="H1197">
        <v>2</v>
      </c>
      <c r="I1197">
        <v>6</v>
      </c>
      <c r="J1197" s="3">
        <v>2004</v>
      </c>
      <c r="K1197" s="3" t="s">
        <v>3181</v>
      </c>
      <c r="L1197">
        <v>80</v>
      </c>
      <c r="M1197" t="s">
        <v>3276</v>
      </c>
      <c r="N1197" t="s">
        <v>3329</v>
      </c>
      <c r="O1197" s="10" t="s">
        <v>3330</v>
      </c>
      <c r="P1197" t="s">
        <v>2946</v>
      </c>
      <c r="Q1197" t="s">
        <v>2947</v>
      </c>
      <c r="R1197" t="s">
        <v>3485</v>
      </c>
      <c r="S1197" t="s">
        <v>2948</v>
      </c>
      <c r="T1197">
        <v>28034</v>
      </c>
      <c r="U1197" t="s">
        <v>2861</v>
      </c>
      <c r="V1197" t="s">
        <v>2949</v>
      </c>
      <c r="W1197" t="s">
        <v>2950</v>
      </c>
      <c r="X1197" t="s">
        <v>2857</v>
      </c>
    </row>
    <row r="1198" spans="1:24" hidden="1" x14ac:dyDescent="0.25">
      <c r="A1198">
        <v>10262</v>
      </c>
      <c r="B1198">
        <v>35</v>
      </c>
      <c r="C1198" s="2">
        <v>71.069999999999993</v>
      </c>
      <c r="D1198" s="3">
        <v>7</v>
      </c>
      <c r="E1198" s="4">
        <f>Table1[[#This Row],[PRICEEACH]]*Table1[[#This Row],[QUANTITYORDERED]]</f>
        <v>2487.4499999999998</v>
      </c>
      <c r="F1198" s="1">
        <v>38144</v>
      </c>
      <c r="G1198" s="13" t="s">
        <v>3044</v>
      </c>
      <c r="H1198">
        <v>2</v>
      </c>
      <c r="I1198">
        <v>6</v>
      </c>
      <c r="J1198" s="3">
        <v>2004</v>
      </c>
      <c r="K1198" s="3" t="s">
        <v>3181</v>
      </c>
      <c r="L1198">
        <v>74</v>
      </c>
      <c r="M1198" t="s">
        <v>3279</v>
      </c>
      <c r="N1198" t="s">
        <v>3329</v>
      </c>
      <c r="O1198" s="10" t="s">
        <v>3330</v>
      </c>
      <c r="P1198" t="s">
        <v>2946</v>
      </c>
      <c r="Q1198" t="s">
        <v>2947</v>
      </c>
      <c r="R1198" t="s">
        <v>3485</v>
      </c>
      <c r="S1198" t="s">
        <v>2948</v>
      </c>
      <c r="T1198">
        <v>28034</v>
      </c>
      <c r="U1198" t="s">
        <v>2861</v>
      </c>
      <c r="V1198" t="s">
        <v>2949</v>
      </c>
      <c r="W1198" t="s">
        <v>2950</v>
      </c>
      <c r="X1198" t="s">
        <v>2857</v>
      </c>
    </row>
    <row r="1199" spans="1:24" hidden="1" x14ac:dyDescent="0.25">
      <c r="A1199">
        <v>10262</v>
      </c>
      <c r="B1199">
        <v>32</v>
      </c>
      <c r="C1199" s="2">
        <v>84.3</v>
      </c>
      <c r="D1199" s="3">
        <v>15</v>
      </c>
      <c r="E1199" s="4">
        <f>Table1[[#This Row],[PRICEEACH]]*Table1[[#This Row],[QUANTITYORDERED]]</f>
        <v>2697.6</v>
      </c>
      <c r="F1199" s="1">
        <v>38144</v>
      </c>
      <c r="G1199" s="13" t="s">
        <v>3044</v>
      </c>
      <c r="H1199">
        <v>2</v>
      </c>
      <c r="I1199">
        <v>6</v>
      </c>
      <c r="J1199" s="3">
        <v>2004</v>
      </c>
      <c r="K1199" s="3" t="s">
        <v>3207</v>
      </c>
      <c r="L1199">
        <v>86</v>
      </c>
      <c r="M1199" t="s">
        <v>3208</v>
      </c>
      <c r="N1199" t="s">
        <v>3329</v>
      </c>
      <c r="O1199" s="10" t="s">
        <v>3330</v>
      </c>
      <c r="P1199" t="s">
        <v>2946</v>
      </c>
      <c r="Q1199" t="s">
        <v>2947</v>
      </c>
      <c r="R1199" t="s">
        <v>3485</v>
      </c>
      <c r="S1199" t="s">
        <v>2948</v>
      </c>
      <c r="T1199">
        <v>28034</v>
      </c>
      <c r="U1199" t="s">
        <v>2861</v>
      </c>
      <c r="V1199" t="s">
        <v>2949</v>
      </c>
      <c r="W1199" t="s">
        <v>2950</v>
      </c>
      <c r="X1199" t="s">
        <v>2857</v>
      </c>
    </row>
    <row r="1200" spans="1:24" hidden="1" x14ac:dyDescent="0.25">
      <c r="A1200">
        <v>10262</v>
      </c>
      <c r="B1200">
        <v>48</v>
      </c>
      <c r="C1200" s="2">
        <v>61.42</v>
      </c>
      <c r="D1200" s="3">
        <v>8</v>
      </c>
      <c r="E1200" s="4">
        <f>Table1[[#This Row],[PRICEEACH]]*Table1[[#This Row],[QUANTITYORDERED]]</f>
        <v>2948.16</v>
      </c>
      <c r="F1200" s="1">
        <v>38144</v>
      </c>
      <c r="G1200" s="13" t="s">
        <v>3044</v>
      </c>
      <c r="H1200">
        <v>2</v>
      </c>
      <c r="I1200">
        <v>6</v>
      </c>
      <c r="J1200" s="3">
        <v>2004</v>
      </c>
      <c r="K1200" s="3" t="s">
        <v>3181</v>
      </c>
      <c r="L1200">
        <v>68</v>
      </c>
      <c r="M1200" t="s">
        <v>3250</v>
      </c>
      <c r="N1200" t="s">
        <v>3329</v>
      </c>
      <c r="O1200" s="10" t="s">
        <v>3330</v>
      </c>
      <c r="P1200" t="s">
        <v>2946</v>
      </c>
      <c r="Q1200" t="s">
        <v>2947</v>
      </c>
      <c r="R1200" t="s">
        <v>3485</v>
      </c>
      <c r="S1200" t="s">
        <v>2948</v>
      </c>
      <c r="T1200">
        <v>28034</v>
      </c>
      <c r="U1200" t="s">
        <v>2861</v>
      </c>
      <c r="V1200" t="s">
        <v>2949</v>
      </c>
      <c r="W1200" t="s">
        <v>2950</v>
      </c>
      <c r="X1200" t="s">
        <v>2857</v>
      </c>
    </row>
    <row r="1201" spans="1:24" hidden="1" x14ac:dyDescent="0.25">
      <c r="A1201">
        <v>10262</v>
      </c>
      <c r="B1201">
        <v>33</v>
      </c>
      <c r="C1201" s="2">
        <v>90.75</v>
      </c>
      <c r="D1201" s="3">
        <v>6</v>
      </c>
      <c r="E1201" s="4">
        <f>Table1[[#This Row],[PRICEEACH]]*Table1[[#This Row],[QUANTITYORDERED]]</f>
        <v>2994.75</v>
      </c>
      <c r="F1201" s="1">
        <v>38144</v>
      </c>
      <c r="G1201" s="13" t="s">
        <v>3044</v>
      </c>
      <c r="H1201">
        <v>2</v>
      </c>
      <c r="I1201">
        <v>6</v>
      </c>
      <c r="J1201" s="3">
        <v>2004</v>
      </c>
      <c r="K1201" s="3" t="s">
        <v>3181</v>
      </c>
      <c r="L1201">
        <v>99</v>
      </c>
      <c r="M1201" t="s">
        <v>3272</v>
      </c>
      <c r="N1201" t="s">
        <v>3329</v>
      </c>
      <c r="O1201" s="10" t="s">
        <v>3330</v>
      </c>
      <c r="P1201" t="s">
        <v>2946</v>
      </c>
      <c r="Q1201" t="s">
        <v>2947</v>
      </c>
      <c r="R1201" t="s">
        <v>3485</v>
      </c>
      <c r="S1201" t="s">
        <v>2948</v>
      </c>
      <c r="T1201">
        <v>28034</v>
      </c>
      <c r="U1201" t="s">
        <v>2861</v>
      </c>
      <c r="V1201" t="s">
        <v>2949</v>
      </c>
      <c r="W1201" t="s">
        <v>2950</v>
      </c>
      <c r="X1201" t="s">
        <v>2857</v>
      </c>
    </row>
    <row r="1202" spans="1:24" hidden="1" x14ac:dyDescent="0.25">
      <c r="A1202">
        <v>10262</v>
      </c>
      <c r="B1202">
        <v>40</v>
      </c>
      <c r="C1202" s="2">
        <v>79.11</v>
      </c>
      <c r="D1202" s="3">
        <v>2</v>
      </c>
      <c r="E1202" s="4">
        <f>Table1[[#This Row],[PRICEEACH]]*Table1[[#This Row],[QUANTITYORDERED]]</f>
        <v>3164.4</v>
      </c>
      <c r="F1202" s="1">
        <v>38144</v>
      </c>
      <c r="G1202" s="13" t="s">
        <v>3044</v>
      </c>
      <c r="H1202">
        <v>2</v>
      </c>
      <c r="I1202">
        <v>6</v>
      </c>
      <c r="J1202" s="3">
        <v>2004</v>
      </c>
      <c r="K1202" s="3" t="s">
        <v>3468</v>
      </c>
      <c r="L1202">
        <v>68</v>
      </c>
      <c r="M1202" t="s">
        <v>3262</v>
      </c>
      <c r="N1202" t="s">
        <v>3329</v>
      </c>
      <c r="O1202" s="10" t="s">
        <v>3330</v>
      </c>
      <c r="P1202" t="s">
        <v>2946</v>
      </c>
      <c r="Q1202" t="s">
        <v>2947</v>
      </c>
      <c r="R1202" t="s">
        <v>3485</v>
      </c>
      <c r="S1202" t="s">
        <v>2948</v>
      </c>
      <c r="T1202">
        <v>28034</v>
      </c>
      <c r="U1202" t="s">
        <v>2861</v>
      </c>
      <c r="V1202" t="s">
        <v>2949</v>
      </c>
      <c r="W1202" t="s">
        <v>2950</v>
      </c>
      <c r="X1202" t="s">
        <v>2867</v>
      </c>
    </row>
    <row r="1203" spans="1:24" hidden="1" x14ac:dyDescent="0.25">
      <c r="A1203">
        <v>10262</v>
      </c>
      <c r="B1203">
        <v>46</v>
      </c>
      <c r="C1203" s="2">
        <v>70.349999999999994</v>
      </c>
      <c r="D1203" s="3">
        <v>11</v>
      </c>
      <c r="E1203" s="4">
        <f>Table1[[#This Row],[PRICEEACH]]*Table1[[#This Row],[QUANTITYORDERED]]</f>
        <v>3236.1</v>
      </c>
      <c r="F1203" s="1">
        <v>38144</v>
      </c>
      <c r="G1203" s="13" t="s">
        <v>3044</v>
      </c>
      <c r="H1203">
        <v>2</v>
      </c>
      <c r="I1203">
        <v>6</v>
      </c>
      <c r="J1203" s="3">
        <v>2004</v>
      </c>
      <c r="K1203" s="3" t="s">
        <v>3468</v>
      </c>
      <c r="L1203">
        <v>65</v>
      </c>
      <c r="M1203" t="s">
        <v>3246</v>
      </c>
      <c r="N1203" t="s">
        <v>3329</v>
      </c>
      <c r="O1203" s="10" t="s">
        <v>3330</v>
      </c>
      <c r="P1203" t="s">
        <v>2946</v>
      </c>
      <c r="Q1203" t="s">
        <v>2947</v>
      </c>
      <c r="R1203" t="s">
        <v>3485</v>
      </c>
      <c r="S1203" t="s">
        <v>2948</v>
      </c>
      <c r="T1203">
        <v>28034</v>
      </c>
      <c r="U1203" t="s">
        <v>2861</v>
      </c>
      <c r="V1203" t="s">
        <v>2949</v>
      </c>
      <c r="W1203" t="s">
        <v>2950</v>
      </c>
      <c r="X1203" t="s">
        <v>2867</v>
      </c>
    </row>
    <row r="1204" spans="1:24" hidden="1" x14ac:dyDescent="0.25">
      <c r="A1204">
        <v>10262</v>
      </c>
      <c r="B1204">
        <v>34</v>
      </c>
      <c r="C1204" s="2">
        <v>97.38</v>
      </c>
      <c r="D1204" s="3">
        <v>1</v>
      </c>
      <c r="E1204" s="4">
        <f>Table1[[#This Row],[PRICEEACH]]*Table1[[#This Row],[QUANTITYORDERED]]</f>
        <v>3310.92</v>
      </c>
      <c r="F1204" s="1">
        <v>38144</v>
      </c>
      <c r="G1204" s="13" t="s">
        <v>3044</v>
      </c>
      <c r="H1204">
        <v>2</v>
      </c>
      <c r="I1204">
        <v>6</v>
      </c>
      <c r="J1204" s="3">
        <v>2004</v>
      </c>
      <c r="K1204" s="3" t="s">
        <v>3181</v>
      </c>
      <c r="L1204">
        <v>109</v>
      </c>
      <c r="M1204" t="s">
        <v>3231</v>
      </c>
      <c r="N1204" t="s">
        <v>3329</v>
      </c>
      <c r="O1204" s="10" t="s">
        <v>3330</v>
      </c>
      <c r="P1204" t="s">
        <v>2946</v>
      </c>
      <c r="Q1204" t="s">
        <v>2947</v>
      </c>
      <c r="R1204" t="s">
        <v>3485</v>
      </c>
      <c r="S1204" t="s">
        <v>2948</v>
      </c>
      <c r="T1204">
        <v>28034</v>
      </c>
      <c r="U1204" t="s">
        <v>2861</v>
      </c>
      <c r="V1204" t="s">
        <v>2949</v>
      </c>
      <c r="W1204" t="s">
        <v>2950</v>
      </c>
      <c r="X1204" t="s">
        <v>2867</v>
      </c>
    </row>
    <row r="1205" spans="1:24" hidden="1" x14ac:dyDescent="0.25">
      <c r="A1205">
        <v>10262</v>
      </c>
      <c r="B1205">
        <v>40</v>
      </c>
      <c r="C1205" s="2">
        <v>84.03</v>
      </c>
      <c r="D1205" s="3">
        <v>4</v>
      </c>
      <c r="E1205" s="4">
        <f>Table1[[#This Row],[PRICEEACH]]*Table1[[#This Row],[QUANTITYORDERED]]</f>
        <v>3361.2</v>
      </c>
      <c r="F1205" s="1">
        <v>38144</v>
      </c>
      <c r="G1205" s="13" t="s">
        <v>3044</v>
      </c>
      <c r="H1205">
        <v>2</v>
      </c>
      <c r="I1205">
        <v>6</v>
      </c>
      <c r="J1205" s="3">
        <v>2004</v>
      </c>
      <c r="K1205" s="3" t="s">
        <v>3181</v>
      </c>
      <c r="L1205">
        <v>91</v>
      </c>
      <c r="M1205" t="s">
        <v>3269</v>
      </c>
      <c r="N1205" t="s">
        <v>3329</v>
      </c>
      <c r="O1205" s="10" t="s">
        <v>3330</v>
      </c>
      <c r="P1205" t="s">
        <v>2946</v>
      </c>
      <c r="Q1205" t="s">
        <v>2947</v>
      </c>
      <c r="R1205" t="s">
        <v>3485</v>
      </c>
      <c r="S1205" t="s">
        <v>2948</v>
      </c>
      <c r="T1205">
        <v>28034</v>
      </c>
      <c r="U1205" t="s">
        <v>2861</v>
      </c>
      <c r="V1205" t="s">
        <v>2949</v>
      </c>
      <c r="W1205" t="s">
        <v>2950</v>
      </c>
      <c r="X1205" t="s">
        <v>2867</v>
      </c>
    </row>
    <row r="1206" spans="1:24" hidden="1" x14ac:dyDescent="0.25">
      <c r="A1206">
        <v>10262</v>
      </c>
      <c r="B1206">
        <v>34</v>
      </c>
      <c r="C1206" s="2">
        <v>100</v>
      </c>
      <c r="D1206" s="3">
        <v>14</v>
      </c>
      <c r="E1206" s="4">
        <f>Table1[[#This Row],[PRICEEACH]]*Table1[[#This Row],[QUANTITYORDERED]]</f>
        <v>3400</v>
      </c>
      <c r="F1206" s="1">
        <v>38144</v>
      </c>
      <c r="G1206" s="13" t="s">
        <v>3044</v>
      </c>
      <c r="H1206">
        <v>2</v>
      </c>
      <c r="I1206">
        <v>6</v>
      </c>
      <c r="J1206" s="3">
        <v>2004</v>
      </c>
      <c r="K1206" s="3" t="s">
        <v>3468</v>
      </c>
      <c r="L1206">
        <v>105</v>
      </c>
      <c r="M1206" t="s">
        <v>3219</v>
      </c>
      <c r="N1206" t="s">
        <v>3329</v>
      </c>
      <c r="O1206" s="10" t="s">
        <v>3330</v>
      </c>
      <c r="P1206" t="s">
        <v>2946</v>
      </c>
      <c r="Q1206" t="s">
        <v>2947</v>
      </c>
      <c r="R1206" t="s">
        <v>3485</v>
      </c>
      <c r="S1206" t="s">
        <v>2948</v>
      </c>
      <c r="T1206">
        <v>28034</v>
      </c>
      <c r="U1206" t="s">
        <v>2861</v>
      </c>
      <c r="V1206" t="s">
        <v>2949</v>
      </c>
      <c r="W1206" t="s">
        <v>2950</v>
      </c>
      <c r="X1206" t="s">
        <v>2867</v>
      </c>
    </row>
    <row r="1207" spans="1:24" hidden="1" x14ac:dyDescent="0.25">
      <c r="A1207">
        <v>10262</v>
      </c>
      <c r="B1207">
        <v>44</v>
      </c>
      <c r="C1207" s="2">
        <v>94.14</v>
      </c>
      <c r="D1207" s="3">
        <v>13</v>
      </c>
      <c r="E1207" s="4">
        <f>Table1[[#This Row],[PRICEEACH]]*Table1[[#This Row],[QUANTITYORDERED]]</f>
        <v>4142.16</v>
      </c>
      <c r="F1207" s="1">
        <v>38144</v>
      </c>
      <c r="G1207" s="13" t="s">
        <v>3044</v>
      </c>
      <c r="H1207">
        <v>2</v>
      </c>
      <c r="I1207">
        <v>6</v>
      </c>
      <c r="J1207" s="3">
        <v>2004</v>
      </c>
      <c r="K1207" s="3" t="s">
        <v>3207</v>
      </c>
      <c r="L1207">
        <v>90</v>
      </c>
      <c r="M1207" t="s">
        <v>3271</v>
      </c>
      <c r="N1207" t="s">
        <v>3329</v>
      </c>
      <c r="O1207" s="10" t="s">
        <v>3330</v>
      </c>
      <c r="P1207" t="s">
        <v>2946</v>
      </c>
      <c r="Q1207" t="s">
        <v>2947</v>
      </c>
      <c r="R1207" t="s">
        <v>3485</v>
      </c>
      <c r="S1207" t="s">
        <v>2948</v>
      </c>
      <c r="T1207">
        <v>28034</v>
      </c>
      <c r="U1207" t="s">
        <v>2861</v>
      </c>
      <c r="V1207" t="s">
        <v>2949</v>
      </c>
      <c r="W1207" t="s">
        <v>2950</v>
      </c>
      <c r="X1207" t="s">
        <v>2867</v>
      </c>
    </row>
    <row r="1208" spans="1:24" hidden="1" x14ac:dyDescent="0.25">
      <c r="A1208">
        <v>10262</v>
      </c>
      <c r="B1208">
        <v>49</v>
      </c>
      <c r="C1208" s="2">
        <v>87.21</v>
      </c>
      <c r="D1208" s="3">
        <v>16</v>
      </c>
      <c r="E1208" s="4">
        <f>Table1[[#This Row],[PRICEEACH]]*Table1[[#This Row],[QUANTITYORDERED]]</f>
        <v>4273.29</v>
      </c>
      <c r="F1208" s="1">
        <v>38144</v>
      </c>
      <c r="G1208" s="13" t="s">
        <v>3044</v>
      </c>
      <c r="H1208">
        <v>2</v>
      </c>
      <c r="I1208">
        <v>6</v>
      </c>
      <c r="J1208" s="3">
        <v>2004</v>
      </c>
      <c r="K1208" s="3" t="s">
        <v>3468</v>
      </c>
      <c r="L1208">
        <v>83</v>
      </c>
      <c r="M1208" t="s">
        <v>3248</v>
      </c>
      <c r="N1208" t="s">
        <v>3329</v>
      </c>
      <c r="O1208" s="10" t="s">
        <v>3330</v>
      </c>
      <c r="P1208" t="s">
        <v>2946</v>
      </c>
      <c r="Q1208" t="s">
        <v>2947</v>
      </c>
      <c r="R1208" t="s">
        <v>3485</v>
      </c>
      <c r="S1208" t="s">
        <v>2948</v>
      </c>
      <c r="T1208">
        <v>28034</v>
      </c>
      <c r="U1208" t="s">
        <v>2861</v>
      </c>
      <c r="V1208" t="s">
        <v>2949</v>
      </c>
      <c r="W1208" t="s">
        <v>2950</v>
      </c>
      <c r="X1208" t="s">
        <v>2867</v>
      </c>
    </row>
    <row r="1209" spans="1:24" hidden="1" x14ac:dyDescent="0.25">
      <c r="A1209">
        <v>10262</v>
      </c>
      <c r="B1209">
        <v>49</v>
      </c>
      <c r="C1209" s="2">
        <v>100</v>
      </c>
      <c r="D1209" s="3">
        <v>9</v>
      </c>
      <c r="E1209" s="4">
        <f>Table1[[#This Row],[PRICEEACH]]*Table1[[#This Row],[QUANTITYORDERED]]</f>
        <v>4900</v>
      </c>
      <c r="F1209" s="1">
        <v>38144</v>
      </c>
      <c r="G1209" s="13" t="s">
        <v>3044</v>
      </c>
      <c r="H1209">
        <v>2</v>
      </c>
      <c r="I1209">
        <v>6</v>
      </c>
      <c r="J1209" s="3">
        <v>2004</v>
      </c>
      <c r="K1209" s="3" t="s">
        <v>3181</v>
      </c>
      <c r="L1209">
        <v>157</v>
      </c>
      <c r="M1209" t="s">
        <v>3182</v>
      </c>
      <c r="N1209" t="s">
        <v>3329</v>
      </c>
      <c r="O1209" s="10" t="s">
        <v>3330</v>
      </c>
      <c r="P1209" t="s">
        <v>2946</v>
      </c>
      <c r="Q1209" t="s">
        <v>2947</v>
      </c>
      <c r="R1209" t="s">
        <v>3485</v>
      </c>
      <c r="S1209" t="s">
        <v>2948</v>
      </c>
      <c r="T1209">
        <v>28034</v>
      </c>
      <c r="U1209" t="s">
        <v>2861</v>
      </c>
      <c r="V1209" t="s">
        <v>2949</v>
      </c>
      <c r="W1209" t="s">
        <v>2950</v>
      </c>
      <c r="X1209" t="s">
        <v>2867</v>
      </c>
    </row>
    <row r="1210" spans="1:24" hidden="1" x14ac:dyDescent="0.25">
      <c r="A1210">
        <v>10263</v>
      </c>
      <c r="B1210">
        <v>24</v>
      </c>
      <c r="C1210" s="2">
        <v>75.349999999999994</v>
      </c>
      <c r="D1210" s="3">
        <v>11</v>
      </c>
      <c r="E1210" s="4">
        <f>Table1[[#This Row],[PRICEEACH]]*Table1[[#This Row],[QUANTITYORDERED]]</f>
        <v>1808.3999999999999</v>
      </c>
      <c r="F1210" s="1">
        <v>38144</v>
      </c>
      <c r="G1210" s="12" t="s">
        <v>2848</v>
      </c>
      <c r="H1210">
        <v>2</v>
      </c>
      <c r="I1210">
        <v>6</v>
      </c>
      <c r="J1210" s="3">
        <v>2004</v>
      </c>
      <c r="K1210" s="3" t="s">
        <v>3181</v>
      </c>
      <c r="L1210">
        <v>72</v>
      </c>
      <c r="M1210" t="s">
        <v>3254</v>
      </c>
      <c r="N1210" t="s">
        <v>3308</v>
      </c>
      <c r="O1210" s="10">
        <v>2035552570</v>
      </c>
      <c r="P1210" t="s">
        <v>3309</v>
      </c>
      <c r="Q1210" t="s">
        <v>2903</v>
      </c>
      <c r="R1210" t="s">
        <v>2904</v>
      </c>
      <c r="S1210" t="s">
        <v>2853</v>
      </c>
      <c r="T1210">
        <v>97562</v>
      </c>
      <c r="U1210" t="s">
        <v>2854</v>
      </c>
      <c r="V1210" t="s">
        <v>2905</v>
      </c>
      <c r="W1210" t="s">
        <v>2872</v>
      </c>
      <c r="X1210" t="s">
        <v>2857</v>
      </c>
    </row>
    <row r="1211" spans="1:24" hidden="1" x14ac:dyDescent="0.25">
      <c r="A1211">
        <v>10263</v>
      </c>
      <c r="B1211">
        <v>34</v>
      </c>
      <c r="C1211" s="2">
        <v>58.75</v>
      </c>
      <c r="D1211" s="3">
        <v>6</v>
      </c>
      <c r="E1211" s="4">
        <f>Table1[[#This Row],[PRICEEACH]]*Table1[[#This Row],[QUANTITYORDERED]]</f>
        <v>1997.5</v>
      </c>
      <c r="F1211" s="1">
        <v>38144</v>
      </c>
      <c r="G1211" s="12" t="s">
        <v>2848</v>
      </c>
      <c r="H1211">
        <v>2</v>
      </c>
      <c r="I1211">
        <v>6</v>
      </c>
      <c r="J1211" s="3">
        <v>2004</v>
      </c>
      <c r="K1211" s="3" t="s">
        <v>2849</v>
      </c>
      <c r="L1211">
        <v>60</v>
      </c>
      <c r="M1211" t="s">
        <v>3202</v>
      </c>
      <c r="N1211" t="s">
        <v>3308</v>
      </c>
      <c r="O1211" s="10">
        <v>2035552570</v>
      </c>
      <c r="P1211" t="s">
        <v>3309</v>
      </c>
      <c r="Q1211" t="s">
        <v>2903</v>
      </c>
      <c r="R1211" t="s">
        <v>2904</v>
      </c>
      <c r="S1211" t="s">
        <v>2853</v>
      </c>
      <c r="T1211">
        <v>97562</v>
      </c>
      <c r="U1211" t="s">
        <v>2854</v>
      </c>
      <c r="V1211" t="s">
        <v>2905</v>
      </c>
      <c r="W1211" t="s">
        <v>2872</v>
      </c>
      <c r="X1211" t="s">
        <v>2857</v>
      </c>
    </row>
    <row r="1212" spans="1:24" hidden="1" x14ac:dyDescent="0.25">
      <c r="A1212">
        <v>10263</v>
      </c>
      <c r="B1212">
        <v>37</v>
      </c>
      <c r="C1212" s="2">
        <v>62.46</v>
      </c>
      <c r="D1212" s="3">
        <v>7</v>
      </c>
      <c r="E1212" s="4">
        <f>Table1[[#This Row],[PRICEEACH]]*Table1[[#This Row],[QUANTITYORDERED]]</f>
        <v>2311.02</v>
      </c>
      <c r="F1212" s="1">
        <v>38144</v>
      </c>
      <c r="G1212" s="12" t="s">
        <v>2848</v>
      </c>
      <c r="H1212">
        <v>2</v>
      </c>
      <c r="I1212">
        <v>6</v>
      </c>
      <c r="J1212" s="3">
        <v>2004</v>
      </c>
      <c r="K1212" s="3" t="s">
        <v>2849</v>
      </c>
      <c r="L1212">
        <v>76</v>
      </c>
      <c r="M1212" t="s">
        <v>3233</v>
      </c>
      <c r="N1212" t="s">
        <v>3308</v>
      </c>
      <c r="O1212" s="10">
        <v>2035552570</v>
      </c>
      <c r="P1212" t="s">
        <v>3309</v>
      </c>
      <c r="Q1212" t="s">
        <v>2903</v>
      </c>
      <c r="R1212" t="s">
        <v>2904</v>
      </c>
      <c r="S1212" t="s">
        <v>2853</v>
      </c>
      <c r="T1212">
        <v>97562</v>
      </c>
      <c r="U1212" t="s">
        <v>2854</v>
      </c>
      <c r="V1212" t="s">
        <v>2905</v>
      </c>
      <c r="W1212" t="s">
        <v>2872</v>
      </c>
      <c r="X1212" t="s">
        <v>2857</v>
      </c>
    </row>
    <row r="1213" spans="1:24" hidden="1" x14ac:dyDescent="0.25">
      <c r="A1213">
        <v>10263</v>
      </c>
      <c r="B1213">
        <v>31</v>
      </c>
      <c r="C1213" s="2">
        <v>79.91</v>
      </c>
      <c r="D1213" s="3">
        <v>8</v>
      </c>
      <c r="E1213" s="4">
        <f>Table1[[#This Row],[PRICEEACH]]*Table1[[#This Row],[QUANTITYORDERED]]</f>
        <v>2477.21</v>
      </c>
      <c r="F1213" s="1">
        <v>38144</v>
      </c>
      <c r="G1213" s="12" t="s">
        <v>2848</v>
      </c>
      <c r="H1213">
        <v>2</v>
      </c>
      <c r="I1213">
        <v>6</v>
      </c>
      <c r="J1213" s="3">
        <v>2004</v>
      </c>
      <c r="K1213" s="3" t="s">
        <v>2849</v>
      </c>
      <c r="L1213">
        <v>99</v>
      </c>
      <c r="M1213" t="s">
        <v>3257</v>
      </c>
      <c r="N1213" t="s">
        <v>3308</v>
      </c>
      <c r="O1213" s="10">
        <v>2035552570</v>
      </c>
      <c r="P1213" t="s">
        <v>3309</v>
      </c>
      <c r="Q1213" t="s">
        <v>2903</v>
      </c>
      <c r="R1213" t="s">
        <v>2904</v>
      </c>
      <c r="S1213" t="s">
        <v>2853</v>
      </c>
      <c r="T1213">
        <v>97562</v>
      </c>
      <c r="U1213" t="s">
        <v>2854</v>
      </c>
      <c r="V1213" t="s">
        <v>2905</v>
      </c>
      <c r="W1213" t="s">
        <v>2872</v>
      </c>
      <c r="X1213" t="s">
        <v>2857</v>
      </c>
    </row>
    <row r="1214" spans="1:24" hidden="1" x14ac:dyDescent="0.25">
      <c r="A1214">
        <v>10263</v>
      </c>
      <c r="B1214">
        <v>33</v>
      </c>
      <c r="C1214" s="2">
        <v>86.17</v>
      </c>
      <c r="D1214" s="3">
        <v>10</v>
      </c>
      <c r="E1214" s="4">
        <f>Table1[[#This Row],[PRICEEACH]]*Table1[[#This Row],[QUANTITYORDERED]]</f>
        <v>2843.61</v>
      </c>
      <c r="F1214" s="1">
        <v>38144</v>
      </c>
      <c r="G1214" s="12" t="s">
        <v>2848</v>
      </c>
      <c r="H1214">
        <v>2</v>
      </c>
      <c r="I1214">
        <v>6</v>
      </c>
      <c r="J1214" s="3">
        <v>2004</v>
      </c>
      <c r="K1214" s="3" t="s">
        <v>3181</v>
      </c>
      <c r="L1214">
        <v>84</v>
      </c>
      <c r="M1214" t="s">
        <v>3201</v>
      </c>
      <c r="N1214" t="s">
        <v>3308</v>
      </c>
      <c r="O1214" s="10">
        <v>2035552570</v>
      </c>
      <c r="P1214" t="s">
        <v>3309</v>
      </c>
      <c r="Q1214" t="s">
        <v>2903</v>
      </c>
      <c r="R1214" t="s">
        <v>2904</v>
      </c>
      <c r="S1214" t="s">
        <v>2853</v>
      </c>
      <c r="T1214">
        <v>97562</v>
      </c>
      <c r="U1214" t="s">
        <v>2854</v>
      </c>
      <c r="V1214" t="s">
        <v>2905</v>
      </c>
      <c r="W1214" t="s">
        <v>2872</v>
      </c>
      <c r="X1214" t="s">
        <v>2857</v>
      </c>
    </row>
    <row r="1215" spans="1:24" hidden="1" x14ac:dyDescent="0.25">
      <c r="A1215">
        <v>10263</v>
      </c>
      <c r="B1215">
        <v>34</v>
      </c>
      <c r="C1215" s="2">
        <v>100</v>
      </c>
      <c r="D1215" s="3">
        <v>2</v>
      </c>
      <c r="E1215" s="4">
        <f>Table1[[#This Row],[PRICEEACH]]*Table1[[#This Row],[QUANTITYORDERED]]</f>
        <v>3400</v>
      </c>
      <c r="F1215" s="1">
        <v>38144</v>
      </c>
      <c r="G1215" s="12" t="s">
        <v>2848</v>
      </c>
      <c r="H1215">
        <v>2</v>
      </c>
      <c r="I1215">
        <v>6</v>
      </c>
      <c r="J1215" s="3">
        <v>2004</v>
      </c>
      <c r="K1215" s="3" t="s">
        <v>2849</v>
      </c>
      <c r="L1215">
        <v>95</v>
      </c>
      <c r="M1215" t="s">
        <v>2850</v>
      </c>
      <c r="N1215" t="s">
        <v>3308</v>
      </c>
      <c r="O1215" s="10">
        <v>2035552570</v>
      </c>
      <c r="P1215" t="s">
        <v>3309</v>
      </c>
      <c r="Q1215" t="s">
        <v>2903</v>
      </c>
      <c r="R1215" t="s">
        <v>2904</v>
      </c>
      <c r="S1215" t="s">
        <v>2853</v>
      </c>
      <c r="T1215">
        <v>97562</v>
      </c>
      <c r="U1215" t="s">
        <v>2854</v>
      </c>
      <c r="V1215" t="s">
        <v>2905</v>
      </c>
      <c r="W1215" t="s">
        <v>2872</v>
      </c>
      <c r="X1215" t="s">
        <v>2867</v>
      </c>
    </row>
    <row r="1216" spans="1:24" hidden="1" x14ac:dyDescent="0.25">
      <c r="A1216">
        <v>10263</v>
      </c>
      <c r="B1216">
        <v>40</v>
      </c>
      <c r="C1216" s="2">
        <v>100</v>
      </c>
      <c r="D1216" s="3">
        <v>5</v>
      </c>
      <c r="E1216" s="4">
        <f>Table1[[#This Row],[PRICEEACH]]*Table1[[#This Row],[QUANTITYORDERED]]</f>
        <v>4000</v>
      </c>
      <c r="F1216" s="1">
        <v>38144</v>
      </c>
      <c r="G1216" s="12" t="s">
        <v>2848</v>
      </c>
      <c r="H1216">
        <v>2</v>
      </c>
      <c r="I1216">
        <v>6</v>
      </c>
      <c r="J1216" s="3">
        <v>2004</v>
      </c>
      <c r="K1216" s="3" t="s">
        <v>2849</v>
      </c>
      <c r="L1216">
        <v>118</v>
      </c>
      <c r="M1216" t="s">
        <v>3023</v>
      </c>
      <c r="N1216" t="s">
        <v>3308</v>
      </c>
      <c r="O1216" s="10">
        <v>2035552570</v>
      </c>
      <c r="P1216" t="s">
        <v>3309</v>
      </c>
      <c r="Q1216" t="s">
        <v>2903</v>
      </c>
      <c r="R1216" t="s">
        <v>2904</v>
      </c>
      <c r="S1216" t="s">
        <v>2853</v>
      </c>
      <c r="T1216">
        <v>97562</v>
      </c>
      <c r="U1216" t="s">
        <v>2854</v>
      </c>
      <c r="V1216" t="s">
        <v>2905</v>
      </c>
      <c r="W1216" t="s">
        <v>2872</v>
      </c>
      <c r="X1216" t="s">
        <v>2867</v>
      </c>
    </row>
    <row r="1217" spans="1:24" hidden="1" x14ac:dyDescent="0.25">
      <c r="A1217">
        <v>10263</v>
      </c>
      <c r="B1217">
        <v>41</v>
      </c>
      <c r="C1217" s="2">
        <v>100</v>
      </c>
      <c r="D1217" s="3">
        <v>4</v>
      </c>
      <c r="E1217" s="4">
        <f>Table1[[#This Row],[PRICEEACH]]*Table1[[#This Row],[QUANTITYORDERED]]</f>
        <v>4100</v>
      </c>
      <c r="F1217" s="1">
        <v>38144</v>
      </c>
      <c r="G1217" s="12" t="s">
        <v>2848</v>
      </c>
      <c r="H1217">
        <v>2</v>
      </c>
      <c r="I1217">
        <v>6</v>
      </c>
      <c r="J1217" s="3">
        <v>2004</v>
      </c>
      <c r="K1217" s="3" t="s">
        <v>2849</v>
      </c>
      <c r="L1217">
        <v>193</v>
      </c>
      <c r="M1217" t="s">
        <v>3034</v>
      </c>
      <c r="N1217" t="s">
        <v>3308</v>
      </c>
      <c r="O1217" s="10">
        <v>2035552570</v>
      </c>
      <c r="P1217" t="s">
        <v>3309</v>
      </c>
      <c r="Q1217" t="s">
        <v>2903</v>
      </c>
      <c r="R1217" t="s">
        <v>2904</v>
      </c>
      <c r="S1217" t="s">
        <v>2853</v>
      </c>
      <c r="T1217">
        <v>97562</v>
      </c>
      <c r="U1217" t="s">
        <v>2854</v>
      </c>
      <c r="V1217" t="s">
        <v>2905</v>
      </c>
      <c r="W1217" t="s">
        <v>2872</v>
      </c>
      <c r="X1217" t="s">
        <v>2931</v>
      </c>
    </row>
    <row r="1218" spans="1:24" hidden="1" x14ac:dyDescent="0.25">
      <c r="A1218">
        <v>10263</v>
      </c>
      <c r="B1218">
        <v>42</v>
      </c>
      <c r="C1218" s="2">
        <v>100</v>
      </c>
      <c r="D1218" s="3">
        <v>3</v>
      </c>
      <c r="E1218" s="4">
        <f>Table1[[#This Row],[PRICEEACH]]*Table1[[#This Row],[QUANTITYORDERED]]</f>
        <v>4200</v>
      </c>
      <c r="F1218" s="1">
        <v>38144</v>
      </c>
      <c r="G1218" s="12" t="s">
        <v>2848</v>
      </c>
      <c r="H1218">
        <v>2</v>
      </c>
      <c r="I1218">
        <v>6</v>
      </c>
      <c r="J1218" s="3">
        <v>2004</v>
      </c>
      <c r="K1218" s="3" t="s">
        <v>2849</v>
      </c>
      <c r="L1218">
        <v>112</v>
      </c>
      <c r="M1218" t="s">
        <v>3229</v>
      </c>
      <c r="N1218" t="s">
        <v>3308</v>
      </c>
      <c r="O1218" s="10">
        <v>2035552570</v>
      </c>
      <c r="P1218" t="s">
        <v>3309</v>
      </c>
      <c r="Q1218" t="s">
        <v>2903</v>
      </c>
      <c r="R1218" t="s">
        <v>2904</v>
      </c>
      <c r="S1218" t="s">
        <v>2853</v>
      </c>
      <c r="T1218">
        <v>97562</v>
      </c>
      <c r="U1218" t="s">
        <v>2854</v>
      </c>
      <c r="V1218" t="s">
        <v>2905</v>
      </c>
      <c r="W1218" t="s">
        <v>2872</v>
      </c>
      <c r="X1218" t="s">
        <v>2867</v>
      </c>
    </row>
    <row r="1219" spans="1:24" hidden="1" x14ac:dyDescent="0.25">
      <c r="A1219">
        <v>10263</v>
      </c>
      <c r="B1219">
        <v>47</v>
      </c>
      <c r="C1219" s="2">
        <v>100</v>
      </c>
      <c r="D1219" s="3">
        <v>9</v>
      </c>
      <c r="E1219" s="4">
        <f>Table1[[#This Row],[PRICEEACH]]*Table1[[#This Row],[QUANTITYORDERED]]</f>
        <v>4700</v>
      </c>
      <c r="F1219" s="1">
        <v>38144</v>
      </c>
      <c r="G1219" s="12" t="s">
        <v>2848</v>
      </c>
      <c r="H1219">
        <v>2</v>
      </c>
      <c r="I1219">
        <v>6</v>
      </c>
      <c r="J1219" s="3">
        <v>2004</v>
      </c>
      <c r="K1219" s="3" t="s">
        <v>3181</v>
      </c>
      <c r="L1219">
        <v>118</v>
      </c>
      <c r="M1219" t="s">
        <v>3275</v>
      </c>
      <c r="N1219" t="s">
        <v>3308</v>
      </c>
      <c r="O1219" s="10">
        <v>2035552570</v>
      </c>
      <c r="P1219" t="s">
        <v>3309</v>
      </c>
      <c r="Q1219" t="s">
        <v>2903</v>
      </c>
      <c r="R1219" t="s">
        <v>2904</v>
      </c>
      <c r="S1219" t="s">
        <v>2853</v>
      </c>
      <c r="T1219">
        <v>97562</v>
      </c>
      <c r="U1219" t="s">
        <v>2854</v>
      </c>
      <c r="V1219" t="s">
        <v>2905</v>
      </c>
      <c r="W1219" t="s">
        <v>2872</v>
      </c>
      <c r="X1219" t="s">
        <v>2867</v>
      </c>
    </row>
    <row r="1220" spans="1:24" hidden="1" x14ac:dyDescent="0.25">
      <c r="A1220">
        <v>10263</v>
      </c>
      <c r="B1220">
        <v>48</v>
      </c>
      <c r="C1220" s="2">
        <v>100</v>
      </c>
      <c r="D1220" s="3">
        <v>1</v>
      </c>
      <c r="E1220" s="4">
        <f>Table1[[#This Row],[PRICEEACH]]*Table1[[#This Row],[QUANTITYORDERED]]</f>
        <v>4800</v>
      </c>
      <c r="F1220" s="1">
        <v>38144</v>
      </c>
      <c r="G1220" s="12" t="s">
        <v>2848</v>
      </c>
      <c r="H1220">
        <v>2</v>
      </c>
      <c r="I1220">
        <v>6</v>
      </c>
      <c r="J1220" s="3">
        <v>2004</v>
      </c>
      <c r="K1220" s="3" t="s">
        <v>2849</v>
      </c>
      <c r="L1220">
        <v>150</v>
      </c>
      <c r="M1220" t="s">
        <v>3142</v>
      </c>
      <c r="N1220" t="s">
        <v>3308</v>
      </c>
      <c r="O1220" s="10">
        <v>2035552570</v>
      </c>
      <c r="P1220" t="s">
        <v>3309</v>
      </c>
      <c r="Q1220" t="s">
        <v>2903</v>
      </c>
      <c r="R1220" t="s">
        <v>2904</v>
      </c>
      <c r="S1220" t="s">
        <v>2853</v>
      </c>
      <c r="T1220">
        <v>97562</v>
      </c>
      <c r="U1220" t="s">
        <v>2854</v>
      </c>
      <c r="V1220" t="s">
        <v>2905</v>
      </c>
      <c r="W1220" t="s">
        <v>2872</v>
      </c>
      <c r="X1220" t="s">
        <v>2867</v>
      </c>
    </row>
    <row r="1221" spans="1:24" hidden="1" x14ac:dyDescent="0.25">
      <c r="A1221">
        <v>10264</v>
      </c>
      <c r="B1221">
        <v>20</v>
      </c>
      <c r="C1221" s="2">
        <v>32.590000000000003</v>
      </c>
      <c r="D1221" s="3">
        <v>4</v>
      </c>
      <c r="E1221" s="4">
        <f>Table1[[#This Row],[PRICEEACH]]*Table1[[#This Row],[QUANTITYORDERED]]</f>
        <v>651.80000000000007</v>
      </c>
      <c r="F1221" s="1">
        <v>38144</v>
      </c>
      <c r="G1221" s="12" t="s">
        <v>2848</v>
      </c>
      <c r="H1221">
        <v>2</v>
      </c>
      <c r="I1221">
        <v>6</v>
      </c>
      <c r="J1221" s="3">
        <v>2004</v>
      </c>
      <c r="K1221" s="3" t="s">
        <v>2849</v>
      </c>
      <c r="L1221">
        <v>40</v>
      </c>
      <c r="M1221" t="s">
        <v>3258</v>
      </c>
      <c r="N1221" t="s">
        <v>3066</v>
      </c>
      <c r="O1221" s="10">
        <v>6175559555</v>
      </c>
      <c r="P1221" t="s">
        <v>3410</v>
      </c>
      <c r="Q1221" t="s">
        <v>3067</v>
      </c>
      <c r="R1221" t="s">
        <v>2912</v>
      </c>
      <c r="S1221" t="s">
        <v>2853</v>
      </c>
      <c r="T1221">
        <v>51003</v>
      </c>
      <c r="U1221" t="s">
        <v>2854</v>
      </c>
      <c r="V1221" t="s">
        <v>3068</v>
      </c>
      <c r="W1221" t="s">
        <v>2876</v>
      </c>
      <c r="X1221" t="s">
        <v>2857</v>
      </c>
    </row>
    <row r="1222" spans="1:24" hidden="1" x14ac:dyDescent="0.25">
      <c r="A1222">
        <v>10264</v>
      </c>
      <c r="B1222">
        <v>20</v>
      </c>
      <c r="C1222" s="2">
        <v>100</v>
      </c>
      <c r="D1222" s="3">
        <v>2</v>
      </c>
      <c r="E1222" s="4">
        <f>Table1[[#This Row],[PRICEEACH]]*Table1[[#This Row],[QUANTITYORDERED]]</f>
        <v>2000</v>
      </c>
      <c r="F1222" s="1">
        <v>38144</v>
      </c>
      <c r="G1222" s="12" t="s">
        <v>2848</v>
      </c>
      <c r="H1222">
        <v>2</v>
      </c>
      <c r="I1222">
        <v>6</v>
      </c>
      <c r="J1222" s="3">
        <v>2004</v>
      </c>
      <c r="K1222" s="3" t="s">
        <v>3331</v>
      </c>
      <c r="L1222">
        <v>148</v>
      </c>
      <c r="M1222" t="s">
        <v>3225</v>
      </c>
      <c r="N1222" t="s">
        <v>3066</v>
      </c>
      <c r="O1222" s="10">
        <v>6175559555</v>
      </c>
      <c r="P1222" t="s">
        <v>3410</v>
      </c>
      <c r="Q1222" t="s">
        <v>3067</v>
      </c>
      <c r="R1222" t="s">
        <v>2912</v>
      </c>
      <c r="S1222" t="s">
        <v>2853</v>
      </c>
      <c r="T1222">
        <v>51003</v>
      </c>
      <c r="U1222" t="s">
        <v>2854</v>
      </c>
      <c r="V1222" t="s">
        <v>3068</v>
      </c>
      <c r="W1222" t="s">
        <v>2876</v>
      </c>
      <c r="X1222" t="s">
        <v>2857</v>
      </c>
    </row>
    <row r="1223" spans="1:24" hidden="1" x14ac:dyDescent="0.25">
      <c r="A1223">
        <v>10264</v>
      </c>
      <c r="B1223">
        <v>37</v>
      </c>
      <c r="C1223" s="2">
        <v>65.099999999999994</v>
      </c>
      <c r="D1223" s="3">
        <v>6</v>
      </c>
      <c r="E1223" s="4">
        <f>Table1[[#This Row],[PRICEEACH]]*Table1[[#This Row],[QUANTITYORDERED]]</f>
        <v>2408.6999999999998</v>
      </c>
      <c r="F1223" s="1">
        <v>38144</v>
      </c>
      <c r="G1223" s="12" t="s">
        <v>2848</v>
      </c>
      <c r="H1223">
        <v>2</v>
      </c>
      <c r="I1223">
        <v>6</v>
      </c>
      <c r="J1223" s="3">
        <v>2004</v>
      </c>
      <c r="K1223" s="3" t="s">
        <v>2849</v>
      </c>
      <c r="L1223">
        <v>69</v>
      </c>
      <c r="M1223" t="s">
        <v>3237</v>
      </c>
      <c r="N1223" t="s">
        <v>3066</v>
      </c>
      <c r="O1223" s="10">
        <v>6175559555</v>
      </c>
      <c r="P1223" t="s">
        <v>3410</v>
      </c>
      <c r="Q1223" t="s">
        <v>3067</v>
      </c>
      <c r="R1223" t="s">
        <v>2912</v>
      </c>
      <c r="S1223" t="s">
        <v>2853</v>
      </c>
      <c r="T1223">
        <v>51003</v>
      </c>
      <c r="U1223" t="s">
        <v>2854</v>
      </c>
      <c r="V1223" t="s">
        <v>3068</v>
      </c>
      <c r="W1223" t="s">
        <v>2876</v>
      </c>
      <c r="X1223" t="s">
        <v>2857</v>
      </c>
    </row>
    <row r="1224" spans="1:24" hidden="1" x14ac:dyDescent="0.25">
      <c r="A1224">
        <v>10264</v>
      </c>
      <c r="B1224">
        <v>48</v>
      </c>
      <c r="C1224" s="2">
        <v>54.71</v>
      </c>
      <c r="D1224" s="3">
        <v>3</v>
      </c>
      <c r="E1224" s="4">
        <f>Table1[[#This Row],[PRICEEACH]]*Table1[[#This Row],[QUANTITYORDERED]]</f>
        <v>2626.08</v>
      </c>
      <c r="F1224" s="1">
        <v>38144</v>
      </c>
      <c r="G1224" s="12" t="s">
        <v>2848</v>
      </c>
      <c r="H1224">
        <v>2</v>
      </c>
      <c r="I1224">
        <v>6</v>
      </c>
      <c r="J1224" s="3">
        <v>2004</v>
      </c>
      <c r="K1224" s="3" t="s">
        <v>2849</v>
      </c>
      <c r="L1224">
        <v>62</v>
      </c>
      <c r="M1224" t="s">
        <v>3218</v>
      </c>
      <c r="N1224" t="s">
        <v>3066</v>
      </c>
      <c r="O1224" s="10">
        <v>6175559555</v>
      </c>
      <c r="P1224" t="s">
        <v>3410</v>
      </c>
      <c r="Q1224" t="s">
        <v>3067</v>
      </c>
      <c r="R1224" t="s">
        <v>2912</v>
      </c>
      <c r="S1224" t="s">
        <v>2853</v>
      </c>
      <c r="T1224">
        <v>51003</v>
      </c>
      <c r="U1224" t="s">
        <v>2854</v>
      </c>
      <c r="V1224" t="s">
        <v>3068</v>
      </c>
      <c r="W1224" t="s">
        <v>2876</v>
      </c>
      <c r="X1224" t="s">
        <v>2857</v>
      </c>
    </row>
    <row r="1225" spans="1:24" hidden="1" x14ac:dyDescent="0.25">
      <c r="A1225">
        <v>10264</v>
      </c>
      <c r="B1225">
        <v>34</v>
      </c>
      <c r="C1225" s="2">
        <v>97.97</v>
      </c>
      <c r="D1225" s="3">
        <v>7</v>
      </c>
      <c r="E1225" s="4">
        <f>Table1[[#This Row],[PRICEEACH]]*Table1[[#This Row],[QUANTITYORDERED]]</f>
        <v>3330.98</v>
      </c>
      <c r="F1225" s="1">
        <v>38144</v>
      </c>
      <c r="G1225" s="12" t="s">
        <v>2848</v>
      </c>
      <c r="H1225">
        <v>2</v>
      </c>
      <c r="I1225">
        <v>6</v>
      </c>
      <c r="J1225" s="3">
        <v>2004</v>
      </c>
      <c r="K1225" s="3" t="s">
        <v>2849</v>
      </c>
      <c r="L1225">
        <v>102</v>
      </c>
      <c r="M1225" t="s">
        <v>3263</v>
      </c>
      <c r="N1225" t="s">
        <v>3066</v>
      </c>
      <c r="O1225" s="10">
        <v>6175559555</v>
      </c>
      <c r="P1225" t="s">
        <v>3410</v>
      </c>
      <c r="Q1225" t="s">
        <v>3067</v>
      </c>
      <c r="R1225" t="s">
        <v>2912</v>
      </c>
      <c r="S1225" t="s">
        <v>2853</v>
      </c>
      <c r="T1225">
        <v>51003</v>
      </c>
      <c r="U1225" t="s">
        <v>2854</v>
      </c>
      <c r="V1225" t="s">
        <v>3068</v>
      </c>
      <c r="W1225" t="s">
        <v>2876</v>
      </c>
      <c r="X1225" t="s">
        <v>2867</v>
      </c>
    </row>
    <row r="1226" spans="1:24" hidden="1" x14ac:dyDescent="0.25">
      <c r="A1226">
        <v>10264</v>
      </c>
      <c r="B1226">
        <v>47</v>
      </c>
      <c r="C1226" s="2">
        <v>83.27</v>
      </c>
      <c r="D1226" s="3">
        <v>1</v>
      </c>
      <c r="E1226" s="4">
        <f>Table1[[#This Row],[PRICEEACH]]*Table1[[#This Row],[QUANTITYORDERED]]</f>
        <v>3913.6899999999996</v>
      </c>
      <c r="F1226" s="1">
        <v>38144</v>
      </c>
      <c r="G1226" s="12" t="s">
        <v>2848</v>
      </c>
      <c r="H1226">
        <v>2</v>
      </c>
      <c r="I1226">
        <v>6</v>
      </c>
      <c r="J1226" s="3">
        <v>2004</v>
      </c>
      <c r="K1226" s="3" t="s">
        <v>3331</v>
      </c>
      <c r="L1226">
        <v>80</v>
      </c>
      <c r="M1226" t="s">
        <v>3255</v>
      </c>
      <c r="N1226" t="s">
        <v>3066</v>
      </c>
      <c r="O1226" s="10">
        <v>6175559555</v>
      </c>
      <c r="P1226" t="s">
        <v>3410</v>
      </c>
      <c r="Q1226" t="s">
        <v>3067</v>
      </c>
      <c r="R1226" t="s">
        <v>2912</v>
      </c>
      <c r="S1226" t="s">
        <v>2853</v>
      </c>
      <c r="T1226">
        <v>51003</v>
      </c>
      <c r="U1226" t="s">
        <v>2854</v>
      </c>
      <c r="V1226" t="s">
        <v>3068</v>
      </c>
      <c r="W1226" t="s">
        <v>2876</v>
      </c>
      <c r="X1226" t="s">
        <v>2867</v>
      </c>
    </row>
    <row r="1227" spans="1:24" hidden="1" x14ac:dyDescent="0.25">
      <c r="A1227">
        <v>10264</v>
      </c>
      <c r="B1227">
        <v>47</v>
      </c>
      <c r="C1227" s="2">
        <v>89.5</v>
      </c>
      <c r="D1227" s="3">
        <v>5</v>
      </c>
      <c r="E1227" s="4">
        <f>Table1[[#This Row],[PRICEEACH]]*Table1[[#This Row],[QUANTITYORDERED]]</f>
        <v>4206.5</v>
      </c>
      <c r="F1227" s="1">
        <v>38144</v>
      </c>
      <c r="G1227" s="12" t="s">
        <v>2848</v>
      </c>
      <c r="H1227">
        <v>2</v>
      </c>
      <c r="I1227">
        <v>6</v>
      </c>
      <c r="J1227" s="3">
        <v>2004</v>
      </c>
      <c r="K1227" s="3" t="s">
        <v>2849</v>
      </c>
      <c r="L1227">
        <v>81</v>
      </c>
      <c r="M1227" t="s">
        <v>3267</v>
      </c>
      <c r="N1227" t="s">
        <v>3066</v>
      </c>
      <c r="O1227" s="10">
        <v>6175559555</v>
      </c>
      <c r="P1227" t="s">
        <v>3410</v>
      </c>
      <c r="Q1227" t="s">
        <v>3067</v>
      </c>
      <c r="R1227" t="s">
        <v>2912</v>
      </c>
      <c r="S1227" t="s">
        <v>2853</v>
      </c>
      <c r="T1227">
        <v>51003</v>
      </c>
      <c r="U1227" t="s">
        <v>2854</v>
      </c>
      <c r="V1227" t="s">
        <v>3068</v>
      </c>
      <c r="W1227" t="s">
        <v>2876</v>
      </c>
      <c r="X1227" t="s">
        <v>2867</v>
      </c>
    </row>
    <row r="1228" spans="1:24" hidden="1" x14ac:dyDescent="0.25">
      <c r="A1228">
        <v>10139</v>
      </c>
      <c r="B1228">
        <v>29</v>
      </c>
      <c r="C1228" s="2">
        <v>100</v>
      </c>
      <c r="D1228" s="3">
        <v>4</v>
      </c>
      <c r="E1228" s="4">
        <f>Table1[[#This Row],[PRICEEACH]]*Table1[[#This Row],[QUANTITYORDERED]]</f>
        <v>2900</v>
      </c>
      <c r="F1228" s="1">
        <v>37819</v>
      </c>
      <c r="G1228" s="12" t="s">
        <v>2848</v>
      </c>
      <c r="H1228">
        <v>3</v>
      </c>
      <c r="I1228">
        <v>7</v>
      </c>
      <c r="J1228" s="3">
        <v>2003</v>
      </c>
      <c r="K1228" s="3" t="s">
        <v>3468</v>
      </c>
      <c r="L1228">
        <v>97</v>
      </c>
      <c r="M1228" t="s">
        <v>3253</v>
      </c>
      <c r="N1228" t="s">
        <v>3322</v>
      </c>
      <c r="O1228" s="10" t="s">
        <v>3323</v>
      </c>
      <c r="P1228" t="s">
        <v>2932</v>
      </c>
      <c r="Q1228" t="s">
        <v>2933</v>
      </c>
      <c r="R1228" t="s">
        <v>2934</v>
      </c>
      <c r="S1228" t="s">
        <v>2894</v>
      </c>
      <c r="T1228">
        <v>2067</v>
      </c>
      <c r="U1228" t="s">
        <v>2895</v>
      </c>
      <c r="V1228" t="s">
        <v>2935</v>
      </c>
      <c r="W1228" t="s">
        <v>2936</v>
      </c>
      <c r="X1228" t="s">
        <v>2867</v>
      </c>
    </row>
    <row r="1229" spans="1:24" hidden="1" x14ac:dyDescent="0.25">
      <c r="A1229">
        <v>10139</v>
      </c>
      <c r="B1229">
        <v>30</v>
      </c>
      <c r="C1229" s="2">
        <v>100</v>
      </c>
      <c r="D1229" s="3">
        <v>5</v>
      </c>
      <c r="E1229" s="4">
        <f>Table1[[#This Row],[PRICEEACH]]*Table1[[#This Row],[QUANTITYORDERED]]</f>
        <v>3000</v>
      </c>
      <c r="F1229" s="1">
        <v>37819</v>
      </c>
      <c r="G1229" s="12" t="s">
        <v>2848</v>
      </c>
      <c r="H1229">
        <v>3</v>
      </c>
      <c r="I1229">
        <v>7</v>
      </c>
      <c r="J1229" s="3">
        <v>2003</v>
      </c>
      <c r="K1229" s="3" t="s">
        <v>3468</v>
      </c>
      <c r="L1229">
        <v>99</v>
      </c>
      <c r="M1229" t="s">
        <v>3215</v>
      </c>
      <c r="N1229" t="s">
        <v>3322</v>
      </c>
      <c r="O1229" s="10" t="s">
        <v>3323</v>
      </c>
      <c r="P1229" t="s">
        <v>2932</v>
      </c>
      <c r="Q1229" t="s">
        <v>2933</v>
      </c>
      <c r="R1229" t="s">
        <v>2934</v>
      </c>
      <c r="S1229" t="s">
        <v>2894</v>
      </c>
      <c r="T1229">
        <v>2067</v>
      </c>
      <c r="U1229" t="s">
        <v>2895</v>
      </c>
      <c r="V1229" t="s">
        <v>2935</v>
      </c>
      <c r="W1229" t="s">
        <v>2936</v>
      </c>
      <c r="X1229" t="s">
        <v>2867</v>
      </c>
    </row>
    <row r="1230" spans="1:24" hidden="1" x14ac:dyDescent="0.25">
      <c r="A1230">
        <v>10139</v>
      </c>
      <c r="B1230">
        <v>41</v>
      </c>
      <c r="C1230" s="2">
        <v>100</v>
      </c>
      <c r="D1230" s="3">
        <v>8</v>
      </c>
      <c r="E1230" s="4">
        <f>Table1[[#This Row],[PRICEEACH]]*Table1[[#This Row],[QUANTITYORDERED]]</f>
        <v>4100</v>
      </c>
      <c r="F1230" s="1">
        <v>37819</v>
      </c>
      <c r="G1230" s="12" t="s">
        <v>2848</v>
      </c>
      <c r="H1230">
        <v>3</v>
      </c>
      <c r="I1230">
        <v>7</v>
      </c>
      <c r="J1230" s="3">
        <v>2003</v>
      </c>
      <c r="K1230" s="3" t="s">
        <v>3468</v>
      </c>
      <c r="L1230">
        <v>168</v>
      </c>
      <c r="M1230" t="s">
        <v>3203</v>
      </c>
      <c r="N1230" t="s">
        <v>3322</v>
      </c>
      <c r="O1230" s="10" t="s">
        <v>3323</v>
      </c>
      <c r="P1230" t="s">
        <v>2932</v>
      </c>
      <c r="Q1230" t="s">
        <v>2933</v>
      </c>
      <c r="R1230" t="s">
        <v>2934</v>
      </c>
      <c r="S1230" t="s">
        <v>2894</v>
      </c>
      <c r="T1230">
        <v>2067</v>
      </c>
      <c r="U1230" t="s">
        <v>2895</v>
      </c>
      <c r="V1230" t="s">
        <v>2935</v>
      </c>
      <c r="W1230" t="s">
        <v>2936</v>
      </c>
      <c r="X1230" t="s">
        <v>2931</v>
      </c>
    </row>
    <row r="1231" spans="1:24" hidden="1" x14ac:dyDescent="0.25">
      <c r="A1231">
        <v>10139</v>
      </c>
      <c r="B1231">
        <v>31</v>
      </c>
      <c r="C1231" s="2">
        <v>100</v>
      </c>
      <c r="D1231" s="3">
        <v>7</v>
      </c>
      <c r="E1231" s="4">
        <f>Table1[[#This Row],[PRICEEACH]]*Table1[[#This Row],[QUANTITYORDERED]]</f>
        <v>3100</v>
      </c>
      <c r="F1231" s="1">
        <v>37819</v>
      </c>
      <c r="G1231" s="12" t="s">
        <v>2848</v>
      </c>
      <c r="H1231">
        <v>3</v>
      </c>
      <c r="I1231">
        <v>7</v>
      </c>
      <c r="J1231" s="3">
        <v>2003</v>
      </c>
      <c r="K1231" s="3" t="s">
        <v>3468</v>
      </c>
      <c r="L1231">
        <v>102</v>
      </c>
      <c r="M1231" t="s">
        <v>3170</v>
      </c>
      <c r="N1231" t="s">
        <v>3322</v>
      </c>
      <c r="O1231" s="10" t="s">
        <v>3323</v>
      </c>
      <c r="P1231" t="s">
        <v>2932</v>
      </c>
      <c r="Q1231" t="s">
        <v>2933</v>
      </c>
      <c r="R1231" t="s">
        <v>2934</v>
      </c>
      <c r="S1231" t="s">
        <v>2894</v>
      </c>
      <c r="T1231">
        <v>2067</v>
      </c>
      <c r="U1231" t="s">
        <v>2895</v>
      </c>
      <c r="V1231" t="s">
        <v>2935</v>
      </c>
      <c r="W1231" t="s">
        <v>2936</v>
      </c>
      <c r="X1231" t="s">
        <v>2867</v>
      </c>
    </row>
    <row r="1232" spans="1:24" hidden="1" x14ac:dyDescent="0.25">
      <c r="A1232">
        <v>10139</v>
      </c>
      <c r="B1232">
        <v>46</v>
      </c>
      <c r="C1232" s="2">
        <v>100</v>
      </c>
      <c r="D1232" s="3">
        <v>1</v>
      </c>
      <c r="E1232" s="4">
        <f>Table1[[#This Row],[PRICEEACH]]*Table1[[#This Row],[QUANTITYORDERED]]</f>
        <v>4600</v>
      </c>
      <c r="F1232" s="1">
        <v>37819</v>
      </c>
      <c r="G1232" s="12" t="s">
        <v>2848</v>
      </c>
      <c r="H1232">
        <v>3</v>
      </c>
      <c r="I1232">
        <v>7</v>
      </c>
      <c r="J1232" s="3">
        <v>2003</v>
      </c>
      <c r="K1232" s="3" t="s">
        <v>3468</v>
      </c>
      <c r="L1232">
        <v>101</v>
      </c>
      <c r="M1232" t="s">
        <v>3205</v>
      </c>
      <c r="N1232" t="s">
        <v>3322</v>
      </c>
      <c r="O1232" s="10" t="s">
        <v>3323</v>
      </c>
      <c r="P1232" t="s">
        <v>2932</v>
      </c>
      <c r="Q1232" t="s">
        <v>2933</v>
      </c>
      <c r="R1232" t="s">
        <v>2934</v>
      </c>
      <c r="S1232" t="s">
        <v>2894</v>
      </c>
      <c r="T1232">
        <v>2067</v>
      </c>
      <c r="U1232" t="s">
        <v>2895</v>
      </c>
      <c r="V1232" t="s">
        <v>2935</v>
      </c>
      <c r="W1232" t="s">
        <v>2936</v>
      </c>
      <c r="X1232" t="s">
        <v>2867</v>
      </c>
    </row>
    <row r="1233" spans="1:24" hidden="1" x14ac:dyDescent="0.25">
      <c r="A1233">
        <v>10140</v>
      </c>
      <c r="B1233">
        <v>29</v>
      </c>
      <c r="C1233" s="2">
        <v>43.27</v>
      </c>
      <c r="D1233" s="3">
        <v>9</v>
      </c>
      <c r="E1233" s="4">
        <f>Table1[[#This Row],[PRICEEACH]]*Table1[[#This Row],[QUANTITYORDERED]]</f>
        <v>1254.8300000000002</v>
      </c>
      <c r="F1233" s="1">
        <v>37819</v>
      </c>
      <c r="G1233" s="12" t="s">
        <v>2848</v>
      </c>
      <c r="H1233">
        <v>3</v>
      </c>
      <c r="I1233">
        <v>7</v>
      </c>
      <c r="J1233" s="3">
        <v>2003</v>
      </c>
      <c r="K1233" s="3" t="s">
        <v>3468</v>
      </c>
      <c r="L1233">
        <v>50</v>
      </c>
      <c r="M1233" t="s">
        <v>3224</v>
      </c>
      <c r="N1233" t="s">
        <v>3294</v>
      </c>
      <c r="O1233" s="10">
        <v>6505556809</v>
      </c>
      <c r="P1233" t="s">
        <v>3295</v>
      </c>
      <c r="Q1233" t="s">
        <v>2874</v>
      </c>
      <c r="R1233" t="s">
        <v>3500</v>
      </c>
      <c r="S1233" t="s">
        <v>2853</v>
      </c>
      <c r="T1233">
        <v>94217</v>
      </c>
      <c r="U1233" t="s">
        <v>2854</v>
      </c>
      <c r="V1233" t="s">
        <v>2875</v>
      </c>
      <c r="W1233" t="s">
        <v>2876</v>
      </c>
      <c r="X1233" t="s">
        <v>2857</v>
      </c>
    </row>
    <row r="1234" spans="1:24" hidden="1" x14ac:dyDescent="0.25">
      <c r="A1234">
        <v>10140</v>
      </c>
      <c r="B1234">
        <v>28</v>
      </c>
      <c r="C1234" s="2">
        <v>60.76</v>
      </c>
      <c r="D1234" s="3">
        <v>7</v>
      </c>
      <c r="E1234" s="4">
        <f>Table1[[#This Row],[PRICEEACH]]*Table1[[#This Row],[QUANTITYORDERED]]</f>
        <v>1701.28</v>
      </c>
      <c r="F1234" s="1">
        <v>37819</v>
      </c>
      <c r="G1234" s="12" t="s">
        <v>2848</v>
      </c>
      <c r="H1234">
        <v>3</v>
      </c>
      <c r="I1234">
        <v>7</v>
      </c>
      <c r="J1234" s="3">
        <v>2003</v>
      </c>
      <c r="K1234" s="3" t="s">
        <v>3454</v>
      </c>
      <c r="L1234">
        <v>64</v>
      </c>
      <c r="M1234" t="s">
        <v>3261</v>
      </c>
      <c r="N1234" t="s">
        <v>3294</v>
      </c>
      <c r="O1234" s="10">
        <v>6505556809</v>
      </c>
      <c r="P1234" t="s">
        <v>3295</v>
      </c>
      <c r="Q1234" t="s">
        <v>2874</v>
      </c>
      <c r="R1234" t="s">
        <v>3500</v>
      </c>
      <c r="S1234" t="s">
        <v>2853</v>
      </c>
      <c r="T1234">
        <v>94217</v>
      </c>
      <c r="U1234" t="s">
        <v>2854</v>
      </c>
      <c r="V1234" t="s">
        <v>2875</v>
      </c>
      <c r="W1234" t="s">
        <v>2876</v>
      </c>
      <c r="X1234" t="s">
        <v>2857</v>
      </c>
    </row>
    <row r="1235" spans="1:24" hidden="1" x14ac:dyDescent="0.25">
      <c r="A1235">
        <v>10140</v>
      </c>
      <c r="B1235">
        <v>26</v>
      </c>
      <c r="C1235" s="2">
        <v>100</v>
      </c>
      <c r="D1235" s="3">
        <v>4</v>
      </c>
      <c r="E1235" s="4">
        <f>Table1[[#This Row],[PRICEEACH]]*Table1[[#This Row],[QUANTITYORDERED]]</f>
        <v>2600</v>
      </c>
      <c r="F1235" s="1">
        <v>37819</v>
      </c>
      <c r="G1235" s="12" t="s">
        <v>2848</v>
      </c>
      <c r="H1235">
        <v>3</v>
      </c>
      <c r="I1235">
        <v>7</v>
      </c>
      <c r="J1235" s="3">
        <v>2003</v>
      </c>
      <c r="K1235" s="3" t="s">
        <v>3331</v>
      </c>
      <c r="L1235">
        <v>147</v>
      </c>
      <c r="M1235" t="s">
        <v>3079</v>
      </c>
      <c r="N1235" t="s">
        <v>3294</v>
      </c>
      <c r="O1235" s="10">
        <v>6505556809</v>
      </c>
      <c r="P1235" t="s">
        <v>3295</v>
      </c>
      <c r="Q1235" t="s">
        <v>2874</v>
      </c>
      <c r="R1235" t="s">
        <v>3500</v>
      </c>
      <c r="S1235" t="s">
        <v>2853</v>
      </c>
      <c r="T1235">
        <v>94217</v>
      </c>
      <c r="U1235" t="s">
        <v>2854</v>
      </c>
      <c r="V1235" t="s">
        <v>2875</v>
      </c>
      <c r="W1235" t="s">
        <v>2876</v>
      </c>
      <c r="X1235" t="s">
        <v>2867</v>
      </c>
    </row>
    <row r="1236" spans="1:24" hidden="1" x14ac:dyDescent="0.25">
      <c r="A1236">
        <v>10140</v>
      </c>
      <c r="B1236">
        <v>26</v>
      </c>
      <c r="C1236" s="2">
        <v>100</v>
      </c>
      <c r="D1236" s="3">
        <v>3</v>
      </c>
      <c r="E1236" s="4">
        <f>Table1[[#This Row],[PRICEEACH]]*Table1[[#This Row],[QUANTITYORDERED]]</f>
        <v>2600</v>
      </c>
      <c r="F1236" s="1">
        <v>37819</v>
      </c>
      <c r="G1236" s="12" t="s">
        <v>2848</v>
      </c>
      <c r="H1236">
        <v>3</v>
      </c>
      <c r="I1236">
        <v>7</v>
      </c>
      <c r="J1236" s="3">
        <v>2003</v>
      </c>
      <c r="K1236" s="3" t="s">
        <v>3454</v>
      </c>
      <c r="L1236">
        <v>96</v>
      </c>
      <c r="M1236" t="s">
        <v>3256</v>
      </c>
      <c r="N1236" t="s">
        <v>3294</v>
      </c>
      <c r="O1236" s="10">
        <v>6505556809</v>
      </c>
      <c r="P1236" t="s">
        <v>3295</v>
      </c>
      <c r="Q1236" t="s">
        <v>2874</v>
      </c>
      <c r="R1236" t="s">
        <v>3500</v>
      </c>
      <c r="S1236" t="s">
        <v>2853</v>
      </c>
      <c r="T1236">
        <v>94217</v>
      </c>
      <c r="U1236" t="s">
        <v>2854</v>
      </c>
      <c r="V1236" t="s">
        <v>2875</v>
      </c>
      <c r="W1236" t="s">
        <v>2876</v>
      </c>
      <c r="X1236" t="s">
        <v>2857</v>
      </c>
    </row>
    <row r="1237" spans="1:24" hidden="1" x14ac:dyDescent="0.25">
      <c r="A1237">
        <v>10140</v>
      </c>
      <c r="B1237">
        <v>46</v>
      </c>
      <c r="C1237" s="2">
        <v>61.99</v>
      </c>
      <c r="D1237" s="3">
        <v>2</v>
      </c>
      <c r="E1237" s="4">
        <f>Table1[[#This Row],[PRICEEACH]]*Table1[[#This Row],[QUANTITYORDERED]]</f>
        <v>2851.54</v>
      </c>
      <c r="F1237" s="1">
        <v>37819</v>
      </c>
      <c r="G1237" s="12" t="s">
        <v>2848</v>
      </c>
      <c r="H1237">
        <v>3</v>
      </c>
      <c r="I1237">
        <v>7</v>
      </c>
      <c r="J1237" s="3">
        <v>2003</v>
      </c>
      <c r="K1237" s="3" t="s">
        <v>3454</v>
      </c>
      <c r="L1237">
        <v>60</v>
      </c>
      <c r="M1237" t="s">
        <v>3200</v>
      </c>
      <c r="N1237" t="s">
        <v>3294</v>
      </c>
      <c r="O1237" s="10">
        <v>6505556809</v>
      </c>
      <c r="P1237" t="s">
        <v>3295</v>
      </c>
      <c r="Q1237" t="s">
        <v>2874</v>
      </c>
      <c r="R1237" t="s">
        <v>3500</v>
      </c>
      <c r="S1237" t="s">
        <v>2853</v>
      </c>
      <c r="T1237">
        <v>94217</v>
      </c>
      <c r="U1237" t="s">
        <v>2854</v>
      </c>
      <c r="V1237" t="s">
        <v>2875</v>
      </c>
      <c r="W1237" t="s">
        <v>2876</v>
      </c>
      <c r="X1237" t="s">
        <v>2857</v>
      </c>
    </row>
    <row r="1238" spans="1:24" hidden="1" x14ac:dyDescent="0.25">
      <c r="A1238">
        <v>10140</v>
      </c>
      <c r="B1238">
        <v>32</v>
      </c>
      <c r="C1238" s="2">
        <v>100</v>
      </c>
      <c r="D1238" s="3">
        <v>10</v>
      </c>
      <c r="E1238" s="4">
        <f>Table1[[#This Row],[PRICEEACH]]*Table1[[#This Row],[QUANTITYORDERED]]</f>
        <v>3200</v>
      </c>
      <c r="F1238" s="1">
        <v>37819</v>
      </c>
      <c r="G1238" s="12" t="s">
        <v>2848</v>
      </c>
      <c r="H1238">
        <v>3</v>
      </c>
      <c r="I1238">
        <v>7</v>
      </c>
      <c r="J1238" s="3">
        <v>2003</v>
      </c>
      <c r="K1238" s="3" t="s">
        <v>3454</v>
      </c>
      <c r="L1238">
        <v>116</v>
      </c>
      <c r="M1238" t="s">
        <v>3162</v>
      </c>
      <c r="N1238" t="s">
        <v>3294</v>
      </c>
      <c r="O1238" s="10">
        <v>6505556809</v>
      </c>
      <c r="P1238" t="s">
        <v>3295</v>
      </c>
      <c r="Q1238" t="s">
        <v>2874</v>
      </c>
      <c r="R1238" t="s">
        <v>3500</v>
      </c>
      <c r="S1238" t="s">
        <v>2853</v>
      </c>
      <c r="T1238">
        <v>94217</v>
      </c>
      <c r="U1238" t="s">
        <v>2854</v>
      </c>
      <c r="V1238" t="s">
        <v>2875</v>
      </c>
      <c r="W1238" t="s">
        <v>2876</v>
      </c>
      <c r="X1238" t="s">
        <v>2867</v>
      </c>
    </row>
    <row r="1239" spans="1:24" hidden="1" x14ac:dyDescent="0.25">
      <c r="A1239">
        <v>10140</v>
      </c>
      <c r="B1239">
        <v>36</v>
      </c>
      <c r="C1239" s="2">
        <v>100</v>
      </c>
      <c r="D1239" s="3">
        <v>6</v>
      </c>
      <c r="E1239" s="4">
        <f>Table1[[#This Row],[PRICEEACH]]*Table1[[#This Row],[QUANTITYORDERED]]</f>
        <v>3600</v>
      </c>
      <c r="F1239" s="1">
        <v>37819</v>
      </c>
      <c r="G1239" s="12" t="s">
        <v>2848</v>
      </c>
      <c r="H1239">
        <v>3</v>
      </c>
      <c r="I1239">
        <v>7</v>
      </c>
      <c r="J1239" s="3">
        <v>2003</v>
      </c>
      <c r="K1239" s="3" t="s">
        <v>3331</v>
      </c>
      <c r="L1239">
        <v>101</v>
      </c>
      <c r="M1239" t="s">
        <v>3274</v>
      </c>
      <c r="N1239" t="s">
        <v>3294</v>
      </c>
      <c r="O1239" s="10">
        <v>6505556809</v>
      </c>
      <c r="P1239" t="s">
        <v>3295</v>
      </c>
      <c r="Q1239" t="s">
        <v>2874</v>
      </c>
      <c r="R1239" t="s">
        <v>3500</v>
      </c>
      <c r="S1239" t="s">
        <v>2853</v>
      </c>
      <c r="T1239">
        <v>94217</v>
      </c>
      <c r="U1239" t="s">
        <v>2854</v>
      </c>
      <c r="V1239" t="s">
        <v>2875</v>
      </c>
      <c r="W1239" t="s">
        <v>2876</v>
      </c>
      <c r="X1239" t="s">
        <v>2867</v>
      </c>
    </row>
    <row r="1240" spans="1:24" hidden="1" x14ac:dyDescent="0.25">
      <c r="A1240">
        <v>10140</v>
      </c>
      <c r="B1240">
        <v>37</v>
      </c>
      <c r="C1240" s="2">
        <v>100</v>
      </c>
      <c r="D1240" s="3">
        <v>11</v>
      </c>
      <c r="E1240" s="4">
        <f>Table1[[#This Row],[PRICEEACH]]*Table1[[#This Row],[QUANTITYORDERED]]</f>
        <v>3700</v>
      </c>
      <c r="F1240" s="1">
        <v>37819</v>
      </c>
      <c r="G1240" s="12" t="s">
        <v>2848</v>
      </c>
      <c r="H1240">
        <v>3</v>
      </c>
      <c r="I1240">
        <v>7</v>
      </c>
      <c r="J1240" s="3">
        <v>2003</v>
      </c>
      <c r="K1240" s="3" t="s">
        <v>3331</v>
      </c>
      <c r="L1240">
        <v>214</v>
      </c>
      <c r="M1240" t="s">
        <v>2951</v>
      </c>
      <c r="N1240" t="s">
        <v>3294</v>
      </c>
      <c r="O1240" s="10">
        <v>6505556809</v>
      </c>
      <c r="P1240" t="s">
        <v>3295</v>
      </c>
      <c r="Q1240" t="s">
        <v>2874</v>
      </c>
      <c r="R1240" t="s">
        <v>3500</v>
      </c>
      <c r="S1240" t="s">
        <v>2853</v>
      </c>
      <c r="T1240">
        <v>94217</v>
      </c>
      <c r="U1240" t="s">
        <v>2854</v>
      </c>
      <c r="V1240" t="s">
        <v>2875</v>
      </c>
      <c r="W1240" t="s">
        <v>2876</v>
      </c>
      <c r="X1240" t="s">
        <v>2931</v>
      </c>
    </row>
    <row r="1241" spans="1:24" hidden="1" x14ac:dyDescent="0.25">
      <c r="A1241">
        <v>10140</v>
      </c>
      <c r="B1241">
        <v>38</v>
      </c>
      <c r="C1241" s="2">
        <v>100</v>
      </c>
      <c r="D1241" s="3">
        <v>8</v>
      </c>
      <c r="E1241" s="4">
        <f>Table1[[#This Row],[PRICEEACH]]*Table1[[#This Row],[QUANTITYORDERED]]</f>
        <v>3800</v>
      </c>
      <c r="F1241" s="1">
        <v>37819</v>
      </c>
      <c r="G1241" s="12" t="s">
        <v>2848</v>
      </c>
      <c r="H1241">
        <v>3</v>
      </c>
      <c r="I1241">
        <v>7</v>
      </c>
      <c r="J1241" s="3">
        <v>2003</v>
      </c>
      <c r="K1241" s="3" t="s">
        <v>3454</v>
      </c>
      <c r="L1241">
        <v>136</v>
      </c>
      <c r="M1241" t="s">
        <v>3141</v>
      </c>
      <c r="N1241" t="s">
        <v>3294</v>
      </c>
      <c r="O1241" s="10">
        <v>6505556809</v>
      </c>
      <c r="P1241" t="s">
        <v>3295</v>
      </c>
      <c r="Q1241" t="s">
        <v>2874</v>
      </c>
      <c r="R1241" t="s">
        <v>3500</v>
      </c>
      <c r="S1241" t="s">
        <v>2853</v>
      </c>
      <c r="T1241">
        <v>94217</v>
      </c>
      <c r="U1241" t="s">
        <v>2854</v>
      </c>
      <c r="V1241" t="s">
        <v>2875</v>
      </c>
      <c r="W1241" t="s">
        <v>2876</v>
      </c>
      <c r="X1241" t="s">
        <v>2867</v>
      </c>
    </row>
    <row r="1242" spans="1:24" hidden="1" x14ac:dyDescent="0.25">
      <c r="A1242">
        <v>10140</v>
      </c>
      <c r="B1242">
        <v>40</v>
      </c>
      <c r="C1242" s="2">
        <v>100</v>
      </c>
      <c r="D1242" s="3">
        <v>5</v>
      </c>
      <c r="E1242" s="4">
        <f>Table1[[#This Row],[PRICEEACH]]*Table1[[#This Row],[QUANTITYORDERED]]</f>
        <v>4000</v>
      </c>
      <c r="F1242" s="1">
        <v>37819</v>
      </c>
      <c r="G1242" s="12" t="s">
        <v>2848</v>
      </c>
      <c r="H1242">
        <v>3</v>
      </c>
      <c r="I1242">
        <v>7</v>
      </c>
      <c r="J1242" s="3">
        <v>2003</v>
      </c>
      <c r="K1242" s="3" t="s">
        <v>3454</v>
      </c>
      <c r="L1242">
        <v>121</v>
      </c>
      <c r="M1242" t="s">
        <v>3223</v>
      </c>
      <c r="N1242" t="s">
        <v>3294</v>
      </c>
      <c r="O1242" s="10">
        <v>6505556809</v>
      </c>
      <c r="P1242" t="s">
        <v>3295</v>
      </c>
      <c r="Q1242" t="s">
        <v>2874</v>
      </c>
      <c r="R1242" t="s">
        <v>3500</v>
      </c>
      <c r="S1242" t="s">
        <v>2853</v>
      </c>
      <c r="T1242">
        <v>94217</v>
      </c>
      <c r="U1242" t="s">
        <v>2854</v>
      </c>
      <c r="V1242" t="s">
        <v>2875</v>
      </c>
      <c r="W1242" t="s">
        <v>2876</v>
      </c>
      <c r="X1242" t="s">
        <v>2867</v>
      </c>
    </row>
    <row r="1243" spans="1:24" hidden="1" x14ac:dyDescent="0.25">
      <c r="A1243">
        <v>10140</v>
      </c>
      <c r="B1243">
        <v>47</v>
      </c>
      <c r="C1243" s="2">
        <v>100</v>
      </c>
      <c r="D1243" s="3">
        <v>1</v>
      </c>
      <c r="E1243" s="4">
        <f>Table1[[#This Row],[PRICEEACH]]*Table1[[#This Row],[QUANTITYORDERED]]</f>
        <v>4700</v>
      </c>
      <c r="F1243" s="1">
        <v>37819</v>
      </c>
      <c r="G1243" s="12" t="s">
        <v>2848</v>
      </c>
      <c r="H1243">
        <v>3</v>
      </c>
      <c r="I1243">
        <v>7</v>
      </c>
      <c r="J1243" s="3">
        <v>2003</v>
      </c>
      <c r="K1243" s="3" t="s">
        <v>3454</v>
      </c>
      <c r="L1243">
        <v>127</v>
      </c>
      <c r="M1243" t="s">
        <v>3236</v>
      </c>
      <c r="N1243" t="s">
        <v>3294</v>
      </c>
      <c r="O1243" s="10">
        <v>6505556809</v>
      </c>
      <c r="P1243" t="s">
        <v>3295</v>
      </c>
      <c r="Q1243" t="s">
        <v>2874</v>
      </c>
      <c r="R1243" t="s">
        <v>3500</v>
      </c>
      <c r="S1243" t="s">
        <v>2853</v>
      </c>
      <c r="T1243">
        <v>94217</v>
      </c>
      <c r="U1243" t="s">
        <v>2854</v>
      </c>
      <c r="V1243" t="s">
        <v>2875</v>
      </c>
      <c r="W1243" t="s">
        <v>2876</v>
      </c>
      <c r="X1243" t="s">
        <v>2867</v>
      </c>
    </row>
    <row r="1244" spans="1:24" x14ac:dyDescent="0.25">
      <c r="A1244">
        <v>10134</v>
      </c>
      <c r="B1244">
        <v>30</v>
      </c>
      <c r="C1244" s="2">
        <v>61.78</v>
      </c>
      <c r="D1244" s="3">
        <v>6</v>
      </c>
      <c r="E1244" s="4">
        <f>Table1[[#This Row],[PRICEEACH]]*Table1[[#This Row],[QUANTITYORDERED]]</f>
        <v>1853.4</v>
      </c>
      <c r="F1244" s="1">
        <v>37819</v>
      </c>
      <c r="G1244" s="12" t="s">
        <v>2848</v>
      </c>
      <c r="H1244">
        <v>3</v>
      </c>
      <c r="I1244">
        <v>7</v>
      </c>
      <c r="J1244" s="3">
        <v>2003</v>
      </c>
      <c r="K1244" s="3" t="s">
        <v>2849</v>
      </c>
      <c r="L1244">
        <v>60</v>
      </c>
      <c r="M1244" t="s">
        <v>3202</v>
      </c>
      <c r="N1244" t="s">
        <v>3286</v>
      </c>
      <c r="O1244" s="10" t="s">
        <v>3287</v>
      </c>
      <c r="P1244" t="s">
        <v>3288</v>
      </c>
      <c r="Q1244" t="s">
        <v>2865</v>
      </c>
      <c r="R1244" t="s">
        <v>3482</v>
      </c>
      <c r="S1244" t="s">
        <v>2860</v>
      </c>
      <c r="T1244">
        <v>75508</v>
      </c>
      <c r="U1244" t="s">
        <v>2861</v>
      </c>
      <c r="V1244" t="s">
        <v>3289</v>
      </c>
      <c r="W1244" t="s">
        <v>2866</v>
      </c>
      <c r="X1244" t="s">
        <v>2857</v>
      </c>
    </row>
    <row r="1245" spans="1:24" x14ac:dyDescent="0.25">
      <c r="A1245">
        <v>10134</v>
      </c>
      <c r="B1245">
        <v>20</v>
      </c>
      <c r="C1245" s="2">
        <v>100</v>
      </c>
      <c r="D1245" s="3">
        <v>1</v>
      </c>
      <c r="E1245" s="4">
        <f>Table1[[#This Row],[PRICEEACH]]*Table1[[#This Row],[QUANTITYORDERED]]</f>
        <v>2000</v>
      </c>
      <c r="F1245" s="1">
        <v>37819</v>
      </c>
      <c r="G1245" s="12" t="s">
        <v>2848</v>
      </c>
      <c r="H1245">
        <v>3</v>
      </c>
      <c r="I1245">
        <v>7</v>
      </c>
      <c r="J1245" s="3">
        <v>2003</v>
      </c>
      <c r="K1245" s="3" t="s">
        <v>2849</v>
      </c>
      <c r="L1245">
        <v>150</v>
      </c>
      <c r="M1245" t="s">
        <v>3142</v>
      </c>
      <c r="N1245" t="s">
        <v>3286</v>
      </c>
      <c r="O1245" s="10" t="s">
        <v>3287</v>
      </c>
      <c r="P1245" t="s">
        <v>3288</v>
      </c>
      <c r="Q1245" t="s">
        <v>2865</v>
      </c>
      <c r="R1245" t="s">
        <v>3482</v>
      </c>
      <c r="S1245" t="s">
        <v>2860</v>
      </c>
      <c r="T1245">
        <v>75508</v>
      </c>
      <c r="U1245" t="s">
        <v>2861</v>
      </c>
      <c r="V1245" t="s">
        <v>3289</v>
      </c>
      <c r="W1245" t="s">
        <v>2866</v>
      </c>
      <c r="X1245" t="s">
        <v>2857</v>
      </c>
    </row>
    <row r="1246" spans="1:24" x14ac:dyDescent="0.25">
      <c r="A1246">
        <v>10134</v>
      </c>
      <c r="B1246">
        <v>27</v>
      </c>
      <c r="C1246" s="2">
        <v>100</v>
      </c>
      <c r="D1246" s="3">
        <v>5</v>
      </c>
      <c r="E1246" s="4">
        <f>Table1[[#This Row],[PRICEEACH]]*Table1[[#This Row],[QUANTITYORDERED]]</f>
        <v>2700</v>
      </c>
      <c r="F1246" s="1">
        <v>37819</v>
      </c>
      <c r="G1246" s="12" t="s">
        <v>2848</v>
      </c>
      <c r="H1246">
        <v>3</v>
      </c>
      <c r="I1246">
        <v>7</v>
      </c>
      <c r="J1246" s="3">
        <v>2003</v>
      </c>
      <c r="K1246" s="3" t="s">
        <v>2849</v>
      </c>
      <c r="L1246">
        <v>118</v>
      </c>
      <c r="M1246" t="s">
        <v>3023</v>
      </c>
      <c r="N1246" t="s">
        <v>3286</v>
      </c>
      <c r="O1246" s="10" t="s">
        <v>3287</v>
      </c>
      <c r="P1246" t="s">
        <v>3288</v>
      </c>
      <c r="Q1246" t="s">
        <v>2865</v>
      </c>
      <c r="R1246" t="s">
        <v>3482</v>
      </c>
      <c r="S1246" t="s">
        <v>2860</v>
      </c>
      <c r="T1246">
        <v>75508</v>
      </c>
      <c r="U1246" t="s">
        <v>2861</v>
      </c>
      <c r="V1246" t="s">
        <v>3289</v>
      </c>
      <c r="W1246" t="s">
        <v>2866</v>
      </c>
      <c r="X1246" t="s">
        <v>2867</v>
      </c>
    </row>
    <row r="1247" spans="1:24" x14ac:dyDescent="0.25">
      <c r="A1247">
        <v>10134</v>
      </c>
      <c r="B1247">
        <v>31</v>
      </c>
      <c r="C1247" s="2">
        <v>100</v>
      </c>
      <c r="D1247" s="3">
        <v>4</v>
      </c>
      <c r="E1247" s="4">
        <f>Table1[[#This Row],[PRICEEACH]]*Table1[[#This Row],[QUANTITYORDERED]]</f>
        <v>3100</v>
      </c>
      <c r="F1247" s="1">
        <v>37819</v>
      </c>
      <c r="G1247" s="12" t="s">
        <v>2848</v>
      </c>
      <c r="H1247">
        <v>3</v>
      </c>
      <c r="I1247">
        <v>7</v>
      </c>
      <c r="J1247" s="3">
        <v>2003</v>
      </c>
      <c r="K1247" s="3" t="s">
        <v>2849</v>
      </c>
      <c r="L1247">
        <v>193</v>
      </c>
      <c r="M1247" t="s">
        <v>3034</v>
      </c>
      <c r="N1247" t="s">
        <v>3286</v>
      </c>
      <c r="O1247" s="10" t="s">
        <v>3287</v>
      </c>
      <c r="P1247" t="s">
        <v>3288</v>
      </c>
      <c r="Q1247" t="s">
        <v>2865</v>
      </c>
      <c r="R1247" t="s">
        <v>3482</v>
      </c>
      <c r="S1247" t="s">
        <v>2860</v>
      </c>
      <c r="T1247">
        <v>75508</v>
      </c>
      <c r="U1247" t="s">
        <v>2861</v>
      </c>
      <c r="V1247" t="s">
        <v>3289</v>
      </c>
      <c r="W1247" t="s">
        <v>2866</v>
      </c>
      <c r="X1247" t="s">
        <v>2931</v>
      </c>
    </row>
    <row r="1248" spans="1:24" x14ac:dyDescent="0.25">
      <c r="A1248">
        <v>10134</v>
      </c>
      <c r="B1248">
        <v>35</v>
      </c>
      <c r="C1248" s="2">
        <v>93.54</v>
      </c>
      <c r="D1248" s="3">
        <v>3</v>
      </c>
      <c r="E1248" s="4">
        <f>Table1[[#This Row],[PRICEEACH]]*Table1[[#This Row],[QUANTITYORDERED]]</f>
        <v>3273.9</v>
      </c>
      <c r="F1248" s="1">
        <v>37819</v>
      </c>
      <c r="G1248" s="12" t="s">
        <v>2848</v>
      </c>
      <c r="H1248">
        <v>3</v>
      </c>
      <c r="I1248">
        <v>7</v>
      </c>
      <c r="J1248" s="3">
        <v>2003</v>
      </c>
      <c r="K1248" s="3" t="s">
        <v>2849</v>
      </c>
      <c r="L1248">
        <v>112</v>
      </c>
      <c r="M1248" t="s">
        <v>3229</v>
      </c>
      <c r="N1248" t="s">
        <v>3286</v>
      </c>
      <c r="O1248" s="10" t="s">
        <v>3287</v>
      </c>
      <c r="P1248" t="s">
        <v>3288</v>
      </c>
      <c r="Q1248" t="s">
        <v>2865</v>
      </c>
      <c r="R1248" t="s">
        <v>3482</v>
      </c>
      <c r="S1248" t="s">
        <v>2860</v>
      </c>
      <c r="T1248">
        <v>75508</v>
      </c>
      <c r="U1248" t="s">
        <v>2861</v>
      </c>
      <c r="V1248" t="s">
        <v>3289</v>
      </c>
      <c r="W1248" t="s">
        <v>2866</v>
      </c>
      <c r="X1248" t="s">
        <v>2867</v>
      </c>
    </row>
    <row r="1249" spans="1:24" x14ac:dyDescent="0.25">
      <c r="A1249">
        <v>10134</v>
      </c>
      <c r="B1249">
        <v>43</v>
      </c>
      <c r="C1249" s="2">
        <v>83.03</v>
      </c>
      <c r="D1249" s="3">
        <v>7</v>
      </c>
      <c r="E1249" s="4">
        <f>Table1[[#This Row],[PRICEEACH]]*Table1[[#This Row],[QUANTITYORDERED]]</f>
        <v>3570.29</v>
      </c>
      <c r="F1249" s="1">
        <v>37819</v>
      </c>
      <c r="G1249" s="12" t="s">
        <v>2848</v>
      </c>
      <c r="H1249">
        <v>3</v>
      </c>
      <c r="I1249">
        <v>7</v>
      </c>
      <c r="J1249" s="3">
        <v>2003</v>
      </c>
      <c r="K1249" s="3" t="s">
        <v>2849</v>
      </c>
      <c r="L1249">
        <v>76</v>
      </c>
      <c r="M1249" t="s">
        <v>3233</v>
      </c>
      <c r="N1249" t="s">
        <v>3286</v>
      </c>
      <c r="O1249" s="10" t="s">
        <v>3287</v>
      </c>
      <c r="P1249" t="s">
        <v>3288</v>
      </c>
      <c r="Q1249" t="s">
        <v>2865</v>
      </c>
      <c r="R1249" t="s">
        <v>3482</v>
      </c>
      <c r="S1249" t="s">
        <v>2860</v>
      </c>
      <c r="T1249">
        <v>75508</v>
      </c>
      <c r="U1249" t="s">
        <v>2861</v>
      </c>
      <c r="V1249" t="s">
        <v>3289</v>
      </c>
      <c r="W1249" t="s">
        <v>2866</v>
      </c>
      <c r="X1249" t="s">
        <v>2867</v>
      </c>
    </row>
    <row r="1250" spans="1:24" x14ac:dyDescent="0.25">
      <c r="A1250">
        <v>10134</v>
      </c>
      <c r="B1250">
        <v>41</v>
      </c>
      <c r="C1250" s="2">
        <v>94.74</v>
      </c>
      <c r="D1250" s="3">
        <v>2</v>
      </c>
      <c r="E1250" s="4">
        <f>Table1[[#This Row],[PRICEEACH]]*Table1[[#This Row],[QUANTITYORDERED]]</f>
        <v>3884.3399999999997</v>
      </c>
      <c r="F1250" s="1">
        <v>37819</v>
      </c>
      <c r="G1250" s="12" t="s">
        <v>2848</v>
      </c>
      <c r="H1250">
        <v>3</v>
      </c>
      <c r="I1250">
        <v>7</v>
      </c>
      <c r="J1250" s="3">
        <v>2003</v>
      </c>
      <c r="K1250" s="3" t="s">
        <v>2849</v>
      </c>
      <c r="L1250">
        <v>95</v>
      </c>
      <c r="M1250" t="s">
        <v>2850</v>
      </c>
      <c r="N1250" t="s">
        <v>3286</v>
      </c>
      <c r="O1250" s="10" t="s">
        <v>3287</v>
      </c>
      <c r="P1250" t="s">
        <v>3288</v>
      </c>
      <c r="Q1250" t="s">
        <v>2865</v>
      </c>
      <c r="R1250" t="s">
        <v>3482</v>
      </c>
      <c r="S1250" t="s">
        <v>2860</v>
      </c>
      <c r="T1250">
        <v>75508</v>
      </c>
      <c r="U1250" t="s">
        <v>2861</v>
      </c>
      <c r="V1250" t="s">
        <v>3289</v>
      </c>
      <c r="W1250" t="s">
        <v>2866</v>
      </c>
      <c r="X1250" t="s">
        <v>2867</v>
      </c>
    </row>
    <row r="1251" spans="1:24" hidden="1" x14ac:dyDescent="0.25">
      <c r="A1251">
        <v>10135</v>
      </c>
      <c r="B1251">
        <v>20</v>
      </c>
      <c r="C1251" s="2">
        <v>35.869999999999997</v>
      </c>
      <c r="D1251" s="3">
        <v>1</v>
      </c>
      <c r="E1251" s="4">
        <f>Table1[[#This Row],[PRICEEACH]]*Table1[[#This Row],[QUANTITYORDERED]]</f>
        <v>717.4</v>
      </c>
      <c r="F1251" s="1">
        <v>37819</v>
      </c>
      <c r="G1251" s="12" t="s">
        <v>2848</v>
      </c>
      <c r="H1251">
        <v>3</v>
      </c>
      <c r="I1251">
        <v>7</v>
      </c>
      <c r="J1251" s="3">
        <v>2003</v>
      </c>
      <c r="K1251" s="3" t="s">
        <v>3331</v>
      </c>
      <c r="L1251">
        <v>37</v>
      </c>
      <c r="M1251" t="s">
        <v>3242</v>
      </c>
      <c r="N1251" t="s">
        <v>3361</v>
      </c>
      <c r="O1251" s="10">
        <v>4155551450</v>
      </c>
      <c r="P1251" t="s">
        <v>3362</v>
      </c>
      <c r="Q1251" t="s">
        <v>3363</v>
      </c>
      <c r="R1251" t="s">
        <v>2870</v>
      </c>
      <c r="S1251" t="s">
        <v>2853</v>
      </c>
      <c r="T1251">
        <v>97562</v>
      </c>
      <c r="U1251" t="s">
        <v>2854</v>
      </c>
      <c r="V1251" t="s">
        <v>3010</v>
      </c>
      <c r="W1251" t="s">
        <v>3011</v>
      </c>
      <c r="X1251" t="s">
        <v>2857</v>
      </c>
    </row>
    <row r="1252" spans="1:24" hidden="1" x14ac:dyDescent="0.25">
      <c r="A1252">
        <v>10135</v>
      </c>
      <c r="B1252">
        <v>33</v>
      </c>
      <c r="C1252" s="2">
        <v>40.229999999999997</v>
      </c>
      <c r="D1252" s="3">
        <v>14</v>
      </c>
      <c r="E1252" s="4">
        <f>Table1[[#This Row],[PRICEEACH]]*Table1[[#This Row],[QUANTITYORDERED]]</f>
        <v>1327.59</v>
      </c>
      <c r="F1252" s="1">
        <v>37819</v>
      </c>
      <c r="G1252" s="12" t="s">
        <v>2848</v>
      </c>
      <c r="H1252">
        <v>3</v>
      </c>
      <c r="I1252">
        <v>7</v>
      </c>
      <c r="J1252" s="3">
        <v>2003</v>
      </c>
      <c r="K1252" s="3" t="s">
        <v>2849</v>
      </c>
      <c r="L1252">
        <v>40</v>
      </c>
      <c r="M1252" t="s">
        <v>3258</v>
      </c>
      <c r="N1252" t="s">
        <v>3361</v>
      </c>
      <c r="O1252" s="10">
        <v>4155551450</v>
      </c>
      <c r="P1252" t="s">
        <v>3362</v>
      </c>
      <c r="Q1252" t="s">
        <v>3363</v>
      </c>
      <c r="R1252" t="s">
        <v>2870</v>
      </c>
      <c r="S1252" t="s">
        <v>2853</v>
      </c>
      <c r="T1252">
        <v>97562</v>
      </c>
      <c r="U1252" t="s">
        <v>2854</v>
      </c>
      <c r="V1252" t="s">
        <v>3010</v>
      </c>
      <c r="W1252" t="s">
        <v>3011</v>
      </c>
      <c r="X1252" t="s">
        <v>2857</v>
      </c>
    </row>
    <row r="1253" spans="1:24" hidden="1" x14ac:dyDescent="0.25">
      <c r="A1253">
        <v>10135</v>
      </c>
      <c r="B1253">
        <v>27</v>
      </c>
      <c r="C1253" s="2">
        <v>66.13</v>
      </c>
      <c r="D1253" s="3">
        <v>6</v>
      </c>
      <c r="E1253" s="4">
        <f>Table1[[#This Row],[PRICEEACH]]*Table1[[#This Row],[QUANTITYORDERED]]</f>
        <v>1785.5099999999998</v>
      </c>
      <c r="F1253" s="1">
        <v>37819</v>
      </c>
      <c r="G1253" s="12" t="s">
        <v>2848</v>
      </c>
      <c r="H1253">
        <v>3</v>
      </c>
      <c r="I1253">
        <v>7</v>
      </c>
      <c r="J1253" s="3">
        <v>2003</v>
      </c>
      <c r="K1253" s="3" t="s">
        <v>3331</v>
      </c>
      <c r="L1253">
        <v>61</v>
      </c>
      <c r="M1253" t="s">
        <v>3245</v>
      </c>
      <c r="N1253" t="s">
        <v>3361</v>
      </c>
      <c r="O1253" s="10">
        <v>4155551450</v>
      </c>
      <c r="P1253" t="s">
        <v>3362</v>
      </c>
      <c r="Q1253" t="s">
        <v>3363</v>
      </c>
      <c r="R1253" t="s">
        <v>2870</v>
      </c>
      <c r="S1253" t="s">
        <v>2853</v>
      </c>
      <c r="T1253">
        <v>97562</v>
      </c>
      <c r="U1253" t="s">
        <v>2854</v>
      </c>
      <c r="V1253" t="s">
        <v>3010</v>
      </c>
      <c r="W1253" t="s">
        <v>3011</v>
      </c>
      <c r="X1253" t="s">
        <v>2857</v>
      </c>
    </row>
    <row r="1254" spans="1:24" hidden="1" x14ac:dyDescent="0.25">
      <c r="A1254">
        <v>10135</v>
      </c>
      <c r="B1254">
        <v>29</v>
      </c>
      <c r="C1254" s="2">
        <v>61.64</v>
      </c>
      <c r="D1254" s="3">
        <v>16</v>
      </c>
      <c r="E1254" s="4">
        <f>Table1[[#This Row],[PRICEEACH]]*Table1[[#This Row],[QUANTITYORDERED]]</f>
        <v>1787.56</v>
      </c>
      <c r="F1254" s="1">
        <v>37819</v>
      </c>
      <c r="G1254" s="12" t="s">
        <v>2848</v>
      </c>
      <c r="H1254">
        <v>3</v>
      </c>
      <c r="I1254">
        <v>7</v>
      </c>
      <c r="J1254" s="3">
        <v>2003</v>
      </c>
      <c r="K1254" s="3" t="s">
        <v>2849</v>
      </c>
      <c r="L1254">
        <v>69</v>
      </c>
      <c r="M1254" t="s">
        <v>3237</v>
      </c>
      <c r="N1254" t="s">
        <v>3361</v>
      </c>
      <c r="O1254" s="10">
        <v>4155551450</v>
      </c>
      <c r="P1254" t="s">
        <v>3362</v>
      </c>
      <c r="Q1254" t="s">
        <v>3363</v>
      </c>
      <c r="R1254" t="s">
        <v>2870</v>
      </c>
      <c r="S1254" t="s">
        <v>2853</v>
      </c>
      <c r="T1254">
        <v>97562</v>
      </c>
      <c r="U1254" t="s">
        <v>2854</v>
      </c>
      <c r="V1254" t="s">
        <v>3010</v>
      </c>
      <c r="W1254" t="s">
        <v>3011</v>
      </c>
      <c r="X1254" t="s">
        <v>2857</v>
      </c>
    </row>
    <row r="1255" spans="1:24" hidden="1" x14ac:dyDescent="0.25">
      <c r="A1255">
        <v>10135</v>
      </c>
      <c r="B1255">
        <v>24</v>
      </c>
      <c r="C1255" s="2">
        <v>75.010000000000005</v>
      </c>
      <c r="D1255" s="3">
        <v>8</v>
      </c>
      <c r="E1255" s="4">
        <f>Table1[[#This Row],[PRICEEACH]]*Table1[[#This Row],[QUANTITYORDERED]]</f>
        <v>1800.2400000000002</v>
      </c>
      <c r="F1255" s="1">
        <v>37819</v>
      </c>
      <c r="G1255" s="12" t="s">
        <v>2848</v>
      </c>
      <c r="H1255">
        <v>3</v>
      </c>
      <c r="I1255">
        <v>7</v>
      </c>
      <c r="J1255" s="3">
        <v>2003</v>
      </c>
      <c r="K1255" s="3" t="s">
        <v>3331</v>
      </c>
      <c r="L1255">
        <v>79</v>
      </c>
      <c r="M1255" t="s">
        <v>3149</v>
      </c>
      <c r="N1255" t="s">
        <v>3361</v>
      </c>
      <c r="O1255" s="10">
        <v>4155551450</v>
      </c>
      <c r="P1255" t="s">
        <v>3362</v>
      </c>
      <c r="Q1255" t="s">
        <v>3363</v>
      </c>
      <c r="R1255" t="s">
        <v>2870</v>
      </c>
      <c r="S1255" t="s">
        <v>2853</v>
      </c>
      <c r="T1255">
        <v>97562</v>
      </c>
      <c r="U1255" t="s">
        <v>2854</v>
      </c>
      <c r="V1255" t="s">
        <v>3010</v>
      </c>
      <c r="W1255" t="s">
        <v>3011</v>
      </c>
      <c r="X1255" t="s">
        <v>2857</v>
      </c>
    </row>
    <row r="1256" spans="1:24" hidden="1" x14ac:dyDescent="0.25">
      <c r="A1256">
        <v>10135</v>
      </c>
      <c r="B1256">
        <v>23</v>
      </c>
      <c r="C1256" s="2">
        <v>87.31</v>
      </c>
      <c r="D1256" s="3">
        <v>11</v>
      </c>
      <c r="E1256" s="4">
        <f>Table1[[#This Row],[PRICEEACH]]*Table1[[#This Row],[QUANTITYORDERED]]</f>
        <v>2008.13</v>
      </c>
      <c r="F1256" s="1">
        <v>37819</v>
      </c>
      <c r="G1256" s="12" t="s">
        <v>2848</v>
      </c>
      <c r="H1256">
        <v>3</v>
      </c>
      <c r="I1256">
        <v>7</v>
      </c>
      <c r="J1256" s="3">
        <v>2003</v>
      </c>
      <c r="K1256" s="3" t="s">
        <v>3331</v>
      </c>
      <c r="L1256">
        <v>80</v>
      </c>
      <c r="M1256" t="s">
        <v>3255</v>
      </c>
      <c r="N1256" t="s">
        <v>3361</v>
      </c>
      <c r="O1256" s="10">
        <v>4155551450</v>
      </c>
      <c r="P1256" t="s">
        <v>3362</v>
      </c>
      <c r="Q1256" t="s">
        <v>3363</v>
      </c>
      <c r="R1256" t="s">
        <v>2870</v>
      </c>
      <c r="S1256" t="s">
        <v>2853</v>
      </c>
      <c r="T1256">
        <v>97562</v>
      </c>
      <c r="U1256" t="s">
        <v>2854</v>
      </c>
      <c r="V1256" t="s">
        <v>3010</v>
      </c>
      <c r="W1256" t="s">
        <v>3011</v>
      </c>
      <c r="X1256" t="s">
        <v>2857</v>
      </c>
    </row>
    <row r="1257" spans="1:24" hidden="1" x14ac:dyDescent="0.25">
      <c r="A1257">
        <v>10135</v>
      </c>
      <c r="B1257">
        <v>45</v>
      </c>
      <c r="C1257" s="2">
        <v>50.36</v>
      </c>
      <c r="D1257" s="3">
        <v>13</v>
      </c>
      <c r="E1257" s="4">
        <f>Table1[[#This Row],[PRICEEACH]]*Table1[[#This Row],[QUANTITYORDERED]]</f>
        <v>2266.1999999999998</v>
      </c>
      <c r="F1257" s="1">
        <v>37819</v>
      </c>
      <c r="G1257" s="12" t="s">
        <v>2848</v>
      </c>
      <c r="H1257">
        <v>3</v>
      </c>
      <c r="I1257">
        <v>7</v>
      </c>
      <c r="J1257" s="3">
        <v>2003</v>
      </c>
      <c r="K1257" s="3" t="s">
        <v>2849</v>
      </c>
      <c r="L1257">
        <v>62</v>
      </c>
      <c r="M1257" t="s">
        <v>3218</v>
      </c>
      <c r="N1257" t="s">
        <v>3361</v>
      </c>
      <c r="O1257" s="10">
        <v>4155551450</v>
      </c>
      <c r="P1257" t="s">
        <v>3362</v>
      </c>
      <c r="Q1257" t="s">
        <v>3363</v>
      </c>
      <c r="R1257" t="s">
        <v>2870</v>
      </c>
      <c r="S1257" t="s">
        <v>2853</v>
      </c>
      <c r="T1257">
        <v>97562</v>
      </c>
      <c r="U1257" t="s">
        <v>2854</v>
      </c>
      <c r="V1257" t="s">
        <v>3010</v>
      </c>
      <c r="W1257" t="s">
        <v>3011</v>
      </c>
      <c r="X1257" t="s">
        <v>2857</v>
      </c>
    </row>
    <row r="1258" spans="1:24" hidden="1" x14ac:dyDescent="0.25">
      <c r="A1258">
        <v>10135</v>
      </c>
      <c r="B1258">
        <v>30</v>
      </c>
      <c r="C1258" s="2">
        <v>89.8</v>
      </c>
      <c r="D1258" s="3">
        <v>17</v>
      </c>
      <c r="E1258" s="4">
        <f>Table1[[#This Row],[PRICEEACH]]*Table1[[#This Row],[QUANTITYORDERED]]</f>
        <v>2694</v>
      </c>
      <c r="F1258" s="1">
        <v>37819</v>
      </c>
      <c r="G1258" s="12" t="s">
        <v>2848</v>
      </c>
      <c r="H1258">
        <v>3</v>
      </c>
      <c r="I1258">
        <v>7</v>
      </c>
      <c r="J1258" s="3">
        <v>2003</v>
      </c>
      <c r="K1258" s="3" t="s">
        <v>2849</v>
      </c>
      <c r="L1258">
        <v>102</v>
      </c>
      <c r="M1258" t="s">
        <v>3263</v>
      </c>
      <c r="N1258" t="s">
        <v>3361</v>
      </c>
      <c r="O1258" s="10">
        <v>4155551450</v>
      </c>
      <c r="P1258" t="s">
        <v>3362</v>
      </c>
      <c r="Q1258" t="s">
        <v>3363</v>
      </c>
      <c r="R1258" t="s">
        <v>2870</v>
      </c>
      <c r="S1258" t="s">
        <v>2853</v>
      </c>
      <c r="T1258">
        <v>97562</v>
      </c>
      <c r="U1258" t="s">
        <v>2854</v>
      </c>
      <c r="V1258" t="s">
        <v>3010</v>
      </c>
      <c r="W1258" t="s">
        <v>3011</v>
      </c>
      <c r="X1258" t="s">
        <v>2857</v>
      </c>
    </row>
    <row r="1259" spans="1:24" hidden="1" x14ac:dyDescent="0.25">
      <c r="A1259">
        <v>10135</v>
      </c>
      <c r="B1259">
        <v>29</v>
      </c>
      <c r="C1259" s="2">
        <v>97.89</v>
      </c>
      <c r="D1259" s="3">
        <v>4</v>
      </c>
      <c r="E1259" s="4">
        <f>Table1[[#This Row],[PRICEEACH]]*Table1[[#This Row],[QUANTITYORDERED]]</f>
        <v>2838.81</v>
      </c>
      <c r="F1259" s="1">
        <v>37819</v>
      </c>
      <c r="G1259" s="12" t="s">
        <v>2848</v>
      </c>
      <c r="H1259">
        <v>3</v>
      </c>
      <c r="I1259">
        <v>7</v>
      </c>
      <c r="J1259" s="3">
        <v>2003</v>
      </c>
      <c r="K1259" s="3" t="s">
        <v>3331</v>
      </c>
      <c r="L1259">
        <v>115</v>
      </c>
      <c r="M1259" t="s">
        <v>3156</v>
      </c>
      <c r="N1259" t="s">
        <v>3361</v>
      </c>
      <c r="O1259" s="10">
        <v>4155551450</v>
      </c>
      <c r="P1259" t="s">
        <v>3362</v>
      </c>
      <c r="Q1259" t="s">
        <v>3363</v>
      </c>
      <c r="R1259" t="s">
        <v>2870</v>
      </c>
      <c r="S1259" t="s">
        <v>2853</v>
      </c>
      <c r="T1259">
        <v>97562</v>
      </c>
      <c r="U1259" t="s">
        <v>2854</v>
      </c>
      <c r="V1259" t="s">
        <v>3010</v>
      </c>
      <c r="W1259" t="s">
        <v>3011</v>
      </c>
      <c r="X1259" t="s">
        <v>2857</v>
      </c>
    </row>
    <row r="1260" spans="1:24" hidden="1" x14ac:dyDescent="0.25">
      <c r="A1260">
        <v>10135</v>
      </c>
      <c r="B1260">
        <v>31</v>
      </c>
      <c r="C1260" s="2">
        <v>100</v>
      </c>
      <c r="D1260" s="3">
        <v>12</v>
      </c>
      <c r="E1260" s="4">
        <f>Table1[[#This Row],[PRICEEACH]]*Table1[[#This Row],[QUANTITYORDERED]]</f>
        <v>3100</v>
      </c>
      <c r="F1260" s="1">
        <v>37819</v>
      </c>
      <c r="G1260" s="12" t="s">
        <v>2848</v>
      </c>
      <c r="H1260">
        <v>3</v>
      </c>
      <c r="I1260">
        <v>7</v>
      </c>
      <c r="J1260" s="3">
        <v>2003</v>
      </c>
      <c r="K1260" s="3" t="s">
        <v>3331</v>
      </c>
      <c r="L1260">
        <v>148</v>
      </c>
      <c r="M1260" t="s">
        <v>3225</v>
      </c>
      <c r="N1260" t="s">
        <v>3361</v>
      </c>
      <c r="O1260" s="10">
        <v>4155551450</v>
      </c>
      <c r="P1260" t="s">
        <v>3362</v>
      </c>
      <c r="Q1260" t="s">
        <v>3363</v>
      </c>
      <c r="R1260" t="s">
        <v>2870</v>
      </c>
      <c r="S1260" t="s">
        <v>2853</v>
      </c>
      <c r="T1260">
        <v>97562</v>
      </c>
      <c r="U1260" t="s">
        <v>2854</v>
      </c>
      <c r="V1260" t="s">
        <v>3010</v>
      </c>
      <c r="W1260" t="s">
        <v>3011</v>
      </c>
      <c r="X1260" t="s">
        <v>2867</v>
      </c>
    </row>
    <row r="1261" spans="1:24" hidden="1" x14ac:dyDescent="0.25">
      <c r="A1261">
        <v>10135</v>
      </c>
      <c r="B1261">
        <v>45</v>
      </c>
      <c r="C1261" s="2">
        <v>78</v>
      </c>
      <c r="D1261" s="3">
        <v>10</v>
      </c>
      <c r="E1261" s="4">
        <f>Table1[[#This Row],[PRICEEACH]]*Table1[[#This Row],[QUANTITYORDERED]]</f>
        <v>3510</v>
      </c>
      <c r="F1261" s="1">
        <v>37819</v>
      </c>
      <c r="G1261" s="12" t="s">
        <v>2848</v>
      </c>
      <c r="H1261">
        <v>3</v>
      </c>
      <c r="I1261">
        <v>7</v>
      </c>
      <c r="J1261" s="3">
        <v>2003</v>
      </c>
      <c r="K1261" s="3" t="s">
        <v>3331</v>
      </c>
      <c r="L1261">
        <v>80</v>
      </c>
      <c r="M1261" t="s">
        <v>3214</v>
      </c>
      <c r="N1261" t="s">
        <v>3361</v>
      </c>
      <c r="O1261" s="10">
        <v>4155551450</v>
      </c>
      <c r="P1261" t="s">
        <v>3362</v>
      </c>
      <c r="Q1261" t="s">
        <v>3363</v>
      </c>
      <c r="R1261" t="s">
        <v>2870</v>
      </c>
      <c r="S1261" t="s">
        <v>2853</v>
      </c>
      <c r="T1261">
        <v>97562</v>
      </c>
      <c r="U1261" t="s">
        <v>2854</v>
      </c>
      <c r="V1261" t="s">
        <v>3010</v>
      </c>
      <c r="W1261" t="s">
        <v>3011</v>
      </c>
      <c r="X1261" t="s">
        <v>2867</v>
      </c>
    </row>
    <row r="1262" spans="1:24" hidden="1" x14ac:dyDescent="0.25">
      <c r="A1262">
        <v>10135</v>
      </c>
      <c r="B1262">
        <v>48</v>
      </c>
      <c r="C1262" s="2">
        <v>79.31</v>
      </c>
      <c r="D1262" s="3">
        <v>3</v>
      </c>
      <c r="E1262" s="4">
        <f>Table1[[#This Row],[PRICEEACH]]*Table1[[#This Row],[QUANTITYORDERED]]</f>
        <v>3806.88</v>
      </c>
      <c r="F1262" s="1">
        <v>37819</v>
      </c>
      <c r="G1262" s="12" t="s">
        <v>2848</v>
      </c>
      <c r="H1262">
        <v>3</v>
      </c>
      <c r="I1262">
        <v>7</v>
      </c>
      <c r="J1262" s="3">
        <v>2003</v>
      </c>
      <c r="K1262" s="3" t="s">
        <v>3331</v>
      </c>
      <c r="L1262">
        <v>77</v>
      </c>
      <c r="M1262" t="s">
        <v>3194</v>
      </c>
      <c r="N1262" t="s">
        <v>3361</v>
      </c>
      <c r="O1262" s="10">
        <v>4155551450</v>
      </c>
      <c r="P1262" t="s">
        <v>3362</v>
      </c>
      <c r="Q1262" t="s">
        <v>3363</v>
      </c>
      <c r="R1262" t="s">
        <v>2870</v>
      </c>
      <c r="S1262" t="s">
        <v>2853</v>
      </c>
      <c r="T1262">
        <v>97562</v>
      </c>
      <c r="U1262" t="s">
        <v>2854</v>
      </c>
      <c r="V1262" t="s">
        <v>3010</v>
      </c>
      <c r="W1262" t="s">
        <v>3011</v>
      </c>
      <c r="X1262" t="s">
        <v>2867</v>
      </c>
    </row>
    <row r="1263" spans="1:24" hidden="1" x14ac:dyDescent="0.25">
      <c r="A1263">
        <v>10135</v>
      </c>
      <c r="B1263">
        <v>42</v>
      </c>
      <c r="C1263" s="2">
        <v>100</v>
      </c>
      <c r="D1263" s="3">
        <v>7</v>
      </c>
      <c r="E1263" s="4">
        <f>Table1[[#This Row],[PRICEEACH]]*Table1[[#This Row],[QUANTITYORDERED]]</f>
        <v>4200</v>
      </c>
      <c r="F1263" s="1">
        <v>37819</v>
      </c>
      <c r="G1263" s="12" t="s">
        <v>2848</v>
      </c>
      <c r="H1263">
        <v>3</v>
      </c>
      <c r="I1263">
        <v>7</v>
      </c>
      <c r="J1263" s="3">
        <v>2003</v>
      </c>
      <c r="K1263" s="3" t="s">
        <v>3331</v>
      </c>
      <c r="L1263">
        <v>194</v>
      </c>
      <c r="M1263" t="s">
        <v>3092</v>
      </c>
      <c r="N1263" t="s">
        <v>3361</v>
      </c>
      <c r="O1263" s="10">
        <v>4155551450</v>
      </c>
      <c r="P1263" t="s">
        <v>3362</v>
      </c>
      <c r="Q1263" t="s">
        <v>3363</v>
      </c>
      <c r="R1263" t="s">
        <v>2870</v>
      </c>
      <c r="S1263" t="s">
        <v>2853</v>
      </c>
      <c r="T1263">
        <v>97562</v>
      </c>
      <c r="U1263" t="s">
        <v>2854</v>
      </c>
      <c r="V1263" t="s">
        <v>3010</v>
      </c>
      <c r="W1263" t="s">
        <v>3011</v>
      </c>
      <c r="X1263" t="s">
        <v>2931</v>
      </c>
    </row>
    <row r="1264" spans="1:24" hidden="1" x14ac:dyDescent="0.25">
      <c r="A1264">
        <v>10135</v>
      </c>
      <c r="B1264">
        <v>42</v>
      </c>
      <c r="C1264" s="2">
        <v>100</v>
      </c>
      <c r="D1264" s="3">
        <v>9</v>
      </c>
      <c r="E1264" s="4">
        <f>Table1[[#This Row],[PRICEEACH]]*Table1[[#This Row],[QUANTITYORDERED]]</f>
        <v>4200</v>
      </c>
      <c r="F1264" s="1">
        <v>37819</v>
      </c>
      <c r="G1264" s="12" t="s">
        <v>2848</v>
      </c>
      <c r="H1264">
        <v>3</v>
      </c>
      <c r="I1264">
        <v>7</v>
      </c>
      <c r="J1264" s="3">
        <v>2003</v>
      </c>
      <c r="K1264" s="3" t="s">
        <v>3331</v>
      </c>
      <c r="L1264">
        <v>146</v>
      </c>
      <c r="M1264" t="s">
        <v>3216</v>
      </c>
      <c r="N1264" t="s">
        <v>3361</v>
      </c>
      <c r="O1264" s="10">
        <v>4155551450</v>
      </c>
      <c r="P1264" t="s">
        <v>3362</v>
      </c>
      <c r="Q1264" t="s">
        <v>3363</v>
      </c>
      <c r="R1264" t="s">
        <v>2870</v>
      </c>
      <c r="S1264" t="s">
        <v>2853</v>
      </c>
      <c r="T1264">
        <v>97562</v>
      </c>
      <c r="U1264" t="s">
        <v>2854</v>
      </c>
      <c r="V1264" t="s">
        <v>3010</v>
      </c>
      <c r="W1264" t="s">
        <v>3011</v>
      </c>
      <c r="X1264" t="s">
        <v>2867</v>
      </c>
    </row>
    <row r="1265" spans="1:24" hidden="1" x14ac:dyDescent="0.25">
      <c r="A1265">
        <v>10135</v>
      </c>
      <c r="B1265">
        <v>44</v>
      </c>
      <c r="C1265" s="2">
        <v>96</v>
      </c>
      <c r="D1265" s="3">
        <v>15</v>
      </c>
      <c r="E1265" s="4">
        <f>Table1[[#This Row],[PRICEEACH]]*Table1[[#This Row],[QUANTITYORDERED]]</f>
        <v>4224</v>
      </c>
      <c r="F1265" s="1">
        <v>37819</v>
      </c>
      <c r="G1265" s="12" t="s">
        <v>2848</v>
      </c>
      <c r="H1265">
        <v>3</v>
      </c>
      <c r="I1265">
        <v>7</v>
      </c>
      <c r="J1265" s="3">
        <v>2003</v>
      </c>
      <c r="K1265" s="3" t="s">
        <v>2849</v>
      </c>
      <c r="L1265">
        <v>81</v>
      </c>
      <c r="M1265" t="s">
        <v>3267</v>
      </c>
      <c r="N1265" t="s">
        <v>3361</v>
      </c>
      <c r="O1265" s="10">
        <v>4155551450</v>
      </c>
      <c r="P1265" t="s">
        <v>3362</v>
      </c>
      <c r="Q1265" t="s">
        <v>3363</v>
      </c>
      <c r="R1265" t="s">
        <v>2870</v>
      </c>
      <c r="S1265" t="s">
        <v>2853</v>
      </c>
      <c r="T1265">
        <v>97562</v>
      </c>
      <c r="U1265" t="s">
        <v>2854</v>
      </c>
      <c r="V1265" t="s">
        <v>3010</v>
      </c>
      <c r="W1265" t="s">
        <v>3011</v>
      </c>
      <c r="X1265" t="s">
        <v>2867</v>
      </c>
    </row>
    <row r="1266" spans="1:24" hidden="1" x14ac:dyDescent="0.25">
      <c r="A1266">
        <v>10135</v>
      </c>
      <c r="B1266">
        <v>47</v>
      </c>
      <c r="C1266" s="2">
        <v>100</v>
      </c>
      <c r="D1266" s="3">
        <v>2</v>
      </c>
      <c r="E1266" s="4">
        <f>Table1[[#This Row],[PRICEEACH]]*Table1[[#This Row],[QUANTITYORDERED]]</f>
        <v>4700</v>
      </c>
      <c r="F1266" s="1">
        <v>37819</v>
      </c>
      <c r="G1266" s="12" t="s">
        <v>2848</v>
      </c>
      <c r="H1266">
        <v>3</v>
      </c>
      <c r="I1266">
        <v>7</v>
      </c>
      <c r="J1266" s="3">
        <v>2003</v>
      </c>
      <c r="K1266" s="3" t="s">
        <v>3331</v>
      </c>
      <c r="L1266">
        <v>140</v>
      </c>
      <c r="M1266" t="s">
        <v>3249</v>
      </c>
      <c r="N1266" t="s">
        <v>3361</v>
      </c>
      <c r="O1266" s="10">
        <v>4155551450</v>
      </c>
      <c r="P1266" t="s">
        <v>3362</v>
      </c>
      <c r="Q1266" t="s">
        <v>3363</v>
      </c>
      <c r="R1266" t="s">
        <v>2870</v>
      </c>
      <c r="S1266" t="s">
        <v>2853</v>
      </c>
      <c r="T1266">
        <v>97562</v>
      </c>
      <c r="U1266" t="s">
        <v>2854</v>
      </c>
      <c r="V1266" t="s">
        <v>3010</v>
      </c>
      <c r="W1266" t="s">
        <v>3011</v>
      </c>
      <c r="X1266" t="s">
        <v>2867</v>
      </c>
    </row>
    <row r="1267" spans="1:24" hidden="1" x14ac:dyDescent="0.25">
      <c r="A1267">
        <v>10135</v>
      </c>
      <c r="B1267">
        <v>48</v>
      </c>
      <c r="C1267" s="2">
        <v>100</v>
      </c>
      <c r="D1267" s="3">
        <v>5</v>
      </c>
      <c r="E1267" s="4">
        <f>Table1[[#This Row],[PRICEEACH]]*Table1[[#This Row],[QUANTITYORDERED]]</f>
        <v>4800</v>
      </c>
      <c r="F1267" s="1">
        <v>37819</v>
      </c>
      <c r="G1267" s="12" t="s">
        <v>2848</v>
      </c>
      <c r="H1267">
        <v>3</v>
      </c>
      <c r="I1267">
        <v>7</v>
      </c>
      <c r="J1267" s="3">
        <v>2003</v>
      </c>
      <c r="K1267" s="3" t="s">
        <v>3331</v>
      </c>
      <c r="L1267">
        <v>117</v>
      </c>
      <c r="M1267" t="s">
        <v>3146</v>
      </c>
      <c r="N1267" t="s">
        <v>3361</v>
      </c>
      <c r="O1267" s="10">
        <v>4155551450</v>
      </c>
      <c r="P1267" t="s">
        <v>3362</v>
      </c>
      <c r="Q1267" t="s">
        <v>3363</v>
      </c>
      <c r="R1267" t="s">
        <v>2870</v>
      </c>
      <c r="S1267" t="s">
        <v>2853</v>
      </c>
      <c r="T1267">
        <v>97562</v>
      </c>
      <c r="U1267" t="s">
        <v>2854</v>
      </c>
      <c r="V1267" t="s">
        <v>3010</v>
      </c>
      <c r="W1267" t="s">
        <v>3011</v>
      </c>
      <c r="X1267" t="s">
        <v>2867</v>
      </c>
    </row>
    <row r="1268" spans="1:24" x14ac:dyDescent="0.25">
      <c r="A1268">
        <v>10136</v>
      </c>
      <c r="B1268">
        <v>25</v>
      </c>
      <c r="C1268" s="2">
        <v>100</v>
      </c>
      <c r="D1268" s="3">
        <v>2</v>
      </c>
      <c r="E1268" s="4">
        <f>Table1[[#This Row],[PRICEEACH]]*Table1[[#This Row],[QUANTITYORDERED]]</f>
        <v>2500</v>
      </c>
      <c r="F1268" s="1">
        <v>37819</v>
      </c>
      <c r="G1268" s="12" t="s">
        <v>2848</v>
      </c>
      <c r="H1268">
        <v>3</v>
      </c>
      <c r="I1268">
        <v>7</v>
      </c>
      <c r="J1268" s="3">
        <v>2003</v>
      </c>
      <c r="K1268" s="3" t="s">
        <v>3331</v>
      </c>
      <c r="L1268">
        <v>141</v>
      </c>
      <c r="M1268" t="s">
        <v>3163</v>
      </c>
      <c r="N1268" t="s">
        <v>3392</v>
      </c>
      <c r="O1268" s="10" t="s">
        <v>3045</v>
      </c>
      <c r="P1268" t="s">
        <v>3393</v>
      </c>
      <c r="Q1268" t="s">
        <v>3046</v>
      </c>
      <c r="R1268" t="s">
        <v>3505</v>
      </c>
      <c r="S1268" t="s">
        <v>2860</v>
      </c>
      <c r="T1268">
        <v>31000</v>
      </c>
      <c r="U1268" t="s">
        <v>2861</v>
      </c>
      <c r="V1268" t="s">
        <v>3047</v>
      </c>
      <c r="W1268" t="s">
        <v>3048</v>
      </c>
      <c r="X1268" t="s">
        <v>2867</v>
      </c>
    </row>
    <row r="1269" spans="1:24" x14ac:dyDescent="0.25">
      <c r="A1269">
        <v>10136</v>
      </c>
      <c r="B1269">
        <v>36</v>
      </c>
      <c r="C1269" s="2">
        <v>100</v>
      </c>
      <c r="D1269" s="3">
        <v>1</v>
      </c>
      <c r="E1269" s="4">
        <f>Table1[[#This Row],[PRICEEACH]]*Table1[[#This Row],[QUANTITYORDERED]]</f>
        <v>3600</v>
      </c>
      <c r="F1269" s="1">
        <v>37819</v>
      </c>
      <c r="G1269" s="12" t="s">
        <v>2848</v>
      </c>
      <c r="H1269">
        <v>3</v>
      </c>
      <c r="I1269">
        <v>7</v>
      </c>
      <c r="J1269" s="3">
        <v>2003</v>
      </c>
      <c r="K1269" s="3" t="s">
        <v>3331</v>
      </c>
      <c r="L1269">
        <v>142</v>
      </c>
      <c r="M1269" t="s">
        <v>3195</v>
      </c>
      <c r="N1269" t="s">
        <v>3392</v>
      </c>
      <c r="O1269" s="10" t="s">
        <v>3045</v>
      </c>
      <c r="P1269" t="s">
        <v>3393</v>
      </c>
      <c r="Q1269" t="s">
        <v>3046</v>
      </c>
      <c r="R1269" t="s">
        <v>3505</v>
      </c>
      <c r="S1269" t="s">
        <v>2860</v>
      </c>
      <c r="T1269">
        <v>31000</v>
      </c>
      <c r="U1269" t="s">
        <v>2861</v>
      </c>
      <c r="V1269" t="s">
        <v>3047</v>
      </c>
      <c r="W1269" t="s">
        <v>3048</v>
      </c>
      <c r="X1269" t="s">
        <v>2867</v>
      </c>
    </row>
    <row r="1270" spans="1:24" x14ac:dyDescent="0.25">
      <c r="A1270">
        <v>10136</v>
      </c>
      <c r="B1270">
        <v>41</v>
      </c>
      <c r="C1270" s="2">
        <v>100</v>
      </c>
      <c r="D1270" s="3">
        <v>3</v>
      </c>
      <c r="E1270" s="4">
        <f>Table1[[#This Row],[PRICEEACH]]*Table1[[#This Row],[QUANTITYORDERED]]</f>
        <v>4100</v>
      </c>
      <c r="F1270" s="1">
        <v>37819</v>
      </c>
      <c r="G1270" s="12" t="s">
        <v>2848</v>
      </c>
      <c r="H1270">
        <v>3</v>
      </c>
      <c r="I1270">
        <v>7</v>
      </c>
      <c r="J1270" s="3">
        <v>2003</v>
      </c>
      <c r="K1270" s="3" t="s">
        <v>3331</v>
      </c>
      <c r="L1270">
        <v>169</v>
      </c>
      <c r="M1270" t="s">
        <v>3211</v>
      </c>
      <c r="N1270" t="s">
        <v>3392</v>
      </c>
      <c r="O1270" s="10" t="s">
        <v>3045</v>
      </c>
      <c r="P1270" t="s">
        <v>3393</v>
      </c>
      <c r="Q1270" t="s">
        <v>3046</v>
      </c>
      <c r="R1270" t="s">
        <v>3505</v>
      </c>
      <c r="S1270" t="s">
        <v>2860</v>
      </c>
      <c r="T1270">
        <v>31000</v>
      </c>
      <c r="U1270" t="s">
        <v>2861</v>
      </c>
      <c r="V1270" t="s">
        <v>3047</v>
      </c>
      <c r="W1270" t="s">
        <v>3048</v>
      </c>
      <c r="X1270" t="s">
        <v>2931</v>
      </c>
    </row>
    <row r="1271" spans="1:24" x14ac:dyDescent="0.25">
      <c r="A1271">
        <v>10137</v>
      </c>
      <c r="B1271">
        <v>26</v>
      </c>
      <c r="C1271" s="2">
        <v>49.81</v>
      </c>
      <c r="D1271" s="3">
        <v>1</v>
      </c>
      <c r="E1271" s="4">
        <f>Table1[[#This Row],[PRICEEACH]]*Table1[[#This Row],[QUANTITYORDERED]]</f>
        <v>1295.06</v>
      </c>
      <c r="F1271" s="1">
        <v>37819</v>
      </c>
      <c r="G1271" s="12" t="s">
        <v>2848</v>
      </c>
      <c r="H1271">
        <v>3</v>
      </c>
      <c r="I1271">
        <v>7</v>
      </c>
      <c r="J1271" s="3">
        <v>2003</v>
      </c>
      <c r="K1271" s="3" t="s">
        <v>3331</v>
      </c>
      <c r="L1271">
        <v>50</v>
      </c>
      <c r="M1271" t="s">
        <v>3230</v>
      </c>
      <c r="N1271" t="s">
        <v>3284</v>
      </c>
      <c r="O1271" s="10" t="s">
        <v>2859</v>
      </c>
      <c r="P1271" t="s">
        <v>3285</v>
      </c>
      <c r="Q1271" t="s">
        <v>2858</v>
      </c>
      <c r="R1271" t="s">
        <v>3504</v>
      </c>
      <c r="S1271" t="s">
        <v>2860</v>
      </c>
      <c r="T1271">
        <v>51100</v>
      </c>
      <c r="U1271" t="s">
        <v>2861</v>
      </c>
      <c r="V1271" t="s">
        <v>2862</v>
      </c>
      <c r="W1271" t="s">
        <v>2863</v>
      </c>
      <c r="X1271" t="s">
        <v>2857</v>
      </c>
    </row>
    <row r="1272" spans="1:24" x14ac:dyDescent="0.25">
      <c r="A1272">
        <v>10137</v>
      </c>
      <c r="B1272">
        <v>31</v>
      </c>
      <c r="C1272" s="2">
        <v>100</v>
      </c>
      <c r="D1272" s="3">
        <v>4</v>
      </c>
      <c r="E1272" s="4">
        <f>Table1[[#This Row],[PRICEEACH]]*Table1[[#This Row],[QUANTITYORDERED]]</f>
        <v>3100</v>
      </c>
      <c r="F1272" s="1">
        <v>37819</v>
      </c>
      <c r="G1272" s="12" t="s">
        <v>2848</v>
      </c>
      <c r="H1272">
        <v>3</v>
      </c>
      <c r="I1272">
        <v>7</v>
      </c>
      <c r="J1272" s="3">
        <v>2003</v>
      </c>
      <c r="K1272" s="3" t="s">
        <v>3331</v>
      </c>
      <c r="L1272">
        <v>141</v>
      </c>
      <c r="M1272" t="s">
        <v>3217</v>
      </c>
      <c r="N1272" t="s">
        <v>3284</v>
      </c>
      <c r="O1272" s="10" t="s">
        <v>2859</v>
      </c>
      <c r="P1272" t="s">
        <v>3285</v>
      </c>
      <c r="Q1272" t="s">
        <v>2858</v>
      </c>
      <c r="R1272" t="s">
        <v>3504</v>
      </c>
      <c r="S1272" t="s">
        <v>2860</v>
      </c>
      <c r="T1272">
        <v>51100</v>
      </c>
      <c r="U1272" t="s">
        <v>2861</v>
      </c>
      <c r="V1272" t="s">
        <v>2862</v>
      </c>
      <c r="W1272" t="s">
        <v>2863</v>
      </c>
      <c r="X1272" t="s">
        <v>2867</v>
      </c>
    </row>
    <row r="1273" spans="1:24" x14ac:dyDescent="0.25">
      <c r="A1273">
        <v>10137</v>
      </c>
      <c r="B1273">
        <v>37</v>
      </c>
      <c r="C1273" s="2">
        <v>100</v>
      </c>
      <c r="D1273" s="3">
        <v>3</v>
      </c>
      <c r="E1273" s="4">
        <f>Table1[[#This Row],[PRICEEACH]]*Table1[[#This Row],[QUANTITYORDERED]]</f>
        <v>3700</v>
      </c>
      <c r="F1273" s="1">
        <v>37819</v>
      </c>
      <c r="G1273" s="12" t="s">
        <v>2848</v>
      </c>
      <c r="H1273">
        <v>3</v>
      </c>
      <c r="I1273">
        <v>7</v>
      </c>
      <c r="J1273" s="3">
        <v>2003</v>
      </c>
      <c r="K1273" s="3" t="s">
        <v>3331</v>
      </c>
      <c r="L1273">
        <v>132</v>
      </c>
      <c r="M1273" t="s">
        <v>3204</v>
      </c>
      <c r="N1273" t="s">
        <v>3284</v>
      </c>
      <c r="O1273" s="10" t="s">
        <v>2859</v>
      </c>
      <c r="P1273" t="s">
        <v>3285</v>
      </c>
      <c r="Q1273" t="s">
        <v>2858</v>
      </c>
      <c r="R1273" t="s">
        <v>3504</v>
      </c>
      <c r="S1273" t="s">
        <v>2860</v>
      </c>
      <c r="T1273">
        <v>51100</v>
      </c>
      <c r="U1273" t="s">
        <v>2861</v>
      </c>
      <c r="V1273" t="s">
        <v>2862</v>
      </c>
      <c r="W1273" t="s">
        <v>2863</v>
      </c>
      <c r="X1273" t="s">
        <v>2867</v>
      </c>
    </row>
    <row r="1274" spans="1:24" x14ac:dyDescent="0.25">
      <c r="A1274">
        <v>10137</v>
      </c>
      <c r="B1274">
        <v>44</v>
      </c>
      <c r="C1274" s="2">
        <v>99.55</v>
      </c>
      <c r="D1274" s="3">
        <v>2</v>
      </c>
      <c r="E1274" s="4">
        <f>Table1[[#This Row],[PRICEEACH]]*Table1[[#This Row],[QUANTITYORDERED]]</f>
        <v>4380.2</v>
      </c>
      <c r="F1274" s="1">
        <v>37819</v>
      </c>
      <c r="G1274" s="12" t="s">
        <v>2848</v>
      </c>
      <c r="H1274">
        <v>3</v>
      </c>
      <c r="I1274">
        <v>7</v>
      </c>
      <c r="J1274" s="3">
        <v>2003</v>
      </c>
      <c r="K1274" s="3" t="s">
        <v>3331</v>
      </c>
      <c r="L1274">
        <v>124</v>
      </c>
      <c r="M1274" t="s">
        <v>3180</v>
      </c>
      <c r="N1274" t="s">
        <v>3284</v>
      </c>
      <c r="O1274" s="10" t="s">
        <v>2859</v>
      </c>
      <c r="P1274" t="s">
        <v>3285</v>
      </c>
      <c r="Q1274" t="s">
        <v>2858</v>
      </c>
      <c r="R1274" t="s">
        <v>3504</v>
      </c>
      <c r="S1274" t="s">
        <v>2860</v>
      </c>
      <c r="T1274">
        <v>51100</v>
      </c>
      <c r="U1274" t="s">
        <v>2861</v>
      </c>
      <c r="V1274" t="s">
        <v>2862</v>
      </c>
      <c r="W1274" t="s">
        <v>2863</v>
      </c>
      <c r="X1274" t="s">
        <v>2867</v>
      </c>
    </row>
    <row r="1275" spans="1:24" hidden="1" x14ac:dyDescent="0.25">
      <c r="A1275">
        <v>10139</v>
      </c>
      <c r="B1275">
        <v>20</v>
      </c>
      <c r="C1275" s="2">
        <v>71.2</v>
      </c>
      <c r="D1275" s="3">
        <v>3</v>
      </c>
      <c r="E1275" s="4">
        <f>Table1[[#This Row],[PRICEEACH]]*Table1[[#This Row],[QUANTITYORDERED]]</f>
        <v>1424</v>
      </c>
      <c r="F1275" s="1">
        <v>37819</v>
      </c>
      <c r="G1275" s="12" t="s">
        <v>2848</v>
      </c>
      <c r="H1275">
        <v>3</v>
      </c>
      <c r="I1275">
        <v>7</v>
      </c>
      <c r="J1275" s="3">
        <v>2003</v>
      </c>
      <c r="K1275" s="3" t="s">
        <v>3468</v>
      </c>
      <c r="L1275">
        <v>62</v>
      </c>
      <c r="M1275" t="s">
        <v>3206</v>
      </c>
      <c r="N1275" t="s">
        <v>3322</v>
      </c>
      <c r="O1275" s="10" t="s">
        <v>3323</v>
      </c>
      <c r="P1275" t="s">
        <v>2932</v>
      </c>
      <c r="Q1275" t="s">
        <v>2933</v>
      </c>
      <c r="R1275" t="s">
        <v>2934</v>
      </c>
      <c r="S1275" t="s">
        <v>2894</v>
      </c>
      <c r="T1275">
        <v>2067</v>
      </c>
      <c r="U1275" t="s">
        <v>2895</v>
      </c>
      <c r="V1275" t="s">
        <v>2935</v>
      </c>
      <c r="W1275" t="s">
        <v>2936</v>
      </c>
      <c r="X1275" t="s">
        <v>2857</v>
      </c>
    </row>
    <row r="1276" spans="1:24" hidden="1" x14ac:dyDescent="0.25">
      <c r="A1276">
        <v>10139</v>
      </c>
      <c r="B1276">
        <v>20</v>
      </c>
      <c r="C1276" s="2">
        <v>90.06</v>
      </c>
      <c r="D1276" s="3">
        <v>2</v>
      </c>
      <c r="E1276" s="4">
        <f>Table1[[#This Row],[PRICEEACH]]*Table1[[#This Row],[QUANTITYORDERED]]</f>
        <v>1801.2</v>
      </c>
      <c r="F1276" s="1">
        <v>37819</v>
      </c>
      <c r="G1276" s="12" t="s">
        <v>2848</v>
      </c>
      <c r="H1276">
        <v>3</v>
      </c>
      <c r="I1276">
        <v>7</v>
      </c>
      <c r="J1276" s="3">
        <v>2003</v>
      </c>
      <c r="K1276" s="3" t="s">
        <v>3468</v>
      </c>
      <c r="L1276">
        <v>104</v>
      </c>
      <c r="M1276" t="s">
        <v>3209</v>
      </c>
      <c r="N1276" t="s">
        <v>3322</v>
      </c>
      <c r="O1276" s="10" t="s">
        <v>3323</v>
      </c>
      <c r="P1276" t="s">
        <v>2932</v>
      </c>
      <c r="Q1276" t="s">
        <v>2933</v>
      </c>
      <c r="R1276" t="s">
        <v>2934</v>
      </c>
      <c r="S1276" t="s">
        <v>2894</v>
      </c>
      <c r="T1276">
        <v>2067</v>
      </c>
      <c r="U1276" t="s">
        <v>2895</v>
      </c>
      <c r="V1276" t="s">
        <v>2935</v>
      </c>
      <c r="W1276" t="s">
        <v>2936</v>
      </c>
      <c r="X1276" t="s">
        <v>2857</v>
      </c>
    </row>
    <row r="1277" spans="1:24" hidden="1" x14ac:dyDescent="0.25">
      <c r="A1277">
        <v>10139</v>
      </c>
      <c r="B1277">
        <v>49</v>
      </c>
      <c r="C1277" s="2">
        <v>43.13</v>
      </c>
      <c r="D1277" s="3">
        <v>6</v>
      </c>
      <c r="E1277" s="4">
        <f>Table1[[#This Row],[PRICEEACH]]*Table1[[#This Row],[QUANTITYORDERED]]</f>
        <v>2113.3700000000003</v>
      </c>
      <c r="F1277" s="1">
        <v>37819</v>
      </c>
      <c r="G1277" s="12" t="s">
        <v>2848</v>
      </c>
      <c r="H1277">
        <v>3</v>
      </c>
      <c r="I1277">
        <v>7</v>
      </c>
      <c r="J1277" s="3">
        <v>2003</v>
      </c>
      <c r="K1277" s="3" t="s">
        <v>3468</v>
      </c>
      <c r="L1277">
        <v>53</v>
      </c>
      <c r="M1277" t="s">
        <v>3179</v>
      </c>
      <c r="N1277" t="s">
        <v>3322</v>
      </c>
      <c r="O1277" s="10" t="s">
        <v>3323</v>
      </c>
      <c r="P1277" t="s">
        <v>2932</v>
      </c>
      <c r="Q1277" t="s">
        <v>2933</v>
      </c>
      <c r="R1277" t="s">
        <v>2934</v>
      </c>
      <c r="S1277" t="s">
        <v>2894</v>
      </c>
      <c r="T1277">
        <v>2067</v>
      </c>
      <c r="U1277" t="s">
        <v>2895</v>
      </c>
      <c r="V1277" t="s">
        <v>2935</v>
      </c>
      <c r="W1277" t="s">
        <v>2936</v>
      </c>
      <c r="X1277" t="s">
        <v>2857</v>
      </c>
    </row>
    <row r="1278" spans="1:24" hidden="1" x14ac:dyDescent="0.25">
      <c r="A1278">
        <v>10265</v>
      </c>
      <c r="B1278">
        <v>45</v>
      </c>
      <c r="C1278" s="2">
        <v>86.84</v>
      </c>
      <c r="D1278" s="3">
        <v>2</v>
      </c>
      <c r="E1278" s="4">
        <f>Table1[[#This Row],[PRICEEACH]]*Table1[[#This Row],[QUANTITYORDERED]]</f>
        <v>3907.8</v>
      </c>
      <c r="F1278" s="1">
        <v>38175</v>
      </c>
      <c r="G1278" s="12" t="s">
        <v>2848</v>
      </c>
      <c r="H1278">
        <v>3</v>
      </c>
      <c r="I1278">
        <v>7</v>
      </c>
      <c r="J1278" s="3">
        <v>2004</v>
      </c>
      <c r="K1278" s="3" t="s">
        <v>3331</v>
      </c>
      <c r="L1278">
        <v>80</v>
      </c>
      <c r="M1278" t="s">
        <v>3214</v>
      </c>
      <c r="N1278" t="s">
        <v>3175</v>
      </c>
      <c r="O1278" s="10" t="s">
        <v>3176</v>
      </c>
      <c r="P1278" t="s">
        <v>3471</v>
      </c>
      <c r="Q1278" t="s">
        <v>3472</v>
      </c>
      <c r="R1278" t="s">
        <v>2893</v>
      </c>
      <c r="S1278" t="s">
        <v>2894</v>
      </c>
      <c r="T1278">
        <v>3150</v>
      </c>
      <c r="U1278" t="s">
        <v>2895</v>
      </c>
      <c r="V1278" t="s">
        <v>3177</v>
      </c>
      <c r="W1278" t="s">
        <v>3178</v>
      </c>
      <c r="X1278" t="s">
        <v>2867</v>
      </c>
    </row>
    <row r="1279" spans="1:24" hidden="1" x14ac:dyDescent="0.25">
      <c r="A1279">
        <v>10265</v>
      </c>
      <c r="B1279">
        <v>49</v>
      </c>
      <c r="C1279" s="2">
        <v>100</v>
      </c>
      <c r="D1279" s="3">
        <v>1</v>
      </c>
      <c r="E1279" s="4">
        <f>Table1[[#This Row],[PRICEEACH]]*Table1[[#This Row],[QUANTITYORDERED]]</f>
        <v>4900</v>
      </c>
      <c r="F1279" s="1">
        <v>38175</v>
      </c>
      <c r="G1279" s="12" t="s">
        <v>2848</v>
      </c>
      <c r="H1279">
        <v>3</v>
      </c>
      <c r="I1279">
        <v>7</v>
      </c>
      <c r="J1279" s="3">
        <v>2004</v>
      </c>
      <c r="K1279" s="3" t="s">
        <v>3331</v>
      </c>
      <c r="L1279">
        <v>146</v>
      </c>
      <c r="M1279" t="s">
        <v>3216</v>
      </c>
      <c r="N1279" t="s">
        <v>3175</v>
      </c>
      <c r="O1279" s="10" t="s">
        <v>3176</v>
      </c>
      <c r="P1279" t="s">
        <v>3471</v>
      </c>
      <c r="Q1279" t="s">
        <v>3472</v>
      </c>
      <c r="R1279" t="s">
        <v>2893</v>
      </c>
      <c r="S1279" t="s">
        <v>2894</v>
      </c>
      <c r="T1279">
        <v>3150</v>
      </c>
      <c r="U1279" t="s">
        <v>2895</v>
      </c>
      <c r="V1279" t="s">
        <v>3177</v>
      </c>
      <c r="W1279" t="s">
        <v>3178</v>
      </c>
      <c r="X1279" t="s">
        <v>2931</v>
      </c>
    </row>
    <row r="1280" spans="1:24" hidden="1" x14ac:dyDescent="0.25">
      <c r="A1280">
        <v>10266</v>
      </c>
      <c r="B1280">
        <v>28</v>
      </c>
      <c r="C1280" s="2">
        <v>48.3</v>
      </c>
      <c r="D1280" s="3">
        <v>1</v>
      </c>
      <c r="E1280" s="4">
        <f>Table1[[#This Row],[PRICEEACH]]*Table1[[#This Row],[QUANTITYORDERED]]</f>
        <v>1352.3999999999999</v>
      </c>
      <c r="F1280" s="1">
        <v>38175</v>
      </c>
      <c r="G1280" s="12" t="s">
        <v>2848</v>
      </c>
      <c r="H1280">
        <v>3</v>
      </c>
      <c r="I1280">
        <v>7</v>
      </c>
      <c r="J1280" s="3">
        <v>2004</v>
      </c>
      <c r="K1280" s="3" t="s">
        <v>3331</v>
      </c>
      <c r="L1280">
        <v>50</v>
      </c>
      <c r="M1280" t="s">
        <v>3230</v>
      </c>
      <c r="N1280" t="s">
        <v>3435</v>
      </c>
      <c r="O1280" s="10" t="s">
        <v>3112</v>
      </c>
      <c r="P1280" t="s">
        <v>3436</v>
      </c>
      <c r="Q1280" t="s">
        <v>3437</v>
      </c>
      <c r="R1280" t="s">
        <v>3524</v>
      </c>
      <c r="S1280" t="s">
        <v>3001</v>
      </c>
      <c r="T1280">
        <v>42100</v>
      </c>
      <c r="U1280" t="s">
        <v>2861</v>
      </c>
      <c r="V1280" t="s">
        <v>3113</v>
      </c>
      <c r="W1280" t="s">
        <v>3114</v>
      </c>
      <c r="X1280" t="s">
        <v>2857</v>
      </c>
    </row>
    <row r="1281" spans="1:24" hidden="1" x14ac:dyDescent="0.25">
      <c r="A1281">
        <v>10266</v>
      </c>
      <c r="B1281">
        <v>34</v>
      </c>
      <c r="C1281" s="2">
        <v>40.4</v>
      </c>
      <c r="D1281" s="3">
        <v>8</v>
      </c>
      <c r="E1281" s="4">
        <f>Table1[[#This Row],[PRICEEACH]]*Table1[[#This Row],[QUANTITYORDERED]]</f>
        <v>1373.6</v>
      </c>
      <c r="F1281" s="1">
        <v>38175</v>
      </c>
      <c r="G1281" s="12" t="s">
        <v>2848</v>
      </c>
      <c r="H1281">
        <v>3</v>
      </c>
      <c r="I1281">
        <v>7</v>
      </c>
      <c r="J1281" s="3">
        <v>2004</v>
      </c>
      <c r="K1281" s="3" t="s">
        <v>3331</v>
      </c>
      <c r="L1281">
        <v>37</v>
      </c>
      <c r="M1281" t="s">
        <v>3242</v>
      </c>
      <c r="N1281" t="s">
        <v>3435</v>
      </c>
      <c r="O1281" s="10" t="s">
        <v>3112</v>
      </c>
      <c r="P1281" t="s">
        <v>3436</v>
      </c>
      <c r="Q1281" t="s">
        <v>3437</v>
      </c>
      <c r="R1281" t="s">
        <v>3524</v>
      </c>
      <c r="S1281" t="s">
        <v>3001</v>
      </c>
      <c r="T1281">
        <v>42100</v>
      </c>
      <c r="U1281" t="s">
        <v>2861</v>
      </c>
      <c r="V1281" t="s">
        <v>3113</v>
      </c>
      <c r="W1281" t="s">
        <v>3114</v>
      </c>
      <c r="X1281" t="s">
        <v>2857</v>
      </c>
    </row>
    <row r="1282" spans="1:24" hidden="1" x14ac:dyDescent="0.25">
      <c r="A1282">
        <v>10266</v>
      </c>
      <c r="B1282">
        <v>20</v>
      </c>
      <c r="C1282" s="2">
        <v>100</v>
      </c>
      <c r="D1282" s="3">
        <v>3</v>
      </c>
      <c r="E1282" s="4">
        <f>Table1[[#This Row],[PRICEEACH]]*Table1[[#This Row],[QUANTITYORDERED]]</f>
        <v>2000</v>
      </c>
      <c r="F1282" s="1">
        <v>38175</v>
      </c>
      <c r="G1282" s="12" t="s">
        <v>2848</v>
      </c>
      <c r="H1282">
        <v>3</v>
      </c>
      <c r="I1282">
        <v>7</v>
      </c>
      <c r="J1282" s="3">
        <v>2004</v>
      </c>
      <c r="K1282" s="3" t="s">
        <v>3331</v>
      </c>
      <c r="L1282">
        <v>132</v>
      </c>
      <c r="M1282" t="s">
        <v>3204</v>
      </c>
      <c r="N1282" t="s">
        <v>3435</v>
      </c>
      <c r="O1282" s="10" t="s">
        <v>3112</v>
      </c>
      <c r="P1282" t="s">
        <v>3436</v>
      </c>
      <c r="Q1282" t="s">
        <v>3437</v>
      </c>
      <c r="R1282" t="s">
        <v>3524</v>
      </c>
      <c r="S1282" t="s">
        <v>3001</v>
      </c>
      <c r="T1282">
        <v>42100</v>
      </c>
      <c r="U1282" t="s">
        <v>2861</v>
      </c>
      <c r="V1282" t="s">
        <v>3113</v>
      </c>
      <c r="W1282" t="s">
        <v>3114</v>
      </c>
      <c r="X1282" t="s">
        <v>2857</v>
      </c>
    </row>
    <row r="1283" spans="1:24" hidden="1" x14ac:dyDescent="0.25">
      <c r="A1283">
        <v>10266</v>
      </c>
      <c r="B1283">
        <v>21</v>
      </c>
      <c r="C1283" s="2">
        <v>100</v>
      </c>
      <c r="D1283" s="3">
        <v>6</v>
      </c>
      <c r="E1283" s="4">
        <f>Table1[[#This Row],[PRICEEACH]]*Table1[[#This Row],[QUANTITYORDERED]]</f>
        <v>2100</v>
      </c>
      <c r="F1283" s="1">
        <v>38175</v>
      </c>
      <c r="G1283" s="12" t="s">
        <v>2848</v>
      </c>
      <c r="H1283">
        <v>3</v>
      </c>
      <c r="I1283">
        <v>7</v>
      </c>
      <c r="J1283" s="3">
        <v>2004</v>
      </c>
      <c r="K1283" s="3" t="s">
        <v>3331</v>
      </c>
      <c r="L1283">
        <v>141</v>
      </c>
      <c r="M1283" t="s">
        <v>3163</v>
      </c>
      <c r="N1283" t="s">
        <v>3435</v>
      </c>
      <c r="O1283" s="10" t="s">
        <v>3112</v>
      </c>
      <c r="P1283" t="s">
        <v>3436</v>
      </c>
      <c r="Q1283" t="s">
        <v>3437</v>
      </c>
      <c r="R1283" t="s">
        <v>3524</v>
      </c>
      <c r="S1283" t="s">
        <v>3001</v>
      </c>
      <c r="T1283">
        <v>42100</v>
      </c>
      <c r="U1283" t="s">
        <v>2861</v>
      </c>
      <c r="V1283" t="s">
        <v>3113</v>
      </c>
      <c r="W1283" t="s">
        <v>3114</v>
      </c>
      <c r="X1283" t="s">
        <v>2857</v>
      </c>
    </row>
    <row r="1284" spans="1:24" hidden="1" x14ac:dyDescent="0.25">
      <c r="A1284">
        <v>10266</v>
      </c>
      <c r="B1284">
        <v>22</v>
      </c>
      <c r="C1284" s="2">
        <v>100</v>
      </c>
      <c r="D1284" s="3">
        <v>12</v>
      </c>
      <c r="E1284" s="4">
        <f>Table1[[#This Row],[PRICEEACH]]*Table1[[#This Row],[QUANTITYORDERED]]</f>
        <v>2200</v>
      </c>
      <c r="F1284" s="1">
        <v>38175</v>
      </c>
      <c r="G1284" s="12" t="s">
        <v>2848</v>
      </c>
      <c r="H1284">
        <v>3</v>
      </c>
      <c r="I1284">
        <v>7</v>
      </c>
      <c r="J1284" s="3">
        <v>2004</v>
      </c>
      <c r="K1284" s="3" t="s">
        <v>3331</v>
      </c>
      <c r="L1284">
        <v>117</v>
      </c>
      <c r="M1284" t="s">
        <v>3146</v>
      </c>
      <c r="N1284" t="s">
        <v>3435</v>
      </c>
      <c r="O1284" s="10" t="s">
        <v>3112</v>
      </c>
      <c r="P1284" t="s">
        <v>3436</v>
      </c>
      <c r="Q1284" t="s">
        <v>3437</v>
      </c>
      <c r="R1284" t="s">
        <v>3524</v>
      </c>
      <c r="S1284" t="s">
        <v>3001</v>
      </c>
      <c r="T1284">
        <v>42100</v>
      </c>
      <c r="U1284" t="s">
        <v>2861</v>
      </c>
      <c r="V1284" t="s">
        <v>3113</v>
      </c>
      <c r="W1284" t="s">
        <v>3114</v>
      </c>
      <c r="X1284" t="s">
        <v>2857</v>
      </c>
    </row>
    <row r="1285" spans="1:24" hidden="1" x14ac:dyDescent="0.25">
      <c r="A1285">
        <v>10266</v>
      </c>
      <c r="B1285">
        <v>24</v>
      </c>
      <c r="C1285" s="2">
        <v>100</v>
      </c>
      <c r="D1285" s="3">
        <v>9</v>
      </c>
      <c r="E1285" s="4">
        <f>Table1[[#This Row],[PRICEEACH]]*Table1[[#This Row],[QUANTITYORDERED]]</f>
        <v>2400</v>
      </c>
      <c r="F1285" s="1">
        <v>38175</v>
      </c>
      <c r="G1285" s="12" t="s">
        <v>2848</v>
      </c>
      <c r="H1285">
        <v>3</v>
      </c>
      <c r="I1285">
        <v>7</v>
      </c>
      <c r="J1285" s="3">
        <v>2004</v>
      </c>
      <c r="K1285" s="3" t="s">
        <v>3331</v>
      </c>
      <c r="L1285">
        <v>140</v>
      </c>
      <c r="M1285" t="s">
        <v>3249</v>
      </c>
      <c r="N1285" t="s">
        <v>3435</v>
      </c>
      <c r="O1285" s="10" t="s">
        <v>3112</v>
      </c>
      <c r="P1285" t="s">
        <v>3436</v>
      </c>
      <c r="Q1285" t="s">
        <v>3437</v>
      </c>
      <c r="R1285" t="s">
        <v>3524</v>
      </c>
      <c r="S1285" t="s">
        <v>3001</v>
      </c>
      <c r="T1285">
        <v>42100</v>
      </c>
      <c r="U1285" t="s">
        <v>2861</v>
      </c>
      <c r="V1285" t="s">
        <v>3113</v>
      </c>
      <c r="W1285" t="s">
        <v>3114</v>
      </c>
      <c r="X1285" t="s">
        <v>2857</v>
      </c>
    </row>
    <row r="1286" spans="1:24" hidden="1" x14ac:dyDescent="0.25">
      <c r="A1286">
        <v>10266</v>
      </c>
      <c r="B1286">
        <v>33</v>
      </c>
      <c r="C1286" s="2">
        <v>74.69</v>
      </c>
      <c r="D1286" s="3">
        <v>10</v>
      </c>
      <c r="E1286" s="4">
        <f>Table1[[#This Row],[PRICEEACH]]*Table1[[#This Row],[QUANTITYORDERED]]</f>
        <v>2464.77</v>
      </c>
      <c r="F1286" s="1">
        <v>38175</v>
      </c>
      <c r="G1286" s="12" t="s">
        <v>2848</v>
      </c>
      <c r="H1286">
        <v>3</v>
      </c>
      <c r="I1286">
        <v>7</v>
      </c>
      <c r="J1286" s="3">
        <v>2004</v>
      </c>
      <c r="K1286" s="3" t="s">
        <v>3331</v>
      </c>
      <c r="L1286">
        <v>77</v>
      </c>
      <c r="M1286" t="s">
        <v>3194</v>
      </c>
      <c r="N1286" t="s">
        <v>3435</v>
      </c>
      <c r="O1286" s="10" t="s">
        <v>3112</v>
      </c>
      <c r="P1286" t="s">
        <v>3436</v>
      </c>
      <c r="Q1286" t="s">
        <v>3437</v>
      </c>
      <c r="R1286" t="s">
        <v>3524</v>
      </c>
      <c r="S1286" t="s">
        <v>3001</v>
      </c>
      <c r="T1286">
        <v>42100</v>
      </c>
      <c r="U1286" t="s">
        <v>2861</v>
      </c>
      <c r="V1286" t="s">
        <v>3113</v>
      </c>
      <c r="W1286" t="s">
        <v>3114</v>
      </c>
      <c r="X1286" t="s">
        <v>2857</v>
      </c>
    </row>
    <row r="1287" spans="1:24" hidden="1" x14ac:dyDescent="0.25">
      <c r="A1287">
        <v>10266</v>
      </c>
      <c r="B1287">
        <v>35</v>
      </c>
      <c r="C1287" s="2">
        <v>76.61</v>
      </c>
      <c r="D1287" s="3">
        <v>15</v>
      </c>
      <c r="E1287" s="4">
        <f>Table1[[#This Row],[PRICEEACH]]*Table1[[#This Row],[QUANTITYORDERED]]</f>
        <v>2681.35</v>
      </c>
      <c r="F1287" s="1">
        <v>38175</v>
      </c>
      <c r="G1287" s="12" t="s">
        <v>2848</v>
      </c>
      <c r="H1287">
        <v>3</v>
      </c>
      <c r="I1287">
        <v>7</v>
      </c>
      <c r="J1287" s="3">
        <v>2004</v>
      </c>
      <c r="K1287" s="3" t="s">
        <v>3331</v>
      </c>
      <c r="L1287">
        <v>79</v>
      </c>
      <c r="M1287" t="s">
        <v>3149</v>
      </c>
      <c r="N1287" t="s">
        <v>3435</v>
      </c>
      <c r="O1287" s="10" t="s">
        <v>3112</v>
      </c>
      <c r="P1287" t="s">
        <v>3436</v>
      </c>
      <c r="Q1287" t="s">
        <v>3437</v>
      </c>
      <c r="R1287" t="s">
        <v>3524</v>
      </c>
      <c r="S1287" t="s">
        <v>3001</v>
      </c>
      <c r="T1287">
        <v>42100</v>
      </c>
      <c r="U1287" t="s">
        <v>2861</v>
      </c>
      <c r="V1287" t="s">
        <v>3113</v>
      </c>
      <c r="W1287" t="s">
        <v>3114</v>
      </c>
      <c r="X1287" t="s">
        <v>2857</v>
      </c>
    </row>
    <row r="1288" spans="1:24" hidden="1" x14ac:dyDescent="0.25">
      <c r="A1288">
        <v>10266</v>
      </c>
      <c r="B1288">
        <v>29</v>
      </c>
      <c r="C1288" s="2">
        <v>100</v>
      </c>
      <c r="D1288" s="3">
        <v>7</v>
      </c>
      <c r="E1288" s="4">
        <f>Table1[[#This Row],[PRICEEACH]]*Table1[[#This Row],[QUANTITYORDERED]]</f>
        <v>2900</v>
      </c>
      <c r="F1288" s="1">
        <v>38175</v>
      </c>
      <c r="G1288" s="12" t="s">
        <v>2848</v>
      </c>
      <c r="H1288">
        <v>3</v>
      </c>
      <c r="I1288">
        <v>7</v>
      </c>
      <c r="J1288" s="3">
        <v>2004</v>
      </c>
      <c r="K1288" s="3" t="s">
        <v>3331</v>
      </c>
      <c r="L1288">
        <v>169</v>
      </c>
      <c r="M1288" t="s">
        <v>3211</v>
      </c>
      <c r="N1288" t="s">
        <v>3435</v>
      </c>
      <c r="O1288" s="10" t="s">
        <v>3112</v>
      </c>
      <c r="P1288" t="s">
        <v>3436</v>
      </c>
      <c r="Q1288" t="s">
        <v>3437</v>
      </c>
      <c r="R1288" t="s">
        <v>3524</v>
      </c>
      <c r="S1288" t="s">
        <v>3001</v>
      </c>
      <c r="T1288">
        <v>42100</v>
      </c>
      <c r="U1288" t="s">
        <v>2861</v>
      </c>
      <c r="V1288" t="s">
        <v>3113</v>
      </c>
      <c r="W1288" t="s">
        <v>3114</v>
      </c>
      <c r="X1288" t="s">
        <v>2867</v>
      </c>
    </row>
    <row r="1289" spans="1:24" hidden="1" x14ac:dyDescent="0.25">
      <c r="A1289">
        <v>10266</v>
      </c>
      <c r="B1289">
        <v>47</v>
      </c>
      <c r="C1289" s="2">
        <v>62.45</v>
      </c>
      <c r="D1289" s="3">
        <v>13</v>
      </c>
      <c r="E1289" s="4">
        <f>Table1[[#This Row],[PRICEEACH]]*Table1[[#This Row],[QUANTITYORDERED]]</f>
        <v>2935.15</v>
      </c>
      <c r="F1289" s="1">
        <v>38175</v>
      </c>
      <c r="G1289" s="12" t="s">
        <v>2848</v>
      </c>
      <c r="H1289">
        <v>3</v>
      </c>
      <c r="I1289">
        <v>7</v>
      </c>
      <c r="J1289" s="3">
        <v>2004</v>
      </c>
      <c r="K1289" s="3" t="s">
        <v>3331</v>
      </c>
      <c r="L1289">
        <v>61</v>
      </c>
      <c r="M1289" t="s">
        <v>3245</v>
      </c>
      <c r="N1289" t="s">
        <v>3435</v>
      </c>
      <c r="O1289" s="10" t="s">
        <v>3112</v>
      </c>
      <c r="P1289" t="s">
        <v>3436</v>
      </c>
      <c r="Q1289" t="s">
        <v>3437</v>
      </c>
      <c r="R1289" t="s">
        <v>3524</v>
      </c>
      <c r="S1289" t="s">
        <v>3001</v>
      </c>
      <c r="T1289">
        <v>42100</v>
      </c>
      <c r="U1289" t="s">
        <v>2861</v>
      </c>
      <c r="V1289" t="s">
        <v>3113</v>
      </c>
      <c r="W1289" t="s">
        <v>3114</v>
      </c>
      <c r="X1289" t="s">
        <v>2857</v>
      </c>
    </row>
    <row r="1290" spans="1:24" hidden="1" x14ac:dyDescent="0.25">
      <c r="A1290">
        <v>10266</v>
      </c>
      <c r="B1290">
        <v>33</v>
      </c>
      <c r="C1290" s="2">
        <v>100</v>
      </c>
      <c r="D1290" s="3">
        <v>4</v>
      </c>
      <c r="E1290" s="4">
        <f>Table1[[#This Row],[PRICEEACH]]*Table1[[#This Row],[QUANTITYORDERED]]</f>
        <v>3300</v>
      </c>
      <c r="F1290" s="1">
        <v>38175</v>
      </c>
      <c r="G1290" s="12" t="s">
        <v>2848</v>
      </c>
      <c r="H1290">
        <v>3</v>
      </c>
      <c r="I1290">
        <v>7</v>
      </c>
      <c r="J1290" s="3">
        <v>2004</v>
      </c>
      <c r="K1290" s="3" t="s">
        <v>3331</v>
      </c>
      <c r="L1290">
        <v>141</v>
      </c>
      <c r="M1290" t="s">
        <v>3217</v>
      </c>
      <c r="N1290" t="s">
        <v>3435</v>
      </c>
      <c r="O1290" s="10" t="s">
        <v>3112</v>
      </c>
      <c r="P1290" t="s">
        <v>3436</v>
      </c>
      <c r="Q1290" t="s">
        <v>3437</v>
      </c>
      <c r="R1290" t="s">
        <v>3524</v>
      </c>
      <c r="S1290" t="s">
        <v>3001</v>
      </c>
      <c r="T1290">
        <v>42100</v>
      </c>
      <c r="U1290" t="s">
        <v>2861</v>
      </c>
      <c r="V1290" t="s">
        <v>3113</v>
      </c>
      <c r="W1290" t="s">
        <v>3114</v>
      </c>
      <c r="X1290" t="s">
        <v>2867</v>
      </c>
    </row>
    <row r="1291" spans="1:24" hidden="1" x14ac:dyDescent="0.25">
      <c r="A1291">
        <v>10266</v>
      </c>
      <c r="B1291">
        <v>36</v>
      </c>
      <c r="C1291" s="2">
        <v>100</v>
      </c>
      <c r="D1291" s="3">
        <v>2</v>
      </c>
      <c r="E1291" s="4">
        <f>Table1[[#This Row],[PRICEEACH]]*Table1[[#This Row],[QUANTITYORDERED]]</f>
        <v>3600</v>
      </c>
      <c r="F1291" s="1">
        <v>38175</v>
      </c>
      <c r="G1291" s="12" t="s">
        <v>2848</v>
      </c>
      <c r="H1291">
        <v>3</v>
      </c>
      <c r="I1291">
        <v>7</v>
      </c>
      <c r="J1291" s="3">
        <v>2004</v>
      </c>
      <c r="K1291" s="3" t="s">
        <v>3331</v>
      </c>
      <c r="L1291">
        <v>124</v>
      </c>
      <c r="M1291" t="s">
        <v>3180</v>
      </c>
      <c r="N1291" t="s">
        <v>3435</v>
      </c>
      <c r="O1291" s="10" t="s">
        <v>3112</v>
      </c>
      <c r="P1291" t="s">
        <v>3436</v>
      </c>
      <c r="Q1291" t="s">
        <v>3437</v>
      </c>
      <c r="R1291" t="s">
        <v>3524</v>
      </c>
      <c r="S1291" t="s">
        <v>3001</v>
      </c>
      <c r="T1291">
        <v>42100</v>
      </c>
      <c r="U1291" t="s">
        <v>2861</v>
      </c>
      <c r="V1291" t="s">
        <v>3113</v>
      </c>
      <c r="W1291" t="s">
        <v>3114</v>
      </c>
      <c r="X1291" t="s">
        <v>2867</v>
      </c>
    </row>
    <row r="1292" spans="1:24" hidden="1" x14ac:dyDescent="0.25">
      <c r="A1292">
        <v>10266</v>
      </c>
      <c r="B1292">
        <v>40</v>
      </c>
      <c r="C1292" s="2">
        <v>100</v>
      </c>
      <c r="D1292" s="3">
        <v>11</v>
      </c>
      <c r="E1292" s="4">
        <f>Table1[[#This Row],[PRICEEACH]]*Table1[[#This Row],[QUANTITYORDERED]]</f>
        <v>4000</v>
      </c>
      <c r="F1292" s="1">
        <v>38175</v>
      </c>
      <c r="G1292" s="12" t="s">
        <v>2848</v>
      </c>
      <c r="H1292">
        <v>3</v>
      </c>
      <c r="I1292">
        <v>7</v>
      </c>
      <c r="J1292" s="3">
        <v>2004</v>
      </c>
      <c r="K1292" s="3" t="s">
        <v>3331</v>
      </c>
      <c r="L1292">
        <v>115</v>
      </c>
      <c r="M1292" t="s">
        <v>3156</v>
      </c>
      <c r="N1292" t="s">
        <v>3435</v>
      </c>
      <c r="O1292" s="10" t="s">
        <v>3112</v>
      </c>
      <c r="P1292" t="s">
        <v>3436</v>
      </c>
      <c r="Q1292" t="s">
        <v>3437</v>
      </c>
      <c r="R1292" t="s">
        <v>3524</v>
      </c>
      <c r="S1292" t="s">
        <v>3001</v>
      </c>
      <c r="T1292">
        <v>42100</v>
      </c>
      <c r="U1292" t="s">
        <v>2861</v>
      </c>
      <c r="V1292" t="s">
        <v>3113</v>
      </c>
      <c r="W1292" t="s">
        <v>3114</v>
      </c>
      <c r="X1292" t="s">
        <v>2867</v>
      </c>
    </row>
    <row r="1293" spans="1:24" hidden="1" x14ac:dyDescent="0.25">
      <c r="A1293">
        <v>10266</v>
      </c>
      <c r="B1293">
        <v>44</v>
      </c>
      <c r="C1293" s="2">
        <v>100</v>
      </c>
      <c r="D1293" s="3">
        <v>14</v>
      </c>
      <c r="E1293" s="4">
        <f>Table1[[#This Row],[PRICEEACH]]*Table1[[#This Row],[QUANTITYORDERED]]</f>
        <v>4400</v>
      </c>
      <c r="F1293" s="1">
        <v>38175</v>
      </c>
      <c r="G1293" s="12" t="s">
        <v>2848</v>
      </c>
      <c r="H1293">
        <v>3</v>
      </c>
      <c r="I1293">
        <v>7</v>
      </c>
      <c r="J1293" s="3">
        <v>2004</v>
      </c>
      <c r="K1293" s="3" t="s">
        <v>3331</v>
      </c>
      <c r="L1293">
        <v>194</v>
      </c>
      <c r="M1293" t="s">
        <v>3092</v>
      </c>
      <c r="N1293" t="s">
        <v>3435</v>
      </c>
      <c r="O1293" s="10" t="s">
        <v>3112</v>
      </c>
      <c r="P1293" t="s">
        <v>3436</v>
      </c>
      <c r="Q1293" t="s">
        <v>3437</v>
      </c>
      <c r="R1293" t="s">
        <v>3524</v>
      </c>
      <c r="S1293" t="s">
        <v>3001</v>
      </c>
      <c r="T1293">
        <v>42100</v>
      </c>
      <c r="U1293" t="s">
        <v>2861</v>
      </c>
      <c r="V1293" t="s">
        <v>3113</v>
      </c>
      <c r="W1293" t="s">
        <v>3114</v>
      </c>
      <c r="X1293" t="s">
        <v>2931</v>
      </c>
    </row>
    <row r="1294" spans="1:24" hidden="1" x14ac:dyDescent="0.25">
      <c r="A1294">
        <v>10266</v>
      </c>
      <c r="B1294">
        <v>49</v>
      </c>
      <c r="C1294" s="2">
        <v>100</v>
      </c>
      <c r="D1294" s="3">
        <v>5</v>
      </c>
      <c r="E1294" s="4">
        <f>Table1[[#This Row],[PRICEEACH]]*Table1[[#This Row],[QUANTITYORDERED]]</f>
        <v>4900</v>
      </c>
      <c r="F1294" s="1">
        <v>38175</v>
      </c>
      <c r="G1294" s="12" t="s">
        <v>2848</v>
      </c>
      <c r="H1294">
        <v>3</v>
      </c>
      <c r="I1294">
        <v>7</v>
      </c>
      <c r="J1294" s="3">
        <v>2004</v>
      </c>
      <c r="K1294" s="3" t="s">
        <v>3331</v>
      </c>
      <c r="L1294">
        <v>142</v>
      </c>
      <c r="M1294" t="s">
        <v>3195</v>
      </c>
      <c r="N1294" t="s">
        <v>3435</v>
      </c>
      <c r="O1294" s="10" t="s">
        <v>3112</v>
      </c>
      <c r="P1294" t="s">
        <v>3436</v>
      </c>
      <c r="Q1294" t="s">
        <v>3437</v>
      </c>
      <c r="R1294" t="s">
        <v>3524</v>
      </c>
      <c r="S1294" t="s">
        <v>3001</v>
      </c>
      <c r="T1294">
        <v>42100</v>
      </c>
      <c r="U1294" t="s">
        <v>2861</v>
      </c>
      <c r="V1294" t="s">
        <v>3113</v>
      </c>
      <c r="W1294" t="s">
        <v>3114</v>
      </c>
      <c r="X1294" t="s">
        <v>2867</v>
      </c>
    </row>
    <row r="1295" spans="1:24" hidden="1" x14ac:dyDescent="0.25">
      <c r="A1295">
        <v>10267</v>
      </c>
      <c r="B1295">
        <v>36</v>
      </c>
      <c r="C1295" s="2">
        <v>75.55</v>
      </c>
      <c r="D1295" s="3">
        <v>1</v>
      </c>
      <c r="E1295" s="4">
        <f>Table1[[#This Row],[PRICEEACH]]*Table1[[#This Row],[QUANTITYORDERED]]</f>
        <v>2719.7999999999997</v>
      </c>
      <c r="F1295" s="1">
        <v>38175</v>
      </c>
      <c r="G1295" s="12" t="s">
        <v>2848</v>
      </c>
      <c r="H1295">
        <v>3</v>
      </c>
      <c r="I1295">
        <v>7</v>
      </c>
      <c r="J1295" s="3">
        <v>2004</v>
      </c>
      <c r="K1295" s="3" t="s">
        <v>3331</v>
      </c>
      <c r="L1295">
        <v>71</v>
      </c>
      <c r="M1295" t="s">
        <v>3226</v>
      </c>
      <c r="N1295" t="s">
        <v>3444</v>
      </c>
      <c r="O1295" s="10">
        <v>2125557413</v>
      </c>
      <c r="P1295" t="s">
        <v>3445</v>
      </c>
      <c r="Q1295" t="s">
        <v>2851</v>
      </c>
      <c r="R1295" t="s">
        <v>2852</v>
      </c>
      <c r="S1295" t="s">
        <v>2853</v>
      </c>
      <c r="T1295">
        <v>10022</v>
      </c>
      <c r="U1295" t="s">
        <v>2854</v>
      </c>
      <c r="V1295" t="s">
        <v>2871</v>
      </c>
      <c r="W1295" t="s">
        <v>3126</v>
      </c>
      <c r="X1295" t="s">
        <v>2857</v>
      </c>
    </row>
    <row r="1296" spans="1:24" hidden="1" x14ac:dyDescent="0.25">
      <c r="A1296">
        <v>10267</v>
      </c>
      <c r="B1296">
        <v>40</v>
      </c>
      <c r="C1296" s="2">
        <v>80.099999999999994</v>
      </c>
      <c r="D1296" s="3">
        <v>5</v>
      </c>
      <c r="E1296" s="4">
        <f>Table1[[#This Row],[PRICEEACH]]*Table1[[#This Row],[QUANTITYORDERED]]</f>
        <v>3204</v>
      </c>
      <c r="F1296" s="1">
        <v>38175</v>
      </c>
      <c r="G1296" s="12" t="s">
        <v>2848</v>
      </c>
      <c r="H1296">
        <v>3</v>
      </c>
      <c r="I1296">
        <v>7</v>
      </c>
      <c r="J1296" s="3">
        <v>2004</v>
      </c>
      <c r="K1296" s="3" t="s">
        <v>3331</v>
      </c>
      <c r="L1296">
        <v>73</v>
      </c>
      <c r="M1296" t="s">
        <v>3227</v>
      </c>
      <c r="N1296" t="s">
        <v>3444</v>
      </c>
      <c r="O1296" s="10">
        <v>2125557413</v>
      </c>
      <c r="P1296" t="s">
        <v>3445</v>
      </c>
      <c r="Q1296" t="s">
        <v>2851</v>
      </c>
      <c r="R1296" t="s">
        <v>2852</v>
      </c>
      <c r="S1296" t="s">
        <v>2853</v>
      </c>
      <c r="T1296">
        <v>10022</v>
      </c>
      <c r="U1296" t="s">
        <v>2854</v>
      </c>
      <c r="V1296" t="s">
        <v>2871</v>
      </c>
      <c r="W1296" t="s">
        <v>3126</v>
      </c>
      <c r="X1296" t="s">
        <v>2867</v>
      </c>
    </row>
    <row r="1297" spans="1:24" hidden="1" x14ac:dyDescent="0.25">
      <c r="A1297">
        <v>10267</v>
      </c>
      <c r="B1297">
        <v>38</v>
      </c>
      <c r="C1297" s="2">
        <v>87.24</v>
      </c>
      <c r="D1297" s="3">
        <v>3</v>
      </c>
      <c r="E1297" s="4">
        <f>Table1[[#This Row],[PRICEEACH]]*Table1[[#This Row],[QUANTITYORDERED]]</f>
        <v>3315.12</v>
      </c>
      <c r="F1297" s="1">
        <v>38175</v>
      </c>
      <c r="G1297" s="12" t="s">
        <v>2848</v>
      </c>
      <c r="H1297">
        <v>3</v>
      </c>
      <c r="I1297">
        <v>7</v>
      </c>
      <c r="J1297" s="3">
        <v>2004</v>
      </c>
      <c r="K1297" s="3" t="s">
        <v>3331</v>
      </c>
      <c r="L1297">
        <v>90</v>
      </c>
      <c r="M1297" t="s">
        <v>3238</v>
      </c>
      <c r="N1297" t="s">
        <v>3444</v>
      </c>
      <c r="O1297" s="10">
        <v>2125557413</v>
      </c>
      <c r="P1297" t="s">
        <v>3445</v>
      </c>
      <c r="Q1297" t="s">
        <v>2851</v>
      </c>
      <c r="R1297" t="s">
        <v>2852</v>
      </c>
      <c r="S1297" t="s">
        <v>2853</v>
      </c>
      <c r="T1297">
        <v>10022</v>
      </c>
      <c r="U1297" t="s">
        <v>2854</v>
      </c>
      <c r="V1297" t="s">
        <v>2871</v>
      </c>
      <c r="W1297" t="s">
        <v>3126</v>
      </c>
      <c r="X1297" t="s">
        <v>2867</v>
      </c>
    </row>
    <row r="1298" spans="1:24" hidden="1" x14ac:dyDescent="0.25">
      <c r="A1298">
        <v>10267</v>
      </c>
      <c r="B1298">
        <v>44</v>
      </c>
      <c r="C1298" s="2">
        <v>96.74</v>
      </c>
      <c r="D1298" s="3">
        <v>4</v>
      </c>
      <c r="E1298" s="4">
        <f>Table1[[#This Row],[PRICEEACH]]*Table1[[#This Row],[QUANTITYORDERED]]</f>
        <v>4256.5599999999995</v>
      </c>
      <c r="F1298" s="1">
        <v>38175</v>
      </c>
      <c r="G1298" s="12" t="s">
        <v>2848</v>
      </c>
      <c r="H1298">
        <v>3</v>
      </c>
      <c r="I1298">
        <v>7</v>
      </c>
      <c r="J1298" s="3">
        <v>2004</v>
      </c>
      <c r="K1298" s="3" t="s">
        <v>3331</v>
      </c>
      <c r="L1298">
        <v>85</v>
      </c>
      <c r="M1298" t="s">
        <v>3244</v>
      </c>
      <c r="N1298" t="s">
        <v>3444</v>
      </c>
      <c r="O1298" s="10">
        <v>2125557413</v>
      </c>
      <c r="P1298" t="s">
        <v>3445</v>
      </c>
      <c r="Q1298" t="s">
        <v>2851</v>
      </c>
      <c r="R1298" t="s">
        <v>2852</v>
      </c>
      <c r="S1298" t="s">
        <v>2853</v>
      </c>
      <c r="T1298">
        <v>10022</v>
      </c>
      <c r="U1298" t="s">
        <v>2854</v>
      </c>
      <c r="V1298" t="s">
        <v>2871</v>
      </c>
      <c r="W1298" t="s">
        <v>3126</v>
      </c>
      <c r="X1298" t="s">
        <v>2867</v>
      </c>
    </row>
    <row r="1299" spans="1:24" hidden="1" x14ac:dyDescent="0.25">
      <c r="A1299">
        <v>10267</v>
      </c>
      <c r="B1299">
        <v>43</v>
      </c>
      <c r="C1299" s="2">
        <v>100</v>
      </c>
      <c r="D1299" s="3">
        <v>2</v>
      </c>
      <c r="E1299" s="4">
        <f>Table1[[#This Row],[PRICEEACH]]*Table1[[#This Row],[QUANTITYORDERED]]</f>
        <v>4300</v>
      </c>
      <c r="F1299" s="1">
        <v>38175</v>
      </c>
      <c r="G1299" s="12" t="s">
        <v>2848</v>
      </c>
      <c r="H1299">
        <v>3</v>
      </c>
      <c r="I1299">
        <v>7</v>
      </c>
      <c r="J1299" s="3">
        <v>2004</v>
      </c>
      <c r="K1299" s="3" t="s">
        <v>3331</v>
      </c>
      <c r="L1299">
        <v>117</v>
      </c>
      <c r="M1299" t="s">
        <v>3241</v>
      </c>
      <c r="N1299" t="s">
        <v>3444</v>
      </c>
      <c r="O1299" s="10">
        <v>2125557413</v>
      </c>
      <c r="P1299" t="s">
        <v>3445</v>
      </c>
      <c r="Q1299" t="s">
        <v>2851</v>
      </c>
      <c r="R1299" t="s">
        <v>2852</v>
      </c>
      <c r="S1299" t="s">
        <v>2853</v>
      </c>
      <c r="T1299">
        <v>10022</v>
      </c>
      <c r="U1299" t="s">
        <v>2854</v>
      </c>
      <c r="V1299" t="s">
        <v>2871</v>
      </c>
      <c r="W1299" t="s">
        <v>3126</v>
      </c>
      <c r="X1299" t="s">
        <v>2867</v>
      </c>
    </row>
    <row r="1300" spans="1:24" hidden="1" x14ac:dyDescent="0.25">
      <c r="A1300">
        <v>10267</v>
      </c>
      <c r="B1300">
        <v>43</v>
      </c>
      <c r="C1300" s="2">
        <v>100</v>
      </c>
      <c r="D1300" s="3">
        <v>6</v>
      </c>
      <c r="E1300" s="4">
        <f>Table1[[#This Row],[PRICEEACH]]*Table1[[#This Row],[QUANTITYORDERED]]</f>
        <v>4300</v>
      </c>
      <c r="F1300" s="1">
        <v>38175</v>
      </c>
      <c r="G1300" s="12" t="s">
        <v>2848</v>
      </c>
      <c r="H1300">
        <v>3</v>
      </c>
      <c r="I1300">
        <v>7</v>
      </c>
      <c r="J1300" s="3">
        <v>2004</v>
      </c>
      <c r="K1300" s="3" t="s">
        <v>3331</v>
      </c>
      <c r="L1300">
        <v>107</v>
      </c>
      <c r="M1300" t="s">
        <v>3247</v>
      </c>
      <c r="N1300" t="s">
        <v>3444</v>
      </c>
      <c r="O1300" s="10">
        <v>2125557413</v>
      </c>
      <c r="P1300" t="s">
        <v>3445</v>
      </c>
      <c r="Q1300" t="s">
        <v>2851</v>
      </c>
      <c r="R1300" t="s">
        <v>2852</v>
      </c>
      <c r="S1300" t="s">
        <v>2853</v>
      </c>
      <c r="T1300">
        <v>10022</v>
      </c>
      <c r="U1300" t="s">
        <v>2854</v>
      </c>
      <c r="V1300" t="s">
        <v>2871</v>
      </c>
      <c r="W1300" t="s">
        <v>3126</v>
      </c>
      <c r="X1300" t="s">
        <v>2867</v>
      </c>
    </row>
    <row r="1301" spans="1:24" hidden="1" x14ac:dyDescent="0.25">
      <c r="A1301">
        <v>10269</v>
      </c>
      <c r="B1301">
        <v>32</v>
      </c>
      <c r="C1301" s="2">
        <v>63.08</v>
      </c>
      <c r="D1301" s="3">
        <v>1</v>
      </c>
      <c r="E1301" s="4">
        <f>Table1[[#This Row],[PRICEEACH]]*Table1[[#This Row],[QUANTITYORDERED]]</f>
        <v>2018.56</v>
      </c>
      <c r="F1301" s="1">
        <v>38175</v>
      </c>
      <c r="G1301" s="12" t="s">
        <v>2848</v>
      </c>
      <c r="H1301">
        <v>3</v>
      </c>
      <c r="I1301">
        <v>7</v>
      </c>
      <c r="J1301" s="3">
        <v>2004</v>
      </c>
      <c r="K1301" s="3" t="s">
        <v>3468</v>
      </c>
      <c r="L1301">
        <v>62</v>
      </c>
      <c r="M1301" t="s">
        <v>3206</v>
      </c>
      <c r="N1301" t="s">
        <v>3320</v>
      </c>
      <c r="O1301" s="10" t="s">
        <v>2927</v>
      </c>
      <c r="P1301" t="s">
        <v>3321</v>
      </c>
      <c r="Q1301" t="s">
        <v>2926</v>
      </c>
      <c r="R1301" t="s">
        <v>2926</v>
      </c>
      <c r="S1301" t="s">
        <v>2928</v>
      </c>
      <c r="T1301">
        <v>5020</v>
      </c>
      <c r="U1301" t="s">
        <v>2861</v>
      </c>
      <c r="V1301" t="s">
        <v>2929</v>
      </c>
      <c r="W1301" t="s">
        <v>2930</v>
      </c>
      <c r="X1301" t="s">
        <v>2857</v>
      </c>
    </row>
    <row r="1302" spans="1:24" hidden="1" x14ac:dyDescent="0.25">
      <c r="A1302">
        <v>10269</v>
      </c>
      <c r="B1302">
        <v>48</v>
      </c>
      <c r="C1302" s="2">
        <v>97.39</v>
      </c>
      <c r="D1302" s="3">
        <v>2</v>
      </c>
      <c r="E1302" s="4">
        <f>Table1[[#This Row],[PRICEEACH]]*Table1[[#This Row],[QUANTITYORDERED]]</f>
        <v>4674.72</v>
      </c>
      <c r="F1302" s="1">
        <v>38175</v>
      </c>
      <c r="G1302" s="12" t="s">
        <v>2848</v>
      </c>
      <c r="H1302">
        <v>3</v>
      </c>
      <c r="I1302">
        <v>7</v>
      </c>
      <c r="J1302" s="3">
        <v>2004</v>
      </c>
      <c r="K1302" s="3" t="s">
        <v>3468</v>
      </c>
      <c r="L1302">
        <v>97</v>
      </c>
      <c r="M1302" t="s">
        <v>3253</v>
      </c>
      <c r="N1302" t="s">
        <v>3320</v>
      </c>
      <c r="O1302" s="10" t="s">
        <v>2927</v>
      </c>
      <c r="P1302" t="s">
        <v>3321</v>
      </c>
      <c r="Q1302" t="s">
        <v>2926</v>
      </c>
      <c r="R1302" t="s">
        <v>2926</v>
      </c>
      <c r="S1302" t="s">
        <v>2928</v>
      </c>
      <c r="T1302">
        <v>5020</v>
      </c>
      <c r="U1302" t="s">
        <v>2861</v>
      </c>
      <c r="V1302" t="s">
        <v>2929</v>
      </c>
      <c r="W1302" t="s">
        <v>2930</v>
      </c>
      <c r="X1302" t="s">
        <v>2867</v>
      </c>
    </row>
    <row r="1303" spans="1:24" hidden="1" x14ac:dyDescent="0.25">
      <c r="A1303">
        <v>10270</v>
      </c>
      <c r="B1303">
        <v>21</v>
      </c>
      <c r="C1303" s="2">
        <v>63.35</v>
      </c>
      <c r="D1303" s="3">
        <v>5</v>
      </c>
      <c r="E1303" s="4">
        <f>Table1[[#This Row],[PRICEEACH]]*Table1[[#This Row],[QUANTITYORDERED]]</f>
        <v>1330.3500000000001</v>
      </c>
      <c r="F1303" s="1">
        <v>38175</v>
      </c>
      <c r="G1303" s="12" t="s">
        <v>2848</v>
      </c>
      <c r="H1303">
        <v>3</v>
      </c>
      <c r="I1303">
        <v>7</v>
      </c>
      <c r="J1303" s="3">
        <v>2004</v>
      </c>
      <c r="K1303" s="3" t="s">
        <v>3454</v>
      </c>
      <c r="L1303">
        <v>64</v>
      </c>
      <c r="M1303" t="s">
        <v>3261</v>
      </c>
      <c r="N1303" t="s">
        <v>3322</v>
      </c>
      <c r="O1303" s="10" t="s">
        <v>3323</v>
      </c>
      <c r="P1303" t="s">
        <v>2932</v>
      </c>
      <c r="Q1303" t="s">
        <v>2933</v>
      </c>
      <c r="R1303" t="s">
        <v>2934</v>
      </c>
      <c r="S1303" t="s">
        <v>2894</v>
      </c>
      <c r="T1303">
        <v>2067</v>
      </c>
      <c r="U1303" t="s">
        <v>2895</v>
      </c>
      <c r="V1303" t="s">
        <v>2935</v>
      </c>
      <c r="W1303" t="s">
        <v>2936</v>
      </c>
      <c r="X1303" t="s">
        <v>2857</v>
      </c>
    </row>
    <row r="1304" spans="1:24" hidden="1" x14ac:dyDescent="0.25">
      <c r="A1304">
        <v>10270</v>
      </c>
      <c r="B1304">
        <v>21</v>
      </c>
      <c r="C1304" s="2">
        <v>100</v>
      </c>
      <c r="D1304" s="3">
        <v>9</v>
      </c>
      <c r="E1304" s="4">
        <f>Table1[[#This Row],[PRICEEACH]]*Table1[[#This Row],[QUANTITYORDERED]]</f>
        <v>2100</v>
      </c>
      <c r="F1304" s="1">
        <v>38175</v>
      </c>
      <c r="G1304" s="12" t="s">
        <v>2848</v>
      </c>
      <c r="H1304">
        <v>3</v>
      </c>
      <c r="I1304">
        <v>7</v>
      </c>
      <c r="J1304" s="3">
        <v>2004</v>
      </c>
      <c r="K1304" s="3" t="s">
        <v>3331</v>
      </c>
      <c r="L1304">
        <v>214</v>
      </c>
      <c r="M1304" t="s">
        <v>2951</v>
      </c>
      <c r="N1304" t="s">
        <v>3322</v>
      </c>
      <c r="O1304" s="10" t="s">
        <v>3323</v>
      </c>
      <c r="P1304" t="s">
        <v>2932</v>
      </c>
      <c r="Q1304" t="s">
        <v>2933</v>
      </c>
      <c r="R1304" t="s">
        <v>3501</v>
      </c>
      <c r="S1304" t="s">
        <v>2894</v>
      </c>
      <c r="T1304">
        <v>2067</v>
      </c>
      <c r="U1304" t="s">
        <v>2895</v>
      </c>
      <c r="V1304" t="s">
        <v>2935</v>
      </c>
      <c r="W1304" t="s">
        <v>2936</v>
      </c>
      <c r="X1304" t="s">
        <v>2867</v>
      </c>
    </row>
    <row r="1305" spans="1:24" hidden="1" x14ac:dyDescent="0.25">
      <c r="A1305">
        <v>10270</v>
      </c>
      <c r="B1305">
        <v>44</v>
      </c>
      <c r="C1305" s="2">
        <v>58.36</v>
      </c>
      <c r="D1305" s="3">
        <v>7</v>
      </c>
      <c r="E1305" s="4">
        <f>Table1[[#This Row],[PRICEEACH]]*Table1[[#This Row],[QUANTITYORDERED]]</f>
        <v>2567.84</v>
      </c>
      <c r="F1305" s="1">
        <v>38175</v>
      </c>
      <c r="G1305" s="12" t="s">
        <v>2848</v>
      </c>
      <c r="H1305">
        <v>3</v>
      </c>
      <c r="I1305">
        <v>7</v>
      </c>
      <c r="J1305" s="3">
        <v>2004</v>
      </c>
      <c r="K1305" s="3" t="s">
        <v>3468</v>
      </c>
      <c r="L1305">
        <v>50</v>
      </c>
      <c r="M1305" t="s">
        <v>3224</v>
      </c>
      <c r="N1305" t="s">
        <v>3322</v>
      </c>
      <c r="O1305" s="10" t="s">
        <v>3323</v>
      </c>
      <c r="P1305" t="s">
        <v>2932</v>
      </c>
      <c r="Q1305" t="s">
        <v>2933</v>
      </c>
      <c r="R1305" t="s">
        <v>2934</v>
      </c>
      <c r="S1305" t="s">
        <v>2894</v>
      </c>
      <c r="T1305">
        <v>2067</v>
      </c>
      <c r="U1305" t="s">
        <v>2895</v>
      </c>
      <c r="V1305" t="s">
        <v>2935</v>
      </c>
      <c r="W1305" t="s">
        <v>2936</v>
      </c>
      <c r="X1305" t="s">
        <v>2857</v>
      </c>
    </row>
    <row r="1306" spans="1:24" hidden="1" x14ac:dyDescent="0.25">
      <c r="A1306">
        <v>10270</v>
      </c>
      <c r="B1306">
        <v>32</v>
      </c>
      <c r="C1306" s="2">
        <v>85.72</v>
      </c>
      <c r="D1306" s="3">
        <v>1</v>
      </c>
      <c r="E1306" s="4">
        <f>Table1[[#This Row],[PRICEEACH]]*Table1[[#This Row],[QUANTITYORDERED]]</f>
        <v>2743.04</v>
      </c>
      <c r="F1306" s="1">
        <v>38175</v>
      </c>
      <c r="G1306" s="12" t="s">
        <v>2848</v>
      </c>
      <c r="H1306">
        <v>3</v>
      </c>
      <c r="I1306">
        <v>7</v>
      </c>
      <c r="J1306" s="3">
        <v>2004</v>
      </c>
      <c r="K1306" s="3" t="s">
        <v>3454</v>
      </c>
      <c r="L1306">
        <v>96</v>
      </c>
      <c r="M1306" t="s">
        <v>3256</v>
      </c>
      <c r="N1306" t="s">
        <v>3322</v>
      </c>
      <c r="O1306" s="10" t="s">
        <v>3323</v>
      </c>
      <c r="P1306" t="s">
        <v>2932</v>
      </c>
      <c r="Q1306" t="s">
        <v>2933</v>
      </c>
      <c r="R1306" t="s">
        <v>2934</v>
      </c>
      <c r="S1306" t="s">
        <v>2894</v>
      </c>
      <c r="T1306">
        <v>2067</v>
      </c>
      <c r="U1306" t="s">
        <v>2895</v>
      </c>
      <c r="V1306" t="s">
        <v>2935</v>
      </c>
      <c r="W1306" t="s">
        <v>2936</v>
      </c>
      <c r="X1306" t="s">
        <v>2857</v>
      </c>
    </row>
    <row r="1307" spans="1:24" hidden="1" x14ac:dyDescent="0.25">
      <c r="A1307">
        <v>10270</v>
      </c>
      <c r="B1307">
        <v>28</v>
      </c>
      <c r="C1307" s="2">
        <v>100</v>
      </c>
      <c r="D1307" s="3">
        <v>6</v>
      </c>
      <c r="E1307" s="4">
        <f>Table1[[#This Row],[PRICEEACH]]*Table1[[#This Row],[QUANTITYORDERED]]</f>
        <v>2800</v>
      </c>
      <c r="F1307" s="1">
        <v>38175</v>
      </c>
      <c r="G1307" s="12" t="s">
        <v>2848</v>
      </c>
      <c r="H1307">
        <v>3</v>
      </c>
      <c r="I1307">
        <v>7</v>
      </c>
      <c r="J1307" s="3">
        <v>2004</v>
      </c>
      <c r="K1307" s="3" t="s">
        <v>3454</v>
      </c>
      <c r="L1307">
        <v>136</v>
      </c>
      <c r="M1307" t="s">
        <v>3141</v>
      </c>
      <c r="N1307" t="s">
        <v>3322</v>
      </c>
      <c r="O1307" s="10" t="s">
        <v>3323</v>
      </c>
      <c r="P1307" t="s">
        <v>2932</v>
      </c>
      <c r="Q1307" t="s">
        <v>2933</v>
      </c>
      <c r="R1307" t="s">
        <v>2934</v>
      </c>
      <c r="S1307" t="s">
        <v>2894</v>
      </c>
      <c r="T1307">
        <v>2067</v>
      </c>
      <c r="U1307" t="s">
        <v>2895</v>
      </c>
      <c r="V1307" t="s">
        <v>2935</v>
      </c>
      <c r="W1307" t="s">
        <v>2936</v>
      </c>
      <c r="X1307" t="s">
        <v>2867</v>
      </c>
    </row>
    <row r="1308" spans="1:24" hidden="1" x14ac:dyDescent="0.25">
      <c r="A1308">
        <v>10270</v>
      </c>
      <c r="B1308">
        <v>31</v>
      </c>
      <c r="C1308" s="2">
        <v>96.24</v>
      </c>
      <c r="D1308" s="3">
        <v>10</v>
      </c>
      <c r="E1308" s="4">
        <f>Table1[[#This Row],[PRICEEACH]]*Table1[[#This Row],[QUANTITYORDERED]]</f>
        <v>2983.44</v>
      </c>
      <c r="F1308" s="1">
        <v>38175</v>
      </c>
      <c r="G1308" s="12" t="s">
        <v>2848</v>
      </c>
      <c r="H1308">
        <v>3</v>
      </c>
      <c r="I1308">
        <v>7</v>
      </c>
      <c r="J1308" s="3">
        <v>2004</v>
      </c>
      <c r="K1308" s="3" t="s">
        <v>3468</v>
      </c>
      <c r="L1308">
        <v>101</v>
      </c>
      <c r="M1308" t="s">
        <v>3205</v>
      </c>
      <c r="N1308" t="s">
        <v>3322</v>
      </c>
      <c r="O1308" s="10" t="s">
        <v>3323</v>
      </c>
      <c r="P1308" t="s">
        <v>2932</v>
      </c>
      <c r="Q1308" t="s">
        <v>2933</v>
      </c>
      <c r="R1308" t="s">
        <v>2934</v>
      </c>
      <c r="S1308" t="s">
        <v>2894</v>
      </c>
      <c r="T1308">
        <v>2067</v>
      </c>
      <c r="U1308" t="s">
        <v>2895</v>
      </c>
      <c r="V1308" t="s">
        <v>2935</v>
      </c>
      <c r="W1308" t="s">
        <v>2936</v>
      </c>
      <c r="X1308" t="s">
        <v>2857</v>
      </c>
    </row>
    <row r="1309" spans="1:24" hidden="1" x14ac:dyDescent="0.25">
      <c r="A1309">
        <v>10270</v>
      </c>
      <c r="B1309">
        <v>32</v>
      </c>
      <c r="C1309" s="2">
        <v>100</v>
      </c>
      <c r="D1309" s="3">
        <v>2</v>
      </c>
      <c r="E1309" s="4">
        <f>Table1[[#This Row],[PRICEEACH]]*Table1[[#This Row],[QUANTITYORDERED]]</f>
        <v>3200</v>
      </c>
      <c r="F1309" s="1">
        <v>38175</v>
      </c>
      <c r="G1309" s="12" t="s">
        <v>2848</v>
      </c>
      <c r="H1309">
        <v>3</v>
      </c>
      <c r="I1309">
        <v>7</v>
      </c>
      <c r="J1309" s="3">
        <v>2004</v>
      </c>
      <c r="K1309" s="3" t="s">
        <v>3331</v>
      </c>
      <c r="L1309">
        <v>147</v>
      </c>
      <c r="M1309" t="s">
        <v>3079</v>
      </c>
      <c r="N1309" t="s">
        <v>3322</v>
      </c>
      <c r="O1309" s="10" t="s">
        <v>3323</v>
      </c>
      <c r="P1309" t="s">
        <v>2932</v>
      </c>
      <c r="Q1309" t="s">
        <v>2933</v>
      </c>
      <c r="R1309" t="s">
        <v>2934</v>
      </c>
      <c r="S1309" t="s">
        <v>2894</v>
      </c>
      <c r="T1309">
        <v>2067</v>
      </c>
      <c r="U1309" t="s">
        <v>2895</v>
      </c>
      <c r="V1309" t="s">
        <v>2935</v>
      </c>
      <c r="W1309" t="s">
        <v>2936</v>
      </c>
      <c r="X1309" t="s">
        <v>2867</v>
      </c>
    </row>
    <row r="1310" spans="1:24" hidden="1" x14ac:dyDescent="0.25">
      <c r="A1310">
        <v>10270</v>
      </c>
      <c r="B1310">
        <v>38</v>
      </c>
      <c r="C1310" s="2">
        <v>100</v>
      </c>
      <c r="D1310" s="3">
        <v>11</v>
      </c>
      <c r="E1310" s="4">
        <f>Table1[[#This Row],[PRICEEACH]]*Table1[[#This Row],[QUANTITYORDERED]]</f>
        <v>3800</v>
      </c>
      <c r="F1310" s="1">
        <v>38175</v>
      </c>
      <c r="G1310" s="12" t="s">
        <v>2848</v>
      </c>
      <c r="H1310">
        <v>3</v>
      </c>
      <c r="I1310">
        <v>7</v>
      </c>
      <c r="J1310" s="3">
        <v>2004</v>
      </c>
      <c r="K1310" s="3" t="s">
        <v>3468</v>
      </c>
      <c r="L1310">
        <v>104</v>
      </c>
      <c r="M1310" t="s">
        <v>3209</v>
      </c>
      <c r="N1310" t="s">
        <v>3322</v>
      </c>
      <c r="O1310" s="10" t="s">
        <v>3323</v>
      </c>
      <c r="P1310" t="s">
        <v>2932</v>
      </c>
      <c r="Q1310" t="s">
        <v>2933</v>
      </c>
      <c r="R1310" t="s">
        <v>2934</v>
      </c>
      <c r="S1310" t="s">
        <v>2894</v>
      </c>
      <c r="T1310">
        <v>2067</v>
      </c>
      <c r="U1310" t="s">
        <v>2895</v>
      </c>
      <c r="V1310" t="s">
        <v>2935</v>
      </c>
      <c r="W1310" t="s">
        <v>2936</v>
      </c>
      <c r="X1310" t="s">
        <v>2867</v>
      </c>
    </row>
    <row r="1311" spans="1:24" hidden="1" x14ac:dyDescent="0.25">
      <c r="A1311">
        <v>10270</v>
      </c>
      <c r="B1311">
        <v>38</v>
      </c>
      <c r="C1311" s="2">
        <v>100</v>
      </c>
      <c r="D1311" s="3">
        <v>3</v>
      </c>
      <c r="E1311" s="4">
        <f>Table1[[#This Row],[PRICEEACH]]*Table1[[#This Row],[QUANTITYORDERED]]</f>
        <v>3800</v>
      </c>
      <c r="F1311" s="1">
        <v>38175</v>
      </c>
      <c r="G1311" s="12" t="s">
        <v>2848</v>
      </c>
      <c r="H1311">
        <v>3</v>
      </c>
      <c r="I1311">
        <v>7</v>
      </c>
      <c r="J1311" s="3">
        <v>2004</v>
      </c>
      <c r="K1311" s="3" t="s">
        <v>3454</v>
      </c>
      <c r="L1311">
        <v>121</v>
      </c>
      <c r="M1311" t="s">
        <v>3223</v>
      </c>
      <c r="N1311" t="s">
        <v>3322</v>
      </c>
      <c r="O1311" s="10" t="s">
        <v>3323</v>
      </c>
      <c r="P1311" t="s">
        <v>2932</v>
      </c>
      <c r="Q1311" t="s">
        <v>2933</v>
      </c>
      <c r="R1311" t="s">
        <v>2934</v>
      </c>
      <c r="S1311" t="s">
        <v>2894</v>
      </c>
      <c r="T1311">
        <v>2067</v>
      </c>
      <c r="U1311" t="s">
        <v>2895</v>
      </c>
      <c r="V1311" t="s">
        <v>2935</v>
      </c>
      <c r="W1311" t="s">
        <v>2936</v>
      </c>
      <c r="X1311" t="s">
        <v>2867</v>
      </c>
    </row>
    <row r="1312" spans="1:24" hidden="1" x14ac:dyDescent="0.25">
      <c r="A1312">
        <v>10270</v>
      </c>
      <c r="B1312">
        <v>46</v>
      </c>
      <c r="C1312" s="2">
        <v>88</v>
      </c>
      <c r="D1312" s="3">
        <v>4</v>
      </c>
      <c r="E1312" s="4">
        <f>Table1[[#This Row],[PRICEEACH]]*Table1[[#This Row],[QUANTITYORDERED]]</f>
        <v>4048</v>
      </c>
      <c r="F1312" s="1">
        <v>38175</v>
      </c>
      <c r="G1312" s="12" t="s">
        <v>2848</v>
      </c>
      <c r="H1312">
        <v>3</v>
      </c>
      <c r="I1312">
        <v>7</v>
      </c>
      <c r="J1312" s="3">
        <v>2004</v>
      </c>
      <c r="K1312" s="3" t="s">
        <v>3331</v>
      </c>
      <c r="L1312">
        <v>101</v>
      </c>
      <c r="M1312" t="s">
        <v>3274</v>
      </c>
      <c r="N1312" t="s">
        <v>3322</v>
      </c>
      <c r="O1312" s="10" t="s">
        <v>3323</v>
      </c>
      <c r="P1312" t="s">
        <v>2932</v>
      </c>
      <c r="Q1312" t="s">
        <v>2933</v>
      </c>
      <c r="R1312" t="s">
        <v>2934</v>
      </c>
      <c r="S1312" t="s">
        <v>2894</v>
      </c>
      <c r="T1312">
        <v>2067</v>
      </c>
      <c r="U1312" t="s">
        <v>2895</v>
      </c>
      <c r="V1312" t="s">
        <v>2935</v>
      </c>
      <c r="W1312" t="s">
        <v>2936</v>
      </c>
      <c r="X1312" t="s">
        <v>2867</v>
      </c>
    </row>
    <row r="1313" spans="1:24" hidden="1" x14ac:dyDescent="0.25">
      <c r="A1313">
        <v>10270</v>
      </c>
      <c r="B1313">
        <v>43</v>
      </c>
      <c r="C1313" s="2">
        <v>96.84</v>
      </c>
      <c r="D1313" s="3">
        <v>8</v>
      </c>
      <c r="E1313" s="4">
        <f>Table1[[#This Row],[PRICEEACH]]*Table1[[#This Row],[QUANTITYORDERED]]</f>
        <v>4164.12</v>
      </c>
      <c r="F1313" s="1">
        <v>38175</v>
      </c>
      <c r="G1313" s="12" t="s">
        <v>2848</v>
      </c>
      <c r="H1313">
        <v>3</v>
      </c>
      <c r="I1313">
        <v>7</v>
      </c>
      <c r="J1313" s="3">
        <v>2004</v>
      </c>
      <c r="K1313" s="3" t="s">
        <v>3454</v>
      </c>
      <c r="L1313">
        <v>116</v>
      </c>
      <c r="M1313" t="s">
        <v>3162</v>
      </c>
      <c r="N1313" t="s">
        <v>3322</v>
      </c>
      <c r="O1313" s="10" t="s">
        <v>3323</v>
      </c>
      <c r="P1313" t="s">
        <v>2932</v>
      </c>
      <c r="Q1313" t="s">
        <v>2933</v>
      </c>
      <c r="R1313" t="s">
        <v>2934</v>
      </c>
      <c r="S1313" t="s">
        <v>2894</v>
      </c>
      <c r="T1313">
        <v>2067</v>
      </c>
      <c r="U1313" t="s">
        <v>2895</v>
      </c>
      <c r="V1313" t="s">
        <v>2935</v>
      </c>
      <c r="W1313" t="s">
        <v>2936</v>
      </c>
      <c r="X1313" t="s">
        <v>2867</v>
      </c>
    </row>
    <row r="1314" spans="1:24" hidden="1" x14ac:dyDescent="0.25">
      <c r="A1314">
        <v>10271</v>
      </c>
      <c r="B1314">
        <v>38</v>
      </c>
      <c r="C1314" s="2">
        <v>41.72</v>
      </c>
      <c r="D1314" s="3">
        <v>6</v>
      </c>
      <c r="E1314" s="4">
        <f>Table1[[#This Row],[PRICEEACH]]*Table1[[#This Row],[QUANTITYORDERED]]</f>
        <v>1585.36</v>
      </c>
      <c r="F1314" s="1">
        <v>38175</v>
      </c>
      <c r="G1314" s="12" t="s">
        <v>2848</v>
      </c>
      <c r="H1314">
        <v>3</v>
      </c>
      <c r="I1314">
        <v>7</v>
      </c>
      <c r="J1314" s="3">
        <v>2004</v>
      </c>
      <c r="K1314" s="3" t="s">
        <v>3331</v>
      </c>
      <c r="L1314">
        <v>35</v>
      </c>
      <c r="M1314" t="s">
        <v>3239</v>
      </c>
      <c r="N1314" t="s">
        <v>3361</v>
      </c>
      <c r="O1314" s="10">
        <v>4155551450</v>
      </c>
      <c r="P1314" t="s">
        <v>3362</v>
      </c>
      <c r="Q1314" t="s">
        <v>3363</v>
      </c>
      <c r="R1314" t="s">
        <v>2870</v>
      </c>
      <c r="S1314" t="s">
        <v>2853</v>
      </c>
      <c r="T1314">
        <v>97562</v>
      </c>
      <c r="U1314" t="s">
        <v>2854</v>
      </c>
      <c r="V1314" t="s">
        <v>3010</v>
      </c>
      <c r="W1314" t="s">
        <v>3011</v>
      </c>
      <c r="X1314" t="s">
        <v>2857</v>
      </c>
    </row>
    <row r="1315" spans="1:24" hidden="1" x14ac:dyDescent="0.25">
      <c r="A1315">
        <v>10271</v>
      </c>
      <c r="B1315">
        <v>35</v>
      </c>
      <c r="C1315" s="2">
        <v>47.62</v>
      </c>
      <c r="D1315" s="3">
        <v>7</v>
      </c>
      <c r="E1315" s="4">
        <f>Table1[[#This Row],[PRICEEACH]]*Table1[[#This Row],[QUANTITYORDERED]]</f>
        <v>1666.6999999999998</v>
      </c>
      <c r="F1315" s="1">
        <v>38175</v>
      </c>
      <c r="G1315" s="12" t="s">
        <v>2848</v>
      </c>
      <c r="H1315">
        <v>3</v>
      </c>
      <c r="I1315">
        <v>7</v>
      </c>
      <c r="J1315" s="3">
        <v>2004</v>
      </c>
      <c r="K1315" s="3" t="s">
        <v>3454</v>
      </c>
      <c r="L1315">
        <v>54</v>
      </c>
      <c r="M1315" t="s">
        <v>3259</v>
      </c>
      <c r="N1315" t="s">
        <v>3361</v>
      </c>
      <c r="O1315" s="10">
        <v>4155551450</v>
      </c>
      <c r="P1315" t="s">
        <v>3362</v>
      </c>
      <c r="Q1315" t="s">
        <v>3363</v>
      </c>
      <c r="R1315" t="s">
        <v>2870</v>
      </c>
      <c r="S1315" t="s">
        <v>2853</v>
      </c>
      <c r="T1315">
        <v>97562</v>
      </c>
      <c r="U1315" t="s">
        <v>2854</v>
      </c>
      <c r="V1315" t="s">
        <v>3010</v>
      </c>
      <c r="W1315" t="s">
        <v>3011</v>
      </c>
      <c r="X1315" t="s">
        <v>2857</v>
      </c>
    </row>
    <row r="1316" spans="1:24" hidden="1" x14ac:dyDescent="0.25">
      <c r="A1316">
        <v>10271</v>
      </c>
      <c r="B1316">
        <v>25</v>
      </c>
      <c r="C1316" s="2">
        <v>69.28</v>
      </c>
      <c r="D1316" s="3">
        <v>11</v>
      </c>
      <c r="E1316" s="4">
        <f>Table1[[#This Row],[PRICEEACH]]*Table1[[#This Row],[QUANTITYORDERED]]</f>
        <v>1732</v>
      </c>
      <c r="F1316" s="1">
        <v>38175</v>
      </c>
      <c r="G1316" s="12" t="s">
        <v>2848</v>
      </c>
      <c r="H1316">
        <v>3</v>
      </c>
      <c r="I1316">
        <v>7</v>
      </c>
      <c r="J1316" s="3">
        <v>2004</v>
      </c>
      <c r="K1316" s="3" t="s">
        <v>3454</v>
      </c>
      <c r="L1316">
        <v>60</v>
      </c>
      <c r="M1316" t="s">
        <v>3200</v>
      </c>
      <c r="N1316" t="s">
        <v>3361</v>
      </c>
      <c r="O1316" s="10">
        <v>4155551450</v>
      </c>
      <c r="P1316" t="s">
        <v>3362</v>
      </c>
      <c r="Q1316" t="s">
        <v>3363</v>
      </c>
      <c r="R1316" t="s">
        <v>2870</v>
      </c>
      <c r="S1316" t="s">
        <v>2853</v>
      </c>
      <c r="T1316">
        <v>97562</v>
      </c>
      <c r="U1316" t="s">
        <v>2854</v>
      </c>
      <c r="V1316" t="s">
        <v>3010</v>
      </c>
      <c r="W1316" t="s">
        <v>3011</v>
      </c>
      <c r="X1316" t="s">
        <v>2857</v>
      </c>
    </row>
    <row r="1317" spans="1:24" hidden="1" x14ac:dyDescent="0.25">
      <c r="A1317">
        <v>10271</v>
      </c>
      <c r="B1317">
        <v>20</v>
      </c>
      <c r="C1317" s="2">
        <v>100</v>
      </c>
      <c r="D1317" s="3">
        <v>9</v>
      </c>
      <c r="E1317" s="4">
        <f>Table1[[#This Row],[PRICEEACH]]*Table1[[#This Row],[QUANTITYORDERED]]</f>
        <v>2000</v>
      </c>
      <c r="F1317" s="1">
        <v>38175</v>
      </c>
      <c r="G1317" s="12" t="s">
        <v>2848</v>
      </c>
      <c r="H1317">
        <v>3</v>
      </c>
      <c r="I1317">
        <v>7</v>
      </c>
      <c r="J1317" s="3">
        <v>2004</v>
      </c>
      <c r="K1317" s="3" t="s">
        <v>3331</v>
      </c>
      <c r="L1317">
        <v>169</v>
      </c>
      <c r="M1317" t="s">
        <v>3211</v>
      </c>
      <c r="N1317" t="s">
        <v>3361</v>
      </c>
      <c r="O1317" s="10">
        <v>4155551450</v>
      </c>
      <c r="P1317" t="s">
        <v>3362</v>
      </c>
      <c r="Q1317" t="s">
        <v>3363</v>
      </c>
      <c r="R1317" t="s">
        <v>2870</v>
      </c>
      <c r="S1317" t="s">
        <v>2853</v>
      </c>
      <c r="T1317">
        <v>97562</v>
      </c>
      <c r="U1317" t="s">
        <v>2854</v>
      </c>
      <c r="V1317" t="s">
        <v>3010</v>
      </c>
      <c r="W1317" t="s">
        <v>3011</v>
      </c>
      <c r="X1317" t="s">
        <v>2867</v>
      </c>
    </row>
    <row r="1318" spans="1:24" hidden="1" x14ac:dyDescent="0.25">
      <c r="A1318">
        <v>10271</v>
      </c>
      <c r="B1318">
        <v>22</v>
      </c>
      <c r="C1318" s="2">
        <v>100</v>
      </c>
      <c r="D1318" s="3">
        <v>1</v>
      </c>
      <c r="E1318" s="4">
        <f>Table1[[#This Row],[PRICEEACH]]*Table1[[#This Row],[QUANTITYORDERED]]</f>
        <v>2200</v>
      </c>
      <c r="F1318" s="1">
        <v>38175</v>
      </c>
      <c r="G1318" s="12" t="s">
        <v>2848</v>
      </c>
      <c r="H1318">
        <v>3</v>
      </c>
      <c r="I1318">
        <v>7</v>
      </c>
      <c r="J1318" s="3">
        <v>2004</v>
      </c>
      <c r="K1318" s="3" t="s">
        <v>3331</v>
      </c>
      <c r="L1318">
        <v>118</v>
      </c>
      <c r="M1318" t="s">
        <v>3252</v>
      </c>
      <c r="N1318" t="s">
        <v>3361</v>
      </c>
      <c r="O1318" s="10">
        <v>4155551450</v>
      </c>
      <c r="P1318" t="s">
        <v>3362</v>
      </c>
      <c r="Q1318" t="s">
        <v>3363</v>
      </c>
      <c r="R1318" t="s">
        <v>2870</v>
      </c>
      <c r="S1318" t="s">
        <v>2853</v>
      </c>
      <c r="T1318">
        <v>97562</v>
      </c>
      <c r="U1318" t="s">
        <v>2854</v>
      </c>
      <c r="V1318" t="s">
        <v>3010</v>
      </c>
      <c r="W1318" t="s">
        <v>3011</v>
      </c>
      <c r="X1318" t="s">
        <v>2867</v>
      </c>
    </row>
    <row r="1319" spans="1:24" hidden="1" x14ac:dyDescent="0.25">
      <c r="A1319">
        <v>10271</v>
      </c>
      <c r="B1319">
        <v>45</v>
      </c>
      <c r="C1319" s="2">
        <v>64.739999999999995</v>
      </c>
      <c r="D1319" s="3">
        <v>2</v>
      </c>
      <c r="E1319" s="4">
        <f>Table1[[#This Row],[PRICEEACH]]*Table1[[#This Row],[QUANTITYORDERED]]</f>
        <v>2913.2999999999997</v>
      </c>
      <c r="F1319" s="1">
        <v>38175</v>
      </c>
      <c r="G1319" s="12" t="s">
        <v>2848</v>
      </c>
      <c r="H1319">
        <v>3</v>
      </c>
      <c r="I1319">
        <v>7</v>
      </c>
      <c r="J1319" s="3">
        <v>2004</v>
      </c>
      <c r="K1319" s="3" t="s">
        <v>3331</v>
      </c>
      <c r="L1319">
        <v>57</v>
      </c>
      <c r="M1319" t="s">
        <v>3228</v>
      </c>
      <c r="N1319" t="s">
        <v>3361</v>
      </c>
      <c r="O1319" s="10">
        <v>4155551450</v>
      </c>
      <c r="P1319" t="s">
        <v>3362</v>
      </c>
      <c r="Q1319" t="s">
        <v>3363</v>
      </c>
      <c r="R1319" t="s">
        <v>2870</v>
      </c>
      <c r="S1319" t="s">
        <v>2853</v>
      </c>
      <c r="T1319">
        <v>97562</v>
      </c>
      <c r="U1319" t="s">
        <v>2854</v>
      </c>
      <c r="V1319" t="s">
        <v>3010</v>
      </c>
      <c r="W1319" t="s">
        <v>3011</v>
      </c>
      <c r="X1319" t="s">
        <v>2857</v>
      </c>
    </row>
    <row r="1320" spans="1:24" hidden="1" x14ac:dyDescent="0.25">
      <c r="A1320">
        <v>10271</v>
      </c>
      <c r="B1320">
        <v>31</v>
      </c>
      <c r="C1320" s="2">
        <v>97.17</v>
      </c>
      <c r="D1320" s="3">
        <v>5</v>
      </c>
      <c r="E1320" s="4">
        <f>Table1[[#This Row],[PRICEEACH]]*Table1[[#This Row],[QUANTITYORDERED]]</f>
        <v>3012.27</v>
      </c>
      <c r="F1320" s="1">
        <v>38175</v>
      </c>
      <c r="G1320" s="12" t="s">
        <v>2848</v>
      </c>
      <c r="H1320">
        <v>3</v>
      </c>
      <c r="I1320">
        <v>7</v>
      </c>
      <c r="J1320" s="3">
        <v>2004</v>
      </c>
      <c r="K1320" s="3" t="s">
        <v>3454</v>
      </c>
      <c r="L1320">
        <v>118</v>
      </c>
      <c r="M1320" t="s">
        <v>3150</v>
      </c>
      <c r="N1320" t="s">
        <v>3361</v>
      </c>
      <c r="O1320" s="10">
        <v>4155551450</v>
      </c>
      <c r="P1320" t="s">
        <v>3362</v>
      </c>
      <c r="Q1320" t="s">
        <v>3363</v>
      </c>
      <c r="R1320" t="s">
        <v>2870</v>
      </c>
      <c r="S1320" t="s">
        <v>2853</v>
      </c>
      <c r="T1320">
        <v>97562</v>
      </c>
      <c r="U1320" t="s">
        <v>2854</v>
      </c>
      <c r="V1320" t="s">
        <v>3010</v>
      </c>
      <c r="W1320" t="s">
        <v>3011</v>
      </c>
      <c r="X1320" t="s">
        <v>2867</v>
      </c>
    </row>
    <row r="1321" spans="1:24" hidden="1" x14ac:dyDescent="0.25">
      <c r="A1321">
        <v>10271</v>
      </c>
      <c r="B1321">
        <v>34</v>
      </c>
      <c r="C1321" s="2">
        <v>98.39</v>
      </c>
      <c r="D1321" s="3">
        <v>3</v>
      </c>
      <c r="E1321" s="4">
        <f>Table1[[#This Row],[PRICEEACH]]*Table1[[#This Row],[QUANTITYORDERED]]</f>
        <v>3345.26</v>
      </c>
      <c r="F1321" s="1">
        <v>38175</v>
      </c>
      <c r="G1321" s="12" t="s">
        <v>2848</v>
      </c>
      <c r="H1321">
        <v>3</v>
      </c>
      <c r="I1321">
        <v>7</v>
      </c>
      <c r="J1321" s="3">
        <v>2004</v>
      </c>
      <c r="K1321" s="3" t="s">
        <v>3454</v>
      </c>
      <c r="L1321">
        <v>115</v>
      </c>
      <c r="M1321" t="s">
        <v>3265</v>
      </c>
      <c r="N1321" t="s">
        <v>3361</v>
      </c>
      <c r="O1321" s="10">
        <v>4155551450</v>
      </c>
      <c r="P1321" t="s">
        <v>3362</v>
      </c>
      <c r="Q1321" t="s">
        <v>3363</v>
      </c>
      <c r="R1321" t="s">
        <v>2870</v>
      </c>
      <c r="S1321" t="s">
        <v>2853</v>
      </c>
      <c r="T1321">
        <v>97562</v>
      </c>
      <c r="U1321" t="s">
        <v>2854</v>
      </c>
      <c r="V1321" t="s">
        <v>3010</v>
      </c>
      <c r="W1321" t="s">
        <v>3011</v>
      </c>
      <c r="X1321" t="s">
        <v>2867</v>
      </c>
    </row>
    <row r="1322" spans="1:24" hidden="1" x14ac:dyDescent="0.25">
      <c r="A1322">
        <v>10271</v>
      </c>
      <c r="B1322">
        <v>43</v>
      </c>
      <c r="C1322" s="2">
        <v>100</v>
      </c>
      <c r="D1322" s="3">
        <v>10</v>
      </c>
      <c r="E1322" s="4">
        <f>Table1[[#This Row],[PRICEEACH]]*Table1[[#This Row],[QUANTITYORDERED]]</f>
        <v>4300</v>
      </c>
      <c r="F1322" s="1">
        <v>38175</v>
      </c>
      <c r="G1322" s="12" t="s">
        <v>2848</v>
      </c>
      <c r="H1322">
        <v>3</v>
      </c>
      <c r="I1322">
        <v>7</v>
      </c>
      <c r="J1322" s="3">
        <v>2004</v>
      </c>
      <c r="K1322" s="3" t="s">
        <v>3454</v>
      </c>
      <c r="L1322">
        <v>127</v>
      </c>
      <c r="M1322" t="s">
        <v>3236</v>
      </c>
      <c r="N1322" t="s">
        <v>3361</v>
      </c>
      <c r="O1322" s="10">
        <v>4155551450</v>
      </c>
      <c r="P1322" t="s">
        <v>3362</v>
      </c>
      <c r="Q1322" t="s">
        <v>3363</v>
      </c>
      <c r="R1322" t="s">
        <v>2870</v>
      </c>
      <c r="S1322" t="s">
        <v>2853</v>
      </c>
      <c r="T1322">
        <v>97562</v>
      </c>
      <c r="U1322" t="s">
        <v>2854</v>
      </c>
      <c r="V1322" t="s">
        <v>3010</v>
      </c>
      <c r="W1322" t="s">
        <v>3011</v>
      </c>
      <c r="X1322" t="s">
        <v>2867</v>
      </c>
    </row>
    <row r="1323" spans="1:24" hidden="1" x14ac:dyDescent="0.25">
      <c r="A1323">
        <v>10271</v>
      </c>
      <c r="B1323">
        <v>50</v>
      </c>
      <c r="C1323" s="2">
        <v>100</v>
      </c>
      <c r="D1323" s="3">
        <v>4</v>
      </c>
      <c r="E1323" s="4">
        <f>Table1[[#This Row],[PRICEEACH]]*Table1[[#This Row],[QUANTITYORDERED]]</f>
        <v>5000</v>
      </c>
      <c r="F1323" s="1">
        <v>38175</v>
      </c>
      <c r="G1323" s="12" t="s">
        <v>2848</v>
      </c>
      <c r="H1323">
        <v>3</v>
      </c>
      <c r="I1323">
        <v>7</v>
      </c>
      <c r="J1323" s="3">
        <v>2004</v>
      </c>
      <c r="K1323" s="3" t="s">
        <v>3331</v>
      </c>
      <c r="L1323">
        <v>163</v>
      </c>
      <c r="M1323" t="s">
        <v>3196</v>
      </c>
      <c r="N1323" t="s">
        <v>3361</v>
      </c>
      <c r="O1323" s="10">
        <v>4155551450</v>
      </c>
      <c r="P1323" t="s">
        <v>3362</v>
      </c>
      <c r="Q1323" t="s">
        <v>3363</v>
      </c>
      <c r="R1323" t="s">
        <v>2870</v>
      </c>
      <c r="S1323" t="s">
        <v>2853</v>
      </c>
      <c r="T1323">
        <v>97562</v>
      </c>
      <c r="U1323" t="s">
        <v>2854</v>
      </c>
      <c r="V1323" t="s">
        <v>3010</v>
      </c>
      <c r="W1323" t="s">
        <v>3011</v>
      </c>
      <c r="X1323" t="s">
        <v>2931</v>
      </c>
    </row>
    <row r="1324" spans="1:24" hidden="1" x14ac:dyDescent="0.25">
      <c r="A1324">
        <v>10271</v>
      </c>
      <c r="B1324">
        <v>50</v>
      </c>
      <c r="C1324" s="2">
        <v>100</v>
      </c>
      <c r="D1324" s="3">
        <v>8</v>
      </c>
      <c r="E1324" s="4">
        <f>Table1[[#This Row],[PRICEEACH]]*Table1[[#This Row],[QUANTITYORDERED]]</f>
        <v>5000</v>
      </c>
      <c r="F1324" s="1">
        <v>38175</v>
      </c>
      <c r="G1324" s="12" t="s">
        <v>2848</v>
      </c>
      <c r="H1324">
        <v>3</v>
      </c>
      <c r="I1324">
        <v>7</v>
      </c>
      <c r="J1324" s="3">
        <v>2004</v>
      </c>
      <c r="K1324" s="3" t="s">
        <v>3454</v>
      </c>
      <c r="L1324">
        <v>122</v>
      </c>
      <c r="M1324" t="s">
        <v>3198</v>
      </c>
      <c r="N1324" t="s">
        <v>3361</v>
      </c>
      <c r="O1324" s="10">
        <v>4155551450</v>
      </c>
      <c r="P1324" t="s">
        <v>3362</v>
      </c>
      <c r="Q1324" t="s">
        <v>3363</v>
      </c>
      <c r="R1324" t="s">
        <v>2870</v>
      </c>
      <c r="S1324" t="s">
        <v>2853</v>
      </c>
      <c r="T1324">
        <v>97562</v>
      </c>
      <c r="U1324" t="s">
        <v>2854</v>
      </c>
      <c r="V1324" t="s">
        <v>3010</v>
      </c>
      <c r="W1324" t="s">
        <v>3011</v>
      </c>
      <c r="X1324" t="s">
        <v>2867</v>
      </c>
    </row>
    <row r="1325" spans="1:24" hidden="1" x14ac:dyDescent="0.25">
      <c r="A1325">
        <v>10272</v>
      </c>
      <c r="B1325">
        <v>43</v>
      </c>
      <c r="C1325" s="2">
        <v>56.82</v>
      </c>
      <c r="D1325" s="3">
        <v>4</v>
      </c>
      <c r="E1325" s="4">
        <f>Table1[[#This Row],[PRICEEACH]]*Table1[[#This Row],[QUANTITYORDERED]]</f>
        <v>2443.2600000000002</v>
      </c>
      <c r="F1325" s="1">
        <v>38175</v>
      </c>
      <c r="G1325" s="12" t="s">
        <v>2848</v>
      </c>
      <c r="H1325">
        <v>3</v>
      </c>
      <c r="I1325">
        <v>7</v>
      </c>
      <c r="J1325" s="3">
        <v>2004</v>
      </c>
      <c r="K1325" s="3" t="s">
        <v>3212</v>
      </c>
      <c r="L1325">
        <v>58</v>
      </c>
      <c r="M1325" t="s">
        <v>3266</v>
      </c>
      <c r="N1325" t="s">
        <v>3318</v>
      </c>
      <c r="O1325" s="10">
        <v>2155551555</v>
      </c>
      <c r="P1325" t="s">
        <v>3319</v>
      </c>
      <c r="Q1325" t="s">
        <v>2923</v>
      </c>
      <c r="R1325" t="s">
        <v>3487</v>
      </c>
      <c r="S1325" t="s">
        <v>2853</v>
      </c>
      <c r="T1325">
        <v>70267</v>
      </c>
      <c r="U1325" t="s">
        <v>2854</v>
      </c>
      <c r="V1325" t="s">
        <v>2855</v>
      </c>
      <c r="W1325" t="s">
        <v>2925</v>
      </c>
      <c r="X1325" t="s">
        <v>2857</v>
      </c>
    </row>
    <row r="1326" spans="1:24" hidden="1" x14ac:dyDescent="0.25">
      <c r="A1326">
        <v>10272</v>
      </c>
      <c r="B1326">
        <v>25</v>
      </c>
      <c r="C1326" s="2">
        <v>100</v>
      </c>
      <c r="D1326" s="3">
        <v>5</v>
      </c>
      <c r="E1326" s="4">
        <f>Table1[[#This Row],[PRICEEACH]]*Table1[[#This Row],[QUANTITYORDERED]]</f>
        <v>2500</v>
      </c>
      <c r="F1326" s="1">
        <v>38175</v>
      </c>
      <c r="G1326" s="12" t="s">
        <v>2848</v>
      </c>
      <c r="H1326">
        <v>3</v>
      </c>
      <c r="I1326">
        <v>7</v>
      </c>
      <c r="J1326" s="3">
        <v>2004</v>
      </c>
      <c r="K1326" s="3" t="s">
        <v>3331</v>
      </c>
      <c r="L1326">
        <v>143</v>
      </c>
      <c r="M1326" t="s">
        <v>3220</v>
      </c>
      <c r="N1326" t="s">
        <v>3318</v>
      </c>
      <c r="O1326" s="10">
        <v>2155551555</v>
      </c>
      <c r="P1326" t="s">
        <v>3319</v>
      </c>
      <c r="Q1326" t="s">
        <v>2923</v>
      </c>
      <c r="R1326" t="s">
        <v>3487</v>
      </c>
      <c r="S1326" t="s">
        <v>2853</v>
      </c>
      <c r="T1326">
        <v>70267</v>
      </c>
      <c r="U1326" t="s">
        <v>2854</v>
      </c>
      <c r="V1326" t="s">
        <v>2855</v>
      </c>
      <c r="W1326" t="s">
        <v>2925</v>
      </c>
      <c r="X1326" t="s">
        <v>2867</v>
      </c>
    </row>
    <row r="1327" spans="1:24" hidden="1" x14ac:dyDescent="0.25">
      <c r="A1327">
        <v>10272</v>
      </c>
      <c r="B1327">
        <v>27</v>
      </c>
      <c r="C1327" s="2">
        <v>100</v>
      </c>
      <c r="D1327" s="3">
        <v>3</v>
      </c>
      <c r="E1327" s="4">
        <f>Table1[[#This Row],[PRICEEACH]]*Table1[[#This Row],[QUANTITYORDERED]]</f>
        <v>2700</v>
      </c>
      <c r="F1327" s="1">
        <v>38175</v>
      </c>
      <c r="G1327" s="12" t="s">
        <v>2848</v>
      </c>
      <c r="H1327">
        <v>3</v>
      </c>
      <c r="I1327">
        <v>7</v>
      </c>
      <c r="J1327" s="3">
        <v>2004</v>
      </c>
      <c r="K1327" s="3" t="s">
        <v>3331</v>
      </c>
      <c r="L1327">
        <v>151</v>
      </c>
      <c r="M1327" t="s">
        <v>3145</v>
      </c>
      <c r="N1327" t="s">
        <v>3318</v>
      </c>
      <c r="O1327" s="10">
        <v>2155551555</v>
      </c>
      <c r="P1327" t="s">
        <v>3319</v>
      </c>
      <c r="Q1327" t="s">
        <v>2923</v>
      </c>
      <c r="R1327" t="s">
        <v>3487</v>
      </c>
      <c r="S1327" t="s">
        <v>2853</v>
      </c>
      <c r="T1327">
        <v>70267</v>
      </c>
      <c r="U1327" t="s">
        <v>2854</v>
      </c>
      <c r="V1327" t="s">
        <v>2855</v>
      </c>
      <c r="W1327" t="s">
        <v>2925</v>
      </c>
      <c r="X1327" t="s">
        <v>2867</v>
      </c>
    </row>
    <row r="1328" spans="1:24" hidden="1" x14ac:dyDescent="0.25">
      <c r="A1328">
        <v>10272</v>
      </c>
      <c r="B1328">
        <v>45</v>
      </c>
      <c r="C1328" s="2">
        <v>64.63</v>
      </c>
      <c r="D1328" s="3">
        <v>6</v>
      </c>
      <c r="E1328" s="4">
        <f>Table1[[#This Row],[PRICEEACH]]*Table1[[#This Row],[QUANTITYORDERED]]</f>
        <v>2908.35</v>
      </c>
      <c r="F1328" s="1">
        <v>38175</v>
      </c>
      <c r="G1328" s="12" t="s">
        <v>2848</v>
      </c>
      <c r="H1328">
        <v>3</v>
      </c>
      <c r="I1328">
        <v>7</v>
      </c>
      <c r="J1328" s="3">
        <v>2004</v>
      </c>
      <c r="K1328" s="3" t="s">
        <v>3212</v>
      </c>
      <c r="L1328">
        <v>62</v>
      </c>
      <c r="M1328" t="s">
        <v>3260</v>
      </c>
      <c r="N1328" t="s">
        <v>3318</v>
      </c>
      <c r="O1328" s="10">
        <v>2155551555</v>
      </c>
      <c r="P1328" t="s">
        <v>3319</v>
      </c>
      <c r="Q1328" t="s">
        <v>2923</v>
      </c>
      <c r="R1328" t="s">
        <v>3487</v>
      </c>
      <c r="S1328" t="s">
        <v>2853</v>
      </c>
      <c r="T1328">
        <v>70267</v>
      </c>
      <c r="U1328" t="s">
        <v>2854</v>
      </c>
      <c r="V1328" t="s">
        <v>2855</v>
      </c>
      <c r="W1328" t="s">
        <v>2925</v>
      </c>
      <c r="X1328" t="s">
        <v>2857</v>
      </c>
    </row>
    <row r="1329" spans="1:24" hidden="1" x14ac:dyDescent="0.25">
      <c r="A1329">
        <v>10272</v>
      </c>
      <c r="B1329">
        <v>35</v>
      </c>
      <c r="C1329" s="2">
        <v>100</v>
      </c>
      <c r="D1329" s="3">
        <v>2</v>
      </c>
      <c r="E1329" s="4">
        <f>Table1[[#This Row],[PRICEEACH]]*Table1[[#This Row],[QUANTITYORDERED]]</f>
        <v>3500</v>
      </c>
      <c r="F1329" s="1">
        <v>38175</v>
      </c>
      <c r="G1329" s="12" t="s">
        <v>2848</v>
      </c>
      <c r="H1329">
        <v>3</v>
      </c>
      <c r="I1329">
        <v>7</v>
      </c>
      <c r="J1329" s="3">
        <v>2004</v>
      </c>
      <c r="K1329" s="3" t="s">
        <v>3331</v>
      </c>
      <c r="L1329">
        <v>207</v>
      </c>
      <c r="M1329" t="s">
        <v>3125</v>
      </c>
      <c r="N1329" t="s">
        <v>3318</v>
      </c>
      <c r="O1329" s="10">
        <v>2155551555</v>
      </c>
      <c r="P1329" t="s">
        <v>3319</v>
      </c>
      <c r="Q1329" t="s">
        <v>2923</v>
      </c>
      <c r="R1329" t="s">
        <v>3487</v>
      </c>
      <c r="S1329" t="s">
        <v>2853</v>
      </c>
      <c r="T1329">
        <v>70267</v>
      </c>
      <c r="U1329" t="s">
        <v>2854</v>
      </c>
      <c r="V1329" t="s">
        <v>2855</v>
      </c>
      <c r="W1329" t="s">
        <v>2925</v>
      </c>
      <c r="X1329" t="s">
        <v>2867</v>
      </c>
    </row>
    <row r="1330" spans="1:24" hidden="1" x14ac:dyDescent="0.25">
      <c r="A1330">
        <v>10272</v>
      </c>
      <c r="B1330">
        <v>39</v>
      </c>
      <c r="C1330" s="2">
        <v>100</v>
      </c>
      <c r="D1330" s="3">
        <v>1</v>
      </c>
      <c r="E1330" s="4">
        <f>Table1[[#This Row],[PRICEEACH]]*Table1[[#This Row],[QUANTITYORDERED]]</f>
        <v>3900</v>
      </c>
      <c r="F1330" s="1">
        <v>38175</v>
      </c>
      <c r="G1330" s="12" t="s">
        <v>2848</v>
      </c>
      <c r="H1330">
        <v>3</v>
      </c>
      <c r="I1330">
        <v>7</v>
      </c>
      <c r="J1330" s="3">
        <v>2004</v>
      </c>
      <c r="K1330" s="3" t="s">
        <v>3331</v>
      </c>
      <c r="L1330">
        <v>173</v>
      </c>
      <c r="M1330" t="s">
        <v>3148</v>
      </c>
      <c r="N1330" t="s">
        <v>3318</v>
      </c>
      <c r="O1330" s="10">
        <v>2155551555</v>
      </c>
      <c r="P1330" t="s">
        <v>3319</v>
      </c>
      <c r="Q1330" t="s">
        <v>2923</v>
      </c>
      <c r="R1330" t="s">
        <v>3487</v>
      </c>
      <c r="S1330" t="s">
        <v>2853</v>
      </c>
      <c r="T1330">
        <v>70267</v>
      </c>
      <c r="U1330" t="s">
        <v>2854</v>
      </c>
      <c r="V1330" t="s">
        <v>2855</v>
      </c>
      <c r="W1330" t="s">
        <v>2925</v>
      </c>
      <c r="X1330" t="s">
        <v>2931</v>
      </c>
    </row>
    <row r="1331" spans="1:24" hidden="1" x14ac:dyDescent="0.25">
      <c r="A1331">
        <v>10273</v>
      </c>
      <c r="B1331">
        <v>21</v>
      </c>
      <c r="C1331" s="2">
        <v>65.34</v>
      </c>
      <c r="D1331" s="3">
        <v>7</v>
      </c>
      <c r="E1331" s="4">
        <f>Table1[[#This Row],[PRICEEACH]]*Table1[[#This Row],[QUANTITYORDERED]]</f>
        <v>1372.14</v>
      </c>
      <c r="F1331" s="1">
        <v>38175</v>
      </c>
      <c r="G1331" s="12" t="s">
        <v>2848</v>
      </c>
      <c r="H1331">
        <v>3</v>
      </c>
      <c r="I1331">
        <v>7</v>
      </c>
      <c r="J1331" s="3">
        <v>2004</v>
      </c>
      <c r="K1331" s="3" t="s">
        <v>3207</v>
      </c>
      <c r="L1331">
        <v>66</v>
      </c>
      <c r="M1331" t="s">
        <v>3268</v>
      </c>
      <c r="N1331" t="s">
        <v>3404</v>
      </c>
      <c r="O1331" s="10" t="s">
        <v>3405</v>
      </c>
      <c r="P1331" t="s">
        <v>3406</v>
      </c>
      <c r="Q1331" t="s">
        <v>3058</v>
      </c>
      <c r="R1331" t="s">
        <v>3502</v>
      </c>
      <c r="S1331" t="s">
        <v>3060</v>
      </c>
      <c r="T1331" t="s">
        <v>3059</v>
      </c>
      <c r="U1331" t="s">
        <v>2861</v>
      </c>
      <c r="V1331" t="s">
        <v>3061</v>
      </c>
      <c r="W1331" t="s">
        <v>3062</v>
      </c>
      <c r="X1331" t="s">
        <v>2857</v>
      </c>
    </row>
    <row r="1332" spans="1:24" hidden="1" x14ac:dyDescent="0.25">
      <c r="A1332">
        <v>10273</v>
      </c>
      <c r="B1332">
        <v>37</v>
      </c>
      <c r="C1332" s="2">
        <v>45.86</v>
      </c>
      <c r="D1332" s="3">
        <v>10</v>
      </c>
      <c r="E1332" s="4">
        <f>Table1[[#This Row],[PRICEEACH]]*Table1[[#This Row],[QUANTITYORDERED]]</f>
        <v>1696.82</v>
      </c>
      <c r="F1332" s="1">
        <v>38175</v>
      </c>
      <c r="G1332" s="12" t="s">
        <v>2848</v>
      </c>
      <c r="H1332">
        <v>3</v>
      </c>
      <c r="I1332">
        <v>7</v>
      </c>
      <c r="J1332" s="3">
        <v>2004</v>
      </c>
      <c r="K1332" s="3" t="s">
        <v>3207</v>
      </c>
      <c r="L1332">
        <v>54</v>
      </c>
      <c r="M1332" t="s">
        <v>3281</v>
      </c>
      <c r="N1332" t="s">
        <v>3404</v>
      </c>
      <c r="O1332" s="10" t="s">
        <v>3405</v>
      </c>
      <c r="P1332" t="s">
        <v>3406</v>
      </c>
      <c r="Q1332" t="s">
        <v>3058</v>
      </c>
      <c r="R1332" t="s">
        <v>3502</v>
      </c>
      <c r="S1332" t="s">
        <v>3060</v>
      </c>
      <c r="T1332" t="s">
        <v>3059</v>
      </c>
      <c r="U1332" t="s">
        <v>2861</v>
      </c>
      <c r="V1332" t="s">
        <v>3061</v>
      </c>
      <c r="W1332" t="s">
        <v>3062</v>
      </c>
      <c r="X1332" t="s">
        <v>2857</v>
      </c>
    </row>
    <row r="1333" spans="1:24" hidden="1" x14ac:dyDescent="0.25">
      <c r="A1333">
        <v>10273</v>
      </c>
      <c r="B1333">
        <v>21</v>
      </c>
      <c r="C1333" s="2">
        <v>100</v>
      </c>
      <c r="D1333" s="3">
        <v>14</v>
      </c>
      <c r="E1333" s="4">
        <f>Table1[[#This Row],[PRICEEACH]]*Table1[[#This Row],[QUANTITYORDERED]]</f>
        <v>2100</v>
      </c>
      <c r="F1333" s="1">
        <v>38175</v>
      </c>
      <c r="G1333" s="12" t="s">
        <v>2848</v>
      </c>
      <c r="H1333">
        <v>3</v>
      </c>
      <c r="I1333">
        <v>7</v>
      </c>
      <c r="J1333" s="3">
        <v>2004</v>
      </c>
      <c r="K1333" s="3" t="s">
        <v>3207</v>
      </c>
      <c r="L1333">
        <v>86</v>
      </c>
      <c r="M1333" t="s">
        <v>3270</v>
      </c>
      <c r="N1333" t="s">
        <v>3404</v>
      </c>
      <c r="O1333" s="10" t="s">
        <v>3405</v>
      </c>
      <c r="P1333" t="s">
        <v>3406</v>
      </c>
      <c r="Q1333" t="s">
        <v>3058</v>
      </c>
      <c r="R1333" t="s">
        <v>3502</v>
      </c>
      <c r="S1333" t="s">
        <v>3060</v>
      </c>
      <c r="T1333" t="s">
        <v>3059</v>
      </c>
      <c r="U1333" t="s">
        <v>2861</v>
      </c>
      <c r="V1333" t="s">
        <v>3061</v>
      </c>
      <c r="W1333" t="s">
        <v>3062</v>
      </c>
      <c r="X1333" t="s">
        <v>2857</v>
      </c>
    </row>
    <row r="1334" spans="1:24" hidden="1" x14ac:dyDescent="0.25">
      <c r="A1334">
        <v>10273</v>
      </c>
      <c r="B1334">
        <v>22</v>
      </c>
      <c r="C1334" s="2">
        <v>100</v>
      </c>
      <c r="D1334" s="3">
        <v>11</v>
      </c>
      <c r="E1334" s="4">
        <f>Table1[[#This Row],[PRICEEACH]]*Table1[[#This Row],[QUANTITYORDERED]]</f>
        <v>2200</v>
      </c>
      <c r="F1334" s="1">
        <v>38175</v>
      </c>
      <c r="G1334" s="12" t="s">
        <v>2848</v>
      </c>
      <c r="H1334">
        <v>3</v>
      </c>
      <c r="I1334">
        <v>7</v>
      </c>
      <c r="J1334" s="3">
        <v>2004</v>
      </c>
      <c r="K1334" s="3" t="s">
        <v>3207</v>
      </c>
      <c r="L1334">
        <v>122</v>
      </c>
      <c r="M1334" t="s">
        <v>3234</v>
      </c>
      <c r="N1334" t="s">
        <v>3404</v>
      </c>
      <c r="O1334" s="10" t="s">
        <v>3405</v>
      </c>
      <c r="P1334" t="s">
        <v>3406</v>
      </c>
      <c r="Q1334" t="s">
        <v>3058</v>
      </c>
      <c r="R1334" t="s">
        <v>3502</v>
      </c>
      <c r="S1334" t="s">
        <v>3060</v>
      </c>
      <c r="T1334" t="s">
        <v>3059</v>
      </c>
      <c r="U1334" t="s">
        <v>2861</v>
      </c>
      <c r="V1334" t="s">
        <v>3061</v>
      </c>
      <c r="W1334" t="s">
        <v>3062</v>
      </c>
      <c r="X1334" t="s">
        <v>2857</v>
      </c>
    </row>
    <row r="1335" spans="1:24" hidden="1" x14ac:dyDescent="0.25">
      <c r="A1335">
        <v>10273</v>
      </c>
      <c r="B1335">
        <v>33</v>
      </c>
      <c r="C1335" s="2">
        <v>71.09</v>
      </c>
      <c r="D1335" s="3">
        <v>12</v>
      </c>
      <c r="E1335" s="4">
        <f>Table1[[#This Row],[PRICEEACH]]*Table1[[#This Row],[QUANTITYORDERED]]</f>
        <v>2345.9700000000003</v>
      </c>
      <c r="F1335" s="1">
        <v>38175</v>
      </c>
      <c r="G1335" s="12" t="s">
        <v>2848</v>
      </c>
      <c r="H1335">
        <v>3</v>
      </c>
      <c r="I1335">
        <v>7</v>
      </c>
      <c r="J1335" s="3">
        <v>2004</v>
      </c>
      <c r="K1335" s="3" t="s">
        <v>3468</v>
      </c>
      <c r="L1335">
        <v>87</v>
      </c>
      <c r="M1335" t="s">
        <v>3222</v>
      </c>
      <c r="N1335" t="s">
        <v>3404</v>
      </c>
      <c r="O1335" s="10" t="s">
        <v>3405</v>
      </c>
      <c r="P1335" t="s">
        <v>3406</v>
      </c>
      <c r="Q1335" t="s">
        <v>3058</v>
      </c>
      <c r="R1335" t="s">
        <v>3502</v>
      </c>
      <c r="S1335" t="s">
        <v>3060</v>
      </c>
      <c r="T1335" t="s">
        <v>3059</v>
      </c>
      <c r="U1335" t="s">
        <v>2861</v>
      </c>
      <c r="V1335" t="s">
        <v>3061</v>
      </c>
      <c r="W1335" t="s">
        <v>3062</v>
      </c>
      <c r="X1335" t="s">
        <v>2857</v>
      </c>
    </row>
    <row r="1336" spans="1:24" hidden="1" x14ac:dyDescent="0.25">
      <c r="A1336">
        <v>10273</v>
      </c>
      <c r="B1336">
        <v>26</v>
      </c>
      <c r="C1336" s="2">
        <v>100</v>
      </c>
      <c r="D1336" s="3">
        <v>9</v>
      </c>
      <c r="E1336" s="4">
        <f>Table1[[#This Row],[PRICEEACH]]*Table1[[#This Row],[QUANTITYORDERED]]</f>
        <v>2600</v>
      </c>
      <c r="F1336" s="1">
        <v>38175</v>
      </c>
      <c r="G1336" s="12" t="s">
        <v>2848</v>
      </c>
      <c r="H1336">
        <v>3</v>
      </c>
      <c r="I1336">
        <v>7</v>
      </c>
      <c r="J1336" s="3">
        <v>2004</v>
      </c>
      <c r="K1336" s="3" t="s">
        <v>3207</v>
      </c>
      <c r="L1336">
        <v>99</v>
      </c>
      <c r="M1336" t="s">
        <v>3278</v>
      </c>
      <c r="N1336" t="s">
        <v>3404</v>
      </c>
      <c r="O1336" s="10" t="s">
        <v>3405</v>
      </c>
      <c r="P1336" t="s">
        <v>3406</v>
      </c>
      <c r="Q1336" t="s">
        <v>3058</v>
      </c>
      <c r="R1336" t="s">
        <v>3502</v>
      </c>
      <c r="S1336" t="s">
        <v>3060</v>
      </c>
      <c r="T1336" t="s">
        <v>3059</v>
      </c>
      <c r="U1336" t="s">
        <v>2861</v>
      </c>
      <c r="V1336" t="s">
        <v>3061</v>
      </c>
      <c r="W1336" t="s">
        <v>3062</v>
      </c>
      <c r="X1336" t="s">
        <v>2857</v>
      </c>
    </row>
    <row r="1337" spans="1:24" hidden="1" x14ac:dyDescent="0.25">
      <c r="A1337">
        <v>10273</v>
      </c>
      <c r="B1337">
        <v>42</v>
      </c>
      <c r="C1337" s="2">
        <v>62.16</v>
      </c>
      <c r="D1337" s="3">
        <v>5</v>
      </c>
      <c r="E1337" s="4">
        <f>Table1[[#This Row],[PRICEEACH]]*Table1[[#This Row],[QUANTITYORDERED]]</f>
        <v>2610.7199999999998</v>
      </c>
      <c r="F1337" s="1">
        <v>38175</v>
      </c>
      <c r="G1337" s="12" t="s">
        <v>2848</v>
      </c>
      <c r="H1337">
        <v>3</v>
      </c>
      <c r="I1337">
        <v>7</v>
      </c>
      <c r="J1337" s="3">
        <v>2004</v>
      </c>
      <c r="K1337" s="3" t="s">
        <v>3207</v>
      </c>
      <c r="L1337">
        <v>72</v>
      </c>
      <c r="M1337" t="s">
        <v>3273</v>
      </c>
      <c r="N1337" t="s">
        <v>3404</v>
      </c>
      <c r="O1337" s="10" t="s">
        <v>3405</v>
      </c>
      <c r="P1337" t="s">
        <v>3406</v>
      </c>
      <c r="Q1337" t="s">
        <v>3058</v>
      </c>
      <c r="R1337" t="s">
        <v>3502</v>
      </c>
      <c r="S1337" t="s">
        <v>3060</v>
      </c>
      <c r="T1337" t="s">
        <v>3059</v>
      </c>
      <c r="U1337" t="s">
        <v>2861</v>
      </c>
      <c r="V1337" t="s">
        <v>3061</v>
      </c>
      <c r="W1337" t="s">
        <v>3062</v>
      </c>
      <c r="X1337" t="s">
        <v>2857</v>
      </c>
    </row>
    <row r="1338" spans="1:24" hidden="1" x14ac:dyDescent="0.25">
      <c r="A1338">
        <v>10273</v>
      </c>
      <c r="B1338">
        <v>27</v>
      </c>
      <c r="C1338" s="2">
        <v>100</v>
      </c>
      <c r="D1338" s="3">
        <v>6</v>
      </c>
      <c r="E1338" s="4">
        <f>Table1[[#This Row],[PRICEEACH]]*Table1[[#This Row],[QUANTITYORDERED]]</f>
        <v>2700</v>
      </c>
      <c r="F1338" s="1">
        <v>38175</v>
      </c>
      <c r="G1338" s="12" t="s">
        <v>2848</v>
      </c>
      <c r="H1338">
        <v>3</v>
      </c>
      <c r="I1338">
        <v>7</v>
      </c>
      <c r="J1338" s="3">
        <v>2004</v>
      </c>
      <c r="K1338" s="3" t="s">
        <v>3468</v>
      </c>
      <c r="L1338">
        <v>88</v>
      </c>
      <c r="M1338" t="s">
        <v>3243</v>
      </c>
      <c r="N1338" t="s">
        <v>3404</v>
      </c>
      <c r="O1338" s="10" t="s">
        <v>3405</v>
      </c>
      <c r="P1338" t="s">
        <v>3406</v>
      </c>
      <c r="Q1338" t="s">
        <v>3058</v>
      </c>
      <c r="R1338" t="s">
        <v>3502</v>
      </c>
      <c r="S1338" t="s">
        <v>3060</v>
      </c>
      <c r="T1338" t="s">
        <v>3059</v>
      </c>
      <c r="U1338" t="s">
        <v>2861</v>
      </c>
      <c r="V1338" t="s">
        <v>3061</v>
      </c>
      <c r="W1338" t="s">
        <v>3062</v>
      </c>
      <c r="X1338" t="s">
        <v>2857</v>
      </c>
    </row>
    <row r="1339" spans="1:24" hidden="1" x14ac:dyDescent="0.25">
      <c r="A1339">
        <v>10273</v>
      </c>
      <c r="B1339">
        <v>30</v>
      </c>
      <c r="C1339" s="2">
        <v>100</v>
      </c>
      <c r="D1339" s="3">
        <v>4</v>
      </c>
      <c r="E1339" s="4">
        <f>Table1[[#This Row],[PRICEEACH]]*Table1[[#This Row],[QUANTITYORDERED]]</f>
        <v>3000</v>
      </c>
      <c r="F1339" s="1">
        <v>38175</v>
      </c>
      <c r="G1339" s="12" t="s">
        <v>2848</v>
      </c>
      <c r="H1339">
        <v>3</v>
      </c>
      <c r="I1339">
        <v>7</v>
      </c>
      <c r="J1339" s="3">
        <v>2004</v>
      </c>
      <c r="K1339" s="3" t="s">
        <v>3331</v>
      </c>
      <c r="L1339">
        <v>136</v>
      </c>
      <c r="M1339" t="s">
        <v>3035</v>
      </c>
      <c r="N1339" t="s">
        <v>3404</v>
      </c>
      <c r="O1339" s="10" t="s">
        <v>3405</v>
      </c>
      <c r="P1339" t="s">
        <v>3406</v>
      </c>
      <c r="Q1339" t="s">
        <v>3058</v>
      </c>
      <c r="R1339" t="s">
        <v>3502</v>
      </c>
      <c r="S1339" t="s">
        <v>3060</v>
      </c>
      <c r="T1339" t="s">
        <v>3059</v>
      </c>
      <c r="U1339" t="s">
        <v>2861</v>
      </c>
      <c r="V1339" t="s">
        <v>3061</v>
      </c>
      <c r="W1339" t="s">
        <v>3062</v>
      </c>
      <c r="X1339" t="s">
        <v>2867</v>
      </c>
    </row>
    <row r="1340" spans="1:24" hidden="1" x14ac:dyDescent="0.25">
      <c r="A1340">
        <v>10273</v>
      </c>
      <c r="B1340">
        <v>34</v>
      </c>
      <c r="C1340" s="2">
        <v>98.06</v>
      </c>
      <c r="D1340" s="3">
        <v>2</v>
      </c>
      <c r="E1340" s="4">
        <f>Table1[[#This Row],[PRICEEACH]]*Table1[[#This Row],[QUANTITYORDERED]]</f>
        <v>3334.04</v>
      </c>
      <c r="F1340" s="1">
        <v>38175</v>
      </c>
      <c r="G1340" s="12" t="s">
        <v>2848</v>
      </c>
      <c r="H1340">
        <v>3</v>
      </c>
      <c r="I1340">
        <v>7</v>
      </c>
      <c r="J1340" s="3">
        <v>2004</v>
      </c>
      <c r="K1340" s="3" t="s">
        <v>3207</v>
      </c>
      <c r="L1340">
        <v>86</v>
      </c>
      <c r="M1340" t="s">
        <v>3208</v>
      </c>
      <c r="N1340" t="s">
        <v>3404</v>
      </c>
      <c r="O1340" s="10" t="s">
        <v>3405</v>
      </c>
      <c r="P1340" t="s">
        <v>3406</v>
      </c>
      <c r="Q1340" t="s">
        <v>3058</v>
      </c>
      <c r="R1340" t="s">
        <v>3502</v>
      </c>
      <c r="S1340" t="s">
        <v>3060</v>
      </c>
      <c r="T1340" t="s">
        <v>3059</v>
      </c>
      <c r="U1340" t="s">
        <v>2861</v>
      </c>
      <c r="V1340" t="s">
        <v>3061</v>
      </c>
      <c r="W1340" t="s">
        <v>3062</v>
      </c>
      <c r="X1340" t="s">
        <v>2867</v>
      </c>
    </row>
    <row r="1341" spans="1:24" hidden="1" x14ac:dyDescent="0.25">
      <c r="A1341">
        <v>10273</v>
      </c>
      <c r="B1341">
        <v>40</v>
      </c>
      <c r="C1341" s="2">
        <v>86.15</v>
      </c>
      <c r="D1341" s="3">
        <v>8</v>
      </c>
      <c r="E1341" s="4">
        <f>Table1[[#This Row],[PRICEEACH]]*Table1[[#This Row],[QUANTITYORDERED]]</f>
        <v>3446</v>
      </c>
      <c r="F1341" s="1">
        <v>38175</v>
      </c>
      <c r="G1341" s="12" t="s">
        <v>2848</v>
      </c>
      <c r="H1341">
        <v>3</v>
      </c>
      <c r="I1341">
        <v>7</v>
      </c>
      <c r="J1341" s="3">
        <v>2004</v>
      </c>
      <c r="K1341" s="3" t="s">
        <v>3207</v>
      </c>
      <c r="L1341">
        <v>100</v>
      </c>
      <c r="M1341" t="s">
        <v>3277</v>
      </c>
      <c r="N1341" t="s">
        <v>3404</v>
      </c>
      <c r="O1341" s="10" t="s">
        <v>3405</v>
      </c>
      <c r="P1341" t="s">
        <v>3406</v>
      </c>
      <c r="Q1341" t="s">
        <v>3058</v>
      </c>
      <c r="R1341" t="s">
        <v>3502</v>
      </c>
      <c r="S1341" t="s">
        <v>3060</v>
      </c>
      <c r="T1341" t="s">
        <v>3059</v>
      </c>
      <c r="U1341" t="s">
        <v>2861</v>
      </c>
      <c r="V1341" t="s">
        <v>3061</v>
      </c>
      <c r="W1341" t="s">
        <v>3062</v>
      </c>
      <c r="X1341" t="s">
        <v>2867</v>
      </c>
    </row>
    <row r="1342" spans="1:24" hidden="1" x14ac:dyDescent="0.25">
      <c r="A1342">
        <v>10273</v>
      </c>
      <c r="B1342">
        <v>48</v>
      </c>
      <c r="C1342" s="2">
        <v>83.02</v>
      </c>
      <c r="D1342" s="3">
        <v>3</v>
      </c>
      <c r="E1342" s="4">
        <f>Table1[[#This Row],[PRICEEACH]]*Table1[[#This Row],[QUANTITYORDERED]]</f>
        <v>3984.96</v>
      </c>
      <c r="F1342" s="1">
        <v>38175</v>
      </c>
      <c r="G1342" s="12" t="s">
        <v>2848</v>
      </c>
      <c r="H1342">
        <v>3</v>
      </c>
      <c r="I1342">
        <v>7</v>
      </c>
      <c r="J1342" s="3">
        <v>2004</v>
      </c>
      <c r="K1342" s="3" t="s">
        <v>3468</v>
      </c>
      <c r="L1342">
        <v>83</v>
      </c>
      <c r="M1342" t="s">
        <v>3248</v>
      </c>
      <c r="N1342" t="s">
        <v>3404</v>
      </c>
      <c r="O1342" s="10" t="s">
        <v>3405</v>
      </c>
      <c r="P1342" t="s">
        <v>3406</v>
      </c>
      <c r="Q1342" t="s">
        <v>3058</v>
      </c>
      <c r="R1342" t="s">
        <v>3502</v>
      </c>
      <c r="S1342" t="s">
        <v>3060</v>
      </c>
      <c r="T1342" t="s">
        <v>3059</v>
      </c>
      <c r="U1342" t="s">
        <v>2861</v>
      </c>
      <c r="V1342" t="s">
        <v>3061</v>
      </c>
      <c r="W1342" t="s">
        <v>3062</v>
      </c>
      <c r="X1342" t="s">
        <v>2867</v>
      </c>
    </row>
    <row r="1343" spans="1:24" hidden="1" x14ac:dyDescent="0.25">
      <c r="A1343">
        <v>10273</v>
      </c>
      <c r="B1343">
        <v>40</v>
      </c>
      <c r="C1343" s="2">
        <v>100</v>
      </c>
      <c r="D1343" s="3">
        <v>13</v>
      </c>
      <c r="E1343" s="4">
        <f>Table1[[#This Row],[PRICEEACH]]*Table1[[#This Row],[QUANTITYORDERED]]</f>
        <v>4000</v>
      </c>
      <c r="F1343" s="1">
        <v>38175</v>
      </c>
      <c r="G1343" s="12" t="s">
        <v>2848</v>
      </c>
      <c r="H1343">
        <v>3</v>
      </c>
      <c r="I1343">
        <v>7</v>
      </c>
      <c r="J1343" s="3">
        <v>2004</v>
      </c>
      <c r="K1343" s="3" t="s">
        <v>3468</v>
      </c>
      <c r="L1343">
        <v>136</v>
      </c>
      <c r="M1343" t="s">
        <v>3210</v>
      </c>
      <c r="N1343" t="s">
        <v>3404</v>
      </c>
      <c r="O1343" s="10" t="s">
        <v>3405</v>
      </c>
      <c r="P1343" t="s">
        <v>3406</v>
      </c>
      <c r="Q1343" t="s">
        <v>3058</v>
      </c>
      <c r="R1343" t="s">
        <v>3502</v>
      </c>
      <c r="S1343" t="s">
        <v>3060</v>
      </c>
      <c r="T1343" t="s">
        <v>3059</v>
      </c>
      <c r="U1343" t="s">
        <v>2861</v>
      </c>
      <c r="V1343" t="s">
        <v>3061</v>
      </c>
      <c r="W1343" t="s">
        <v>3062</v>
      </c>
      <c r="X1343" t="s">
        <v>2867</v>
      </c>
    </row>
    <row r="1344" spans="1:24" hidden="1" x14ac:dyDescent="0.25">
      <c r="A1344">
        <v>10273</v>
      </c>
      <c r="B1344">
        <v>50</v>
      </c>
      <c r="C1344" s="2">
        <v>85.75</v>
      </c>
      <c r="D1344" s="3">
        <v>1</v>
      </c>
      <c r="E1344" s="4">
        <f>Table1[[#This Row],[PRICEEACH]]*Table1[[#This Row],[QUANTITYORDERED]]</f>
        <v>4287.5</v>
      </c>
      <c r="F1344" s="1">
        <v>38175</v>
      </c>
      <c r="G1344" s="12" t="s">
        <v>2848</v>
      </c>
      <c r="H1344">
        <v>3</v>
      </c>
      <c r="I1344">
        <v>7</v>
      </c>
      <c r="J1344" s="3">
        <v>2004</v>
      </c>
      <c r="K1344" s="3" t="s">
        <v>3468</v>
      </c>
      <c r="L1344">
        <v>105</v>
      </c>
      <c r="M1344" t="s">
        <v>3219</v>
      </c>
      <c r="N1344" t="s">
        <v>3404</v>
      </c>
      <c r="O1344" s="10" t="s">
        <v>3405</v>
      </c>
      <c r="P1344" t="s">
        <v>3406</v>
      </c>
      <c r="Q1344" t="s">
        <v>3058</v>
      </c>
      <c r="R1344" t="s">
        <v>3502</v>
      </c>
      <c r="S1344" t="s">
        <v>3060</v>
      </c>
      <c r="T1344" t="s">
        <v>3059</v>
      </c>
      <c r="U1344" t="s">
        <v>2861</v>
      </c>
      <c r="V1344" t="s">
        <v>3061</v>
      </c>
      <c r="W1344" t="s">
        <v>3062</v>
      </c>
      <c r="X1344" t="s">
        <v>2867</v>
      </c>
    </row>
    <row r="1345" spans="1:24" hidden="1" x14ac:dyDescent="0.25">
      <c r="A1345">
        <v>10273</v>
      </c>
      <c r="B1345">
        <v>47</v>
      </c>
      <c r="C1345" s="2">
        <v>100</v>
      </c>
      <c r="D1345" s="3">
        <v>15</v>
      </c>
      <c r="E1345" s="4">
        <f>Table1[[#This Row],[PRICEEACH]]*Table1[[#This Row],[QUANTITYORDERED]]</f>
        <v>4700</v>
      </c>
      <c r="F1345" s="1">
        <v>38175</v>
      </c>
      <c r="G1345" s="12" t="s">
        <v>2848</v>
      </c>
      <c r="H1345">
        <v>3</v>
      </c>
      <c r="I1345">
        <v>7</v>
      </c>
      <c r="J1345" s="3">
        <v>2004</v>
      </c>
      <c r="K1345" s="3" t="s">
        <v>3212</v>
      </c>
      <c r="L1345">
        <v>100</v>
      </c>
      <c r="M1345" t="s">
        <v>3213</v>
      </c>
      <c r="N1345" t="s">
        <v>3404</v>
      </c>
      <c r="O1345" s="10" t="s">
        <v>3405</v>
      </c>
      <c r="P1345" t="s">
        <v>3406</v>
      </c>
      <c r="Q1345" t="s">
        <v>3058</v>
      </c>
      <c r="R1345" t="s">
        <v>3502</v>
      </c>
      <c r="S1345" t="s">
        <v>3060</v>
      </c>
      <c r="T1345" t="s">
        <v>3059</v>
      </c>
      <c r="U1345" t="s">
        <v>2861</v>
      </c>
      <c r="V1345" t="s">
        <v>3061</v>
      </c>
      <c r="W1345" t="s">
        <v>3062</v>
      </c>
      <c r="X1345" t="s">
        <v>2867</v>
      </c>
    </row>
    <row r="1346" spans="1:24" hidden="1" x14ac:dyDescent="0.25">
      <c r="A1346">
        <v>10274</v>
      </c>
      <c r="B1346">
        <v>24</v>
      </c>
      <c r="C1346" s="2">
        <v>72.33</v>
      </c>
      <c r="D1346" s="3">
        <v>3</v>
      </c>
      <c r="E1346" s="4">
        <f>Table1[[#This Row],[PRICEEACH]]*Table1[[#This Row],[QUANTITYORDERED]]</f>
        <v>1735.92</v>
      </c>
      <c r="F1346" s="1">
        <v>38175</v>
      </c>
      <c r="G1346" s="12" t="s">
        <v>2848</v>
      </c>
      <c r="H1346">
        <v>3</v>
      </c>
      <c r="I1346">
        <v>7</v>
      </c>
      <c r="J1346" s="3">
        <v>2004</v>
      </c>
      <c r="K1346" s="3" t="s">
        <v>3468</v>
      </c>
      <c r="L1346">
        <v>65</v>
      </c>
      <c r="M1346" t="s">
        <v>3246</v>
      </c>
      <c r="N1346" t="s">
        <v>3366</v>
      </c>
      <c r="O1346" s="10">
        <v>6175558555</v>
      </c>
      <c r="P1346" t="s">
        <v>3367</v>
      </c>
      <c r="Q1346" t="s">
        <v>3014</v>
      </c>
      <c r="R1346" t="s">
        <v>2912</v>
      </c>
      <c r="S1346" t="s">
        <v>2853</v>
      </c>
      <c r="T1346">
        <v>58339</v>
      </c>
      <c r="U1346" t="s">
        <v>2854</v>
      </c>
      <c r="V1346" t="s">
        <v>3010</v>
      </c>
      <c r="W1346" t="s">
        <v>3015</v>
      </c>
      <c r="X1346" t="s">
        <v>2857</v>
      </c>
    </row>
    <row r="1347" spans="1:24" hidden="1" x14ac:dyDescent="0.25">
      <c r="A1347">
        <v>10274</v>
      </c>
      <c r="B1347">
        <v>32</v>
      </c>
      <c r="C1347" s="2">
        <v>58.6</v>
      </c>
      <c r="D1347" s="3">
        <v>4</v>
      </c>
      <c r="E1347" s="4">
        <f>Table1[[#This Row],[PRICEEACH]]*Table1[[#This Row],[QUANTITYORDERED]]</f>
        <v>1875.2</v>
      </c>
      <c r="F1347" s="1">
        <v>38175</v>
      </c>
      <c r="G1347" s="12" t="s">
        <v>2848</v>
      </c>
      <c r="H1347">
        <v>3</v>
      </c>
      <c r="I1347">
        <v>7</v>
      </c>
      <c r="J1347" s="3">
        <v>2004</v>
      </c>
      <c r="K1347" s="3" t="s">
        <v>3181</v>
      </c>
      <c r="L1347">
        <v>49</v>
      </c>
      <c r="M1347" t="s">
        <v>3280</v>
      </c>
      <c r="N1347" t="s">
        <v>3366</v>
      </c>
      <c r="O1347" s="10">
        <v>6175558555</v>
      </c>
      <c r="P1347" t="s">
        <v>3367</v>
      </c>
      <c r="Q1347" t="s">
        <v>3014</v>
      </c>
      <c r="R1347" t="s">
        <v>2912</v>
      </c>
      <c r="S1347" t="s">
        <v>2853</v>
      </c>
      <c r="T1347">
        <v>58339</v>
      </c>
      <c r="U1347" t="s">
        <v>2854</v>
      </c>
      <c r="V1347" t="s">
        <v>3010</v>
      </c>
      <c r="W1347" t="s">
        <v>3015</v>
      </c>
      <c r="X1347" t="s">
        <v>2857</v>
      </c>
    </row>
    <row r="1348" spans="1:24" hidden="1" x14ac:dyDescent="0.25">
      <c r="A1348">
        <v>10274</v>
      </c>
      <c r="B1348">
        <v>24</v>
      </c>
      <c r="C1348" s="2">
        <v>90.52</v>
      </c>
      <c r="D1348" s="3">
        <v>5</v>
      </c>
      <c r="E1348" s="4">
        <f>Table1[[#This Row],[PRICEEACH]]*Table1[[#This Row],[QUANTITYORDERED]]</f>
        <v>2172.48</v>
      </c>
      <c r="F1348" s="1">
        <v>38175</v>
      </c>
      <c r="G1348" s="12" t="s">
        <v>2848</v>
      </c>
      <c r="H1348">
        <v>3</v>
      </c>
      <c r="I1348">
        <v>7</v>
      </c>
      <c r="J1348" s="3">
        <v>2004</v>
      </c>
      <c r="K1348" s="3" t="s">
        <v>3207</v>
      </c>
      <c r="L1348">
        <v>90</v>
      </c>
      <c r="M1348" t="s">
        <v>3271</v>
      </c>
      <c r="N1348" t="s">
        <v>3366</v>
      </c>
      <c r="O1348" s="10">
        <v>6175558555</v>
      </c>
      <c r="P1348" t="s">
        <v>3367</v>
      </c>
      <c r="Q1348" t="s">
        <v>3014</v>
      </c>
      <c r="R1348" t="s">
        <v>2912</v>
      </c>
      <c r="S1348" t="s">
        <v>2853</v>
      </c>
      <c r="T1348">
        <v>58339</v>
      </c>
      <c r="U1348" t="s">
        <v>2854</v>
      </c>
      <c r="V1348" t="s">
        <v>3010</v>
      </c>
      <c r="W1348" t="s">
        <v>3015</v>
      </c>
      <c r="X1348" t="s">
        <v>2857</v>
      </c>
    </row>
    <row r="1349" spans="1:24" hidden="1" x14ac:dyDescent="0.25">
      <c r="A1349">
        <v>10274</v>
      </c>
      <c r="B1349">
        <v>40</v>
      </c>
      <c r="C1349" s="2">
        <v>65.08</v>
      </c>
      <c r="D1349" s="3">
        <v>2</v>
      </c>
      <c r="E1349" s="4">
        <f>Table1[[#This Row],[PRICEEACH]]*Table1[[#This Row],[QUANTITYORDERED]]</f>
        <v>2603.1999999999998</v>
      </c>
      <c r="F1349" s="1">
        <v>38175</v>
      </c>
      <c r="G1349" s="12" t="s">
        <v>2848</v>
      </c>
      <c r="H1349">
        <v>3</v>
      </c>
      <c r="I1349">
        <v>7</v>
      </c>
      <c r="J1349" s="3">
        <v>2004</v>
      </c>
      <c r="K1349" s="3" t="s">
        <v>3181</v>
      </c>
      <c r="L1349">
        <v>68</v>
      </c>
      <c r="M1349" t="s">
        <v>3240</v>
      </c>
      <c r="N1349" t="s">
        <v>3366</v>
      </c>
      <c r="O1349" s="10">
        <v>6175558555</v>
      </c>
      <c r="P1349" t="s">
        <v>3367</v>
      </c>
      <c r="Q1349" t="s">
        <v>3014</v>
      </c>
      <c r="R1349" t="s">
        <v>2912</v>
      </c>
      <c r="S1349" t="s">
        <v>2853</v>
      </c>
      <c r="T1349">
        <v>58339</v>
      </c>
      <c r="U1349" t="s">
        <v>2854</v>
      </c>
      <c r="V1349" t="s">
        <v>3010</v>
      </c>
      <c r="W1349" t="s">
        <v>3015</v>
      </c>
      <c r="X1349" t="s">
        <v>2857</v>
      </c>
    </row>
    <row r="1350" spans="1:24" hidden="1" x14ac:dyDescent="0.25">
      <c r="A1350">
        <v>10274</v>
      </c>
      <c r="B1350">
        <v>41</v>
      </c>
      <c r="C1350" s="2">
        <v>100</v>
      </c>
      <c r="D1350" s="3">
        <v>1</v>
      </c>
      <c r="E1350" s="4">
        <f>Table1[[#This Row],[PRICEEACH]]*Table1[[#This Row],[QUANTITYORDERED]]</f>
        <v>4100</v>
      </c>
      <c r="F1350" s="1">
        <v>38175</v>
      </c>
      <c r="G1350" s="12" t="s">
        <v>2848</v>
      </c>
      <c r="H1350">
        <v>3</v>
      </c>
      <c r="I1350">
        <v>7</v>
      </c>
      <c r="J1350" s="3">
        <v>2004</v>
      </c>
      <c r="K1350" s="3" t="s">
        <v>3181</v>
      </c>
      <c r="L1350">
        <v>157</v>
      </c>
      <c r="M1350" t="s">
        <v>3182</v>
      </c>
      <c r="N1350" t="s">
        <v>3366</v>
      </c>
      <c r="O1350" s="10">
        <v>6175558555</v>
      </c>
      <c r="P1350" t="s">
        <v>3367</v>
      </c>
      <c r="Q1350" t="s">
        <v>3014</v>
      </c>
      <c r="R1350" t="s">
        <v>2912</v>
      </c>
      <c r="S1350" t="s">
        <v>2853</v>
      </c>
      <c r="T1350">
        <v>58339</v>
      </c>
      <c r="U1350" t="s">
        <v>2854</v>
      </c>
      <c r="V1350" t="s">
        <v>3010</v>
      </c>
      <c r="W1350" t="s">
        <v>3015</v>
      </c>
      <c r="X1350" t="s">
        <v>2867</v>
      </c>
    </row>
    <row r="1351" spans="1:24" hidden="1" x14ac:dyDescent="0.25">
      <c r="A1351">
        <v>10275</v>
      </c>
      <c r="B1351">
        <v>27</v>
      </c>
      <c r="C1351" s="2">
        <v>62.31</v>
      </c>
      <c r="D1351" s="3">
        <v>10</v>
      </c>
      <c r="E1351" s="4">
        <f>Table1[[#This Row],[PRICEEACH]]*Table1[[#This Row],[QUANTITYORDERED]]</f>
        <v>1682.3700000000001</v>
      </c>
      <c r="F1351" s="1">
        <v>38175</v>
      </c>
      <c r="G1351" s="12" t="s">
        <v>2848</v>
      </c>
      <c r="H1351">
        <v>3</v>
      </c>
      <c r="I1351">
        <v>7</v>
      </c>
      <c r="J1351" s="3">
        <v>2004</v>
      </c>
      <c r="K1351" s="3" t="s">
        <v>3181</v>
      </c>
      <c r="L1351">
        <v>72</v>
      </c>
      <c r="M1351" t="s">
        <v>3254</v>
      </c>
      <c r="N1351" t="s">
        <v>3310</v>
      </c>
      <c r="O1351" s="10" t="s">
        <v>2906</v>
      </c>
      <c r="P1351" t="s">
        <v>2907</v>
      </c>
      <c r="Q1351" t="s">
        <v>2908</v>
      </c>
      <c r="R1351" t="s">
        <v>3519</v>
      </c>
      <c r="S1351" t="s">
        <v>2860</v>
      </c>
      <c r="T1351">
        <v>44000</v>
      </c>
      <c r="U1351" t="s">
        <v>2861</v>
      </c>
      <c r="V1351" t="s">
        <v>2909</v>
      </c>
      <c r="W1351" t="s">
        <v>2910</v>
      </c>
      <c r="X1351" t="s">
        <v>2857</v>
      </c>
    </row>
    <row r="1352" spans="1:24" hidden="1" x14ac:dyDescent="0.25">
      <c r="A1352">
        <v>10275</v>
      </c>
      <c r="B1352">
        <v>38</v>
      </c>
      <c r="C1352" s="2">
        <v>45.39</v>
      </c>
      <c r="D1352" s="3">
        <v>13</v>
      </c>
      <c r="E1352" s="4">
        <f>Table1[[#This Row],[PRICEEACH]]*Table1[[#This Row],[QUANTITYORDERED]]</f>
        <v>1724.82</v>
      </c>
      <c r="F1352" s="1">
        <v>38175</v>
      </c>
      <c r="G1352" s="12" t="s">
        <v>2848</v>
      </c>
      <c r="H1352">
        <v>3</v>
      </c>
      <c r="I1352">
        <v>7</v>
      </c>
      <c r="J1352" s="3">
        <v>2004</v>
      </c>
      <c r="K1352" s="3" t="s">
        <v>3468</v>
      </c>
      <c r="L1352">
        <v>43</v>
      </c>
      <c r="M1352" t="s">
        <v>3264</v>
      </c>
      <c r="N1352" t="s">
        <v>3310</v>
      </c>
      <c r="O1352" s="10" t="s">
        <v>2906</v>
      </c>
      <c r="P1352" t="s">
        <v>2907</v>
      </c>
      <c r="Q1352" t="s">
        <v>2908</v>
      </c>
      <c r="R1352" t="s">
        <v>3519</v>
      </c>
      <c r="S1352" t="s">
        <v>2860</v>
      </c>
      <c r="T1352">
        <v>44000</v>
      </c>
      <c r="U1352" t="s">
        <v>2861</v>
      </c>
      <c r="V1352" t="s">
        <v>2909</v>
      </c>
      <c r="W1352" t="s">
        <v>2910</v>
      </c>
      <c r="X1352" t="s">
        <v>2857</v>
      </c>
    </row>
    <row r="1353" spans="1:24" hidden="1" x14ac:dyDescent="0.25">
      <c r="A1353">
        <v>10275</v>
      </c>
      <c r="B1353">
        <v>28</v>
      </c>
      <c r="C1353" s="2">
        <v>63.97</v>
      </c>
      <c r="D1353" s="3">
        <v>12</v>
      </c>
      <c r="E1353" s="4">
        <f>Table1[[#This Row],[PRICEEACH]]*Table1[[#This Row],[QUANTITYORDERED]]</f>
        <v>1791.1599999999999</v>
      </c>
      <c r="F1353" s="1">
        <v>38175</v>
      </c>
      <c r="G1353" s="12" t="s">
        <v>2848</v>
      </c>
      <c r="H1353">
        <v>3</v>
      </c>
      <c r="I1353">
        <v>7</v>
      </c>
      <c r="J1353" s="3">
        <v>2004</v>
      </c>
      <c r="K1353" s="3" t="s">
        <v>3468</v>
      </c>
      <c r="L1353">
        <v>68</v>
      </c>
      <c r="M1353" t="s">
        <v>3262</v>
      </c>
      <c r="N1353" t="s">
        <v>3310</v>
      </c>
      <c r="O1353" s="10" t="s">
        <v>2906</v>
      </c>
      <c r="P1353" t="s">
        <v>2907</v>
      </c>
      <c r="Q1353" t="s">
        <v>2908</v>
      </c>
      <c r="R1353" t="s">
        <v>3519</v>
      </c>
      <c r="S1353" t="s">
        <v>2860</v>
      </c>
      <c r="T1353">
        <v>44000</v>
      </c>
      <c r="U1353" t="s">
        <v>2861</v>
      </c>
      <c r="V1353" t="s">
        <v>2909</v>
      </c>
      <c r="W1353" t="s">
        <v>2910</v>
      </c>
      <c r="X1353" t="s">
        <v>2857</v>
      </c>
    </row>
    <row r="1354" spans="1:24" hidden="1" x14ac:dyDescent="0.25">
      <c r="A1354">
        <v>10275</v>
      </c>
      <c r="B1354">
        <v>23</v>
      </c>
      <c r="C1354" s="2">
        <v>81.91</v>
      </c>
      <c r="D1354" s="3">
        <v>7</v>
      </c>
      <c r="E1354" s="4">
        <f>Table1[[#This Row],[PRICEEACH]]*Table1[[#This Row],[QUANTITYORDERED]]</f>
        <v>1883.9299999999998</v>
      </c>
      <c r="F1354" s="1">
        <v>38175</v>
      </c>
      <c r="G1354" s="12" t="s">
        <v>2848</v>
      </c>
      <c r="H1354">
        <v>3</v>
      </c>
      <c r="I1354">
        <v>7</v>
      </c>
      <c r="J1354" s="3">
        <v>2004</v>
      </c>
      <c r="K1354" s="3" t="s">
        <v>2849</v>
      </c>
      <c r="L1354">
        <v>99</v>
      </c>
      <c r="M1354" t="s">
        <v>3257</v>
      </c>
      <c r="N1354" t="s">
        <v>3310</v>
      </c>
      <c r="O1354" s="10" t="s">
        <v>2906</v>
      </c>
      <c r="P1354" t="s">
        <v>2907</v>
      </c>
      <c r="Q1354" t="s">
        <v>2908</v>
      </c>
      <c r="R1354" t="s">
        <v>3519</v>
      </c>
      <c r="S1354" t="s">
        <v>2860</v>
      </c>
      <c r="T1354">
        <v>44000</v>
      </c>
      <c r="U1354" t="s">
        <v>2861</v>
      </c>
      <c r="V1354" t="s">
        <v>2909</v>
      </c>
      <c r="W1354" t="s">
        <v>2910</v>
      </c>
      <c r="X1354" t="s">
        <v>2857</v>
      </c>
    </row>
    <row r="1355" spans="1:24" hidden="1" x14ac:dyDescent="0.25">
      <c r="A1355">
        <v>10275</v>
      </c>
      <c r="B1355">
        <v>21</v>
      </c>
      <c r="C1355" s="2">
        <v>100</v>
      </c>
      <c r="D1355" s="3">
        <v>2</v>
      </c>
      <c r="E1355" s="4">
        <f>Table1[[#This Row],[PRICEEACH]]*Table1[[#This Row],[QUANTITYORDERED]]</f>
        <v>2100</v>
      </c>
      <c r="F1355" s="1">
        <v>38175</v>
      </c>
      <c r="G1355" s="12" t="s">
        <v>2848</v>
      </c>
      <c r="H1355">
        <v>3</v>
      </c>
      <c r="I1355">
        <v>7</v>
      </c>
      <c r="J1355" s="3">
        <v>2004</v>
      </c>
      <c r="K1355" s="3" t="s">
        <v>2849</v>
      </c>
      <c r="L1355">
        <v>112</v>
      </c>
      <c r="M1355" t="s">
        <v>3229</v>
      </c>
      <c r="N1355" t="s">
        <v>3310</v>
      </c>
      <c r="O1355" s="10" t="s">
        <v>2906</v>
      </c>
      <c r="P1355" t="s">
        <v>2907</v>
      </c>
      <c r="Q1355" t="s">
        <v>2908</v>
      </c>
      <c r="R1355" t="s">
        <v>3519</v>
      </c>
      <c r="S1355" t="s">
        <v>2860</v>
      </c>
      <c r="T1355">
        <v>44000</v>
      </c>
      <c r="U1355" t="s">
        <v>2861</v>
      </c>
      <c r="V1355" t="s">
        <v>2909</v>
      </c>
      <c r="W1355" t="s">
        <v>2910</v>
      </c>
      <c r="X1355" t="s">
        <v>2857</v>
      </c>
    </row>
    <row r="1356" spans="1:24" hidden="1" x14ac:dyDescent="0.25">
      <c r="A1356">
        <v>10275</v>
      </c>
      <c r="B1356">
        <v>22</v>
      </c>
      <c r="C1356" s="2">
        <v>100</v>
      </c>
      <c r="D1356" s="3">
        <v>4</v>
      </c>
      <c r="E1356" s="4">
        <f>Table1[[#This Row],[PRICEEACH]]*Table1[[#This Row],[QUANTITYORDERED]]</f>
        <v>2200</v>
      </c>
      <c r="F1356" s="1">
        <v>38175</v>
      </c>
      <c r="G1356" s="12" t="s">
        <v>2848</v>
      </c>
      <c r="H1356">
        <v>3</v>
      </c>
      <c r="I1356">
        <v>7</v>
      </c>
      <c r="J1356" s="3">
        <v>2004</v>
      </c>
      <c r="K1356" s="3" t="s">
        <v>2849</v>
      </c>
      <c r="L1356">
        <v>118</v>
      </c>
      <c r="M1356" t="s">
        <v>3023</v>
      </c>
      <c r="N1356" t="s">
        <v>3310</v>
      </c>
      <c r="O1356" s="10" t="s">
        <v>2906</v>
      </c>
      <c r="P1356" t="s">
        <v>2907</v>
      </c>
      <c r="Q1356" t="s">
        <v>2908</v>
      </c>
      <c r="R1356" t="s">
        <v>3519</v>
      </c>
      <c r="S1356" t="s">
        <v>2860</v>
      </c>
      <c r="T1356">
        <v>44000</v>
      </c>
      <c r="U1356" t="s">
        <v>2861</v>
      </c>
      <c r="V1356" t="s">
        <v>2909</v>
      </c>
      <c r="W1356" t="s">
        <v>2910</v>
      </c>
      <c r="X1356" t="s">
        <v>2857</v>
      </c>
    </row>
    <row r="1357" spans="1:24" hidden="1" x14ac:dyDescent="0.25">
      <c r="A1357">
        <v>10275</v>
      </c>
      <c r="B1357">
        <v>31</v>
      </c>
      <c r="C1357" s="2">
        <v>72.55</v>
      </c>
      <c r="D1357" s="3">
        <v>17</v>
      </c>
      <c r="E1357" s="4">
        <f>Table1[[#This Row],[PRICEEACH]]*Table1[[#This Row],[QUANTITYORDERED]]</f>
        <v>2249.0499999999997</v>
      </c>
      <c r="F1357" s="1">
        <v>38175</v>
      </c>
      <c r="G1357" s="12" t="s">
        <v>2848</v>
      </c>
      <c r="H1357">
        <v>3</v>
      </c>
      <c r="I1357">
        <v>7</v>
      </c>
      <c r="J1357" s="3">
        <v>2004</v>
      </c>
      <c r="K1357" s="3" t="s">
        <v>3181</v>
      </c>
      <c r="L1357">
        <v>74</v>
      </c>
      <c r="M1357" t="s">
        <v>3279</v>
      </c>
      <c r="N1357" t="s">
        <v>3310</v>
      </c>
      <c r="O1357" s="10" t="s">
        <v>2906</v>
      </c>
      <c r="P1357" t="s">
        <v>2907</v>
      </c>
      <c r="Q1357" t="s">
        <v>2908</v>
      </c>
      <c r="R1357" t="s">
        <v>3519</v>
      </c>
      <c r="S1357" t="s">
        <v>2860</v>
      </c>
      <c r="T1357">
        <v>44000</v>
      </c>
      <c r="U1357" t="s">
        <v>2861</v>
      </c>
      <c r="V1357" t="s">
        <v>2909</v>
      </c>
      <c r="W1357" t="s">
        <v>2910</v>
      </c>
      <c r="X1357" t="s">
        <v>2857</v>
      </c>
    </row>
    <row r="1358" spans="1:24" hidden="1" x14ac:dyDescent="0.25">
      <c r="A1358">
        <v>10275</v>
      </c>
      <c r="B1358">
        <v>37</v>
      </c>
      <c r="C1358" s="2">
        <v>63.6</v>
      </c>
      <c r="D1358" s="3">
        <v>5</v>
      </c>
      <c r="E1358" s="4">
        <f>Table1[[#This Row],[PRICEEACH]]*Table1[[#This Row],[QUANTITYORDERED]]</f>
        <v>2353.2000000000003</v>
      </c>
      <c r="F1358" s="1">
        <v>38175</v>
      </c>
      <c r="G1358" s="12" t="s">
        <v>2848</v>
      </c>
      <c r="H1358">
        <v>3</v>
      </c>
      <c r="I1358">
        <v>7</v>
      </c>
      <c r="J1358" s="3">
        <v>2004</v>
      </c>
      <c r="K1358" s="3" t="s">
        <v>2849</v>
      </c>
      <c r="L1358">
        <v>60</v>
      </c>
      <c r="M1358" t="s">
        <v>3202</v>
      </c>
      <c r="N1358" t="s">
        <v>3310</v>
      </c>
      <c r="O1358" s="10" t="s">
        <v>2906</v>
      </c>
      <c r="P1358" t="s">
        <v>2907</v>
      </c>
      <c r="Q1358" t="s">
        <v>2908</v>
      </c>
      <c r="R1358" t="s">
        <v>3519</v>
      </c>
      <c r="S1358" t="s">
        <v>2860</v>
      </c>
      <c r="T1358">
        <v>44000</v>
      </c>
      <c r="U1358" t="s">
        <v>2861</v>
      </c>
      <c r="V1358" t="s">
        <v>2909</v>
      </c>
      <c r="W1358" t="s">
        <v>2910</v>
      </c>
      <c r="X1358" t="s">
        <v>2857</v>
      </c>
    </row>
    <row r="1359" spans="1:24" hidden="1" x14ac:dyDescent="0.25">
      <c r="A1359">
        <v>10275</v>
      </c>
      <c r="B1359">
        <v>25</v>
      </c>
      <c r="C1359" s="2">
        <v>95.2</v>
      </c>
      <c r="D1359" s="3">
        <v>11</v>
      </c>
      <c r="E1359" s="4">
        <f>Table1[[#This Row],[PRICEEACH]]*Table1[[#This Row],[QUANTITYORDERED]]</f>
        <v>2380</v>
      </c>
      <c r="F1359" s="1">
        <v>38175</v>
      </c>
      <c r="G1359" s="12" t="s">
        <v>2848</v>
      </c>
      <c r="H1359">
        <v>3</v>
      </c>
      <c r="I1359">
        <v>7</v>
      </c>
      <c r="J1359" s="3">
        <v>2004</v>
      </c>
      <c r="K1359" s="3" t="s">
        <v>3181</v>
      </c>
      <c r="L1359">
        <v>109</v>
      </c>
      <c r="M1359" t="s">
        <v>3231</v>
      </c>
      <c r="N1359" t="s">
        <v>3310</v>
      </c>
      <c r="O1359" s="10" t="s">
        <v>2906</v>
      </c>
      <c r="P1359" t="s">
        <v>2907</v>
      </c>
      <c r="Q1359" t="s">
        <v>2908</v>
      </c>
      <c r="R1359" t="s">
        <v>3519</v>
      </c>
      <c r="S1359" t="s">
        <v>2860</v>
      </c>
      <c r="T1359">
        <v>44000</v>
      </c>
      <c r="U1359" t="s">
        <v>2861</v>
      </c>
      <c r="V1359" t="s">
        <v>2909</v>
      </c>
      <c r="W1359" t="s">
        <v>2910</v>
      </c>
      <c r="X1359" t="s">
        <v>2857</v>
      </c>
    </row>
    <row r="1360" spans="1:24" hidden="1" x14ac:dyDescent="0.25">
      <c r="A1360">
        <v>10275</v>
      </c>
      <c r="B1360">
        <v>30</v>
      </c>
      <c r="C1360" s="2">
        <v>79.98</v>
      </c>
      <c r="D1360" s="3">
        <v>6</v>
      </c>
      <c r="E1360" s="4">
        <f>Table1[[#This Row],[PRICEEACH]]*Table1[[#This Row],[QUANTITYORDERED]]</f>
        <v>2399.4</v>
      </c>
      <c r="F1360" s="1">
        <v>38175</v>
      </c>
      <c r="G1360" s="12" t="s">
        <v>2848</v>
      </c>
      <c r="H1360">
        <v>3</v>
      </c>
      <c r="I1360">
        <v>7</v>
      </c>
      <c r="J1360" s="3">
        <v>2004</v>
      </c>
      <c r="K1360" s="3" t="s">
        <v>2849</v>
      </c>
      <c r="L1360">
        <v>76</v>
      </c>
      <c r="M1360" t="s">
        <v>3233</v>
      </c>
      <c r="N1360" t="s">
        <v>3310</v>
      </c>
      <c r="O1360" s="10" t="s">
        <v>2906</v>
      </c>
      <c r="P1360" t="s">
        <v>2907</v>
      </c>
      <c r="Q1360" t="s">
        <v>2908</v>
      </c>
      <c r="R1360" t="s">
        <v>3519</v>
      </c>
      <c r="S1360" t="s">
        <v>2860</v>
      </c>
      <c r="T1360">
        <v>44000</v>
      </c>
      <c r="U1360" t="s">
        <v>2861</v>
      </c>
      <c r="V1360" t="s">
        <v>2909</v>
      </c>
      <c r="W1360" t="s">
        <v>2910</v>
      </c>
      <c r="X1360" t="s">
        <v>2857</v>
      </c>
    </row>
    <row r="1361" spans="1:24" hidden="1" x14ac:dyDescent="0.25">
      <c r="A1361">
        <v>10275</v>
      </c>
      <c r="B1361">
        <v>32</v>
      </c>
      <c r="C1361" s="2">
        <v>89.51</v>
      </c>
      <c r="D1361" s="3">
        <v>14</v>
      </c>
      <c r="E1361" s="4">
        <f>Table1[[#This Row],[PRICEEACH]]*Table1[[#This Row],[QUANTITYORDERED]]</f>
        <v>2864.32</v>
      </c>
      <c r="F1361" s="1">
        <v>38175</v>
      </c>
      <c r="G1361" s="12" t="s">
        <v>2848</v>
      </c>
      <c r="H1361">
        <v>3</v>
      </c>
      <c r="I1361">
        <v>7</v>
      </c>
      <c r="J1361" s="3">
        <v>2004</v>
      </c>
      <c r="K1361" s="3" t="s">
        <v>3181</v>
      </c>
      <c r="L1361">
        <v>91</v>
      </c>
      <c r="M1361" t="s">
        <v>3269</v>
      </c>
      <c r="N1361" t="s">
        <v>3310</v>
      </c>
      <c r="O1361" s="10" t="s">
        <v>2906</v>
      </c>
      <c r="P1361" t="s">
        <v>2907</v>
      </c>
      <c r="Q1361" t="s">
        <v>2908</v>
      </c>
      <c r="R1361" t="s">
        <v>3519</v>
      </c>
      <c r="S1361" t="s">
        <v>2860</v>
      </c>
      <c r="T1361">
        <v>44000</v>
      </c>
      <c r="U1361" t="s">
        <v>2861</v>
      </c>
      <c r="V1361" t="s">
        <v>2909</v>
      </c>
      <c r="W1361" t="s">
        <v>2910</v>
      </c>
      <c r="X1361" t="s">
        <v>2857</v>
      </c>
    </row>
    <row r="1362" spans="1:24" hidden="1" x14ac:dyDescent="0.25">
      <c r="A1362">
        <v>10275</v>
      </c>
      <c r="B1362">
        <v>35</v>
      </c>
      <c r="C1362" s="2">
        <v>90.39</v>
      </c>
      <c r="D1362" s="3">
        <v>9</v>
      </c>
      <c r="E1362" s="4">
        <f>Table1[[#This Row],[PRICEEACH]]*Table1[[#This Row],[QUANTITYORDERED]]</f>
        <v>3163.65</v>
      </c>
      <c r="F1362" s="1">
        <v>38175</v>
      </c>
      <c r="G1362" s="12" t="s">
        <v>2848</v>
      </c>
      <c r="H1362">
        <v>3</v>
      </c>
      <c r="I1362">
        <v>7</v>
      </c>
      <c r="J1362" s="3">
        <v>2004</v>
      </c>
      <c r="K1362" s="3" t="s">
        <v>3181</v>
      </c>
      <c r="L1362">
        <v>84</v>
      </c>
      <c r="M1362" t="s">
        <v>3201</v>
      </c>
      <c r="N1362" t="s">
        <v>3310</v>
      </c>
      <c r="O1362" s="10" t="s">
        <v>2906</v>
      </c>
      <c r="P1362" t="s">
        <v>2907</v>
      </c>
      <c r="Q1362" t="s">
        <v>2908</v>
      </c>
      <c r="R1362" t="s">
        <v>3519</v>
      </c>
      <c r="S1362" t="s">
        <v>2860</v>
      </c>
      <c r="T1362">
        <v>44000</v>
      </c>
      <c r="U1362" t="s">
        <v>2861</v>
      </c>
      <c r="V1362" t="s">
        <v>2909</v>
      </c>
      <c r="W1362" t="s">
        <v>2910</v>
      </c>
      <c r="X1362" t="s">
        <v>2867</v>
      </c>
    </row>
    <row r="1363" spans="1:24" hidden="1" x14ac:dyDescent="0.25">
      <c r="A1363">
        <v>10275</v>
      </c>
      <c r="B1363">
        <v>43</v>
      </c>
      <c r="C1363" s="2">
        <v>73.599999999999994</v>
      </c>
      <c r="D1363" s="3">
        <v>15</v>
      </c>
      <c r="E1363" s="4">
        <f>Table1[[#This Row],[PRICEEACH]]*Table1[[#This Row],[QUANTITYORDERED]]</f>
        <v>3164.7999999999997</v>
      </c>
      <c r="F1363" s="1">
        <v>38175</v>
      </c>
      <c r="G1363" s="12" t="s">
        <v>2848</v>
      </c>
      <c r="H1363">
        <v>3</v>
      </c>
      <c r="I1363">
        <v>7</v>
      </c>
      <c r="J1363" s="3">
        <v>2004</v>
      </c>
      <c r="K1363" s="3" t="s">
        <v>3181</v>
      </c>
      <c r="L1363">
        <v>80</v>
      </c>
      <c r="M1363" t="s">
        <v>3276</v>
      </c>
      <c r="N1363" t="s">
        <v>3310</v>
      </c>
      <c r="O1363" s="10" t="s">
        <v>2906</v>
      </c>
      <c r="P1363" t="s">
        <v>2907</v>
      </c>
      <c r="Q1363" t="s">
        <v>2908</v>
      </c>
      <c r="R1363" t="s">
        <v>3519</v>
      </c>
      <c r="S1363" t="s">
        <v>2860</v>
      </c>
      <c r="T1363">
        <v>44000</v>
      </c>
      <c r="U1363" t="s">
        <v>2861</v>
      </c>
      <c r="V1363" t="s">
        <v>2909</v>
      </c>
      <c r="W1363" t="s">
        <v>2910</v>
      </c>
      <c r="X1363" t="s">
        <v>2867</v>
      </c>
    </row>
    <row r="1364" spans="1:24" hidden="1" x14ac:dyDescent="0.25">
      <c r="A1364">
        <v>10275</v>
      </c>
      <c r="B1364">
        <v>41</v>
      </c>
      <c r="C1364" s="2">
        <v>81.89</v>
      </c>
      <c r="D1364" s="3">
        <v>18</v>
      </c>
      <c r="E1364" s="4">
        <f>Table1[[#This Row],[PRICEEACH]]*Table1[[#This Row],[QUANTITYORDERED]]</f>
        <v>3357.4900000000002</v>
      </c>
      <c r="F1364" s="1">
        <v>38175</v>
      </c>
      <c r="G1364" s="12" t="s">
        <v>2848</v>
      </c>
      <c r="H1364">
        <v>3</v>
      </c>
      <c r="I1364">
        <v>7</v>
      </c>
      <c r="J1364" s="3">
        <v>2004</v>
      </c>
      <c r="K1364" s="3" t="s">
        <v>3181</v>
      </c>
      <c r="L1364">
        <v>68</v>
      </c>
      <c r="M1364" t="s">
        <v>3250</v>
      </c>
      <c r="N1364" t="s">
        <v>3310</v>
      </c>
      <c r="O1364" s="10" t="s">
        <v>2906</v>
      </c>
      <c r="P1364" t="s">
        <v>2907</v>
      </c>
      <c r="Q1364" t="s">
        <v>2908</v>
      </c>
      <c r="R1364" t="s">
        <v>3519</v>
      </c>
      <c r="S1364" t="s">
        <v>2860</v>
      </c>
      <c r="T1364">
        <v>44000</v>
      </c>
      <c r="U1364" t="s">
        <v>2861</v>
      </c>
      <c r="V1364" t="s">
        <v>2909</v>
      </c>
      <c r="W1364" t="s">
        <v>2910</v>
      </c>
      <c r="X1364" t="s">
        <v>2867</v>
      </c>
    </row>
    <row r="1365" spans="1:24" hidden="1" x14ac:dyDescent="0.25">
      <c r="A1365">
        <v>10275</v>
      </c>
      <c r="B1365">
        <v>36</v>
      </c>
      <c r="C1365" s="2">
        <v>100</v>
      </c>
      <c r="D1365" s="3">
        <v>3</v>
      </c>
      <c r="E1365" s="4">
        <f>Table1[[#This Row],[PRICEEACH]]*Table1[[#This Row],[QUANTITYORDERED]]</f>
        <v>3600</v>
      </c>
      <c r="F1365" s="1">
        <v>38175</v>
      </c>
      <c r="G1365" s="12" t="s">
        <v>2848</v>
      </c>
      <c r="H1365">
        <v>3</v>
      </c>
      <c r="I1365">
        <v>7</v>
      </c>
      <c r="J1365" s="3">
        <v>2004</v>
      </c>
      <c r="K1365" s="3" t="s">
        <v>2849</v>
      </c>
      <c r="L1365">
        <v>193</v>
      </c>
      <c r="M1365" t="s">
        <v>3034</v>
      </c>
      <c r="N1365" t="s">
        <v>3310</v>
      </c>
      <c r="O1365" s="10" t="s">
        <v>2906</v>
      </c>
      <c r="P1365" t="s">
        <v>2907</v>
      </c>
      <c r="Q1365" t="s">
        <v>2908</v>
      </c>
      <c r="R1365" t="s">
        <v>3519</v>
      </c>
      <c r="S1365" t="s">
        <v>2860</v>
      </c>
      <c r="T1365">
        <v>44000</v>
      </c>
      <c r="U1365" t="s">
        <v>2861</v>
      </c>
      <c r="V1365" t="s">
        <v>2909</v>
      </c>
      <c r="W1365" t="s">
        <v>2910</v>
      </c>
      <c r="X1365" t="s">
        <v>2867</v>
      </c>
    </row>
    <row r="1366" spans="1:24" hidden="1" x14ac:dyDescent="0.25">
      <c r="A1366">
        <v>10275</v>
      </c>
      <c r="B1366">
        <v>39</v>
      </c>
      <c r="C1366" s="2">
        <v>100</v>
      </c>
      <c r="D1366" s="3">
        <v>16</v>
      </c>
      <c r="E1366" s="4">
        <f>Table1[[#This Row],[PRICEEACH]]*Table1[[#This Row],[QUANTITYORDERED]]</f>
        <v>3900</v>
      </c>
      <c r="F1366" s="1">
        <v>38175</v>
      </c>
      <c r="G1366" s="12" t="s">
        <v>2848</v>
      </c>
      <c r="H1366">
        <v>3</v>
      </c>
      <c r="I1366">
        <v>7</v>
      </c>
      <c r="J1366" s="3">
        <v>2004</v>
      </c>
      <c r="K1366" s="3" t="s">
        <v>3181</v>
      </c>
      <c r="L1366">
        <v>99</v>
      </c>
      <c r="M1366" t="s">
        <v>3272</v>
      </c>
      <c r="N1366" t="s">
        <v>3310</v>
      </c>
      <c r="O1366" s="10" t="s">
        <v>2906</v>
      </c>
      <c r="P1366" t="s">
        <v>2907</v>
      </c>
      <c r="Q1366" t="s">
        <v>2908</v>
      </c>
      <c r="R1366" t="s">
        <v>3519</v>
      </c>
      <c r="S1366" t="s">
        <v>2860</v>
      </c>
      <c r="T1366">
        <v>44000</v>
      </c>
      <c r="U1366" t="s">
        <v>2861</v>
      </c>
      <c r="V1366" t="s">
        <v>2909</v>
      </c>
      <c r="W1366" t="s">
        <v>2910</v>
      </c>
      <c r="X1366" t="s">
        <v>2867</v>
      </c>
    </row>
    <row r="1367" spans="1:24" hidden="1" x14ac:dyDescent="0.25">
      <c r="A1367">
        <v>10275</v>
      </c>
      <c r="B1367">
        <v>45</v>
      </c>
      <c r="C1367" s="2">
        <v>92.83</v>
      </c>
      <c r="D1367" s="3">
        <v>1</v>
      </c>
      <c r="E1367" s="4">
        <f>Table1[[#This Row],[PRICEEACH]]*Table1[[#This Row],[QUANTITYORDERED]]</f>
        <v>4177.3500000000004</v>
      </c>
      <c r="F1367" s="1">
        <v>38175</v>
      </c>
      <c r="G1367" s="12" t="s">
        <v>2848</v>
      </c>
      <c r="H1367">
        <v>3</v>
      </c>
      <c r="I1367">
        <v>7</v>
      </c>
      <c r="J1367" s="3">
        <v>2004</v>
      </c>
      <c r="K1367" s="3" t="s">
        <v>2849</v>
      </c>
      <c r="L1367">
        <v>95</v>
      </c>
      <c r="M1367" t="s">
        <v>2850</v>
      </c>
      <c r="N1367" t="s">
        <v>3310</v>
      </c>
      <c r="O1367" s="10" t="s">
        <v>2906</v>
      </c>
      <c r="P1367" t="s">
        <v>2907</v>
      </c>
      <c r="Q1367" t="s">
        <v>2908</v>
      </c>
      <c r="R1367" t="s">
        <v>3519</v>
      </c>
      <c r="S1367" t="s">
        <v>2860</v>
      </c>
      <c r="T1367">
        <v>44000</v>
      </c>
      <c r="U1367" t="s">
        <v>2861</v>
      </c>
      <c r="V1367" t="s">
        <v>2909</v>
      </c>
      <c r="W1367" t="s">
        <v>2910</v>
      </c>
      <c r="X1367" t="s">
        <v>2867</v>
      </c>
    </row>
    <row r="1368" spans="1:24" hidden="1" x14ac:dyDescent="0.25">
      <c r="A1368">
        <v>10275</v>
      </c>
      <c r="B1368">
        <v>48</v>
      </c>
      <c r="C1368" s="2">
        <v>100</v>
      </c>
      <c r="D1368" s="3">
        <v>8</v>
      </c>
      <c r="E1368" s="4">
        <f>Table1[[#This Row],[PRICEEACH]]*Table1[[#This Row],[QUANTITYORDERED]]</f>
        <v>4800</v>
      </c>
      <c r="F1368" s="1">
        <v>38175</v>
      </c>
      <c r="G1368" s="12" t="s">
        <v>2848</v>
      </c>
      <c r="H1368">
        <v>3</v>
      </c>
      <c r="I1368">
        <v>7</v>
      </c>
      <c r="J1368" s="3">
        <v>2004</v>
      </c>
      <c r="K1368" s="3" t="s">
        <v>3181</v>
      </c>
      <c r="L1368">
        <v>118</v>
      </c>
      <c r="M1368" t="s">
        <v>3275</v>
      </c>
      <c r="N1368" t="s">
        <v>3310</v>
      </c>
      <c r="O1368" s="10" t="s">
        <v>2906</v>
      </c>
      <c r="P1368" t="s">
        <v>2907</v>
      </c>
      <c r="Q1368" t="s">
        <v>2908</v>
      </c>
      <c r="R1368" t="s">
        <v>3519</v>
      </c>
      <c r="S1368" t="s">
        <v>2860</v>
      </c>
      <c r="T1368">
        <v>44000</v>
      </c>
      <c r="U1368" t="s">
        <v>2861</v>
      </c>
      <c r="V1368" t="s">
        <v>2909</v>
      </c>
      <c r="W1368" t="s">
        <v>2910</v>
      </c>
      <c r="X1368" t="s">
        <v>2867</v>
      </c>
    </row>
    <row r="1369" spans="1:24" hidden="1" x14ac:dyDescent="0.25">
      <c r="A1369">
        <v>10141</v>
      </c>
      <c r="B1369">
        <v>21</v>
      </c>
      <c r="C1369" s="2">
        <v>100</v>
      </c>
      <c r="D1369" s="3">
        <v>5</v>
      </c>
      <c r="E1369" s="4">
        <f>Table1[[#This Row],[PRICEEACH]]*Table1[[#This Row],[QUANTITYORDERED]]</f>
        <v>2100</v>
      </c>
      <c r="F1369" s="1">
        <v>37841</v>
      </c>
      <c r="G1369" s="12" t="s">
        <v>2848</v>
      </c>
      <c r="H1369">
        <v>3</v>
      </c>
      <c r="I1369">
        <v>8</v>
      </c>
      <c r="J1369" s="3">
        <v>2003</v>
      </c>
      <c r="K1369" s="3" t="s">
        <v>3454</v>
      </c>
      <c r="L1369">
        <v>118</v>
      </c>
      <c r="M1369" t="s">
        <v>3150</v>
      </c>
      <c r="N1369" t="s">
        <v>3442</v>
      </c>
      <c r="O1369" s="10" t="s">
        <v>3443</v>
      </c>
      <c r="P1369" t="s">
        <v>3121</v>
      </c>
      <c r="Q1369" t="s">
        <v>3122</v>
      </c>
      <c r="R1369" t="s">
        <v>3508</v>
      </c>
      <c r="S1369" t="s">
        <v>2917</v>
      </c>
      <c r="T1369" t="s">
        <v>3123</v>
      </c>
      <c r="U1369" t="s">
        <v>2861</v>
      </c>
      <c r="V1369" t="s">
        <v>3120</v>
      </c>
      <c r="W1369" t="s">
        <v>3124</v>
      </c>
      <c r="X1369" t="s">
        <v>2857</v>
      </c>
    </row>
    <row r="1370" spans="1:24" hidden="1" x14ac:dyDescent="0.25">
      <c r="A1370">
        <v>10141</v>
      </c>
      <c r="B1370">
        <v>34</v>
      </c>
      <c r="C1370" s="2">
        <v>100</v>
      </c>
      <c r="D1370" s="3">
        <v>9</v>
      </c>
      <c r="E1370" s="4">
        <f>Table1[[#This Row],[PRICEEACH]]*Table1[[#This Row],[QUANTITYORDERED]]</f>
        <v>3400</v>
      </c>
      <c r="F1370" s="1">
        <v>37841</v>
      </c>
      <c r="G1370" s="12" t="s">
        <v>2848</v>
      </c>
      <c r="H1370">
        <v>3</v>
      </c>
      <c r="I1370">
        <v>8</v>
      </c>
      <c r="J1370" s="3">
        <v>2003</v>
      </c>
      <c r="K1370" s="3" t="s">
        <v>3331</v>
      </c>
      <c r="L1370">
        <v>169</v>
      </c>
      <c r="M1370" t="s">
        <v>3211</v>
      </c>
      <c r="N1370" t="s">
        <v>3442</v>
      </c>
      <c r="O1370" s="10" t="s">
        <v>3443</v>
      </c>
      <c r="P1370" t="s">
        <v>3121</v>
      </c>
      <c r="Q1370" t="s">
        <v>3122</v>
      </c>
      <c r="R1370" t="s">
        <v>3508</v>
      </c>
      <c r="S1370" t="s">
        <v>2917</v>
      </c>
      <c r="T1370" t="s">
        <v>3123</v>
      </c>
      <c r="U1370" t="s">
        <v>2861</v>
      </c>
      <c r="V1370" t="s">
        <v>3120</v>
      </c>
      <c r="W1370" t="s">
        <v>3124</v>
      </c>
      <c r="X1370" t="s">
        <v>2867</v>
      </c>
    </row>
    <row r="1371" spans="1:24" hidden="1" x14ac:dyDescent="0.25">
      <c r="A1371">
        <v>10141</v>
      </c>
      <c r="B1371">
        <v>40</v>
      </c>
      <c r="C1371" s="2">
        <v>94.62</v>
      </c>
      <c r="D1371" s="3">
        <v>1</v>
      </c>
      <c r="E1371" s="4">
        <f>Table1[[#This Row],[PRICEEACH]]*Table1[[#This Row],[QUANTITYORDERED]]</f>
        <v>3784.8</v>
      </c>
      <c r="F1371" s="1">
        <v>37841</v>
      </c>
      <c r="G1371" s="12" t="s">
        <v>2848</v>
      </c>
      <c r="H1371">
        <v>3</v>
      </c>
      <c r="I1371">
        <v>8</v>
      </c>
      <c r="J1371" s="3">
        <v>2003</v>
      </c>
      <c r="K1371" s="3" t="s">
        <v>3331</v>
      </c>
      <c r="L1371">
        <v>118</v>
      </c>
      <c r="M1371" t="s">
        <v>3252</v>
      </c>
      <c r="N1371" t="s">
        <v>3442</v>
      </c>
      <c r="O1371" s="10" t="s">
        <v>3443</v>
      </c>
      <c r="P1371" t="s">
        <v>3121</v>
      </c>
      <c r="Q1371" t="s">
        <v>3122</v>
      </c>
      <c r="R1371" t="s">
        <v>3508</v>
      </c>
      <c r="S1371" t="s">
        <v>2917</v>
      </c>
      <c r="T1371" t="s">
        <v>3123</v>
      </c>
      <c r="U1371" t="s">
        <v>2861</v>
      </c>
      <c r="V1371" t="s">
        <v>3120</v>
      </c>
      <c r="W1371" t="s">
        <v>3124</v>
      </c>
      <c r="X1371" t="s">
        <v>2867</v>
      </c>
    </row>
    <row r="1372" spans="1:24" hidden="1" x14ac:dyDescent="0.25">
      <c r="A1372">
        <v>10141</v>
      </c>
      <c r="B1372">
        <v>39</v>
      </c>
      <c r="C1372" s="2">
        <v>100</v>
      </c>
      <c r="D1372" s="3">
        <v>4</v>
      </c>
      <c r="E1372" s="4">
        <f>Table1[[#This Row],[PRICEEACH]]*Table1[[#This Row],[QUANTITYORDERED]]</f>
        <v>3900</v>
      </c>
      <c r="F1372" s="1">
        <v>37841</v>
      </c>
      <c r="G1372" s="12" t="s">
        <v>2848</v>
      </c>
      <c r="H1372">
        <v>3</v>
      </c>
      <c r="I1372">
        <v>8</v>
      </c>
      <c r="J1372" s="3">
        <v>2003</v>
      </c>
      <c r="K1372" s="3" t="s">
        <v>3331</v>
      </c>
      <c r="L1372">
        <v>163</v>
      </c>
      <c r="M1372" t="s">
        <v>3196</v>
      </c>
      <c r="N1372" t="s">
        <v>3442</v>
      </c>
      <c r="O1372" s="10" t="s">
        <v>3443</v>
      </c>
      <c r="P1372" t="s">
        <v>3121</v>
      </c>
      <c r="Q1372" t="s">
        <v>3122</v>
      </c>
      <c r="R1372" t="s">
        <v>3508</v>
      </c>
      <c r="S1372" t="s">
        <v>2917</v>
      </c>
      <c r="T1372" t="s">
        <v>3123</v>
      </c>
      <c r="U1372" t="s">
        <v>2861</v>
      </c>
      <c r="V1372" t="s">
        <v>3120</v>
      </c>
      <c r="W1372" t="s">
        <v>3124</v>
      </c>
      <c r="X1372" t="s">
        <v>2867</v>
      </c>
    </row>
    <row r="1373" spans="1:24" hidden="1" x14ac:dyDescent="0.25">
      <c r="A1373">
        <v>10141</v>
      </c>
      <c r="B1373">
        <v>44</v>
      </c>
      <c r="C1373" s="2">
        <v>100</v>
      </c>
      <c r="D1373" s="3">
        <v>3</v>
      </c>
      <c r="E1373" s="4">
        <f>Table1[[#This Row],[PRICEEACH]]*Table1[[#This Row],[QUANTITYORDERED]]</f>
        <v>4400</v>
      </c>
      <c r="F1373" s="1">
        <v>37841</v>
      </c>
      <c r="G1373" s="12" t="s">
        <v>2848</v>
      </c>
      <c r="H1373">
        <v>3</v>
      </c>
      <c r="I1373">
        <v>8</v>
      </c>
      <c r="J1373" s="3">
        <v>2003</v>
      </c>
      <c r="K1373" s="3" t="s">
        <v>3454</v>
      </c>
      <c r="L1373">
        <v>115</v>
      </c>
      <c r="M1373" t="s">
        <v>3265</v>
      </c>
      <c r="N1373" t="s">
        <v>3442</v>
      </c>
      <c r="O1373" s="10" t="s">
        <v>3443</v>
      </c>
      <c r="P1373" t="s">
        <v>3121</v>
      </c>
      <c r="Q1373" t="s">
        <v>3122</v>
      </c>
      <c r="R1373" t="s">
        <v>3508</v>
      </c>
      <c r="S1373" t="s">
        <v>2917</v>
      </c>
      <c r="T1373" t="s">
        <v>3123</v>
      </c>
      <c r="U1373" t="s">
        <v>2861</v>
      </c>
      <c r="V1373" t="s">
        <v>3120</v>
      </c>
      <c r="W1373" t="s">
        <v>3124</v>
      </c>
      <c r="X1373" t="s">
        <v>2867</v>
      </c>
    </row>
    <row r="1374" spans="1:24" hidden="1" x14ac:dyDescent="0.25">
      <c r="A1374">
        <v>10141</v>
      </c>
      <c r="B1374">
        <v>47</v>
      </c>
      <c r="C1374" s="2">
        <v>100</v>
      </c>
      <c r="D1374" s="3">
        <v>8</v>
      </c>
      <c r="E1374" s="4">
        <f>Table1[[#This Row],[PRICEEACH]]*Table1[[#This Row],[QUANTITYORDERED]]</f>
        <v>4700</v>
      </c>
      <c r="F1374" s="1">
        <v>37841</v>
      </c>
      <c r="G1374" s="12" t="s">
        <v>2848</v>
      </c>
      <c r="H1374">
        <v>3</v>
      </c>
      <c r="I1374">
        <v>8</v>
      </c>
      <c r="J1374" s="3">
        <v>2003</v>
      </c>
      <c r="K1374" s="3" t="s">
        <v>3454</v>
      </c>
      <c r="L1374">
        <v>122</v>
      </c>
      <c r="M1374" t="s">
        <v>3198</v>
      </c>
      <c r="N1374" t="s">
        <v>3442</v>
      </c>
      <c r="O1374" s="10" t="s">
        <v>3443</v>
      </c>
      <c r="P1374" t="s">
        <v>3121</v>
      </c>
      <c r="Q1374" t="s">
        <v>3122</v>
      </c>
      <c r="R1374" t="s">
        <v>3508</v>
      </c>
      <c r="S1374" t="s">
        <v>2917</v>
      </c>
      <c r="T1374" t="s">
        <v>3123</v>
      </c>
      <c r="U1374" t="s">
        <v>2861</v>
      </c>
      <c r="V1374" t="s">
        <v>3120</v>
      </c>
      <c r="W1374" t="s">
        <v>3124</v>
      </c>
      <c r="X1374" t="s">
        <v>2867</v>
      </c>
    </row>
    <row r="1375" spans="1:24" hidden="1" x14ac:dyDescent="0.25">
      <c r="A1375">
        <v>10141</v>
      </c>
      <c r="B1375">
        <v>21</v>
      </c>
      <c r="C1375" s="2">
        <v>42.43</v>
      </c>
      <c r="D1375" s="3">
        <v>6</v>
      </c>
      <c r="E1375" s="4">
        <f>Table1[[#This Row],[PRICEEACH]]*Table1[[#This Row],[QUANTITYORDERED]]</f>
        <v>891.03</v>
      </c>
      <c r="F1375" s="1">
        <v>37841</v>
      </c>
      <c r="G1375" s="12" t="s">
        <v>2848</v>
      </c>
      <c r="H1375">
        <v>3</v>
      </c>
      <c r="I1375">
        <v>8</v>
      </c>
      <c r="J1375" s="3">
        <v>2003</v>
      </c>
      <c r="K1375" s="3" t="s">
        <v>3331</v>
      </c>
      <c r="L1375">
        <v>35</v>
      </c>
      <c r="M1375" t="s">
        <v>3239</v>
      </c>
      <c r="N1375" t="s">
        <v>3442</v>
      </c>
      <c r="O1375" s="10" t="s">
        <v>3443</v>
      </c>
      <c r="P1375" t="s">
        <v>3121</v>
      </c>
      <c r="Q1375" t="s">
        <v>3122</v>
      </c>
      <c r="R1375" t="s">
        <v>3508</v>
      </c>
      <c r="S1375" t="s">
        <v>2917</v>
      </c>
      <c r="T1375" t="s">
        <v>3123</v>
      </c>
      <c r="U1375" t="s">
        <v>2861</v>
      </c>
      <c r="V1375" t="s">
        <v>3120</v>
      </c>
      <c r="W1375" t="s">
        <v>3124</v>
      </c>
      <c r="X1375" t="s">
        <v>2857</v>
      </c>
    </row>
    <row r="1376" spans="1:24" hidden="1" x14ac:dyDescent="0.25">
      <c r="A1376">
        <v>10141</v>
      </c>
      <c r="B1376">
        <v>20</v>
      </c>
      <c r="C1376" s="2">
        <v>54.33</v>
      </c>
      <c r="D1376" s="3">
        <v>2</v>
      </c>
      <c r="E1376" s="4">
        <f>Table1[[#This Row],[PRICEEACH]]*Table1[[#This Row],[QUANTITYORDERED]]</f>
        <v>1086.5999999999999</v>
      </c>
      <c r="F1376" s="1">
        <v>37841</v>
      </c>
      <c r="G1376" s="12" t="s">
        <v>2848</v>
      </c>
      <c r="H1376">
        <v>3</v>
      </c>
      <c r="I1376">
        <v>8</v>
      </c>
      <c r="J1376" s="3">
        <v>2003</v>
      </c>
      <c r="K1376" s="3" t="s">
        <v>3331</v>
      </c>
      <c r="L1376">
        <v>57</v>
      </c>
      <c r="M1376" t="s">
        <v>3228</v>
      </c>
      <c r="N1376" t="s">
        <v>3442</v>
      </c>
      <c r="O1376" s="10" t="s">
        <v>3443</v>
      </c>
      <c r="P1376" t="s">
        <v>3121</v>
      </c>
      <c r="Q1376" t="s">
        <v>3122</v>
      </c>
      <c r="R1376" t="s">
        <v>3508</v>
      </c>
      <c r="S1376" t="s">
        <v>2917</v>
      </c>
      <c r="T1376" t="s">
        <v>3123</v>
      </c>
      <c r="U1376" t="s">
        <v>2861</v>
      </c>
      <c r="V1376" t="s">
        <v>3120</v>
      </c>
      <c r="W1376" t="s">
        <v>3124</v>
      </c>
      <c r="X1376" t="s">
        <v>2857</v>
      </c>
    </row>
    <row r="1377" spans="1:24" hidden="1" x14ac:dyDescent="0.25">
      <c r="A1377">
        <v>10141</v>
      </c>
      <c r="B1377">
        <v>24</v>
      </c>
      <c r="C1377" s="2">
        <v>45.99</v>
      </c>
      <c r="D1377" s="3">
        <v>7</v>
      </c>
      <c r="E1377" s="4">
        <f>Table1[[#This Row],[PRICEEACH]]*Table1[[#This Row],[QUANTITYORDERED]]</f>
        <v>1103.76</v>
      </c>
      <c r="F1377" s="1">
        <v>37841</v>
      </c>
      <c r="G1377" s="12" t="s">
        <v>2848</v>
      </c>
      <c r="H1377">
        <v>3</v>
      </c>
      <c r="I1377">
        <v>8</v>
      </c>
      <c r="J1377" s="3">
        <v>2003</v>
      </c>
      <c r="K1377" s="3" t="s">
        <v>3454</v>
      </c>
      <c r="L1377">
        <v>54</v>
      </c>
      <c r="M1377" t="s">
        <v>3259</v>
      </c>
      <c r="N1377" t="s">
        <v>3442</v>
      </c>
      <c r="O1377" s="10" t="s">
        <v>3443</v>
      </c>
      <c r="P1377" t="s">
        <v>3121</v>
      </c>
      <c r="Q1377" t="s">
        <v>3122</v>
      </c>
      <c r="R1377" t="s">
        <v>3508</v>
      </c>
      <c r="S1377" t="s">
        <v>2917</v>
      </c>
      <c r="T1377" t="s">
        <v>3123</v>
      </c>
      <c r="U1377" t="s">
        <v>2861</v>
      </c>
      <c r="V1377" t="s">
        <v>3120</v>
      </c>
      <c r="W1377" t="s">
        <v>3124</v>
      </c>
      <c r="X1377" t="s">
        <v>2857</v>
      </c>
    </row>
    <row r="1378" spans="1:24" hidden="1" x14ac:dyDescent="0.25">
      <c r="A1378">
        <v>10142</v>
      </c>
      <c r="B1378">
        <v>24</v>
      </c>
      <c r="C1378" s="2">
        <v>70.22</v>
      </c>
      <c r="D1378" s="3">
        <v>7</v>
      </c>
      <c r="E1378" s="4">
        <f>Table1[[#This Row],[PRICEEACH]]*Table1[[#This Row],[QUANTITYORDERED]]</f>
        <v>1685.28</v>
      </c>
      <c r="F1378" s="1">
        <v>37841</v>
      </c>
      <c r="G1378" s="12" t="s">
        <v>2848</v>
      </c>
      <c r="H1378">
        <v>3</v>
      </c>
      <c r="I1378">
        <v>8</v>
      </c>
      <c r="J1378" s="3">
        <v>2003</v>
      </c>
      <c r="K1378" s="3" t="s">
        <v>3468</v>
      </c>
      <c r="L1378">
        <v>87</v>
      </c>
      <c r="M1378" t="s">
        <v>3222</v>
      </c>
      <c r="N1378" t="s">
        <v>3361</v>
      </c>
      <c r="O1378" s="10">
        <v>4155551450</v>
      </c>
      <c r="P1378" t="s">
        <v>3362</v>
      </c>
      <c r="Q1378" t="s">
        <v>3363</v>
      </c>
      <c r="R1378" t="s">
        <v>2870</v>
      </c>
      <c r="S1378" t="s">
        <v>2853</v>
      </c>
      <c r="T1378">
        <v>97562</v>
      </c>
      <c r="U1378" t="s">
        <v>2854</v>
      </c>
      <c r="V1378" t="s">
        <v>3010</v>
      </c>
      <c r="W1378" t="s">
        <v>3011</v>
      </c>
      <c r="X1378" t="s">
        <v>2857</v>
      </c>
    </row>
    <row r="1379" spans="1:24" hidden="1" x14ac:dyDescent="0.25">
      <c r="A1379">
        <v>10142</v>
      </c>
      <c r="B1379">
        <v>39</v>
      </c>
      <c r="C1379" s="2">
        <v>44.23</v>
      </c>
      <c r="D1379" s="3">
        <v>5</v>
      </c>
      <c r="E1379" s="4">
        <f>Table1[[#This Row],[PRICEEACH]]*Table1[[#This Row],[QUANTITYORDERED]]</f>
        <v>1724.9699999999998</v>
      </c>
      <c r="F1379" s="1">
        <v>37841</v>
      </c>
      <c r="G1379" s="12" t="s">
        <v>2848</v>
      </c>
      <c r="H1379">
        <v>3</v>
      </c>
      <c r="I1379">
        <v>8</v>
      </c>
      <c r="J1379" s="3">
        <v>2003</v>
      </c>
      <c r="K1379" s="3" t="s">
        <v>3207</v>
      </c>
      <c r="L1379">
        <v>54</v>
      </c>
      <c r="M1379" t="s">
        <v>3281</v>
      </c>
      <c r="N1379" t="s">
        <v>3361</v>
      </c>
      <c r="O1379" s="10">
        <v>4155551450</v>
      </c>
      <c r="P1379" t="s">
        <v>3362</v>
      </c>
      <c r="Q1379" t="s">
        <v>3363</v>
      </c>
      <c r="R1379" t="s">
        <v>2870</v>
      </c>
      <c r="S1379" t="s">
        <v>2853</v>
      </c>
      <c r="T1379">
        <v>97562</v>
      </c>
      <c r="U1379" t="s">
        <v>2854</v>
      </c>
      <c r="V1379" t="s">
        <v>3010</v>
      </c>
      <c r="W1379" t="s">
        <v>3011</v>
      </c>
      <c r="X1379" t="s">
        <v>2857</v>
      </c>
    </row>
    <row r="1380" spans="1:24" hidden="1" x14ac:dyDescent="0.25">
      <c r="A1380">
        <v>10142</v>
      </c>
      <c r="B1380">
        <v>42</v>
      </c>
      <c r="C1380" s="2">
        <v>49.79</v>
      </c>
      <c r="D1380" s="3">
        <v>14</v>
      </c>
      <c r="E1380" s="4">
        <f>Table1[[#This Row],[PRICEEACH]]*Table1[[#This Row],[QUANTITYORDERED]]</f>
        <v>2091.1799999999998</v>
      </c>
      <c r="F1380" s="1">
        <v>37841</v>
      </c>
      <c r="G1380" s="12" t="s">
        <v>2848</v>
      </c>
      <c r="H1380">
        <v>3</v>
      </c>
      <c r="I1380">
        <v>8</v>
      </c>
      <c r="J1380" s="3">
        <v>2003</v>
      </c>
      <c r="K1380" s="3" t="s">
        <v>3212</v>
      </c>
      <c r="L1380">
        <v>58</v>
      </c>
      <c r="M1380" t="s">
        <v>3266</v>
      </c>
      <c r="N1380" t="s">
        <v>3361</v>
      </c>
      <c r="O1380" s="10">
        <v>4155551450</v>
      </c>
      <c r="P1380" t="s">
        <v>3362</v>
      </c>
      <c r="Q1380" t="s">
        <v>3363</v>
      </c>
      <c r="R1380" t="s">
        <v>2870</v>
      </c>
      <c r="S1380" t="s">
        <v>2853</v>
      </c>
      <c r="T1380">
        <v>97562</v>
      </c>
      <c r="U1380" t="s">
        <v>2854</v>
      </c>
      <c r="V1380" t="s">
        <v>3010</v>
      </c>
      <c r="W1380" t="s">
        <v>3011</v>
      </c>
      <c r="X1380" t="s">
        <v>2857</v>
      </c>
    </row>
    <row r="1381" spans="1:24" hidden="1" x14ac:dyDescent="0.25">
      <c r="A1381">
        <v>10142</v>
      </c>
      <c r="B1381">
        <v>21</v>
      </c>
      <c r="C1381" s="2">
        <v>100</v>
      </c>
      <c r="D1381" s="3">
        <v>3</v>
      </c>
      <c r="E1381" s="4">
        <f>Table1[[#This Row],[PRICEEACH]]*Table1[[#This Row],[QUANTITYORDERED]]</f>
        <v>2100</v>
      </c>
      <c r="F1381" s="1">
        <v>37841</v>
      </c>
      <c r="G1381" s="12" t="s">
        <v>2848</v>
      </c>
      <c r="H1381">
        <v>3</v>
      </c>
      <c r="I1381">
        <v>8</v>
      </c>
      <c r="J1381" s="3">
        <v>2003</v>
      </c>
      <c r="K1381" s="3" t="s">
        <v>3207</v>
      </c>
      <c r="L1381">
        <v>100</v>
      </c>
      <c r="M1381" t="s">
        <v>3277</v>
      </c>
      <c r="N1381" t="s">
        <v>3361</v>
      </c>
      <c r="O1381" s="10">
        <v>4155551450</v>
      </c>
      <c r="P1381" t="s">
        <v>3362</v>
      </c>
      <c r="Q1381" t="s">
        <v>3363</v>
      </c>
      <c r="R1381" t="s">
        <v>2870</v>
      </c>
      <c r="S1381" t="s">
        <v>2853</v>
      </c>
      <c r="T1381">
        <v>97562</v>
      </c>
      <c r="U1381" t="s">
        <v>2854</v>
      </c>
      <c r="V1381" t="s">
        <v>3010</v>
      </c>
      <c r="W1381" t="s">
        <v>3011</v>
      </c>
      <c r="X1381" t="s">
        <v>2857</v>
      </c>
    </row>
    <row r="1382" spans="1:24" hidden="1" x14ac:dyDescent="0.25">
      <c r="A1382">
        <v>10142</v>
      </c>
      <c r="B1382">
        <v>22</v>
      </c>
      <c r="C1382" s="2">
        <v>97.81</v>
      </c>
      <c r="D1382" s="3">
        <v>10</v>
      </c>
      <c r="E1382" s="4">
        <f>Table1[[#This Row],[PRICEEACH]]*Table1[[#This Row],[QUANTITYORDERED]]</f>
        <v>2151.8200000000002</v>
      </c>
      <c r="F1382" s="1">
        <v>37841</v>
      </c>
      <c r="G1382" s="12" t="s">
        <v>2848</v>
      </c>
      <c r="H1382">
        <v>3</v>
      </c>
      <c r="I1382">
        <v>8</v>
      </c>
      <c r="J1382" s="3">
        <v>2003</v>
      </c>
      <c r="K1382" s="3" t="s">
        <v>3212</v>
      </c>
      <c r="L1382">
        <v>100</v>
      </c>
      <c r="M1382" t="s">
        <v>3213</v>
      </c>
      <c r="N1382" t="s">
        <v>3361</v>
      </c>
      <c r="O1382" s="10">
        <v>4155551450</v>
      </c>
      <c r="P1382" t="s">
        <v>3362</v>
      </c>
      <c r="Q1382" t="s">
        <v>3363</v>
      </c>
      <c r="R1382" t="s">
        <v>2870</v>
      </c>
      <c r="S1382" t="s">
        <v>2853</v>
      </c>
      <c r="T1382">
        <v>97562</v>
      </c>
      <c r="U1382" t="s">
        <v>2854</v>
      </c>
      <c r="V1382" t="s">
        <v>3010</v>
      </c>
      <c r="W1382" t="s">
        <v>3011</v>
      </c>
      <c r="X1382" t="s">
        <v>2857</v>
      </c>
    </row>
    <row r="1383" spans="1:24" hidden="1" x14ac:dyDescent="0.25">
      <c r="A1383">
        <v>10142</v>
      </c>
      <c r="B1383">
        <v>24</v>
      </c>
      <c r="C1383" s="2">
        <v>100</v>
      </c>
      <c r="D1383" s="3">
        <v>15</v>
      </c>
      <c r="E1383" s="4">
        <f>Table1[[#This Row],[PRICEEACH]]*Table1[[#This Row],[QUANTITYORDERED]]</f>
        <v>2400</v>
      </c>
      <c r="F1383" s="1">
        <v>37841</v>
      </c>
      <c r="G1383" s="12" t="s">
        <v>2848</v>
      </c>
      <c r="H1383">
        <v>3</v>
      </c>
      <c r="I1383">
        <v>8</v>
      </c>
      <c r="J1383" s="3">
        <v>2003</v>
      </c>
      <c r="K1383" s="3" t="s">
        <v>3331</v>
      </c>
      <c r="L1383">
        <v>143</v>
      </c>
      <c r="M1383" t="s">
        <v>3220</v>
      </c>
      <c r="N1383" t="s">
        <v>3361</v>
      </c>
      <c r="O1383" s="10">
        <v>4155551450</v>
      </c>
      <c r="P1383" t="s">
        <v>3362</v>
      </c>
      <c r="Q1383" t="s">
        <v>3363</v>
      </c>
      <c r="R1383" t="s">
        <v>2870</v>
      </c>
      <c r="S1383" t="s">
        <v>2853</v>
      </c>
      <c r="T1383">
        <v>97562</v>
      </c>
      <c r="U1383" t="s">
        <v>2854</v>
      </c>
      <c r="V1383" t="s">
        <v>3010</v>
      </c>
      <c r="W1383" t="s">
        <v>3011</v>
      </c>
      <c r="X1383" t="s">
        <v>2867</v>
      </c>
    </row>
    <row r="1384" spans="1:24" hidden="1" x14ac:dyDescent="0.25">
      <c r="A1384">
        <v>10142</v>
      </c>
      <c r="B1384">
        <v>41</v>
      </c>
      <c r="C1384" s="2">
        <v>64</v>
      </c>
      <c r="D1384" s="3">
        <v>2</v>
      </c>
      <c r="E1384" s="4">
        <f>Table1[[#This Row],[PRICEEACH]]*Table1[[#This Row],[QUANTITYORDERED]]</f>
        <v>2624</v>
      </c>
      <c r="F1384" s="1">
        <v>37841</v>
      </c>
      <c r="G1384" s="12" t="s">
        <v>2848</v>
      </c>
      <c r="H1384">
        <v>3</v>
      </c>
      <c r="I1384">
        <v>8</v>
      </c>
      <c r="J1384" s="3">
        <v>2003</v>
      </c>
      <c r="K1384" s="3" t="s">
        <v>3207</v>
      </c>
      <c r="L1384">
        <v>66</v>
      </c>
      <c r="M1384" t="s">
        <v>3268</v>
      </c>
      <c r="N1384" t="s">
        <v>3361</v>
      </c>
      <c r="O1384" s="10">
        <v>4155551450</v>
      </c>
      <c r="P1384" t="s">
        <v>3362</v>
      </c>
      <c r="Q1384" t="s">
        <v>3363</v>
      </c>
      <c r="R1384" t="s">
        <v>2870</v>
      </c>
      <c r="S1384" t="s">
        <v>2853</v>
      </c>
      <c r="T1384">
        <v>97562</v>
      </c>
      <c r="U1384" t="s">
        <v>2854</v>
      </c>
      <c r="V1384" t="s">
        <v>3010</v>
      </c>
      <c r="W1384" t="s">
        <v>3011</v>
      </c>
      <c r="X1384" t="s">
        <v>2857</v>
      </c>
    </row>
    <row r="1385" spans="1:24" hidden="1" x14ac:dyDescent="0.25">
      <c r="A1385">
        <v>10142</v>
      </c>
      <c r="B1385">
        <v>42</v>
      </c>
      <c r="C1385" s="2">
        <v>74.569999999999993</v>
      </c>
      <c r="D1385" s="3">
        <v>16</v>
      </c>
      <c r="E1385" s="4">
        <f>Table1[[#This Row],[PRICEEACH]]*Table1[[#This Row],[QUANTITYORDERED]]</f>
        <v>3131.9399999999996</v>
      </c>
      <c r="F1385" s="1">
        <v>37841</v>
      </c>
      <c r="G1385" s="12" t="s">
        <v>2848</v>
      </c>
      <c r="H1385">
        <v>3</v>
      </c>
      <c r="I1385">
        <v>8</v>
      </c>
      <c r="J1385" s="3">
        <v>2003</v>
      </c>
      <c r="K1385" s="3" t="s">
        <v>3212</v>
      </c>
      <c r="L1385">
        <v>62</v>
      </c>
      <c r="M1385" t="s">
        <v>3260</v>
      </c>
      <c r="N1385" t="s">
        <v>3361</v>
      </c>
      <c r="O1385" s="10">
        <v>4155551450</v>
      </c>
      <c r="P1385" t="s">
        <v>3362</v>
      </c>
      <c r="Q1385" t="s">
        <v>3363</v>
      </c>
      <c r="R1385" t="s">
        <v>2870</v>
      </c>
      <c r="S1385" t="s">
        <v>2853</v>
      </c>
      <c r="T1385">
        <v>97562</v>
      </c>
      <c r="U1385" t="s">
        <v>2854</v>
      </c>
      <c r="V1385" t="s">
        <v>3010</v>
      </c>
      <c r="W1385" t="s">
        <v>3011</v>
      </c>
      <c r="X1385" t="s">
        <v>2867</v>
      </c>
    </row>
    <row r="1386" spans="1:24" hidden="1" x14ac:dyDescent="0.25">
      <c r="A1386">
        <v>10142</v>
      </c>
      <c r="B1386">
        <v>38</v>
      </c>
      <c r="C1386" s="2">
        <v>85.41</v>
      </c>
      <c r="D1386" s="3">
        <v>4</v>
      </c>
      <c r="E1386" s="4">
        <f>Table1[[#This Row],[PRICEEACH]]*Table1[[#This Row],[QUANTITYORDERED]]</f>
        <v>3245.58</v>
      </c>
      <c r="F1386" s="1">
        <v>37841</v>
      </c>
      <c r="G1386" s="12" t="s">
        <v>2848</v>
      </c>
      <c r="H1386">
        <v>3</v>
      </c>
      <c r="I1386">
        <v>8</v>
      </c>
      <c r="J1386" s="3">
        <v>2003</v>
      </c>
      <c r="K1386" s="3" t="s">
        <v>3207</v>
      </c>
      <c r="L1386">
        <v>99</v>
      </c>
      <c r="M1386" t="s">
        <v>3278</v>
      </c>
      <c r="N1386" t="s">
        <v>3361</v>
      </c>
      <c r="O1386" s="10">
        <v>4155551450</v>
      </c>
      <c r="P1386" t="s">
        <v>3362</v>
      </c>
      <c r="Q1386" t="s">
        <v>3363</v>
      </c>
      <c r="R1386" t="s">
        <v>2870</v>
      </c>
      <c r="S1386" t="s">
        <v>2853</v>
      </c>
      <c r="T1386">
        <v>97562</v>
      </c>
      <c r="U1386" t="s">
        <v>2854</v>
      </c>
      <c r="V1386" t="s">
        <v>3010</v>
      </c>
      <c r="W1386" t="s">
        <v>3011</v>
      </c>
      <c r="X1386" t="s">
        <v>2867</v>
      </c>
    </row>
    <row r="1387" spans="1:24" hidden="1" x14ac:dyDescent="0.25">
      <c r="A1387">
        <v>10142</v>
      </c>
      <c r="B1387">
        <v>33</v>
      </c>
      <c r="C1387" s="2">
        <v>100</v>
      </c>
      <c r="D1387" s="3">
        <v>12</v>
      </c>
      <c r="E1387" s="4">
        <f>Table1[[#This Row],[PRICEEACH]]*Table1[[#This Row],[QUANTITYORDERED]]</f>
        <v>3300</v>
      </c>
      <c r="F1387" s="1">
        <v>37841</v>
      </c>
      <c r="G1387" s="12" t="s">
        <v>2848</v>
      </c>
      <c r="H1387">
        <v>3</v>
      </c>
      <c r="I1387">
        <v>8</v>
      </c>
      <c r="J1387" s="3">
        <v>2003</v>
      </c>
      <c r="K1387" s="3" t="s">
        <v>3331</v>
      </c>
      <c r="L1387">
        <v>207</v>
      </c>
      <c r="M1387" t="s">
        <v>3125</v>
      </c>
      <c r="N1387" t="s">
        <v>3361</v>
      </c>
      <c r="O1387" s="10">
        <v>4155551450</v>
      </c>
      <c r="P1387" t="s">
        <v>3362</v>
      </c>
      <c r="Q1387" t="s">
        <v>3363</v>
      </c>
      <c r="R1387" t="s">
        <v>2870</v>
      </c>
      <c r="S1387" t="s">
        <v>2853</v>
      </c>
      <c r="T1387">
        <v>97562</v>
      </c>
      <c r="U1387" t="s">
        <v>2854</v>
      </c>
      <c r="V1387" t="s">
        <v>3010</v>
      </c>
      <c r="W1387" t="s">
        <v>3011</v>
      </c>
      <c r="X1387" t="s">
        <v>2931</v>
      </c>
    </row>
    <row r="1388" spans="1:24" hidden="1" x14ac:dyDescent="0.25">
      <c r="A1388">
        <v>10142</v>
      </c>
      <c r="B1388">
        <v>33</v>
      </c>
      <c r="C1388" s="2">
        <v>100</v>
      </c>
      <c r="D1388" s="3">
        <v>13</v>
      </c>
      <c r="E1388" s="4">
        <f>Table1[[#This Row],[PRICEEACH]]*Table1[[#This Row],[QUANTITYORDERED]]</f>
        <v>3300</v>
      </c>
      <c r="F1388" s="1">
        <v>37841</v>
      </c>
      <c r="G1388" s="12" t="s">
        <v>2848</v>
      </c>
      <c r="H1388">
        <v>3</v>
      </c>
      <c r="I1388">
        <v>8</v>
      </c>
      <c r="J1388" s="3">
        <v>2003</v>
      </c>
      <c r="K1388" s="3" t="s">
        <v>3331</v>
      </c>
      <c r="L1388">
        <v>151</v>
      </c>
      <c r="M1388" t="s">
        <v>3145</v>
      </c>
      <c r="N1388" t="s">
        <v>3361</v>
      </c>
      <c r="O1388" s="10">
        <v>4155551450</v>
      </c>
      <c r="P1388" t="s">
        <v>3362</v>
      </c>
      <c r="Q1388" t="s">
        <v>3363</v>
      </c>
      <c r="R1388" t="s">
        <v>2870</v>
      </c>
      <c r="S1388" t="s">
        <v>2853</v>
      </c>
      <c r="T1388">
        <v>97562</v>
      </c>
      <c r="U1388" t="s">
        <v>2854</v>
      </c>
      <c r="V1388" t="s">
        <v>3010</v>
      </c>
      <c r="W1388" t="s">
        <v>3011</v>
      </c>
      <c r="X1388" t="s">
        <v>2867</v>
      </c>
    </row>
    <row r="1389" spans="1:24" hidden="1" x14ac:dyDescent="0.25">
      <c r="A1389">
        <v>10142</v>
      </c>
      <c r="B1389">
        <v>33</v>
      </c>
      <c r="C1389" s="2">
        <v>100</v>
      </c>
      <c r="D1389" s="3">
        <v>6</v>
      </c>
      <c r="E1389" s="4">
        <f>Table1[[#This Row],[PRICEEACH]]*Table1[[#This Row],[QUANTITYORDERED]]</f>
        <v>3300</v>
      </c>
      <c r="F1389" s="1">
        <v>37841</v>
      </c>
      <c r="G1389" s="12" t="s">
        <v>2848</v>
      </c>
      <c r="H1389">
        <v>3</v>
      </c>
      <c r="I1389">
        <v>8</v>
      </c>
      <c r="J1389" s="3">
        <v>2003</v>
      </c>
      <c r="K1389" s="3" t="s">
        <v>3207</v>
      </c>
      <c r="L1389">
        <v>122</v>
      </c>
      <c r="M1389" t="s">
        <v>3234</v>
      </c>
      <c r="N1389" t="s">
        <v>3361</v>
      </c>
      <c r="O1389" s="10">
        <v>4155551450</v>
      </c>
      <c r="P1389" t="s">
        <v>3362</v>
      </c>
      <c r="Q1389" t="s">
        <v>3363</v>
      </c>
      <c r="R1389" t="s">
        <v>2870</v>
      </c>
      <c r="S1389" t="s">
        <v>2853</v>
      </c>
      <c r="T1389">
        <v>97562</v>
      </c>
      <c r="U1389" t="s">
        <v>2854</v>
      </c>
      <c r="V1389" t="s">
        <v>3010</v>
      </c>
      <c r="W1389" t="s">
        <v>3011</v>
      </c>
      <c r="X1389" t="s">
        <v>2867</v>
      </c>
    </row>
    <row r="1390" spans="1:24" hidden="1" x14ac:dyDescent="0.25">
      <c r="A1390">
        <v>10142</v>
      </c>
      <c r="B1390">
        <v>43</v>
      </c>
      <c r="C1390" s="2">
        <v>84.01</v>
      </c>
      <c r="D1390" s="3">
        <v>9</v>
      </c>
      <c r="E1390" s="4">
        <f>Table1[[#This Row],[PRICEEACH]]*Table1[[#This Row],[QUANTITYORDERED]]</f>
        <v>3612.4300000000003</v>
      </c>
      <c r="F1390" s="1">
        <v>37841</v>
      </c>
      <c r="G1390" s="12" t="s">
        <v>2848</v>
      </c>
      <c r="H1390">
        <v>3</v>
      </c>
      <c r="I1390">
        <v>8</v>
      </c>
      <c r="J1390" s="3">
        <v>2003</v>
      </c>
      <c r="K1390" s="3" t="s">
        <v>3207</v>
      </c>
      <c r="L1390">
        <v>86</v>
      </c>
      <c r="M1390" t="s">
        <v>3270</v>
      </c>
      <c r="N1390" t="s">
        <v>3361</v>
      </c>
      <c r="O1390" s="10">
        <v>4155551450</v>
      </c>
      <c r="P1390" t="s">
        <v>3362</v>
      </c>
      <c r="Q1390" t="s">
        <v>3363</v>
      </c>
      <c r="R1390" t="s">
        <v>2870</v>
      </c>
      <c r="S1390" t="s">
        <v>2853</v>
      </c>
      <c r="T1390">
        <v>97562</v>
      </c>
      <c r="U1390" t="s">
        <v>2854</v>
      </c>
      <c r="V1390" t="s">
        <v>3010</v>
      </c>
      <c r="W1390" t="s">
        <v>3011</v>
      </c>
      <c r="X1390" t="s">
        <v>2867</v>
      </c>
    </row>
    <row r="1391" spans="1:24" hidden="1" x14ac:dyDescent="0.25">
      <c r="A1391">
        <v>10142</v>
      </c>
      <c r="B1391">
        <v>46</v>
      </c>
      <c r="C1391" s="2">
        <v>100</v>
      </c>
      <c r="D1391" s="3">
        <v>11</v>
      </c>
      <c r="E1391" s="4">
        <f>Table1[[#This Row],[PRICEEACH]]*Table1[[#This Row],[QUANTITYORDERED]]</f>
        <v>4600</v>
      </c>
      <c r="F1391" s="1">
        <v>37841</v>
      </c>
      <c r="G1391" s="12" t="s">
        <v>2848</v>
      </c>
      <c r="H1391">
        <v>3</v>
      </c>
      <c r="I1391">
        <v>8</v>
      </c>
      <c r="J1391" s="3">
        <v>2003</v>
      </c>
      <c r="K1391" s="3" t="s">
        <v>3331</v>
      </c>
      <c r="L1391">
        <v>173</v>
      </c>
      <c r="M1391" t="s">
        <v>3148</v>
      </c>
      <c r="N1391" t="s">
        <v>3361</v>
      </c>
      <c r="O1391" s="10">
        <v>4155551450</v>
      </c>
      <c r="P1391" t="s">
        <v>3362</v>
      </c>
      <c r="Q1391" t="s">
        <v>3363</v>
      </c>
      <c r="R1391" t="s">
        <v>2870</v>
      </c>
      <c r="S1391" t="s">
        <v>2853</v>
      </c>
      <c r="T1391">
        <v>97562</v>
      </c>
      <c r="U1391" t="s">
        <v>2854</v>
      </c>
      <c r="V1391" t="s">
        <v>3010</v>
      </c>
      <c r="W1391" t="s">
        <v>3011</v>
      </c>
      <c r="X1391" t="s">
        <v>2931</v>
      </c>
    </row>
    <row r="1392" spans="1:24" hidden="1" x14ac:dyDescent="0.25">
      <c r="A1392">
        <v>10142</v>
      </c>
      <c r="B1392">
        <v>47</v>
      </c>
      <c r="C1392" s="2">
        <v>100</v>
      </c>
      <c r="D1392" s="3">
        <v>8</v>
      </c>
      <c r="E1392" s="4">
        <f>Table1[[#This Row],[PRICEEACH]]*Table1[[#This Row],[QUANTITYORDERED]]</f>
        <v>4700</v>
      </c>
      <c r="F1392" s="1">
        <v>37841</v>
      </c>
      <c r="G1392" s="12" t="s">
        <v>2848</v>
      </c>
      <c r="H1392">
        <v>3</v>
      </c>
      <c r="I1392">
        <v>8</v>
      </c>
      <c r="J1392" s="3">
        <v>2003</v>
      </c>
      <c r="K1392" s="3" t="s">
        <v>3468</v>
      </c>
      <c r="L1392">
        <v>136</v>
      </c>
      <c r="M1392" t="s">
        <v>3210</v>
      </c>
      <c r="N1392" t="s">
        <v>3361</v>
      </c>
      <c r="O1392" s="10">
        <v>4155551450</v>
      </c>
      <c r="P1392" t="s">
        <v>3362</v>
      </c>
      <c r="Q1392" t="s">
        <v>3363</v>
      </c>
      <c r="R1392" t="s">
        <v>2870</v>
      </c>
      <c r="S1392" t="s">
        <v>2853</v>
      </c>
      <c r="T1392">
        <v>97562</v>
      </c>
      <c r="U1392" t="s">
        <v>2854</v>
      </c>
      <c r="V1392" t="s">
        <v>3010</v>
      </c>
      <c r="W1392" t="s">
        <v>3011</v>
      </c>
      <c r="X1392" t="s">
        <v>2867</v>
      </c>
    </row>
    <row r="1393" spans="1:24" hidden="1" x14ac:dyDescent="0.25">
      <c r="A1393">
        <v>10142</v>
      </c>
      <c r="B1393">
        <v>49</v>
      </c>
      <c r="C1393" s="2">
        <v>98.25</v>
      </c>
      <c r="D1393" s="3">
        <v>1</v>
      </c>
      <c r="E1393" s="4">
        <f>Table1[[#This Row],[PRICEEACH]]*Table1[[#This Row],[QUANTITYORDERED]]</f>
        <v>4814.25</v>
      </c>
      <c r="F1393" s="1">
        <v>37841</v>
      </c>
      <c r="G1393" s="12" t="s">
        <v>2848</v>
      </c>
      <c r="H1393">
        <v>3</v>
      </c>
      <c r="I1393">
        <v>8</v>
      </c>
      <c r="J1393" s="3">
        <v>2003</v>
      </c>
      <c r="K1393" s="3" t="s">
        <v>3468</v>
      </c>
      <c r="L1393">
        <v>88</v>
      </c>
      <c r="M1393" t="s">
        <v>3243</v>
      </c>
      <c r="N1393" t="s">
        <v>3361</v>
      </c>
      <c r="O1393" s="10">
        <v>4155551450</v>
      </c>
      <c r="P1393" t="s">
        <v>3362</v>
      </c>
      <c r="Q1393" t="s">
        <v>3363</v>
      </c>
      <c r="R1393" t="s">
        <v>2870</v>
      </c>
      <c r="S1393" t="s">
        <v>2853</v>
      </c>
      <c r="T1393">
        <v>97562</v>
      </c>
      <c r="U1393" t="s">
        <v>2854</v>
      </c>
      <c r="V1393" t="s">
        <v>3010</v>
      </c>
      <c r="W1393" t="s">
        <v>3011</v>
      </c>
      <c r="X1393" t="s">
        <v>2867</v>
      </c>
    </row>
    <row r="1394" spans="1:24" hidden="1" x14ac:dyDescent="0.25">
      <c r="A1394">
        <v>10143</v>
      </c>
      <c r="B1394">
        <v>34</v>
      </c>
      <c r="C1394" s="2">
        <v>36.659999999999997</v>
      </c>
      <c r="D1394" s="3">
        <v>1</v>
      </c>
      <c r="E1394" s="4">
        <f>Table1[[#This Row],[PRICEEACH]]*Table1[[#This Row],[QUANTITYORDERED]]</f>
        <v>1246.4399999999998</v>
      </c>
      <c r="F1394" s="1">
        <v>37841</v>
      </c>
      <c r="G1394" s="12" t="s">
        <v>2848</v>
      </c>
      <c r="H1394">
        <v>3</v>
      </c>
      <c r="I1394">
        <v>8</v>
      </c>
      <c r="J1394" s="3">
        <v>2003</v>
      </c>
      <c r="K1394" s="3" t="s">
        <v>3468</v>
      </c>
      <c r="L1394">
        <v>43</v>
      </c>
      <c r="M1394" t="s">
        <v>3264</v>
      </c>
      <c r="N1394" t="s">
        <v>3389</v>
      </c>
      <c r="O1394" s="10">
        <v>5085559555</v>
      </c>
      <c r="P1394" t="s">
        <v>3390</v>
      </c>
      <c r="Q1394" t="s">
        <v>3325</v>
      </c>
      <c r="R1394" t="s">
        <v>2912</v>
      </c>
      <c r="S1394" t="s">
        <v>2853</v>
      </c>
      <c r="T1394">
        <v>50553</v>
      </c>
      <c r="U1394" t="s">
        <v>2854</v>
      </c>
      <c r="V1394" t="s">
        <v>3043</v>
      </c>
      <c r="W1394" t="s">
        <v>3391</v>
      </c>
      <c r="X1394" t="s">
        <v>2857</v>
      </c>
    </row>
    <row r="1395" spans="1:24" hidden="1" x14ac:dyDescent="0.25">
      <c r="A1395">
        <v>10143</v>
      </c>
      <c r="B1395">
        <v>27</v>
      </c>
      <c r="C1395" s="2">
        <v>60.97</v>
      </c>
      <c r="D1395" s="3">
        <v>8</v>
      </c>
      <c r="E1395" s="4">
        <f>Table1[[#This Row],[PRICEEACH]]*Table1[[#This Row],[QUANTITYORDERED]]</f>
        <v>1646.19</v>
      </c>
      <c r="F1395" s="1">
        <v>37841</v>
      </c>
      <c r="G1395" s="12" t="s">
        <v>2848</v>
      </c>
      <c r="H1395">
        <v>3</v>
      </c>
      <c r="I1395">
        <v>8</v>
      </c>
      <c r="J1395" s="3">
        <v>2003</v>
      </c>
      <c r="K1395" s="3" t="s">
        <v>3181</v>
      </c>
      <c r="L1395">
        <v>68</v>
      </c>
      <c r="M1395" t="s">
        <v>3240</v>
      </c>
      <c r="N1395" t="s">
        <v>3389</v>
      </c>
      <c r="O1395" s="10">
        <v>5085559555</v>
      </c>
      <c r="P1395" t="s">
        <v>3390</v>
      </c>
      <c r="Q1395" t="s">
        <v>3325</v>
      </c>
      <c r="R1395" t="s">
        <v>2912</v>
      </c>
      <c r="S1395" t="s">
        <v>2853</v>
      </c>
      <c r="T1395">
        <v>50553</v>
      </c>
      <c r="U1395" t="s">
        <v>2854</v>
      </c>
      <c r="V1395" t="s">
        <v>3043</v>
      </c>
      <c r="W1395" t="s">
        <v>3391</v>
      </c>
      <c r="X1395" t="s">
        <v>2857</v>
      </c>
    </row>
    <row r="1396" spans="1:24" hidden="1" x14ac:dyDescent="0.25">
      <c r="A1396">
        <v>10143</v>
      </c>
      <c r="B1396">
        <v>23</v>
      </c>
      <c r="C1396" s="2">
        <v>80.510000000000005</v>
      </c>
      <c r="D1396" s="3">
        <v>14</v>
      </c>
      <c r="E1396" s="4">
        <f>Table1[[#This Row],[PRICEEACH]]*Table1[[#This Row],[QUANTITYORDERED]]</f>
        <v>1851.73</v>
      </c>
      <c r="F1396" s="1">
        <v>37841</v>
      </c>
      <c r="G1396" s="12" t="s">
        <v>2848</v>
      </c>
      <c r="H1396">
        <v>3</v>
      </c>
      <c r="I1396">
        <v>8</v>
      </c>
      <c r="J1396" s="3">
        <v>2003</v>
      </c>
      <c r="K1396" s="3" t="s">
        <v>3468</v>
      </c>
      <c r="L1396">
        <v>83</v>
      </c>
      <c r="M1396" t="s">
        <v>3248</v>
      </c>
      <c r="N1396" t="s">
        <v>3389</v>
      </c>
      <c r="O1396" s="10">
        <v>5085559555</v>
      </c>
      <c r="P1396" t="s">
        <v>3390</v>
      </c>
      <c r="Q1396" t="s">
        <v>3325</v>
      </c>
      <c r="R1396" t="s">
        <v>2912</v>
      </c>
      <c r="S1396" t="s">
        <v>2853</v>
      </c>
      <c r="T1396">
        <v>50553</v>
      </c>
      <c r="U1396" t="s">
        <v>2854</v>
      </c>
      <c r="V1396" t="s">
        <v>3043</v>
      </c>
      <c r="W1396" t="s">
        <v>3391</v>
      </c>
      <c r="X1396" t="s">
        <v>2857</v>
      </c>
    </row>
    <row r="1397" spans="1:24" hidden="1" x14ac:dyDescent="0.25">
      <c r="A1397">
        <v>10143</v>
      </c>
      <c r="B1397">
        <v>28</v>
      </c>
      <c r="C1397" s="2">
        <v>66.19</v>
      </c>
      <c r="D1397" s="3">
        <v>6</v>
      </c>
      <c r="E1397" s="4">
        <f>Table1[[#This Row],[PRICEEACH]]*Table1[[#This Row],[QUANTITYORDERED]]</f>
        <v>1853.32</v>
      </c>
      <c r="F1397" s="1">
        <v>37841</v>
      </c>
      <c r="G1397" s="12" t="s">
        <v>2848</v>
      </c>
      <c r="H1397">
        <v>3</v>
      </c>
      <c r="I1397">
        <v>8</v>
      </c>
      <c r="J1397" s="3">
        <v>2003</v>
      </c>
      <c r="K1397" s="3" t="s">
        <v>3181</v>
      </c>
      <c r="L1397">
        <v>68</v>
      </c>
      <c r="M1397" t="s">
        <v>3250</v>
      </c>
      <c r="N1397" t="s">
        <v>3389</v>
      </c>
      <c r="O1397" s="10">
        <v>5085559555</v>
      </c>
      <c r="P1397" t="s">
        <v>3390</v>
      </c>
      <c r="Q1397" t="s">
        <v>3325</v>
      </c>
      <c r="R1397" t="s">
        <v>2912</v>
      </c>
      <c r="S1397" t="s">
        <v>2853</v>
      </c>
      <c r="T1397">
        <v>50553</v>
      </c>
      <c r="U1397" t="s">
        <v>2854</v>
      </c>
      <c r="V1397" t="s">
        <v>3043</v>
      </c>
      <c r="W1397" t="s">
        <v>3391</v>
      </c>
      <c r="X1397" t="s">
        <v>2857</v>
      </c>
    </row>
    <row r="1398" spans="1:24" hidden="1" x14ac:dyDescent="0.25">
      <c r="A1398">
        <v>10143</v>
      </c>
      <c r="B1398">
        <v>37</v>
      </c>
      <c r="C1398" s="2">
        <v>50.65</v>
      </c>
      <c r="D1398" s="3">
        <v>10</v>
      </c>
      <c r="E1398" s="4">
        <f>Table1[[#This Row],[PRICEEACH]]*Table1[[#This Row],[QUANTITYORDERED]]</f>
        <v>1874.05</v>
      </c>
      <c r="F1398" s="1">
        <v>37841</v>
      </c>
      <c r="G1398" s="12" t="s">
        <v>2848</v>
      </c>
      <c r="H1398">
        <v>3</v>
      </c>
      <c r="I1398">
        <v>8</v>
      </c>
      <c r="J1398" s="3">
        <v>2003</v>
      </c>
      <c r="K1398" s="3" t="s">
        <v>3181</v>
      </c>
      <c r="L1398">
        <v>49</v>
      </c>
      <c r="M1398" t="s">
        <v>3280</v>
      </c>
      <c r="N1398" t="s">
        <v>3389</v>
      </c>
      <c r="O1398" s="10">
        <v>5085559555</v>
      </c>
      <c r="P1398" t="s">
        <v>3390</v>
      </c>
      <c r="Q1398" t="s">
        <v>3325</v>
      </c>
      <c r="R1398" t="s">
        <v>2912</v>
      </c>
      <c r="S1398" t="s">
        <v>2853</v>
      </c>
      <c r="T1398">
        <v>50553</v>
      </c>
      <c r="U1398" t="s">
        <v>2854</v>
      </c>
      <c r="V1398" t="s">
        <v>3043</v>
      </c>
      <c r="W1398" t="s">
        <v>3391</v>
      </c>
      <c r="X1398" t="s">
        <v>2857</v>
      </c>
    </row>
    <row r="1399" spans="1:24" hidden="1" x14ac:dyDescent="0.25">
      <c r="A1399">
        <v>10143</v>
      </c>
      <c r="B1399">
        <v>26</v>
      </c>
      <c r="C1399" s="2">
        <v>82.77</v>
      </c>
      <c r="D1399" s="3">
        <v>4</v>
      </c>
      <c r="E1399" s="4">
        <f>Table1[[#This Row],[PRICEEACH]]*Table1[[#This Row],[QUANTITYORDERED]]</f>
        <v>2152.02</v>
      </c>
      <c r="F1399" s="1">
        <v>37841</v>
      </c>
      <c r="G1399" s="12" t="s">
        <v>2848</v>
      </c>
      <c r="H1399">
        <v>3</v>
      </c>
      <c r="I1399">
        <v>8</v>
      </c>
      <c r="J1399" s="3">
        <v>2003</v>
      </c>
      <c r="K1399" s="3" t="s">
        <v>3181</v>
      </c>
      <c r="L1399">
        <v>99</v>
      </c>
      <c r="M1399" t="s">
        <v>3272</v>
      </c>
      <c r="N1399" t="s">
        <v>3389</v>
      </c>
      <c r="O1399" s="10">
        <v>5085559555</v>
      </c>
      <c r="P1399" t="s">
        <v>3390</v>
      </c>
      <c r="Q1399" t="s">
        <v>3325</v>
      </c>
      <c r="R1399" t="s">
        <v>2912</v>
      </c>
      <c r="S1399" t="s">
        <v>2853</v>
      </c>
      <c r="T1399">
        <v>50553</v>
      </c>
      <c r="U1399" t="s">
        <v>2854</v>
      </c>
      <c r="V1399" t="s">
        <v>3043</v>
      </c>
      <c r="W1399" t="s">
        <v>3391</v>
      </c>
      <c r="X1399" t="s">
        <v>2857</v>
      </c>
    </row>
    <row r="1400" spans="1:24" hidden="1" x14ac:dyDescent="0.25">
      <c r="A1400">
        <v>10143</v>
      </c>
      <c r="B1400">
        <v>33</v>
      </c>
      <c r="C1400" s="2">
        <v>77.59</v>
      </c>
      <c r="D1400" s="3">
        <v>9</v>
      </c>
      <c r="E1400" s="4">
        <f>Table1[[#This Row],[PRICEEACH]]*Table1[[#This Row],[QUANTITYORDERED]]</f>
        <v>2560.4700000000003</v>
      </c>
      <c r="F1400" s="1">
        <v>37841</v>
      </c>
      <c r="G1400" s="12" t="s">
        <v>2848</v>
      </c>
      <c r="H1400">
        <v>3</v>
      </c>
      <c r="I1400">
        <v>8</v>
      </c>
      <c r="J1400" s="3">
        <v>2003</v>
      </c>
      <c r="K1400" s="3" t="s">
        <v>3468</v>
      </c>
      <c r="L1400">
        <v>65</v>
      </c>
      <c r="M1400" t="s">
        <v>3246</v>
      </c>
      <c r="N1400" t="s">
        <v>3389</v>
      </c>
      <c r="O1400" s="10">
        <v>5085559555</v>
      </c>
      <c r="P1400" t="s">
        <v>3390</v>
      </c>
      <c r="Q1400" t="s">
        <v>3325</v>
      </c>
      <c r="R1400" t="s">
        <v>2912</v>
      </c>
      <c r="S1400" t="s">
        <v>2853</v>
      </c>
      <c r="T1400">
        <v>50553</v>
      </c>
      <c r="U1400" t="s">
        <v>2854</v>
      </c>
      <c r="V1400" t="s">
        <v>3043</v>
      </c>
      <c r="W1400" t="s">
        <v>3391</v>
      </c>
      <c r="X1400" t="s">
        <v>2857</v>
      </c>
    </row>
    <row r="1401" spans="1:24" hidden="1" x14ac:dyDescent="0.25">
      <c r="A1401">
        <v>10143</v>
      </c>
      <c r="B1401">
        <v>26</v>
      </c>
      <c r="C1401" s="2">
        <v>100</v>
      </c>
      <c r="D1401" s="3">
        <v>11</v>
      </c>
      <c r="E1401" s="4">
        <f>Table1[[#This Row],[PRICEEACH]]*Table1[[#This Row],[QUANTITYORDERED]]</f>
        <v>2600</v>
      </c>
      <c r="F1401" s="1">
        <v>37841</v>
      </c>
      <c r="G1401" s="12" t="s">
        <v>2848</v>
      </c>
      <c r="H1401">
        <v>3</v>
      </c>
      <c r="I1401">
        <v>8</v>
      </c>
      <c r="J1401" s="3">
        <v>2003</v>
      </c>
      <c r="K1401" s="3" t="s">
        <v>3207</v>
      </c>
      <c r="L1401">
        <v>90</v>
      </c>
      <c r="M1401" t="s">
        <v>3271</v>
      </c>
      <c r="N1401" t="s">
        <v>3389</v>
      </c>
      <c r="O1401" s="10">
        <v>5085559555</v>
      </c>
      <c r="P1401" t="s">
        <v>3390</v>
      </c>
      <c r="Q1401" t="s">
        <v>3325</v>
      </c>
      <c r="R1401" t="s">
        <v>2912</v>
      </c>
      <c r="S1401" t="s">
        <v>2853</v>
      </c>
      <c r="T1401">
        <v>50553</v>
      </c>
      <c r="U1401" t="s">
        <v>2854</v>
      </c>
      <c r="V1401" t="s">
        <v>3043</v>
      </c>
      <c r="W1401" t="s">
        <v>3391</v>
      </c>
      <c r="X1401" t="s">
        <v>2857</v>
      </c>
    </row>
    <row r="1402" spans="1:24" hidden="1" x14ac:dyDescent="0.25">
      <c r="A1402">
        <v>10143</v>
      </c>
      <c r="B1402">
        <v>31</v>
      </c>
      <c r="C1402" s="2">
        <v>85.29</v>
      </c>
      <c r="D1402" s="3">
        <v>16</v>
      </c>
      <c r="E1402" s="4">
        <f>Table1[[#This Row],[PRICEEACH]]*Table1[[#This Row],[QUANTITYORDERED]]</f>
        <v>2643.9900000000002</v>
      </c>
      <c r="F1402" s="1">
        <v>37841</v>
      </c>
      <c r="G1402" s="12" t="s">
        <v>2848</v>
      </c>
      <c r="H1402">
        <v>3</v>
      </c>
      <c r="I1402">
        <v>8</v>
      </c>
      <c r="J1402" s="3">
        <v>2003</v>
      </c>
      <c r="K1402" s="3" t="s">
        <v>3207</v>
      </c>
      <c r="L1402">
        <v>72</v>
      </c>
      <c r="M1402" t="s">
        <v>3273</v>
      </c>
      <c r="N1402" t="s">
        <v>3389</v>
      </c>
      <c r="O1402" s="10">
        <v>5085559555</v>
      </c>
      <c r="P1402" t="s">
        <v>3390</v>
      </c>
      <c r="Q1402" t="s">
        <v>3325</v>
      </c>
      <c r="R1402" t="s">
        <v>2912</v>
      </c>
      <c r="S1402" t="s">
        <v>2853</v>
      </c>
      <c r="T1402">
        <v>50553</v>
      </c>
      <c r="U1402" t="s">
        <v>2854</v>
      </c>
      <c r="V1402" t="s">
        <v>3043</v>
      </c>
      <c r="W1402" t="s">
        <v>3391</v>
      </c>
      <c r="X1402" t="s">
        <v>2857</v>
      </c>
    </row>
    <row r="1403" spans="1:24" hidden="1" x14ac:dyDescent="0.25">
      <c r="A1403">
        <v>10143</v>
      </c>
      <c r="B1403">
        <v>28</v>
      </c>
      <c r="C1403" s="2">
        <v>96</v>
      </c>
      <c r="D1403" s="3">
        <v>3</v>
      </c>
      <c r="E1403" s="4">
        <f>Table1[[#This Row],[PRICEEACH]]*Table1[[#This Row],[QUANTITYORDERED]]</f>
        <v>2688</v>
      </c>
      <c r="F1403" s="1">
        <v>37841</v>
      </c>
      <c r="G1403" s="12" t="s">
        <v>2848</v>
      </c>
      <c r="H1403">
        <v>3</v>
      </c>
      <c r="I1403">
        <v>8</v>
      </c>
      <c r="J1403" s="3">
        <v>2003</v>
      </c>
      <c r="K1403" s="3" t="s">
        <v>3181</v>
      </c>
      <c r="L1403">
        <v>80</v>
      </c>
      <c r="M1403" t="s">
        <v>3276</v>
      </c>
      <c r="N1403" t="s">
        <v>3389</v>
      </c>
      <c r="O1403" s="10">
        <v>5085559555</v>
      </c>
      <c r="P1403" t="s">
        <v>3390</v>
      </c>
      <c r="Q1403" t="s">
        <v>3325</v>
      </c>
      <c r="R1403" t="s">
        <v>2912</v>
      </c>
      <c r="S1403" t="s">
        <v>2853</v>
      </c>
      <c r="T1403">
        <v>50553</v>
      </c>
      <c r="U1403" t="s">
        <v>2854</v>
      </c>
      <c r="V1403" t="s">
        <v>3043</v>
      </c>
      <c r="W1403" t="s">
        <v>3391</v>
      </c>
      <c r="X1403" t="s">
        <v>2857</v>
      </c>
    </row>
    <row r="1404" spans="1:24" hidden="1" x14ac:dyDescent="0.25">
      <c r="A1404">
        <v>10143</v>
      </c>
      <c r="B1404">
        <v>34</v>
      </c>
      <c r="C1404" s="2">
        <v>85.87</v>
      </c>
      <c r="D1404" s="3">
        <v>5</v>
      </c>
      <c r="E1404" s="4">
        <f>Table1[[#This Row],[PRICEEACH]]*Table1[[#This Row],[QUANTITYORDERED]]</f>
        <v>2919.58</v>
      </c>
      <c r="F1404" s="1">
        <v>37841</v>
      </c>
      <c r="G1404" s="12" t="s">
        <v>2848</v>
      </c>
      <c r="H1404">
        <v>3</v>
      </c>
      <c r="I1404">
        <v>8</v>
      </c>
      <c r="J1404" s="3">
        <v>2003</v>
      </c>
      <c r="K1404" s="3" t="s">
        <v>3181</v>
      </c>
      <c r="L1404">
        <v>74</v>
      </c>
      <c r="M1404" t="s">
        <v>3279</v>
      </c>
      <c r="N1404" t="s">
        <v>3389</v>
      </c>
      <c r="O1404" s="10">
        <v>5085559555</v>
      </c>
      <c r="P1404" t="s">
        <v>3390</v>
      </c>
      <c r="Q1404" t="s">
        <v>3325</v>
      </c>
      <c r="R1404" t="s">
        <v>2912</v>
      </c>
      <c r="S1404" t="s">
        <v>2853</v>
      </c>
      <c r="T1404">
        <v>50553</v>
      </c>
      <c r="U1404" t="s">
        <v>2854</v>
      </c>
      <c r="V1404" t="s">
        <v>3043</v>
      </c>
      <c r="W1404" t="s">
        <v>3391</v>
      </c>
      <c r="X1404" t="s">
        <v>2857</v>
      </c>
    </row>
    <row r="1405" spans="1:24" hidden="1" x14ac:dyDescent="0.25">
      <c r="A1405">
        <v>10143</v>
      </c>
      <c r="B1405">
        <v>32</v>
      </c>
      <c r="C1405" s="2">
        <v>100</v>
      </c>
      <c r="D1405" s="3">
        <v>7</v>
      </c>
      <c r="E1405" s="4">
        <f>Table1[[#This Row],[PRICEEACH]]*Table1[[#This Row],[QUANTITYORDERED]]</f>
        <v>3200</v>
      </c>
      <c r="F1405" s="1">
        <v>37841</v>
      </c>
      <c r="G1405" s="12" t="s">
        <v>2848</v>
      </c>
      <c r="H1405">
        <v>3</v>
      </c>
      <c r="I1405">
        <v>8</v>
      </c>
      <c r="J1405" s="3">
        <v>2003</v>
      </c>
      <c r="K1405" s="3" t="s">
        <v>3181</v>
      </c>
      <c r="L1405">
        <v>157</v>
      </c>
      <c r="M1405" t="s">
        <v>3182</v>
      </c>
      <c r="N1405" t="s">
        <v>3389</v>
      </c>
      <c r="O1405" s="10">
        <v>5085559555</v>
      </c>
      <c r="P1405" t="s">
        <v>3390</v>
      </c>
      <c r="Q1405" t="s">
        <v>3325</v>
      </c>
      <c r="R1405" t="s">
        <v>2912</v>
      </c>
      <c r="S1405" t="s">
        <v>2853</v>
      </c>
      <c r="T1405">
        <v>50553</v>
      </c>
      <c r="U1405" t="s">
        <v>2854</v>
      </c>
      <c r="V1405" t="s">
        <v>3043</v>
      </c>
      <c r="W1405" t="s">
        <v>3391</v>
      </c>
      <c r="X1405" t="s">
        <v>2867</v>
      </c>
    </row>
    <row r="1406" spans="1:24" hidden="1" x14ac:dyDescent="0.25">
      <c r="A1406">
        <v>10143</v>
      </c>
      <c r="B1406">
        <v>34</v>
      </c>
      <c r="C1406" s="2">
        <v>100</v>
      </c>
      <c r="D1406" s="3">
        <v>12</v>
      </c>
      <c r="E1406" s="4">
        <f>Table1[[#This Row],[PRICEEACH]]*Table1[[#This Row],[QUANTITYORDERED]]</f>
        <v>3400</v>
      </c>
      <c r="F1406" s="1">
        <v>37841</v>
      </c>
      <c r="G1406" s="12" t="s">
        <v>2848</v>
      </c>
      <c r="H1406">
        <v>3</v>
      </c>
      <c r="I1406">
        <v>8</v>
      </c>
      <c r="J1406" s="3">
        <v>2003</v>
      </c>
      <c r="K1406" s="3" t="s">
        <v>3468</v>
      </c>
      <c r="L1406">
        <v>105</v>
      </c>
      <c r="M1406" t="s">
        <v>3219</v>
      </c>
      <c r="N1406" t="s">
        <v>3389</v>
      </c>
      <c r="O1406" s="10">
        <v>5085559555</v>
      </c>
      <c r="P1406" t="s">
        <v>3390</v>
      </c>
      <c r="Q1406" t="s">
        <v>3325</v>
      </c>
      <c r="R1406" t="s">
        <v>2912</v>
      </c>
      <c r="S1406" t="s">
        <v>2853</v>
      </c>
      <c r="T1406">
        <v>50553</v>
      </c>
      <c r="U1406" t="s">
        <v>2854</v>
      </c>
      <c r="V1406" t="s">
        <v>3043</v>
      </c>
      <c r="W1406" t="s">
        <v>3391</v>
      </c>
      <c r="X1406" t="s">
        <v>2867</v>
      </c>
    </row>
    <row r="1407" spans="1:24" hidden="1" x14ac:dyDescent="0.25">
      <c r="A1407">
        <v>10143</v>
      </c>
      <c r="B1407">
        <v>46</v>
      </c>
      <c r="C1407" s="2">
        <v>74.84</v>
      </c>
      <c r="D1407" s="3">
        <v>13</v>
      </c>
      <c r="E1407" s="4">
        <f>Table1[[#This Row],[PRICEEACH]]*Table1[[#This Row],[QUANTITYORDERED]]</f>
        <v>3442.6400000000003</v>
      </c>
      <c r="F1407" s="1">
        <v>37841</v>
      </c>
      <c r="G1407" s="12" t="s">
        <v>2848</v>
      </c>
      <c r="H1407">
        <v>3</v>
      </c>
      <c r="I1407">
        <v>8</v>
      </c>
      <c r="J1407" s="3">
        <v>2003</v>
      </c>
      <c r="K1407" s="3" t="s">
        <v>3207</v>
      </c>
      <c r="L1407">
        <v>86</v>
      </c>
      <c r="M1407" t="s">
        <v>3208</v>
      </c>
      <c r="N1407" t="s">
        <v>3389</v>
      </c>
      <c r="O1407" s="10">
        <v>5085559555</v>
      </c>
      <c r="P1407" t="s">
        <v>3390</v>
      </c>
      <c r="Q1407" t="s">
        <v>3325</v>
      </c>
      <c r="R1407" t="s">
        <v>2912</v>
      </c>
      <c r="S1407" t="s">
        <v>2853</v>
      </c>
      <c r="T1407">
        <v>50553</v>
      </c>
      <c r="U1407" t="s">
        <v>2854</v>
      </c>
      <c r="V1407" t="s">
        <v>3043</v>
      </c>
      <c r="W1407" t="s">
        <v>3391</v>
      </c>
      <c r="X1407" t="s">
        <v>2867</v>
      </c>
    </row>
    <row r="1408" spans="1:24" hidden="1" x14ac:dyDescent="0.25">
      <c r="A1408">
        <v>10143</v>
      </c>
      <c r="B1408">
        <v>36</v>
      </c>
      <c r="C1408" s="2">
        <v>100</v>
      </c>
      <c r="D1408" s="3">
        <v>2</v>
      </c>
      <c r="E1408" s="4">
        <f>Table1[[#This Row],[PRICEEACH]]*Table1[[#This Row],[QUANTITYORDERED]]</f>
        <v>3600</v>
      </c>
      <c r="F1408" s="1">
        <v>37841</v>
      </c>
      <c r="G1408" s="12" t="s">
        <v>2848</v>
      </c>
      <c r="H1408">
        <v>3</v>
      </c>
      <c r="I1408">
        <v>8</v>
      </c>
      <c r="J1408" s="3">
        <v>2003</v>
      </c>
      <c r="K1408" s="3" t="s">
        <v>3181</v>
      </c>
      <c r="L1408">
        <v>91</v>
      </c>
      <c r="M1408" t="s">
        <v>3269</v>
      </c>
      <c r="N1408" t="s">
        <v>3389</v>
      </c>
      <c r="O1408" s="10">
        <v>5085559555</v>
      </c>
      <c r="P1408" t="s">
        <v>3390</v>
      </c>
      <c r="Q1408" t="s">
        <v>3325</v>
      </c>
      <c r="R1408" t="s">
        <v>2912</v>
      </c>
      <c r="S1408" t="s">
        <v>2853</v>
      </c>
      <c r="T1408">
        <v>50553</v>
      </c>
      <c r="U1408" t="s">
        <v>2854</v>
      </c>
      <c r="V1408" t="s">
        <v>3043</v>
      </c>
      <c r="W1408" t="s">
        <v>3391</v>
      </c>
      <c r="X1408" t="s">
        <v>2867</v>
      </c>
    </row>
    <row r="1409" spans="1:24" hidden="1" x14ac:dyDescent="0.25">
      <c r="A1409">
        <v>10143</v>
      </c>
      <c r="B1409">
        <v>49</v>
      </c>
      <c r="C1409" s="2">
        <v>100</v>
      </c>
      <c r="D1409" s="3">
        <v>15</v>
      </c>
      <c r="E1409" s="4">
        <f>Table1[[#This Row],[PRICEEACH]]*Table1[[#This Row],[QUANTITYORDERED]]</f>
        <v>4900</v>
      </c>
      <c r="F1409" s="1">
        <v>37841</v>
      </c>
      <c r="G1409" s="12" t="s">
        <v>2848</v>
      </c>
      <c r="H1409">
        <v>3</v>
      </c>
      <c r="I1409">
        <v>8</v>
      </c>
      <c r="J1409" s="3">
        <v>2003</v>
      </c>
      <c r="K1409" s="3" t="s">
        <v>3331</v>
      </c>
      <c r="L1409">
        <v>136</v>
      </c>
      <c r="M1409" t="s">
        <v>3035</v>
      </c>
      <c r="N1409" t="s">
        <v>3389</v>
      </c>
      <c r="O1409" s="10">
        <v>5085559555</v>
      </c>
      <c r="P1409" t="s">
        <v>3390</v>
      </c>
      <c r="Q1409" t="s">
        <v>3325</v>
      </c>
      <c r="R1409" t="s">
        <v>2912</v>
      </c>
      <c r="S1409" t="s">
        <v>2853</v>
      </c>
      <c r="T1409">
        <v>50553</v>
      </c>
      <c r="U1409" t="s">
        <v>2854</v>
      </c>
      <c r="V1409" t="s">
        <v>3043</v>
      </c>
      <c r="W1409" t="s">
        <v>3391</v>
      </c>
      <c r="X1409" t="s">
        <v>2867</v>
      </c>
    </row>
    <row r="1410" spans="1:24" hidden="1" x14ac:dyDescent="0.25">
      <c r="A1410">
        <v>10276</v>
      </c>
      <c r="B1410">
        <v>27</v>
      </c>
      <c r="C1410" s="2">
        <v>36.61</v>
      </c>
      <c r="D1410" s="3">
        <v>10</v>
      </c>
      <c r="E1410" s="4">
        <f>Table1[[#This Row],[PRICEEACH]]*Table1[[#This Row],[QUANTITYORDERED]]</f>
        <v>988.47</v>
      </c>
      <c r="F1410" s="1">
        <v>38207</v>
      </c>
      <c r="G1410" s="12" t="s">
        <v>2848</v>
      </c>
      <c r="H1410">
        <v>3</v>
      </c>
      <c r="I1410">
        <v>8</v>
      </c>
      <c r="J1410" s="3">
        <v>2004</v>
      </c>
      <c r="K1410" s="3" t="s">
        <v>2849</v>
      </c>
      <c r="L1410">
        <v>40</v>
      </c>
      <c r="M1410" t="s">
        <v>3258</v>
      </c>
      <c r="N1410" t="s">
        <v>3438</v>
      </c>
      <c r="O1410" s="10">
        <v>6175557555</v>
      </c>
      <c r="P1410" t="s">
        <v>3439</v>
      </c>
      <c r="Q1410" t="s">
        <v>3014</v>
      </c>
      <c r="R1410" t="s">
        <v>2912</v>
      </c>
      <c r="S1410" t="s">
        <v>2853</v>
      </c>
      <c r="T1410">
        <v>58339</v>
      </c>
      <c r="U1410" t="s">
        <v>2854</v>
      </c>
      <c r="V1410" t="s">
        <v>3115</v>
      </c>
      <c r="W1410" t="s">
        <v>3116</v>
      </c>
      <c r="X1410" t="s">
        <v>2857</v>
      </c>
    </row>
    <row r="1411" spans="1:24" hidden="1" x14ac:dyDescent="0.25">
      <c r="A1411">
        <v>10276</v>
      </c>
      <c r="B1411">
        <v>20</v>
      </c>
      <c r="C1411" s="2">
        <v>61.23</v>
      </c>
      <c r="D1411" s="3">
        <v>2</v>
      </c>
      <c r="E1411" s="4">
        <f>Table1[[#This Row],[PRICEEACH]]*Table1[[#This Row],[QUANTITYORDERED]]</f>
        <v>1224.5999999999999</v>
      </c>
      <c r="F1411" s="1">
        <v>38207</v>
      </c>
      <c r="G1411" s="12" t="s">
        <v>2848</v>
      </c>
      <c r="H1411">
        <v>3</v>
      </c>
      <c r="I1411">
        <v>8</v>
      </c>
      <c r="J1411" s="3">
        <v>2004</v>
      </c>
      <c r="K1411" s="3" t="s">
        <v>3331</v>
      </c>
      <c r="L1411">
        <v>61</v>
      </c>
      <c r="M1411" t="s">
        <v>3245</v>
      </c>
      <c r="N1411" t="s">
        <v>3438</v>
      </c>
      <c r="O1411" s="10">
        <v>6175557555</v>
      </c>
      <c r="P1411" t="s">
        <v>3439</v>
      </c>
      <c r="Q1411" t="s">
        <v>3014</v>
      </c>
      <c r="R1411" t="s">
        <v>2912</v>
      </c>
      <c r="S1411" t="s">
        <v>2853</v>
      </c>
      <c r="T1411">
        <v>58339</v>
      </c>
      <c r="U1411" t="s">
        <v>2854</v>
      </c>
      <c r="V1411" t="s">
        <v>3115</v>
      </c>
      <c r="W1411" t="s">
        <v>3116</v>
      </c>
      <c r="X1411" t="s">
        <v>2857</v>
      </c>
    </row>
    <row r="1412" spans="1:24" hidden="1" x14ac:dyDescent="0.25">
      <c r="A1412">
        <v>10276</v>
      </c>
      <c r="B1412">
        <v>21</v>
      </c>
      <c r="C1412" s="2">
        <v>70.78</v>
      </c>
      <c r="D1412" s="3">
        <v>11</v>
      </c>
      <c r="E1412" s="4">
        <f>Table1[[#This Row],[PRICEEACH]]*Table1[[#This Row],[QUANTITYORDERED]]</f>
        <v>1486.38</v>
      </c>
      <c r="F1412" s="1">
        <v>38207</v>
      </c>
      <c r="G1412" s="12" t="s">
        <v>2848</v>
      </c>
      <c r="H1412">
        <v>3</v>
      </c>
      <c r="I1412">
        <v>8</v>
      </c>
      <c r="J1412" s="3">
        <v>2004</v>
      </c>
      <c r="K1412" s="3" t="s">
        <v>2849</v>
      </c>
      <c r="L1412">
        <v>81</v>
      </c>
      <c r="M1412" t="s">
        <v>3267</v>
      </c>
      <c r="N1412" t="s">
        <v>3438</v>
      </c>
      <c r="O1412" s="10">
        <v>6175557555</v>
      </c>
      <c r="P1412" t="s">
        <v>3439</v>
      </c>
      <c r="Q1412" t="s">
        <v>3014</v>
      </c>
      <c r="R1412" t="s">
        <v>2912</v>
      </c>
      <c r="S1412" t="s">
        <v>2853</v>
      </c>
      <c r="T1412">
        <v>58339</v>
      </c>
      <c r="U1412" t="s">
        <v>2854</v>
      </c>
      <c r="V1412" t="s">
        <v>3115</v>
      </c>
      <c r="W1412" t="s">
        <v>3116</v>
      </c>
      <c r="X1412" t="s">
        <v>2857</v>
      </c>
    </row>
    <row r="1413" spans="1:24" hidden="1" x14ac:dyDescent="0.25">
      <c r="A1413">
        <v>10276</v>
      </c>
      <c r="B1413">
        <v>33</v>
      </c>
      <c r="C1413" s="2">
        <v>50.36</v>
      </c>
      <c r="D1413" s="3">
        <v>9</v>
      </c>
      <c r="E1413" s="4">
        <f>Table1[[#This Row],[PRICEEACH]]*Table1[[#This Row],[QUANTITYORDERED]]</f>
        <v>1661.8799999999999</v>
      </c>
      <c r="F1413" s="1">
        <v>38207</v>
      </c>
      <c r="G1413" s="12" t="s">
        <v>2848</v>
      </c>
      <c r="H1413">
        <v>3</v>
      </c>
      <c r="I1413">
        <v>8</v>
      </c>
      <c r="J1413" s="3">
        <v>2004</v>
      </c>
      <c r="K1413" s="3" t="s">
        <v>2849</v>
      </c>
      <c r="L1413">
        <v>62</v>
      </c>
      <c r="M1413" t="s">
        <v>3218</v>
      </c>
      <c r="N1413" t="s">
        <v>3438</v>
      </c>
      <c r="O1413" s="10">
        <v>6175557555</v>
      </c>
      <c r="P1413" t="s">
        <v>3439</v>
      </c>
      <c r="Q1413" t="s">
        <v>3014</v>
      </c>
      <c r="R1413" t="s">
        <v>2912</v>
      </c>
      <c r="S1413" t="s">
        <v>2853</v>
      </c>
      <c r="T1413">
        <v>58339</v>
      </c>
      <c r="U1413" t="s">
        <v>2854</v>
      </c>
      <c r="V1413" t="s">
        <v>3115</v>
      </c>
      <c r="W1413" t="s">
        <v>3116</v>
      </c>
      <c r="X1413" t="s">
        <v>2857</v>
      </c>
    </row>
    <row r="1414" spans="1:24" hidden="1" x14ac:dyDescent="0.25">
      <c r="A1414">
        <v>10276</v>
      </c>
      <c r="B1414">
        <v>38</v>
      </c>
      <c r="C1414" s="2">
        <v>69.959999999999994</v>
      </c>
      <c r="D1414" s="3">
        <v>6</v>
      </c>
      <c r="E1414" s="4">
        <f>Table1[[#This Row],[PRICEEACH]]*Table1[[#This Row],[QUANTITYORDERED]]</f>
        <v>2658.4799999999996</v>
      </c>
      <c r="F1414" s="1">
        <v>38207</v>
      </c>
      <c r="G1414" s="12" t="s">
        <v>2848</v>
      </c>
      <c r="H1414">
        <v>3</v>
      </c>
      <c r="I1414">
        <v>8</v>
      </c>
      <c r="J1414" s="3">
        <v>2004</v>
      </c>
      <c r="K1414" s="3" t="s">
        <v>3331</v>
      </c>
      <c r="L1414">
        <v>80</v>
      </c>
      <c r="M1414" t="s">
        <v>3214</v>
      </c>
      <c r="N1414" t="s">
        <v>3438</v>
      </c>
      <c r="O1414" s="10">
        <v>6175557555</v>
      </c>
      <c r="P1414" t="s">
        <v>3439</v>
      </c>
      <c r="Q1414" t="s">
        <v>3014</v>
      </c>
      <c r="R1414" t="s">
        <v>2912</v>
      </c>
      <c r="S1414" t="s">
        <v>2853</v>
      </c>
      <c r="T1414">
        <v>58339</v>
      </c>
      <c r="U1414" t="s">
        <v>2854</v>
      </c>
      <c r="V1414" t="s">
        <v>3115</v>
      </c>
      <c r="W1414" t="s">
        <v>3116</v>
      </c>
      <c r="X1414" t="s">
        <v>2857</v>
      </c>
    </row>
    <row r="1415" spans="1:24" hidden="1" x14ac:dyDescent="0.25">
      <c r="A1415">
        <v>10276</v>
      </c>
      <c r="B1415">
        <v>30</v>
      </c>
      <c r="C1415" s="2">
        <v>100</v>
      </c>
      <c r="D1415" s="3">
        <v>5</v>
      </c>
      <c r="E1415" s="4">
        <f>Table1[[#This Row],[PRICEEACH]]*Table1[[#This Row],[QUANTITYORDERED]]</f>
        <v>3000</v>
      </c>
      <c r="F1415" s="1">
        <v>38207</v>
      </c>
      <c r="G1415" s="12" t="s">
        <v>2848</v>
      </c>
      <c r="H1415">
        <v>3</v>
      </c>
      <c r="I1415">
        <v>8</v>
      </c>
      <c r="J1415" s="3">
        <v>2004</v>
      </c>
      <c r="K1415" s="3" t="s">
        <v>3331</v>
      </c>
      <c r="L1415">
        <v>146</v>
      </c>
      <c r="M1415" t="s">
        <v>3216</v>
      </c>
      <c r="N1415" t="s">
        <v>3438</v>
      </c>
      <c r="O1415" s="10">
        <v>6175557555</v>
      </c>
      <c r="P1415" t="s">
        <v>3439</v>
      </c>
      <c r="Q1415" t="s">
        <v>3014</v>
      </c>
      <c r="R1415" t="s">
        <v>2912</v>
      </c>
      <c r="S1415" t="s">
        <v>2853</v>
      </c>
      <c r="T1415">
        <v>58339</v>
      </c>
      <c r="U1415" t="s">
        <v>2854</v>
      </c>
      <c r="V1415" t="s">
        <v>3115</v>
      </c>
      <c r="W1415" t="s">
        <v>3116</v>
      </c>
      <c r="X1415" t="s">
        <v>2867</v>
      </c>
    </row>
    <row r="1416" spans="1:24" hidden="1" x14ac:dyDescent="0.25">
      <c r="A1416">
        <v>10276</v>
      </c>
      <c r="B1416">
        <v>38</v>
      </c>
      <c r="C1416" s="2">
        <v>83.79</v>
      </c>
      <c r="D1416" s="3">
        <v>4</v>
      </c>
      <c r="E1416" s="4">
        <f>Table1[[#This Row],[PRICEEACH]]*Table1[[#This Row],[QUANTITYORDERED]]</f>
        <v>3184.0200000000004</v>
      </c>
      <c r="F1416" s="1">
        <v>38207</v>
      </c>
      <c r="G1416" s="12" t="s">
        <v>2848</v>
      </c>
      <c r="H1416">
        <v>3</v>
      </c>
      <c r="I1416">
        <v>8</v>
      </c>
      <c r="J1416" s="3">
        <v>2004</v>
      </c>
      <c r="K1416" s="3" t="s">
        <v>3331</v>
      </c>
      <c r="L1416">
        <v>79</v>
      </c>
      <c r="M1416" t="s">
        <v>3149</v>
      </c>
      <c r="N1416" t="s">
        <v>3438</v>
      </c>
      <c r="O1416" s="10">
        <v>6175557555</v>
      </c>
      <c r="P1416" t="s">
        <v>3439</v>
      </c>
      <c r="Q1416" t="s">
        <v>3014</v>
      </c>
      <c r="R1416" t="s">
        <v>2912</v>
      </c>
      <c r="S1416" t="s">
        <v>2853</v>
      </c>
      <c r="T1416">
        <v>58339</v>
      </c>
      <c r="U1416" t="s">
        <v>2854</v>
      </c>
      <c r="V1416" t="s">
        <v>3115</v>
      </c>
      <c r="W1416" t="s">
        <v>3116</v>
      </c>
      <c r="X1416" t="s">
        <v>2867</v>
      </c>
    </row>
    <row r="1417" spans="1:24" hidden="1" x14ac:dyDescent="0.25">
      <c r="A1417">
        <v>10276</v>
      </c>
      <c r="B1417">
        <v>46</v>
      </c>
      <c r="C1417" s="2">
        <v>75.489999999999995</v>
      </c>
      <c r="D1417" s="3">
        <v>12</v>
      </c>
      <c r="E1417" s="4">
        <f>Table1[[#This Row],[PRICEEACH]]*Table1[[#This Row],[QUANTITYORDERED]]</f>
        <v>3472.54</v>
      </c>
      <c r="F1417" s="1">
        <v>38207</v>
      </c>
      <c r="G1417" s="12" t="s">
        <v>2848</v>
      </c>
      <c r="H1417">
        <v>3</v>
      </c>
      <c r="I1417">
        <v>8</v>
      </c>
      <c r="J1417" s="3">
        <v>2004</v>
      </c>
      <c r="K1417" s="3" t="s">
        <v>2849</v>
      </c>
      <c r="L1417">
        <v>69</v>
      </c>
      <c r="M1417" t="s">
        <v>3237</v>
      </c>
      <c r="N1417" t="s">
        <v>3438</v>
      </c>
      <c r="O1417" s="10">
        <v>6175557555</v>
      </c>
      <c r="P1417" t="s">
        <v>3439</v>
      </c>
      <c r="Q1417" t="s">
        <v>3014</v>
      </c>
      <c r="R1417" t="s">
        <v>2912</v>
      </c>
      <c r="S1417" t="s">
        <v>2853</v>
      </c>
      <c r="T1417">
        <v>58339</v>
      </c>
      <c r="U1417" t="s">
        <v>2854</v>
      </c>
      <c r="V1417" t="s">
        <v>3115</v>
      </c>
      <c r="W1417" t="s">
        <v>3116</v>
      </c>
      <c r="X1417" t="s">
        <v>2867</v>
      </c>
    </row>
    <row r="1418" spans="1:24" hidden="1" x14ac:dyDescent="0.25">
      <c r="A1418">
        <v>10276</v>
      </c>
      <c r="B1418">
        <v>48</v>
      </c>
      <c r="C1418" s="2">
        <v>75.180000000000007</v>
      </c>
      <c r="D1418" s="3">
        <v>7</v>
      </c>
      <c r="E1418" s="4">
        <f>Table1[[#This Row],[PRICEEACH]]*Table1[[#This Row],[QUANTITYORDERED]]</f>
        <v>3608.6400000000003</v>
      </c>
      <c r="F1418" s="1">
        <v>38207</v>
      </c>
      <c r="G1418" s="12" t="s">
        <v>2848</v>
      </c>
      <c r="H1418">
        <v>3</v>
      </c>
      <c r="I1418">
        <v>8</v>
      </c>
      <c r="J1418" s="3">
        <v>2004</v>
      </c>
      <c r="K1418" s="3" t="s">
        <v>3331</v>
      </c>
      <c r="L1418">
        <v>80</v>
      </c>
      <c r="M1418" t="s">
        <v>3255</v>
      </c>
      <c r="N1418" t="s">
        <v>3438</v>
      </c>
      <c r="O1418" s="10">
        <v>6175557555</v>
      </c>
      <c r="P1418" t="s">
        <v>3439</v>
      </c>
      <c r="Q1418" t="s">
        <v>3014</v>
      </c>
      <c r="R1418" t="s">
        <v>2912</v>
      </c>
      <c r="S1418" t="s">
        <v>2853</v>
      </c>
      <c r="T1418">
        <v>58339</v>
      </c>
      <c r="U1418" t="s">
        <v>2854</v>
      </c>
      <c r="V1418" t="s">
        <v>3115</v>
      </c>
      <c r="W1418" t="s">
        <v>3116</v>
      </c>
      <c r="X1418" t="s">
        <v>2867</v>
      </c>
    </row>
    <row r="1419" spans="1:24" hidden="1" x14ac:dyDescent="0.25">
      <c r="A1419">
        <v>10276</v>
      </c>
      <c r="B1419">
        <v>38</v>
      </c>
      <c r="C1419" s="2">
        <v>100</v>
      </c>
      <c r="D1419" s="3">
        <v>13</v>
      </c>
      <c r="E1419" s="4">
        <f>Table1[[#This Row],[PRICEEACH]]*Table1[[#This Row],[QUANTITYORDERED]]</f>
        <v>3800</v>
      </c>
      <c r="F1419" s="1">
        <v>38207</v>
      </c>
      <c r="G1419" s="12" t="s">
        <v>2848</v>
      </c>
      <c r="H1419">
        <v>3</v>
      </c>
      <c r="I1419">
        <v>8</v>
      </c>
      <c r="J1419" s="3">
        <v>2004</v>
      </c>
      <c r="K1419" s="3" t="s">
        <v>2849</v>
      </c>
      <c r="L1419">
        <v>102</v>
      </c>
      <c r="M1419" t="s">
        <v>3263</v>
      </c>
      <c r="N1419" t="s">
        <v>3438</v>
      </c>
      <c r="O1419" s="10">
        <v>6175557555</v>
      </c>
      <c r="P1419" t="s">
        <v>3439</v>
      </c>
      <c r="Q1419" t="s">
        <v>3014</v>
      </c>
      <c r="R1419" t="s">
        <v>2912</v>
      </c>
      <c r="S1419" t="s">
        <v>2853</v>
      </c>
      <c r="T1419">
        <v>58339</v>
      </c>
      <c r="U1419" t="s">
        <v>2854</v>
      </c>
      <c r="V1419" t="s">
        <v>3115</v>
      </c>
      <c r="W1419" t="s">
        <v>3116</v>
      </c>
      <c r="X1419" t="s">
        <v>2867</v>
      </c>
    </row>
    <row r="1420" spans="1:24" hidden="1" x14ac:dyDescent="0.25">
      <c r="A1420">
        <v>10276</v>
      </c>
      <c r="B1420">
        <v>43</v>
      </c>
      <c r="C1420" s="2">
        <v>100</v>
      </c>
      <c r="D1420" s="3">
        <v>14</v>
      </c>
      <c r="E1420" s="4">
        <f>Table1[[#This Row],[PRICEEACH]]*Table1[[#This Row],[QUANTITYORDERED]]</f>
        <v>4300</v>
      </c>
      <c r="F1420" s="1">
        <v>38207</v>
      </c>
      <c r="G1420" s="12" t="s">
        <v>2848</v>
      </c>
      <c r="H1420">
        <v>3</v>
      </c>
      <c r="I1420">
        <v>8</v>
      </c>
      <c r="J1420" s="3">
        <v>2004</v>
      </c>
      <c r="K1420" s="3" t="s">
        <v>2849</v>
      </c>
      <c r="L1420">
        <v>150</v>
      </c>
      <c r="M1420" t="s">
        <v>3142</v>
      </c>
      <c r="N1420" t="s">
        <v>3438</v>
      </c>
      <c r="O1420" s="10">
        <v>6175557555</v>
      </c>
      <c r="P1420" t="s">
        <v>3439</v>
      </c>
      <c r="Q1420" t="s">
        <v>3014</v>
      </c>
      <c r="R1420" t="s">
        <v>2912</v>
      </c>
      <c r="S1420" t="s">
        <v>2853</v>
      </c>
      <c r="T1420">
        <v>58339</v>
      </c>
      <c r="U1420" t="s">
        <v>2854</v>
      </c>
      <c r="V1420" t="s">
        <v>3115</v>
      </c>
      <c r="W1420" t="s">
        <v>3116</v>
      </c>
      <c r="X1420" t="s">
        <v>2867</v>
      </c>
    </row>
    <row r="1421" spans="1:24" hidden="1" x14ac:dyDescent="0.25">
      <c r="A1421">
        <v>10276</v>
      </c>
      <c r="B1421">
        <v>47</v>
      </c>
      <c r="C1421" s="2">
        <v>100</v>
      </c>
      <c r="D1421" s="3">
        <v>1</v>
      </c>
      <c r="E1421" s="4">
        <f>Table1[[#This Row],[PRICEEACH]]*Table1[[#This Row],[QUANTITYORDERED]]</f>
        <v>4700</v>
      </c>
      <c r="F1421" s="1">
        <v>38207</v>
      </c>
      <c r="G1421" s="12" t="s">
        <v>2848</v>
      </c>
      <c r="H1421">
        <v>3</v>
      </c>
      <c r="I1421">
        <v>8</v>
      </c>
      <c r="J1421" s="3">
        <v>2004</v>
      </c>
      <c r="K1421" s="3" t="s">
        <v>3331</v>
      </c>
      <c r="L1421">
        <v>117</v>
      </c>
      <c r="M1421" t="s">
        <v>3146</v>
      </c>
      <c r="N1421" t="s">
        <v>3438</v>
      </c>
      <c r="O1421" s="10">
        <v>6175557555</v>
      </c>
      <c r="P1421" t="s">
        <v>3439</v>
      </c>
      <c r="Q1421" t="s">
        <v>3014</v>
      </c>
      <c r="R1421" t="s">
        <v>2912</v>
      </c>
      <c r="S1421" t="s">
        <v>2853</v>
      </c>
      <c r="T1421">
        <v>58339</v>
      </c>
      <c r="U1421" t="s">
        <v>2854</v>
      </c>
      <c r="V1421" t="s">
        <v>3115</v>
      </c>
      <c r="W1421" t="s">
        <v>3116</v>
      </c>
      <c r="X1421" t="s">
        <v>2867</v>
      </c>
    </row>
    <row r="1422" spans="1:24" hidden="1" x14ac:dyDescent="0.25">
      <c r="A1422">
        <v>10276</v>
      </c>
      <c r="B1422">
        <v>48</v>
      </c>
      <c r="C1422" s="2">
        <v>100</v>
      </c>
      <c r="D1422" s="3">
        <v>8</v>
      </c>
      <c r="E1422" s="4">
        <f>Table1[[#This Row],[PRICEEACH]]*Table1[[#This Row],[QUANTITYORDERED]]</f>
        <v>4800</v>
      </c>
      <c r="F1422" s="1">
        <v>38207</v>
      </c>
      <c r="G1422" s="12" t="s">
        <v>2848</v>
      </c>
      <c r="H1422">
        <v>3</v>
      </c>
      <c r="I1422">
        <v>8</v>
      </c>
      <c r="J1422" s="3">
        <v>2004</v>
      </c>
      <c r="K1422" s="3" t="s">
        <v>3331</v>
      </c>
      <c r="L1422">
        <v>148</v>
      </c>
      <c r="M1422" t="s">
        <v>3225</v>
      </c>
      <c r="N1422" t="s">
        <v>3438</v>
      </c>
      <c r="O1422" s="10">
        <v>6175557555</v>
      </c>
      <c r="P1422" t="s">
        <v>3439</v>
      </c>
      <c r="Q1422" t="s">
        <v>3014</v>
      </c>
      <c r="R1422" t="s">
        <v>2912</v>
      </c>
      <c r="S1422" t="s">
        <v>2853</v>
      </c>
      <c r="T1422">
        <v>58339</v>
      </c>
      <c r="U1422" t="s">
        <v>2854</v>
      </c>
      <c r="V1422" t="s">
        <v>3115</v>
      </c>
      <c r="W1422" t="s">
        <v>3116</v>
      </c>
      <c r="X1422" t="s">
        <v>2867</v>
      </c>
    </row>
    <row r="1423" spans="1:24" hidden="1" x14ac:dyDescent="0.25">
      <c r="A1423">
        <v>10276</v>
      </c>
      <c r="B1423">
        <v>50</v>
      </c>
      <c r="C1423" s="2">
        <v>100</v>
      </c>
      <c r="D1423" s="3">
        <v>3</v>
      </c>
      <c r="E1423" s="4">
        <f>Table1[[#This Row],[PRICEEACH]]*Table1[[#This Row],[QUANTITYORDERED]]</f>
        <v>5000</v>
      </c>
      <c r="F1423" s="1">
        <v>38207</v>
      </c>
      <c r="G1423" s="12" t="s">
        <v>2848</v>
      </c>
      <c r="H1423">
        <v>3</v>
      </c>
      <c r="I1423">
        <v>8</v>
      </c>
      <c r="J1423" s="3">
        <v>2004</v>
      </c>
      <c r="K1423" s="3" t="s">
        <v>3331</v>
      </c>
      <c r="L1423">
        <v>194</v>
      </c>
      <c r="M1423" t="s">
        <v>3092</v>
      </c>
      <c r="N1423" t="s">
        <v>3438</v>
      </c>
      <c r="O1423" s="10">
        <v>6175557555</v>
      </c>
      <c r="P1423" t="s">
        <v>3439</v>
      </c>
      <c r="Q1423" t="s">
        <v>3014</v>
      </c>
      <c r="R1423" t="s">
        <v>2912</v>
      </c>
      <c r="S1423" t="s">
        <v>2853</v>
      </c>
      <c r="T1423">
        <v>58339</v>
      </c>
      <c r="U1423" t="s">
        <v>2854</v>
      </c>
      <c r="V1423" t="s">
        <v>3115</v>
      </c>
      <c r="W1423" t="s">
        <v>3116</v>
      </c>
      <c r="X1423" t="s">
        <v>2931</v>
      </c>
    </row>
    <row r="1424" spans="1:24" hidden="1" x14ac:dyDescent="0.25">
      <c r="A1424">
        <v>10277</v>
      </c>
      <c r="B1424">
        <v>28</v>
      </c>
      <c r="C1424" s="2">
        <v>100</v>
      </c>
      <c r="D1424" s="3">
        <v>1</v>
      </c>
      <c r="E1424" s="4">
        <f>Table1[[#This Row],[PRICEEACH]]*Table1[[#This Row],[QUANTITYORDERED]]</f>
        <v>2800</v>
      </c>
      <c r="F1424" s="1">
        <v>38207</v>
      </c>
      <c r="G1424" s="12" t="s">
        <v>2848</v>
      </c>
      <c r="H1424">
        <v>3</v>
      </c>
      <c r="I1424">
        <v>8</v>
      </c>
      <c r="J1424" s="3">
        <v>2004</v>
      </c>
      <c r="K1424" s="3" t="s">
        <v>3331</v>
      </c>
      <c r="L1424">
        <v>115</v>
      </c>
      <c r="M1424" t="s">
        <v>3156</v>
      </c>
      <c r="N1424" t="s">
        <v>2961</v>
      </c>
      <c r="O1424" s="11">
        <v>652217555</v>
      </c>
      <c r="P1424" t="s">
        <v>2962</v>
      </c>
      <c r="Q1424" t="s">
        <v>2963</v>
      </c>
      <c r="R1424" t="s">
        <v>2963</v>
      </c>
      <c r="S1424" t="s">
        <v>2963</v>
      </c>
      <c r="T1424">
        <v>79903</v>
      </c>
      <c r="U1424" t="s">
        <v>2964</v>
      </c>
      <c r="V1424" t="s">
        <v>2965</v>
      </c>
      <c r="W1424" t="s">
        <v>2966</v>
      </c>
      <c r="X1424" t="s">
        <v>2867</v>
      </c>
    </row>
    <row r="1425" spans="1:24" hidden="1" x14ac:dyDescent="0.25">
      <c r="A1425">
        <v>10278</v>
      </c>
      <c r="B1425">
        <v>31</v>
      </c>
      <c r="C1425" s="2">
        <v>38.89</v>
      </c>
      <c r="D1425" s="3">
        <v>8</v>
      </c>
      <c r="E1425" s="4">
        <f>Table1[[#This Row],[PRICEEACH]]*Table1[[#This Row],[QUANTITYORDERED]]</f>
        <v>1205.5899999999999</v>
      </c>
      <c r="F1425" s="1">
        <v>38207</v>
      </c>
      <c r="G1425" s="12" t="s">
        <v>2848</v>
      </c>
      <c r="H1425">
        <v>3</v>
      </c>
      <c r="I1425">
        <v>8</v>
      </c>
      <c r="J1425" s="3">
        <v>2004</v>
      </c>
      <c r="K1425" s="3" t="s">
        <v>3331</v>
      </c>
      <c r="L1425">
        <v>37</v>
      </c>
      <c r="M1425" t="s">
        <v>3242</v>
      </c>
      <c r="N1425" t="s">
        <v>3464</v>
      </c>
      <c r="O1425" s="10">
        <v>7025551838</v>
      </c>
      <c r="P1425" t="s">
        <v>3465</v>
      </c>
      <c r="Q1425" t="s">
        <v>3466</v>
      </c>
      <c r="R1425" t="s">
        <v>3164</v>
      </c>
      <c r="S1425" t="s">
        <v>2853</v>
      </c>
      <c r="T1425">
        <v>83030</v>
      </c>
      <c r="U1425" t="s">
        <v>2854</v>
      </c>
      <c r="V1425" t="s">
        <v>2905</v>
      </c>
      <c r="W1425" t="s">
        <v>3078</v>
      </c>
      <c r="X1425" t="s">
        <v>2857</v>
      </c>
    </row>
    <row r="1426" spans="1:24" hidden="1" x14ac:dyDescent="0.25">
      <c r="A1426">
        <v>10278</v>
      </c>
      <c r="B1426">
        <v>35</v>
      </c>
      <c r="C1426" s="2">
        <v>45.28</v>
      </c>
      <c r="D1426" s="3">
        <v>1</v>
      </c>
      <c r="E1426" s="4">
        <f>Table1[[#This Row],[PRICEEACH]]*Table1[[#This Row],[QUANTITYORDERED]]</f>
        <v>1584.8</v>
      </c>
      <c r="F1426" s="1">
        <v>38207</v>
      </c>
      <c r="G1426" s="12" t="s">
        <v>2848</v>
      </c>
      <c r="H1426">
        <v>3</v>
      </c>
      <c r="I1426">
        <v>8</v>
      </c>
      <c r="J1426" s="3">
        <v>2004</v>
      </c>
      <c r="K1426" s="3" t="s">
        <v>3331</v>
      </c>
      <c r="L1426">
        <v>50</v>
      </c>
      <c r="M1426" t="s">
        <v>3230</v>
      </c>
      <c r="N1426" t="s">
        <v>3464</v>
      </c>
      <c r="O1426" s="10">
        <v>7025551838</v>
      </c>
      <c r="P1426" t="s">
        <v>3465</v>
      </c>
      <c r="Q1426" t="s">
        <v>3466</v>
      </c>
      <c r="R1426" t="s">
        <v>3164</v>
      </c>
      <c r="S1426" t="s">
        <v>2853</v>
      </c>
      <c r="T1426">
        <v>83030</v>
      </c>
      <c r="U1426" t="s">
        <v>2854</v>
      </c>
      <c r="V1426" t="s">
        <v>2905</v>
      </c>
      <c r="W1426" t="s">
        <v>3078</v>
      </c>
      <c r="X1426" t="s">
        <v>2857</v>
      </c>
    </row>
    <row r="1427" spans="1:24" hidden="1" x14ac:dyDescent="0.25">
      <c r="A1427">
        <v>10278</v>
      </c>
      <c r="B1427">
        <v>23</v>
      </c>
      <c r="C1427" s="2">
        <v>100</v>
      </c>
      <c r="D1427" s="3">
        <v>2</v>
      </c>
      <c r="E1427" s="4">
        <f>Table1[[#This Row],[PRICEEACH]]*Table1[[#This Row],[QUANTITYORDERED]]</f>
        <v>2300</v>
      </c>
      <c r="F1427" s="1">
        <v>38207</v>
      </c>
      <c r="G1427" s="12" t="s">
        <v>2848</v>
      </c>
      <c r="H1427">
        <v>3</v>
      </c>
      <c r="I1427">
        <v>8</v>
      </c>
      <c r="J1427" s="3">
        <v>2004</v>
      </c>
      <c r="K1427" s="3" t="s">
        <v>3331</v>
      </c>
      <c r="L1427">
        <v>124</v>
      </c>
      <c r="M1427" t="s">
        <v>3180</v>
      </c>
      <c r="N1427" t="s">
        <v>3464</v>
      </c>
      <c r="O1427" s="10">
        <v>7025551838</v>
      </c>
      <c r="P1427" t="s">
        <v>3465</v>
      </c>
      <c r="Q1427" t="s">
        <v>3466</v>
      </c>
      <c r="R1427" t="s">
        <v>3164</v>
      </c>
      <c r="S1427" t="s">
        <v>2853</v>
      </c>
      <c r="T1427">
        <v>83030</v>
      </c>
      <c r="U1427" t="s">
        <v>2854</v>
      </c>
      <c r="V1427" t="s">
        <v>2905</v>
      </c>
      <c r="W1427" t="s">
        <v>3078</v>
      </c>
      <c r="X1427" t="s">
        <v>2857</v>
      </c>
    </row>
    <row r="1428" spans="1:24" hidden="1" x14ac:dyDescent="0.25">
      <c r="A1428">
        <v>10278</v>
      </c>
      <c r="B1428">
        <v>25</v>
      </c>
      <c r="C1428" s="2">
        <v>100</v>
      </c>
      <c r="D1428" s="3">
        <v>9</v>
      </c>
      <c r="E1428" s="4">
        <f>Table1[[#This Row],[PRICEEACH]]*Table1[[#This Row],[QUANTITYORDERED]]</f>
        <v>2500</v>
      </c>
      <c r="F1428" s="1">
        <v>38207</v>
      </c>
      <c r="G1428" s="12" t="s">
        <v>2848</v>
      </c>
      <c r="H1428">
        <v>3</v>
      </c>
      <c r="I1428">
        <v>8</v>
      </c>
      <c r="J1428" s="3">
        <v>2004</v>
      </c>
      <c r="K1428" s="3" t="s">
        <v>3331</v>
      </c>
      <c r="L1428">
        <v>140</v>
      </c>
      <c r="M1428" t="s">
        <v>3249</v>
      </c>
      <c r="N1428" t="s">
        <v>3464</v>
      </c>
      <c r="O1428" s="10">
        <v>7025551838</v>
      </c>
      <c r="P1428" t="s">
        <v>3465</v>
      </c>
      <c r="Q1428" t="s">
        <v>3466</v>
      </c>
      <c r="R1428" t="s">
        <v>3164</v>
      </c>
      <c r="S1428" t="s">
        <v>2853</v>
      </c>
      <c r="T1428">
        <v>83030</v>
      </c>
      <c r="U1428" t="s">
        <v>2854</v>
      </c>
      <c r="V1428" t="s">
        <v>2905</v>
      </c>
      <c r="W1428" t="s">
        <v>3078</v>
      </c>
      <c r="X1428" t="s">
        <v>2867</v>
      </c>
    </row>
    <row r="1429" spans="1:24" hidden="1" x14ac:dyDescent="0.25">
      <c r="A1429">
        <v>10278</v>
      </c>
      <c r="B1429">
        <v>29</v>
      </c>
      <c r="C1429" s="2">
        <v>90.86</v>
      </c>
      <c r="D1429" s="3">
        <v>10</v>
      </c>
      <c r="E1429" s="4">
        <f>Table1[[#This Row],[PRICEEACH]]*Table1[[#This Row],[QUANTITYORDERED]]</f>
        <v>2634.94</v>
      </c>
      <c r="F1429" s="1">
        <v>38207</v>
      </c>
      <c r="G1429" s="12" t="s">
        <v>2848</v>
      </c>
      <c r="H1429">
        <v>3</v>
      </c>
      <c r="I1429">
        <v>8</v>
      </c>
      <c r="J1429" s="3">
        <v>2004</v>
      </c>
      <c r="K1429" s="3" t="s">
        <v>3331</v>
      </c>
      <c r="L1429">
        <v>77</v>
      </c>
      <c r="M1429" t="s">
        <v>3194</v>
      </c>
      <c r="N1429" t="s">
        <v>3464</v>
      </c>
      <c r="O1429" s="10">
        <v>7025551838</v>
      </c>
      <c r="P1429" t="s">
        <v>3465</v>
      </c>
      <c r="Q1429" t="s">
        <v>3466</v>
      </c>
      <c r="R1429" t="s">
        <v>3164</v>
      </c>
      <c r="S1429" t="s">
        <v>2853</v>
      </c>
      <c r="T1429">
        <v>83030</v>
      </c>
      <c r="U1429" t="s">
        <v>2854</v>
      </c>
      <c r="V1429" t="s">
        <v>2905</v>
      </c>
      <c r="W1429" t="s">
        <v>3078</v>
      </c>
      <c r="X1429" t="s">
        <v>2857</v>
      </c>
    </row>
    <row r="1430" spans="1:24" hidden="1" x14ac:dyDescent="0.25">
      <c r="A1430">
        <v>10278</v>
      </c>
      <c r="B1430">
        <v>29</v>
      </c>
      <c r="C1430" s="2">
        <v>100</v>
      </c>
      <c r="D1430" s="3">
        <v>5</v>
      </c>
      <c r="E1430" s="4">
        <f>Table1[[#This Row],[PRICEEACH]]*Table1[[#This Row],[QUANTITYORDERED]]</f>
        <v>2900</v>
      </c>
      <c r="F1430" s="1">
        <v>38207</v>
      </c>
      <c r="G1430" s="12" t="s">
        <v>2848</v>
      </c>
      <c r="H1430">
        <v>3</v>
      </c>
      <c r="I1430">
        <v>8</v>
      </c>
      <c r="J1430" s="3">
        <v>2004</v>
      </c>
      <c r="K1430" s="3" t="s">
        <v>3331</v>
      </c>
      <c r="L1430">
        <v>142</v>
      </c>
      <c r="M1430" t="s">
        <v>3195</v>
      </c>
      <c r="N1430" t="s">
        <v>3464</v>
      </c>
      <c r="O1430" s="10">
        <v>7025551838</v>
      </c>
      <c r="P1430" t="s">
        <v>3465</v>
      </c>
      <c r="Q1430" t="s">
        <v>3466</v>
      </c>
      <c r="R1430" t="s">
        <v>3164</v>
      </c>
      <c r="S1430" t="s">
        <v>2853</v>
      </c>
      <c r="T1430">
        <v>83030</v>
      </c>
      <c r="U1430" t="s">
        <v>2854</v>
      </c>
      <c r="V1430" t="s">
        <v>2905</v>
      </c>
      <c r="W1430" t="s">
        <v>3078</v>
      </c>
      <c r="X1430" t="s">
        <v>2867</v>
      </c>
    </row>
    <row r="1431" spans="1:24" hidden="1" x14ac:dyDescent="0.25">
      <c r="A1431">
        <v>10278</v>
      </c>
      <c r="B1431">
        <v>31</v>
      </c>
      <c r="C1431" s="2">
        <v>100</v>
      </c>
      <c r="D1431" s="3">
        <v>4</v>
      </c>
      <c r="E1431" s="4">
        <f>Table1[[#This Row],[PRICEEACH]]*Table1[[#This Row],[QUANTITYORDERED]]</f>
        <v>3100</v>
      </c>
      <c r="F1431" s="1">
        <v>38207</v>
      </c>
      <c r="G1431" s="12" t="s">
        <v>2848</v>
      </c>
      <c r="H1431">
        <v>3</v>
      </c>
      <c r="I1431">
        <v>8</v>
      </c>
      <c r="J1431" s="3">
        <v>2004</v>
      </c>
      <c r="K1431" s="3" t="s">
        <v>3331</v>
      </c>
      <c r="L1431">
        <v>141</v>
      </c>
      <c r="M1431" t="s">
        <v>3217</v>
      </c>
      <c r="N1431" t="s">
        <v>3464</v>
      </c>
      <c r="O1431" s="10">
        <v>7025551838</v>
      </c>
      <c r="P1431" t="s">
        <v>3465</v>
      </c>
      <c r="Q1431" t="s">
        <v>3466</v>
      </c>
      <c r="R1431" t="s">
        <v>3164</v>
      </c>
      <c r="S1431" t="s">
        <v>2853</v>
      </c>
      <c r="T1431">
        <v>83030</v>
      </c>
      <c r="U1431" t="s">
        <v>2854</v>
      </c>
      <c r="V1431" t="s">
        <v>2905</v>
      </c>
      <c r="W1431" t="s">
        <v>3078</v>
      </c>
      <c r="X1431" t="s">
        <v>2867</v>
      </c>
    </row>
    <row r="1432" spans="1:24" hidden="1" x14ac:dyDescent="0.25">
      <c r="A1432">
        <v>10278</v>
      </c>
      <c r="B1432">
        <v>34</v>
      </c>
      <c r="C1432" s="2">
        <v>100</v>
      </c>
      <c r="D1432" s="3">
        <v>6</v>
      </c>
      <c r="E1432" s="4">
        <f>Table1[[#This Row],[PRICEEACH]]*Table1[[#This Row],[QUANTITYORDERED]]</f>
        <v>3400</v>
      </c>
      <c r="F1432" s="1">
        <v>38207</v>
      </c>
      <c r="G1432" s="12" t="s">
        <v>2848</v>
      </c>
      <c r="H1432">
        <v>3</v>
      </c>
      <c r="I1432">
        <v>8</v>
      </c>
      <c r="J1432" s="3">
        <v>2004</v>
      </c>
      <c r="K1432" s="3" t="s">
        <v>3331</v>
      </c>
      <c r="L1432">
        <v>141</v>
      </c>
      <c r="M1432" t="s">
        <v>3163</v>
      </c>
      <c r="N1432" t="s">
        <v>3464</v>
      </c>
      <c r="O1432" s="10">
        <v>7025551838</v>
      </c>
      <c r="P1432" t="s">
        <v>3465</v>
      </c>
      <c r="Q1432" t="s">
        <v>3466</v>
      </c>
      <c r="R1432" t="s">
        <v>3164</v>
      </c>
      <c r="S1432" t="s">
        <v>2853</v>
      </c>
      <c r="T1432">
        <v>83030</v>
      </c>
      <c r="U1432" t="s">
        <v>2854</v>
      </c>
      <c r="V1432" t="s">
        <v>2905</v>
      </c>
      <c r="W1432" t="s">
        <v>3078</v>
      </c>
      <c r="X1432" t="s">
        <v>2867</v>
      </c>
    </row>
    <row r="1433" spans="1:24" hidden="1" x14ac:dyDescent="0.25">
      <c r="A1433">
        <v>10278</v>
      </c>
      <c r="B1433">
        <v>39</v>
      </c>
      <c r="C1433" s="2">
        <v>100</v>
      </c>
      <c r="D1433" s="3">
        <v>3</v>
      </c>
      <c r="E1433" s="4">
        <f>Table1[[#This Row],[PRICEEACH]]*Table1[[#This Row],[QUANTITYORDERED]]</f>
        <v>3900</v>
      </c>
      <c r="F1433" s="1">
        <v>38207</v>
      </c>
      <c r="G1433" s="12" t="s">
        <v>2848</v>
      </c>
      <c r="H1433">
        <v>3</v>
      </c>
      <c r="I1433">
        <v>8</v>
      </c>
      <c r="J1433" s="3">
        <v>2004</v>
      </c>
      <c r="K1433" s="3" t="s">
        <v>3331</v>
      </c>
      <c r="L1433">
        <v>132</v>
      </c>
      <c r="M1433" t="s">
        <v>3204</v>
      </c>
      <c r="N1433" t="s">
        <v>3464</v>
      </c>
      <c r="O1433" s="10">
        <v>7025551838</v>
      </c>
      <c r="P1433" t="s">
        <v>3465</v>
      </c>
      <c r="Q1433" t="s">
        <v>3466</v>
      </c>
      <c r="R1433" t="s">
        <v>3164</v>
      </c>
      <c r="S1433" t="s">
        <v>2853</v>
      </c>
      <c r="T1433">
        <v>83030</v>
      </c>
      <c r="U1433" t="s">
        <v>2854</v>
      </c>
      <c r="V1433" t="s">
        <v>2905</v>
      </c>
      <c r="W1433" t="s">
        <v>3078</v>
      </c>
      <c r="X1433" t="s">
        <v>2867</v>
      </c>
    </row>
    <row r="1434" spans="1:24" hidden="1" x14ac:dyDescent="0.25">
      <c r="A1434">
        <v>10278</v>
      </c>
      <c r="B1434">
        <v>42</v>
      </c>
      <c r="C1434" s="2">
        <v>100</v>
      </c>
      <c r="D1434" s="3">
        <v>7</v>
      </c>
      <c r="E1434" s="4">
        <f>Table1[[#This Row],[PRICEEACH]]*Table1[[#This Row],[QUANTITYORDERED]]</f>
        <v>4200</v>
      </c>
      <c r="F1434" s="1">
        <v>38207</v>
      </c>
      <c r="G1434" s="12" t="s">
        <v>2848</v>
      </c>
      <c r="H1434">
        <v>3</v>
      </c>
      <c r="I1434">
        <v>8</v>
      </c>
      <c r="J1434" s="3">
        <v>2004</v>
      </c>
      <c r="K1434" s="3" t="s">
        <v>3331</v>
      </c>
      <c r="L1434">
        <v>169</v>
      </c>
      <c r="M1434" t="s">
        <v>3211</v>
      </c>
      <c r="N1434" t="s">
        <v>3464</v>
      </c>
      <c r="O1434" s="10">
        <v>7025551838</v>
      </c>
      <c r="P1434" t="s">
        <v>3465</v>
      </c>
      <c r="Q1434" t="s">
        <v>3466</v>
      </c>
      <c r="R1434" t="s">
        <v>3164</v>
      </c>
      <c r="S1434" t="s">
        <v>2853</v>
      </c>
      <c r="T1434">
        <v>83030</v>
      </c>
      <c r="U1434" t="s">
        <v>2854</v>
      </c>
      <c r="V1434" t="s">
        <v>2905</v>
      </c>
      <c r="W1434" t="s">
        <v>3078</v>
      </c>
      <c r="X1434" t="s">
        <v>2867</v>
      </c>
    </row>
    <row r="1435" spans="1:24" hidden="1" x14ac:dyDescent="0.25">
      <c r="A1435">
        <v>10279</v>
      </c>
      <c r="B1435">
        <v>26</v>
      </c>
      <c r="C1435" s="2">
        <v>60.58</v>
      </c>
      <c r="D1435" s="3">
        <v>1</v>
      </c>
      <c r="E1435" s="4">
        <f>Table1[[#This Row],[PRICEEACH]]*Table1[[#This Row],[QUANTITYORDERED]]</f>
        <v>1575.08</v>
      </c>
      <c r="F1435" s="1">
        <v>38207</v>
      </c>
      <c r="G1435" s="12" t="s">
        <v>2848</v>
      </c>
      <c r="H1435">
        <v>3</v>
      </c>
      <c r="I1435">
        <v>8</v>
      </c>
      <c r="J1435" s="3">
        <v>2004</v>
      </c>
      <c r="K1435" s="3" t="s">
        <v>3331</v>
      </c>
      <c r="L1435">
        <v>71</v>
      </c>
      <c r="M1435" t="s">
        <v>3226</v>
      </c>
      <c r="N1435" t="s">
        <v>3329</v>
      </c>
      <c r="O1435" s="10" t="s">
        <v>3330</v>
      </c>
      <c r="P1435" t="s">
        <v>2946</v>
      </c>
      <c r="Q1435" t="s">
        <v>2947</v>
      </c>
      <c r="R1435" t="s">
        <v>3485</v>
      </c>
      <c r="S1435" t="s">
        <v>2948</v>
      </c>
      <c r="T1435">
        <v>28034</v>
      </c>
      <c r="U1435" t="s">
        <v>2861</v>
      </c>
      <c r="V1435" t="s">
        <v>2949</v>
      </c>
      <c r="W1435" t="s">
        <v>2950</v>
      </c>
      <c r="X1435" t="s">
        <v>2857</v>
      </c>
    </row>
    <row r="1436" spans="1:24" hidden="1" x14ac:dyDescent="0.25">
      <c r="A1436">
        <v>10279</v>
      </c>
      <c r="B1436">
        <v>33</v>
      </c>
      <c r="C1436" s="2">
        <v>71.06</v>
      </c>
      <c r="D1436" s="3">
        <v>4</v>
      </c>
      <c r="E1436" s="4">
        <f>Table1[[#This Row],[PRICEEACH]]*Table1[[#This Row],[QUANTITYORDERED]]</f>
        <v>2344.98</v>
      </c>
      <c r="F1436" s="1">
        <v>38207</v>
      </c>
      <c r="G1436" s="12" t="s">
        <v>2848</v>
      </c>
      <c r="H1436">
        <v>3</v>
      </c>
      <c r="I1436">
        <v>8</v>
      </c>
      <c r="J1436" s="3">
        <v>2004</v>
      </c>
      <c r="K1436" s="3" t="s">
        <v>3331</v>
      </c>
      <c r="L1436">
        <v>85</v>
      </c>
      <c r="M1436" t="s">
        <v>3244</v>
      </c>
      <c r="N1436" t="s">
        <v>3329</v>
      </c>
      <c r="O1436" s="10" t="s">
        <v>3330</v>
      </c>
      <c r="P1436" t="s">
        <v>2946</v>
      </c>
      <c r="Q1436" t="s">
        <v>2947</v>
      </c>
      <c r="R1436" t="s">
        <v>3485</v>
      </c>
      <c r="S1436" t="s">
        <v>2948</v>
      </c>
      <c r="T1436">
        <v>28034</v>
      </c>
      <c r="U1436" t="s">
        <v>2861</v>
      </c>
      <c r="V1436" t="s">
        <v>2949</v>
      </c>
      <c r="W1436" t="s">
        <v>2950</v>
      </c>
      <c r="X1436" t="s">
        <v>2857</v>
      </c>
    </row>
    <row r="1437" spans="1:24" hidden="1" x14ac:dyDescent="0.25">
      <c r="A1437">
        <v>10279</v>
      </c>
      <c r="B1437">
        <v>32</v>
      </c>
      <c r="C1437" s="2">
        <v>74.959999999999994</v>
      </c>
      <c r="D1437" s="3">
        <v>5</v>
      </c>
      <c r="E1437" s="4">
        <f>Table1[[#This Row],[PRICEEACH]]*Table1[[#This Row],[QUANTITYORDERED]]</f>
        <v>2398.7199999999998</v>
      </c>
      <c r="F1437" s="1">
        <v>38207</v>
      </c>
      <c r="G1437" s="12" t="s">
        <v>2848</v>
      </c>
      <c r="H1437">
        <v>3</v>
      </c>
      <c r="I1437">
        <v>8</v>
      </c>
      <c r="J1437" s="3">
        <v>2004</v>
      </c>
      <c r="K1437" s="3" t="s">
        <v>3331</v>
      </c>
      <c r="L1437">
        <v>73</v>
      </c>
      <c r="M1437" t="s">
        <v>3227</v>
      </c>
      <c r="N1437" t="s">
        <v>3329</v>
      </c>
      <c r="O1437" s="10" t="s">
        <v>3330</v>
      </c>
      <c r="P1437" t="s">
        <v>2946</v>
      </c>
      <c r="Q1437" t="s">
        <v>2947</v>
      </c>
      <c r="R1437" t="s">
        <v>3485</v>
      </c>
      <c r="S1437" t="s">
        <v>2948</v>
      </c>
      <c r="T1437">
        <v>28034</v>
      </c>
      <c r="U1437" t="s">
        <v>2861</v>
      </c>
      <c r="V1437" t="s">
        <v>2949</v>
      </c>
      <c r="W1437" t="s">
        <v>2950</v>
      </c>
      <c r="X1437" t="s">
        <v>2857</v>
      </c>
    </row>
    <row r="1438" spans="1:24" hidden="1" x14ac:dyDescent="0.25">
      <c r="A1438">
        <v>10279</v>
      </c>
      <c r="B1438">
        <v>49</v>
      </c>
      <c r="C1438" s="2">
        <v>79.97</v>
      </c>
      <c r="D1438" s="3">
        <v>3</v>
      </c>
      <c r="E1438" s="4">
        <f>Table1[[#This Row],[PRICEEACH]]*Table1[[#This Row],[QUANTITYORDERED]]</f>
        <v>3918.5299999999997</v>
      </c>
      <c r="F1438" s="1">
        <v>38207</v>
      </c>
      <c r="G1438" s="12" t="s">
        <v>2848</v>
      </c>
      <c r="H1438">
        <v>3</v>
      </c>
      <c r="I1438">
        <v>8</v>
      </c>
      <c r="J1438" s="3">
        <v>2004</v>
      </c>
      <c r="K1438" s="3" t="s">
        <v>3331</v>
      </c>
      <c r="L1438">
        <v>90</v>
      </c>
      <c r="M1438" t="s">
        <v>3238</v>
      </c>
      <c r="N1438" t="s">
        <v>3329</v>
      </c>
      <c r="O1438" s="10" t="s">
        <v>3330</v>
      </c>
      <c r="P1438" t="s">
        <v>2946</v>
      </c>
      <c r="Q1438" t="s">
        <v>2947</v>
      </c>
      <c r="R1438" t="s">
        <v>3485</v>
      </c>
      <c r="S1438" t="s">
        <v>2948</v>
      </c>
      <c r="T1438">
        <v>28034</v>
      </c>
      <c r="U1438" t="s">
        <v>2861</v>
      </c>
      <c r="V1438" t="s">
        <v>2949</v>
      </c>
      <c r="W1438" t="s">
        <v>2950</v>
      </c>
      <c r="X1438" t="s">
        <v>2867</v>
      </c>
    </row>
    <row r="1439" spans="1:24" hidden="1" x14ac:dyDescent="0.25">
      <c r="A1439">
        <v>10279</v>
      </c>
      <c r="B1439">
        <v>48</v>
      </c>
      <c r="C1439" s="2">
        <v>100</v>
      </c>
      <c r="D1439" s="3">
        <v>2</v>
      </c>
      <c r="E1439" s="4">
        <f>Table1[[#This Row],[PRICEEACH]]*Table1[[#This Row],[QUANTITYORDERED]]</f>
        <v>4800</v>
      </c>
      <c r="F1439" s="1">
        <v>38207</v>
      </c>
      <c r="G1439" s="12" t="s">
        <v>2848</v>
      </c>
      <c r="H1439">
        <v>3</v>
      </c>
      <c r="I1439">
        <v>8</v>
      </c>
      <c r="J1439" s="3">
        <v>2004</v>
      </c>
      <c r="K1439" s="3" t="s">
        <v>3331</v>
      </c>
      <c r="L1439">
        <v>117</v>
      </c>
      <c r="M1439" t="s">
        <v>3241</v>
      </c>
      <c r="N1439" t="s">
        <v>3329</v>
      </c>
      <c r="O1439" s="10" t="s">
        <v>3330</v>
      </c>
      <c r="P1439" t="s">
        <v>2946</v>
      </c>
      <c r="Q1439" t="s">
        <v>2947</v>
      </c>
      <c r="R1439" t="s">
        <v>3485</v>
      </c>
      <c r="S1439" t="s">
        <v>2948</v>
      </c>
      <c r="T1439">
        <v>28034</v>
      </c>
      <c r="U1439" t="s">
        <v>2861</v>
      </c>
      <c r="V1439" t="s">
        <v>2949</v>
      </c>
      <c r="W1439" t="s">
        <v>2950</v>
      </c>
      <c r="X1439" t="s">
        <v>2867</v>
      </c>
    </row>
    <row r="1440" spans="1:24" hidden="1" x14ac:dyDescent="0.25">
      <c r="A1440">
        <v>10279</v>
      </c>
      <c r="B1440">
        <v>48</v>
      </c>
      <c r="C1440" s="2">
        <v>100</v>
      </c>
      <c r="D1440" s="3">
        <v>6</v>
      </c>
      <c r="E1440" s="4">
        <f>Table1[[#This Row],[PRICEEACH]]*Table1[[#This Row],[QUANTITYORDERED]]</f>
        <v>4800</v>
      </c>
      <c r="F1440" s="1">
        <v>38207</v>
      </c>
      <c r="G1440" s="12" t="s">
        <v>2848</v>
      </c>
      <c r="H1440">
        <v>3</v>
      </c>
      <c r="I1440">
        <v>8</v>
      </c>
      <c r="J1440" s="3">
        <v>2004</v>
      </c>
      <c r="K1440" s="3" t="s">
        <v>3331</v>
      </c>
      <c r="L1440">
        <v>107</v>
      </c>
      <c r="M1440" t="s">
        <v>3247</v>
      </c>
      <c r="N1440" t="s">
        <v>3329</v>
      </c>
      <c r="O1440" s="10" t="s">
        <v>3330</v>
      </c>
      <c r="P1440" t="s">
        <v>2946</v>
      </c>
      <c r="Q1440" t="s">
        <v>2947</v>
      </c>
      <c r="R1440" t="s">
        <v>3485</v>
      </c>
      <c r="S1440" t="s">
        <v>2948</v>
      </c>
      <c r="T1440">
        <v>28034</v>
      </c>
      <c r="U1440" t="s">
        <v>2861</v>
      </c>
      <c r="V1440" t="s">
        <v>2949</v>
      </c>
      <c r="W1440" t="s">
        <v>2950</v>
      </c>
      <c r="X1440" t="s">
        <v>2867</v>
      </c>
    </row>
    <row r="1441" spans="1:24" hidden="1" x14ac:dyDescent="0.25">
      <c r="A1441">
        <v>10280</v>
      </c>
      <c r="B1441">
        <v>20</v>
      </c>
      <c r="C1441" s="2">
        <v>28.88</v>
      </c>
      <c r="D1441" s="3">
        <v>12</v>
      </c>
      <c r="E1441" s="4">
        <f>Table1[[#This Row],[PRICEEACH]]*Table1[[#This Row],[QUANTITYORDERED]]</f>
        <v>577.6</v>
      </c>
      <c r="F1441" s="1">
        <v>38207</v>
      </c>
      <c r="G1441" s="12" t="s">
        <v>2848</v>
      </c>
      <c r="H1441">
        <v>3</v>
      </c>
      <c r="I1441">
        <v>8</v>
      </c>
      <c r="J1441" s="3">
        <v>2004</v>
      </c>
      <c r="K1441" s="3" t="s">
        <v>3468</v>
      </c>
      <c r="L1441">
        <v>33</v>
      </c>
      <c r="M1441" t="s">
        <v>3232</v>
      </c>
      <c r="N1441" t="s">
        <v>3354</v>
      </c>
      <c r="O1441" s="10" t="s">
        <v>2999</v>
      </c>
      <c r="P1441" t="s">
        <v>3355</v>
      </c>
      <c r="Q1441" t="s">
        <v>3000</v>
      </c>
      <c r="R1441" t="s">
        <v>3506</v>
      </c>
      <c r="S1441" t="s">
        <v>3001</v>
      </c>
      <c r="T1441">
        <v>10100</v>
      </c>
      <c r="U1441" t="s">
        <v>2861</v>
      </c>
      <c r="V1441" t="s">
        <v>3002</v>
      </c>
      <c r="W1441" t="s">
        <v>3003</v>
      </c>
      <c r="X1441" t="s">
        <v>2857</v>
      </c>
    </row>
    <row r="1442" spans="1:24" hidden="1" x14ac:dyDescent="0.25">
      <c r="A1442">
        <v>10280</v>
      </c>
      <c r="B1442">
        <v>33</v>
      </c>
      <c r="C1442" s="2">
        <v>41.85</v>
      </c>
      <c r="D1442" s="3">
        <v>14</v>
      </c>
      <c r="E1442" s="4">
        <f>Table1[[#This Row],[PRICEEACH]]*Table1[[#This Row],[QUANTITYORDERED]]</f>
        <v>1381.05</v>
      </c>
      <c r="F1442" s="1">
        <v>38207</v>
      </c>
      <c r="G1442" s="12" t="s">
        <v>2848</v>
      </c>
      <c r="H1442">
        <v>3</v>
      </c>
      <c r="I1442">
        <v>8</v>
      </c>
      <c r="J1442" s="3">
        <v>2004</v>
      </c>
      <c r="K1442" s="3" t="s">
        <v>3468</v>
      </c>
      <c r="L1442">
        <v>41</v>
      </c>
      <c r="M1442" t="s">
        <v>3251</v>
      </c>
      <c r="N1442" t="s">
        <v>3354</v>
      </c>
      <c r="O1442" s="10" t="s">
        <v>2999</v>
      </c>
      <c r="P1442" t="s">
        <v>3355</v>
      </c>
      <c r="Q1442" t="s">
        <v>3000</v>
      </c>
      <c r="R1442" t="s">
        <v>3506</v>
      </c>
      <c r="S1442" t="s">
        <v>3001</v>
      </c>
      <c r="T1442">
        <v>10100</v>
      </c>
      <c r="U1442" t="s">
        <v>2861</v>
      </c>
      <c r="V1442" t="s">
        <v>3002</v>
      </c>
      <c r="W1442" t="s">
        <v>3003</v>
      </c>
      <c r="X1442" t="s">
        <v>2857</v>
      </c>
    </row>
    <row r="1443" spans="1:24" hidden="1" x14ac:dyDescent="0.25">
      <c r="A1443">
        <v>10280</v>
      </c>
      <c r="B1443">
        <v>27</v>
      </c>
      <c r="C1443" s="2">
        <v>57.68</v>
      </c>
      <c r="D1443" s="3">
        <v>8</v>
      </c>
      <c r="E1443" s="4">
        <f>Table1[[#This Row],[PRICEEACH]]*Table1[[#This Row],[QUANTITYORDERED]]</f>
        <v>1557.36</v>
      </c>
      <c r="F1443" s="1">
        <v>38207</v>
      </c>
      <c r="G1443" s="12" t="s">
        <v>2848</v>
      </c>
      <c r="H1443">
        <v>3</v>
      </c>
      <c r="I1443">
        <v>8</v>
      </c>
      <c r="J1443" s="3">
        <v>2004</v>
      </c>
      <c r="K1443" s="3" t="s">
        <v>3468</v>
      </c>
      <c r="L1443">
        <v>53</v>
      </c>
      <c r="M1443" t="s">
        <v>3179</v>
      </c>
      <c r="N1443" t="s">
        <v>3354</v>
      </c>
      <c r="O1443" s="10" t="s">
        <v>2999</v>
      </c>
      <c r="P1443" t="s">
        <v>3355</v>
      </c>
      <c r="Q1443" t="s">
        <v>3000</v>
      </c>
      <c r="R1443" t="s">
        <v>3506</v>
      </c>
      <c r="S1443" t="s">
        <v>3001</v>
      </c>
      <c r="T1443">
        <v>10100</v>
      </c>
      <c r="U1443" t="s">
        <v>2861</v>
      </c>
      <c r="V1443" t="s">
        <v>3002</v>
      </c>
      <c r="W1443" t="s">
        <v>3003</v>
      </c>
      <c r="X1443" t="s">
        <v>2857</v>
      </c>
    </row>
    <row r="1444" spans="1:24" hidden="1" x14ac:dyDescent="0.25">
      <c r="A1444">
        <v>10280</v>
      </c>
      <c r="B1444">
        <v>25</v>
      </c>
      <c r="C1444" s="2">
        <v>62.96</v>
      </c>
      <c r="D1444" s="3">
        <v>15</v>
      </c>
      <c r="E1444" s="4">
        <f>Table1[[#This Row],[PRICEEACH]]*Table1[[#This Row],[QUANTITYORDERED]]</f>
        <v>1574</v>
      </c>
      <c r="F1444" s="1">
        <v>38207</v>
      </c>
      <c r="G1444" s="12" t="s">
        <v>2848</v>
      </c>
      <c r="H1444">
        <v>3</v>
      </c>
      <c r="I1444">
        <v>8</v>
      </c>
      <c r="J1444" s="3">
        <v>2004</v>
      </c>
      <c r="K1444" s="3" t="s">
        <v>3468</v>
      </c>
      <c r="L1444">
        <v>60</v>
      </c>
      <c r="M1444" t="s">
        <v>3197</v>
      </c>
      <c r="N1444" t="s">
        <v>3354</v>
      </c>
      <c r="O1444" s="10" t="s">
        <v>2999</v>
      </c>
      <c r="P1444" t="s">
        <v>3355</v>
      </c>
      <c r="Q1444" t="s">
        <v>3000</v>
      </c>
      <c r="R1444" t="s">
        <v>3506</v>
      </c>
      <c r="S1444" t="s">
        <v>3001</v>
      </c>
      <c r="T1444">
        <v>10100</v>
      </c>
      <c r="U1444" t="s">
        <v>2861</v>
      </c>
      <c r="V1444" t="s">
        <v>3002</v>
      </c>
      <c r="W1444" t="s">
        <v>3003</v>
      </c>
      <c r="X1444" t="s">
        <v>2857</v>
      </c>
    </row>
    <row r="1445" spans="1:24" hidden="1" x14ac:dyDescent="0.25">
      <c r="A1445">
        <v>10280</v>
      </c>
      <c r="B1445">
        <v>21</v>
      </c>
      <c r="C1445" s="2">
        <v>78.89</v>
      </c>
      <c r="D1445" s="3">
        <v>6</v>
      </c>
      <c r="E1445" s="4">
        <f>Table1[[#This Row],[PRICEEACH]]*Table1[[#This Row],[QUANTITYORDERED]]</f>
        <v>1656.69</v>
      </c>
      <c r="F1445" s="1">
        <v>38207</v>
      </c>
      <c r="G1445" s="12" t="s">
        <v>2848</v>
      </c>
      <c r="H1445">
        <v>3</v>
      </c>
      <c r="I1445">
        <v>8</v>
      </c>
      <c r="J1445" s="3">
        <v>2004</v>
      </c>
      <c r="K1445" s="3" t="s">
        <v>3468</v>
      </c>
      <c r="L1445">
        <v>97</v>
      </c>
      <c r="M1445" t="s">
        <v>3253</v>
      </c>
      <c r="N1445" t="s">
        <v>3354</v>
      </c>
      <c r="O1445" s="10" t="s">
        <v>2999</v>
      </c>
      <c r="P1445" t="s">
        <v>3355</v>
      </c>
      <c r="Q1445" t="s">
        <v>3000</v>
      </c>
      <c r="R1445" t="s">
        <v>3506</v>
      </c>
      <c r="S1445" t="s">
        <v>3001</v>
      </c>
      <c r="T1445">
        <v>10100</v>
      </c>
      <c r="U1445" t="s">
        <v>2861</v>
      </c>
      <c r="V1445" t="s">
        <v>3002</v>
      </c>
      <c r="W1445" t="s">
        <v>3003</v>
      </c>
      <c r="X1445" t="s">
        <v>2857</v>
      </c>
    </row>
    <row r="1446" spans="1:24" hidden="1" x14ac:dyDescent="0.25">
      <c r="A1446">
        <v>10280</v>
      </c>
      <c r="B1446">
        <v>45</v>
      </c>
      <c r="C1446" s="2">
        <v>47.49</v>
      </c>
      <c r="D1446" s="3">
        <v>11</v>
      </c>
      <c r="E1446" s="4">
        <f>Table1[[#This Row],[PRICEEACH]]*Table1[[#This Row],[QUANTITYORDERED]]</f>
        <v>2137.0500000000002</v>
      </c>
      <c r="F1446" s="1">
        <v>38207</v>
      </c>
      <c r="G1446" s="12" t="s">
        <v>2848</v>
      </c>
      <c r="H1446">
        <v>3</v>
      </c>
      <c r="I1446">
        <v>8</v>
      </c>
      <c r="J1446" s="3">
        <v>2004</v>
      </c>
      <c r="K1446" s="3" t="s">
        <v>3468</v>
      </c>
      <c r="L1446">
        <v>44</v>
      </c>
      <c r="M1446" t="s">
        <v>3235</v>
      </c>
      <c r="N1446" t="s">
        <v>3354</v>
      </c>
      <c r="O1446" s="10" t="s">
        <v>2999</v>
      </c>
      <c r="P1446" t="s">
        <v>3355</v>
      </c>
      <c r="Q1446" t="s">
        <v>3000</v>
      </c>
      <c r="R1446" t="s">
        <v>3506</v>
      </c>
      <c r="S1446" t="s">
        <v>3001</v>
      </c>
      <c r="T1446">
        <v>10100</v>
      </c>
      <c r="U1446" t="s">
        <v>2861</v>
      </c>
      <c r="V1446" t="s">
        <v>3002</v>
      </c>
      <c r="W1446" t="s">
        <v>3003</v>
      </c>
      <c r="X1446" t="s">
        <v>2857</v>
      </c>
    </row>
    <row r="1447" spans="1:24" hidden="1" x14ac:dyDescent="0.25">
      <c r="A1447">
        <v>10280</v>
      </c>
      <c r="B1447">
        <v>22</v>
      </c>
      <c r="C1447" s="2">
        <v>100</v>
      </c>
      <c r="D1447" s="3">
        <v>10</v>
      </c>
      <c r="E1447" s="4">
        <f>Table1[[#This Row],[PRICEEACH]]*Table1[[#This Row],[QUANTITYORDERED]]</f>
        <v>2200</v>
      </c>
      <c r="F1447" s="1">
        <v>38207</v>
      </c>
      <c r="G1447" s="12" t="s">
        <v>2848</v>
      </c>
      <c r="H1447">
        <v>3</v>
      </c>
      <c r="I1447">
        <v>8</v>
      </c>
      <c r="J1447" s="3">
        <v>2004</v>
      </c>
      <c r="K1447" s="3" t="s">
        <v>3468</v>
      </c>
      <c r="L1447">
        <v>168</v>
      </c>
      <c r="M1447" t="s">
        <v>3203</v>
      </c>
      <c r="N1447" t="s">
        <v>3354</v>
      </c>
      <c r="O1447" s="10" t="s">
        <v>2999</v>
      </c>
      <c r="P1447" t="s">
        <v>3355</v>
      </c>
      <c r="Q1447" t="s">
        <v>3000</v>
      </c>
      <c r="R1447" t="s">
        <v>3506</v>
      </c>
      <c r="S1447" t="s">
        <v>3001</v>
      </c>
      <c r="T1447">
        <v>10100</v>
      </c>
      <c r="U1447" t="s">
        <v>2861</v>
      </c>
      <c r="V1447" t="s">
        <v>3002</v>
      </c>
      <c r="W1447" t="s">
        <v>3003</v>
      </c>
      <c r="X1447" t="s">
        <v>2867</v>
      </c>
    </row>
    <row r="1448" spans="1:24" hidden="1" x14ac:dyDescent="0.25">
      <c r="A1448">
        <v>10280</v>
      </c>
      <c r="B1448">
        <v>24</v>
      </c>
      <c r="C1448" s="2">
        <v>100</v>
      </c>
      <c r="D1448" s="3">
        <v>1</v>
      </c>
      <c r="E1448" s="4">
        <f>Table1[[#This Row],[PRICEEACH]]*Table1[[#This Row],[QUANTITYORDERED]]</f>
        <v>2400</v>
      </c>
      <c r="F1448" s="1">
        <v>38207</v>
      </c>
      <c r="G1448" s="12" t="s">
        <v>2848</v>
      </c>
      <c r="H1448">
        <v>3</v>
      </c>
      <c r="I1448">
        <v>8</v>
      </c>
      <c r="J1448" s="3">
        <v>2004</v>
      </c>
      <c r="K1448" s="3" t="s">
        <v>3454</v>
      </c>
      <c r="L1448">
        <v>116</v>
      </c>
      <c r="M1448" t="s">
        <v>3162</v>
      </c>
      <c r="N1448" t="s">
        <v>3354</v>
      </c>
      <c r="O1448" s="10" t="s">
        <v>2999</v>
      </c>
      <c r="P1448" t="s">
        <v>3355</v>
      </c>
      <c r="Q1448" t="s">
        <v>3000</v>
      </c>
      <c r="R1448" t="s">
        <v>3506</v>
      </c>
      <c r="S1448" t="s">
        <v>3001</v>
      </c>
      <c r="T1448">
        <v>10100</v>
      </c>
      <c r="U1448" t="s">
        <v>2861</v>
      </c>
      <c r="V1448" t="s">
        <v>3002</v>
      </c>
      <c r="W1448" t="s">
        <v>3003</v>
      </c>
      <c r="X1448" t="s">
        <v>2857</v>
      </c>
    </row>
    <row r="1449" spans="1:24" hidden="1" x14ac:dyDescent="0.25">
      <c r="A1449">
        <v>10280</v>
      </c>
      <c r="B1449">
        <v>26</v>
      </c>
      <c r="C1449" s="2">
        <v>100</v>
      </c>
      <c r="D1449" s="3">
        <v>16</v>
      </c>
      <c r="E1449" s="4">
        <f>Table1[[#This Row],[PRICEEACH]]*Table1[[#This Row],[QUANTITYORDERED]]</f>
        <v>2600</v>
      </c>
      <c r="F1449" s="1">
        <v>38207</v>
      </c>
      <c r="G1449" s="12" t="s">
        <v>2848</v>
      </c>
      <c r="H1449">
        <v>3</v>
      </c>
      <c r="I1449">
        <v>8</v>
      </c>
      <c r="J1449" s="3">
        <v>2004</v>
      </c>
      <c r="K1449" s="3" t="s">
        <v>3468</v>
      </c>
      <c r="L1449">
        <v>170</v>
      </c>
      <c r="M1449" t="s">
        <v>3193</v>
      </c>
      <c r="N1449" t="s">
        <v>3354</v>
      </c>
      <c r="O1449" s="10" t="s">
        <v>2999</v>
      </c>
      <c r="P1449" t="s">
        <v>3355</v>
      </c>
      <c r="Q1449" t="s">
        <v>3000</v>
      </c>
      <c r="R1449" t="s">
        <v>3506</v>
      </c>
      <c r="S1449" t="s">
        <v>3001</v>
      </c>
      <c r="T1449">
        <v>10100</v>
      </c>
      <c r="U1449" t="s">
        <v>2861</v>
      </c>
      <c r="V1449" t="s">
        <v>3002</v>
      </c>
      <c r="W1449" t="s">
        <v>3003</v>
      </c>
      <c r="X1449" t="s">
        <v>2867</v>
      </c>
    </row>
    <row r="1450" spans="1:24" hidden="1" x14ac:dyDescent="0.25">
      <c r="A1450">
        <v>10280</v>
      </c>
      <c r="B1450">
        <v>29</v>
      </c>
      <c r="C1450" s="2">
        <v>100</v>
      </c>
      <c r="D1450" s="3">
        <v>4</v>
      </c>
      <c r="E1450" s="4">
        <f>Table1[[#This Row],[PRICEEACH]]*Table1[[#This Row],[QUANTITYORDERED]]</f>
        <v>2900</v>
      </c>
      <c r="F1450" s="1">
        <v>38207</v>
      </c>
      <c r="G1450" s="12" t="s">
        <v>2848</v>
      </c>
      <c r="H1450">
        <v>3</v>
      </c>
      <c r="I1450">
        <v>8</v>
      </c>
      <c r="J1450" s="3">
        <v>2004</v>
      </c>
      <c r="K1450" s="3" t="s">
        <v>3468</v>
      </c>
      <c r="L1450">
        <v>104</v>
      </c>
      <c r="M1450" t="s">
        <v>3209</v>
      </c>
      <c r="N1450" t="s">
        <v>3354</v>
      </c>
      <c r="O1450" s="10" t="s">
        <v>2999</v>
      </c>
      <c r="P1450" t="s">
        <v>3355</v>
      </c>
      <c r="Q1450" t="s">
        <v>3000</v>
      </c>
      <c r="R1450" t="s">
        <v>3506</v>
      </c>
      <c r="S1450" t="s">
        <v>3001</v>
      </c>
      <c r="T1450">
        <v>10100</v>
      </c>
      <c r="U1450" t="s">
        <v>2861</v>
      </c>
      <c r="V1450" t="s">
        <v>3002</v>
      </c>
      <c r="W1450" t="s">
        <v>3003</v>
      </c>
      <c r="X1450" t="s">
        <v>2867</v>
      </c>
    </row>
    <row r="1451" spans="1:24" hidden="1" x14ac:dyDescent="0.25">
      <c r="A1451">
        <v>10280</v>
      </c>
      <c r="B1451">
        <v>43</v>
      </c>
      <c r="C1451" s="2">
        <v>68.709999999999994</v>
      </c>
      <c r="D1451" s="3">
        <v>5</v>
      </c>
      <c r="E1451" s="4">
        <f>Table1[[#This Row],[PRICEEACH]]*Table1[[#This Row],[QUANTITYORDERED]]</f>
        <v>2954.5299999999997</v>
      </c>
      <c r="F1451" s="1">
        <v>38207</v>
      </c>
      <c r="G1451" s="12" t="s">
        <v>2848</v>
      </c>
      <c r="H1451">
        <v>3</v>
      </c>
      <c r="I1451">
        <v>8</v>
      </c>
      <c r="J1451" s="3">
        <v>2004</v>
      </c>
      <c r="K1451" s="3" t="s">
        <v>3468</v>
      </c>
      <c r="L1451">
        <v>62</v>
      </c>
      <c r="M1451" t="s">
        <v>3206</v>
      </c>
      <c r="N1451" t="s">
        <v>3354</v>
      </c>
      <c r="O1451" s="10" t="s">
        <v>2999</v>
      </c>
      <c r="P1451" t="s">
        <v>3355</v>
      </c>
      <c r="Q1451" t="s">
        <v>3000</v>
      </c>
      <c r="R1451" t="s">
        <v>3506</v>
      </c>
      <c r="S1451" t="s">
        <v>3001</v>
      </c>
      <c r="T1451">
        <v>10100</v>
      </c>
      <c r="U1451" t="s">
        <v>2861</v>
      </c>
      <c r="V1451" t="s">
        <v>3002</v>
      </c>
      <c r="W1451" t="s">
        <v>3003</v>
      </c>
      <c r="X1451" t="s">
        <v>2857</v>
      </c>
    </row>
    <row r="1452" spans="1:24" hidden="1" x14ac:dyDescent="0.25">
      <c r="A1452">
        <v>10280</v>
      </c>
      <c r="B1452">
        <v>34</v>
      </c>
      <c r="C1452" s="2">
        <v>100</v>
      </c>
      <c r="D1452" s="3">
        <v>2</v>
      </c>
      <c r="E1452" s="4">
        <f>Table1[[#This Row],[PRICEEACH]]*Table1[[#This Row],[QUANTITYORDERED]]</f>
        <v>3400</v>
      </c>
      <c r="F1452" s="1">
        <v>38207</v>
      </c>
      <c r="G1452" s="12" t="s">
        <v>2848</v>
      </c>
      <c r="H1452">
        <v>3</v>
      </c>
      <c r="I1452">
        <v>8</v>
      </c>
      <c r="J1452" s="3">
        <v>2004</v>
      </c>
      <c r="K1452" s="3" t="s">
        <v>3331</v>
      </c>
      <c r="L1452">
        <v>214</v>
      </c>
      <c r="M1452" t="s">
        <v>2951</v>
      </c>
      <c r="N1452" t="s">
        <v>3354</v>
      </c>
      <c r="O1452" s="10" t="s">
        <v>2999</v>
      </c>
      <c r="P1452" t="s">
        <v>3355</v>
      </c>
      <c r="Q1452" t="s">
        <v>3000</v>
      </c>
      <c r="R1452" t="s">
        <v>3506</v>
      </c>
      <c r="S1452" t="s">
        <v>3001</v>
      </c>
      <c r="T1452">
        <v>10100</v>
      </c>
      <c r="U1452" t="s">
        <v>2861</v>
      </c>
      <c r="V1452" t="s">
        <v>3002</v>
      </c>
      <c r="W1452" t="s">
        <v>3003</v>
      </c>
      <c r="X1452" t="s">
        <v>2931</v>
      </c>
    </row>
    <row r="1453" spans="1:24" hidden="1" x14ac:dyDescent="0.25">
      <c r="A1453">
        <v>10280</v>
      </c>
      <c r="B1453">
        <v>34</v>
      </c>
      <c r="C1453" s="2">
        <v>100</v>
      </c>
      <c r="D1453" s="3">
        <v>7</v>
      </c>
      <c r="E1453" s="4">
        <f>Table1[[#This Row],[PRICEEACH]]*Table1[[#This Row],[QUANTITYORDERED]]</f>
        <v>3400</v>
      </c>
      <c r="F1453" s="1">
        <v>38207</v>
      </c>
      <c r="G1453" s="12" t="s">
        <v>2848</v>
      </c>
      <c r="H1453">
        <v>3</v>
      </c>
      <c r="I1453">
        <v>8</v>
      </c>
      <c r="J1453" s="3">
        <v>2004</v>
      </c>
      <c r="K1453" s="3" t="s">
        <v>3468</v>
      </c>
      <c r="L1453">
        <v>99</v>
      </c>
      <c r="M1453" t="s">
        <v>3215</v>
      </c>
      <c r="N1453" t="s">
        <v>3354</v>
      </c>
      <c r="O1453" s="10" t="s">
        <v>2999</v>
      </c>
      <c r="P1453" t="s">
        <v>3355</v>
      </c>
      <c r="Q1453" t="s">
        <v>3000</v>
      </c>
      <c r="R1453" t="s">
        <v>3506</v>
      </c>
      <c r="S1453" t="s">
        <v>3001</v>
      </c>
      <c r="T1453">
        <v>10100</v>
      </c>
      <c r="U1453" t="s">
        <v>2861</v>
      </c>
      <c r="V1453" t="s">
        <v>3002</v>
      </c>
      <c r="W1453" t="s">
        <v>3003</v>
      </c>
      <c r="X1453" t="s">
        <v>2867</v>
      </c>
    </row>
    <row r="1454" spans="1:24" hidden="1" x14ac:dyDescent="0.25">
      <c r="A1454">
        <v>10280</v>
      </c>
      <c r="B1454">
        <v>35</v>
      </c>
      <c r="C1454" s="2">
        <v>100</v>
      </c>
      <c r="D1454" s="3">
        <v>17</v>
      </c>
      <c r="E1454" s="4">
        <f>Table1[[#This Row],[PRICEEACH]]*Table1[[#This Row],[QUANTITYORDERED]]</f>
        <v>3500</v>
      </c>
      <c r="F1454" s="1">
        <v>38207</v>
      </c>
      <c r="G1454" s="12" t="s">
        <v>2848</v>
      </c>
      <c r="H1454">
        <v>3</v>
      </c>
      <c r="I1454">
        <v>8</v>
      </c>
      <c r="J1454" s="3">
        <v>2004</v>
      </c>
      <c r="K1454" s="3" t="s">
        <v>3468</v>
      </c>
      <c r="L1454">
        <v>92</v>
      </c>
      <c r="M1454" t="s">
        <v>3221</v>
      </c>
      <c r="N1454" t="s">
        <v>3354</v>
      </c>
      <c r="O1454" s="10" t="s">
        <v>2999</v>
      </c>
      <c r="P1454" t="s">
        <v>3355</v>
      </c>
      <c r="Q1454" t="s">
        <v>3000</v>
      </c>
      <c r="R1454" t="s">
        <v>3506</v>
      </c>
      <c r="S1454" t="s">
        <v>3001</v>
      </c>
      <c r="T1454">
        <v>10100</v>
      </c>
      <c r="U1454" t="s">
        <v>2861</v>
      </c>
      <c r="V1454" t="s">
        <v>3002</v>
      </c>
      <c r="W1454" t="s">
        <v>3003</v>
      </c>
      <c r="X1454" t="s">
        <v>2867</v>
      </c>
    </row>
    <row r="1455" spans="1:24" hidden="1" x14ac:dyDescent="0.25">
      <c r="A1455">
        <v>10280</v>
      </c>
      <c r="B1455">
        <v>37</v>
      </c>
      <c r="C1455" s="2">
        <v>100</v>
      </c>
      <c r="D1455" s="3">
        <v>13</v>
      </c>
      <c r="E1455" s="4">
        <f>Table1[[#This Row],[PRICEEACH]]*Table1[[#This Row],[QUANTITYORDERED]]</f>
        <v>3700</v>
      </c>
      <c r="F1455" s="1">
        <v>38207</v>
      </c>
      <c r="G1455" s="12" t="s">
        <v>2848</v>
      </c>
      <c r="H1455">
        <v>3</v>
      </c>
      <c r="I1455">
        <v>8</v>
      </c>
      <c r="J1455" s="3">
        <v>2004</v>
      </c>
      <c r="K1455" s="3" t="s">
        <v>3468</v>
      </c>
      <c r="L1455">
        <v>127</v>
      </c>
      <c r="M1455" t="s">
        <v>3199</v>
      </c>
      <c r="N1455" t="s">
        <v>3354</v>
      </c>
      <c r="O1455" s="10" t="s">
        <v>2999</v>
      </c>
      <c r="P1455" t="s">
        <v>3355</v>
      </c>
      <c r="Q1455" t="s">
        <v>3000</v>
      </c>
      <c r="R1455" t="s">
        <v>3506</v>
      </c>
      <c r="S1455" t="s">
        <v>3001</v>
      </c>
      <c r="T1455">
        <v>10100</v>
      </c>
      <c r="U1455" t="s">
        <v>2861</v>
      </c>
      <c r="V1455" t="s">
        <v>3002</v>
      </c>
      <c r="W1455" t="s">
        <v>3003</v>
      </c>
      <c r="X1455" t="s">
        <v>2867</v>
      </c>
    </row>
    <row r="1456" spans="1:24" hidden="1" x14ac:dyDescent="0.25">
      <c r="A1456">
        <v>10280</v>
      </c>
      <c r="B1456">
        <v>46</v>
      </c>
      <c r="C1456" s="2">
        <v>100</v>
      </c>
      <c r="D1456" s="3">
        <v>3</v>
      </c>
      <c r="E1456" s="4">
        <f>Table1[[#This Row],[PRICEEACH]]*Table1[[#This Row],[QUANTITYORDERED]]</f>
        <v>4600</v>
      </c>
      <c r="F1456" s="1">
        <v>38207</v>
      </c>
      <c r="G1456" s="12" t="s">
        <v>2848</v>
      </c>
      <c r="H1456">
        <v>3</v>
      </c>
      <c r="I1456">
        <v>8</v>
      </c>
      <c r="J1456" s="3">
        <v>2004</v>
      </c>
      <c r="K1456" s="3" t="s">
        <v>3468</v>
      </c>
      <c r="L1456">
        <v>101</v>
      </c>
      <c r="M1456" t="s">
        <v>3205</v>
      </c>
      <c r="N1456" t="s">
        <v>3354</v>
      </c>
      <c r="O1456" s="10" t="s">
        <v>2999</v>
      </c>
      <c r="P1456" t="s">
        <v>3355</v>
      </c>
      <c r="Q1456" t="s">
        <v>3000</v>
      </c>
      <c r="R1456" t="s">
        <v>3506</v>
      </c>
      <c r="S1456" t="s">
        <v>3001</v>
      </c>
      <c r="T1456">
        <v>10100</v>
      </c>
      <c r="U1456" t="s">
        <v>2861</v>
      </c>
      <c r="V1456" t="s">
        <v>3002</v>
      </c>
      <c r="W1456" t="s">
        <v>3003</v>
      </c>
      <c r="X1456" t="s">
        <v>2867</v>
      </c>
    </row>
    <row r="1457" spans="1:24" hidden="1" x14ac:dyDescent="0.25">
      <c r="A1457">
        <v>10280</v>
      </c>
      <c r="B1457">
        <v>50</v>
      </c>
      <c r="C1457" s="2">
        <v>100</v>
      </c>
      <c r="D1457" s="3">
        <v>9</v>
      </c>
      <c r="E1457" s="4">
        <f>Table1[[#This Row],[PRICEEACH]]*Table1[[#This Row],[QUANTITYORDERED]]</f>
        <v>5000</v>
      </c>
      <c r="F1457" s="1">
        <v>38207</v>
      </c>
      <c r="G1457" s="12" t="s">
        <v>2848</v>
      </c>
      <c r="H1457">
        <v>3</v>
      </c>
      <c r="I1457">
        <v>8</v>
      </c>
      <c r="J1457" s="3">
        <v>2004</v>
      </c>
      <c r="K1457" s="3" t="s">
        <v>3468</v>
      </c>
      <c r="L1457">
        <v>102</v>
      </c>
      <c r="M1457" t="s">
        <v>3170</v>
      </c>
      <c r="N1457" t="s">
        <v>3354</v>
      </c>
      <c r="O1457" s="10" t="s">
        <v>2999</v>
      </c>
      <c r="P1457" t="s">
        <v>3355</v>
      </c>
      <c r="Q1457" t="s">
        <v>3000</v>
      </c>
      <c r="R1457" t="s">
        <v>3506</v>
      </c>
      <c r="S1457" t="s">
        <v>3001</v>
      </c>
      <c r="T1457">
        <v>10100</v>
      </c>
      <c r="U1457" t="s">
        <v>2861</v>
      </c>
      <c r="V1457" t="s">
        <v>3002</v>
      </c>
      <c r="W1457" t="s">
        <v>3003</v>
      </c>
      <c r="X1457" t="s">
        <v>2867</v>
      </c>
    </row>
    <row r="1458" spans="1:24" hidden="1" x14ac:dyDescent="0.25">
      <c r="A1458">
        <v>10281</v>
      </c>
      <c r="B1458">
        <v>20</v>
      </c>
      <c r="C1458" s="2">
        <v>40.659999999999997</v>
      </c>
      <c r="D1458" s="3">
        <v>2</v>
      </c>
      <c r="E1458" s="4">
        <f>Table1[[#This Row],[PRICEEACH]]*Table1[[#This Row],[QUANTITYORDERED]]</f>
        <v>813.19999999999993</v>
      </c>
      <c r="F1458" s="1">
        <v>38207</v>
      </c>
      <c r="G1458" s="12" t="s">
        <v>2848</v>
      </c>
      <c r="H1458">
        <v>3</v>
      </c>
      <c r="I1458">
        <v>8</v>
      </c>
      <c r="J1458" s="3">
        <v>2004</v>
      </c>
      <c r="K1458" s="3" t="s">
        <v>3331</v>
      </c>
      <c r="L1458">
        <v>35</v>
      </c>
      <c r="M1458" t="s">
        <v>3239</v>
      </c>
      <c r="N1458" t="s">
        <v>3318</v>
      </c>
      <c r="O1458" s="10">
        <v>2155551555</v>
      </c>
      <c r="P1458" t="s">
        <v>3319</v>
      </c>
      <c r="Q1458" t="s">
        <v>2923</v>
      </c>
      <c r="R1458" t="s">
        <v>3487</v>
      </c>
      <c r="S1458" t="s">
        <v>2853</v>
      </c>
      <c r="T1458">
        <v>70267</v>
      </c>
      <c r="U1458" t="s">
        <v>2854</v>
      </c>
      <c r="V1458" t="s">
        <v>2855</v>
      </c>
      <c r="W1458" t="s">
        <v>2925</v>
      </c>
      <c r="X1458" t="s">
        <v>2857</v>
      </c>
    </row>
    <row r="1459" spans="1:24" hidden="1" x14ac:dyDescent="0.25">
      <c r="A1459">
        <v>10281</v>
      </c>
      <c r="B1459">
        <v>29</v>
      </c>
      <c r="C1459" s="2">
        <v>57.73</v>
      </c>
      <c r="D1459" s="3">
        <v>7</v>
      </c>
      <c r="E1459" s="4">
        <f>Table1[[#This Row],[PRICEEACH]]*Table1[[#This Row],[QUANTITYORDERED]]</f>
        <v>1674.1699999999998</v>
      </c>
      <c r="F1459" s="1">
        <v>38207</v>
      </c>
      <c r="G1459" s="12" t="s">
        <v>2848</v>
      </c>
      <c r="H1459">
        <v>3</v>
      </c>
      <c r="I1459">
        <v>8</v>
      </c>
      <c r="J1459" s="3">
        <v>2004</v>
      </c>
      <c r="K1459" s="3" t="s">
        <v>3454</v>
      </c>
      <c r="L1459">
        <v>60</v>
      </c>
      <c r="M1459" t="s">
        <v>3200</v>
      </c>
      <c r="N1459" t="s">
        <v>3318</v>
      </c>
      <c r="O1459" s="10">
        <v>2155551555</v>
      </c>
      <c r="P1459" t="s">
        <v>3319</v>
      </c>
      <c r="Q1459" t="s">
        <v>2923</v>
      </c>
      <c r="R1459" t="s">
        <v>3487</v>
      </c>
      <c r="S1459" t="s">
        <v>2853</v>
      </c>
      <c r="T1459">
        <v>70267</v>
      </c>
      <c r="U1459" t="s">
        <v>2854</v>
      </c>
      <c r="V1459" t="s">
        <v>2855</v>
      </c>
      <c r="W1459" t="s">
        <v>2925</v>
      </c>
      <c r="X1459" t="s">
        <v>2857</v>
      </c>
    </row>
    <row r="1460" spans="1:24" hidden="1" x14ac:dyDescent="0.25">
      <c r="A1460">
        <v>10281</v>
      </c>
      <c r="B1460">
        <v>31</v>
      </c>
      <c r="C1460" s="2">
        <v>55.19</v>
      </c>
      <c r="D1460" s="3">
        <v>3</v>
      </c>
      <c r="E1460" s="4">
        <f>Table1[[#This Row],[PRICEEACH]]*Table1[[#This Row],[QUANTITYORDERED]]</f>
        <v>1710.8899999999999</v>
      </c>
      <c r="F1460" s="1">
        <v>38207</v>
      </c>
      <c r="G1460" s="12" t="s">
        <v>2848</v>
      </c>
      <c r="H1460">
        <v>3</v>
      </c>
      <c r="I1460">
        <v>8</v>
      </c>
      <c r="J1460" s="3">
        <v>2004</v>
      </c>
      <c r="K1460" s="3" t="s">
        <v>3454</v>
      </c>
      <c r="L1460">
        <v>54</v>
      </c>
      <c r="M1460" t="s">
        <v>3259</v>
      </c>
      <c r="N1460" t="s">
        <v>3318</v>
      </c>
      <c r="O1460" s="10">
        <v>2155551555</v>
      </c>
      <c r="P1460" t="s">
        <v>3319</v>
      </c>
      <c r="Q1460" t="s">
        <v>2923</v>
      </c>
      <c r="R1460" t="s">
        <v>3487</v>
      </c>
      <c r="S1460" t="s">
        <v>2853</v>
      </c>
      <c r="T1460">
        <v>70267</v>
      </c>
      <c r="U1460" t="s">
        <v>2854</v>
      </c>
      <c r="V1460" t="s">
        <v>2855</v>
      </c>
      <c r="W1460" t="s">
        <v>2925</v>
      </c>
      <c r="X1460" t="s">
        <v>2857</v>
      </c>
    </row>
    <row r="1461" spans="1:24" hidden="1" x14ac:dyDescent="0.25">
      <c r="A1461">
        <v>10281</v>
      </c>
      <c r="B1461">
        <v>27</v>
      </c>
      <c r="C1461" s="2">
        <v>85.98</v>
      </c>
      <c r="D1461" s="3">
        <v>11</v>
      </c>
      <c r="E1461" s="4">
        <f>Table1[[#This Row],[PRICEEACH]]*Table1[[#This Row],[QUANTITYORDERED]]</f>
        <v>2321.46</v>
      </c>
      <c r="F1461" s="1">
        <v>38207</v>
      </c>
      <c r="G1461" s="12" t="s">
        <v>2848</v>
      </c>
      <c r="H1461">
        <v>3</v>
      </c>
      <c r="I1461">
        <v>8</v>
      </c>
      <c r="J1461" s="3">
        <v>2004</v>
      </c>
      <c r="K1461" s="3" t="s">
        <v>3331</v>
      </c>
      <c r="L1461">
        <v>101</v>
      </c>
      <c r="M1461" t="s">
        <v>3274</v>
      </c>
      <c r="N1461" t="s">
        <v>3318</v>
      </c>
      <c r="O1461" s="10">
        <v>2155551555</v>
      </c>
      <c r="P1461" t="s">
        <v>3319</v>
      </c>
      <c r="Q1461" t="s">
        <v>2923</v>
      </c>
      <c r="R1461" t="s">
        <v>3487</v>
      </c>
      <c r="S1461" t="s">
        <v>2853</v>
      </c>
      <c r="T1461">
        <v>70267</v>
      </c>
      <c r="U1461" t="s">
        <v>2854</v>
      </c>
      <c r="V1461" t="s">
        <v>2855</v>
      </c>
      <c r="W1461" t="s">
        <v>2925</v>
      </c>
      <c r="X1461" t="s">
        <v>2857</v>
      </c>
    </row>
    <row r="1462" spans="1:24" hidden="1" x14ac:dyDescent="0.25">
      <c r="A1462">
        <v>10281</v>
      </c>
      <c r="B1462">
        <v>29</v>
      </c>
      <c r="C1462" s="2">
        <v>82.83</v>
      </c>
      <c r="D1462" s="3">
        <v>8</v>
      </c>
      <c r="E1462" s="4">
        <f>Table1[[#This Row],[PRICEEACH]]*Table1[[#This Row],[QUANTITYORDERED]]</f>
        <v>2402.0700000000002</v>
      </c>
      <c r="F1462" s="1">
        <v>38207</v>
      </c>
      <c r="G1462" s="12" t="s">
        <v>2848</v>
      </c>
      <c r="H1462">
        <v>3</v>
      </c>
      <c r="I1462">
        <v>8</v>
      </c>
      <c r="J1462" s="3">
        <v>2004</v>
      </c>
      <c r="K1462" s="3" t="s">
        <v>3454</v>
      </c>
      <c r="L1462">
        <v>96</v>
      </c>
      <c r="M1462" t="s">
        <v>3256</v>
      </c>
      <c r="N1462" t="s">
        <v>3318</v>
      </c>
      <c r="O1462" s="10">
        <v>2155551555</v>
      </c>
      <c r="P1462" t="s">
        <v>3319</v>
      </c>
      <c r="Q1462" t="s">
        <v>2923</v>
      </c>
      <c r="R1462" t="s">
        <v>3487</v>
      </c>
      <c r="S1462" t="s">
        <v>2853</v>
      </c>
      <c r="T1462">
        <v>70267</v>
      </c>
      <c r="U1462" t="s">
        <v>2854</v>
      </c>
      <c r="V1462" t="s">
        <v>2855</v>
      </c>
      <c r="W1462" t="s">
        <v>2925</v>
      </c>
      <c r="X1462" t="s">
        <v>2857</v>
      </c>
    </row>
    <row r="1463" spans="1:24" hidden="1" x14ac:dyDescent="0.25">
      <c r="A1463">
        <v>10281</v>
      </c>
      <c r="B1463">
        <v>25</v>
      </c>
      <c r="C1463" s="2">
        <v>99.29</v>
      </c>
      <c r="D1463" s="3">
        <v>10</v>
      </c>
      <c r="E1463" s="4">
        <f>Table1[[#This Row],[PRICEEACH]]*Table1[[#This Row],[QUANTITYORDERED]]</f>
        <v>2482.25</v>
      </c>
      <c r="F1463" s="1">
        <v>38207</v>
      </c>
      <c r="G1463" s="12" t="s">
        <v>2848</v>
      </c>
      <c r="H1463">
        <v>3</v>
      </c>
      <c r="I1463">
        <v>8</v>
      </c>
      <c r="J1463" s="3">
        <v>2004</v>
      </c>
      <c r="K1463" s="3" t="s">
        <v>3454</v>
      </c>
      <c r="L1463">
        <v>121</v>
      </c>
      <c r="M1463" t="s">
        <v>3223</v>
      </c>
      <c r="N1463" t="s">
        <v>3318</v>
      </c>
      <c r="O1463" s="10">
        <v>2155551555</v>
      </c>
      <c r="P1463" t="s">
        <v>3319</v>
      </c>
      <c r="Q1463" t="s">
        <v>2923</v>
      </c>
      <c r="R1463" t="s">
        <v>3487</v>
      </c>
      <c r="S1463" t="s">
        <v>2853</v>
      </c>
      <c r="T1463">
        <v>70267</v>
      </c>
      <c r="U1463" t="s">
        <v>2854</v>
      </c>
      <c r="V1463" t="s">
        <v>2855</v>
      </c>
      <c r="W1463" t="s">
        <v>2925</v>
      </c>
      <c r="X1463" t="s">
        <v>2857</v>
      </c>
    </row>
    <row r="1464" spans="1:24" hidden="1" x14ac:dyDescent="0.25">
      <c r="A1464">
        <v>10281</v>
      </c>
      <c r="B1464">
        <v>25</v>
      </c>
      <c r="C1464" s="2">
        <v>100</v>
      </c>
      <c r="D1464" s="3">
        <v>13</v>
      </c>
      <c r="E1464" s="4">
        <f>Table1[[#This Row],[PRICEEACH]]*Table1[[#This Row],[QUANTITYORDERED]]</f>
        <v>2500</v>
      </c>
      <c r="F1464" s="1">
        <v>38207</v>
      </c>
      <c r="G1464" s="12" t="s">
        <v>2848</v>
      </c>
      <c r="H1464">
        <v>3</v>
      </c>
      <c r="I1464">
        <v>8</v>
      </c>
      <c r="J1464" s="3">
        <v>2004</v>
      </c>
      <c r="K1464" s="3" t="s">
        <v>3454</v>
      </c>
      <c r="L1464">
        <v>136</v>
      </c>
      <c r="M1464" t="s">
        <v>3141</v>
      </c>
      <c r="N1464" t="s">
        <v>3318</v>
      </c>
      <c r="O1464" s="10">
        <v>2155551555</v>
      </c>
      <c r="P1464" t="s">
        <v>3319</v>
      </c>
      <c r="Q1464" t="s">
        <v>2923</v>
      </c>
      <c r="R1464" t="s">
        <v>3487</v>
      </c>
      <c r="S1464" t="s">
        <v>2853</v>
      </c>
      <c r="T1464">
        <v>70267</v>
      </c>
      <c r="U1464" t="s">
        <v>2854</v>
      </c>
      <c r="V1464" t="s">
        <v>2855</v>
      </c>
      <c r="W1464" t="s">
        <v>2925</v>
      </c>
      <c r="X1464" t="s">
        <v>2857</v>
      </c>
    </row>
    <row r="1465" spans="1:24" hidden="1" x14ac:dyDescent="0.25">
      <c r="A1465">
        <v>10281</v>
      </c>
      <c r="B1465">
        <v>25</v>
      </c>
      <c r="C1465" s="2">
        <v>100</v>
      </c>
      <c r="D1465" s="3">
        <v>5</v>
      </c>
      <c r="E1465" s="4">
        <f>Table1[[#This Row],[PRICEEACH]]*Table1[[#This Row],[QUANTITYORDERED]]</f>
        <v>2500</v>
      </c>
      <c r="F1465" s="1">
        <v>38207</v>
      </c>
      <c r="G1465" s="12" t="s">
        <v>2848</v>
      </c>
      <c r="H1465">
        <v>3</v>
      </c>
      <c r="I1465">
        <v>8</v>
      </c>
      <c r="J1465" s="3">
        <v>2004</v>
      </c>
      <c r="K1465" s="3" t="s">
        <v>3331</v>
      </c>
      <c r="L1465">
        <v>169</v>
      </c>
      <c r="M1465" t="s">
        <v>3211</v>
      </c>
      <c r="N1465" t="s">
        <v>3318</v>
      </c>
      <c r="O1465" s="10">
        <v>2155551555</v>
      </c>
      <c r="P1465" t="s">
        <v>3319</v>
      </c>
      <c r="Q1465" t="s">
        <v>2923</v>
      </c>
      <c r="R1465" t="s">
        <v>3487</v>
      </c>
      <c r="S1465" t="s">
        <v>2853</v>
      </c>
      <c r="T1465">
        <v>70267</v>
      </c>
      <c r="U1465" t="s">
        <v>2854</v>
      </c>
      <c r="V1465" t="s">
        <v>2855</v>
      </c>
      <c r="W1465" t="s">
        <v>2925</v>
      </c>
      <c r="X1465" t="s">
        <v>2867</v>
      </c>
    </row>
    <row r="1466" spans="1:24" hidden="1" x14ac:dyDescent="0.25">
      <c r="A1466">
        <v>10281</v>
      </c>
      <c r="B1466">
        <v>25</v>
      </c>
      <c r="C1466" s="2">
        <v>100</v>
      </c>
      <c r="D1466" s="3">
        <v>6</v>
      </c>
      <c r="E1466" s="4">
        <f>Table1[[#This Row],[PRICEEACH]]*Table1[[#This Row],[QUANTITYORDERED]]</f>
        <v>2500</v>
      </c>
      <c r="F1466" s="1">
        <v>38207</v>
      </c>
      <c r="G1466" s="12" t="s">
        <v>2848</v>
      </c>
      <c r="H1466">
        <v>3</v>
      </c>
      <c r="I1466">
        <v>8</v>
      </c>
      <c r="J1466" s="3">
        <v>2004</v>
      </c>
      <c r="K1466" s="3" t="s">
        <v>3454</v>
      </c>
      <c r="L1466">
        <v>127</v>
      </c>
      <c r="M1466" t="s">
        <v>3236</v>
      </c>
      <c r="N1466" t="s">
        <v>3318</v>
      </c>
      <c r="O1466" s="10">
        <v>2155551555</v>
      </c>
      <c r="P1466" t="s">
        <v>3319</v>
      </c>
      <c r="Q1466" t="s">
        <v>2923</v>
      </c>
      <c r="R1466" t="s">
        <v>3487</v>
      </c>
      <c r="S1466" t="s">
        <v>2853</v>
      </c>
      <c r="T1466">
        <v>70267</v>
      </c>
      <c r="U1466" t="s">
        <v>2854</v>
      </c>
      <c r="V1466" t="s">
        <v>2855</v>
      </c>
      <c r="W1466" t="s">
        <v>2925</v>
      </c>
      <c r="X1466" t="s">
        <v>2857</v>
      </c>
    </row>
    <row r="1467" spans="1:24" hidden="1" x14ac:dyDescent="0.25">
      <c r="A1467">
        <v>10281</v>
      </c>
      <c r="B1467">
        <v>44</v>
      </c>
      <c r="C1467" s="2">
        <v>59.87</v>
      </c>
      <c r="D1467" s="3">
        <v>14</v>
      </c>
      <c r="E1467" s="4">
        <f>Table1[[#This Row],[PRICEEACH]]*Table1[[#This Row],[QUANTITYORDERED]]</f>
        <v>2634.2799999999997</v>
      </c>
      <c r="F1467" s="1">
        <v>38207</v>
      </c>
      <c r="G1467" s="12" t="s">
        <v>2848</v>
      </c>
      <c r="H1467">
        <v>3</v>
      </c>
      <c r="I1467">
        <v>8</v>
      </c>
      <c r="J1467" s="3">
        <v>2004</v>
      </c>
      <c r="K1467" s="3" t="s">
        <v>3468</v>
      </c>
      <c r="L1467">
        <v>50</v>
      </c>
      <c r="M1467" t="s">
        <v>3224</v>
      </c>
      <c r="N1467" t="s">
        <v>3318</v>
      </c>
      <c r="O1467" s="10">
        <v>2155551555</v>
      </c>
      <c r="P1467" t="s">
        <v>3319</v>
      </c>
      <c r="Q1467" t="s">
        <v>2923</v>
      </c>
      <c r="R1467" t="s">
        <v>3487</v>
      </c>
      <c r="S1467" t="s">
        <v>2853</v>
      </c>
      <c r="T1467">
        <v>70267</v>
      </c>
      <c r="U1467" t="s">
        <v>2854</v>
      </c>
      <c r="V1467" t="s">
        <v>2855</v>
      </c>
      <c r="W1467" t="s">
        <v>2925</v>
      </c>
      <c r="X1467" t="s">
        <v>2857</v>
      </c>
    </row>
    <row r="1468" spans="1:24" hidden="1" x14ac:dyDescent="0.25">
      <c r="A1468">
        <v>10281</v>
      </c>
      <c r="B1468">
        <v>36</v>
      </c>
      <c r="C1468" s="2">
        <v>77.569999999999993</v>
      </c>
      <c r="D1468" s="3">
        <v>12</v>
      </c>
      <c r="E1468" s="4">
        <f>Table1[[#This Row],[PRICEEACH]]*Table1[[#This Row],[QUANTITYORDERED]]</f>
        <v>2792.5199999999995</v>
      </c>
      <c r="F1468" s="1">
        <v>38207</v>
      </c>
      <c r="G1468" s="12" t="s">
        <v>2848</v>
      </c>
      <c r="H1468">
        <v>3</v>
      </c>
      <c r="I1468">
        <v>8</v>
      </c>
      <c r="J1468" s="3">
        <v>2004</v>
      </c>
      <c r="K1468" s="3" t="s">
        <v>3454</v>
      </c>
      <c r="L1468">
        <v>64</v>
      </c>
      <c r="M1468" t="s">
        <v>3261</v>
      </c>
      <c r="N1468" t="s">
        <v>3318</v>
      </c>
      <c r="O1468" s="10">
        <v>2155551555</v>
      </c>
      <c r="P1468" t="s">
        <v>3319</v>
      </c>
      <c r="Q1468" t="s">
        <v>2923</v>
      </c>
      <c r="R1468" t="s">
        <v>3487</v>
      </c>
      <c r="S1468" t="s">
        <v>2853</v>
      </c>
      <c r="T1468">
        <v>70267</v>
      </c>
      <c r="U1468" t="s">
        <v>2854</v>
      </c>
      <c r="V1468" t="s">
        <v>2855</v>
      </c>
      <c r="W1468" t="s">
        <v>2925</v>
      </c>
      <c r="X1468" t="s">
        <v>2857</v>
      </c>
    </row>
    <row r="1469" spans="1:24" hidden="1" x14ac:dyDescent="0.25">
      <c r="A1469">
        <v>10281</v>
      </c>
      <c r="B1469">
        <v>41</v>
      </c>
      <c r="C1469" s="2">
        <v>100</v>
      </c>
      <c r="D1469" s="3">
        <v>1</v>
      </c>
      <c r="E1469" s="4">
        <f>Table1[[#This Row],[PRICEEACH]]*Table1[[#This Row],[QUANTITYORDERED]]</f>
        <v>4100</v>
      </c>
      <c r="F1469" s="1">
        <v>38207</v>
      </c>
      <c r="G1469" s="12" t="s">
        <v>2848</v>
      </c>
      <c r="H1469">
        <v>3</v>
      </c>
      <c r="I1469">
        <v>8</v>
      </c>
      <c r="J1469" s="3">
        <v>2004</v>
      </c>
      <c r="K1469" s="3" t="s">
        <v>3454</v>
      </c>
      <c r="L1469">
        <v>118</v>
      </c>
      <c r="M1469" t="s">
        <v>3150</v>
      </c>
      <c r="N1469" t="s">
        <v>3318</v>
      </c>
      <c r="O1469" s="10">
        <v>2155551555</v>
      </c>
      <c r="P1469" t="s">
        <v>3319</v>
      </c>
      <c r="Q1469" t="s">
        <v>2923</v>
      </c>
      <c r="R1469" t="s">
        <v>3487</v>
      </c>
      <c r="S1469" t="s">
        <v>2853</v>
      </c>
      <c r="T1469">
        <v>70267</v>
      </c>
      <c r="U1469" t="s">
        <v>2854</v>
      </c>
      <c r="V1469" t="s">
        <v>2855</v>
      </c>
      <c r="W1469" t="s">
        <v>2925</v>
      </c>
      <c r="X1469" t="s">
        <v>2867</v>
      </c>
    </row>
    <row r="1470" spans="1:24" hidden="1" x14ac:dyDescent="0.25">
      <c r="A1470">
        <v>10281</v>
      </c>
      <c r="B1470">
        <v>44</v>
      </c>
      <c r="C1470" s="2">
        <v>100</v>
      </c>
      <c r="D1470" s="3">
        <v>9</v>
      </c>
      <c r="E1470" s="4">
        <f>Table1[[#This Row],[PRICEEACH]]*Table1[[#This Row],[QUANTITYORDERED]]</f>
        <v>4400</v>
      </c>
      <c r="F1470" s="1">
        <v>38207</v>
      </c>
      <c r="G1470" s="12" t="s">
        <v>2848</v>
      </c>
      <c r="H1470">
        <v>3</v>
      </c>
      <c r="I1470">
        <v>8</v>
      </c>
      <c r="J1470" s="3">
        <v>2004</v>
      </c>
      <c r="K1470" s="3" t="s">
        <v>3331</v>
      </c>
      <c r="L1470">
        <v>147</v>
      </c>
      <c r="M1470" t="s">
        <v>3079</v>
      </c>
      <c r="N1470" t="s">
        <v>3318</v>
      </c>
      <c r="O1470" s="10">
        <v>2155551555</v>
      </c>
      <c r="P1470" t="s">
        <v>3319</v>
      </c>
      <c r="Q1470" t="s">
        <v>2923</v>
      </c>
      <c r="R1470" t="s">
        <v>3487</v>
      </c>
      <c r="S1470" t="s">
        <v>2853</v>
      </c>
      <c r="T1470">
        <v>70267</v>
      </c>
      <c r="U1470" t="s">
        <v>2854</v>
      </c>
      <c r="V1470" t="s">
        <v>2855</v>
      </c>
      <c r="W1470" t="s">
        <v>2925</v>
      </c>
      <c r="X1470" t="s">
        <v>2931</v>
      </c>
    </row>
    <row r="1471" spans="1:24" hidden="1" x14ac:dyDescent="0.25">
      <c r="A1471">
        <v>10281</v>
      </c>
      <c r="B1471">
        <v>48</v>
      </c>
      <c r="C1471" s="2">
        <v>100</v>
      </c>
      <c r="D1471" s="3">
        <v>4</v>
      </c>
      <c r="E1471" s="4">
        <f>Table1[[#This Row],[PRICEEACH]]*Table1[[#This Row],[QUANTITYORDERED]]</f>
        <v>4800</v>
      </c>
      <c r="F1471" s="1">
        <v>38207</v>
      </c>
      <c r="G1471" s="12" t="s">
        <v>2848</v>
      </c>
      <c r="H1471">
        <v>3</v>
      </c>
      <c r="I1471">
        <v>8</v>
      </c>
      <c r="J1471" s="3">
        <v>2004</v>
      </c>
      <c r="K1471" s="3" t="s">
        <v>3454</v>
      </c>
      <c r="L1471">
        <v>122</v>
      </c>
      <c r="M1471" t="s">
        <v>3198</v>
      </c>
      <c r="N1471" t="s">
        <v>3318</v>
      </c>
      <c r="O1471" s="10">
        <v>2155551555</v>
      </c>
      <c r="P1471" t="s">
        <v>3319</v>
      </c>
      <c r="Q1471" t="s">
        <v>2923</v>
      </c>
      <c r="R1471" t="s">
        <v>3487</v>
      </c>
      <c r="S1471" t="s">
        <v>2853</v>
      </c>
      <c r="T1471">
        <v>70267</v>
      </c>
      <c r="U1471" t="s">
        <v>2854</v>
      </c>
      <c r="V1471" t="s">
        <v>2855</v>
      </c>
      <c r="W1471" t="s">
        <v>2925</v>
      </c>
      <c r="X1471" t="s">
        <v>2867</v>
      </c>
    </row>
    <row r="1472" spans="1:24" hidden="1" x14ac:dyDescent="0.25">
      <c r="A1472">
        <v>10282</v>
      </c>
      <c r="B1472">
        <v>29</v>
      </c>
      <c r="C1472" s="2">
        <v>46.82</v>
      </c>
      <c r="D1472" s="3">
        <v>11</v>
      </c>
      <c r="E1472" s="4">
        <f>Table1[[#This Row],[PRICEEACH]]*Table1[[#This Row],[QUANTITYORDERED]]</f>
        <v>1357.78</v>
      </c>
      <c r="F1472" s="1">
        <v>38207</v>
      </c>
      <c r="G1472" s="12" t="s">
        <v>2848</v>
      </c>
      <c r="H1472">
        <v>3</v>
      </c>
      <c r="I1472">
        <v>8</v>
      </c>
      <c r="J1472" s="3">
        <v>2004</v>
      </c>
      <c r="K1472" s="3" t="s">
        <v>3331</v>
      </c>
      <c r="L1472">
        <v>57</v>
      </c>
      <c r="M1472" t="s">
        <v>3228</v>
      </c>
      <c r="N1472" t="s">
        <v>3361</v>
      </c>
      <c r="O1472" s="10">
        <v>4155551450</v>
      </c>
      <c r="P1472" t="s">
        <v>3362</v>
      </c>
      <c r="Q1472" t="s">
        <v>3363</v>
      </c>
      <c r="R1472" t="s">
        <v>2870</v>
      </c>
      <c r="S1472" t="s">
        <v>2853</v>
      </c>
      <c r="T1472">
        <v>97562</v>
      </c>
      <c r="U1472" t="s">
        <v>2854</v>
      </c>
      <c r="V1472" t="s">
        <v>3010</v>
      </c>
      <c r="W1472" t="s">
        <v>3011</v>
      </c>
      <c r="X1472" t="s">
        <v>2857</v>
      </c>
    </row>
    <row r="1473" spans="1:24" hidden="1" x14ac:dyDescent="0.25">
      <c r="A1473">
        <v>10282</v>
      </c>
      <c r="B1473">
        <v>36</v>
      </c>
      <c r="C1473" s="2">
        <v>59.65</v>
      </c>
      <c r="D1473" s="3">
        <v>9</v>
      </c>
      <c r="E1473" s="4">
        <f>Table1[[#This Row],[PRICEEACH]]*Table1[[#This Row],[QUANTITYORDERED]]</f>
        <v>2147.4</v>
      </c>
      <c r="F1473" s="1">
        <v>38207</v>
      </c>
      <c r="G1473" s="12" t="s">
        <v>2848</v>
      </c>
      <c r="H1473">
        <v>3</v>
      </c>
      <c r="I1473">
        <v>8</v>
      </c>
      <c r="J1473" s="3">
        <v>2004</v>
      </c>
      <c r="K1473" s="3" t="s">
        <v>3212</v>
      </c>
      <c r="L1473">
        <v>62</v>
      </c>
      <c r="M1473" t="s">
        <v>3260</v>
      </c>
      <c r="N1473" t="s">
        <v>3361</v>
      </c>
      <c r="O1473" s="10">
        <v>4155551450</v>
      </c>
      <c r="P1473" t="s">
        <v>3362</v>
      </c>
      <c r="Q1473" t="s">
        <v>3363</v>
      </c>
      <c r="R1473" t="s">
        <v>2870</v>
      </c>
      <c r="S1473" t="s">
        <v>2853</v>
      </c>
      <c r="T1473">
        <v>97562</v>
      </c>
      <c r="U1473" t="s">
        <v>2854</v>
      </c>
      <c r="V1473" t="s">
        <v>3010</v>
      </c>
      <c r="W1473" t="s">
        <v>3011</v>
      </c>
      <c r="X1473" t="s">
        <v>2857</v>
      </c>
    </row>
    <row r="1474" spans="1:24" hidden="1" x14ac:dyDescent="0.25">
      <c r="A1474">
        <v>10282</v>
      </c>
      <c r="B1474">
        <v>23</v>
      </c>
      <c r="C1474" s="2">
        <v>100</v>
      </c>
      <c r="D1474" s="3">
        <v>13</v>
      </c>
      <c r="E1474" s="4">
        <f>Table1[[#This Row],[PRICEEACH]]*Table1[[#This Row],[QUANTITYORDERED]]</f>
        <v>2300</v>
      </c>
      <c r="F1474" s="1">
        <v>38207</v>
      </c>
      <c r="G1474" s="12" t="s">
        <v>2848</v>
      </c>
      <c r="H1474">
        <v>3</v>
      </c>
      <c r="I1474">
        <v>8</v>
      </c>
      <c r="J1474" s="3">
        <v>2004</v>
      </c>
      <c r="K1474" s="3" t="s">
        <v>3331</v>
      </c>
      <c r="L1474">
        <v>163</v>
      </c>
      <c r="M1474" t="s">
        <v>3196</v>
      </c>
      <c r="N1474" t="s">
        <v>3361</v>
      </c>
      <c r="O1474" s="10">
        <v>4155551450</v>
      </c>
      <c r="P1474" t="s">
        <v>3362</v>
      </c>
      <c r="Q1474" t="s">
        <v>3363</v>
      </c>
      <c r="R1474" t="s">
        <v>2870</v>
      </c>
      <c r="S1474" t="s">
        <v>2853</v>
      </c>
      <c r="T1474">
        <v>97562</v>
      </c>
      <c r="U1474" t="s">
        <v>2854</v>
      </c>
      <c r="V1474" t="s">
        <v>3010</v>
      </c>
      <c r="W1474" t="s">
        <v>3011</v>
      </c>
      <c r="X1474" t="s">
        <v>2867</v>
      </c>
    </row>
    <row r="1475" spans="1:24" hidden="1" x14ac:dyDescent="0.25">
      <c r="A1475">
        <v>10282</v>
      </c>
      <c r="B1475">
        <v>24</v>
      </c>
      <c r="C1475" s="2">
        <v>100</v>
      </c>
      <c r="D1475" s="3">
        <v>4</v>
      </c>
      <c r="E1475" s="4">
        <f>Table1[[#This Row],[PRICEEACH]]*Table1[[#This Row],[QUANTITYORDERED]]</f>
        <v>2400</v>
      </c>
      <c r="F1475" s="1">
        <v>38207</v>
      </c>
      <c r="G1475" s="12" t="s">
        <v>2848</v>
      </c>
      <c r="H1475">
        <v>3</v>
      </c>
      <c r="I1475">
        <v>8</v>
      </c>
      <c r="J1475" s="3">
        <v>2004</v>
      </c>
      <c r="K1475" s="3" t="s">
        <v>3331</v>
      </c>
      <c r="L1475">
        <v>173</v>
      </c>
      <c r="M1475" t="s">
        <v>3148</v>
      </c>
      <c r="N1475" t="s">
        <v>3361</v>
      </c>
      <c r="O1475" s="10">
        <v>4155551450</v>
      </c>
      <c r="P1475" t="s">
        <v>3362</v>
      </c>
      <c r="Q1475" t="s">
        <v>3363</v>
      </c>
      <c r="R1475" t="s">
        <v>2870</v>
      </c>
      <c r="S1475" t="s">
        <v>2853</v>
      </c>
      <c r="T1475">
        <v>97562</v>
      </c>
      <c r="U1475" t="s">
        <v>2854</v>
      </c>
      <c r="V1475" t="s">
        <v>3010</v>
      </c>
      <c r="W1475" t="s">
        <v>3011</v>
      </c>
      <c r="X1475" t="s">
        <v>2867</v>
      </c>
    </row>
    <row r="1476" spans="1:24" hidden="1" x14ac:dyDescent="0.25">
      <c r="A1476">
        <v>10282</v>
      </c>
      <c r="B1476">
        <v>37</v>
      </c>
      <c r="C1476" s="2">
        <v>66.78</v>
      </c>
      <c r="D1476" s="3">
        <v>7</v>
      </c>
      <c r="E1476" s="4">
        <f>Table1[[#This Row],[PRICEEACH]]*Table1[[#This Row],[QUANTITYORDERED]]</f>
        <v>2470.86</v>
      </c>
      <c r="F1476" s="1">
        <v>38207</v>
      </c>
      <c r="G1476" s="12" t="s">
        <v>2848</v>
      </c>
      <c r="H1476">
        <v>3</v>
      </c>
      <c r="I1476">
        <v>8</v>
      </c>
      <c r="J1476" s="3">
        <v>2004</v>
      </c>
      <c r="K1476" s="3" t="s">
        <v>3212</v>
      </c>
      <c r="L1476">
        <v>58</v>
      </c>
      <c r="M1476" t="s">
        <v>3266</v>
      </c>
      <c r="N1476" t="s">
        <v>3361</v>
      </c>
      <c r="O1476" s="10">
        <v>4155551450</v>
      </c>
      <c r="P1476" t="s">
        <v>3362</v>
      </c>
      <c r="Q1476" t="s">
        <v>3363</v>
      </c>
      <c r="R1476" t="s">
        <v>2870</v>
      </c>
      <c r="S1476" t="s">
        <v>2853</v>
      </c>
      <c r="T1476">
        <v>97562</v>
      </c>
      <c r="U1476" t="s">
        <v>2854</v>
      </c>
      <c r="V1476" t="s">
        <v>3010</v>
      </c>
      <c r="W1476" t="s">
        <v>3011</v>
      </c>
      <c r="X1476" t="s">
        <v>2857</v>
      </c>
    </row>
    <row r="1477" spans="1:24" hidden="1" x14ac:dyDescent="0.25">
      <c r="A1477">
        <v>10282</v>
      </c>
      <c r="B1477">
        <v>27</v>
      </c>
      <c r="C1477" s="2">
        <v>100</v>
      </c>
      <c r="D1477" s="3">
        <v>6</v>
      </c>
      <c r="E1477" s="4">
        <f>Table1[[#This Row],[PRICEEACH]]*Table1[[#This Row],[QUANTITYORDERED]]</f>
        <v>2700</v>
      </c>
      <c r="F1477" s="1">
        <v>38207</v>
      </c>
      <c r="G1477" s="12" t="s">
        <v>2848</v>
      </c>
      <c r="H1477">
        <v>3</v>
      </c>
      <c r="I1477">
        <v>8</v>
      </c>
      <c r="J1477" s="3">
        <v>2004</v>
      </c>
      <c r="K1477" s="3" t="s">
        <v>3331</v>
      </c>
      <c r="L1477">
        <v>151</v>
      </c>
      <c r="M1477" t="s">
        <v>3145</v>
      </c>
      <c r="N1477" t="s">
        <v>3361</v>
      </c>
      <c r="O1477" s="10">
        <v>4155551450</v>
      </c>
      <c r="P1477" t="s">
        <v>3362</v>
      </c>
      <c r="Q1477" t="s">
        <v>3363</v>
      </c>
      <c r="R1477" t="s">
        <v>2870</v>
      </c>
      <c r="S1477" t="s">
        <v>2853</v>
      </c>
      <c r="T1477">
        <v>97562</v>
      </c>
      <c r="U1477" t="s">
        <v>2854</v>
      </c>
      <c r="V1477" t="s">
        <v>3010</v>
      </c>
      <c r="W1477" t="s">
        <v>3011</v>
      </c>
      <c r="X1477" t="s">
        <v>2867</v>
      </c>
    </row>
    <row r="1478" spans="1:24" hidden="1" x14ac:dyDescent="0.25">
      <c r="A1478">
        <v>10282</v>
      </c>
      <c r="B1478">
        <v>31</v>
      </c>
      <c r="C1478" s="2">
        <v>100</v>
      </c>
      <c r="D1478" s="3">
        <v>8</v>
      </c>
      <c r="E1478" s="4">
        <f>Table1[[#This Row],[PRICEEACH]]*Table1[[#This Row],[QUANTITYORDERED]]</f>
        <v>3100</v>
      </c>
      <c r="F1478" s="1">
        <v>38207</v>
      </c>
      <c r="G1478" s="12" t="s">
        <v>2848</v>
      </c>
      <c r="H1478">
        <v>3</v>
      </c>
      <c r="I1478">
        <v>8</v>
      </c>
      <c r="J1478" s="3">
        <v>2004</v>
      </c>
      <c r="K1478" s="3" t="s">
        <v>3331</v>
      </c>
      <c r="L1478">
        <v>143</v>
      </c>
      <c r="M1478" t="s">
        <v>3220</v>
      </c>
      <c r="N1478" t="s">
        <v>3361</v>
      </c>
      <c r="O1478" s="10">
        <v>4155551450</v>
      </c>
      <c r="P1478" t="s">
        <v>3362</v>
      </c>
      <c r="Q1478" t="s">
        <v>3363</v>
      </c>
      <c r="R1478" t="s">
        <v>2870</v>
      </c>
      <c r="S1478" t="s">
        <v>2853</v>
      </c>
      <c r="T1478">
        <v>97562</v>
      </c>
      <c r="U1478" t="s">
        <v>2854</v>
      </c>
      <c r="V1478" t="s">
        <v>3010</v>
      </c>
      <c r="W1478" t="s">
        <v>3011</v>
      </c>
      <c r="X1478" t="s">
        <v>2867</v>
      </c>
    </row>
    <row r="1479" spans="1:24" hidden="1" x14ac:dyDescent="0.25">
      <c r="A1479">
        <v>10282</v>
      </c>
      <c r="B1479">
        <v>36</v>
      </c>
      <c r="C1479" s="2">
        <v>100</v>
      </c>
      <c r="D1479" s="3">
        <v>3</v>
      </c>
      <c r="E1479" s="4">
        <f>Table1[[#This Row],[PRICEEACH]]*Table1[[#This Row],[QUANTITYORDERED]]</f>
        <v>3600</v>
      </c>
      <c r="F1479" s="1">
        <v>38207</v>
      </c>
      <c r="G1479" s="12" t="s">
        <v>2848</v>
      </c>
      <c r="H1479">
        <v>3</v>
      </c>
      <c r="I1479">
        <v>8</v>
      </c>
      <c r="J1479" s="3">
        <v>2004</v>
      </c>
      <c r="K1479" s="3" t="s">
        <v>3212</v>
      </c>
      <c r="L1479">
        <v>100</v>
      </c>
      <c r="M1479" t="s">
        <v>3213</v>
      </c>
      <c r="N1479" t="s">
        <v>3361</v>
      </c>
      <c r="O1479" s="10">
        <v>4155551450</v>
      </c>
      <c r="P1479" t="s">
        <v>3362</v>
      </c>
      <c r="Q1479" t="s">
        <v>3363</v>
      </c>
      <c r="R1479" t="s">
        <v>2870</v>
      </c>
      <c r="S1479" t="s">
        <v>2853</v>
      </c>
      <c r="T1479">
        <v>97562</v>
      </c>
      <c r="U1479" t="s">
        <v>2854</v>
      </c>
      <c r="V1479" t="s">
        <v>3010</v>
      </c>
      <c r="W1479" t="s">
        <v>3011</v>
      </c>
      <c r="X1479" t="s">
        <v>2867</v>
      </c>
    </row>
    <row r="1480" spans="1:24" hidden="1" x14ac:dyDescent="0.25">
      <c r="A1480">
        <v>10282</v>
      </c>
      <c r="B1480">
        <v>43</v>
      </c>
      <c r="C1480" s="2">
        <v>86.61</v>
      </c>
      <c r="D1480" s="3">
        <v>2</v>
      </c>
      <c r="E1480" s="4">
        <f>Table1[[#This Row],[PRICEEACH]]*Table1[[#This Row],[QUANTITYORDERED]]</f>
        <v>3724.23</v>
      </c>
      <c r="F1480" s="1">
        <v>38207</v>
      </c>
      <c r="G1480" s="12" t="s">
        <v>2848</v>
      </c>
      <c r="H1480">
        <v>3</v>
      </c>
      <c r="I1480">
        <v>8</v>
      </c>
      <c r="J1480" s="3">
        <v>2004</v>
      </c>
      <c r="K1480" s="3" t="s">
        <v>3207</v>
      </c>
      <c r="L1480">
        <v>86</v>
      </c>
      <c r="M1480" t="s">
        <v>3270</v>
      </c>
      <c r="N1480" t="s">
        <v>3361</v>
      </c>
      <c r="O1480" s="10">
        <v>4155551450</v>
      </c>
      <c r="P1480" t="s">
        <v>3362</v>
      </c>
      <c r="Q1480" t="s">
        <v>3363</v>
      </c>
      <c r="R1480" t="s">
        <v>2870</v>
      </c>
      <c r="S1480" t="s">
        <v>2853</v>
      </c>
      <c r="T1480">
        <v>97562</v>
      </c>
      <c r="U1480" t="s">
        <v>2854</v>
      </c>
      <c r="V1480" t="s">
        <v>3010</v>
      </c>
      <c r="W1480" t="s">
        <v>3011</v>
      </c>
      <c r="X1480" t="s">
        <v>2867</v>
      </c>
    </row>
    <row r="1481" spans="1:24" hidden="1" x14ac:dyDescent="0.25">
      <c r="A1481">
        <v>10282</v>
      </c>
      <c r="B1481">
        <v>38</v>
      </c>
      <c r="C1481" s="2">
        <v>100</v>
      </c>
      <c r="D1481" s="3">
        <v>12</v>
      </c>
      <c r="E1481" s="4">
        <f>Table1[[#This Row],[PRICEEACH]]*Table1[[#This Row],[QUANTITYORDERED]]</f>
        <v>3800</v>
      </c>
      <c r="F1481" s="1">
        <v>38207</v>
      </c>
      <c r="G1481" s="12" t="s">
        <v>2848</v>
      </c>
      <c r="H1481">
        <v>3</v>
      </c>
      <c r="I1481">
        <v>8</v>
      </c>
      <c r="J1481" s="3">
        <v>2004</v>
      </c>
      <c r="K1481" s="3" t="s">
        <v>3454</v>
      </c>
      <c r="L1481">
        <v>115</v>
      </c>
      <c r="M1481" t="s">
        <v>3265</v>
      </c>
      <c r="N1481" t="s">
        <v>3361</v>
      </c>
      <c r="O1481" s="10">
        <v>4155551450</v>
      </c>
      <c r="P1481" t="s">
        <v>3362</v>
      </c>
      <c r="Q1481" t="s">
        <v>3363</v>
      </c>
      <c r="R1481" t="s">
        <v>2870</v>
      </c>
      <c r="S1481" t="s">
        <v>2853</v>
      </c>
      <c r="T1481">
        <v>97562</v>
      </c>
      <c r="U1481" t="s">
        <v>2854</v>
      </c>
      <c r="V1481" t="s">
        <v>3010</v>
      </c>
      <c r="W1481" t="s">
        <v>3011</v>
      </c>
      <c r="X1481" t="s">
        <v>2867</v>
      </c>
    </row>
    <row r="1482" spans="1:24" hidden="1" x14ac:dyDescent="0.25">
      <c r="A1482">
        <v>10282</v>
      </c>
      <c r="B1482">
        <v>39</v>
      </c>
      <c r="C1482" s="2">
        <v>100</v>
      </c>
      <c r="D1482" s="3">
        <v>10</v>
      </c>
      <c r="E1482" s="4">
        <f>Table1[[#This Row],[PRICEEACH]]*Table1[[#This Row],[QUANTITYORDERED]]</f>
        <v>3900</v>
      </c>
      <c r="F1482" s="1">
        <v>38207</v>
      </c>
      <c r="G1482" s="12" t="s">
        <v>2848</v>
      </c>
      <c r="H1482">
        <v>3</v>
      </c>
      <c r="I1482">
        <v>8</v>
      </c>
      <c r="J1482" s="3">
        <v>2004</v>
      </c>
      <c r="K1482" s="3" t="s">
        <v>3331</v>
      </c>
      <c r="L1482">
        <v>118</v>
      </c>
      <c r="M1482" t="s">
        <v>3252</v>
      </c>
      <c r="N1482" t="s">
        <v>3361</v>
      </c>
      <c r="O1482" s="10">
        <v>4155551450</v>
      </c>
      <c r="P1482" t="s">
        <v>3362</v>
      </c>
      <c r="Q1482" t="s">
        <v>3363</v>
      </c>
      <c r="R1482" t="s">
        <v>2870</v>
      </c>
      <c r="S1482" t="s">
        <v>2853</v>
      </c>
      <c r="T1482">
        <v>97562</v>
      </c>
      <c r="U1482" t="s">
        <v>2854</v>
      </c>
      <c r="V1482" t="s">
        <v>3010</v>
      </c>
      <c r="W1482" t="s">
        <v>3011</v>
      </c>
      <c r="X1482" t="s">
        <v>2867</v>
      </c>
    </row>
    <row r="1483" spans="1:24" hidden="1" x14ac:dyDescent="0.25">
      <c r="A1483">
        <v>10282</v>
      </c>
      <c r="B1483">
        <v>41</v>
      </c>
      <c r="C1483" s="2">
        <v>100</v>
      </c>
      <c r="D1483" s="3">
        <v>5</v>
      </c>
      <c r="E1483" s="4">
        <f>Table1[[#This Row],[PRICEEACH]]*Table1[[#This Row],[QUANTITYORDERED]]</f>
        <v>4100</v>
      </c>
      <c r="F1483" s="1">
        <v>38207</v>
      </c>
      <c r="G1483" s="12" t="s">
        <v>2848</v>
      </c>
      <c r="H1483">
        <v>3</v>
      </c>
      <c r="I1483">
        <v>8</v>
      </c>
      <c r="J1483" s="3">
        <v>2004</v>
      </c>
      <c r="K1483" s="3" t="s">
        <v>3331</v>
      </c>
      <c r="L1483">
        <v>207</v>
      </c>
      <c r="M1483" t="s">
        <v>3125</v>
      </c>
      <c r="N1483" t="s">
        <v>3361</v>
      </c>
      <c r="O1483" s="10">
        <v>4155551450</v>
      </c>
      <c r="P1483" t="s">
        <v>3362</v>
      </c>
      <c r="Q1483" t="s">
        <v>3363</v>
      </c>
      <c r="R1483" t="s">
        <v>2870</v>
      </c>
      <c r="S1483" t="s">
        <v>2853</v>
      </c>
      <c r="T1483">
        <v>97562</v>
      </c>
      <c r="U1483" t="s">
        <v>2854</v>
      </c>
      <c r="V1483" t="s">
        <v>3010</v>
      </c>
      <c r="W1483" t="s">
        <v>3011</v>
      </c>
      <c r="X1483" t="s">
        <v>2931</v>
      </c>
    </row>
    <row r="1484" spans="1:24" hidden="1" x14ac:dyDescent="0.25">
      <c r="A1484">
        <v>10282</v>
      </c>
      <c r="B1484">
        <v>43</v>
      </c>
      <c r="C1484" s="2">
        <v>100</v>
      </c>
      <c r="D1484" s="3">
        <v>1</v>
      </c>
      <c r="E1484" s="4">
        <f>Table1[[#This Row],[PRICEEACH]]*Table1[[#This Row],[QUANTITYORDERED]]</f>
        <v>4300</v>
      </c>
      <c r="F1484" s="1">
        <v>38207</v>
      </c>
      <c r="G1484" s="12" t="s">
        <v>2848</v>
      </c>
      <c r="H1484">
        <v>3</v>
      </c>
      <c r="I1484">
        <v>8</v>
      </c>
      <c r="J1484" s="3">
        <v>2004</v>
      </c>
      <c r="K1484" s="3" t="s">
        <v>3468</v>
      </c>
      <c r="L1484">
        <v>136</v>
      </c>
      <c r="M1484" t="s">
        <v>3210</v>
      </c>
      <c r="N1484" t="s">
        <v>3361</v>
      </c>
      <c r="O1484" s="10">
        <v>4155551450</v>
      </c>
      <c r="P1484" t="s">
        <v>3362</v>
      </c>
      <c r="Q1484" t="s">
        <v>3363</v>
      </c>
      <c r="R1484" t="s">
        <v>2870</v>
      </c>
      <c r="S1484" t="s">
        <v>2853</v>
      </c>
      <c r="T1484">
        <v>97562</v>
      </c>
      <c r="U1484" t="s">
        <v>2854</v>
      </c>
      <c r="V1484" t="s">
        <v>3010</v>
      </c>
      <c r="W1484" t="s">
        <v>3011</v>
      </c>
      <c r="X1484" t="s">
        <v>2867</v>
      </c>
    </row>
    <row r="1485" spans="1:24" hidden="1" x14ac:dyDescent="0.25">
      <c r="A1485">
        <v>10283</v>
      </c>
      <c r="B1485">
        <v>33</v>
      </c>
      <c r="C1485" s="2">
        <v>51.32</v>
      </c>
      <c r="D1485" s="3">
        <v>12</v>
      </c>
      <c r="E1485" s="4">
        <f>Table1[[#This Row],[PRICEEACH]]*Table1[[#This Row],[QUANTITYORDERED]]</f>
        <v>1693.56</v>
      </c>
      <c r="F1485" s="1">
        <v>38207</v>
      </c>
      <c r="G1485" s="12" t="s">
        <v>2848</v>
      </c>
      <c r="H1485">
        <v>3</v>
      </c>
      <c r="I1485">
        <v>8</v>
      </c>
      <c r="J1485" s="3">
        <v>2004</v>
      </c>
      <c r="K1485" s="3" t="s">
        <v>3207</v>
      </c>
      <c r="L1485">
        <v>54</v>
      </c>
      <c r="M1485" t="s">
        <v>3281</v>
      </c>
      <c r="N1485" t="s">
        <v>3063</v>
      </c>
      <c r="O1485" s="10" t="s">
        <v>3407</v>
      </c>
      <c r="P1485" t="s">
        <v>3408</v>
      </c>
      <c r="Q1485" t="s">
        <v>3064</v>
      </c>
      <c r="R1485" t="s">
        <v>2984</v>
      </c>
      <c r="S1485" t="s">
        <v>2985</v>
      </c>
      <c r="T1485" t="s">
        <v>3409</v>
      </c>
      <c r="U1485" t="s">
        <v>2854</v>
      </c>
      <c r="V1485" t="s">
        <v>3065</v>
      </c>
      <c r="W1485" t="s">
        <v>2944</v>
      </c>
      <c r="X1485" t="s">
        <v>2857</v>
      </c>
    </row>
    <row r="1486" spans="1:24" hidden="1" x14ac:dyDescent="0.25">
      <c r="A1486">
        <v>10283</v>
      </c>
      <c r="B1486">
        <v>20</v>
      </c>
      <c r="C1486" s="2">
        <v>94.14</v>
      </c>
      <c r="D1486" s="3">
        <v>2</v>
      </c>
      <c r="E1486" s="4">
        <f>Table1[[#This Row],[PRICEEACH]]*Table1[[#This Row],[QUANTITYORDERED]]</f>
        <v>1882.8</v>
      </c>
      <c r="F1486" s="1">
        <v>38207</v>
      </c>
      <c r="G1486" s="12" t="s">
        <v>2848</v>
      </c>
      <c r="H1486">
        <v>3</v>
      </c>
      <c r="I1486">
        <v>8</v>
      </c>
      <c r="J1486" s="3">
        <v>2004</v>
      </c>
      <c r="K1486" s="3" t="s">
        <v>3207</v>
      </c>
      <c r="L1486">
        <v>90</v>
      </c>
      <c r="M1486" t="s">
        <v>3271</v>
      </c>
      <c r="N1486" t="s">
        <v>3063</v>
      </c>
      <c r="O1486" s="10" t="s">
        <v>3407</v>
      </c>
      <c r="P1486" t="s">
        <v>3408</v>
      </c>
      <c r="Q1486" t="s">
        <v>3064</v>
      </c>
      <c r="R1486" t="s">
        <v>2984</v>
      </c>
      <c r="S1486" t="s">
        <v>2985</v>
      </c>
      <c r="T1486" t="s">
        <v>3409</v>
      </c>
      <c r="U1486" t="s">
        <v>2854</v>
      </c>
      <c r="V1486" t="s">
        <v>3065</v>
      </c>
      <c r="W1486" t="s">
        <v>2944</v>
      </c>
      <c r="X1486" t="s">
        <v>2857</v>
      </c>
    </row>
    <row r="1487" spans="1:24" hidden="1" x14ac:dyDescent="0.25">
      <c r="A1487">
        <v>10283</v>
      </c>
      <c r="B1487">
        <v>22</v>
      </c>
      <c r="C1487" s="2">
        <v>88.15</v>
      </c>
      <c r="D1487" s="3">
        <v>10</v>
      </c>
      <c r="E1487" s="4">
        <f>Table1[[#This Row],[PRICEEACH]]*Table1[[#This Row],[QUANTITYORDERED]]</f>
        <v>1939.3000000000002</v>
      </c>
      <c r="F1487" s="1">
        <v>38207</v>
      </c>
      <c r="G1487" s="12" t="s">
        <v>2848</v>
      </c>
      <c r="H1487">
        <v>3</v>
      </c>
      <c r="I1487">
        <v>8</v>
      </c>
      <c r="J1487" s="3">
        <v>2004</v>
      </c>
      <c r="K1487" s="3" t="s">
        <v>3207</v>
      </c>
      <c r="L1487">
        <v>100</v>
      </c>
      <c r="M1487" t="s">
        <v>3277</v>
      </c>
      <c r="N1487" t="s">
        <v>3063</v>
      </c>
      <c r="O1487" s="10" t="s">
        <v>3407</v>
      </c>
      <c r="P1487" t="s">
        <v>3408</v>
      </c>
      <c r="Q1487" t="s">
        <v>3064</v>
      </c>
      <c r="R1487" t="s">
        <v>2984</v>
      </c>
      <c r="S1487" t="s">
        <v>2985</v>
      </c>
      <c r="T1487" t="s">
        <v>3409</v>
      </c>
      <c r="U1487" t="s">
        <v>2854</v>
      </c>
      <c r="V1487" t="s">
        <v>3065</v>
      </c>
      <c r="W1487" t="s">
        <v>2944</v>
      </c>
      <c r="X1487" t="s">
        <v>2857</v>
      </c>
    </row>
    <row r="1488" spans="1:24" hidden="1" x14ac:dyDescent="0.25">
      <c r="A1488">
        <v>10283</v>
      </c>
      <c r="B1488">
        <v>21</v>
      </c>
      <c r="C1488" s="2">
        <v>98.06</v>
      </c>
      <c r="D1488" s="3">
        <v>4</v>
      </c>
      <c r="E1488" s="4">
        <f>Table1[[#This Row],[PRICEEACH]]*Table1[[#This Row],[QUANTITYORDERED]]</f>
        <v>2059.2600000000002</v>
      </c>
      <c r="F1488" s="1">
        <v>38207</v>
      </c>
      <c r="G1488" s="12" t="s">
        <v>2848</v>
      </c>
      <c r="H1488">
        <v>3</v>
      </c>
      <c r="I1488">
        <v>8</v>
      </c>
      <c r="J1488" s="3">
        <v>2004</v>
      </c>
      <c r="K1488" s="3" t="s">
        <v>3207</v>
      </c>
      <c r="L1488">
        <v>86</v>
      </c>
      <c r="M1488" t="s">
        <v>3208</v>
      </c>
      <c r="N1488" t="s">
        <v>3063</v>
      </c>
      <c r="O1488" s="10" t="s">
        <v>3407</v>
      </c>
      <c r="P1488" t="s">
        <v>3408</v>
      </c>
      <c r="Q1488" t="s">
        <v>3064</v>
      </c>
      <c r="R1488" t="s">
        <v>2984</v>
      </c>
      <c r="S1488" t="s">
        <v>2985</v>
      </c>
      <c r="T1488" t="s">
        <v>3409</v>
      </c>
      <c r="U1488" t="s">
        <v>2854</v>
      </c>
      <c r="V1488" t="s">
        <v>3065</v>
      </c>
      <c r="W1488" t="s">
        <v>2944</v>
      </c>
      <c r="X1488" t="s">
        <v>2857</v>
      </c>
    </row>
    <row r="1489" spans="1:24" hidden="1" x14ac:dyDescent="0.25">
      <c r="A1489">
        <v>10283</v>
      </c>
      <c r="B1489">
        <v>33</v>
      </c>
      <c r="C1489" s="2">
        <v>72.959999999999994</v>
      </c>
      <c r="D1489" s="3">
        <v>5</v>
      </c>
      <c r="E1489" s="4">
        <f>Table1[[#This Row],[PRICEEACH]]*Table1[[#This Row],[QUANTITYORDERED]]</f>
        <v>2407.6799999999998</v>
      </c>
      <c r="F1489" s="1">
        <v>38207</v>
      </c>
      <c r="G1489" s="12" t="s">
        <v>2848</v>
      </c>
      <c r="H1489">
        <v>3</v>
      </c>
      <c r="I1489">
        <v>8</v>
      </c>
      <c r="J1489" s="3">
        <v>2004</v>
      </c>
      <c r="K1489" s="3" t="s">
        <v>3468</v>
      </c>
      <c r="L1489">
        <v>83</v>
      </c>
      <c r="M1489" t="s">
        <v>3248</v>
      </c>
      <c r="N1489" t="s">
        <v>3063</v>
      </c>
      <c r="O1489" s="10" t="s">
        <v>3407</v>
      </c>
      <c r="P1489" t="s">
        <v>3408</v>
      </c>
      <c r="Q1489" t="s">
        <v>3064</v>
      </c>
      <c r="R1489" t="s">
        <v>2984</v>
      </c>
      <c r="S1489" t="s">
        <v>2985</v>
      </c>
      <c r="T1489" t="s">
        <v>3409</v>
      </c>
      <c r="U1489" t="s">
        <v>2854</v>
      </c>
      <c r="V1489" t="s">
        <v>3065</v>
      </c>
      <c r="W1489" t="s">
        <v>2944</v>
      </c>
      <c r="X1489" t="s">
        <v>2857</v>
      </c>
    </row>
    <row r="1490" spans="1:24" hidden="1" x14ac:dyDescent="0.25">
      <c r="A1490">
        <v>10283</v>
      </c>
      <c r="B1490">
        <v>43</v>
      </c>
      <c r="C1490" s="2">
        <v>57.61</v>
      </c>
      <c r="D1490" s="3">
        <v>1</v>
      </c>
      <c r="E1490" s="4">
        <f>Table1[[#This Row],[PRICEEACH]]*Table1[[#This Row],[QUANTITYORDERED]]</f>
        <v>2477.23</v>
      </c>
      <c r="F1490" s="1">
        <v>38207</v>
      </c>
      <c r="G1490" s="12" t="s">
        <v>2848</v>
      </c>
      <c r="H1490">
        <v>3</v>
      </c>
      <c r="I1490">
        <v>8</v>
      </c>
      <c r="J1490" s="3">
        <v>2004</v>
      </c>
      <c r="K1490" s="3" t="s">
        <v>3181</v>
      </c>
      <c r="L1490">
        <v>49</v>
      </c>
      <c r="M1490" t="s">
        <v>3280</v>
      </c>
      <c r="N1490" t="s">
        <v>3063</v>
      </c>
      <c r="O1490" s="10" t="s">
        <v>3407</v>
      </c>
      <c r="P1490" t="s">
        <v>3408</v>
      </c>
      <c r="Q1490" t="s">
        <v>3064</v>
      </c>
      <c r="R1490" t="s">
        <v>2984</v>
      </c>
      <c r="S1490" t="s">
        <v>2985</v>
      </c>
      <c r="T1490" t="s">
        <v>3409</v>
      </c>
      <c r="U1490" t="s">
        <v>2854</v>
      </c>
      <c r="V1490" t="s">
        <v>3065</v>
      </c>
      <c r="W1490" t="s">
        <v>2944</v>
      </c>
      <c r="X1490" t="s">
        <v>2857</v>
      </c>
    </row>
    <row r="1491" spans="1:24" hidden="1" x14ac:dyDescent="0.25">
      <c r="A1491">
        <v>10283</v>
      </c>
      <c r="B1491">
        <v>25</v>
      </c>
      <c r="C1491" s="2">
        <v>100</v>
      </c>
      <c r="D1491" s="3">
        <v>6</v>
      </c>
      <c r="E1491" s="4">
        <f>Table1[[#This Row],[PRICEEACH]]*Table1[[#This Row],[QUANTITYORDERED]]</f>
        <v>2500</v>
      </c>
      <c r="F1491" s="1">
        <v>38207</v>
      </c>
      <c r="G1491" s="12" t="s">
        <v>2848</v>
      </c>
      <c r="H1491">
        <v>3</v>
      </c>
      <c r="I1491">
        <v>8</v>
      </c>
      <c r="J1491" s="3">
        <v>2004</v>
      </c>
      <c r="K1491" s="3" t="s">
        <v>3331</v>
      </c>
      <c r="L1491">
        <v>136</v>
      </c>
      <c r="M1491" t="s">
        <v>3035</v>
      </c>
      <c r="N1491" t="s">
        <v>3063</v>
      </c>
      <c r="O1491" s="10" t="s">
        <v>3407</v>
      </c>
      <c r="P1491" t="s">
        <v>3408</v>
      </c>
      <c r="Q1491" t="s">
        <v>3064</v>
      </c>
      <c r="R1491" t="s">
        <v>2984</v>
      </c>
      <c r="S1491" t="s">
        <v>2985</v>
      </c>
      <c r="T1491" t="s">
        <v>3409</v>
      </c>
      <c r="U1491" t="s">
        <v>2854</v>
      </c>
      <c r="V1491" t="s">
        <v>3065</v>
      </c>
      <c r="W1491" t="s">
        <v>2944</v>
      </c>
      <c r="X1491" t="s">
        <v>2857</v>
      </c>
    </row>
    <row r="1492" spans="1:24" hidden="1" x14ac:dyDescent="0.25">
      <c r="A1492">
        <v>10283</v>
      </c>
      <c r="B1492">
        <v>47</v>
      </c>
      <c r="C1492" s="2">
        <v>65.77</v>
      </c>
      <c r="D1492" s="3">
        <v>7</v>
      </c>
      <c r="E1492" s="4">
        <f>Table1[[#This Row],[PRICEEACH]]*Table1[[#This Row],[QUANTITYORDERED]]</f>
        <v>3091.1899999999996</v>
      </c>
      <c r="F1492" s="1">
        <v>38207</v>
      </c>
      <c r="G1492" s="12" t="s">
        <v>2848</v>
      </c>
      <c r="H1492">
        <v>3</v>
      </c>
      <c r="I1492">
        <v>8</v>
      </c>
      <c r="J1492" s="3">
        <v>2004</v>
      </c>
      <c r="K1492" s="3" t="s">
        <v>3207</v>
      </c>
      <c r="L1492">
        <v>72</v>
      </c>
      <c r="M1492" t="s">
        <v>3273</v>
      </c>
      <c r="N1492" t="s">
        <v>3063</v>
      </c>
      <c r="O1492" s="10" t="s">
        <v>3407</v>
      </c>
      <c r="P1492" t="s">
        <v>3408</v>
      </c>
      <c r="Q1492" t="s">
        <v>3064</v>
      </c>
      <c r="R1492" t="s">
        <v>2984</v>
      </c>
      <c r="S1492" t="s">
        <v>2985</v>
      </c>
      <c r="T1492" t="s">
        <v>3409</v>
      </c>
      <c r="U1492" t="s">
        <v>2854</v>
      </c>
      <c r="V1492" t="s">
        <v>3065</v>
      </c>
      <c r="W1492" t="s">
        <v>2944</v>
      </c>
      <c r="X1492" t="s">
        <v>2867</v>
      </c>
    </row>
    <row r="1493" spans="1:24" hidden="1" x14ac:dyDescent="0.25">
      <c r="A1493">
        <v>10283</v>
      </c>
      <c r="B1493">
        <v>34</v>
      </c>
      <c r="C1493" s="2">
        <v>92.94</v>
      </c>
      <c r="D1493" s="3">
        <v>8</v>
      </c>
      <c r="E1493" s="4">
        <f>Table1[[#This Row],[PRICEEACH]]*Table1[[#This Row],[QUANTITYORDERED]]</f>
        <v>3159.96</v>
      </c>
      <c r="F1493" s="1">
        <v>38207</v>
      </c>
      <c r="G1493" s="12" t="s">
        <v>2848</v>
      </c>
      <c r="H1493">
        <v>3</v>
      </c>
      <c r="I1493">
        <v>8</v>
      </c>
      <c r="J1493" s="3">
        <v>2004</v>
      </c>
      <c r="K1493" s="3" t="s">
        <v>3468</v>
      </c>
      <c r="L1493">
        <v>88</v>
      </c>
      <c r="M1493" t="s">
        <v>3243</v>
      </c>
      <c r="N1493" t="s">
        <v>3063</v>
      </c>
      <c r="O1493" s="10" t="s">
        <v>3407</v>
      </c>
      <c r="P1493" t="s">
        <v>3408</v>
      </c>
      <c r="Q1493" t="s">
        <v>3064</v>
      </c>
      <c r="R1493" t="s">
        <v>2984</v>
      </c>
      <c r="S1493" t="s">
        <v>2985</v>
      </c>
      <c r="T1493" t="s">
        <v>3409</v>
      </c>
      <c r="U1493" t="s">
        <v>2854</v>
      </c>
      <c r="V1493" t="s">
        <v>3065</v>
      </c>
      <c r="W1493" t="s">
        <v>2944</v>
      </c>
      <c r="X1493" t="s">
        <v>2867</v>
      </c>
    </row>
    <row r="1494" spans="1:24" hidden="1" x14ac:dyDescent="0.25">
      <c r="A1494">
        <v>10283</v>
      </c>
      <c r="B1494">
        <v>38</v>
      </c>
      <c r="C1494" s="2">
        <v>89.38</v>
      </c>
      <c r="D1494" s="3">
        <v>11</v>
      </c>
      <c r="E1494" s="4">
        <f>Table1[[#This Row],[PRICEEACH]]*Table1[[#This Row],[QUANTITYORDERED]]</f>
        <v>3396.4399999999996</v>
      </c>
      <c r="F1494" s="1">
        <v>38207</v>
      </c>
      <c r="G1494" s="12" t="s">
        <v>2848</v>
      </c>
      <c r="H1494">
        <v>3</v>
      </c>
      <c r="I1494">
        <v>8</v>
      </c>
      <c r="J1494" s="3">
        <v>2004</v>
      </c>
      <c r="K1494" s="3" t="s">
        <v>3207</v>
      </c>
      <c r="L1494">
        <v>99</v>
      </c>
      <c r="M1494" t="s">
        <v>3278</v>
      </c>
      <c r="N1494" t="s">
        <v>3063</v>
      </c>
      <c r="O1494" s="10" t="s">
        <v>3407</v>
      </c>
      <c r="P1494" t="s">
        <v>3408</v>
      </c>
      <c r="Q1494" t="s">
        <v>3064</v>
      </c>
      <c r="R1494" t="s">
        <v>2984</v>
      </c>
      <c r="S1494" t="s">
        <v>2985</v>
      </c>
      <c r="T1494" t="s">
        <v>3409</v>
      </c>
      <c r="U1494" t="s">
        <v>2854</v>
      </c>
      <c r="V1494" t="s">
        <v>3065</v>
      </c>
      <c r="W1494" t="s">
        <v>2944</v>
      </c>
      <c r="X1494" t="s">
        <v>2867</v>
      </c>
    </row>
    <row r="1495" spans="1:24" hidden="1" x14ac:dyDescent="0.25">
      <c r="A1495">
        <v>10283</v>
      </c>
      <c r="B1495">
        <v>34</v>
      </c>
      <c r="C1495" s="2">
        <v>100</v>
      </c>
      <c r="D1495" s="3">
        <v>14</v>
      </c>
      <c r="E1495" s="4">
        <f>Table1[[#This Row],[PRICEEACH]]*Table1[[#This Row],[QUANTITYORDERED]]</f>
        <v>3400</v>
      </c>
      <c r="F1495" s="1">
        <v>38207</v>
      </c>
      <c r="G1495" s="12" t="s">
        <v>2848</v>
      </c>
      <c r="H1495">
        <v>3</v>
      </c>
      <c r="I1495">
        <v>8</v>
      </c>
      <c r="J1495" s="3">
        <v>2004</v>
      </c>
      <c r="K1495" s="3" t="s">
        <v>3468</v>
      </c>
      <c r="L1495">
        <v>87</v>
      </c>
      <c r="M1495" t="s">
        <v>3222</v>
      </c>
      <c r="N1495" t="s">
        <v>3063</v>
      </c>
      <c r="O1495" s="10" t="s">
        <v>3407</v>
      </c>
      <c r="P1495" t="s">
        <v>3408</v>
      </c>
      <c r="Q1495" t="s">
        <v>3064</v>
      </c>
      <c r="R1495" t="s">
        <v>2984</v>
      </c>
      <c r="S1495" t="s">
        <v>2985</v>
      </c>
      <c r="T1495" t="s">
        <v>3409</v>
      </c>
      <c r="U1495" t="s">
        <v>2854</v>
      </c>
      <c r="V1495" t="s">
        <v>3065</v>
      </c>
      <c r="W1495" t="s">
        <v>2944</v>
      </c>
      <c r="X1495" t="s">
        <v>2867</v>
      </c>
    </row>
    <row r="1496" spans="1:24" hidden="1" x14ac:dyDescent="0.25">
      <c r="A1496">
        <v>10283</v>
      </c>
      <c r="B1496">
        <v>45</v>
      </c>
      <c r="C1496" s="2">
        <v>78.67</v>
      </c>
      <c r="D1496" s="3">
        <v>9</v>
      </c>
      <c r="E1496" s="4">
        <f>Table1[[#This Row],[PRICEEACH]]*Table1[[#This Row],[QUANTITYORDERED]]</f>
        <v>3540.15</v>
      </c>
      <c r="F1496" s="1">
        <v>38207</v>
      </c>
      <c r="G1496" s="12" t="s">
        <v>2848</v>
      </c>
      <c r="H1496">
        <v>3</v>
      </c>
      <c r="I1496">
        <v>8</v>
      </c>
      <c r="J1496" s="3">
        <v>2004</v>
      </c>
      <c r="K1496" s="3" t="s">
        <v>3207</v>
      </c>
      <c r="L1496">
        <v>66</v>
      </c>
      <c r="M1496" t="s">
        <v>3268</v>
      </c>
      <c r="N1496" t="s">
        <v>3063</v>
      </c>
      <c r="O1496" s="10" t="s">
        <v>3407</v>
      </c>
      <c r="P1496" t="s">
        <v>3408</v>
      </c>
      <c r="Q1496" t="s">
        <v>3064</v>
      </c>
      <c r="R1496" t="s">
        <v>2984</v>
      </c>
      <c r="S1496" t="s">
        <v>2985</v>
      </c>
      <c r="T1496" t="s">
        <v>3409</v>
      </c>
      <c r="U1496" t="s">
        <v>2854</v>
      </c>
      <c r="V1496" t="s">
        <v>3065</v>
      </c>
      <c r="W1496" t="s">
        <v>2944</v>
      </c>
      <c r="X1496" t="s">
        <v>2867</v>
      </c>
    </row>
    <row r="1497" spans="1:24" hidden="1" x14ac:dyDescent="0.25">
      <c r="A1497">
        <v>10283</v>
      </c>
      <c r="B1497">
        <v>42</v>
      </c>
      <c r="C1497" s="2">
        <v>100</v>
      </c>
      <c r="D1497" s="3">
        <v>13</v>
      </c>
      <c r="E1497" s="4">
        <f>Table1[[#This Row],[PRICEEACH]]*Table1[[#This Row],[QUANTITYORDERED]]</f>
        <v>4200</v>
      </c>
      <c r="F1497" s="1">
        <v>38207</v>
      </c>
      <c r="G1497" s="12" t="s">
        <v>2848</v>
      </c>
      <c r="H1497">
        <v>3</v>
      </c>
      <c r="I1497">
        <v>8</v>
      </c>
      <c r="J1497" s="3">
        <v>2004</v>
      </c>
      <c r="K1497" s="3" t="s">
        <v>3207</v>
      </c>
      <c r="L1497">
        <v>122</v>
      </c>
      <c r="M1497" t="s">
        <v>3234</v>
      </c>
      <c r="N1497" t="s">
        <v>3063</v>
      </c>
      <c r="O1497" s="10" t="s">
        <v>3407</v>
      </c>
      <c r="P1497" t="s">
        <v>3408</v>
      </c>
      <c r="Q1497" t="s">
        <v>3064</v>
      </c>
      <c r="R1497" t="s">
        <v>2984</v>
      </c>
      <c r="S1497" t="s">
        <v>2985</v>
      </c>
      <c r="T1497" t="s">
        <v>3409</v>
      </c>
      <c r="U1497" t="s">
        <v>2854</v>
      </c>
      <c r="V1497" t="s">
        <v>3065</v>
      </c>
      <c r="W1497" t="s">
        <v>2944</v>
      </c>
      <c r="X1497" t="s">
        <v>2867</v>
      </c>
    </row>
    <row r="1498" spans="1:24" hidden="1" x14ac:dyDescent="0.25">
      <c r="A1498">
        <v>10283</v>
      </c>
      <c r="B1498">
        <v>46</v>
      </c>
      <c r="C1498" s="2">
        <v>100</v>
      </c>
      <c r="D1498" s="3">
        <v>3</v>
      </c>
      <c r="E1498" s="4">
        <f>Table1[[#This Row],[PRICEEACH]]*Table1[[#This Row],[QUANTITYORDERED]]</f>
        <v>4600</v>
      </c>
      <c r="F1498" s="1">
        <v>38207</v>
      </c>
      <c r="G1498" s="12" t="s">
        <v>2848</v>
      </c>
      <c r="H1498">
        <v>3</v>
      </c>
      <c r="I1498">
        <v>8</v>
      </c>
      <c r="J1498" s="3">
        <v>2004</v>
      </c>
      <c r="K1498" s="3" t="s">
        <v>3468</v>
      </c>
      <c r="L1498">
        <v>105</v>
      </c>
      <c r="M1498" t="s">
        <v>3219</v>
      </c>
      <c r="N1498" t="s">
        <v>3063</v>
      </c>
      <c r="O1498" s="10" t="s">
        <v>3407</v>
      </c>
      <c r="P1498" t="s">
        <v>3408</v>
      </c>
      <c r="Q1498" t="s">
        <v>3064</v>
      </c>
      <c r="R1498" t="s">
        <v>2984</v>
      </c>
      <c r="S1498" t="s">
        <v>2985</v>
      </c>
      <c r="T1498" t="s">
        <v>3409</v>
      </c>
      <c r="U1498" t="s">
        <v>2854</v>
      </c>
      <c r="V1498" t="s">
        <v>3065</v>
      </c>
      <c r="W1498" t="s">
        <v>2944</v>
      </c>
      <c r="X1498" t="s">
        <v>2867</v>
      </c>
    </row>
    <row r="1499" spans="1:24" hidden="1" x14ac:dyDescent="0.25">
      <c r="A1499">
        <v>10284</v>
      </c>
      <c r="B1499">
        <v>21</v>
      </c>
      <c r="C1499" s="2">
        <v>55.96</v>
      </c>
      <c r="D1499" s="3">
        <v>10</v>
      </c>
      <c r="E1499" s="4">
        <f>Table1[[#This Row],[PRICEEACH]]*Table1[[#This Row],[QUANTITYORDERED]]</f>
        <v>1175.1600000000001</v>
      </c>
      <c r="F1499" s="1">
        <v>38207</v>
      </c>
      <c r="G1499" s="12" t="s">
        <v>2848</v>
      </c>
      <c r="H1499">
        <v>3</v>
      </c>
      <c r="I1499">
        <v>8</v>
      </c>
      <c r="J1499" s="3">
        <v>2004</v>
      </c>
      <c r="K1499" s="3" t="s">
        <v>3181</v>
      </c>
      <c r="L1499">
        <v>68</v>
      </c>
      <c r="M1499" t="s">
        <v>3250</v>
      </c>
      <c r="N1499" t="s">
        <v>3165</v>
      </c>
      <c r="O1499" s="11">
        <v>4722121555</v>
      </c>
      <c r="P1499" t="s">
        <v>3166</v>
      </c>
      <c r="Q1499" t="s">
        <v>3167</v>
      </c>
      <c r="R1499" t="s">
        <v>3521</v>
      </c>
      <c r="S1499" t="s">
        <v>2884</v>
      </c>
      <c r="T1499" t="s">
        <v>3467</v>
      </c>
      <c r="U1499" t="s">
        <v>2861</v>
      </c>
      <c r="V1499" t="s">
        <v>3168</v>
      </c>
      <c r="W1499" t="s">
        <v>3169</v>
      </c>
      <c r="X1499" t="s">
        <v>2857</v>
      </c>
    </row>
    <row r="1500" spans="1:24" hidden="1" x14ac:dyDescent="0.25">
      <c r="A1500">
        <v>10284</v>
      </c>
      <c r="B1500">
        <v>21</v>
      </c>
      <c r="C1500" s="2">
        <v>71</v>
      </c>
      <c r="D1500" s="3">
        <v>2</v>
      </c>
      <c r="E1500" s="4">
        <f>Table1[[#This Row],[PRICEEACH]]*Table1[[#This Row],[QUANTITYORDERED]]</f>
        <v>1491</v>
      </c>
      <c r="F1500" s="1">
        <v>38207</v>
      </c>
      <c r="G1500" s="12" t="s">
        <v>2848</v>
      </c>
      <c r="H1500">
        <v>3</v>
      </c>
      <c r="I1500">
        <v>8</v>
      </c>
      <c r="J1500" s="3">
        <v>2004</v>
      </c>
      <c r="K1500" s="3" t="s">
        <v>3181</v>
      </c>
      <c r="L1500">
        <v>72</v>
      </c>
      <c r="M1500" t="s">
        <v>3254</v>
      </c>
      <c r="N1500" t="s">
        <v>3165</v>
      </c>
      <c r="O1500" s="11">
        <v>4722121555</v>
      </c>
      <c r="P1500" t="s">
        <v>3166</v>
      </c>
      <c r="Q1500" t="s">
        <v>3167</v>
      </c>
      <c r="R1500" t="s">
        <v>3521</v>
      </c>
      <c r="S1500" t="s">
        <v>2884</v>
      </c>
      <c r="T1500" t="s">
        <v>3467</v>
      </c>
      <c r="U1500" t="s">
        <v>2861</v>
      </c>
      <c r="V1500" t="s">
        <v>3168</v>
      </c>
      <c r="W1500" t="s">
        <v>3169</v>
      </c>
      <c r="X1500" t="s">
        <v>2857</v>
      </c>
    </row>
    <row r="1501" spans="1:24" hidden="1" x14ac:dyDescent="0.25">
      <c r="A1501">
        <v>10284</v>
      </c>
      <c r="B1501">
        <v>33</v>
      </c>
      <c r="C1501" s="2">
        <v>51.93</v>
      </c>
      <c r="D1501" s="3">
        <v>5</v>
      </c>
      <c r="E1501" s="4">
        <f>Table1[[#This Row],[PRICEEACH]]*Table1[[#This Row],[QUANTITYORDERED]]</f>
        <v>1713.69</v>
      </c>
      <c r="F1501" s="1">
        <v>38207</v>
      </c>
      <c r="G1501" s="12" t="s">
        <v>2848</v>
      </c>
      <c r="H1501">
        <v>3</v>
      </c>
      <c r="I1501">
        <v>8</v>
      </c>
      <c r="J1501" s="3">
        <v>2004</v>
      </c>
      <c r="K1501" s="3" t="s">
        <v>3468</v>
      </c>
      <c r="L1501">
        <v>43</v>
      </c>
      <c r="M1501" t="s">
        <v>3264</v>
      </c>
      <c r="N1501" t="s">
        <v>3165</v>
      </c>
      <c r="O1501" s="11">
        <v>4722121555</v>
      </c>
      <c r="P1501" t="s">
        <v>3166</v>
      </c>
      <c r="Q1501" t="s">
        <v>3167</v>
      </c>
      <c r="R1501" t="s">
        <v>3521</v>
      </c>
      <c r="S1501" t="s">
        <v>2884</v>
      </c>
      <c r="T1501" t="s">
        <v>3467</v>
      </c>
      <c r="U1501" t="s">
        <v>2861</v>
      </c>
      <c r="V1501" t="s">
        <v>3168</v>
      </c>
      <c r="W1501" t="s">
        <v>3169</v>
      </c>
      <c r="X1501" t="s">
        <v>2857</v>
      </c>
    </row>
    <row r="1502" spans="1:24" hidden="1" x14ac:dyDescent="0.25">
      <c r="A1502">
        <v>10284</v>
      </c>
      <c r="B1502">
        <v>25</v>
      </c>
      <c r="C1502" s="2">
        <v>69.599999999999994</v>
      </c>
      <c r="D1502" s="3">
        <v>7</v>
      </c>
      <c r="E1502" s="4">
        <f>Table1[[#This Row],[PRICEEACH]]*Table1[[#This Row],[QUANTITYORDERED]]</f>
        <v>1739.9999999999998</v>
      </c>
      <c r="F1502" s="1">
        <v>38207</v>
      </c>
      <c r="G1502" s="12" t="s">
        <v>2848</v>
      </c>
      <c r="H1502">
        <v>3</v>
      </c>
      <c r="I1502">
        <v>8</v>
      </c>
      <c r="J1502" s="3">
        <v>2004</v>
      </c>
      <c r="K1502" s="3" t="s">
        <v>3181</v>
      </c>
      <c r="L1502">
        <v>80</v>
      </c>
      <c r="M1502" t="s">
        <v>3276</v>
      </c>
      <c r="N1502" t="s">
        <v>3165</v>
      </c>
      <c r="O1502" s="11">
        <v>4722121555</v>
      </c>
      <c r="P1502" t="s">
        <v>3166</v>
      </c>
      <c r="Q1502" t="s">
        <v>3167</v>
      </c>
      <c r="R1502" t="s">
        <v>3521</v>
      </c>
      <c r="S1502" t="s">
        <v>2884</v>
      </c>
      <c r="T1502" t="s">
        <v>3467</v>
      </c>
      <c r="U1502" t="s">
        <v>2861</v>
      </c>
      <c r="V1502" t="s">
        <v>3168</v>
      </c>
      <c r="W1502" t="s">
        <v>3169</v>
      </c>
      <c r="X1502" t="s">
        <v>2857</v>
      </c>
    </row>
    <row r="1503" spans="1:24" hidden="1" x14ac:dyDescent="0.25">
      <c r="A1503">
        <v>10284</v>
      </c>
      <c r="B1503">
        <v>24</v>
      </c>
      <c r="C1503" s="2">
        <v>83.12</v>
      </c>
      <c r="D1503" s="3">
        <v>6</v>
      </c>
      <c r="E1503" s="4">
        <f>Table1[[#This Row],[PRICEEACH]]*Table1[[#This Row],[QUANTITYORDERED]]</f>
        <v>1994.88</v>
      </c>
      <c r="F1503" s="1">
        <v>38207</v>
      </c>
      <c r="G1503" s="12" t="s">
        <v>2848</v>
      </c>
      <c r="H1503">
        <v>3</v>
      </c>
      <c r="I1503">
        <v>8</v>
      </c>
      <c r="J1503" s="3">
        <v>2004</v>
      </c>
      <c r="K1503" s="3" t="s">
        <v>3181</v>
      </c>
      <c r="L1503">
        <v>91</v>
      </c>
      <c r="M1503" t="s">
        <v>3269</v>
      </c>
      <c r="N1503" t="s">
        <v>3165</v>
      </c>
      <c r="O1503" s="11">
        <v>4722121555</v>
      </c>
      <c r="P1503" t="s">
        <v>3166</v>
      </c>
      <c r="Q1503" t="s">
        <v>3167</v>
      </c>
      <c r="R1503" t="s">
        <v>3521</v>
      </c>
      <c r="S1503" t="s">
        <v>2884</v>
      </c>
      <c r="T1503" t="s">
        <v>3467</v>
      </c>
      <c r="U1503" t="s">
        <v>2861</v>
      </c>
      <c r="V1503" t="s">
        <v>3168</v>
      </c>
      <c r="W1503" t="s">
        <v>3169</v>
      </c>
      <c r="X1503" t="s">
        <v>2857</v>
      </c>
    </row>
    <row r="1504" spans="1:24" hidden="1" x14ac:dyDescent="0.25">
      <c r="A1504">
        <v>10284</v>
      </c>
      <c r="B1504">
        <v>32</v>
      </c>
      <c r="C1504" s="2">
        <v>64.41</v>
      </c>
      <c r="D1504" s="3">
        <v>9</v>
      </c>
      <c r="E1504" s="4">
        <f>Table1[[#This Row],[PRICEEACH]]*Table1[[#This Row],[QUANTITYORDERED]]</f>
        <v>2061.12</v>
      </c>
      <c r="F1504" s="1">
        <v>38207</v>
      </c>
      <c r="G1504" s="12" t="s">
        <v>2848</v>
      </c>
      <c r="H1504">
        <v>3</v>
      </c>
      <c r="I1504">
        <v>8</v>
      </c>
      <c r="J1504" s="3">
        <v>2004</v>
      </c>
      <c r="K1504" s="3" t="s">
        <v>3181</v>
      </c>
      <c r="L1504">
        <v>74</v>
      </c>
      <c r="M1504" t="s">
        <v>3279</v>
      </c>
      <c r="N1504" t="s">
        <v>3165</v>
      </c>
      <c r="O1504" s="11">
        <v>4722121555</v>
      </c>
      <c r="P1504" t="s">
        <v>3166</v>
      </c>
      <c r="Q1504" t="s">
        <v>3167</v>
      </c>
      <c r="R1504" t="s">
        <v>3521</v>
      </c>
      <c r="S1504" t="s">
        <v>2884</v>
      </c>
      <c r="T1504" t="s">
        <v>3467</v>
      </c>
      <c r="U1504" t="s">
        <v>2861</v>
      </c>
      <c r="V1504" t="s">
        <v>3168</v>
      </c>
      <c r="W1504" t="s">
        <v>3169</v>
      </c>
      <c r="X1504" t="s">
        <v>2857</v>
      </c>
    </row>
    <row r="1505" spans="1:24" hidden="1" x14ac:dyDescent="0.25">
      <c r="A1505">
        <v>10284</v>
      </c>
      <c r="B1505">
        <v>22</v>
      </c>
      <c r="C1505" s="2">
        <v>100</v>
      </c>
      <c r="D1505" s="3">
        <v>3</v>
      </c>
      <c r="E1505" s="4">
        <f>Table1[[#This Row],[PRICEEACH]]*Table1[[#This Row],[QUANTITYORDERED]]</f>
        <v>2200</v>
      </c>
      <c r="F1505" s="1">
        <v>38207</v>
      </c>
      <c r="G1505" s="12" t="s">
        <v>2848</v>
      </c>
      <c r="H1505">
        <v>3</v>
      </c>
      <c r="I1505">
        <v>8</v>
      </c>
      <c r="J1505" s="3">
        <v>2004</v>
      </c>
      <c r="K1505" s="3" t="s">
        <v>3181</v>
      </c>
      <c r="L1505">
        <v>109</v>
      </c>
      <c r="M1505" t="s">
        <v>3231</v>
      </c>
      <c r="N1505" t="s">
        <v>3165</v>
      </c>
      <c r="O1505" s="11">
        <v>4722121555</v>
      </c>
      <c r="P1505" t="s">
        <v>3166</v>
      </c>
      <c r="Q1505" t="s">
        <v>3167</v>
      </c>
      <c r="R1505" t="s">
        <v>3521</v>
      </c>
      <c r="S1505" t="s">
        <v>2884</v>
      </c>
      <c r="T1505" t="s">
        <v>3467</v>
      </c>
      <c r="U1505" t="s">
        <v>2861</v>
      </c>
      <c r="V1505" t="s">
        <v>3168</v>
      </c>
      <c r="W1505" t="s">
        <v>3169</v>
      </c>
      <c r="X1505" t="s">
        <v>2857</v>
      </c>
    </row>
    <row r="1506" spans="1:24" hidden="1" x14ac:dyDescent="0.25">
      <c r="A1506">
        <v>10284</v>
      </c>
      <c r="B1506">
        <v>30</v>
      </c>
      <c r="C1506" s="2">
        <v>73.989999999999995</v>
      </c>
      <c r="D1506" s="3">
        <v>12</v>
      </c>
      <c r="E1506" s="4">
        <f>Table1[[#This Row],[PRICEEACH]]*Table1[[#This Row],[QUANTITYORDERED]]</f>
        <v>2219.6999999999998</v>
      </c>
      <c r="F1506" s="1">
        <v>38207</v>
      </c>
      <c r="G1506" s="12" t="s">
        <v>2848</v>
      </c>
      <c r="H1506">
        <v>3</v>
      </c>
      <c r="I1506">
        <v>8</v>
      </c>
      <c r="J1506" s="3">
        <v>2004</v>
      </c>
      <c r="K1506" s="3" t="s">
        <v>3181</v>
      </c>
      <c r="L1506">
        <v>68</v>
      </c>
      <c r="M1506" t="s">
        <v>3240</v>
      </c>
      <c r="N1506" t="s">
        <v>3165</v>
      </c>
      <c r="O1506" s="11">
        <v>4722121555</v>
      </c>
      <c r="P1506" t="s">
        <v>3166</v>
      </c>
      <c r="Q1506" t="s">
        <v>3167</v>
      </c>
      <c r="R1506" t="s">
        <v>3521</v>
      </c>
      <c r="S1506" t="s">
        <v>2884</v>
      </c>
      <c r="T1506" t="s">
        <v>3467</v>
      </c>
      <c r="U1506" t="s">
        <v>2861</v>
      </c>
      <c r="V1506" t="s">
        <v>3168</v>
      </c>
      <c r="W1506" t="s">
        <v>3169</v>
      </c>
      <c r="X1506" t="s">
        <v>2857</v>
      </c>
    </row>
    <row r="1507" spans="1:24" hidden="1" x14ac:dyDescent="0.25">
      <c r="A1507">
        <v>10284</v>
      </c>
      <c r="B1507">
        <v>31</v>
      </c>
      <c r="C1507" s="2">
        <v>71.81</v>
      </c>
      <c r="D1507" s="3">
        <v>1</v>
      </c>
      <c r="E1507" s="4">
        <f>Table1[[#This Row],[PRICEEACH]]*Table1[[#This Row],[QUANTITYORDERED]]</f>
        <v>2226.11</v>
      </c>
      <c r="F1507" s="1">
        <v>38207</v>
      </c>
      <c r="G1507" s="12" t="s">
        <v>2848</v>
      </c>
      <c r="H1507">
        <v>3</v>
      </c>
      <c r="I1507">
        <v>8</v>
      </c>
      <c r="J1507" s="3">
        <v>2004</v>
      </c>
      <c r="K1507" s="3" t="s">
        <v>3181</v>
      </c>
      <c r="L1507">
        <v>84</v>
      </c>
      <c r="M1507" t="s">
        <v>3201</v>
      </c>
      <c r="N1507" t="s">
        <v>3165</v>
      </c>
      <c r="O1507" s="11">
        <v>4722121555</v>
      </c>
      <c r="P1507" t="s">
        <v>3166</v>
      </c>
      <c r="Q1507" t="s">
        <v>3167</v>
      </c>
      <c r="R1507" t="s">
        <v>3521</v>
      </c>
      <c r="S1507" t="s">
        <v>2884</v>
      </c>
      <c r="T1507" t="s">
        <v>3467</v>
      </c>
      <c r="U1507" t="s">
        <v>2861</v>
      </c>
      <c r="V1507" t="s">
        <v>3168</v>
      </c>
      <c r="W1507" t="s">
        <v>3169</v>
      </c>
      <c r="X1507" t="s">
        <v>2857</v>
      </c>
    </row>
    <row r="1508" spans="1:24" hidden="1" x14ac:dyDescent="0.25">
      <c r="A1508">
        <v>10284</v>
      </c>
      <c r="B1508">
        <v>39</v>
      </c>
      <c r="C1508" s="2">
        <v>71.67</v>
      </c>
      <c r="D1508" s="3">
        <v>13</v>
      </c>
      <c r="E1508" s="4">
        <f>Table1[[#This Row],[PRICEEACH]]*Table1[[#This Row],[QUANTITYORDERED]]</f>
        <v>2795.13</v>
      </c>
      <c r="F1508" s="1">
        <v>38207</v>
      </c>
      <c r="G1508" s="12" t="s">
        <v>2848</v>
      </c>
      <c r="H1508">
        <v>3</v>
      </c>
      <c r="I1508">
        <v>8</v>
      </c>
      <c r="J1508" s="3">
        <v>2004</v>
      </c>
      <c r="K1508" s="3" t="s">
        <v>3468</v>
      </c>
      <c r="L1508">
        <v>65</v>
      </c>
      <c r="M1508" t="s">
        <v>3246</v>
      </c>
      <c r="N1508" t="s">
        <v>3165</v>
      </c>
      <c r="O1508" s="11">
        <v>4722121555</v>
      </c>
      <c r="P1508" t="s">
        <v>3166</v>
      </c>
      <c r="Q1508" t="s">
        <v>3167</v>
      </c>
      <c r="R1508" t="s">
        <v>3521</v>
      </c>
      <c r="S1508" t="s">
        <v>2884</v>
      </c>
      <c r="T1508" t="s">
        <v>3467</v>
      </c>
      <c r="U1508" t="s">
        <v>2861</v>
      </c>
      <c r="V1508" t="s">
        <v>3168</v>
      </c>
      <c r="W1508" t="s">
        <v>3169</v>
      </c>
      <c r="X1508" t="s">
        <v>2857</v>
      </c>
    </row>
    <row r="1509" spans="1:24" hidden="1" x14ac:dyDescent="0.25">
      <c r="A1509">
        <v>10284</v>
      </c>
      <c r="B1509">
        <v>50</v>
      </c>
      <c r="C1509" s="2">
        <v>81.86</v>
      </c>
      <c r="D1509" s="3">
        <v>4</v>
      </c>
      <c r="E1509" s="4">
        <f>Table1[[#This Row],[PRICEEACH]]*Table1[[#This Row],[QUANTITYORDERED]]</f>
        <v>4093</v>
      </c>
      <c r="F1509" s="1">
        <v>38207</v>
      </c>
      <c r="G1509" s="12" t="s">
        <v>2848</v>
      </c>
      <c r="H1509">
        <v>3</v>
      </c>
      <c r="I1509">
        <v>8</v>
      </c>
      <c r="J1509" s="3">
        <v>2004</v>
      </c>
      <c r="K1509" s="3" t="s">
        <v>3468</v>
      </c>
      <c r="L1509">
        <v>68</v>
      </c>
      <c r="M1509" t="s">
        <v>3262</v>
      </c>
      <c r="N1509" t="s">
        <v>3165</v>
      </c>
      <c r="O1509" s="11">
        <v>4722121555</v>
      </c>
      <c r="P1509" t="s">
        <v>3166</v>
      </c>
      <c r="Q1509" t="s">
        <v>3167</v>
      </c>
      <c r="R1509" t="s">
        <v>3521</v>
      </c>
      <c r="S1509" t="s">
        <v>2884</v>
      </c>
      <c r="T1509" t="s">
        <v>3467</v>
      </c>
      <c r="U1509" t="s">
        <v>2861</v>
      </c>
      <c r="V1509" t="s">
        <v>3168</v>
      </c>
      <c r="W1509" t="s">
        <v>3169</v>
      </c>
      <c r="X1509" t="s">
        <v>2867</v>
      </c>
    </row>
    <row r="1510" spans="1:24" hidden="1" x14ac:dyDescent="0.25">
      <c r="A1510">
        <v>10284</v>
      </c>
      <c r="B1510">
        <v>45</v>
      </c>
      <c r="C1510" s="2">
        <v>100</v>
      </c>
      <c r="D1510" s="3">
        <v>11</v>
      </c>
      <c r="E1510" s="4">
        <f>Table1[[#This Row],[PRICEEACH]]*Table1[[#This Row],[QUANTITYORDERED]]</f>
        <v>4500</v>
      </c>
      <c r="F1510" s="1">
        <v>38207</v>
      </c>
      <c r="G1510" s="12" t="s">
        <v>2848</v>
      </c>
      <c r="H1510">
        <v>3</v>
      </c>
      <c r="I1510">
        <v>8</v>
      </c>
      <c r="J1510" s="3">
        <v>2004</v>
      </c>
      <c r="K1510" s="3" t="s">
        <v>3181</v>
      </c>
      <c r="L1510">
        <v>157</v>
      </c>
      <c r="M1510" t="s">
        <v>3182</v>
      </c>
      <c r="N1510" t="s">
        <v>3165</v>
      </c>
      <c r="O1510" s="11">
        <v>4722121555</v>
      </c>
      <c r="P1510" t="s">
        <v>3166</v>
      </c>
      <c r="Q1510" t="s">
        <v>3167</v>
      </c>
      <c r="R1510" t="s">
        <v>3521</v>
      </c>
      <c r="S1510" t="s">
        <v>2884</v>
      </c>
      <c r="T1510" t="s">
        <v>3467</v>
      </c>
      <c r="U1510" t="s">
        <v>2861</v>
      </c>
      <c r="V1510" t="s">
        <v>3168</v>
      </c>
      <c r="W1510" t="s">
        <v>3169</v>
      </c>
      <c r="X1510" t="s">
        <v>2867</v>
      </c>
    </row>
    <row r="1511" spans="1:24" hidden="1" x14ac:dyDescent="0.25">
      <c r="A1511">
        <v>10284</v>
      </c>
      <c r="B1511">
        <v>45</v>
      </c>
      <c r="C1511" s="2">
        <v>100</v>
      </c>
      <c r="D1511" s="3">
        <v>8</v>
      </c>
      <c r="E1511" s="4">
        <f>Table1[[#This Row],[PRICEEACH]]*Table1[[#This Row],[QUANTITYORDERED]]</f>
        <v>4500</v>
      </c>
      <c r="F1511" s="1">
        <v>38207</v>
      </c>
      <c r="G1511" s="12" t="s">
        <v>2848</v>
      </c>
      <c r="H1511">
        <v>3</v>
      </c>
      <c r="I1511">
        <v>8</v>
      </c>
      <c r="J1511" s="3">
        <v>2004</v>
      </c>
      <c r="K1511" s="3" t="s">
        <v>3181</v>
      </c>
      <c r="L1511">
        <v>99</v>
      </c>
      <c r="M1511" t="s">
        <v>3272</v>
      </c>
      <c r="N1511" t="s">
        <v>3165</v>
      </c>
      <c r="O1511" s="11">
        <v>4722121555</v>
      </c>
      <c r="P1511" t="s">
        <v>3166</v>
      </c>
      <c r="Q1511" t="s">
        <v>3167</v>
      </c>
      <c r="R1511" t="s">
        <v>3521</v>
      </c>
      <c r="S1511" t="s">
        <v>2884</v>
      </c>
      <c r="T1511" t="s">
        <v>3467</v>
      </c>
      <c r="U1511" t="s">
        <v>2861</v>
      </c>
      <c r="V1511" t="s">
        <v>3168</v>
      </c>
      <c r="W1511" t="s">
        <v>3169</v>
      </c>
      <c r="X1511" t="s">
        <v>2867</v>
      </c>
    </row>
    <row r="1512" spans="1:24" hidden="1" x14ac:dyDescent="0.25">
      <c r="A1512">
        <v>10285</v>
      </c>
      <c r="B1512">
        <v>20</v>
      </c>
      <c r="C1512" s="2">
        <v>49.06</v>
      </c>
      <c r="D1512" s="3">
        <v>10</v>
      </c>
      <c r="E1512" s="4">
        <f>Table1[[#This Row],[PRICEEACH]]*Table1[[#This Row],[QUANTITYORDERED]]</f>
        <v>981.2</v>
      </c>
      <c r="F1512" s="1">
        <v>38207</v>
      </c>
      <c r="G1512" s="12" t="s">
        <v>2848</v>
      </c>
      <c r="H1512">
        <v>3</v>
      </c>
      <c r="I1512">
        <v>8</v>
      </c>
      <c r="J1512" s="3">
        <v>2004</v>
      </c>
      <c r="K1512" s="3" t="s">
        <v>2849</v>
      </c>
      <c r="L1512">
        <v>60</v>
      </c>
      <c r="M1512" t="s">
        <v>3202</v>
      </c>
      <c r="N1512" t="s">
        <v>3311</v>
      </c>
      <c r="O1512" s="10">
        <v>6175558555</v>
      </c>
      <c r="P1512" t="s">
        <v>3312</v>
      </c>
      <c r="Q1512" t="s">
        <v>2911</v>
      </c>
      <c r="R1512" t="s">
        <v>2912</v>
      </c>
      <c r="S1512" t="s">
        <v>2853</v>
      </c>
      <c r="T1512">
        <v>51247</v>
      </c>
      <c r="U1512" t="s">
        <v>2854</v>
      </c>
      <c r="V1512" t="s">
        <v>2913</v>
      </c>
      <c r="W1512" t="s">
        <v>2914</v>
      </c>
      <c r="X1512" t="s">
        <v>2857</v>
      </c>
    </row>
    <row r="1513" spans="1:24" hidden="1" x14ac:dyDescent="0.25">
      <c r="A1513">
        <v>10285</v>
      </c>
      <c r="B1513">
        <v>37</v>
      </c>
      <c r="C1513" s="2">
        <v>41.03</v>
      </c>
      <c r="D1513" s="3">
        <v>1</v>
      </c>
      <c r="E1513" s="4">
        <f>Table1[[#This Row],[PRICEEACH]]*Table1[[#This Row],[QUANTITYORDERED]]</f>
        <v>1518.1100000000001</v>
      </c>
      <c r="F1513" s="1">
        <v>38207</v>
      </c>
      <c r="G1513" s="12" t="s">
        <v>2848</v>
      </c>
      <c r="H1513">
        <v>3</v>
      </c>
      <c r="I1513">
        <v>8</v>
      </c>
      <c r="J1513" s="3">
        <v>2004</v>
      </c>
      <c r="K1513" s="3" t="s">
        <v>2849</v>
      </c>
      <c r="L1513">
        <v>40</v>
      </c>
      <c r="M1513" t="s">
        <v>3258</v>
      </c>
      <c r="N1513" t="s">
        <v>3311</v>
      </c>
      <c r="O1513" s="10">
        <v>6175558555</v>
      </c>
      <c r="P1513" t="s">
        <v>3312</v>
      </c>
      <c r="Q1513" t="s">
        <v>2911</v>
      </c>
      <c r="R1513" t="s">
        <v>2912</v>
      </c>
      <c r="S1513" t="s">
        <v>2853</v>
      </c>
      <c r="T1513">
        <v>51247</v>
      </c>
      <c r="U1513" t="s">
        <v>2854</v>
      </c>
      <c r="V1513" t="s">
        <v>2913</v>
      </c>
      <c r="W1513" t="s">
        <v>2914</v>
      </c>
      <c r="X1513" t="s">
        <v>2857</v>
      </c>
    </row>
    <row r="1514" spans="1:24" hidden="1" x14ac:dyDescent="0.25">
      <c r="A1514">
        <v>10285</v>
      </c>
      <c r="B1514">
        <v>38</v>
      </c>
      <c r="C1514" s="2">
        <v>59.56</v>
      </c>
      <c r="D1514" s="3">
        <v>3</v>
      </c>
      <c r="E1514" s="4">
        <f>Table1[[#This Row],[PRICEEACH]]*Table1[[#This Row],[QUANTITYORDERED]]</f>
        <v>2263.2800000000002</v>
      </c>
      <c r="F1514" s="1">
        <v>38207</v>
      </c>
      <c r="G1514" s="12" t="s">
        <v>2848</v>
      </c>
      <c r="H1514">
        <v>3</v>
      </c>
      <c r="I1514">
        <v>8</v>
      </c>
      <c r="J1514" s="3">
        <v>2004</v>
      </c>
      <c r="K1514" s="3" t="s">
        <v>2849</v>
      </c>
      <c r="L1514">
        <v>69</v>
      </c>
      <c r="M1514" t="s">
        <v>3237</v>
      </c>
      <c r="N1514" t="s">
        <v>3311</v>
      </c>
      <c r="O1514" s="10">
        <v>6175558555</v>
      </c>
      <c r="P1514" t="s">
        <v>3312</v>
      </c>
      <c r="Q1514" t="s">
        <v>2911</v>
      </c>
      <c r="R1514" t="s">
        <v>2912</v>
      </c>
      <c r="S1514" t="s">
        <v>2853</v>
      </c>
      <c r="T1514">
        <v>51247</v>
      </c>
      <c r="U1514" t="s">
        <v>2854</v>
      </c>
      <c r="V1514" t="s">
        <v>2913</v>
      </c>
      <c r="W1514" t="s">
        <v>2914</v>
      </c>
      <c r="X1514" t="s">
        <v>2857</v>
      </c>
    </row>
    <row r="1515" spans="1:24" hidden="1" x14ac:dyDescent="0.25">
      <c r="A1515">
        <v>10285</v>
      </c>
      <c r="B1515">
        <v>26</v>
      </c>
      <c r="C1515" s="2">
        <v>100</v>
      </c>
      <c r="D1515" s="3">
        <v>4</v>
      </c>
      <c r="E1515" s="4">
        <f>Table1[[#This Row],[PRICEEACH]]*Table1[[#This Row],[QUANTITYORDERED]]</f>
        <v>2600</v>
      </c>
      <c r="F1515" s="1">
        <v>38207</v>
      </c>
      <c r="G1515" s="12" t="s">
        <v>2848</v>
      </c>
      <c r="H1515">
        <v>3</v>
      </c>
      <c r="I1515">
        <v>8</v>
      </c>
      <c r="J1515" s="3">
        <v>2004</v>
      </c>
      <c r="K1515" s="3" t="s">
        <v>2849</v>
      </c>
      <c r="L1515">
        <v>102</v>
      </c>
      <c r="M1515" t="s">
        <v>3263</v>
      </c>
      <c r="N1515" t="s">
        <v>3311</v>
      </c>
      <c r="O1515" s="10">
        <v>6175558555</v>
      </c>
      <c r="P1515" t="s">
        <v>3312</v>
      </c>
      <c r="Q1515" t="s">
        <v>2911</v>
      </c>
      <c r="R1515" t="s">
        <v>2912</v>
      </c>
      <c r="S1515" t="s">
        <v>2853</v>
      </c>
      <c r="T1515">
        <v>51247</v>
      </c>
      <c r="U1515" t="s">
        <v>2854</v>
      </c>
      <c r="V1515" t="s">
        <v>2913</v>
      </c>
      <c r="W1515" t="s">
        <v>2914</v>
      </c>
      <c r="X1515" t="s">
        <v>2857</v>
      </c>
    </row>
    <row r="1516" spans="1:24" hidden="1" x14ac:dyDescent="0.25">
      <c r="A1516">
        <v>10285</v>
      </c>
      <c r="B1516">
        <v>27</v>
      </c>
      <c r="C1516" s="2">
        <v>100</v>
      </c>
      <c r="D1516" s="3">
        <v>8</v>
      </c>
      <c r="E1516" s="4">
        <f>Table1[[#This Row],[PRICEEACH]]*Table1[[#This Row],[QUANTITYORDERED]]</f>
        <v>2700</v>
      </c>
      <c r="F1516" s="1">
        <v>38207</v>
      </c>
      <c r="G1516" s="12" t="s">
        <v>2848</v>
      </c>
      <c r="H1516">
        <v>3</v>
      </c>
      <c r="I1516">
        <v>8</v>
      </c>
      <c r="J1516" s="3">
        <v>2004</v>
      </c>
      <c r="K1516" s="3" t="s">
        <v>2849</v>
      </c>
      <c r="L1516">
        <v>193</v>
      </c>
      <c r="M1516" t="s">
        <v>3034</v>
      </c>
      <c r="N1516" t="s">
        <v>3311</v>
      </c>
      <c r="O1516" s="10">
        <v>6175558555</v>
      </c>
      <c r="P1516" t="s">
        <v>3312</v>
      </c>
      <c r="Q1516" t="s">
        <v>2911</v>
      </c>
      <c r="R1516" t="s">
        <v>2912</v>
      </c>
      <c r="S1516" t="s">
        <v>2853</v>
      </c>
      <c r="T1516">
        <v>51247</v>
      </c>
      <c r="U1516" t="s">
        <v>2854</v>
      </c>
      <c r="V1516" t="s">
        <v>2913</v>
      </c>
      <c r="W1516" t="s">
        <v>2914</v>
      </c>
      <c r="X1516" t="s">
        <v>2867</v>
      </c>
    </row>
    <row r="1517" spans="1:24" hidden="1" x14ac:dyDescent="0.25">
      <c r="A1517">
        <v>10285</v>
      </c>
      <c r="B1517">
        <v>39</v>
      </c>
      <c r="C1517" s="2">
        <v>70.08</v>
      </c>
      <c r="D1517" s="3">
        <v>11</v>
      </c>
      <c r="E1517" s="4">
        <f>Table1[[#This Row],[PRICEEACH]]*Table1[[#This Row],[QUANTITYORDERED]]</f>
        <v>2733.12</v>
      </c>
      <c r="F1517" s="1">
        <v>38207</v>
      </c>
      <c r="G1517" s="12" t="s">
        <v>2848</v>
      </c>
      <c r="H1517">
        <v>3</v>
      </c>
      <c r="I1517">
        <v>8</v>
      </c>
      <c r="J1517" s="3">
        <v>2004</v>
      </c>
      <c r="K1517" s="3" t="s">
        <v>2849</v>
      </c>
      <c r="L1517">
        <v>76</v>
      </c>
      <c r="M1517" t="s">
        <v>3233</v>
      </c>
      <c r="N1517" t="s">
        <v>3311</v>
      </c>
      <c r="O1517" s="10">
        <v>6175558555</v>
      </c>
      <c r="P1517" t="s">
        <v>3312</v>
      </c>
      <c r="Q1517" t="s">
        <v>2911</v>
      </c>
      <c r="R1517" t="s">
        <v>2912</v>
      </c>
      <c r="S1517" t="s">
        <v>2853</v>
      </c>
      <c r="T1517">
        <v>51247</v>
      </c>
      <c r="U1517" t="s">
        <v>2854</v>
      </c>
      <c r="V1517" t="s">
        <v>2913</v>
      </c>
      <c r="W1517" t="s">
        <v>2914</v>
      </c>
      <c r="X1517" t="s">
        <v>2857</v>
      </c>
    </row>
    <row r="1518" spans="1:24" hidden="1" x14ac:dyDescent="0.25">
      <c r="A1518">
        <v>10285</v>
      </c>
      <c r="B1518">
        <v>39</v>
      </c>
      <c r="C1518" s="2">
        <v>78.92</v>
      </c>
      <c r="D1518" s="3">
        <v>2</v>
      </c>
      <c r="E1518" s="4">
        <f>Table1[[#This Row],[PRICEEACH]]*Table1[[#This Row],[QUANTITYORDERED]]</f>
        <v>3077.88</v>
      </c>
      <c r="F1518" s="1">
        <v>38207</v>
      </c>
      <c r="G1518" s="12" t="s">
        <v>2848</v>
      </c>
      <c r="H1518">
        <v>3</v>
      </c>
      <c r="I1518">
        <v>8</v>
      </c>
      <c r="J1518" s="3">
        <v>2004</v>
      </c>
      <c r="K1518" s="3" t="s">
        <v>2849</v>
      </c>
      <c r="L1518">
        <v>81</v>
      </c>
      <c r="M1518" t="s">
        <v>3267</v>
      </c>
      <c r="N1518" t="s">
        <v>3311</v>
      </c>
      <c r="O1518" s="10">
        <v>6175558555</v>
      </c>
      <c r="P1518" t="s">
        <v>3312</v>
      </c>
      <c r="Q1518" t="s">
        <v>2911</v>
      </c>
      <c r="R1518" t="s">
        <v>2912</v>
      </c>
      <c r="S1518" t="s">
        <v>2853</v>
      </c>
      <c r="T1518">
        <v>51247</v>
      </c>
      <c r="U1518" t="s">
        <v>2854</v>
      </c>
      <c r="V1518" t="s">
        <v>2913</v>
      </c>
      <c r="W1518" t="s">
        <v>2914</v>
      </c>
      <c r="X1518" t="s">
        <v>2867</v>
      </c>
    </row>
    <row r="1519" spans="1:24" hidden="1" x14ac:dyDescent="0.25">
      <c r="A1519">
        <v>10285</v>
      </c>
      <c r="B1519">
        <v>34</v>
      </c>
      <c r="C1519" s="2">
        <v>100</v>
      </c>
      <c r="D1519" s="3">
        <v>7</v>
      </c>
      <c r="E1519" s="4">
        <f>Table1[[#This Row],[PRICEEACH]]*Table1[[#This Row],[QUANTITYORDERED]]</f>
        <v>3400</v>
      </c>
      <c r="F1519" s="1">
        <v>38207</v>
      </c>
      <c r="G1519" s="12" t="s">
        <v>2848</v>
      </c>
      <c r="H1519">
        <v>3</v>
      </c>
      <c r="I1519">
        <v>8</v>
      </c>
      <c r="J1519" s="3">
        <v>2004</v>
      </c>
      <c r="K1519" s="3" t="s">
        <v>2849</v>
      </c>
      <c r="L1519">
        <v>112</v>
      </c>
      <c r="M1519" t="s">
        <v>3229</v>
      </c>
      <c r="N1519" t="s">
        <v>3311</v>
      </c>
      <c r="O1519" s="10">
        <v>6175558555</v>
      </c>
      <c r="P1519" t="s">
        <v>3312</v>
      </c>
      <c r="Q1519" t="s">
        <v>2911</v>
      </c>
      <c r="R1519" t="s">
        <v>2912</v>
      </c>
      <c r="S1519" t="s">
        <v>2853</v>
      </c>
      <c r="T1519">
        <v>51247</v>
      </c>
      <c r="U1519" t="s">
        <v>2854</v>
      </c>
      <c r="V1519" t="s">
        <v>2913</v>
      </c>
      <c r="W1519" t="s">
        <v>2914</v>
      </c>
      <c r="X1519" t="s">
        <v>2867</v>
      </c>
    </row>
    <row r="1520" spans="1:24" hidden="1" x14ac:dyDescent="0.25">
      <c r="A1520">
        <v>10285</v>
      </c>
      <c r="B1520">
        <v>36</v>
      </c>
      <c r="C1520" s="2">
        <v>100</v>
      </c>
      <c r="D1520" s="3">
        <v>6</v>
      </c>
      <c r="E1520" s="4">
        <f>Table1[[#This Row],[PRICEEACH]]*Table1[[#This Row],[QUANTITYORDERED]]</f>
        <v>3600</v>
      </c>
      <c r="F1520" s="1">
        <v>38207</v>
      </c>
      <c r="G1520" s="12" t="s">
        <v>2848</v>
      </c>
      <c r="H1520">
        <v>3</v>
      </c>
      <c r="I1520">
        <v>8</v>
      </c>
      <c r="J1520" s="3">
        <v>2004</v>
      </c>
      <c r="K1520" s="3" t="s">
        <v>2849</v>
      </c>
      <c r="L1520">
        <v>95</v>
      </c>
      <c r="M1520" t="s">
        <v>2850</v>
      </c>
      <c r="N1520" t="s">
        <v>3311</v>
      </c>
      <c r="O1520" s="10">
        <v>6175558555</v>
      </c>
      <c r="P1520" t="s">
        <v>3312</v>
      </c>
      <c r="Q1520" t="s">
        <v>2911</v>
      </c>
      <c r="R1520" t="s">
        <v>2912</v>
      </c>
      <c r="S1520" t="s">
        <v>2853</v>
      </c>
      <c r="T1520">
        <v>51247</v>
      </c>
      <c r="U1520" t="s">
        <v>2854</v>
      </c>
      <c r="V1520" t="s">
        <v>2913</v>
      </c>
      <c r="W1520" t="s">
        <v>2914</v>
      </c>
      <c r="X1520" t="s">
        <v>2867</v>
      </c>
    </row>
    <row r="1521" spans="1:24" hidden="1" x14ac:dyDescent="0.25">
      <c r="A1521">
        <v>10285</v>
      </c>
      <c r="B1521">
        <v>37</v>
      </c>
      <c r="C1521" s="2">
        <v>98.89</v>
      </c>
      <c r="D1521" s="3">
        <v>12</v>
      </c>
      <c r="E1521" s="4">
        <f>Table1[[#This Row],[PRICEEACH]]*Table1[[#This Row],[QUANTITYORDERED]]</f>
        <v>3658.93</v>
      </c>
      <c r="F1521" s="1">
        <v>38207</v>
      </c>
      <c r="G1521" s="12" t="s">
        <v>2848</v>
      </c>
      <c r="H1521">
        <v>3</v>
      </c>
      <c r="I1521">
        <v>8</v>
      </c>
      <c r="J1521" s="3">
        <v>2004</v>
      </c>
      <c r="K1521" s="3" t="s">
        <v>2849</v>
      </c>
      <c r="L1521">
        <v>99</v>
      </c>
      <c r="M1521" t="s">
        <v>3257</v>
      </c>
      <c r="N1521" t="s">
        <v>3311</v>
      </c>
      <c r="O1521" s="10">
        <v>6175558555</v>
      </c>
      <c r="P1521" t="s">
        <v>3312</v>
      </c>
      <c r="Q1521" t="s">
        <v>2911</v>
      </c>
      <c r="R1521" t="s">
        <v>2912</v>
      </c>
      <c r="S1521" t="s">
        <v>2853</v>
      </c>
      <c r="T1521">
        <v>51247</v>
      </c>
      <c r="U1521" t="s">
        <v>2854</v>
      </c>
      <c r="V1521" t="s">
        <v>2913</v>
      </c>
      <c r="W1521" t="s">
        <v>2914</v>
      </c>
      <c r="X1521" t="s">
        <v>2867</v>
      </c>
    </row>
    <row r="1522" spans="1:24" hidden="1" x14ac:dyDescent="0.25">
      <c r="A1522">
        <v>10285</v>
      </c>
      <c r="B1522">
        <v>45</v>
      </c>
      <c r="C1522" s="2">
        <v>100</v>
      </c>
      <c r="D1522" s="3">
        <v>13</v>
      </c>
      <c r="E1522" s="4">
        <f>Table1[[#This Row],[PRICEEACH]]*Table1[[#This Row],[QUANTITYORDERED]]</f>
        <v>4500</v>
      </c>
      <c r="F1522" s="1">
        <v>38207</v>
      </c>
      <c r="G1522" s="12" t="s">
        <v>2848</v>
      </c>
      <c r="H1522">
        <v>3</v>
      </c>
      <c r="I1522">
        <v>8</v>
      </c>
      <c r="J1522" s="3">
        <v>2004</v>
      </c>
      <c r="K1522" s="3" t="s">
        <v>3181</v>
      </c>
      <c r="L1522">
        <v>118</v>
      </c>
      <c r="M1522" t="s">
        <v>3275</v>
      </c>
      <c r="N1522" t="s">
        <v>3311</v>
      </c>
      <c r="O1522" s="10">
        <v>6175558555</v>
      </c>
      <c r="P1522" t="s">
        <v>3312</v>
      </c>
      <c r="Q1522" t="s">
        <v>2911</v>
      </c>
      <c r="R1522" t="s">
        <v>2912</v>
      </c>
      <c r="S1522" t="s">
        <v>2853</v>
      </c>
      <c r="T1522">
        <v>51247</v>
      </c>
      <c r="U1522" t="s">
        <v>2854</v>
      </c>
      <c r="V1522" t="s">
        <v>2913</v>
      </c>
      <c r="W1522" t="s">
        <v>2914</v>
      </c>
      <c r="X1522" t="s">
        <v>2867</v>
      </c>
    </row>
    <row r="1523" spans="1:24" hidden="1" x14ac:dyDescent="0.25">
      <c r="A1523">
        <v>10285</v>
      </c>
      <c r="B1523">
        <v>47</v>
      </c>
      <c r="C1523" s="2">
        <v>100</v>
      </c>
      <c r="D1523" s="3">
        <v>9</v>
      </c>
      <c r="E1523" s="4">
        <f>Table1[[#This Row],[PRICEEACH]]*Table1[[#This Row],[QUANTITYORDERED]]</f>
        <v>4700</v>
      </c>
      <c r="F1523" s="1">
        <v>38207</v>
      </c>
      <c r="G1523" s="12" t="s">
        <v>2848</v>
      </c>
      <c r="H1523">
        <v>3</v>
      </c>
      <c r="I1523">
        <v>8</v>
      </c>
      <c r="J1523" s="3">
        <v>2004</v>
      </c>
      <c r="K1523" s="3" t="s">
        <v>2849</v>
      </c>
      <c r="L1523">
        <v>118</v>
      </c>
      <c r="M1523" t="s">
        <v>3023</v>
      </c>
      <c r="N1523" t="s">
        <v>3311</v>
      </c>
      <c r="O1523" s="10">
        <v>6175558555</v>
      </c>
      <c r="P1523" t="s">
        <v>3312</v>
      </c>
      <c r="Q1523" t="s">
        <v>2911</v>
      </c>
      <c r="R1523" t="s">
        <v>2912</v>
      </c>
      <c r="S1523" t="s">
        <v>2853</v>
      </c>
      <c r="T1523">
        <v>51247</v>
      </c>
      <c r="U1523" t="s">
        <v>2854</v>
      </c>
      <c r="V1523" t="s">
        <v>2913</v>
      </c>
      <c r="W1523" t="s">
        <v>2914</v>
      </c>
      <c r="X1523" t="s">
        <v>2867</v>
      </c>
    </row>
    <row r="1524" spans="1:24" hidden="1" x14ac:dyDescent="0.25">
      <c r="A1524">
        <v>10285</v>
      </c>
      <c r="B1524">
        <v>49</v>
      </c>
      <c r="C1524" s="2">
        <v>100</v>
      </c>
      <c r="D1524" s="3">
        <v>5</v>
      </c>
      <c r="E1524" s="4">
        <f>Table1[[#This Row],[PRICEEACH]]*Table1[[#This Row],[QUANTITYORDERED]]</f>
        <v>4900</v>
      </c>
      <c r="F1524" s="1">
        <v>38207</v>
      </c>
      <c r="G1524" s="12" t="s">
        <v>2848</v>
      </c>
      <c r="H1524">
        <v>3</v>
      </c>
      <c r="I1524">
        <v>8</v>
      </c>
      <c r="J1524" s="3">
        <v>2004</v>
      </c>
      <c r="K1524" s="3" t="s">
        <v>2849</v>
      </c>
      <c r="L1524">
        <v>150</v>
      </c>
      <c r="M1524" t="s">
        <v>3142</v>
      </c>
      <c r="N1524" t="s">
        <v>3311</v>
      </c>
      <c r="O1524" s="10">
        <v>6175558555</v>
      </c>
      <c r="P1524" t="s">
        <v>3312</v>
      </c>
      <c r="Q1524" t="s">
        <v>2911</v>
      </c>
      <c r="R1524" t="s">
        <v>2912</v>
      </c>
      <c r="S1524" t="s">
        <v>2853</v>
      </c>
      <c r="T1524">
        <v>51247</v>
      </c>
      <c r="U1524" t="s">
        <v>2854</v>
      </c>
      <c r="V1524" t="s">
        <v>2913</v>
      </c>
      <c r="W1524" t="s">
        <v>2914</v>
      </c>
      <c r="X1524" t="s">
        <v>2867</v>
      </c>
    </row>
    <row r="1525" spans="1:24" hidden="1" x14ac:dyDescent="0.25">
      <c r="A1525">
        <v>10286</v>
      </c>
      <c r="B1525">
        <v>38</v>
      </c>
      <c r="C1525" s="2">
        <v>57.2</v>
      </c>
      <c r="D1525" s="3">
        <v>1</v>
      </c>
      <c r="E1525" s="4">
        <f>Table1[[#This Row],[PRICEEACH]]*Table1[[#This Row],[QUANTITYORDERED]]</f>
        <v>2173.6</v>
      </c>
      <c r="F1525" s="1">
        <v>38207</v>
      </c>
      <c r="G1525" s="12" t="s">
        <v>2848</v>
      </c>
      <c r="H1525">
        <v>3</v>
      </c>
      <c r="I1525">
        <v>8</v>
      </c>
      <c r="J1525" s="3">
        <v>2004</v>
      </c>
      <c r="K1525" s="3" t="s">
        <v>2849</v>
      </c>
      <c r="L1525">
        <v>62</v>
      </c>
      <c r="M1525" t="s">
        <v>3218</v>
      </c>
      <c r="N1525" t="s">
        <v>3080</v>
      </c>
      <c r="O1525" s="10" t="s">
        <v>3420</v>
      </c>
      <c r="P1525" t="s">
        <v>3081</v>
      </c>
      <c r="Q1525" t="s">
        <v>2865</v>
      </c>
      <c r="R1525" t="s">
        <v>3482</v>
      </c>
      <c r="S1525" t="s">
        <v>2860</v>
      </c>
      <c r="T1525">
        <v>75012</v>
      </c>
      <c r="U1525" t="s">
        <v>2861</v>
      </c>
      <c r="V1525" t="s">
        <v>3082</v>
      </c>
      <c r="W1525" t="s">
        <v>3083</v>
      </c>
      <c r="X1525" t="s">
        <v>2857</v>
      </c>
    </row>
    <row r="1526" spans="1:24" hidden="1" x14ac:dyDescent="0.25">
      <c r="A1526">
        <v>10287</v>
      </c>
      <c r="B1526">
        <v>20</v>
      </c>
      <c r="C1526" s="2">
        <v>67.97</v>
      </c>
      <c r="D1526" s="3">
        <v>11</v>
      </c>
      <c r="E1526" s="4">
        <f>Table1[[#This Row],[PRICEEACH]]*Table1[[#This Row],[QUANTITYORDERED]]</f>
        <v>1359.4</v>
      </c>
      <c r="F1526" s="1">
        <v>38207</v>
      </c>
      <c r="G1526" s="12" t="s">
        <v>2848</v>
      </c>
      <c r="H1526">
        <v>3</v>
      </c>
      <c r="I1526">
        <v>8</v>
      </c>
      <c r="J1526" s="3">
        <v>2004</v>
      </c>
      <c r="K1526" s="3" t="s">
        <v>3331</v>
      </c>
      <c r="L1526">
        <v>61</v>
      </c>
      <c r="M1526" t="s">
        <v>3245</v>
      </c>
      <c r="N1526" t="s">
        <v>3107</v>
      </c>
      <c r="O1526" s="10" t="s">
        <v>3108</v>
      </c>
      <c r="P1526" t="s">
        <v>3434</v>
      </c>
      <c r="Q1526" t="s">
        <v>3109</v>
      </c>
      <c r="R1526" t="s">
        <v>3109</v>
      </c>
      <c r="S1526" t="s">
        <v>3110</v>
      </c>
      <c r="T1526">
        <v>1203</v>
      </c>
      <c r="U1526" t="s">
        <v>2861</v>
      </c>
      <c r="V1526" t="s">
        <v>3111</v>
      </c>
      <c r="W1526" t="s">
        <v>2899</v>
      </c>
      <c r="X1526" t="s">
        <v>2857</v>
      </c>
    </row>
    <row r="1527" spans="1:24" hidden="1" x14ac:dyDescent="0.25">
      <c r="A1527">
        <v>10287</v>
      </c>
      <c r="B1527">
        <v>36</v>
      </c>
      <c r="C1527" s="2">
        <v>39.65</v>
      </c>
      <c r="D1527" s="3">
        <v>6</v>
      </c>
      <c r="E1527" s="4">
        <f>Table1[[#This Row],[PRICEEACH]]*Table1[[#This Row],[QUANTITYORDERED]]</f>
        <v>1427.3999999999999</v>
      </c>
      <c r="F1527" s="1">
        <v>38207</v>
      </c>
      <c r="G1527" s="12" t="s">
        <v>2848</v>
      </c>
      <c r="H1527">
        <v>3</v>
      </c>
      <c r="I1527">
        <v>8</v>
      </c>
      <c r="J1527" s="3">
        <v>2004</v>
      </c>
      <c r="K1527" s="3" t="s">
        <v>3331</v>
      </c>
      <c r="L1527">
        <v>37</v>
      </c>
      <c r="M1527" t="s">
        <v>3242</v>
      </c>
      <c r="N1527" t="s">
        <v>3107</v>
      </c>
      <c r="O1527" s="10" t="s">
        <v>3108</v>
      </c>
      <c r="P1527" t="s">
        <v>3434</v>
      </c>
      <c r="Q1527" t="s">
        <v>3109</v>
      </c>
      <c r="R1527" t="s">
        <v>3109</v>
      </c>
      <c r="S1527" t="s">
        <v>3110</v>
      </c>
      <c r="T1527">
        <v>1203</v>
      </c>
      <c r="U1527" t="s">
        <v>2861</v>
      </c>
      <c r="V1527" t="s">
        <v>3111</v>
      </c>
      <c r="W1527" t="s">
        <v>2899</v>
      </c>
      <c r="X1527" t="s">
        <v>2857</v>
      </c>
    </row>
    <row r="1528" spans="1:24" hidden="1" x14ac:dyDescent="0.25">
      <c r="A1528">
        <v>10287</v>
      </c>
      <c r="B1528">
        <v>21</v>
      </c>
      <c r="C1528" s="2">
        <v>100</v>
      </c>
      <c r="D1528" s="3">
        <v>12</v>
      </c>
      <c r="E1528" s="4">
        <f>Table1[[#This Row],[PRICEEACH]]*Table1[[#This Row],[QUANTITYORDERED]]</f>
        <v>2100</v>
      </c>
      <c r="F1528" s="1">
        <v>38207</v>
      </c>
      <c r="G1528" s="12" t="s">
        <v>2848</v>
      </c>
      <c r="H1528">
        <v>3</v>
      </c>
      <c r="I1528">
        <v>8</v>
      </c>
      <c r="J1528" s="3">
        <v>2004</v>
      </c>
      <c r="K1528" s="3" t="s">
        <v>3331</v>
      </c>
      <c r="L1528">
        <v>194</v>
      </c>
      <c r="M1528" t="s">
        <v>3092</v>
      </c>
      <c r="N1528" t="s">
        <v>3107</v>
      </c>
      <c r="O1528" s="10" t="s">
        <v>3108</v>
      </c>
      <c r="P1528" t="s">
        <v>3434</v>
      </c>
      <c r="Q1528" t="s">
        <v>3109</v>
      </c>
      <c r="R1528" t="s">
        <v>3109</v>
      </c>
      <c r="S1528" t="s">
        <v>3110</v>
      </c>
      <c r="T1528">
        <v>1203</v>
      </c>
      <c r="U1528" t="s">
        <v>2861</v>
      </c>
      <c r="V1528" t="s">
        <v>3111</v>
      </c>
      <c r="W1528" t="s">
        <v>2899</v>
      </c>
      <c r="X1528" t="s">
        <v>2867</v>
      </c>
    </row>
    <row r="1529" spans="1:24" hidden="1" x14ac:dyDescent="0.25">
      <c r="A1529">
        <v>10287</v>
      </c>
      <c r="B1529">
        <v>23</v>
      </c>
      <c r="C1529" s="2">
        <v>100</v>
      </c>
      <c r="D1529" s="3">
        <v>9</v>
      </c>
      <c r="E1529" s="4">
        <f>Table1[[#This Row],[PRICEEACH]]*Table1[[#This Row],[QUANTITYORDERED]]</f>
        <v>2300</v>
      </c>
      <c r="F1529" s="1">
        <v>38207</v>
      </c>
      <c r="G1529" s="12" t="s">
        <v>2848</v>
      </c>
      <c r="H1529">
        <v>3</v>
      </c>
      <c r="I1529">
        <v>8</v>
      </c>
      <c r="J1529" s="3">
        <v>2004</v>
      </c>
      <c r="K1529" s="3" t="s">
        <v>3331</v>
      </c>
      <c r="L1529">
        <v>115</v>
      </c>
      <c r="M1529" t="s">
        <v>3156</v>
      </c>
      <c r="N1529" t="s">
        <v>3107</v>
      </c>
      <c r="O1529" s="10" t="s">
        <v>3108</v>
      </c>
      <c r="P1529" t="s">
        <v>3434</v>
      </c>
      <c r="Q1529" t="s">
        <v>3109</v>
      </c>
      <c r="R1529" t="s">
        <v>3109</v>
      </c>
      <c r="S1529" t="s">
        <v>3110</v>
      </c>
      <c r="T1529">
        <v>1203</v>
      </c>
      <c r="U1529" t="s">
        <v>2861</v>
      </c>
      <c r="V1529" t="s">
        <v>3111</v>
      </c>
      <c r="W1529" t="s">
        <v>2899</v>
      </c>
      <c r="X1529" t="s">
        <v>2857</v>
      </c>
    </row>
    <row r="1530" spans="1:24" hidden="1" x14ac:dyDescent="0.25">
      <c r="A1530">
        <v>10287</v>
      </c>
      <c r="B1530">
        <v>24</v>
      </c>
      <c r="C1530" s="2">
        <v>100</v>
      </c>
      <c r="D1530" s="3">
        <v>3</v>
      </c>
      <c r="E1530" s="4">
        <f>Table1[[#This Row],[PRICEEACH]]*Table1[[#This Row],[QUANTITYORDERED]]</f>
        <v>2400</v>
      </c>
      <c r="F1530" s="1">
        <v>38207</v>
      </c>
      <c r="G1530" s="12" t="s">
        <v>2848</v>
      </c>
      <c r="H1530">
        <v>3</v>
      </c>
      <c r="I1530">
        <v>8</v>
      </c>
      <c r="J1530" s="3">
        <v>2004</v>
      </c>
      <c r="K1530" s="3" t="s">
        <v>3331</v>
      </c>
      <c r="L1530">
        <v>142</v>
      </c>
      <c r="M1530" t="s">
        <v>3195</v>
      </c>
      <c r="N1530" t="s">
        <v>3107</v>
      </c>
      <c r="O1530" s="10" t="s">
        <v>3108</v>
      </c>
      <c r="P1530" t="s">
        <v>3434</v>
      </c>
      <c r="Q1530" t="s">
        <v>3109</v>
      </c>
      <c r="R1530" t="s">
        <v>3109</v>
      </c>
      <c r="S1530" t="s">
        <v>3110</v>
      </c>
      <c r="T1530">
        <v>1203</v>
      </c>
      <c r="U1530" t="s">
        <v>2861</v>
      </c>
      <c r="V1530" t="s">
        <v>3111</v>
      </c>
      <c r="W1530" t="s">
        <v>2899</v>
      </c>
      <c r="X1530" t="s">
        <v>2867</v>
      </c>
    </row>
    <row r="1531" spans="1:24" hidden="1" x14ac:dyDescent="0.25">
      <c r="A1531">
        <v>10287</v>
      </c>
      <c r="B1531">
        <v>27</v>
      </c>
      <c r="C1531" s="2">
        <v>100</v>
      </c>
      <c r="D1531" s="3">
        <v>2</v>
      </c>
      <c r="E1531" s="4">
        <f>Table1[[#This Row],[PRICEEACH]]*Table1[[#This Row],[QUANTITYORDERED]]</f>
        <v>2700</v>
      </c>
      <c r="F1531" s="1">
        <v>38207</v>
      </c>
      <c r="G1531" s="12" t="s">
        <v>2848</v>
      </c>
      <c r="H1531">
        <v>3</v>
      </c>
      <c r="I1531">
        <v>8</v>
      </c>
      <c r="J1531" s="3">
        <v>2004</v>
      </c>
      <c r="K1531" s="3" t="s">
        <v>3331</v>
      </c>
      <c r="L1531">
        <v>141</v>
      </c>
      <c r="M1531" t="s">
        <v>3217</v>
      </c>
      <c r="N1531" t="s">
        <v>3107</v>
      </c>
      <c r="O1531" s="10" t="s">
        <v>3108</v>
      </c>
      <c r="P1531" t="s">
        <v>3434</v>
      </c>
      <c r="Q1531" t="s">
        <v>3109</v>
      </c>
      <c r="R1531" t="s">
        <v>3109</v>
      </c>
      <c r="S1531" t="s">
        <v>3110</v>
      </c>
      <c r="T1531">
        <v>1203</v>
      </c>
      <c r="U1531" t="s">
        <v>2861</v>
      </c>
      <c r="V1531" t="s">
        <v>3111</v>
      </c>
      <c r="W1531" t="s">
        <v>2899</v>
      </c>
      <c r="X1531" t="s">
        <v>2867</v>
      </c>
    </row>
    <row r="1532" spans="1:24" hidden="1" x14ac:dyDescent="0.25">
      <c r="A1532">
        <v>10287</v>
      </c>
      <c r="B1532">
        <v>41</v>
      </c>
      <c r="C1532" s="2">
        <v>69.430000000000007</v>
      </c>
      <c r="D1532" s="3">
        <v>13</v>
      </c>
      <c r="E1532" s="4">
        <f>Table1[[#This Row],[PRICEEACH]]*Table1[[#This Row],[QUANTITYORDERED]]</f>
        <v>2846.63</v>
      </c>
      <c r="F1532" s="1">
        <v>38207</v>
      </c>
      <c r="G1532" s="12" t="s">
        <v>2848</v>
      </c>
      <c r="H1532">
        <v>3</v>
      </c>
      <c r="I1532">
        <v>8</v>
      </c>
      <c r="J1532" s="3">
        <v>2004</v>
      </c>
      <c r="K1532" s="3" t="s">
        <v>3331</v>
      </c>
      <c r="L1532">
        <v>79</v>
      </c>
      <c r="M1532" t="s">
        <v>3149</v>
      </c>
      <c r="N1532" t="s">
        <v>3107</v>
      </c>
      <c r="O1532" s="10" t="s">
        <v>3108</v>
      </c>
      <c r="P1532" t="s">
        <v>3434</v>
      </c>
      <c r="Q1532" t="s">
        <v>3109</v>
      </c>
      <c r="R1532" t="s">
        <v>3109</v>
      </c>
      <c r="S1532" t="s">
        <v>3110</v>
      </c>
      <c r="T1532">
        <v>1203</v>
      </c>
      <c r="U1532" t="s">
        <v>2861</v>
      </c>
      <c r="V1532" t="s">
        <v>3111</v>
      </c>
      <c r="W1532" t="s">
        <v>2899</v>
      </c>
      <c r="X1532" t="s">
        <v>2857</v>
      </c>
    </row>
    <row r="1533" spans="1:24" hidden="1" x14ac:dyDescent="0.25">
      <c r="A1533">
        <v>10287</v>
      </c>
      <c r="B1533">
        <v>43</v>
      </c>
      <c r="C1533" s="2">
        <v>70.760000000000005</v>
      </c>
      <c r="D1533" s="3">
        <v>15</v>
      </c>
      <c r="E1533" s="4">
        <f>Table1[[#This Row],[PRICEEACH]]*Table1[[#This Row],[QUANTITYORDERED]]</f>
        <v>3042.6800000000003</v>
      </c>
      <c r="F1533" s="1">
        <v>38207</v>
      </c>
      <c r="G1533" s="12" t="s">
        <v>2848</v>
      </c>
      <c r="H1533">
        <v>3</v>
      </c>
      <c r="I1533">
        <v>8</v>
      </c>
      <c r="J1533" s="3">
        <v>2004</v>
      </c>
      <c r="K1533" s="3" t="s">
        <v>3331</v>
      </c>
      <c r="L1533">
        <v>80</v>
      </c>
      <c r="M1533" t="s">
        <v>3214</v>
      </c>
      <c r="N1533" t="s">
        <v>3107</v>
      </c>
      <c r="O1533" s="10" t="s">
        <v>3108</v>
      </c>
      <c r="P1533" t="s">
        <v>3434</v>
      </c>
      <c r="Q1533" t="s">
        <v>3109</v>
      </c>
      <c r="R1533" t="s">
        <v>3109</v>
      </c>
      <c r="S1533" t="s">
        <v>3110</v>
      </c>
      <c r="T1533">
        <v>1203</v>
      </c>
      <c r="U1533" t="s">
        <v>2861</v>
      </c>
      <c r="V1533" t="s">
        <v>3111</v>
      </c>
      <c r="W1533" t="s">
        <v>2899</v>
      </c>
      <c r="X1533" t="s">
        <v>2867</v>
      </c>
    </row>
    <row r="1534" spans="1:24" hidden="1" x14ac:dyDescent="0.25">
      <c r="A1534">
        <v>10287</v>
      </c>
      <c r="B1534">
        <v>34</v>
      </c>
      <c r="C1534" s="2">
        <v>100</v>
      </c>
      <c r="D1534" s="3">
        <v>17</v>
      </c>
      <c r="E1534" s="4">
        <f>Table1[[#This Row],[PRICEEACH]]*Table1[[#This Row],[QUANTITYORDERED]]</f>
        <v>3400</v>
      </c>
      <c r="F1534" s="1">
        <v>38207</v>
      </c>
      <c r="G1534" s="12" t="s">
        <v>2848</v>
      </c>
      <c r="H1534">
        <v>3</v>
      </c>
      <c r="I1534">
        <v>8</v>
      </c>
      <c r="J1534" s="3">
        <v>2004</v>
      </c>
      <c r="K1534" s="3" t="s">
        <v>3331</v>
      </c>
      <c r="L1534">
        <v>148</v>
      </c>
      <c r="M1534" t="s">
        <v>3225</v>
      </c>
      <c r="N1534" t="s">
        <v>3107</v>
      </c>
      <c r="O1534" s="10" t="s">
        <v>3108</v>
      </c>
      <c r="P1534" t="s">
        <v>3434</v>
      </c>
      <c r="Q1534" t="s">
        <v>3109</v>
      </c>
      <c r="R1534" t="s">
        <v>3109</v>
      </c>
      <c r="S1534" t="s">
        <v>3110</v>
      </c>
      <c r="T1534">
        <v>1203</v>
      </c>
      <c r="U1534" t="s">
        <v>2861</v>
      </c>
      <c r="V1534" t="s">
        <v>3111</v>
      </c>
      <c r="W1534" t="s">
        <v>2899</v>
      </c>
      <c r="X1534" t="s">
        <v>2867</v>
      </c>
    </row>
    <row r="1535" spans="1:24" hidden="1" x14ac:dyDescent="0.25">
      <c r="A1535">
        <v>10287</v>
      </c>
      <c r="B1535">
        <v>40</v>
      </c>
      <c r="C1535" s="2">
        <v>88.12</v>
      </c>
      <c r="D1535" s="3">
        <v>16</v>
      </c>
      <c r="E1535" s="4">
        <f>Table1[[#This Row],[PRICEEACH]]*Table1[[#This Row],[QUANTITYORDERED]]</f>
        <v>3524.8</v>
      </c>
      <c r="F1535" s="1">
        <v>38207</v>
      </c>
      <c r="G1535" s="12" t="s">
        <v>2848</v>
      </c>
      <c r="H1535">
        <v>3</v>
      </c>
      <c r="I1535">
        <v>8</v>
      </c>
      <c r="J1535" s="3">
        <v>2004</v>
      </c>
      <c r="K1535" s="3" t="s">
        <v>3331</v>
      </c>
      <c r="L1535">
        <v>80</v>
      </c>
      <c r="M1535" t="s">
        <v>3255</v>
      </c>
      <c r="N1535" t="s">
        <v>3107</v>
      </c>
      <c r="O1535" s="10" t="s">
        <v>3108</v>
      </c>
      <c r="P1535" t="s">
        <v>3434</v>
      </c>
      <c r="Q1535" t="s">
        <v>3109</v>
      </c>
      <c r="R1535" t="s">
        <v>3109</v>
      </c>
      <c r="S1535" t="s">
        <v>3110</v>
      </c>
      <c r="T1535">
        <v>1203</v>
      </c>
      <c r="U1535" t="s">
        <v>2861</v>
      </c>
      <c r="V1535" t="s">
        <v>3111</v>
      </c>
      <c r="W1535" t="s">
        <v>2899</v>
      </c>
      <c r="X1535" t="s">
        <v>2867</v>
      </c>
    </row>
    <row r="1536" spans="1:24" hidden="1" x14ac:dyDescent="0.25">
      <c r="A1536">
        <v>10287</v>
      </c>
      <c r="B1536">
        <v>36</v>
      </c>
      <c r="C1536" s="2">
        <v>100</v>
      </c>
      <c r="D1536" s="3">
        <v>5</v>
      </c>
      <c r="E1536" s="4">
        <f>Table1[[#This Row],[PRICEEACH]]*Table1[[#This Row],[QUANTITYORDERED]]</f>
        <v>3600</v>
      </c>
      <c r="F1536" s="1">
        <v>38207</v>
      </c>
      <c r="G1536" s="12" t="s">
        <v>2848</v>
      </c>
      <c r="H1536">
        <v>3</v>
      </c>
      <c r="I1536">
        <v>8</v>
      </c>
      <c r="J1536" s="3">
        <v>2004</v>
      </c>
      <c r="K1536" s="3" t="s">
        <v>3331</v>
      </c>
      <c r="L1536">
        <v>169</v>
      </c>
      <c r="M1536" t="s">
        <v>3211</v>
      </c>
      <c r="N1536" t="s">
        <v>3107</v>
      </c>
      <c r="O1536" s="10" t="s">
        <v>3108</v>
      </c>
      <c r="P1536" t="s">
        <v>3434</v>
      </c>
      <c r="Q1536" t="s">
        <v>3109</v>
      </c>
      <c r="R1536" t="s">
        <v>3109</v>
      </c>
      <c r="S1536" t="s">
        <v>3110</v>
      </c>
      <c r="T1536">
        <v>1203</v>
      </c>
      <c r="U1536" t="s">
        <v>2861</v>
      </c>
      <c r="V1536" t="s">
        <v>3111</v>
      </c>
      <c r="W1536" t="s">
        <v>2899</v>
      </c>
      <c r="X1536" t="s">
        <v>2867</v>
      </c>
    </row>
    <row r="1537" spans="1:24" hidden="1" x14ac:dyDescent="0.25">
      <c r="A1537">
        <v>10287</v>
      </c>
      <c r="B1537">
        <v>36</v>
      </c>
      <c r="C1537" s="2">
        <v>100</v>
      </c>
      <c r="D1537" s="3">
        <v>7</v>
      </c>
      <c r="E1537" s="4">
        <f>Table1[[#This Row],[PRICEEACH]]*Table1[[#This Row],[QUANTITYORDERED]]</f>
        <v>3600</v>
      </c>
      <c r="F1537" s="1">
        <v>38207</v>
      </c>
      <c r="G1537" s="12" t="s">
        <v>2848</v>
      </c>
      <c r="H1537">
        <v>3</v>
      </c>
      <c r="I1537">
        <v>8</v>
      </c>
      <c r="J1537" s="3">
        <v>2004</v>
      </c>
      <c r="K1537" s="3" t="s">
        <v>3331</v>
      </c>
      <c r="L1537">
        <v>140</v>
      </c>
      <c r="M1537" t="s">
        <v>3249</v>
      </c>
      <c r="N1537" t="s">
        <v>3107</v>
      </c>
      <c r="O1537" s="10" t="s">
        <v>3108</v>
      </c>
      <c r="P1537" t="s">
        <v>3434</v>
      </c>
      <c r="Q1537" t="s">
        <v>3109</v>
      </c>
      <c r="R1537" t="s">
        <v>3109</v>
      </c>
      <c r="S1537" t="s">
        <v>3110</v>
      </c>
      <c r="T1537">
        <v>1203</v>
      </c>
      <c r="U1537" t="s">
        <v>2861</v>
      </c>
      <c r="V1537" t="s">
        <v>3111</v>
      </c>
      <c r="W1537" t="s">
        <v>2899</v>
      </c>
      <c r="X1537" t="s">
        <v>2867</v>
      </c>
    </row>
    <row r="1538" spans="1:24" hidden="1" x14ac:dyDescent="0.25">
      <c r="A1538">
        <v>10287</v>
      </c>
      <c r="B1538">
        <v>44</v>
      </c>
      <c r="C1538" s="2">
        <v>82.39</v>
      </c>
      <c r="D1538" s="3">
        <v>8</v>
      </c>
      <c r="E1538" s="4">
        <f>Table1[[#This Row],[PRICEEACH]]*Table1[[#This Row],[QUANTITYORDERED]]</f>
        <v>3625.16</v>
      </c>
      <c r="F1538" s="1">
        <v>38207</v>
      </c>
      <c r="G1538" s="12" t="s">
        <v>2848</v>
      </c>
      <c r="H1538">
        <v>3</v>
      </c>
      <c r="I1538">
        <v>8</v>
      </c>
      <c r="J1538" s="3">
        <v>2004</v>
      </c>
      <c r="K1538" s="3" t="s">
        <v>3331</v>
      </c>
      <c r="L1538">
        <v>77</v>
      </c>
      <c r="M1538" t="s">
        <v>3194</v>
      </c>
      <c r="N1538" t="s">
        <v>3107</v>
      </c>
      <c r="O1538" s="10" t="s">
        <v>3108</v>
      </c>
      <c r="P1538" t="s">
        <v>3434</v>
      </c>
      <c r="Q1538" t="s">
        <v>3109</v>
      </c>
      <c r="R1538" t="s">
        <v>3109</v>
      </c>
      <c r="S1538" t="s">
        <v>3110</v>
      </c>
      <c r="T1538">
        <v>1203</v>
      </c>
      <c r="U1538" t="s">
        <v>2861</v>
      </c>
      <c r="V1538" t="s">
        <v>3111</v>
      </c>
      <c r="W1538" t="s">
        <v>2899</v>
      </c>
      <c r="X1538" t="s">
        <v>2867</v>
      </c>
    </row>
    <row r="1539" spans="1:24" hidden="1" x14ac:dyDescent="0.25">
      <c r="A1539">
        <v>10287</v>
      </c>
      <c r="B1539">
        <v>40</v>
      </c>
      <c r="C1539" s="2">
        <v>100</v>
      </c>
      <c r="D1539" s="3">
        <v>14</v>
      </c>
      <c r="E1539" s="4">
        <f>Table1[[#This Row],[PRICEEACH]]*Table1[[#This Row],[QUANTITYORDERED]]</f>
        <v>4000</v>
      </c>
      <c r="F1539" s="1">
        <v>38207</v>
      </c>
      <c r="G1539" s="12" t="s">
        <v>2848</v>
      </c>
      <c r="H1539">
        <v>3</v>
      </c>
      <c r="I1539">
        <v>8</v>
      </c>
      <c r="J1539" s="3">
        <v>2004</v>
      </c>
      <c r="K1539" s="3" t="s">
        <v>3331</v>
      </c>
      <c r="L1539">
        <v>146</v>
      </c>
      <c r="M1539" t="s">
        <v>3216</v>
      </c>
      <c r="N1539" t="s">
        <v>3107</v>
      </c>
      <c r="O1539" s="10" t="s">
        <v>3108</v>
      </c>
      <c r="P1539" t="s">
        <v>3434</v>
      </c>
      <c r="Q1539" t="s">
        <v>3109</v>
      </c>
      <c r="R1539" t="s">
        <v>3109</v>
      </c>
      <c r="S1539" t="s">
        <v>3110</v>
      </c>
      <c r="T1539">
        <v>1203</v>
      </c>
      <c r="U1539" t="s">
        <v>2861</v>
      </c>
      <c r="V1539" t="s">
        <v>3111</v>
      </c>
      <c r="W1539" t="s">
        <v>2899</v>
      </c>
      <c r="X1539" t="s">
        <v>2867</v>
      </c>
    </row>
    <row r="1540" spans="1:24" hidden="1" x14ac:dyDescent="0.25">
      <c r="A1540">
        <v>10287</v>
      </c>
      <c r="B1540">
        <v>41</v>
      </c>
      <c r="C1540" s="2">
        <v>100</v>
      </c>
      <c r="D1540" s="3">
        <v>4</v>
      </c>
      <c r="E1540" s="4">
        <f>Table1[[#This Row],[PRICEEACH]]*Table1[[#This Row],[QUANTITYORDERED]]</f>
        <v>4100</v>
      </c>
      <c r="F1540" s="1">
        <v>38207</v>
      </c>
      <c r="G1540" s="12" t="s">
        <v>2848</v>
      </c>
      <c r="H1540">
        <v>3</v>
      </c>
      <c r="I1540">
        <v>8</v>
      </c>
      <c r="J1540" s="3">
        <v>2004</v>
      </c>
      <c r="K1540" s="3" t="s">
        <v>3331</v>
      </c>
      <c r="L1540">
        <v>141</v>
      </c>
      <c r="M1540" t="s">
        <v>3163</v>
      </c>
      <c r="N1540" t="s">
        <v>3107</v>
      </c>
      <c r="O1540" s="10" t="s">
        <v>3108</v>
      </c>
      <c r="P1540" t="s">
        <v>3434</v>
      </c>
      <c r="Q1540" t="s">
        <v>3109</v>
      </c>
      <c r="R1540" t="s">
        <v>3109</v>
      </c>
      <c r="S1540" t="s">
        <v>3110</v>
      </c>
      <c r="T1540">
        <v>1203</v>
      </c>
      <c r="U1540" t="s">
        <v>2861</v>
      </c>
      <c r="V1540" t="s">
        <v>3111</v>
      </c>
      <c r="W1540" t="s">
        <v>2899</v>
      </c>
      <c r="X1540" t="s">
        <v>2867</v>
      </c>
    </row>
    <row r="1541" spans="1:24" hidden="1" x14ac:dyDescent="0.25">
      <c r="A1541">
        <v>10287</v>
      </c>
      <c r="B1541">
        <v>44</v>
      </c>
      <c r="C1541" s="2">
        <v>100</v>
      </c>
      <c r="D1541" s="3">
        <v>1</v>
      </c>
      <c r="E1541" s="4">
        <f>Table1[[#This Row],[PRICEEACH]]*Table1[[#This Row],[QUANTITYORDERED]]</f>
        <v>4400</v>
      </c>
      <c r="F1541" s="1">
        <v>38207</v>
      </c>
      <c r="G1541" s="12" t="s">
        <v>2848</v>
      </c>
      <c r="H1541">
        <v>3</v>
      </c>
      <c r="I1541">
        <v>8</v>
      </c>
      <c r="J1541" s="3">
        <v>2004</v>
      </c>
      <c r="K1541" s="3" t="s">
        <v>3331</v>
      </c>
      <c r="L1541">
        <v>132</v>
      </c>
      <c r="M1541" t="s">
        <v>3204</v>
      </c>
      <c r="N1541" t="s">
        <v>3107</v>
      </c>
      <c r="O1541" s="10" t="s">
        <v>3108</v>
      </c>
      <c r="P1541" t="s">
        <v>3434</v>
      </c>
      <c r="Q1541" t="s">
        <v>3109</v>
      </c>
      <c r="R1541" t="s">
        <v>3109</v>
      </c>
      <c r="S1541" t="s">
        <v>3110</v>
      </c>
      <c r="T1541">
        <v>1203</v>
      </c>
      <c r="U1541" t="s">
        <v>2861</v>
      </c>
      <c r="V1541" t="s">
        <v>3111</v>
      </c>
      <c r="W1541" t="s">
        <v>2899</v>
      </c>
      <c r="X1541" t="s">
        <v>2867</v>
      </c>
    </row>
    <row r="1542" spans="1:24" hidden="1" x14ac:dyDescent="0.25">
      <c r="A1542">
        <v>10287</v>
      </c>
      <c r="B1542">
        <v>45</v>
      </c>
      <c r="C1542" s="2">
        <v>100</v>
      </c>
      <c r="D1542" s="3">
        <v>10</v>
      </c>
      <c r="E1542" s="4">
        <f>Table1[[#This Row],[PRICEEACH]]*Table1[[#This Row],[QUANTITYORDERED]]</f>
        <v>4500</v>
      </c>
      <c r="F1542" s="1">
        <v>38207</v>
      </c>
      <c r="G1542" s="12" t="s">
        <v>2848</v>
      </c>
      <c r="H1542">
        <v>3</v>
      </c>
      <c r="I1542">
        <v>8</v>
      </c>
      <c r="J1542" s="3">
        <v>2004</v>
      </c>
      <c r="K1542" s="3" t="s">
        <v>3331</v>
      </c>
      <c r="L1542">
        <v>117</v>
      </c>
      <c r="M1542" t="s">
        <v>3146</v>
      </c>
      <c r="N1542" t="s">
        <v>3107</v>
      </c>
      <c r="O1542" s="10" t="s">
        <v>3108</v>
      </c>
      <c r="P1542" t="s">
        <v>3434</v>
      </c>
      <c r="Q1542" t="s">
        <v>3109</v>
      </c>
      <c r="R1542" t="s">
        <v>3109</v>
      </c>
      <c r="S1542" t="s">
        <v>3110</v>
      </c>
      <c r="T1542">
        <v>1203</v>
      </c>
      <c r="U1542" t="s">
        <v>2861</v>
      </c>
      <c r="V1542" t="s">
        <v>3111</v>
      </c>
      <c r="W1542" t="s">
        <v>2899</v>
      </c>
      <c r="X1542" t="s">
        <v>2867</v>
      </c>
    </row>
    <row r="1543" spans="1:24" hidden="1" x14ac:dyDescent="0.25">
      <c r="A1543">
        <v>10144</v>
      </c>
      <c r="B1543">
        <v>20</v>
      </c>
      <c r="C1543" s="2">
        <v>81.86</v>
      </c>
      <c r="D1543" s="3">
        <v>1</v>
      </c>
      <c r="E1543" s="4">
        <f>Table1[[#This Row],[PRICEEACH]]*Table1[[#This Row],[QUANTITYORDERED]]</f>
        <v>1637.2</v>
      </c>
      <c r="F1543" s="1">
        <v>37841</v>
      </c>
      <c r="G1543" s="12" t="s">
        <v>2848</v>
      </c>
      <c r="H1543">
        <v>3</v>
      </c>
      <c r="I1543">
        <v>8</v>
      </c>
      <c r="J1543" s="3">
        <v>2003</v>
      </c>
      <c r="K1543" s="3" t="s">
        <v>3468</v>
      </c>
      <c r="L1543">
        <v>68</v>
      </c>
      <c r="M1543" t="s">
        <v>3262</v>
      </c>
      <c r="N1543" t="s">
        <v>3477</v>
      </c>
      <c r="O1543" s="10" t="s">
        <v>3478</v>
      </c>
      <c r="P1543" t="s">
        <v>3188</v>
      </c>
      <c r="Q1543" t="s">
        <v>3189</v>
      </c>
      <c r="R1543" t="s">
        <v>3503</v>
      </c>
      <c r="S1543" t="s">
        <v>3060</v>
      </c>
      <c r="T1543" t="s">
        <v>3190</v>
      </c>
      <c r="U1543" t="s">
        <v>2861</v>
      </c>
      <c r="V1543" t="s">
        <v>3191</v>
      </c>
      <c r="W1543" t="s">
        <v>3192</v>
      </c>
      <c r="X1543" t="s">
        <v>2857</v>
      </c>
    </row>
    <row r="1544" spans="1:24" hidden="1" x14ac:dyDescent="0.25">
      <c r="A1544">
        <v>10145</v>
      </c>
      <c r="B1544">
        <v>31</v>
      </c>
      <c r="C1544" s="2">
        <v>35.799999999999997</v>
      </c>
      <c r="D1544" s="3">
        <v>1</v>
      </c>
      <c r="E1544" s="4">
        <f>Table1[[#This Row],[PRICEEACH]]*Table1[[#This Row],[QUANTITYORDERED]]</f>
        <v>1109.8</v>
      </c>
      <c r="F1544" s="1">
        <v>37841</v>
      </c>
      <c r="G1544" s="12" t="s">
        <v>2848</v>
      </c>
      <c r="H1544">
        <v>3</v>
      </c>
      <c r="I1544">
        <v>8</v>
      </c>
      <c r="J1544" s="3">
        <v>2003</v>
      </c>
      <c r="K1544" s="3" t="s">
        <v>2849</v>
      </c>
      <c r="L1544">
        <v>40</v>
      </c>
      <c r="M1544" t="s">
        <v>3258</v>
      </c>
      <c r="N1544" t="s">
        <v>2868</v>
      </c>
      <c r="O1544" s="10">
        <v>6265557265</v>
      </c>
      <c r="P1544" t="s">
        <v>3290</v>
      </c>
      <c r="Q1544" t="s">
        <v>2869</v>
      </c>
      <c r="R1544" t="s">
        <v>2870</v>
      </c>
      <c r="S1544" t="s">
        <v>2853</v>
      </c>
      <c r="T1544">
        <v>90003</v>
      </c>
      <c r="U1544" t="s">
        <v>2854</v>
      </c>
      <c r="V1544" t="s">
        <v>2871</v>
      </c>
      <c r="W1544" t="s">
        <v>2872</v>
      </c>
      <c r="X1544" t="s">
        <v>2857</v>
      </c>
    </row>
    <row r="1545" spans="1:24" hidden="1" x14ac:dyDescent="0.25">
      <c r="A1545">
        <v>10145</v>
      </c>
      <c r="B1545">
        <v>30</v>
      </c>
      <c r="C1545" s="2">
        <v>49.67</v>
      </c>
      <c r="D1545" s="3">
        <v>10</v>
      </c>
      <c r="E1545" s="4">
        <f>Table1[[#This Row],[PRICEEACH]]*Table1[[#This Row],[QUANTITYORDERED]]</f>
        <v>1490.1000000000001</v>
      </c>
      <c r="F1545" s="1">
        <v>37841</v>
      </c>
      <c r="G1545" s="12" t="s">
        <v>2848</v>
      </c>
      <c r="H1545">
        <v>3</v>
      </c>
      <c r="I1545">
        <v>8</v>
      </c>
      <c r="J1545" s="3">
        <v>2003</v>
      </c>
      <c r="K1545" s="3" t="s">
        <v>2849</v>
      </c>
      <c r="L1545">
        <v>60</v>
      </c>
      <c r="M1545" t="s">
        <v>3202</v>
      </c>
      <c r="N1545" t="s">
        <v>2868</v>
      </c>
      <c r="O1545" s="10">
        <v>6265557265</v>
      </c>
      <c r="P1545" t="s">
        <v>3290</v>
      </c>
      <c r="Q1545" t="s">
        <v>2869</v>
      </c>
      <c r="R1545" t="s">
        <v>2870</v>
      </c>
      <c r="S1545" t="s">
        <v>2853</v>
      </c>
      <c r="T1545">
        <v>90003</v>
      </c>
      <c r="U1545" t="s">
        <v>2854</v>
      </c>
      <c r="V1545" t="s">
        <v>2871</v>
      </c>
      <c r="W1545" t="s">
        <v>2872</v>
      </c>
      <c r="X1545" t="s">
        <v>2857</v>
      </c>
    </row>
    <row r="1546" spans="1:24" hidden="1" x14ac:dyDescent="0.25">
      <c r="A1546">
        <v>10145</v>
      </c>
      <c r="B1546">
        <v>27</v>
      </c>
      <c r="C1546" s="2">
        <v>60.95</v>
      </c>
      <c r="D1546" s="3">
        <v>3</v>
      </c>
      <c r="E1546" s="4">
        <f>Table1[[#This Row],[PRICEEACH]]*Table1[[#This Row],[QUANTITYORDERED]]</f>
        <v>1645.65</v>
      </c>
      <c r="F1546" s="1">
        <v>37841</v>
      </c>
      <c r="G1546" s="12" t="s">
        <v>2848</v>
      </c>
      <c r="H1546">
        <v>3</v>
      </c>
      <c r="I1546">
        <v>8</v>
      </c>
      <c r="J1546" s="3">
        <v>2003</v>
      </c>
      <c r="K1546" s="3" t="s">
        <v>2849</v>
      </c>
      <c r="L1546">
        <v>69</v>
      </c>
      <c r="M1546" t="s">
        <v>3237</v>
      </c>
      <c r="N1546" t="s">
        <v>2868</v>
      </c>
      <c r="O1546" s="10">
        <v>6265557265</v>
      </c>
      <c r="P1546" t="s">
        <v>3290</v>
      </c>
      <c r="Q1546" t="s">
        <v>2869</v>
      </c>
      <c r="R1546" t="s">
        <v>2870</v>
      </c>
      <c r="S1546" t="s">
        <v>2853</v>
      </c>
      <c r="T1546">
        <v>90003</v>
      </c>
      <c r="U1546" t="s">
        <v>2854</v>
      </c>
      <c r="V1546" t="s">
        <v>2871</v>
      </c>
      <c r="W1546" t="s">
        <v>2872</v>
      </c>
      <c r="X1546" t="s">
        <v>2857</v>
      </c>
    </row>
    <row r="1547" spans="1:24" hidden="1" x14ac:dyDescent="0.25">
      <c r="A1547">
        <v>10145</v>
      </c>
      <c r="B1547">
        <v>20</v>
      </c>
      <c r="C1547" s="2">
        <v>100</v>
      </c>
      <c r="D1547" s="3">
        <v>13</v>
      </c>
      <c r="E1547" s="4">
        <f>Table1[[#This Row],[PRICEEACH]]*Table1[[#This Row],[QUANTITYORDERED]]</f>
        <v>2000</v>
      </c>
      <c r="F1547" s="1">
        <v>37841</v>
      </c>
      <c r="G1547" s="12" t="s">
        <v>2848</v>
      </c>
      <c r="H1547">
        <v>3</v>
      </c>
      <c r="I1547">
        <v>8</v>
      </c>
      <c r="J1547" s="3">
        <v>2003</v>
      </c>
      <c r="K1547" s="3" t="s">
        <v>3181</v>
      </c>
      <c r="L1547">
        <v>118</v>
      </c>
      <c r="M1547" t="s">
        <v>3275</v>
      </c>
      <c r="N1547" t="s">
        <v>2868</v>
      </c>
      <c r="O1547" s="10">
        <v>6265557265</v>
      </c>
      <c r="P1547" t="s">
        <v>3290</v>
      </c>
      <c r="Q1547" t="s">
        <v>2869</v>
      </c>
      <c r="R1547" t="s">
        <v>2870</v>
      </c>
      <c r="S1547" t="s">
        <v>2853</v>
      </c>
      <c r="T1547">
        <v>90003</v>
      </c>
      <c r="U1547" t="s">
        <v>2854</v>
      </c>
      <c r="V1547" t="s">
        <v>2871</v>
      </c>
      <c r="W1547" t="s">
        <v>2872</v>
      </c>
      <c r="X1547" t="s">
        <v>2857</v>
      </c>
    </row>
    <row r="1548" spans="1:24" hidden="1" x14ac:dyDescent="0.25">
      <c r="A1548">
        <v>10145</v>
      </c>
      <c r="B1548">
        <v>30</v>
      </c>
      <c r="C1548" s="2">
        <v>85.32</v>
      </c>
      <c r="D1548" s="3">
        <v>14</v>
      </c>
      <c r="E1548" s="4">
        <f>Table1[[#This Row],[PRICEEACH]]*Table1[[#This Row],[QUANTITYORDERED]]</f>
        <v>2559.6</v>
      </c>
      <c r="F1548" s="1">
        <v>37841</v>
      </c>
      <c r="G1548" s="12" t="s">
        <v>2848</v>
      </c>
      <c r="H1548">
        <v>3</v>
      </c>
      <c r="I1548">
        <v>8</v>
      </c>
      <c r="J1548" s="3">
        <v>2003</v>
      </c>
      <c r="K1548" s="3" t="s">
        <v>3181</v>
      </c>
      <c r="L1548">
        <v>84</v>
      </c>
      <c r="M1548" t="s">
        <v>3201</v>
      </c>
      <c r="N1548" t="s">
        <v>2868</v>
      </c>
      <c r="O1548" s="10">
        <v>6265557265</v>
      </c>
      <c r="P1548" t="s">
        <v>3290</v>
      </c>
      <c r="Q1548" t="s">
        <v>2869</v>
      </c>
      <c r="R1548" t="s">
        <v>2870</v>
      </c>
      <c r="S1548" t="s">
        <v>2853</v>
      </c>
      <c r="T1548">
        <v>90003</v>
      </c>
      <c r="U1548" t="s">
        <v>2854</v>
      </c>
      <c r="V1548" t="s">
        <v>2871</v>
      </c>
      <c r="W1548" t="s">
        <v>2872</v>
      </c>
      <c r="X1548" t="s">
        <v>2857</v>
      </c>
    </row>
    <row r="1549" spans="1:24" hidden="1" x14ac:dyDescent="0.25">
      <c r="A1549">
        <v>10145</v>
      </c>
      <c r="B1549">
        <v>27</v>
      </c>
      <c r="C1549" s="2">
        <v>100</v>
      </c>
      <c r="D1549" s="3">
        <v>4</v>
      </c>
      <c r="E1549" s="4">
        <f>Table1[[#This Row],[PRICEEACH]]*Table1[[#This Row],[QUANTITYORDERED]]</f>
        <v>2700</v>
      </c>
      <c r="F1549" s="1">
        <v>37841</v>
      </c>
      <c r="G1549" s="12" t="s">
        <v>2848</v>
      </c>
      <c r="H1549">
        <v>3</v>
      </c>
      <c r="I1549">
        <v>8</v>
      </c>
      <c r="J1549" s="3">
        <v>2003</v>
      </c>
      <c r="K1549" s="3" t="s">
        <v>2849</v>
      </c>
      <c r="L1549">
        <v>102</v>
      </c>
      <c r="M1549" t="s">
        <v>3263</v>
      </c>
      <c r="N1549" t="s">
        <v>2868</v>
      </c>
      <c r="O1549" s="10">
        <v>6265557265</v>
      </c>
      <c r="P1549" t="s">
        <v>3290</v>
      </c>
      <c r="Q1549" t="s">
        <v>2869</v>
      </c>
      <c r="R1549" t="s">
        <v>2870</v>
      </c>
      <c r="S1549" t="s">
        <v>2853</v>
      </c>
      <c r="T1549">
        <v>90003</v>
      </c>
      <c r="U1549" t="s">
        <v>2854</v>
      </c>
      <c r="V1549" t="s">
        <v>2871</v>
      </c>
      <c r="W1549" t="s">
        <v>2872</v>
      </c>
      <c r="X1549" t="s">
        <v>2867</v>
      </c>
    </row>
    <row r="1550" spans="1:24" hidden="1" x14ac:dyDescent="0.25">
      <c r="A1550">
        <v>10145</v>
      </c>
      <c r="B1550">
        <v>33</v>
      </c>
      <c r="C1550" s="2">
        <v>84.77</v>
      </c>
      <c r="D1550" s="3">
        <v>15</v>
      </c>
      <c r="E1550" s="4">
        <f>Table1[[#This Row],[PRICEEACH]]*Table1[[#This Row],[QUANTITYORDERED]]</f>
        <v>2797.41</v>
      </c>
      <c r="F1550" s="1">
        <v>37841</v>
      </c>
      <c r="G1550" s="12" t="s">
        <v>2848</v>
      </c>
      <c r="H1550">
        <v>3</v>
      </c>
      <c r="I1550">
        <v>8</v>
      </c>
      <c r="J1550" s="3">
        <v>2003</v>
      </c>
      <c r="K1550" s="3" t="s">
        <v>3181</v>
      </c>
      <c r="L1550">
        <v>72</v>
      </c>
      <c r="M1550" t="s">
        <v>3254</v>
      </c>
      <c r="N1550" t="s">
        <v>2868</v>
      </c>
      <c r="O1550" s="10">
        <v>6265557265</v>
      </c>
      <c r="P1550" t="s">
        <v>3290</v>
      </c>
      <c r="Q1550" t="s">
        <v>2869</v>
      </c>
      <c r="R1550" t="s">
        <v>2870</v>
      </c>
      <c r="S1550" t="s">
        <v>2853</v>
      </c>
      <c r="T1550">
        <v>90003</v>
      </c>
      <c r="U1550" t="s">
        <v>2854</v>
      </c>
      <c r="V1550" t="s">
        <v>2871</v>
      </c>
      <c r="W1550" t="s">
        <v>2872</v>
      </c>
      <c r="X1550" t="s">
        <v>2857</v>
      </c>
    </row>
    <row r="1551" spans="1:24" hidden="1" x14ac:dyDescent="0.25">
      <c r="A1551">
        <v>10145</v>
      </c>
      <c r="B1551">
        <v>38</v>
      </c>
      <c r="C1551" s="2">
        <v>81.36</v>
      </c>
      <c r="D1551" s="3">
        <v>2</v>
      </c>
      <c r="E1551" s="4">
        <f>Table1[[#This Row],[PRICEEACH]]*Table1[[#This Row],[QUANTITYORDERED]]</f>
        <v>3091.68</v>
      </c>
      <c r="F1551" s="1">
        <v>37841</v>
      </c>
      <c r="G1551" s="12" t="s">
        <v>2848</v>
      </c>
      <c r="H1551">
        <v>3</v>
      </c>
      <c r="I1551">
        <v>8</v>
      </c>
      <c r="J1551" s="3">
        <v>2003</v>
      </c>
      <c r="K1551" s="3" t="s">
        <v>2849</v>
      </c>
      <c r="L1551">
        <v>81</v>
      </c>
      <c r="M1551" t="s">
        <v>3267</v>
      </c>
      <c r="N1551" t="s">
        <v>2868</v>
      </c>
      <c r="O1551" s="10">
        <v>6265557265</v>
      </c>
      <c r="P1551" t="s">
        <v>3290</v>
      </c>
      <c r="Q1551" t="s">
        <v>2869</v>
      </c>
      <c r="R1551" t="s">
        <v>2870</v>
      </c>
      <c r="S1551" t="s">
        <v>2853</v>
      </c>
      <c r="T1551">
        <v>90003</v>
      </c>
      <c r="U1551" t="s">
        <v>2854</v>
      </c>
      <c r="V1551" t="s">
        <v>2871</v>
      </c>
      <c r="W1551" t="s">
        <v>2872</v>
      </c>
      <c r="X1551" t="s">
        <v>2867</v>
      </c>
    </row>
    <row r="1552" spans="1:24" hidden="1" x14ac:dyDescent="0.25">
      <c r="A1552">
        <v>10145</v>
      </c>
      <c r="B1552">
        <v>33</v>
      </c>
      <c r="C1552" s="2">
        <v>93.9</v>
      </c>
      <c r="D1552" s="3">
        <v>12</v>
      </c>
      <c r="E1552" s="4">
        <f>Table1[[#This Row],[PRICEEACH]]*Table1[[#This Row],[QUANTITYORDERED]]</f>
        <v>3098.7000000000003</v>
      </c>
      <c r="F1552" s="1">
        <v>37841</v>
      </c>
      <c r="G1552" s="12" t="s">
        <v>2848</v>
      </c>
      <c r="H1552">
        <v>3</v>
      </c>
      <c r="I1552">
        <v>8</v>
      </c>
      <c r="J1552" s="3">
        <v>2003</v>
      </c>
      <c r="K1552" s="3" t="s">
        <v>2849</v>
      </c>
      <c r="L1552">
        <v>99</v>
      </c>
      <c r="M1552" t="s">
        <v>3257</v>
      </c>
      <c r="N1552" t="s">
        <v>2868</v>
      </c>
      <c r="O1552" s="10">
        <v>6265557265</v>
      </c>
      <c r="P1552" t="s">
        <v>3290</v>
      </c>
      <c r="Q1552" t="s">
        <v>2869</v>
      </c>
      <c r="R1552" t="s">
        <v>2870</v>
      </c>
      <c r="S1552" t="s">
        <v>2853</v>
      </c>
      <c r="T1552">
        <v>90003</v>
      </c>
      <c r="U1552" t="s">
        <v>2854</v>
      </c>
      <c r="V1552" t="s">
        <v>2871</v>
      </c>
      <c r="W1552" t="s">
        <v>2872</v>
      </c>
      <c r="X1552" t="s">
        <v>2867</v>
      </c>
    </row>
    <row r="1553" spans="1:24" hidden="1" x14ac:dyDescent="0.25">
      <c r="A1553">
        <v>10145</v>
      </c>
      <c r="B1553">
        <v>33</v>
      </c>
      <c r="C1553" s="2">
        <v>100</v>
      </c>
      <c r="D1553" s="3">
        <v>8</v>
      </c>
      <c r="E1553" s="4">
        <f>Table1[[#This Row],[PRICEEACH]]*Table1[[#This Row],[QUANTITYORDERED]]</f>
        <v>3300</v>
      </c>
      <c r="F1553" s="1">
        <v>37841</v>
      </c>
      <c r="G1553" s="12" t="s">
        <v>2848</v>
      </c>
      <c r="H1553">
        <v>3</v>
      </c>
      <c r="I1553">
        <v>8</v>
      </c>
      <c r="J1553" s="3">
        <v>2003</v>
      </c>
      <c r="K1553" s="3" t="s">
        <v>2849</v>
      </c>
      <c r="L1553">
        <v>193</v>
      </c>
      <c r="M1553" t="s">
        <v>3034</v>
      </c>
      <c r="N1553" t="s">
        <v>2868</v>
      </c>
      <c r="O1553" s="10">
        <v>6265557265</v>
      </c>
      <c r="P1553" t="s">
        <v>3290</v>
      </c>
      <c r="Q1553" t="s">
        <v>2869</v>
      </c>
      <c r="R1553" t="s">
        <v>2870</v>
      </c>
      <c r="S1553" t="s">
        <v>2853</v>
      </c>
      <c r="T1553">
        <v>90003</v>
      </c>
      <c r="U1553" t="s">
        <v>2854</v>
      </c>
      <c r="V1553" t="s">
        <v>2871</v>
      </c>
      <c r="W1553" t="s">
        <v>2872</v>
      </c>
      <c r="X1553" t="s">
        <v>2867</v>
      </c>
    </row>
    <row r="1554" spans="1:24" hidden="1" x14ac:dyDescent="0.25">
      <c r="A1554">
        <v>10145</v>
      </c>
      <c r="B1554">
        <v>40</v>
      </c>
      <c r="C1554" s="2">
        <v>87.54</v>
      </c>
      <c r="D1554" s="3">
        <v>16</v>
      </c>
      <c r="E1554" s="4">
        <f>Table1[[#This Row],[PRICEEACH]]*Table1[[#This Row],[QUANTITYORDERED]]</f>
        <v>3501.6000000000004</v>
      </c>
      <c r="F1554" s="1">
        <v>37841</v>
      </c>
      <c r="G1554" s="12" t="s">
        <v>2848</v>
      </c>
      <c r="H1554">
        <v>3</v>
      </c>
      <c r="I1554">
        <v>8</v>
      </c>
      <c r="J1554" s="3">
        <v>2003</v>
      </c>
      <c r="K1554" s="3" t="s">
        <v>3181</v>
      </c>
      <c r="L1554">
        <v>109</v>
      </c>
      <c r="M1554" t="s">
        <v>3231</v>
      </c>
      <c r="N1554" t="s">
        <v>2868</v>
      </c>
      <c r="O1554" s="10">
        <v>6265557265</v>
      </c>
      <c r="P1554" t="s">
        <v>3290</v>
      </c>
      <c r="Q1554" t="s">
        <v>2869</v>
      </c>
      <c r="R1554" t="s">
        <v>2870</v>
      </c>
      <c r="S1554" t="s">
        <v>2853</v>
      </c>
      <c r="T1554">
        <v>90003</v>
      </c>
      <c r="U1554" t="s">
        <v>2854</v>
      </c>
      <c r="V1554" t="s">
        <v>2871</v>
      </c>
      <c r="W1554" t="s">
        <v>2872</v>
      </c>
      <c r="X1554" t="s">
        <v>2867</v>
      </c>
    </row>
    <row r="1555" spans="1:24" hidden="1" x14ac:dyDescent="0.25">
      <c r="A1555">
        <v>10145</v>
      </c>
      <c r="B1555">
        <v>37</v>
      </c>
      <c r="C1555" s="2">
        <v>100</v>
      </c>
      <c r="D1555" s="3">
        <v>9</v>
      </c>
      <c r="E1555" s="4">
        <f>Table1[[#This Row],[PRICEEACH]]*Table1[[#This Row],[QUANTITYORDERED]]</f>
        <v>3700</v>
      </c>
      <c r="F1555" s="1">
        <v>37841</v>
      </c>
      <c r="G1555" s="12" t="s">
        <v>2848</v>
      </c>
      <c r="H1555">
        <v>3</v>
      </c>
      <c r="I1555">
        <v>8</v>
      </c>
      <c r="J1555" s="3">
        <v>2003</v>
      </c>
      <c r="K1555" s="3" t="s">
        <v>2849</v>
      </c>
      <c r="L1555">
        <v>118</v>
      </c>
      <c r="M1555" t="s">
        <v>3023</v>
      </c>
      <c r="N1555" t="s">
        <v>2868</v>
      </c>
      <c r="O1555" s="10">
        <v>6265557265</v>
      </c>
      <c r="P1555" t="s">
        <v>3290</v>
      </c>
      <c r="Q1555" t="s">
        <v>2869</v>
      </c>
      <c r="R1555" t="s">
        <v>2870</v>
      </c>
      <c r="S1555" t="s">
        <v>2853</v>
      </c>
      <c r="T1555">
        <v>90003</v>
      </c>
      <c r="U1555" t="s">
        <v>2854</v>
      </c>
      <c r="V1555" t="s">
        <v>2871</v>
      </c>
      <c r="W1555" t="s">
        <v>2872</v>
      </c>
      <c r="X1555" t="s">
        <v>2867</v>
      </c>
    </row>
    <row r="1556" spans="1:24" hidden="1" x14ac:dyDescent="0.25">
      <c r="A1556">
        <v>10145</v>
      </c>
      <c r="B1556">
        <v>45</v>
      </c>
      <c r="C1556" s="2">
        <v>83.26</v>
      </c>
      <c r="D1556" s="3">
        <v>6</v>
      </c>
      <c r="E1556" s="4">
        <f>Table1[[#This Row],[PRICEEACH]]*Table1[[#This Row],[QUANTITYORDERED]]</f>
        <v>3746.7000000000003</v>
      </c>
      <c r="F1556" s="1">
        <v>37841</v>
      </c>
      <c r="G1556" s="12" t="s">
        <v>2848</v>
      </c>
      <c r="H1556">
        <v>3</v>
      </c>
      <c r="I1556">
        <v>8</v>
      </c>
      <c r="J1556" s="3">
        <v>2003</v>
      </c>
      <c r="K1556" s="3" t="s">
        <v>2849</v>
      </c>
      <c r="L1556">
        <v>95</v>
      </c>
      <c r="M1556" t="s">
        <v>2850</v>
      </c>
      <c r="N1556" t="s">
        <v>2868</v>
      </c>
      <c r="O1556" s="10">
        <v>6265557265</v>
      </c>
      <c r="P1556" t="s">
        <v>3290</v>
      </c>
      <c r="Q1556" t="s">
        <v>2869</v>
      </c>
      <c r="R1556" t="s">
        <v>2870</v>
      </c>
      <c r="S1556" t="s">
        <v>2853</v>
      </c>
      <c r="T1556">
        <v>90003</v>
      </c>
      <c r="U1556" t="s">
        <v>2854</v>
      </c>
      <c r="V1556" t="s">
        <v>2871</v>
      </c>
      <c r="W1556" t="s">
        <v>2872</v>
      </c>
      <c r="X1556" t="s">
        <v>2867</v>
      </c>
    </row>
    <row r="1557" spans="1:24" hidden="1" x14ac:dyDescent="0.25">
      <c r="A1557">
        <v>10145</v>
      </c>
      <c r="B1557">
        <v>47</v>
      </c>
      <c r="C1557" s="2">
        <v>83.03</v>
      </c>
      <c r="D1557" s="3">
        <v>11</v>
      </c>
      <c r="E1557" s="4">
        <f>Table1[[#This Row],[PRICEEACH]]*Table1[[#This Row],[QUANTITYORDERED]]</f>
        <v>3902.41</v>
      </c>
      <c r="F1557" s="1">
        <v>37841</v>
      </c>
      <c r="G1557" s="12" t="s">
        <v>2848</v>
      </c>
      <c r="H1557">
        <v>3</v>
      </c>
      <c r="I1557">
        <v>8</v>
      </c>
      <c r="J1557" s="3">
        <v>2003</v>
      </c>
      <c r="K1557" s="3" t="s">
        <v>2849</v>
      </c>
      <c r="L1557">
        <v>76</v>
      </c>
      <c r="M1557" t="s">
        <v>3233</v>
      </c>
      <c r="N1557" t="s">
        <v>2868</v>
      </c>
      <c r="O1557" s="10">
        <v>6265557265</v>
      </c>
      <c r="P1557" t="s">
        <v>3290</v>
      </c>
      <c r="Q1557" t="s">
        <v>2869</v>
      </c>
      <c r="R1557" t="s">
        <v>2870</v>
      </c>
      <c r="S1557" t="s">
        <v>2853</v>
      </c>
      <c r="T1557">
        <v>90003</v>
      </c>
      <c r="U1557" t="s">
        <v>2854</v>
      </c>
      <c r="V1557" t="s">
        <v>2871</v>
      </c>
      <c r="W1557" t="s">
        <v>2872</v>
      </c>
      <c r="X1557" t="s">
        <v>2867</v>
      </c>
    </row>
    <row r="1558" spans="1:24" hidden="1" x14ac:dyDescent="0.25">
      <c r="A1558">
        <v>10145</v>
      </c>
      <c r="B1558">
        <v>43</v>
      </c>
      <c r="C1558" s="2">
        <v>95.8</v>
      </c>
      <c r="D1558" s="3">
        <v>7</v>
      </c>
      <c r="E1558" s="4">
        <f>Table1[[#This Row],[PRICEEACH]]*Table1[[#This Row],[QUANTITYORDERED]]</f>
        <v>4119.3999999999996</v>
      </c>
      <c r="F1558" s="1">
        <v>37841</v>
      </c>
      <c r="G1558" s="12" t="s">
        <v>2848</v>
      </c>
      <c r="H1558">
        <v>3</v>
      </c>
      <c r="I1558">
        <v>8</v>
      </c>
      <c r="J1558" s="3">
        <v>2003</v>
      </c>
      <c r="K1558" s="3" t="s">
        <v>2849</v>
      </c>
      <c r="L1558">
        <v>112</v>
      </c>
      <c r="M1558" t="s">
        <v>3229</v>
      </c>
      <c r="N1558" t="s">
        <v>2868</v>
      </c>
      <c r="O1558" s="10">
        <v>6265557265</v>
      </c>
      <c r="P1558" t="s">
        <v>3290</v>
      </c>
      <c r="Q1558" t="s">
        <v>2869</v>
      </c>
      <c r="R1558" t="s">
        <v>2870</v>
      </c>
      <c r="S1558" t="s">
        <v>2853</v>
      </c>
      <c r="T1558">
        <v>90003</v>
      </c>
      <c r="U1558" t="s">
        <v>2854</v>
      </c>
      <c r="V1558" t="s">
        <v>2871</v>
      </c>
      <c r="W1558" t="s">
        <v>2872</v>
      </c>
      <c r="X1558" t="s">
        <v>2867</v>
      </c>
    </row>
    <row r="1559" spans="1:24" hidden="1" x14ac:dyDescent="0.25">
      <c r="A1559">
        <v>10145</v>
      </c>
      <c r="B1559">
        <v>49</v>
      </c>
      <c r="C1559" s="2">
        <v>100</v>
      </c>
      <c r="D1559" s="3">
        <v>5</v>
      </c>
      <c r="E1559" s="4">
        <f>Table1[[#This Row],[PRICEEACH]]*Table1[[#This Row],[QUANTITYORDERED]]</f>
        <v>4900</v>
      </c>
      <c r="F1559" s="1">
        <v>37841</v>
      </c>
      <c r="G1559" s="12" t="s">
        <v>2848</v>
      </c>
      <c r="H1559">
        <v>3</v>
      </c>
      <c r="I1559">
        <v>8</v>
      </c>
      <c r="J1559" s="3">
        <v>2003</v>
      </c>
      <c r="K1559" s="3" t="s">
        <v>2849</v>
      </c>
      <c r="L1559">
        <v>150</v>
      </c>
      <c r="M1559" t="s">
        <v>3142</v>
      </c>
      <c r="N1559" t="s">
        <v>2868</v>
      </c>
      <c r="O1559" s="10">
        <v>6265557265</v>
      </c>
      <c r="P1559" t="s">
        <v>3290</v>
      </c>
      <c r="Q1559" t="s">
        <v>2869</v>
      </c>
      <c r="R1559" t="s">
        <v>2870</v>
      </c>
      <c r="S1559" t="s">
        <v>2853</v>
      </c>
      <c r="T1559">
        <v>90003</v>
      </c>
      <c r="U1559" t="s">
        <v>2854</v>
      </c>
      <c r="V1559" t="s">
        <v>2871</v>
      </c>
      <c r="W1559" t="s">
        <v>2872</v>
      </c>
      <c r="X1559" t="s">
        <v>2931</v>
      </c>
    </row>
    <row r="1560" spans="1:24" hidden="1" x14ac:dyDescent="0.25">
      <c r="A1560">
        <v>10146</v>
      </c>
      <c r="B1560">
        <v>29</v>
      </c>
      <c r="C1560" s="2">
        <v>100</v>
      </c>
      <c r="D1560" s="3">
        <v>1</v>
      </c>
      <c r="E1560" s="4">
        <f>Table1[[#This Row],[PRICEEACH]]*Table1[[#This Row],[QUANTITYORDERED]]</f>
        <v>2900</v>
      </c>
      <c r="F1560" s="1">
        <v>37873</v>
      </c>
      <c r="G1560" s="12" t="s">
        <v>2848</v>
      </c>
      <c r="H1560">
        <v>3</v>
      </c>
      <c r="I1560">
        <v>9</v>
      </c>
      <c r="J1560" s="3">
        <v>2003</v>
      </c>
      <c r="K1560" s="3" t="s">
        <v>3331</v>
      </c>
      <c r="L1560">
        <v>148</v>
      </c>
      <c r="M1560" t="s">
        <v>3225</v>
      </c>
      <c r="N1560" t="s">
        <v>3473</v>
      </c>
      <c r="O1560" s="10">
        <v>2035554407</v>
      </c>
      <c r="P1560" t="s">
        <v>3474</v>
      </c>
      <c r="Q1560" t="s">
        <v>3147</v>
      </c>
      <c r="R1560" t="s">
        <v>2904</v>
      </c>
      <c r="S1560" t="s">
        <v>2853</v>
      </c>
      <c r="T1560">
        <v>97561</v>
      </c>
      <c r="U1560" t="s">
        <v>2854</v>
      </c>
      <c r="V1560" t="s">
        <v>3183</v>
      </c>
      <c r="W1560" t="s">
        <v>3184</v>
      </c>
      <c r="X1560" t="s">
        <v>2867</v>
      </c>
    </row>
    <row r="1561" spans="1:24" hidden="1" x14ac:dyDescent="0.25">
      <c r="A1561">
        <v>10146</v>
      </c>
      <c r="B1561">
        <v>47</v>
      </c>
      <c r="C1561" s="2">
        <v>67.14</v>
      </c>
      <c r="D1561" s="3">
        <v>2</v>
      </c>
      <c r="E1561" s="4">
        <f>Table1[[#This Row],[PRICEEACH]]*Table1[[#This Row],[QUANTITYORDERED]]</f>
        <v>3155.58</v>
      </c>
      <c r="F1561" s="1">
        <v>37873</v>
      </c>
      <c r="G1561" s="12" t="s">
        <v>2848</v>
      </c>
      <c r="H1561">
        <v>3</v>
      </c>
      <c r="I1561">
        <v>9</v>
      </c>
      <c r="J1561" s="3">
        <v>2003</v>
      </c>
      <c r="K1561" s="3" t="s">
        <v>2849</v>
      </c>
      <c r="L1561">
        <v>62</v>
      </c>
      <c r="M1561" t="s">
        <v>3218</v>
      </c>
      <c r="N1561" t="s">
        <v>3473</v>
      </c>
      <c r="O1561" s="10">
        <v>2035554407</v>
      </c>
      <c r="P1561" t="s">
        <v>3474</v>
      </c>
      <c r="Q1561" t="s">
        <v>3147</v>
      </c>
      <c r="R1561" t="s">
        <v>2904</v>
      </c>
      <c r="S1561" t="s">
        <v>2853</v>
      </c>
      <c r="T1561">
        <v>97561</v>
      </c>
      <c r="U1561" t="s">
        <v>2854</v>
      </c>
      <c r="V1561" t="s">
        <v>3183</v>
      </c>
      <c r="W1561" t="s">
        <v>3184</v>
      </c>
      <c r="X1561" t="s">
        <v>2867</v>
      </c>
    </row>
    <row r="1562" spans="1:24" hidden="1" x14ac:dyDescent="0.25">
      <c r="A1562">
        <v>10147</v>
      </c>
      <c r="B1562">
        <v>25</v>
      </c>
      <c r="C1562" s="2">
        <v>42.67</v>
      </c>
      <c r="D1562" s="3">
        <v>1</v>
      </c>
      <c r="E1562" s="4">
        <f>Table1[[#This Row],[PRICEEACH]]*Table1[[#This Row],[QUANTITYORDERED]]</f>
        <v>1066.75</v>
      </c>
      <c r="F1562" s="1">
        <v>37873</v>
      </c>
      <c r="G1562" s="12" t="s">
        <v>2848</v>
      </c>
      <c r="H1562">
        <v>3</v>
      </c>
      <c r="I1562">
        <v>9</v>
      </c>
      <c r="J1562" s="3">
        <v>2003</v>
      </c>
      <c r="K1562" s="3" t="s">
        <v>3331</v>
      </c>
      <c r="L1562">
        <v>37</v>
      </c>
      <c r="M1562" t="s">
        <v>3242</v>
      </c>
      <c r="N1562" t="s">
        <v>3366</v>
      </c>
      <c r="O1562" s="10">
        <v>6175558555</v>
      </c>
      <c r="P1562" t="s">
        <v>3367</v>
      </c>
      <c r="Q1562" t="s">
        <v>3014</v>
      </c>
      <c r="R1562" t="s">
        <v>2912</v>
      </c>
      <c r="S1562" t="s">
        <v>2853</v>
      </c>
      <c r="T1562">
        <v>58339</v>
      </c>
      <c r="U1562" t="s">
        <v>2854</v>
      </c>
      <c r="V1562" t="s">
        <v>3010</v>
      </c>
      <c r="W1562" t="s">
        <v>3015</v>
      </c>
      <c r="X1562" t="s">
        <v>2857</v>
      </c>
    </row>
    <row r="1563" spans="1:24" hidden="1" x14ac:dyDescent="0.25">
      <c r="A1563">
        <v>10147</v>
      </c>
      <c r="B1563">
        <v>21</v>
      </c>
      <c r="C1563" s="2">
        <v>63.84</v>
      </c>
      <c r="D1563" s="3">
        <v>8</v>
      </c>
      <c r="E1563" s="4">
        <f>Table1[[#This Row],[PRICEEACH]]*Table1[[#This Row],[QUANTITYORDERED]]</f>
        <v>1340.64</v>
      </c>
      <c r="F1563" s="1">
        <v>37873</v>
      </c>
      <c r="G1563" s="12" t="s">
        <v>2848</v>
      </c>
      <c r="H1563">
        <v>3</v>
      </c>
      <c r="I1563">
        <v>9</v>
      </c>
      <c r="J1563" s="3">
        <v>2003</v>
      </c>
      <c r="K1563" s="3" t="s">
        <v>3331</v>
      </c>
      <c r="L1563">
        <v>79</v>
      </c>
      <c r="M1563" t="s">
        <v>3149</v>
      </c>
      <c r="N1563" t="s">
        <v>3366</v>
      </c>
      <c r="O1563" s="10">
        <v>6175558555</v>
      </c>
      <c r="P1563" t="s">
        <v>3367</v>
      </c>
      <c r="Q1563" t="s">
        <v>3014</v>
      </c>
      <c r="R1563" t="s">
        <v>2912</v>
      </c>
      <c r="S1563" t="s">
        <v>2853</v>
      </c>
      <c r="T1563">
        <v>58339</v>
      </c>
      <c r="U1563" t="s">
        <v>2854</v>
      </c>
      <c r="V1563" t="s">
        <v>3010</v>
      </c>
      <c r="W1563" t="s">
        <v>3015</v>
      </c>
      <c r="X1563" t="s">
        <v>2857</v>
      </c>
    </row>
    <row r="1564" spans="1:24" hidden="1" x14ac:dyDescent="0.25">
      <c r="A1564">
        <v>10147</v>
      </c>
      <c r="B1564">
        <v>31</v>
      </c>
      <c r="C1564" s="2">
        <v>64.67</v>
      </c>
      <c r="D1564" s="3">
        <v>11</v>
      </c>
      <c r="E1564" s="4">
        <f>Table1[[#This Row],[PRICEEACH]]*Table1[[#This Row],[QUANTITYORDERED]]</f>
        <v>2004.77</v>
      </c>
      <c r="F1564" s="1">
        <v>37873</v>
      </c>
      <c r="G1564" s="12" t="s">
        <v>2848</v>
      </c>
      <c r="H1564">
        <v>3</v>
      </c>
      <c r="I1564">
        <v>9</v>
      </c>
      <c r="J1564" s="3">
        <v>2003</v>
      </c>
      <c r="K1564" s="3" t="s">
        <v>3331</v>
      </c>
      <c r="L1564">
        <v>80</v>
      </c>
      <c r="M1564" t="s">
        <v>3255</v>
      </c>
      <c r="N1564" t="s">
        <v>3366</v>
      </c>
      <c r="O1564" s="10">
        <v>6175558555</v>
      </c>
      <c r="P1564" t="s">
        <v>3367</v>
      </c>
      <c r="Q1564" t="s">
        <v>3014</v>
      </c>
      <c r="R1564" t="s">
        <v>2912</v>
      </c>
      <c r="S1564" t="s">
        <v>2853</v>
      </c>
      <c r="T1564">
        <v>58339</v>
      </c>
      <c r="U1564" t="s">
        <v>2854</v>
      </c>
      <c r="V1564" t="s">
        <v>3010</v>
      </c>
      <c r="W1564" t="s">
        <v>3015</v>
      </c>
      <c r="X1564" t="s">
        <v>2857</v>
      </c>
    </row>
    <row r="1565" spans="1:24" hidden="1" x14ac:dyDescent="0.25">
      <c r="A1565">
        <v>10147</v>
      </c>
      <c r="B1565">
        <v>30</v>
      </c>
      <c r="C1565" s="2">
        <v>68.58</v>
      </c>
      <c r="D1565" s="3">
        <v>6</v>
      </c>
      <c r="E1565" s="4">
        <f>Table1[[#This Row],[PRICEEACH]]*Table1[[#This Row],[QUANTITYORDERED]]</f>
        <v>2057.4</v>
      </c>
      <c r="F1565" s="1">
        <v>37873</v>
      </c>
      <c r="G1565" s="12" t="s">
        <v>2848</v>
      </c>
      <c r="H1565">
        <v>3</v>
      </c>
      <c r="I1565">
        <v>9</v>
      </c>
      <c r="J1565" s="3">
        <v>2003</v>
      </c>
      <c r="K1565" s="3" t="s">
        <v>3331</v>
      </c>
      <c r="L1565">
        <v>61</v>
      </c>
      <c r="M1565" t="s">
        <v>3245</v>
      </c>
      <c r="N1565" t="s">
        <v>3366</v>
      </c>
      <c r="O1565" s="10">
        <v>6175558555</v>
      </c>
      <c r="P1565" t="s">
        <v>3367</v>
      </c>
      <c r="Q1565" t="s">
        <v>3014</v>
      </c>
      <c r="R1565" t="s">
        <v>2912</v>
      </c>
      <c r="S1565" t="s">
        <v>2853</v>
      </c>
      <c r="T1565">
        <v>58339</v>
      </c>
      <c r="U1565" t="s">
        <v>2854</v>
      </c>
      <c r="V1565" t="s">
        <v>3010</v>
      </c>
      <c r="W1565" t="s">
        <v>3015</v>
      </c>
      <c r="X1565" t="s">
        <v>2857</v>
      </c>
    </row>
    <row r="1566" spans="1:24" hidden="1" x14ac:dyDescent="0.25">
      <c r="A1566">
        <v>10147</v>
      </c>
      <c r="B1566">
        <v>26</v>
      </c>
      <c r="C1566" s="2">
        <v>82.39</v>
      </c>
      <c r="D1566" s="3">
        <v>3</v>
      </c>
      <c r="E1566" s="4">
        <f>Table1[[#This Row],[PRICEEACH]]*Table1[[#This Row],[QUANTITYORDERED]]</f>
        <v>2142.14</v>
      </c>
      <c r="F1566" s="1">
        <v>37873</v>
      </c>
      <c r="G1566" s="12" t="s">
        <v>2848</v>
      </c>
      <c r="H1566">
        <v>3</v>
      </c>
      <c r="I1566">
        <v>9</v>
      </c>
      <c r="J1566" s="3">
        <v>2003</v>
      </c>
      <c r="K1566" s="3" t="s">
        <v>3331</v>
      </c>
      <c r="L1566">
        <v>77</v>
      </c>
      <c r="M1566" t="s">
        <v>3194</v>
      </c>
      <c r="N1566" t="s">
        <v>3366</v>
      </c>
      <c r="O1566" s="10">
        <v>6175558555</v>
      </c>
      <c r="P1566" t="s">
        <v>3367</v>
      </c>
      <c r="Q1566" t="s">
        <v>3014</v>
      </c>
      <c r="R1566" t="s">
        <v>2912</v>
      </c>
      <c r="S1566" t="s">
        <v>2853</v>
      </c>
      <c r="T1566">
        <v>58339</v>
      </c>
      <c r="U1566" t="s">
        <v>2854</v>
      </c>
      <c r="V1566" t="s">
        <v>3010</v>
      </c>
      <c r="W1566" t="s">
        <v>3015</v>
      </c>
      <c r="X1566" t="s">
        <v>2857</v>
      </c>
    </row>
    <row r="1567" spans="1:24" hidden="1" x14ac:dyDescent="0.25">
      <c r="A1567">
        <v>10147</v>
      </c>
      <c r="B1567">
        <v>23</v>
      </c>
      <c r="C1567" s="2">
        <v>100</v>
      </c>
      <c r="D1567" s="3">
        <v>2</v>
      </c>
      <c r="E1567" s="4">
        <f>Table1[[#This Row],[PRICEEACH]]*Table1[[#This Row],[QUANTITYORDERED]]</f>
        <v>2300</v>
      </c>
      <c r="F1567" s="1">
        <v>37873</v>
      </c>
      <c r="G1567" s="12" t="s">
        <v>2848</v>
      </c>
      <c r="H1567">
        <v>3</v>
      </c>
      <c r="I1567">
        <v>9</v>
      </c>
      <c r="J1567" s="3">
        <v>2003</v>
      </c>
      <c r="K1567" s="3" t="s">
        <v>3331</v>
      </c>
      <c r="L1567">
        <v>140</v>
      </c>
      <c r="M1567" t="s">
        <v>3249</v>
      </c>
      <c r="N1567" t="s">
        <v>3366</v>
      </c>
      <c r="O1567" s="10">
        <v>6175558555</v>
      </c>
      <c r="P1567" t="s">
        <v>3367</v>
      </c>
      <c r="Q1567" t="s">
        <v>3014</v>
      </c>
      <c r="R1567" t="s">
        <v>2912</v>
      </c>
      <c r="S1567" t="s">
        <v>2853</v>
      </c>
      <c r="T1567">
        <v>58339</v>
      </c>
      <c r="U1567" t="s">
        <v>2854</v>
      </c>
      <c r="V1567" t="s">
        <v>3010</v>
      </c>
      <c r="W1567" t="s">
        <v>3015</v>
      </c>
      <c r="X1567" t="s">
        <v>2857</v>
      </c>
    </row>
    <row r="1568" spans="1:24" hidden="1" x14ac:dyDescent="0.25">
      <c r="A1568">
        <v>10147</v>
      </c>
      <c r="B1568">
        <v>36</v>
      </c>
      <c r="C1568" s="2">
        <v>86.04</v>
      </c>
      <c r="D1568" s="3">
        <v>10</v>
      </c>
      <c r="E1568" s="4">
        <f>Table1[[#This Row],[PRICEEACH]]*Table1[[#This Row],[QUANTITYORDERED]]</f>
        <v>3097.44</v>
      </c>
      <c r="F1568" s="1">
        <v>37873</v>
      </c>
      <c r="G1568" s="12" t="s">
        <v>2848</v>
      </c>
      <c r="H1568">
        <v>3</v>
      </c>
      <c r="I1568">
        <v>9</v>
      </c>
      <c r="J1568" s="3">
        <v>2003</v>
      </c>
      <c r="K1568" s="3" t="s">
        <v>3331</v>
      </c>
      <c r="L1568">
        <v>80</v>
      </c>
      <c r="M1568" t="s">
        <v>3214</v>
      </c>
      <c r="N1568" t="s">
        <v>3366</v>
      </c>
      <c r="O1568" s="10">
        <v>6175558555</v>
      </c>
      <c r="P1568" t="s">
        <v>3367</v>
      </c>
      <c r="Q1568" t="s">
        <v>3014</v>
      </c>
      <c r="R1568" t="s">
        <v>2912</v>
      </c>
      <c r="S1568" t="s">
        <v>2853</v>
      </c>
      <c r="T1568">
        <v>58339</v>
      </c>
      <c r="U1568" t="s">
        <v>2854</v>
      </c>
      <c r="V1568" t="s">
        <v>3010</v>
      </c>
      <c r="W1568" t="s">
        <v>3015</v>
      </c>
      <c r="X1568" t="s">
        <v>2867</v>
      </c>
    </row>
    <row r="1569" spans="1:24" hidden="1" x14ac:dyDescent="0.25">
      <c r="A1569">
        <v>10147</v>
      </c>
      <c r="B1569">
        <v>31</v>
      </c>
      <c r="C1569" s="2">
        <v>100</v>
      </c>
      <c r="D1569" s="3">
        <v>5</v>
      </c>
      <c r="E1569" s="4">
        <f>Table1[[#This Row],[PRICEEACH]]*Table1[[#This Row],[QUANTITYORDERED]]</f>
        <v>3100</v>
      </c>
      <c r="F1569" s="1">
        <v>37873</v>
      </c>
      <c r="G1569" s="12" t="s">
        <v>2848</v>
      </c>
      <c r="H1569">
        <v>3</v>
      </c>
      <c r="I1569">
        <v>9</v>
      </c>
      <c r="J1569" s="3">
        <v>2003</v>
      </c>
      <c r="K1569" s="3" t="s">
        <v>3331</v>
      </c>
      <c r="L1569">
        <v>117</v>
      </c>
      <c r="M1569" t="s">
        <v>3146</v>
      </c>
      <c r="N1569" t="s">
        <v>3366</v>
      </c>
      <c r="O1569" s="10">
        <v>6175558555</v>
      </c>
      <c r="P1569" t="s">
        <v>3367</v>
      </c>
      <c r="Q1569" t="s">
        <v>3014</v>
      </c>
      <c r="R1569" t="s">
        <v>2912</v>
      </c>
      <c r="S1569" t="s">
        <v>2853</v>
      </c>
      <c r="T1569">
        <v>58339</v>
      </c>
      <c r="U1569" t="s">
        <v>2854</v>
      </c>
      <c r="V1569" t="s">
        <v>3010</v>
      </c>
      <c r="W1569" t="s">
        <v>3015</v>
      </c>
      <c r="X1569" t="s">
        <v>2867</v>
      </c>
    </row>
    <row r="1570" spans="1:24" hidden="1" x14ac:dyDescent="0.25">
      <c r="A1570">
        <v>10147</v>
      </c>
      <c r="B1570">
        <v>33</v>
      </c>
      <c r="C1570" s="2">
        <v>97.89</v>
      </c>
      <c r="D1570" s="3">
        <v>4</v>
      </c>
      <c r="E1570" s="4">
        <f>Table1[[#This Row],[PRICEEACH]]*Table1[[#This Row],[QUANTITYORDERED]]</f>
        <v>3230.37</v>
      </c>
      <c r="F1570" s="1">
        <v>37873</v>
      </c>
      <c r="G1570" s="12" t="s">
        <v>2848</v>
      </c>
      <c r="H1570">
        <v>3</v>
      </c>
      <c r="I1570">
        <v>9</v>
      </c>
      <c r="J1570" s="3">
        <v>2003</v>
      </c>
      <c r="K1570" s="3" t="s">
        <v>3331</v>
      </c>
      <c r="L1570">
        <v>115</v>
      </c>
      <c r="M1570" t="s">
        <v>3156</v>
      </c>
      <c r="N1570" t="s">
        <v>3366</v>
      </c>
      <c r="O1570" s="10">
        <v>6175558555</v>
      </c>
      <c r="P1570" t="s">
        <v>3367</v>
      </c>
      <c r="Q1570" t="s">
        <v>3014</v>
      </c>
      <c r="R1570" t="s">
        <v>2912</v>
      </c>
      <c r="S1570" t="s">
        <v>2853</v>
      </c>
      <c r="T1570">
        <v>58339</v>
      </c>
      <c r="U1570" t="s">
        <v>2854</v>
      </c>
      <c r="V1570" t="s">
        <v>3010</v>
      </c>
      <c r="W1570" t="s">
        <v>3015</v>
      </c>
      <c r="X1570" t="s">
        <v>2867</v>
      </c>
    </row>
    <row r="1571" spans="1:24" hidden="1" x14ac:dyDescent="0.25">
      <c r="A1571">
        <v>10147</v>
      </c>
      <c r="B1571">
        <v>37</v>
      </c>
      <c r="C1571" s="2">
        <v>100</v>
      </c>
      <c r="D1571" s="3">
        <v>9</v>
      </c>
      <c r="E1571" s="4">
        <f>Table1[[#This Row],[PRICEEACH]]*Table1[[#This Row],[QUANTITYORDERED]]</f>
        <v>3700</v>
      </c>
      <c r="F1571" s="1">
        <v>37873</v>
      </c>
      <c r="G1571" s="12" t="s">
        <v>2848</v>
      </c>
      <c r="H1571">
        <v>3</v>
      </c>
      <c r="I1571">
        <v>9</v>
      </c>
      <c r="J1571" s="3">
        <v>2003</v>
      </c>
      <c r="K1571" s="3" t="s">
        <v>3331</v>
      </c>
      <c r="L1571">
        <v>146</v>
      </c>
      <c r="M1571" t="s">
        <v>3216</v>
      </c>
      <c r="N1571" t="s">
        <v>3366</v>
      </c>
      <c r="O1571" s="10">
        <v>6175558555</v>
      </c>
      <c r="P1571" t="s">
        <v>3367</v>
      </c>
      <c r="Q1571" t="s">
        <v>3014</v>
      </c>
      <c r="R1571" t="s">
        <v>2912</v>
      </c>
      <c r="S1571" t="s">
        <v>2853</v>
      </c>
      <c r="T1571">
        <v>58339</v>
      </c>
      <c r="U1571" t="s">
        <v>2854</v>
      </c>
      <c r="V1571" t="s">
        <v>3010</v>
      </c>
      <c r="W1571" t="s">
        <v>3015</v>
      </c>
      <c r="X1571" t="s">
        <v>2867</v>
      </c>
    </row>
    <row r="1572" spans="1:24" hidden="1" x14ac:dyDescent="0.25">
      <c r="A1572">
        <v>10147</v>
      </c>
      <c r="B1572">
        <v>48</v>
      </c>
      <c r="C1572" s="2">
        <v>100</v>
      </c>
      <c r="D1572" s="3">
        <v>7</v>
      </c>
      <c r="E1572" s="4">
        <f>Table1[[#This Row],[PRICEEACH]]*Table1[[#This Row],[QUANTITYORDERED]]</f>
        <v>4800</v>
      </c>
      <c r="F1572" s="1">
        <v>37873</v>
      </c>
      <c r="G1572" s="12" t="s">
        <v>2848</v>
      </c>
      <c r="H1572">
        <v>3</v>
      </c>
      <c r="I1572">
        <v>9</v>
      </c>
      <c r="J1572" s="3">
        <v>2003</v>
      </c>
      <c r="K1572" s="3" t="s">
        <v>3331</v>
      </c>
      <c r="L1572">
        <v>194</v>
      </c>
      <c r="M1572" t="s">
        <v>3092</v>
      </c>
      <c r="N1572" t="s">
        <v>3366</v>
      </c>
      <c r="O1572" s="10">
        <v>6175558555</v>
      </c>
      <c r="P1572" t="s">
        <v>3367</v>
      </c>
      <c r="Q1572" t="s">
        <v>3014</v>
      </c>
      <c r="R1572" t="s">
        <v>2912</v>
      </c>
      <c r="S1572" t="s">
        <v>2853</v>
      </c>
      <c r="T1572">
        <v>58339</v>
      </c>
      <c r="U1572" t="s">
        <v>2854</v>
      </c>
      <c r="V1572" t="s">
        <v>3010</v>
      </c>
      <c r="W1572" t="s">
        <v>3015</v>
      </c>
      <c r="X1572" t="s">
        <v>2931</v>
      </c>
    </row>
    <row r="1573" spans="1:24" hidden="1" x14ac:dyDescent="0.25">
      <c r="A1573">
        <v>10148</v>
      </c>
      <c r="B1573">
        <v>25</v>
      </c>
      <c r="C1573" s="2">
        <v>60.26</v>
      </c>
      <c r="D1573" s="3">
        <v>6</v>
      </c>
      <c r="E1573" s="4">
        <f>Table1[[#This Row],[PRICEEACH]]*Table1[[#This Row],[QUANTITYORDERED]]</f>
        <v>1506.5</v>
      </c>
      <c r="F1573" s="1">
        <v>37873</v>
      </c>
      <c r="G1573" s="12" t="s">
        <v>2848</v>
      </c>
      <c r="H1573">
        <v>3</v>
      </c>
      <c r="I1573">
        <v>9</v>
      </c>
      <c r="J1573" s="3">
        <v>2003</v>
      </c>
      <c r="K1573" s="3" t="s">
        <v>3331</v>
      </c>
      <c r="L1573">
        <v>73</v>
      </c>
      <c r="M1573" t="s">
        <v>3227</v>
      </c>
      <c r="N1573" t="s">
        <v>3016</v>
      </c>
      <c r="O1573" s="11">
        <v>299368555</v>
      </c>
      <c r="P1573" t="s">
        <v>3368</v>
      </c>
      <c r="Q1573" t="s">
        <v>3369</v>
      </c>
      <c r="R1573" t="s">
        <v>2934</v>
      </c>
      <c r="S1573" t="s">
        <v>2894</v>
      </c>
      <c r="T1573">
        <v>2060</v>
      </c>
      <c r="U1573" t="s">
        <v>2895</v>
      </c>
      <c r="V1573" t="s">
        <v>3017</v>
      </c>
      <c r="W1573" t="s">
        <v>3018</v>
      </c>
      <c r="X1573" t="s">
        <v>2857</v>
      </c>
    </row>
    <row r="1574" spans="1:24" hidden="1" x14ac:dyDescent="0.25">
      <c r="A1574">
        <v>10148</v>
      </c>
      <c r="B1574">
        <v>21</v>
      </c>
      <c r="C1574" s="2">
        <v>73.599999999999994</v>
      </c>
      <c r="D1574" s="3">
        <v>4</v>
      </c>
      <c r="E1574" s="4">
        <f>Table1[[#This Row],[PRICEEACH]]*Table1[[#This Row],[QUANTITYORDERED]]</f>
        <v>1545.6</v>
      </c>
      <c r="F1574" s="1">
        <v>37873</v>
      </c>
      <c r="G1574" s="12" t="s">
        <v>2848</v>
      </c>
      <c r="H1574">
        <v>3</v>
      </c>
      <c r="I1574">
        <v>9</v>
      </c>
      <c r="J1574" s="3">
        <v>2003</v>
      </c>
      <c r="K1574" s="3" t="s">
        <v>3331</v>
      </c>
      <c r="L1574">
        <v>90</v>
      </c>
      <c r="M1574" t="s">
        <v>3238</v>
      </c>
      <c r="N1574" t="s">
        <v>3016</v>
      </c>
      <c r="O1574" s="11">
        <v>299368555</v>
      </c>
      <c r="P1574" t="s">
        <v>3368</v>
      </c>
      <c r="Q1574" t="s">
        <v>3369</v>
      </c>
      <c r="R1574" t="s">
        <v>2934</v>
      </c>
      <c r="S1574" t="s">
        <v>2894</v>
      </c>
      <c r="T1574">
        <v>2060</v>
      </c>
      <c r="U1574" t="s">
        <v>2895</v>
      </c>
      <c r="V1574" t="s">
        <v>3017</v>
      </c>
      <c r="W1574" t="s">
        <v>3018</v>
      </c>
      <c r="X1574" t="s">
        <v>2857</v>
      </c>
    </row>
    <row r="1575" spans="1:24" hidden="1" x14ac:dyDescent="0.25">
      <c r="A1575">
        <v>10148</v>
      </c>
      <c r="B1575">
        <v>31</v>
      </c>
      <c r="C1575" s="2">
        <v>73.62</v>
      </c>
      <c r="D1575" s="3">
        <v>5</v>
      </c>
      <c r="E1575" s="4">
        <f>Table1[[#This Row],[PRICEEACH]]*Table1[[#This Row],[QUANTITYORDERED]]</f>
        <v>2282.2200000000003</v>
      </c>
      <c r="F1575" s="1">
        <v>37873</v>
      </c>
      <c r="G1575" s="12" t="s">
        <v>2848</v>
      </c>
      <c r="H1575">
        <v>3</v>
      </c>
      <c r="I1575">
        <v>9</v>
      </c>
      <c r="J1575" s="3">
        <v>2003</v>
      </c>
      <c r="K1575" s="3" t="s">
        <v>3331</v>
      </c>
      <c r="L1575">
        <v>85</v>
      </c>
      <c r="M1575" t="s">
        <v>3244</v>
      </c>
      <c r="N1575" t="s">
        <v>3016</v>
      </c>
      <c r="O1575" s="11">
        <v>299368555</v>
      </c>
      <c r="P1575" t="s">
        <v>3368</v>
      </c>
      <c r="Q1575" t="s">
        <v>3369</v>
      </c>
      <c r="R1575" t="s">
        <v>2934</v>
      </c>
      <c r="S1575" t="s">
        <v>2894</v>
      </c>
      <c r="T1575">
        <v>2060</v>
      </c>
      <c r="U1575" t="s">
        <v>2895</v>
      </c>
      <c r="V1575" t="s">
        <v>3017</v>
      </c>
      <c r="W1575" t="s">
        <v>3018</v>
      </c>
      <c r="X1575" t="s">
        <v>2857</v>
      </c>
    </row>
    <row r="1576" spans="1:24" hidden="1" x14ac:dyDescent="0.25">
      <c r="A1576">
        <v>10148</v>
      </c>
      <c r="B1576">
        <v>23</v>
      </c>
      <c r="C1576" s="2">
        <v>100</v>
      </c>
      <c r="D1576" s="3">
        <v>13</v>
      </c>
      <c r="E1576" s="4">
        <f>Table1[[#This Row],[PRICEEACH]]*Table1[[#This Row],[QUANTITYORDERED]]</f>
        <v>2300</v>
      </c>
      <c r="F1576" s="1">
        <v>37873</v>
      </c>
      <c r="G1576" s="12" t="s">
        <v>2848</v>
      </c>
      <c r="H1576">
        <v>3</v>
      </c>
      <c r="I1576">
        <v>9</v>
      </c>
      <c r="J1576" s="3">
        <v>2003</v>
      </c>
      <c r="K1576" s="3" t="s">
        <v>3331</v>
      </c>
      <c r="L1576">
        <v>141</v>
      </c>
      <c r="M1576" t="s">
        <v>3163</v>
      </c>
      <c r="N1576" t="s">
        <v>3016</v>
      </c>
      <c r="O1576" s="11">
        <v>299368555</v>
      </c>
      <c r="P1576" t="s">
        <v>3368</v>
      </c>
      <c r="Q1576" t="s">
        <v>3369</v>
      </c>
      <c r="R1576" t="s">
        <v>2934</v>
      </c>
      <c r="S1576" t="s">
        <v>2894</v>
      </c>
      <c r="T1576">
        <v>2060</v>
      </c>
      <c r="U1576" t="s">
        <v>2895</v>
      </c>
      <c r="V1576" t="s">
        <v>3017</v>
      </c>
      <c r="W1576" t="s">
        <v>3018</v>
      </c>
      <c r="X1576" t="s">
        <v>2857</v>
      </c>
    </row>
    <row r="1577" spans="1:24" hidden="1" x14ac:dyDescent="0.25">
      <c r="A1577">
        <v>10148</v>
      </c>
      <c r="B1577">
        <v>29</v>
      </c>
      <c r="C1577" s="2">
        <v>81.25</v>
      </c>
      <c r="D1577" s="3">
        <v>2</v>
      </c>
      <c r="E1577" s="4">
        <f>Table1[[#This Row],[PRICEEACH]]*Table1[[#This Row],[QUANTITYORDERED]]</f>
        <v>2356.25</v>
      </c>
      <c r="F1577" s="1">
        <v>37873</v>
      </c>
      <c r="G1577" s="12" t="s">
        <v>2848</v>
      </c>
      <c r="H1577">
        <v>3</v>
      </c>
      <c r="I1577">
        <v>9</v>
      </c>
      <c r="J1577" s="3">
        <v>2003</v>
      </c>
      <c r="K1577" s="3" t="s">
        <v>3331</v>
      </c>
      <c r="L1577">
        <v>71</v>
      </c>
      <c r="M1577" t="s">
        <v>3226</v>
      </c>
      <c r="N1577" t="s">
        <v>3016</v>
      </c>
      <c r="O1577" s="11">
        <v>299368555</v>
      </c>
      <c r="P1577" t="s">
        <v>3368</v>
      </c>
      <c r="Q1577" t="s">
        <v>3369</v>
      </c>
      <c r="R1577" t="s">
        <v>2934</v>
      </c>
      <c r="S1577" t="s">
        <v>2894</v>
      </c>
      <c r="T1577">
        <v>2060</v>
      </c>
      <c r="U1577" t="s">
        <v>2895</v>
      </c>
      <c r="V1577" t="s">
        <v>3017</v>
      </c>
      <c r="W1577" t="s">
        <v>3018</v>
      </c>
      <c r="X1577" t="s">
        <v>2857</v>
      </c>
    </row>
    <row r="1578" spans="1:24" hidden="1" x14ac:dyDescent="0.25">
      <c r="A1578">
        <v>10148</v>
      </c>
      <c r="B1578">
        <v>25</v>
      </c>
      <c r="C1578" s="2">
        <v>100</v>
      </c>
      <c r="D1578" s="3">
        <v>12</v>
      </c>
      <c r="E1578" s="4">
        <f>Table1[[#This Row],[PRICEEACH]]*Table1[[#This Row],[QUANTITYORDERED]]</f>
        <v>2500</v>
      </c>
      <c r="F1578" s="1">
        <v>37873</v>
      </c>
      <c r="G1578" s="12" t="s">
        <v>2848</v>
      </c>
      <c r="H1578">
        <v>3</v>
      </c>
      <c r="I1578">
        <v>9</v>
      </c>
      <c r="J1578" s="3">
        <v>2003</v>
      </c>
      <c r="K1578" s="3" t="s">
        <v>3331</v>
      </c>
      <c r="L1578">
        <v>142</v>
      </c>
      <c r="M1578" t="s">
        <v>3195</v>
      </c>
      <c r="N1578" t="s">
        <v>3016</v>
      </c>
      <c r="O1578" s="11">
        <v>299368555</v>
      </c>
      <c r="P1578" t="s">
        <v>3368</v>
      </c>
      <c r="Q1578" t="s">
        <v>3369</v>
      </c>
      <c r="R1578" t="s">
        <v>2934</v>
      </c>
      <c r="S1578" t="s">
        <v>2894</v>
      </c>
      <c r="T1578">
        <v>2060</v>
      </c>
      <c r="U1578" t="s">
        <v>2895</v>
      </c>
      <c r="V1578" t="s">
        <v>3017</v>
      </c>
      <c r="W1578" t="s">
        <v>3018</v>
      </c>
      <c r="X1578" t="s">
        <v>2867</v>
      </c>
    </row>
    <row r="1579" spans="1:24" hidden="1" x14ac:dyDescent="0.25">
      <c r="A1579">
        <v>10148</v>
      </c>
      <c r="B1579">
        <v>47</v>
      </c>
      <c r="C1579" s="2">
        <v>56.85</v>
      </c>
      <c r="D1579" s="3">
        <v>8</v>
      </c>
      <c r="E1579" s="4">
        <f>Table1[[#This Row],[PRICEEACH]]*Table1[[#This Row],[QUANTITYORDERED]]</f>
        <v>2671.9500000000003</v>
      </c>
      <c r="F1579" s="1">
        <v>37873</v>
      </c>
      <c r="G1579" s="12" t="s">
        <v>2848</v>
      </c>
      <c r="H1579">
        <v>3</v>
      </c>
      <c r="I1579">
        <v>9</v>
      </c>
      <c r="J1579" s="3">
        <v>2003</v>
      </c>
      <c r="K1579" s="3" t="s">
        <v>3331</v>
      </c>
      <c r="L1579">
        <v>50</v>
      </c>
      <c r="M1579" t="s">
        <v>3230</v>
      </c>
      <c r="N1579" t="s">
        <v>3016</v>
      </c>
      <c r="O1579" s="11">
        <v>299368555</v>
      </c>
      <c r="P1579" t="s">
        <v>3368</v>
      </c>
      <c r="Q1579" t="s">
        <v>3369</v>
      </c>
      <c r="R1579" t="s">
        <v>2934</v>
      </c>
      <c r="S1579" t="s">
        <v>2894</v>
      </c>
      <c r="T1579">
        <v>2060</v>
      </c>
      <c r="U1579" t="s">
        <v>2895</v>
      </c>
      <c r="V1579" t="s">
        <v>3017</v>
      </c>
      <c r="W1579" t="s">
        <v>3018</v>
      </c>
      <c r="X1579" t="s">
        <v>2857</v>
      </c>
    </row>
    <row r="1580" spans="1:24" hidden="1" x14ac:dyDescent="0.25">
      <c r="A1580">
        <v>10148</v>
      </c>
      <c r="B1580">
        <v>27</v>
      </c>
      <c r="C1580" s="2">
        <v>100</v>
      </c>
      <c r="D1580" s="3">
        <v>10</v>
      </c>
      <c r="E1580" s="4">
        <f>Table1[[#This Row],[PRICEEACH]]*Table1[[#This Row],[QUANTITYORDERED]]</f>
        <v>2700</v>
      </c>
      <c r="F1580" s="1">
        <v>37873</v>
      </c>
      <c r="G1580" s="12" t="s">
        <v>2848</v>
      </c>
      <c r="H1580">
        <v>3</v>
      </c>
      <c r="I1580">
        <v>9</v>
      </c>
      <c r="J1580" s="3">
        <v>2003</v>
      </c>
      <c r="K1580" s="3" t="s">
        <v>3331</v>
      </c>
      <c r="L1580">
        <v>132</v>
      </c>
      <c r="M1580" t="s">
        <v>3204</v>
      </c>
      <c r="N1580" t="s">
        <v>3016</v>
      </c>
      <c r="O1580" s="11">
        <v>299368555</v>
      </c>
      <c r="P1580" t="s">
        <v>3368</v>
      </c>
      <c r="Q1580" t="s">
        <v>3369</v>
      </c>
      <c r="R1580" t="s">
        <v>2934</v>
      </c>
      <c r="S1580" t="s">
        <v>2894</v>
      </c>
      <c r="T1580">
        <v>2060</v>
      </c>
      <c r="U1580" t="s">
        <v>2895</v>
      </c>
      <c r="V1580" t="s">
        <v>3017</v>
      </c>
      <c r="W1580" t="s">
        <v>3018</v>
      </c>
      <c r="X1580" t="s">
        <v>2867</v>
      </c>
    </row>
    <row r="1581" spans="1:24" hidden="1" x14ac:dyDescent="0.25">
      <c r="A1581">
        <v>10148</v>
      </c>
      <c r="B1581">
        <v>27</v>
      </c>
      <c r="C1581" s="2">
        <v>100</v>
      </c>
      <c r="D1581" s="3">
        <v>7</v>
      </c>
      <c r="E1581" s="4">
        <f>Table1[[#This Row],[PRICEEACH]]*Table1[[#This Row],[QUANTITYORDERED]]</f>
        <v>2700</v>
      </c>
      <c r="F1581" s="1">
        <v>37873</v>
      </c>
      <c r="G1581" s="12" t="s">
        <v>2848</v>
      </c>
      <c r="H1581">
        <v>3</v>
      </c>
      <c r="I1581">
        <v>9</v>
      </c>
      <c r="J1581" s="3">
        <v>2003</v>
      </c>
      <c r="K1581" s="3" t="s">
        <v>3331</v>
      </c>
      <c r="L1581">
        <v>107</v>
      </c>
      <c r="M1581" t="s">
        <v>3247</v>
      </c>
      <c r="N1581" t="s">
        <v>3016</v>
      </c>
      <c r="O1581" s="11">
        <v>299368555</v>
      </c>
      <c r="P1581" t="s">
        <v>3368</v>
      </c>
      <c r="Q1581" t="s">
        <v>3369</v>
      </c>
      <c r="R1581" t="s">
        <v>2934</v>
      </c>
      <c r="S1581" t="s">
        <v>2894</v>
      </c>
      <c r="T1581">
        <v>2060</v>
      </c>
      <c r="U1581" t="s">
        <v>2895</v>
      </c>
      <c r="V1581" t="s">
        <v>3017</v>
      </c>
      <c r="W1581" t="s">
        <v>3018</v>
      </c>
      <c r="X1581" t="s">
        <v>2867</v>
      </c>
    </row>
    <row r="1582" spans="1:24" hidden="1" x14ac:dyDescent="0.25">
      <c r="A1582">
        <v>10148</v>
      </c>
      <c r="B1582">
        <v>28</v>
      </c>
      <c r="C1582" s="2">
        <v>100</v>
      </c>
      <c r="D1582" s="3">
        <v>11</v>
      </c>
      <c r="E1582" s="4">
        <f>Table1[[#This Row],[PRICEEACH]]*Table1[[#This Row],[QUANTITYORDERED]]</f>
        <v>2800</v>
      </c>
      <c r="F1582" s="1">
        <v>37873</v>
      </c>
      <c r="G1582" s="12" t="s">
        <v>2848</v>
      </c>
      <c r="H1582">
        <v>3</v>
      </c>
      <c r="I1582">
        <v>9</v>
      </c>
      <c r="J1582" s="3">
        <v>2003</v>
      </c>
      <c r="K1582" s="3" t="s">
        <v>3331</v>
      </c>
      <c r="L1582">
        <v>141</v>
      </c>
      <c r="M1582" t="s">
        <v>3217</v>
      </c>
      <c r="N1582" t="s">
        <v>3016</v>
      </c>
      <c r="O1582" s="11">
        <v>299368555</v>
      </c>
      <c r="P1582" t="s">
        <v>3368</v>
      </c>
      <c r="Q1582" t="s">
        <v>3369</v>
      </c>
      <c r="R1582" t="s">
        <v>2934</v>
      </c>
      <c r="S1582" t="s">
        <v>2894</v>
      </c>
      <c r="T1582">
        <v>2060</v>
      </c>
      <c r="U1582" t="s">
        <v>2895</v>
      </c>
      <c r="V1582" t="s">
        <v>3017</v>
      </c>
      <c r="W1582" t="s">
        <v>3018</v>
      </c>
      <c r="X1582" t="s">
        <v>2867</v>
      </c>
    </row>
    <row r="1583" spans="1:24" hidden="1" x14ac:dyDescent="0.25">
      <c r="A1583">
        <v>10148</v>
      </c>
      <c r="B1583">
        <v>32</v>
      </c>
      <c r="C1583" s="2">
        <v>100</v>
      </c>
      <c r="D1583" s="3">
        <v>14</v>
      </c>
      <c r="E1583" s="4">
        <f>Table1[[#This Row],[PRICEEACH]]*Table1[[#This Row],[QUANTITYORDERED]]</f>
        <v>3200</v>
      </c>
      <c r="F1583" s="1">
        <v>37873</v>
      </c>
      <c r="G1583" s="12" t="s">
        <v>2848</v>
      </c>
      <c r="H1583">
        <v>3</v>
      </c>
      <c r="I1583">
        <v>9</v>
      </c>
      <c r="J1583" s="3">
        <v>2003</v>
      </c>
      <c r="K1583" s="3" t="s">
        <v>3331</v>
      </c>
      <c r="L1583">
        <v>169</v>
      </c>
      <c r="M1583" t="s">
        <v>3211</v>
      </c>
      <c r="N1583" t="s">
        <v>3016</v>
      </c>
      <c r="O1583" s="11">
        <v>299368555</v>
      </c>
      <c r="P1583" t="s">
        <v>3368</v>
      </c>
      <c r="Q1583" t="s">
        <v>3369</v>
      </c>
      <c r="R1583" t="s">
        <v>2934</v>
      </c>
      <c r="S1583" t="s">
        <v>2894</v>
      </c>
      <c r="T1583">
        <v>2060</v>
      </c>
      <c r="U1583" t="s">
        <v>2895</v>
      </c>
      <c r="V1583" t="s">
        <v>3017</v>
      </c>
      <c r="W1583" t="s">
        <v>3018</v>
      </c>
      <c r="X1583" t="s">
        <v>2867</v>
      </c>
    </row>
    <row r="1584" spans="1:24" hidden="1" x14ac:dyDescent="0.25">
      <c r="A1584">
        <v>10148</v>
      </c>
      <c r="B1584">
        <v>34</v>
      </c>
      <c r="C1584" s="2">
        <v>100</v>
      </c>
      <c r="D1584" s="3">
        <v>1</v>
      </c>
      <c r="E1584" s="4">
        <f>Table1[[#This Row],[PRICEEACH]]*Table1[[#This Row],[QUANTITYORDERED]]</f>
        <v>3400</v>
      </c>
      <c r="F1584" s="1">
        <v>37873</v>
      </c>
      <c r="G1584" s="12" t="s">
        <v>2848</v>
      </c>
      <c r="H1584">
        <v>3</v>
      </c>
      <c r="I1584">
        <v>9</v>
      </c>
      <c r="J1584" s="3">
        <v>2003</v>
      </c>
      <c r="K1584" s="3" t="s">
        <v>3468</v>
      </c>
      <c r="L1584">
        <v>92</v>
      </c>
      <c r="M1584" t="s">
        <v>3221</v>
      </c>
      <c r="N1584" t="s">
        <v>3016</v>
      </c>
      <c r="O1584" s="11">
        <v>299368555</v>
      </c>
      <c r="P1584" t="s">
        <v>3368</v>
      </c>
      <c r="Q1584" t="s">
        <v>3369</v>
      </c>
      <c r="R1584" t="s">
        <v>2934</v>
      </c>
      <c r="S1584" t="s">
        <v>2894</v>
      </c>
      <c r="T1584">
        <v>2060</v>
      </c>
      <c r="U1584" t="s">
        <v>2895</v>
      </c>
      <c r="V1584" t="s">
        <v>3017</v>
      </c>
      <c r="W1584" t="s">
        <v>3018</v>
      </c>
      <c r="X1584" t="s">
        <v>2867</v>
      </c>
    </row>
    <row r="1585" spans="1:24" hidden="1" x14ac:dyDescent="0.25">
      <c r="A1585">
        <v>10148</v>
      </c>
      <c r="B1585">
        <v>34</v>
      </c>
      <c r="C1585" s="2">
        <v>100</v>
      </c>
      <c r="D1585" s="3">
        <v>3</v>
      </c>
      <c r="E1585" s="4">
        <f>Table1[[#This Row],[PRICEEACH]]*Table1[[#This Row],[QUANTITYORDERED]]</f>
        <v>3400</v>
      </c>
      <c r="F1585" s="1">
        <v>37873</v>
      </c>
      <c r="G1585" s="12" t="s">
        <v>2848</v>
      </c>
      <c r="H1585">
        <v>3</v>
      </c>
      <c r="I1585">
        <v>9</v>
      </c>
      <c r="J1585" s="3">
        <v>2003</v>
      </c>
      <c r="K1585" s="3" t="s">
        <v>3331</v>
      </c>
      <c r="L1585">
        <v>117</v>
      </c>
      <c r="M1585" t="s">
        <v>3241</v>
      </c>
      <c r="N1585" t="s">
        <v>3016</v>
      </c>
      <c r="O1585" s="11">
        <v>299368555</v>
      </c>
      <c r="P1585" t="s">
        <v>3368</v>
      </c>
      <c r="Q1585" t="s">
        <v>3369</v>
      </c>
      <c r="R1585" t="s">
        <v>2934</v>
      </c>
      <c r="S1585" t="s">
        <v>2894</v>
      </c>
      <c r="T1585">
        <v>2060</v>
      </c>
      <c r="U1585" t="s">
        <v>2895</v>
      </c>
      <c r="V1585" t="s">
        <v>3017</v>
      </c>
      <c r="W1585" t="s">
        <v>3018</v>
      </c>
      <c r="X1585" t="s">
        <v>2867</v>
      </c>
    </row>
    <row r="1586" spans="1:24" hidden="1" x14ac:dyDescent="0.25">
      <c r="A1586">
        <v>10148</v>
      </c>
      <c r="B1586">
        <v>47</v>
      </c>
      <c r="C1586" s="2">
        <v>100</v>
      </c>
      <c r="D1586" s="3">
        <v>9</v>
      </c>
      <c r="E1586" s="4">
        <f>Table1[[#This Row],[PRICEEACH]]*Table1[[#This Row],[QUANTITYORDERED]]</f>
        <v>4700</v>
      </c>
      <c r="F1586" s="1">
        <v>37873</v>
      </c>
      <c r="G1586" s="12" t="s">
        <v>2848</v>
      </c>
      <c r="H1586">
        <v>3</v>
      </c>
      <c r="I1586">
        <v>9</v>
      </c>
      <c r="J1586" s="3">
        <v>2003</v>
      </c>
      <c r="K1586" s="3" t="s">
        <v>3331</v>
      </c>
      <c r="L1586">
        <v>124</v>
      </c>
      <c r="M1586" t="s">
        <v>3180</v>
      </c>
      <c r="N1586" t="s">
        <v>3016</v>
      </c>
      <c r="O1586" s="11">
        <v>299368555</v>
      </c>
      <c r="P1586" t="s">
        <v>3368</v>
      </c>
      <c r="Q1586" t="s">
        <v>3369</v>
      </c>
      <c r="R1586" t="s">
        <v>2934</v>
      </c>
      <c r="S1586" t="s">
        <v>2894</v>
      </c>
      <c r="T1586">
        <v>2060</v>
      </c>
      <c r="U1586" t="s">
        <v>2895</v>
      </c>
      <c r="V1586" t="s">
        <v>3017</v>
      </c>
      <c r="W1586" t="s">
        <v>3018</v>
      </c>
      <c r="X1586" t="s">
        <v>2867</v>
      </c>
    </row>
    <row r="1587" spans="1:24" hidden="1" x14ac:dyDescent="0.25">
      <c r="A1587">
        <v>10149</v>
      </c>
      <c r="B1587">
        <v>26</v>
      </c>
      <c r="C1587" s="2">
        <v>38.979999999999997</v>
      </c>
      <c r="D1587" s="3">
        <v>9</v>
      </c>
      <c r="E1587" s="4">
        <f>Table1[[#This Row],[PRICEEACH]]*Table1[[#This Row],[QUANTITYORDERED]]</f>
        <v>1013.4799999999999</v>
      </c>
      <c r="F1587" s="1">
        <v>37873</v>
      </c>
      <c r="G1587" s="12" t="s">
        <v>2848</v>
      </c>
      <c r="H1587">
        <v>3</v>
      </c>
      <c r="I1587">
        <v>9</v>
      </c>
      <c r="J1587" s="3">
        <v>2003</v>
      </c>
      <c r="K1587" s="3" t="s">
        <v>3468</v>
      </c>
      <c r="L1587">
        <v>41</v>
      </c>
      <c r="M1587" t="s">
        <v>3251</v>
      </c>
      <c r="N1587" t="s">
        <v>3461</v>
      </c>
      <c r="O1587" s="10">
        <v>4155554312</v>
      </c>
      <c r="P1587" t="s">
        <v>3462</v>
      </c>
      <c r="Q1587" t="s">
        <v>2970</v>
      </c>
      <c r="R1587" t="s">
        <v>2870</v>
      </c>
      <c r="S1587" t="s">
        <v>2853</v>
      </c>
      <c r="T1587">
        <v>94217</v>
      </c>
      <c r="U1587" t="s">
        <v>2854</v>
      </c>
      <c r="V1587" t="s">
        <v>3155</v>
      </c>
      <c r="W1587" t="s">
        <v>3078</v>
      </c>
      <c r="X1587" t="s">
        <v>2857</v>
      </c>
    </row>
    <row r="1588" spans="1:24" hidden="1" x14ac:dyDescent="0.25">
      <c r="A1588">
        <v>10149</v>
      </c>
      <c r="B1588">
        <v>36</v>
      </c>
      <c r="C1588" s="2">
        <v>33.19</v>
      </c>
      <c r="D1588" s="3">
        <v>7</v>
      </c>
      <c r="E1588" s="4">
        <f>Table1[[#This Row],[PRICEEACH]]*Table1[[#This Row],[QUANTITYORDERED]]</f>
        <v>1194.8399999999999</v>
      </c>
      <c r="F1588" s="1">
        <v>37873</v>
      </c>
      <c r="G1588" s="12" t="s">
        <v>2848</v>
      </c>
      <c r="H1588">
        <v>3</v>
      </c>
      <c r="I1588">
        <v>9</v>
      </c>
      <c r="J1588" s="3">
        <v>2003</v>
      </c>
      <c r="K1588" s="3" t="s">
        <v>3468</v>
      </c>
      <c r="L1588">
        <v>33</v>
      </c>
      <c r="M1588" t="s">
        <v>3232</v>
      </c>
      <c r="N1588" t="s">
        <v>3461</v>
      </c>
      <c r="O1588" s="10">
        <v>4155554312</v>
      </c>
      <c r="P1588" t="s">
        <v>3462</v>
      </c>
      <c r="Q1588" t="s">
        <v>2970</v>
      </c>
      <c r="R1588" t="s">
        <v>2870</v>
      </c>
      <c r="S1588" t="s">
        <v>2853</v>
      </c>
      <c r="T1588">
        <v>94217</v>
      </c>
      <c r="U1588" t="s">
        <v>2854</v>
      </c>
      <c r="V1588" t="s">
        <v>3155</v>
      </c>
      <c r="W1588" t="s">
        <v>3078</v>
      </c>
      <c r="X1588" t="s">
        <v>2857</v>
      </c>
    </row>
    <row r="1589" spans="1:24" hidden="1" x14ac:dyDescent="0.25">
      <c r="A1589">
        <v>10149</v>
      </c>
      <c r="B1589">
        <v>24</v>
      </c>
      <c r="C1589" s="2">
        <v>62.36</v>
      </c>
      <c r="D1589" s="3">
        <v>10</v>
      </c>
      <c r="E1589" s="4">
        <f>Table1[[#This Row],[PRICEEACH]]*Table1[[#This Row],[QUANTITYORDERED]]</f>
        <v>1496.6399999999999</v>
      </c>
      <c r="F1589" s="1">
        <v>37873</v>
      </c>
      <c r="G1589" s="12" t="s">
        <v>2848</v>
      </c>
      <c r="H1589">
        <v>3</v>
      </c>
      <c r="I1589">
        <v>9</v>
      </c>
      <c r="J1589" s="3">
        <v>2003</v>
      </c>
      <c r="K1589" s="3" t="s">
        <v>3468</v>
      </c>
      <c r="L1589">
        <v>60</v>
      </c>
      <c r="M1589" t="s">
        <v>3197</v>
      </c>
      <c r="N1589" t="s">
        <v>3461</v>
      </c>
      <c r="O1589" s="10">
        <v>4155554312</v>
      </c>
      <c r="P1589" t="s">
        <v>3462</v>
      </c>
      <c r="Q1589" t="s">
        <v>2970</v>
      </c>
      <c r="R1589" t="s">
        <v>2870</v>
      </c>
      <c r="S1589" t="s">
        <v>2853</v>
      </c>
      <c r="T1589">
        <v>94217</v>
      </c>
      <c r="U1589" t="s">
        <v>2854</v>
      </c>
      <c r="V1589" t="s">
        <v>3155</v>
      </c>
      <c r="W1589" t="s">
        <v>3078</v>
      </c>
      <c r="X1589" t="s">
        <v>2857</v>
      </c>
    </row>
    <row r="1590" spans="1:24" hidden="1" x14ac:dyDescent="0.25">
      <c r="A1590">
        <v>10149</v>
      </c>
      <c r="B1590">
        <v>30</v>
      </c>
      <c r="C1590" s="2">
        <v>58.22</v>
      </c>
      <c r="D1590" s="3">
        <v>3</v>
      </c>
      <c r="E1590" s="4">
        <f>Table1[[#This Row],[PRICEEACH]]*Table1[[#This Row],[QUANTITYORDERED]]</f>
        <v>1746.6</v>
      </c>
      <c r="F1590" s="1">
        <v>37873</v>
      </c>
      <c r="G1590" s="12" t="s">
        <v>2848</v>
      </c>
      <c r="H1590">
        <v>3</v>
      </c>
      <c r="I1590">
        <v>9</v>
      </c>
      <c r="J1590" s="3">
        <v>2003</v>
      </c>
      <c r="K1590" s="3" t="s">
        <v>3468</v>
      </c>
      <c r="L1590">
        <v>53</v>
      </c>
      <c r="M1590" t="s">
        <v>3179</v>
      </c>
      <c r="N1590" t="s">
        <v>3461</v>
      </c>
      <c r="O1590" s="10">
        <v>4155554312</v>
      </c>
      <c r="P1590" t="s">
        <v>3462</v>
      </c>
      <c r="Q1590" t="s">
        <v>2970</v>
      </c>
      <c r="R1590" t="s">
        <v>2870</v>
      </c>
      <c r="S1590" t="s">
        <v>2853</v>
      </c>
      <c r="T1590">
        <v>94217</v>
      </c>
      <c r="U1590" t="s">
        <v>2854</v>
      </c>
      <c r="V1590" t="s">
        <v>3155</v>
      </c>
      <c r="W1590" t="s">
        <v>3078</v>
      </c>
      <c r="X1590" t="s">
        <v>2857</v>
      </c>
    </row>
    <row r="1591" spans="1:24" hidden="1" x14ac:dyDescent="0.25">
      <c r="A1591">
        <v>10149</v>
      </c>
      <c r="B1591">
        <v>20</v>
      </c>
      <c r="C1591" s="2">
        <v>90.57</v>
      </c>
      <c r="D1591" s="3">
        <v>1</v>
      </c>
      <c r="E1591" s="4">
        <f>Table1[[#This Row],[PRICEEACH]]*Table1[[#This Row],[QUANTITYORDERED]]</f>
        <v>1811.3999999999999</v>
      </c>
      <c r="F1591" s="1">
        <v>37873</v>
      </c>
      <c r="G1591" s="12" t="s">
        <v>2848</v>
      </c>
      <c r="H1591">
        <v>3</v>
      </c>
      <c r="I1591">
        <v>9</v>
      </c>
      <c r="J1591" s="3">
        <v>2003</v>
      </c>
      <c r="K1591" s="3" t="s">
        <v>3468</v>
      </c>
      <c r="L1591">
        <v>97</v>
      </c>
      <c r="M1591" t="s">
        <v>3253</v>
      </c>
      <c r="N1591" t="s">
        <v>3461</v>
      </c>
      <c r="O1591" s="10">
        <v>4155554312</v>
      </c>
      <c r="P1591" t="s">
        <v>3462</v>
      </c>
      <c r="Q1591" t="s">
        <v>2970</v>
      </c>
      <c r="R1591" t="s">
        <v>2870</v>
      </c>
      <c r="S1591" t="s">
        <v>2853</v>
      </c>
      <c r="T1591">
        <v>94217</v>
      </c>
      <c r="U1591" t="s">
        <v>2854</v>
      </c>
      <c r="V1591" t="s">
        <v>3155</v>
      </c>
      <c r="W1591" t="s">
        <v>3078</v>
      </c>
      <c r="X1591" t="s">
        <v>2857</v>
      </c>
    </row>
    <row r="1592" spans="1:24" hidden="1" x14ac:dyDescent="0.25">
      <c r="A1592">
        <v>10149</v>
      </c>
      <c r="B1592">
        <v>23</v>
      </c>
      <c r="C1592" s="2">
        <v>100</v>
      </c>
      <c r="D1592" s="3">
        <v>5</v>
      </c>
      <c r="E1592" s="4">
        <f>Table1[[#This Row],[PRICEEACH]]*Table1[[#This Row],[QUANTITYORDERED]]</f>
        <v>2300</v>
      </c>
      <c r="F1592" s="1">
        <v>37873</v>
      </c>
      <c r="G1592" s="12" t="s">
        <v>2848</v>
      </c>
      <c r="H1592">
        <v>3</v>
      </c>
      <c r="I1592">
        <v>9</v>
      </c>
      <c r="J1592" s="3">
        <v>2003</v>
      </c>
      <c r="K1592" s="3" t="s">
        <v>3468</v>
      </c>
      <c r="L1592">
        <v>168</v>
      </c>
      <c r="M1592" t="s">
        <v>3203</v>
      </c>
      <c r="N1592" t="s">
        <v>3461</v>
      </c>
      <c r="O1592" s="10">
        <v>4155554312</v>
      </c>
      <c r="P1592" t="s">
        <v>3462</v>
      </c>
      <c r="Q1592" t="s">
        <v>2970</v>
      </c>
      <c r="R1592" t="s">
        <v>2870</v>
      </c>
      <c r="S1592" t="s">
        <v>2853</v>
      </c>
      <c r="T1592">
        <v>94217</v>
      </c>
      <c r="U1592" t="s">
        <v>2854</v>
      </c>
      <c r="V1592" t="s">
        <v>3155</v>
      </c>
      <c r="W1592" t="s">
        <v>3078</v>
      </c>
      <c r="X1592" t="s">
        <v>2867</v>
      </c>
    </row>
    <row r="1593" spans="1:24" hidden="1" x14ac:dyDescent="0.25">
      <c r="A1593">
        <v>10149</v>
      </c>
      <c r="B1593">
        <v>49</v>
      </c>
      <c r="C1593" s="2">
        <v>49.28</v>
      </c>
      <c r="D1593" s="3">
        <v>6</v>
      </c>
      <c r="E1593" s="4">
        <f>Table1[[#This Row],[PRICEEACH]]*Table1[[#This Row],[QUANTITYORDERED]]</f>
        <v>2414.7200000000003</v>
      </c>
      <c r="F1593" s="1">
        <v>37873</v>
      </c>
      <c r="G1593" s="12" t="s">
        <v>2848</v>
      </c>
      <c r="H1593">
        <v>3</v>
      </c>
      <c r="I1593">
        <v>9</v>
      </c>
      <c r="J1593" s="3">
        <v>2003</v>
      </c>
      <c r="K1593" s="3" t="s">
        <v>3468</v>
      </c>
      <c r="L1593">
        <v>44</v>
      </c>
      <c r="M1593" t="s">
        <v>3235</v>
      </c>
      <c r="N1593" t="s">
        <v>3461</v>
      </c>
      <c r="O1593" s="10">
        <v>4155554312</v>
      </c>
      <c r="P1593" t="s">
        <v>3462</v>
      </c>
      <c r="Q1593" t="s">
        <v>2970</v>
      </c>
      <c r="R1593" t="s">
        <v>2870</v>
      </c>
      <c r="S1593" t="s">
        <v>2853</v>
      </c>
      <c r="T1593">
        <v>94217</v>
      </c>
      <c r="U1593" t="s">
        <v>2854</v>
      </c>
      <c r="V1593" t="s">
        <v>3155</v>
      </c>
      <c r="W1593" t="s">
        <v>3078</v>
      </c>
      <c r="X1593" t="s">
        <v>2857</v>
      </c>
    </row>
    <row r="1594" spans="1:24" hidden="1" x14ac:dyDescent="0.25">
      <c r="A1594">
        <v>10149</v>
      </c>
      <c r="B1594">
        <v>33</v>
      </c>
      <c r="C1594" s="2">
        <v>100</v>
      </c>
      <c r="D1594" s="3">
        <v>8</v>
      </c>
      <c r="E1594" s="4">
        <f>Table1[[#This Row],[PRICEEACH]]*Table1[[#This Row],[QUANTITYORDERED]]</f>
        <v>3300</v>
      </c>
      <c r="F1594" s="1">
        <v>37873</v>
      </c>
      <c r="G1594" s="12" t="s">
        <v>2848</v>
      </c>
      <c r="H1594">
        <v>3</v>
      </c>
      <c r="I1594">
        <v>9</v>
      </c>
      <c r="J1594" s="3">
        <v>2003</v>
      </c>
      <c r="K1594" s="3" t="s">
        <v>3468</v>
      </c>
      <c r="L1594">
        <v>127</v>
      </c>
      <c r="M1594" t="s">
        <v>3199</v>
      </c>
      <c r="N1594" t="s">
        <v>3461</v>
      </c>
      <c r="O1594" s="10">
        <v>4155554312</v>
      </c>
      <c r="P1594" t="s">
        <v>3462</v>
      </c>
      <c r="Q1594" t="s">
        <v>2970</v>
      </c>
      <c r="R1594" t="s">
        <v>2870</v>
      </c>
      <c r="S1594" t="s">
        <v>2853</v>
      </c>
      <c r="T1594">
        <v>94217</v>
      </c>
      <c r="U1594" t="s">
        <v>2854</v>
      </c>
      <c r="V1594" t="s">
        <v>3155</v>
      </c>
      <c r="W1594" t="s">
        <v>3078</v>
      </c>
      <c r="X1594" t="s">
        <v>2867</v>
      </c>
    </row>
    <row r="1595" spans="1:24" hidden="1" x14ac:dyDescent="0.25">
      <c r="A1595">
        <v>10149</v>
      </c>
      <c r="B1595">
        <v>34</v>
      </c>
      <c r="C1595" s="2">
        <v>100</v>
      </c>
      <c r="D1595" s="3">
        <v>11</v>
      </c>
      <c r="E1595" s="4">
        <f>Table1[[#This Row],[PRICEEACH]]*Table1[[#This Row],[QUANTITYORDERED]]</f>
        <v>3400</v>
      </c>
      <c r="F1595" s="1">
        <v>37873</v>
      </c>
      <c r="G1595" s="12" t="s">
        <v>2848</v>
      </c>
      <c r="H1595">
        <v>3</v>
      </c>
      <c r="I1595">
        <v>9</v>
      </c>
      <c r="J1595" s="3">
        <v>2003</v>
      </c>
      <c r="K1595" s="3" t="s">
        <v>3468</v>
      </c>
      <c r="L1595">
        <v>170</v>
      </c>
      <c r="M1595" t="s">
        <v>3193</v>
      </c>
      <c r="N1595" t="s">
        <v>3461</v>
      </c>
      <c r="O1595" s="10">
        <v>4155554312</v>
      </c>
      <c r="P1595" t="s">
        <v>3462</v>
      </c>
      <c r="Q1595" t="s">
        <v>2970</v>
      </c>
      <c r="R1595" t="s">
        <v>2870</v>
      </c>
      <c r="S1595" t="s">
        <v>2853</v>
      </c>
      <c r="T1595">
        <v>94217</v>
      </c>
      <c r="U1595" t="s">
        <v>2854</v>
      </c>
      <c r="V1595" t="s">
        <v>3155</v>
      </c>
      <c r="W1595" t="s">
        <v>3078</v>
      </c>
      <c r="X1595" t="s">
        <v>2867</v>
      </c>
    </row>
    <row r="1596" spans="1:24" hidden="1" x14ac:dyDescent="0.25">
      <c r="A1596">
        <v>10149</v>
      </c>
      <c r="B1596">
        <v>42</v>
      </c>
      <c r="C1596" s="2">
        <v>94.25</v>
      </c>
      <c r="D1596" s="3">
        <v>2</v>
      </c>
      <c r="E1596" s="4">
        <f>Table1[[#This Row],[PRICEEACH]]*Table1[[#This Row],[QUANTITYORDERED]]</f>
        <v>3958.5</v>
      </c>
      <c r="F1596" s="1">
        <v>37873</v>
      </c>
      <c r="G1596" s="12" t="s">
        <v>2848</v>
      </c>
      <c r="H1596">
        <v>3</v>
      </c>
      <c r="I1596">
        <v>9</v>
      </c>
      <c r="J1596" s="3">
        <v>2003</v>
      </c>
      <c r="K1596" s="3" t="s">
        <v>3468</v>
      </c>
      <c r="L1596">
        <v>99</v>
      </c>
      <c r="M1596" t="s">
        <v>3215</v>
      </c>
      <c r="N1596" t="s">
        <v>3461</v>
      </c>
      <c r="O1596" s="10">
        <v>4155554312</v>
      </c>
      <c r="P1596" t="s">
        <v>3462</v>
      </c>
      <c r="Q1596" t="s">
        <v>2970</v>
      </c>
      <c r="R1596" t="s">
        <v>2870</v>
      </c>
      <c r="S1596" t="s">
        <v>2853</v>
      </c>
      <c r="T1596">
        <v>94217</v>
      </c>
      <c r="U1596" t="s">
        <v>2854</v>
      </c>
      <c r="V1596" t="s">
        <v>3155</v>
      </c>
      <c r="W1596" t="s">
        <v>3078</v>
      </c>
      <c r="X1596" t="s">
        <v>2867</v>
      </c>
    </row>
    <row r="1597" spans="1:24" hidden="1" x14ac:dyDescent="0.25">
      <c r="A1597">
        <v>10149</v>
      </c>
      <c r="B1597">
        <v>50</v>
      </c>
      <c r="C1597" s="2">
        <v>100</v>
      </c>
      <c r="D1597" s="3">
        <v>4</v>
      </c>
      <c r="E1597" s="4">
        <f>Table1[[#This Row],[PRICEEACH]]*Table1[[#This Row],[QUANTITYORDERED]]</f>
        <v>5000</v>
      </c>
      <c r="F1597" s="1">
        <v>37873</v>
      </c>
      <c r="G1597" s="12" t="s">
        <v>2848</v>
      </c>
      <c r="H1597">
        <v>3</v>
      </c>
      <c r="I1597">
        <v>9</v>
      </c>
      <c r="J1597" s="3">
        <v>2003</v>
      </c>
      <c r="K1597" s="3" t="s">
        <v>3468</v>
      </c>
      <c r="L1597">
        <v>102</v>
      </c>
      <c r="M1597" t="s">
        <v>3170</v>
      </c>
      <c r="N1597" t="s">
        <v>3461</v>
      </c>
      <c r="O1597" s="10">
        <v>4155554312</v>
      </c>
      <c r="P1597" t="s">
        <v>3462</v>
      </c>
      <c r="Q1597" t="s">
        <v>2970</v>
      </c>
      <c r="R1597" t="s">
        <v>2870</v>
      </c>
      <c r="S1597" t="s">
        <v>2853</v>
      </c>
      <c r="T1597">
        <v>94217</v>
      </c>
      <c r="U1597" t="s">
        <v>2854</v>
      </c>
      <c r="V1597" t="s">
        <v>3155</v>
      </c>
      <c r="W1597" t="s">
        <v>3078</v>
      </c>
      <c r="X1597" t="s">
        <v>2867</v>
      </c>
    </row>
    <row r="1598" spans="1:24" hidden="1" x14ac:dyDescent="0.25">
      <c r="A1598">
        <v>10150</v>
      </c>
      <c r="B1598">
        <v>30</v>
      </c>
      <c r="C1598" s="2">
        <v>42.76</v>
      </c>
      <c r="D1598" s="3">
        <v>6</v>
      </c>
      <c r="E1598" s="4">
        <f>Table1[[#This Row],[PRICEEACH]]*Table1[[#This Row],[QUANTITYORDERED]]</f>
        <v>1282.8</v>
      </c>
      <c r="F1598" s="1">
        <v>37873</v>
      </c>
      <c r="G1598" s="12" t="s">
        <v>2848</v>
      </c>
      <c r="H1598">
        <v>3</v>
      </c>
      <c r="I1598">
        <v>9</v>
      </c>
      <c r="J1598" s="3">
        <v>2003</v>
      </c>
      <c r="K1598" s="3" t="s">
        <v>3468</v>
      </c>
      <c r="L1598">
        <v>50</v>
      </c>
      <c r="M1598" t="s">
        <v>3224</v>
      </c>
      <c r="N1598" t="s">
        <v>2961</v>
      </c>
      <c r="O1598" s="11">
        <v>652217555</v>
      </c>
      <c r="P1598" t="s">
        <v>2962</v>
      </c>
      <c r="Q1598" t="s">
        <v>2963</v>
      </c>
      <c r="R1598" t="s">
        <v>2963</v>
      </c>
      <c r="S1598" t="s">
        <v>2963</v>
      </c>
      <c r="T1598">
        <v>79903</v>
      </c>
      <c r="U1598" t="s">
        <v>2964</v>
      </c>
      <c r="V1598" t="s">
        <v>2965</v>
      </c>
      <c r="W1598" t="s">
        <v>2966</v>
      </c>
      <c r="X1598" t="s">
        <v>2857</v>
      </c>
    </row>
    <row r="1599" spans="1:24" hidden="1" x14ac:dyDescent="0.25">
      <c r="A1599">
        <v>10150</v>
      </c>
      <c r="B1599">
        <v>30</v>
      </c>
      <c r="C1599" s="2">
        <v>49.97</v>
      </c>
      <c r="D1599" s="3">
        <v>11</v>
      </c>
      <c r="E1599" s="4">
        <f>Table1[[#This Row],[PRICEEACH]]*Table1[[#This Row],[QUANTITYORDERED]]</f>
        <v>1499.1</v>
      </c>
      <c r="F1599" s="1">
        <v>37873</v>
      </c>
      <c r="G1599" s="12" t="s">
        <v>2848</v>
      </c>
      <c r="H1599">
        <v>3</v>
      </c>
      <c r="I1599">
        <v>9</v>
      </c>
      <c r="J1599" s="3">
        <v>2003</v>
      </c>
      <c r="K1599" s="3" t="s">
        <v>3468</v>
      </c>
      <c r="L1599">
        <v>62</v>
      </c>
      <c r="M1599" t="s">
        <v>3206</v>
      </c>
      <c r="N1599" t="s">
        <v>2961</v>
      </c>
      <c r="O1599" s="11">
        <v>652217555</v>
      </c>
      <c r="P1599" t="s">
        <v>2962</v>
      </c>
      <c r="Q1599" t="s">
        <v>2963</v>
      </c>
      <c r="R1599" t="s">
        <v>2963</v>
      </c>
      <c r="S1599" t="s">
        <v>2963</v>
      </c>
      <c r="T1599">
        <v>79903</v>
      </c>
      <c r="U1599" t="s">
        <v>2964</v>
      </c>
      <c r="V1599" t="s">
        <v>2965</v>
      </c>
      <c r="W1599" t="s">
        <v>2966</v>
      </c>
      <c r="X1599" t="s">
        <v>2857</v>
      </c>
    </row>
    <row r="1600" spans="1:24" hidden="1" x14ac:dyDescent="0.25">
      <c r="A1600">
        <v>10150</v>
      </c>
      <c r="B1600">
        <v>20</v>
      </c>
      <c r="C1600" s="2">
        <v>100</v>
      </c>
      <c r="D1600" s="3">
        <v>1</v>
      </c>
      <c r="E1600" s="4">
        <f>Table1[[#This Row],[PRICEEACH]]*Table1[[#This Row],[QUANTITYORDERED]]</f>
        <v>2000</v>
      </c>
      <c r="F1600" s="1">
        <v>37873</v>
      </c>
      <c r="G1600" s="12" t="s">
        <v>2848</v>
      </c>
      <c r="H1600">
        <v>3</v>
      </c>
      <c r="I1600">
        <v>9</v>
      </c>
      <c r="J1600" s="3">
        <v>2003</v>
      </c>
      <c r="K1600" s="3" t="s">
        <v>3331</v>
      </c>
      <c r="L1600">
        <v>147</v>
      </c>
      <c r="M1600" t="s">
        <v>3079</v>
      </c>
      <c r="N1600" t="s">
        <v>2961</v>
      </c>
      <c r="O1600" s="11">
        <v>652217555</v>
      </c>
      <c r="P1600" t="s">
        <v>2962</v>
      </c>
      <c r="Q1600" t="s">
        <v>2963</v>
      </c>
      <c r="R1600" t="s">
        <v>2963</v>
      </c>
      <c r="S1600" t="s">
        <v>2963</v>
      </c>
      <c r="T1600">
        <v>79903</v>
      </c>
      <c r="U1600" t="s">
        <v>2964</v>
      </c>
      <c r="V1600" t="s">
        <v>2965</v>
      </c>
      <c r="W1600" t="s">
        <v>2966</v>
      </c>
      <c r="X1600" t="s">
        <v>2867</v>
      </c>
    </row>
    <row r="1601" spans="1:24" hidden="1" x14ac:dyDescent="0.25">
      <c r="A1601">
        <v>10150</v>
      </c>
      <c r="B1601">
        <v>20</v>
      </c>
      <c r="C1601" s="2">
        <v>100</v>
      </c>
      <c r="D1601" s="3">
        <v>3</v>
      </c>
      <c r="E1601" s="4">
        <f>Table1[[#This Row],[PRICEEACH]]*Table1[[#This Row],[QUANTITYORDERED]]</f>
        <v>2000</v>
      </c>
      <c r="F1601" s="1">
        <v>37873</v>
      </c>
      <c r="G1601" s="12" t="s">
        <v>2848</v>
      </c>
      <c r="H1601">
        <v>3</v>
      </c>
      <c r="I1601">
        <v>9</v>
      </c>
      <c r="J1601" s="3">
        <v>2003</v>
      </c>
      <c r="K1601" s="3" t="s">
        <v>3331</v>
      </c>
      <c r="L1601">
        <v>101</v>
      </c>
      <c r="M1601" t="s">
        <v>3274</v>
      </c>
      <c r="N1601" t="s">
        <v>2961</v>
      </c>
      <c r="O1601" s="11">
        <v>652217555</v>
      </c>
      <c r="P1601" t="s">
        <v>2962</v>
      </c>
      <c r="Q1601" t="s">
        <v>2963</v>
      </c>
      <c r="R1601" t="s">
        <v>2963</v>
      </c>
      <c r="S1601" t="s">
        <v>2963</v>
      </c>
      <c r="T1601">
        <v>79903</v>
      </c>
      <c r="U1601" t="s">
        <v>2964</v>
      </c>
      <c r="V1601" t="s">
        <v>2965</v>
      </c>
      <c r="W1601" t="s">
        <v>2966</v>
      </c>
      <c r="X1601" t="s">
        <v>2857</v>
      </c>
    </row>
    <row r="1602" spans="1:24" hidden="1" x14ac:dyDescent="0.25">
      <c r="A1602">
        <v>10150</v>
      </c>
      <c r="B1602">
        <v>26</v>
      </c>
      <c r="C1602" s="2">
        <v>100</v>
      </c>
      <c r="D1602" s="3">
        <v>10</v>
      </c>
      <c r="E1602" s="4">
        <f>Table1[[#This Row],[PRICEEACH]]*Table1[[#This Row],[QUANTITYORDERED]]</f>
        <v>2600</v>
      </c>
      <c r="F1602" s="1">
        <v>37873</v>
      </c>
      <c r="G1602" s="12" t="s">
        <v>2848</v>
      </c>
      <c r="H1602">
        <v>3</v>
      </c>
      <c r="I1602">
        <v>9</v>
      </c>
      <c r="J1602" s="3">
        <v>2003</v>
      </c>
      <c r="K1602" s="3" t="s">
        <v>3468</v>
      </c>
      <c r="L1602">
        <v>104</v>
      </c>
      <c r="M1602" t="s">
        <v>3209</v>
      </c>
      <c r="N1602" t="s">
        <v>2961</v>
      </c>
      <c r="O1602" s="11">
        <v>652217555</v>
      </c>
      <c r="P1602" t="s">
        <v>2962</v>
      </c>
      <c r="Q1602" t="s">
        <v>2963</v>
      </c>
      <c r="R1602" t="s">
        <v>2963</v>
      </c>
      <c r="S1602" t="s">
        <v>2963</v>
      </c>
      <c r="T1602">
        <v>79903</v>
      </c>
      <c r="U1602" t="s">
        <v>2964</v>
      </c>
      <c r="V1602" t="s">
        <v>2965</v>
      </c>
      <c r="W1602" t="s">
        <v>2966</v>
      </c>
      <c r="X1602" t="s">
        <v>2857</v>
      </c>
    </row>
    <row r="1603" spans="1:24" hidden="1" x14ac:dyDescent="0.25">
      <c r="A1603">
        <v>10150</v>
      </c>
      <c r="B1603">
        <v>49</v>
      </c>
      <c r="C1603" s="2">
        <v>58.18</v>
      </c>
      <c r="D1603" s="3">
        <v>4</v>
      </c>
      <c r="E1603" s="4">
        <f>Table1[[#This Row],[PRICEEACH]]*Table1[[#This Row],[QUANTITYORDERED]]</f>
        <v>2850.82</v>
      </c>
      <c r="F1603" s="1">
        <v>37873</v>
      </c>
      <c r="G1603" s="12" t="s">
        <v>2848</v>
      </c>
      <c r="H1603">
        <v>3</v>
      </c>
      <c r="I1603">
        <v>9</v>
      </c>
      <c r="J1603" s="3">
        <v>2003</v>
      </c>
      <c r="K1603" s="3" t="s">
        <v>3454</v>
      </c>
      <c r="L1603">
        <v>64</v>
      </c>
      <c r="M1603" t="s">
        <v>3261</v>
      </c>
      <c r="N1603" t="s">
        <v>2961</v>
      </c>
      <c r="O1603" s="11">
        <v>652217555</v>
      </c>
      <c r="P1603" t="s">
        <v>2962</v>
      </c>
      <c r="Q1603" t="s">
        <v>2963</v>
      </c>
      <c r="R1603" t="s">
        <v>2963</v>
      </c>
      <c r="S1603" t="s">
        <v>2963</v>
      </c>
      <c r="T1603">
        <v>79903</v>
      </c>
      <c r="U1603" t="s">
        <v>2964</v>
      </c>
      <c r="V1603" t="s">
        <v>2965</v>
      </c>
      <c r="W1603" t="s">
        <v>2966</v>
      </c>
      <c r="X1603" t="s">
        <v>2857</v>
      </c>
    </row>
    <row r="1604" spans="1:24" hidden="1" x14ac:dyDescent="0.25">
      <c r="A1604">
        <v>10150</v>
      </c>
      <c r="B1604">
        <v>30</v>
      </c>
      <c r="C1604" s="2">
        <v>100</v>
      </c>
      <c r="D1604" s="3">
        <v>5</v>
      </c>
      <c r="E1604" s="4">
        <f>Table1[[#This Row],[PRICEEACH]]*Table1[[#This Row],[QUANTITYORDERED]]</f>
        <v>3000</v>
      </c>
      <c r="F1604" s="1">
        <v>37873</v>
      </c>
      <c r="G1604" s="12" t="s">
        <v>2848</v>
      </c>
      <c r="H1604">
        <v>3</v>
      </c>
      <c r="I1604">
        <v>9</v>
      </c>
      <c r="J1604" s="3">
        <v>2003</v>
      </c>
      <c r="K1604" s="3" t="s">
        <v>3454</v>
      </c>
      <c r="L1604">
        <v>136</v>
      </c>
      <c r="M1604" t="s">
        <v>3141</v>
      </c>
      <c r="N1604" t="s">
        <v>2961</v>
      </c>
      <c r="O1604" s="11">
        <v>652217555</v>
      </c>
      <c r="P1604" t="s">
        <v>2962</v>
      </c>
      <c r="Q1604" t="s">
        <v>2963</v>
      </c>
      <c r="R1604" t="s">
        <v>2963</v>
      </c>
      <c r="S1604" t="s">
        <v>2963</v>
      </c>
      <c r="T1604">
        <v>79903</v>
      </c>
      <c r="U1604" t="s">
        <v>2964</v>
      </c>
      <c r="V1604" t="s">
        <v>2965</v>
      </c>
      <c r="W1604" t="s">
        <v>2966</v>
      </c>
      <c r="X1604" t="s">
        <v>2867</v>
      </c>
    </row>
    <row r="1605" spans="1:24" hidden="1" x14ac:dyDescent="0.25">
      <c r="A1605">
        <v>10150</v>
      </c>
      <c r="B1605">
        <v>34</v>
      </c>
      <c r="C1605" s="2">
        <v>100</v>
      </c>
      <c r="D1605" s="3">
        <v>7</v>
      </c>
      <c r="E1605" s="4">
        <f>Table1[[#This Row],[PRICEEACH]]*Table1[[#This Row],[QUANTITYORDERED]]</f>
        <v>3400</v>
      </c>
      <c r="F1605" s="1">
        <v>37873</v>
      </c>
      <c r="G1605" s="12" t="s">
        <v>2848</v>
      </c>
      <c r="H1605">
        <v>3</v>
      </c>
      <c r="I1605">
        <v>9</v>
      </c>
      <c r="J1605" s="3">
        <v>2003</v>
      </c>
      <c r="K1605" s="3" t="s">
        <v>3454</v>
      </c>
      <c r="L1605">
        <v>116</v>
      </c>
      <c r="M1605" t="s">
        <v>3162</v>
      </c>
      <c r="N1605" t="s">
        <v>2961</v>
      </c>
      <c r="O1605" s="11">
        <v>652217555</v>
      </c>
      <c r="P1605" t="s">
        <v>2962</v>
      </c>
      <c r="Q1605" t="s">
        <v>2963</v>
      </c>
      <c r="R1605" t="s">
        <v>2963</v>
      </c>
      <c r="S1605" t="s">
        <v>2963</v>
      </c>
      <c r="T1605">
        <v>79903</v>
      </c>
      <c r="U1605" t="s">
        <v>2964</v>
      </c>
      <c r="V1605" t="s">
        <v>2965</v>
      </c>
      <c r="W1605" t="s">
        <v>2966</v>
      </c>
      <c r="X1605" t="s">
        <v>2867</v>
      </c>
    </row>
    <row r="1606" spans="1:24" hidden="1" x14ac:dyDescent="0.25">
      <c r="A1606">
        <v>10150</v>
      </c>
      <c r="B1606">
        <v>47</v>
      </c>
      <c r="C1606" s="2">
        <v>91.18</v>
      </c>
      <c r="D1606" s="3">
        <v>9</v>
      </c>
      <c r="E1606" s="4">
        <f>Table1[[#This Row],[PRICEEACH]]*Table1[[#This Row],[QUANTITYORDERED]]</f>
        <v>4285.46</v>
      </c>
      <c r="F1606" s="1">
        <v>37873</v>
      </c>
      <c r="G1606" s="12" t="s">
        <v>2848</v>
      </c>
      <c r="H1606">
        <v>3</v>
      </c>
      <c r="I1606">
        <v>9</v>
      </c>
      <c r="J1606" s="3">
        <v>2003</v>
      </c>
      <c r="K1606" s="3" t="s">
        <v>3468</v>
      </c>
      <c r="L1606">
        <v>101</v>
      </c>
      <c r="M1606" t="s">
        <v>3205</v>
      </c>
      <c r="N1606" t="s">
        <v>2961</v>
      </c>
      <c r="O1606" s="11">
        <v>652217555</v>
      </c>
      <c r="P1606" t="s">
        <v>2962</v>
      </c>
      <c r="Q1606" t="s">
        <v>2963</v>
      </c>
      <c r="R1606" t="s">
        <v>2963</v>
      </c>
      <c r="S1606" t="s">
        <v>2963</v>
      </c>
      <c r="T1606">
        <v>79903</v>
      </c>
      <c r="U1606" t="s">
        <v>2964</v>
      </c>
      <c r="V1606" t="s">
        <v>2965</v>
      </c>
      <c r="W1606" t="s">
        <v>2966</v>
      </c>
      <c r="X1606" t="s">
        <v>2867</v>
      </c>
    </row>
    <row r="1607" spans="1:24" hidden="1" x14ac:dyDescent="0.25">
      <c r="A1607">
        <v>10150</v>
      </c>
      <c r="B1607">
        <v>45</v>
      </c>
      <c r="C1607" s="2">
        <v>100</v>
      </c>
      <c r="D1607" s="3">
        <v>8</v>
      </c>
      <c r="E1607" s="4">
        <f>Table1[[#This Row],[PRICEEACH]]*Table1[[#This Row],[QUANTITYORDERED]]</f>
        <v>4500</v>
      </c>
      <c r="F1607" s="1">
        <v>37873</v>
      </c>
      <c r="G1607" s="12" t="s">
        <v>2848</v>
      </c>
      <c r="H1607">
        <v>3</v>
      </c>
      <c r="I1607">
        <v>9</v>
      </c>
      <c r="J1607" s="3">
        <v>2003</v>
      </c>
      <c r="K1607" s="3" t="s">
        <v>3331</v>
      </c>
      <c r="L1607">
        <v>214</v>
      </c>
      <c r="M1607" t="s">
        <v>2951</v>
      </c>
      <c r="N1607" t="s">
        <v>2961</v>
      </c>
      <c r="O1607" s="11">
        <v>652217555</v>
      </c>
      <c r="P1607" t="s">
        <v>2962</v>
      </c>
      <c r="Q1607" t="s">
        <v>2963</v>
      </c>
      <c r="R1607" t="s">
        <v>2963</v>
      </c>
      <c r="S1607" t="s">
        <v>2963</v>
      </c>
      <c r="T1607">
        <v>79903</v>
      </c>
      <c r="U1607" t="s">
        <v>2964</v>
      </c>
      <c r="V1607" t="s">
        <v>2965</v>
      </c>
      <c r="W1607" t="s">
        <v>2966</v>
      </c>
      <c r="X1607" t="s">
        <v>2931</v>
      </c>
    </row>
    <row r="1608" spans="1:24" hidden="1" x14ac:dyDescent="0.25">
      <c r="A1608">
        <v>10150</v>
      </c>
      <c r="B1608">
        <v>49</v>
      </c>
      <c r="C1608" s="2">
        <v>100</v>
      </c>
      <c r="D1608" s="3">
        <v>2</v>
      </c>
      <c r="E1608" s="4">
        <f>Table1[[#This Row],[PRICEEACH]]*Table1[[#This Row],[QUANTITYORDERED]]</f>
        <v>4900</v>
      </c>
      <c r="F1608" s="1">
        <v>37873</v>
      </c>
      <c r="G1608" s="12" t="s">
        <v>2848</v>
      </c>
      <c r="H1608">
        <v>3</v>
      </c>
      <c r="I1608">
        <v>9</v>
      </c>
      <c r="J1608" s="3">
        <v>2003</v>
      </c>
      <c r="K1608" s="3" t="s">
        <v>3454</v>
      </c>
      <c r="L1608">
        <v>121</v>
      </c>
      <c r="M1608" t="s">
        <v>3223</v>
      </c>
      <c r="N1608" t="s">
        <v>2961</v>
      </c>
      <c r="O1608" s="11">
        <v>652217555</v>
      </c>
      <c r="P1608" t="s">
        <v>2962</v>
      </c>
      <c r="Q1608" t="s">
        <v>2963</v>
      </c>
      <c r="R1608" t="s">
        <v>2963</v>
      </c>
      <c r="S1608" t="s">
        <v>2963</v>
      </c>
      <c r="T1608">
        <v>79903</v>
      </c>
      <c r="U1608" t="s">
        <v>2964</v>
      </c>
      <c r="V1608" t="s">
        <v>2965</v>
      </c>
      <c r="W1608" t="s">
        <v>2966</v>
      </c>
      <c r="X1608" t="s">
        <v>2867</v>
      </c>
    </row>
    <row r="1609" spans="1:24" hidden="1" x14ac:dyDescent="0.25">
      <c r="A1609">
        <v>10151</v>
      </c>
      <c r="B1609">
        <v>30</v>
      </c>
      <c r="C1609" s="2">
        <v>40.31</v>
      </c>
      <c r="D1609" s="3">
        <v>4</v>
      </c>
      <c r="E1609" s="4">
        <f>Table1[[#This Row],[PRICEEACH]]*Table1[[#This Row],[QUANTITYORDERED]]</f>
        <v>1209.3000000000002</v>
      </c>
      <c r="F1609" s="1">
        <v>37873</v>
      </c>
      <c r="G1609" s="12" t="s">
        <v>2848</v>
      </c>
      <c r="H1609">
        <v>3</v>
      </c>
      <c r="I1609">
        <v>9</v>
      </c>
      <c r="J1609" s="3">
        <v>2003</v>
      </c>
      <c r="K1609" s="3" t="s">
        <v>3331</v>
      </c>
      <c r="L1609">
        <v>35</v>
      </c>
      <c r="M1609" t="s">
        <v>3239</v>
      </c>
      <c r="N1609" t="s">
        <v>3073</v>
      </c>
      <c r="O1609" s="10" t="s">
        <v>3074</v>
      </c>
      <c r="P1609" t="s">
        <v>3415</v>
      </c>
      <c r="Q1609" t="s">
        <v>3075</v>
      </c>
      <c r="R1609" t="s">
        <v>3518</v>
      </c>
      <c r="S1609" t="s">
        <v>2917</v>
      </c>
      <c r="T1609">
        <v>90110</v>
      </c>
      <c r="U1609" t="s">
        <v>2861</v>
      </c>
      <c r="V1609" t="s">
        <v>3076</v>
      </c>
      <c r="W1609" t="s">
        <v>3077</v>
      </c>
      <c r="X1609" t="s">
        <v>2857</v>
      </c>
    </row>
    <row r="1610" spans="1:24" hidden="1" x14ac:dyDescent="0.25">
      <c r="A1610">
        <v>10151</v>
      </c>
      <c r="B1610">
        <v>21</v>
      </c>
      <c r="C1610" s="2">
        <v>100</v>
      </c>
      <c r="D1610" s="3">
        <v>7</v>
      </c>
      <c r="E1610" s="4">
        <f>Table1[[#This Row],[PRICEEACH]]*Table1[[#This Row],[QUANTITYORDERED]]</f>
        <v>2100</v>
      </c>
      <c r="F1610" s="1">
        <v>37873</v>
      </c>
      <c r="G1610" s="12" t="s">
        <v>2848</v>
      </c>
      <c r="H1610">
        <v>3</v>
      </c>
      <c r="I1610">
        <v>9</v>
      </c>
      <c r="J1610" s="3">
        <v>2003</v>
      </c>
      <c r="K1610" s="3" t="s">
        <v>3331</v>
      </c>
      <c r="L1610">
        <v>169</v>
      </c>
      <c r="M1610" t="s">
        <v>3211</v>
      </c>
      <c r="N1610" t="s">
        <v>3073</v>
      </c>
      <c r="O1610" s="10" t="s">
        <v>3074</v>
      </c>
      <c r="P1610" t="s">
        <v>3415</v>
      </c>
      <c r="Q1610" t="s">
        <v>3075</v>
      </c>
      <c r="R1610" t="s">
        <v>3518</v>
      </c>
      <c r="S1610" t="s">
        <v>2917</v>
      </c>
      <c r="T1610">
        <v>90110</v>
      </c>
      <c r="U1610" t="s">
        <v>2861</v>
      </c>
      <c r="V1610" t="s">
        <v>3076</v>
      </c>
      <c r="W1610" t="s">
        <v>3077</v>
      </c>
      <c r="X1610" t="s">
        <v>2867</v>
      </c>
    </row>
    <row r="1611" spans="1:24" hidden="1" x14ac:dyDescent="0.25">
      <c r="A1611">
        <v>10151</v>
      </c>
      <c r="B1611">
        <v>24</v>
      </c>
      <c r="C1611" s="2">
        <v>100</v>
      </c>
      <c r="D1611" s="3">
        <v>3</v>
      </c>
      <c r="E1611" s="4">
        <f>Table1[[#This Row],[PRICEEACH]]*Table1[[#This Row],[QUANTITYORDERED]]</f>
        <v>2400</v>
      </c>
      <c r="F1611" s="1">
        <v>37873</v>
      </c>
      <c r="G1611" s="12" t="s">
        <v>2848</v>
      </c>
      <c r="H1611">
        <v>3</v>
      </c>
      <c r="I1611">
        <v>9</v>
      </c>
      <c r="J1611" s="3">
        <v>2003</v>
      </c>
      <c r="K1611" s="3" t="s">
        <v>3454</v>
      </c>
      <c r="L1611">
        <v>118</v>
      </c>
      <c r="M1611" t="s">
        <v>3150</v>
      </c>
      <c r="N1611" t="s">
        <v>3073</v>
      </c>
      <c r="O1611" s="10" t="s">
        <v>3074</v>
      </c>
      <c r="P1611" t="s">
        <v>3415</v>
      </c>
      <c r="Q1611" t="s">
        <v>3075</v>
      </c>
      <c r="R1611" t="s">
        <v>3518</v>
      </c>
      <c r="S1611" t="s">
        <v>2917</v>
      </c>
      <c r="T1611">
        <v>90110</v>
      </c>
      <c r="U1611" t="s">
        <v>2861</v>
      </c>
      <c r="V1611" t="s">
        <v>3076</v>
      </c>
      <c r="W1611" t="s">
        <v>3077</v>
      </c>
      <c r="X1611" t="s">
        <v>2867</v>
      </c>
    </row>
    <row r="1612" spans="1:24" hidden="1" x14ac:dyDescent="0.25">
      <c r="A1612">
        <v>10151</v>
      </c>
      <c r="B1612">
        <v>26</v>
      </c>
      <c r="C1612" s="2">
        <v>100</v>
      </c>
      <c r="D1612" s="3">
        <v>1</v>
      </c>
      <c r="E1612" s="4">
        <f>Table1[[#This Row],[PRICEEACH]]*Table1[[#This Row],[QUANTITYORDERED]]</f>
        <v>2600</v>
      </c>
      <c r="F1612" s="1">
        <v>37873</v>
      </c>
      <c r="G1612" s="12" t="s">
        <v>2848</v>
      </c>
      <c r="H1612">
        <v>3</v>
      </c>
      <c r="I1612">
        <v>9</v>
      </c>
      <c r="J1612" s="3">
        <v>2003</v>
      </c>
      <c r="K1612" s="3" t="s">
        <v>3454</v>
      </c>
      <c r="L1612">
        <v>115</v>
      </c>
      <c r="M1612" t="s">
        <v>3265</v>
      </c>
      <c r="N1612" t="s">
        <v>3073</v>
      </c>
      <c r="O1612" s="10" t="s">
        <v>3074</v>
      </c>
      <c r="P1612" t="s">
        <v>3415</v>
      </c>
      <c r="Q1612" t="s">
        <v>3075</v>
      </c>
      <c r="R1612" t="s">
        <v>3518</v>
      </c>
      <c r="S1612" t="s">
        <v>2917</v>
      </c>
      <c r="T1612">
        <v>90110</v>
      </c>
      <c r="U1612" t="s">
        <v>2861</v>
      </c>
      <c r="V1612" t="s">
        <v>3076</v>
      </c>
      <c r="W1612" t="s">
        <v>3077</v>
      </c>
      <c r="X1612" t="s">
        <v>2867</v>
      </c>
    </row>
    <row r="1613" spans="1:24" hidden="1" x14ac:dyDescent="0.25">
      <c r="A1613">
        <v>10151</v>
      </c>
      <c r="B1613">
        <v>41</v>
      </c>
      <c r="C1613" s="2">
        <v>63.85</v>
      </c>
      <c r="D1613" s="3">
        <v>5</v>
      </c>
      <c r="E1613" s="4">
        <f>Table1[[#This Row],[PRICEEACH]]*Table1[[#This Row],[QUANTITYORDERED]]</f>
        <v>2617.85</v>
      </c>
      <c r="F1613" s="1">
        <v>37873</v>
      </c>
      <c r="G1613" s="12" t="s">
        <v>2848</v>
      </c>
      <c r="H1613">
        <v>3</v>
      </c>
      <c r="I1613">
        <v>9</v>
      </c>
      <c r="J1613" s="3">
        <v>2003</v>
      </c>
      <c r="K1613" s="3" t="s">
        <v>3454</v>
      </c>
      <c r="L1613">
        <v>54</v>
      </c>
      <c r="M1613" t="s">
        <v>3259</v>
      </c>
      <c r="N1613" t="s">
        <v>3073</v>
      </c>
      <c r="O1613" s="10" t="s">
        <v>3074</v>
      </c>
      <c r="P1613" t="s">
        <v>3415</v>
      </c>
      <c r="Q1613" t="s">
        <v>3075</v>
      </c>
      <c r="R1613" t="s">
        <v>3518</v>
      </c>
      <c r="S1613" t="s">
        <v>2917</v>
      </c>
      <c r="T1613">
        <v>90110</v>
      </c>
      <c r="U1613" t="s">
        <v>2861</v>
      </c>
      <c r="V1613" t="s">
        <v>3076</v>
      </c>
      <c r="W1613" t="s">
        <v>3077</v>
      </c>
      <c r="X1613" t="s">
        <v>2857</v>
      </c>
    </row>
    <row r="1614" spans="1:24" hidden="1" x14ac:dyDescent="0.25">
      <c r="A1614">
        <v>10151</v>
      </c>
      <c r="B1614">
        <v>27</v>
      </c>
      <c r="C1614" s="2">
        <v>100</v>
      </c>
      <c r="D1614" s="3">
        <v>10</v>
      </c>
      <c r="E1614" s="4">
        <f>Table1[[#This Row],[PRICEEACH]]*Table1[[#This Row],[QUANTITYORDERED]]</f>
        <v>2700</v>
      </c>
      <c r="F1614" s="1">
        <v>37873</v>
      </c>
      <c r="G1614" s="12" t="s">
        <v>2848</v>
      </c>
      <c r="H1614">
        <v>3</v>
      </c>
      <c r="I1614">
        <v>9</v>
      </c>
      <c r="J1614" s="3">
        <v>2003</v>
      </c>
      <c r="K1614" s="3" t="s">
        <v>3454</v>
      </c>
      <c r="L1614">
        <v>96</v>
      </c>
      <c r="M1614" t="s">
        <v>3256</v>
      </c>
      <c r="N1614" t="s">
        <v>3073</v>
      </c>
      <c r="O1614" s="10" t="s">
        <v>3074</v>
      </c>
      <c r="P1614" t="s">
        <v>3415</v>
      </c>
      <c r="Q1614" t="s">
        <v>3075</v>
      </c>
      <c r="R1614" t="s">
        <v>3518</v>
      </c>
      <c r="S1614" t="s">
        <v>2917</v>
      </c>
      <c r="T1614">
        <v>90110</v>
      </c>
      <c r="U1614" t="s">
        <v>2861</v>
      </c>
      <c r="V1614" t="s">
        <v>3076</v>
      </c>
      <c r="W1614" t="s">
        <v>3077</v>
      </c>
      <c r="X1614" t="s">
        <v>2867</v>
      </c>
    </row>
    <row r="1615" spans="1:24" hidden="1" x14ac:dyDescent="0.25">
      <c r="A1615">
        <v>10151</v>
      </c>
      <c r="B1615">
        <v>39</v>
      </c>
      <c r="C1615" s="2">
        <v>69.28</v>
      </c>
      <c r="D1615" s="3">
        <v>9</v>
      </c>
      <c r="E1615" s="4">
        <f>Table1[[#This Row],[PRICEEACH]]*Table1[[#This Row],[QUANTITYORDERED]]</f>
        <v>2701.92</v>
      </c>
      <c r="F1615" s="1">
        <v>37873</v>
      </c>
      <c r="G1615" s="12" t="s">
        <v>2848</v>
      </c>
      <c r="H1615">
        <v>3</v>
      </c>
      <c r="I1615">
        <v>9</v>
      </c>
      <c r="J1615" s="3">
        <v>2003</v>
      </c>
      <c r="K1615" s="3" t="s">
        <v>3454</v>
      </c>
      <c r="L1615">
        <v>60</v>
      </c>
      <c r="M1615" t="s">
        <v>3200</v>
      </c>
      <c r="N1615" t="s">
        <v>3073</v>
      </c>
      <c r="O1615" s="10" t="s">
        <v>3074</v>
      </c>
      <c r="P1615" t="s">
        <v>3415</v>
      </c>
      <c r="Q1615" t="s">
        <v>3075</v>
      </c>
      <c r="R1615" t="s">
        <v>3518</v>
      </c>
      <c r="S1615" t="s">
        <v>2917</v>
      </c>
      <c r="T1615">
        <v>90110</v>
      </c>
      <c r="U1615" t="s">
        <v>2861</v>
      </c>
      <c r="V1615" t="s">
        <v>3076</v>
      </c>
      <c r="W1615" t="s">
        <v>3077</v>
      </c>
      <c r="X1615" t="s">
        <v>2857</v>
      </c>
    </row>
    <row r="1616" spans="1:24" hidden="1" x14ac:dyDescent="0.25">
      <c r="A1616">
        <v>10151</v>
      </c>
      <c r="B1616">
        <v>42</v>
      </c>
      <c r="C1616" s="2">
        <v>100</v>
      </c>
      <c r="D1616" s="3">
        <v>8</v>
      </c>
      <c r="E1616" s="4">
        <f>Table1[[#This Row],[PRICEEACH]]*Table1[[#This Row],[QUANTITYORDERED]]</f>
        <v>4200</v>
      </c>
      <c r="F1616" s="1">
        <v>37873</v>
      </c>
      <c r="G1616" s="12" t="s">
        <v>2848</v>
      </c>
      <c r="H1616">
        <v>3</v>
      </c>
      <c r="I1616">
        <v>9</v>
      </c>
      <c r="J1616" s="3">
        <v>2003</v>
      </c>
      <c r="K1616" s="3" t="s">
        <v>3454</v>
      </c>
      <c r="L1616">
        <v>127</v>
      </c>
      <c r="M1616" t="s">
        <v>3236</v>
      </c>
      <c r="N1616" t="s">
        <v>3073</v>
      </c>
      <c r="O1616" s="10" t="s">
        <v>3074</v>
      </c>
      <c r="P1616" t="s">
        <v>3415</v>
      </c>
      <c r="Q1616" t="s">
        <v>3075</v>
      </c>
      <c r="R1616" t="s">
        <v>3518</v>
      </c>
      <c r="S1616" t="s">
        <v>2917</v>
      </c>
      <c r="T1616">
        <v>90110</v>
      </c>
      <c r="U1616" t="s">
        <v>2861</v>
      </c>
      <c r="V1616" t="s">
        <v>3076</v>
      </c>
      <c r="W1616" t="s">
        <v>3077</v>
      </c>
      <c r="X1616" t="s">
        <v>2867</v>
      </c>
    </row>
    <row r="1617" spans="1:24" hidden="1" x14ac:dyDescent="0.25">
      <c r="A1617">
        <v>10151</v>
      </c>
      <c r="B1617">
        <v>43</v>
      </c>
      <c r="C1617" s="2">
        <v>100</v>
      </c>
      <c r="D1617" s="3">
        <v>2</v>
      </c>
      <c r="E1617" s="4">
        <f>Table1[[#This Row],[PRICEEACH]]*Table1[[#This Row],[QUANTITYORDERED]]</f>
        <v>4300</v>
      </c>
      <c r="F1617" s="1">
        <v>37873</v>
      </c>
      <c r="G1617" s="12" t="s">
        <v>2848</v>
      </c>
      <c r="H1617">
        <v>3</v>
      </c>
      <c r="I1617">
        <v>9</v>
      </c>
      <c r="J1617" s="3">
        <v>2003</v>
      </c>
      <c r="K1617" s="3" t="s">
        <v>3331</v>
      </c>
      <c r="L1617">
        <v>163</v>
      </c>
      <c r="M1617" t="s">
        <v>3196</v>
      </c>
      <c r="N1617" t="s">
        <v>3073</v>
      </c>
      <c r="O1617" s="10" t="s">
        <v>3074</v>
      </c>
      <c r="P1617" t="s">
        <v>3415</v>
      </c>
      <c r="Q1617" t="s">
        <v>3075</v>
      </c>
      <c r="R1617" t="s">
        <v>3518</v>
      </c>
      <c r="S1617" t="s">
        <v>2917</v>
      </c>
      <c r="T1617">
        <v>90110</v>
      </c>
      <c r="U1617" t="s">
        <v>2861</v>
      </c>
      <c r="V1617" t="s">
        <v>3076</v>
      </c>
      <c r="W1617" t="s">
        <v>3077</v>
      </c>
      <c r="X1617" t="s">
        <v>2931</v>
      </c>
    </row>
    <row r="1618" spans="1:24" hidden="1" x14ac:dyDescent="0.25">
      <c r="A1618">
        <v>10151</v>
      </c>
      <c r="B1618">
        <v>49</v>
      </c>
      <c r="C1618" s="2">
        <v>100</v>
      </c>
      <c r="D1618" s="3">
        <v>6</v>
      </c>
      <c r="E1618" s="4">
        <f>Table1[[#This Row],[PRICEEACH]]*Table1[[#This Row],[QUANTITYORDERED]]</f>
        <v>4900</v>
      </c>
      <c r="F1618" s="1">
        <v>37873</v>
      </c>
      <c r="G1618" s="12" t="s">
        <v>2848</v>
      </c>
      <c r="H1618">
        <v>3</v>
      </c>
      <c r="I1618">
        <v>9</v>
      </c>
      <c r="J1618" s="3">
        <v>2003</v>
      </c>
      <c r="K1618" s="3" t="s">
        <v>3454</v>
      </c>
      <c r="L1618">
        <v>122</v>
      </c>
      <c r="M1618" t="s">
        <v>3198</v>
      </c>
      <c r="N1618" t="s">
        <v>3073</v>
      </c>
      <c r="O1618" s="10" t="s">
        <v>3074</v>
      </c>
      <c r="P1618" t="s">
        <v>3415</v>
      </c>
      <c r="Q1618" t="s">
        <v>3075</v>
      </c>
      <c r="R1618" t="s">
        <v>3518</v>
      </c>
      <c r="S1618" t="s">
        <v>2917</v>
      </c>
      <c r="T1618">
        <v>90110</v>
      </c>
      <c r="U1618" t="s">
        <v>2861</v>
      </c>
      <c r="V1618" t="s">
        <v>3076</v>
      </c>
      <c r="W1618" t="s">
        <v>3077</v>
      </c>
      <c r="X1618" t="s">
        <v>2867</v>
      </c>
    </row>
    <row r="1619" spans="1:24" hidden="1" x14ac:dyDescent="0.25">
      <c r="A1619">
        <v>10152</v>
      </c>
      <c r="B1619">
        <v>25</v>
      </c>
      <c r="C1619" s="2">
        <v>65.31</v>
      </c>
      <c r="D1619" s="3">
        <v>4</v>
      </c>
      <c r="E1619" s="4">
        <f>Table1[[#This Row],[PRICEEACH]]*Table1[[#This Row],[QUANTITYORDERED]]</f>
        <v>1632.75</v>
      </c>
      <c r="F1619" s="1">
        <v>37873</v>
      </c>
      <c r="G1619" s="12" t="s">
        <v>2848</v>
      </c>
      <c r="H1619">
        <v>3</v>
      </c>
      <c r="I1619">
        <v>9</v>
      </c>
      <c r="J1619" s="3">
        <v>2003</v>
      </c>
      <c r="K1619" s="3" t="s">
        <v>3331</v>
      </c>
      <c r="L1619">
        <v>57</v>
      </c>
      <c r="M1619" t="s">
        <v>3228</v>
      </c>
      <c r="N1619" t="s">
        <v>2968</v>
      </c>
      <c r="O1619" s="10" t="s">
        <v>2969</v>
      </c>
      <c r="P1619" t="s">
        <v>3338</v>
      </c>
      <c r="Q1619" t="s">
        <v>3339</v>
      </c>
      <c r="R1619" t="s">
        <v>2971</v>
      </c>
      <c r="S1619" t="s">
        <v>2894</v>
      </c>
      <c r="T1619">
        <v>4101</v>
      </c>
      <c r="U1619" t="s">
        <v>2895</v>
      </c>
      <c r="V1619" t="s">
        <v>2972</v>
      </c>
      <c r="W1619" t="s">
        <v>2973</v>
      </c>
      <c r="X1619" t="s">
        <v>2857</v>
      </c>
    </row>
    <row r="1620" spans="1:24" hidden="1" x14ac:dyDescent="0.25">
      <c r="A1620">
        <v>10152</v>
      </c>
      <c r="B1620">
        <v>33</v>
      </c>
      <c r="C1620" s="2">
        <v>50.95</v>
      </c>
      <c r="D1620" s="3">
        <v>2</v>
      </c>
      <c r="E1620" s="4">
        <f>Table1[[#This Row],[PRICEEACH]]*Table1[[#This Row],[QUANTITYORDERED]]</f>
        <v>1681.3500000000001</v>
      </c>
      <c r="F1620" s="1">
        <v>37873</v>
      </c>
      <c r="G1620" s="12" t="s">
        <v>2848</v>
      </c>
      <c r="H1620">
        <v>3</v>
      </c>
      <c r="I1620">
        <v>9</v>
      </c>
      <c r="J1620" s="3">
        <v>2003</v>
      </c>
      <c r="K1620" s="3" t="s">
        <v>3212</v>
      </c>
      <c r="L1620">
        <v>62</v>
      </c>
      <c r="M1620" t="s">
        <v>3260</v>
      </c>
      <c r="N1620" t="s">
        <v>2968</v>
      </c>
      <c r="O1620" s="10" t="s">
        <v>2969</v>
      </c>
      <c r="P1620" t="s">
        <v>3338</v>
      </c>
      <c r="Q1620" t="s">
        <v>3339</v>
      </c>
      <c r="R1620" t="s">
        <v>2971</v>
      </c>
      <c r="S1620" t="s">
        <v>2894</v>
      </c>
      <c r="T1620">
        <v>4101</v>
      </c>
      <c r="U1620" t="s">
        <v>2895</v>
      </c>
      <c r="V1620" t="s">
        <v>2972</v>
      </c>
      <c r="W1620" t="s">
        <v>2973</v>
      </c>
      <c r="X1620" t="s">
        <v>2857</v>
      </c>
    </row>
    <row r="1621" spans="1:24" hidden="1" x14ac:dyDescent="0.25">
      <c r="A1621">
        <v>10152</v>
      </c>
      <c r="B1621">
        <v>23</v>
      </c>
      <c r="C1621" s="2">
        <v>100</v>
      </c>
      <c r="D1621" s="3">
        <v>3</v>
      </c>
      <c r="E1621" s="4">
        <f>Table1[[#This Row],[PRICEEACH]]*Table1[[#This Row],[QUANTITYORDERED]]</f>
        <v>2300</v>
      </c>
      <c r="F1621" s="1">
        <v>37873</v>
      </c>
      <c r="G1621" s="12" t="s">
        <v>2848</v>
      </c>
      <c r="H1621">
        <v>3</v>
      </c>
      <c r="I1621">
        <v>9</v>
      </c>
      <c r="J1621" s="3">
        <v>2003</v>
      </c>
      <c r="K1621" s="3" t="s">
        <v>3331</v>
      </c>
      <c r="L1621">
        <v>118</v>
      </c>
      <c r="M1621" t="s">
        <v>3252</v>
      </c>
      <c r="N1621" t="s">
        <v>2968</v>
      </c>
      <c r="O1621" s="10" t="s">
        <v>2969</v>
      </c>
      <c r="P1621" t="s">
        <v>3338</v>
      </c>
      <c r="Q1621" t="s">
        <v>3339</v>
      </c>
      <c r="R1621" t="s">
        <v>2971</v>
      </c>
      <c r="S1621" t="s">
        <v>2894</v>
      </c>
      <c r="T1621">
        <v>4101</v>
      </c>
      <c r="U1621" t="s">
        <v>2895</v>
      </c>
      <c r="V1621" t="s">
        <v>2972</v>
      </c>
      <c r="W1621" t="s">
        <v>2973</v>
      </c>
      <c r="X1621" t="s">
        <v>2857</v>
      </c>
    </row>
    <row r="1622" spans="1:24" hidden="1" x14ac:dyDescent="0.25">
      <c r="A1622">
        <v>10152</v>
      </c>
      <c r="B1622">
        <v>35</v>
      </c>
      <c r="C1622" s="2">
        <v>100</v>
      </c>
      <c r="D1622" s="3">
        <v>1</v>
      </c>
      <c r="E1622" s="4">
        <f>Table1[[#This Row],[PRICEEACH]]*Table1[[#This Row],[QUANTITYORDERED]]</f>
        <v>3500</v>
      </c>
      <c r="F1622" s="1">
        <v>37873</v>
      </c>
      <c r="G1622" s="12" t="s">
        <v>2848</v>
      </c>
      <c r="H1622">
        <v>3</v>
      </c>
      <c r="I1622">
        <v>9</v>
      </c>
      <c r="J1622" s="3">
        <v>2003</v>
      </c>
      <c r="K1622" s="3" t="s">
        <v>3331</v>
      </c>
      <c r="L1622">
        <v>143</v>
      </c>
      <c r="M1622" t="s">
        <v>3220</v>
      </c>
      <c r="N1622" t="s">
        <v>2968</v>
      </c>
      <c r="O1622" s="10" t="s">
        <v>2969</v>
      </c>
      <c r="P1622" t="s">
        <v>3338</v>
      </c>
      <c r="Q1622" t="s">
        <v>3339</v>
      </c>
      <c r="R1622" t="s">
        <v>2971</v>
      </c>
      <c r="S1622" t="s">
        <v>2894</v>
      </c>
      <c r="T1622">
        <v>4101</v>
      </c>
      <c r="U1622" t="s">
        <v>2895</v>
      </c>
      <c r="V1622" t="s">
        <v>2972</v>
      </c>
      <c r="W1622" t="s">
        <v>2973</v>
      </c>
      <c r="X1622" t="s">
        <v>2867</v>
      </c>
    </row>
    <row r="1623" spans="1:24" hidden="1" x14ac:dyDescent="0.25">
      <c r="A1623">
        <v>10153</v>
      </c>
      <c r="B1623">
        <v>31</v>
      </c>
      <c r="C1623" s="2">
        <v>57.41</v>
      </c>
      <c r="D1623" s="3">
        <v>13</v>
      </c>
      <c r="E1623" s="4">
        <f>Table1[[#This Row],[PRICEEACH]]*Table1[[#This Row],[QUANTITYORDERED]]</f>
        <v>1779.7099999999998</v>
      </c>
      <c r="F1623" s="1">
        <v>37873</v>
      </c>
      <c r="G1623" s="12" t="s">
        <v>2848</v>
      </c>
      <c r="H1623">
        <v>3</v>
      </c>
      <c r="I1623">
        <v>9</v>
      </c>
      <c r="J1623" s="3">
        <v>2003</v>
      </c>
      <c r="K1623" s="3" t="s">
        <v>3212</v>
      </c>
      <c r="L1623">
        <v>58</v>
      </c>
      <c r="M1623" t="s">
        <v>3266</v>
      </c>
      <c r="N1623" t="s">
        <v>3329</v>
      </c>
      <c r="O1623" s="10" t="s">
        <v>3330</v>
      </c>
      <c r="P1623" t="s">
        <v>2946</v>
      </c>
      <c r="Q1623" t="s">
        <v>2947</v>
      </c>
      <c r="R1623" t="s">
        <v>3485</v>
      </c>
      <c r="S1623" t="s">
        <v>2948</v>
      </c>
      <c r="T1623">
        <v>28034</v>
      </c>
      <c r="U1623" t="s">
        <v>2861</v>
      </c>
      <c r="V1623" t="s">
        <v>2949</v>
      </c>
      <c r="W1623" t="s">
        <v>2950</v>
      </c>
      <c r="X1623" t="s">
        <v>2857</v>
      </c>
    </row>
    <row r="1624" spans="1:24" hidden="1" x14ac:dyDescent="0.25">
      <c r="A1624">
        <v>10153</v>
      </c>
      <c r="B1624">
        <v>22</v>
      </c>
      <c r="C1624" s="2">
        <v>83.38</v>
      </c>
      <c r="D1624" s="3">
        <v>6</v>
      </c>
      <c r="E1624" s="4">
        <f>Table1[[#This Row],[PRICEEACH]]*Table1[[#This Row],[QUANTITYORDERED]]</f>
        <v>1834.36</v>
      </c>
      <c r="F1624" s="1">
        <v>37873</v>
      </c>
      <c r="G1624" s="12" t="s">
        <v>2848</v>
      </c>
      <c r="H1624">
        <v>3</v>
      </c>
      <c r="I1624">
        <v>9</v>
      </c>
      <c r="J1624" s="3">
        <v>2003</v>
      </c>
      <c r="K1624" s="3" t="s">
        <v>3468</v>
      </c>
      <c r="L1624">
        <v>87</v>
      </c>
      <c r="M1624" t="s">
        <v>3222</v>
      </c>
      <c r="N1624" t="s">
        <v>3329</v>
      </c>
      <c r="O1624" s="10" t="s">
        <v>3330</v>
      </c>
      <c r="P1624" t="s">
        <v>2946</v>
      </c>
      <c r="Q1624" t="s">
        <v>2947</v>
      </c>
      <c r="R1624" t="s">
        <v>3485</v>
      </c>
      <c r="S1624" t="s">
        <v>2948</v>
      </c>
      <c r="T1624">
        <v>28034</v>
      </c>
      <c r="U1624" t="s">
        <v>2861</v>
      </c>
      <c r="V1624" t="s">
        <v>2949</v>
      </c>
      <c r="W1624" t="s">
        <v>2950</v>
      </c>
      <c r="X1624" t="s">
        <v>2857</v>
      </c>
    </row>
    <row r="1625" spans="1:24" hidden="1" x14ac:dyDescent="0.25">
      <c r="A1625">
        <v>10153</v>
      </c>
      <c r="B1625">
        <v>20</v>
      </c>
      <c r="C1625" s="2">
        <v>100</v>
      </c>
      <c r="D1625" s="3">
        <v>11</v>
      </c>
      <c r="E1625" s="4">
        <f>Table1[[#This Row],[PRICEEACH]]*Table1[[#This Row],[QUANTITYORDERED]]</f>
        <v>2000</v>
      </c>
      <c r="F1625" s="1">
        <v>37873</v>
      </c>
      <c r="G1625" s="12" t="s">
        <v>2848</v>
      </c>
      <c r="H1625">
        <v>3</v>
      </c>
      <c r="I1625">
        <v>9</v>
      </c>
      <c r="J1625" s="3">
        <v>2003</v>
      </c>
      <c r="K1625" s="3" t="s">
        <v>3331</v>
      </c>
      <c r="L1625">
        <v>207</v>
      </c>
      <c r="M1625" t="s">
        <v>3125</v>
      </c>
      <c r="N1625" t="s">
        <v>3329</v>
      </c>
      <c r="O1625" s="10" t="s">
        <v>3330</v>
      </c>
      <c r="P1625" t="s">
        <v>2946</v>
      </c>
      <c r="Q1625" t="s">
        <v>2947</v>
      </c>
      <c r="R1625" t="s">
        <v>3485</v>
      </c>
      <c r="S1625" t="s">
        <v>2948</v>
      </c>
      <c r="T1625">
        <v>28034</v>
      </c>
      <c r="U1625" t="s">
        <v>2861</v>
      </c>
      <c r="V1625" t="s">
        <v>2949</v>
      </c>
      <c r="W1625" t="s">
        <v>2950</v>
      </c>
      <c r="X1625" t="s">
        <v>2867</v>
      </c>
    </row>
    <row r="1626" spans="1:24" hidden="1" x14ac:dyDescent="0.25">
      <c r="A1626">
        <v>10153</v>
      </c>
      <c r="B1626">
        <v>20</v>
      </c>
      <c r="C1626" s="2">
        <v>100</v>
      </c>
      <c r="D1626" s="3">
        <v>3</v>
      </c>
      <c r="E1626" s="4">
        <f>Table1[[#This Row],[PRICEEACH]]*Table1[[#This Row],[QUANTITYORDERED]]</f>
        <v>2000</v>
      </c>
      <c r="F1626" s="1">
        <v>37873</v>
      </c>
      <c r="G1626" s="12" t="s">
        <v>2848</v>
      </c>
      <c r="H1626">
        <v>3</v>
      </c>
      <c r="I1626">
        <v>9</v>
      </c>
      <c r="J1626" s="3">
        <v>2003</v>
      </c>
      <c r="K1626" s="3" t="s">
        <v>3207</v>
      </c>
      <c r="L1626">
        <v>99</v>
      </c>
      <c r="M1626" t="s">
        <v>3278</v>
      </c>
      <c r="N1626" t="s">
        <v>3329</v>
      </c>
      <c r="O1626" s="10" t="s">
        <v>3330</v>
      </c>
      <c r="P1626" t="s">
        <v>2946</v>
      </c>
      <c r="Q1626" t="s">
        <v>2947</v>
      </c>
      <c r="R1626" t="s">
        <v>3485</v>
      </c>
      <c r="S1626" t="s">
        <v>2948</v>
      </c>
      <c r="T1626">
        <v>28034</v>
      </c>
      <c r="U1626" t="s">
        <v>2861</v>
      </c>
      <c r="V1626" t="s">
        <v>2949</v>
      </c>
      <c r="W1626" t="s">
        <v>2950</v>
      </c>
      <c r="X1626" t="s">
        <v>2857</v>
      </c>
    </row>
    <row r="1627" spans="1:24" hidden="1" x14ac:dyDescent="0.25">
      <c r="A1627">
        <v>10153</v>
      </c>
      <c r="B1627">
        <v>29</v>
      </c>
      <c r="C1627" s="2">
        <v>88.74</v>
      </c>
      <c r="D1627" s="3">
        <v>9</v>
      </c>
      <c r="E1627" s="4">
        <f>Table1[[#This Row],[PRICEEACH]]*Table1[[#This Row],[QUANTITYORDERED]]</f>
        <v>2573.46</v>
      </c>
      <c r="F1627" s="1">
        <v>37873</v>
      </c>
      <c r="G1627" s="12" t="s">
        <v>2848</v>
      </c>
      <c r="H1627">
        <v>3</v>
      </c>
      <c r="I1627">
        <v>9</v>
      </c>
      <c r="J1627" s="3">
        <v>2003</v>
      </c>
      <c r="K1627" s="3" t="s">
        <v>3212</v>
      </c>
      <c r="L1627">
        <v>100</v>
      </c>
      <c r="M1627" t="s">
        <v>3213</v>
      </c>
      <c r="N1627" t="s">
        <v>3329</v>
      </c>
      <c r="O1627" s="10" t="s">
        <v>3330</v>
      </c>
      <c r="P1627" t="s">
        <v>2946</v>
      </c>
      <c r="Q1627" t="s">
        <v>2947</v>
      </c>
      <c r="R1627" t="s">
        <v>3485</v>
      </c>
      <c r="S1627" t="s">
        <v>2948</v>
      </c>
      <c r="T1627">
        <v>28034</v>
      </c>
      <c r="U1627" t="s">
        <v>2861</v>
      </c>
      <c r="V1627" t="s">
        <v>2949</v>
      </c>
      <c r="W1627" t="s">
        <v>2950</v>
      </c>
      <c r="X1627" t="s">
        <v>2857</v>
      </c>
    </row>
    <row r="1628" spans="1:24" hidden="1" x14ac:dyDescent="0.25">
      <c r="A1628">
        <v>10153</v>
      </c>
      <c r="B1628">
        <v>31</v>
      </c>
      <c r="C1628" s="2">
        <v>87.48</v>
      </c>
      <c r="D1628" s="3">
        <v>8</v>
      </c>
      <c r="E1628" s="4">
        <f>Table1[[#This Row],[PRICEEACH]]*Table1[[#This Row],[QUANTITYORDERED]]</f>
        <v>2711.88</v>
      </c>
      <c r="F1628" s="1">
        <v>37873</v>
      </c>
      <c r="G1628" s="12" t="s">
        <v>2848</v>
      </c>
      <c r="H1628">
        <v>3</v>
      </c>
      <c r="I1628">
        <v>9</v>
      </c>
      <c r="J1628" s="3">
        <v>2003</v>
      </c>
      <c r="K1628" s="3" t="s">
        <v>3207</v>
      </c>
      <c r="L1628">
        <v>86</v>
      </c>
      <c r="M1628" t="s">
        <v>3270</v>
      </c>
      <c r="N1628" t="s">
        <v>3329</v>
      </c>
      <c r="O1628" s="10" t="s">
        <v>3330</v>
      </c>
      <c r="P1628" t="s">
        <v>2946</v>
      </c>
      <c r="Q1628" t="s">
        <v>2947</v>
      </c>
      <c r="R1628" t="s">
        <v>3485</v>
      </c>
      <c r="S1628" t="s">
        <v>2948</v>
      </c>
      <c r="T1628">
        <v>28034</v>
      </c>
      <c r="U1628" t="s">
        <v>2861</v>
      </c>
      <c r="V1628" t="s">
        <v>2949</v>
      </c>
      <c r="W1628" t="s">
        <v>2950</v>
      </c>
      <c r="X1628" t="s">
        <v>2857</v>
      </c>
    </row>
    <row r="1629" spans="1:24" hidden="1" x14ac:dyDescent="0.25">
      <c r="A1629">
        <v>10288</v>
      </c>
      <c r="B1629">
        <v>29</v>
      </c>
      <c r="C1629" s="2">
        <v>38.17</v>
      </c>
      <c r="D1629" s="3">
        <v>1</v>
      </c>
      <c r="E1629" s="4">
        <f>Table1[[#This Row],[PRICEEACH]]*Table1[[#This Row],[QUANTITYORDERED]]</f>
        <v>1106.93</v>
      </c>
      <c r="F1629" s="1">
        <v>38239</v>
      </c>
      <c r="G1629" s="12" t="s">
        <v>2848</v>
      </c>
      <c r="H1629">
        <v>3</v>
      </c>
      <c r="I1629">
        <v>9</v>
      </c>
      <c r="J1629" s="3">
        <v>2004</v>
      </c>
      <c r="K1629" s="3" t="s">
        <v>3468</v>
      </c>
      <c r="L1629">
        <v>33</v>
      </c>
      <c r="M1629" t="s">
        <v>3232</v>
      </c>
      <c r="N1629" t="s">
        <v>3425</v>
      </c>
      <c r="O1629" s="11">
        <v>652241555</v>
      </c>
      <c r="P1629" t="s">
        <v>3426</v>
      </c>
      <c r="Q1629" t="s">
        <v>2963</v>
      </c>
      <c r="R1629" t="s">
        <v>2963</v>
      </c>
      <c r="S1629" t="s">
        <v>2963</v>
      </c>
      <c r="T1629">
        <v>69045</v>
      </c>
      <c r="U1629" t="s">
        <v>2895</v>
      </c>
      <c r="V1629" t="s">
        <v>3090</v>
      </c>
      <c r="W1629" t="s">
        <v>3091</v>
      </c>
      <c r="X1629" t="s">
        <v>2857</v>
      </c>
    </row>
    <row r="1630" spans="1:24" hidden="1" x14ac:dyDescent="0.25">
      <c r="A1630">
        <v>10288</v>
      </c>
      <c r="B1630">
        <v>33</v>
      </c>
      <c r="C1630" s="2">
        <v>40.619999999999997</v>
      </c>
      <c r="D1630" s="3">
        <v>3</v>
      </c>
      <c r="E1630" s="4">
        <f>Table1[[#This Row],[PRICEEACH]]*Table1[[#This Row],[QUANTITYORDERED]]</f>
        <v>1340.4599999999998</v>
      </c>
      <c r="F1630" s="1">
        <v>38239</v>
      </c>
      <c r="G1630" s="12" t="s">
        <v>2848</v>
      </c>
      <c r="H1630">
        <v>3</v>
      </c>
      <c r="I1630">
        <v>9</v>
      </c>
      <c r="J1630" s="3">
        <v>2004</v>
      </c>
      <c r="K1630" s="3" t="s">
        <v>3468</v>
      </c>
      <c r="L1630">
        <v>41</v>
      </c>
      <c r="M1630" t="s">
        <v>3251</v>
      </c>
      <c r="N1630" t="s">
        <v>3425</v>
      </c>
      <c r="O1630" s="11">
        <v>652241555</v>
      </c>
      <c r="P1630" t="s">
        <v>3426</v>
      </c>
      <c r="Q1630" t="s">
        <v>2963</v>
      </c>
      <c r="R1630" t="s">
        <v>2963</v>
      </c>
      <c r="S1630" t="s">
        <v>2963</v>
      </c>
      <c r="T1630">
        <v>69045</v>
      </c>
      <c r="U1630" t="s">
        <v>2895</v>
      </c>
      <c r="V1630" t="s">
        <v>3090</v>
      </c>
      <c r="W1630" t="s">
        <v>3091</v>
      </c>
      <c r="X1630" t="s">
        <v>2857</v>
      </c>
    </row>
    <row r="1631" spans="1:24" hidden="1" x14ac:dyDescent="0.25">
      <c r="A1631">
        <v>10288</v>
      </c>
      <c r="B1631">
        <v>23</v>
      </c>
      <c r="C1631" s="2">
        <v>73.41</v>
      </c>
      <c r="D1631" s="3">
        <v>7</v>
      </c>
      <c r="E1631" s="4">
        <f>Table1[[#This Row],[PRICEEACH]]*Table1[[#This Row],[QUANTITYORDERED]]</f>
        <v>1688.4299999999998</v>
      </c>
      <c r="F1631" s="1">
        <v>38239</v>
      </c>
      <c r="G1631" s="12" t="s">
        <v>2848</v>
      </c>
      <c r="H1631">
        <v>3</v>
      </c>
      <c r="I1631">
        <v>9</v>
      </c>
      <c r="J1631" s="3">
        <v>2004</v>
      </c>
      <c r="K1631" s="3" t="s">
        <v>3331</v>
      </c>
      <c r="L1631">
        <v>71</v>
      </c>
      <c r="M1631" t="s">
        <v>3226</v>
      </c>
      <c r="N1631" t="s">
        <v>3425</v>
      </c>
      <c r="O1631" s="11">
        <v>652241555</v>
      </c>
      <c r="P1631" t="s">
        <v>3426</v>
      </c>
      <c r="Q1631" t="s">
        <v>2963</v>
      </c>
      <c r="R1631" t="s">
        <v>2963</v>
      </c>
      <c r="S1631" t="s">
        <v>2963</v>
      </c>
      <c r="T1631">
        <v>69045</v>
      </c>
      <c r="U1631" t="s">
        <v>2895</v>
      </c>
      <c r="V1631" t="s">
        <v>3090</v>
      </c>
      <c r="W1631" t="s">
        <v>3091</v>
      </c>
      <c r="X1631" t="s">
        <v>2857</v>
      </c>
    </row>
    <row r="1632" spans="1:24" hidden="1" x14ac:dyDescent="0.25">
      <c r="A1632">
        <v>10288</v>
      </c>
      <c r="B1632">
        <v>28</v>
      </c>
      <c r="C1632" s="2">
        <v>61.75</v>
      </c>
      <c r="D1632" s="3">
        <v>4</v>
      </c>
      <c r="E1632" s="4">
        <f>Table1[[#This Row],[PRICEEACH]]*Table1[[#This Row],[QUANTITYORDERED]]</f>
        <v>1729</v>
      </c>
      <c r="F1632" s="1">
        <v>38239</v>
      </c>
      <c r="G1632" s="12" t="s">
        <v>2848</v>
      </c>
      <c r="H1632">
        <v>3</v>
      </c>
      <c r="I1632">
        <v>9</v>
      </c>
      <c r="J1632" s="3">
        <v>2004</v>
      </c>
      <c r="K1632" s="3" t="s">
        <v>3468</v>
      </c>
      <c r="L1632">
        <v>60</v>
      </c>
      <c r="M1632" t="s">
        <v>3197</v>
      </c>
      <c r="N1632" t="s">
        <v>3425</v>
      </c>
      <c r="O1632" s="11">
        <v>652241555</v>
      </c>
      <c r="P1632" t="s">
        <v>3426</v>
      </c>
      <c r="Q1632" t="s">
        <v>2963</v>
      </c>
      <c r="R1632" t="s">
        <v>2963</v>
      </c>
      <c r="S1632" t="s">
        <v>2963</v>
      </c>
      <c r="T1632">
        <v>69045</v>
      </c>
      <c r="U1632" t="s">
        <v>2895</v>
      </c>
      <c r="V1632" t="s">
        <v>3090</v>
      </c>
      <c r="W1632" t="s">
        <v>3091</v>
      </c>
      <c r="X1632" t="s">
        <v>2857</v>
      </c>
    </row>
    <row r="1633" spans="1:24" hidden="1" x14ac:dyDescent="0.25">
      <c r="A1633">
        <v>10288</v>
      </c>
      <c r="B1633">
        <v>20</v>
      </c>
      <c r="C1633" s="2">
        <v>100</v>
      </c>
      <c r="D1633" s="3">
        <v>14</v>
      </c>
      <c r="E1633" s="4">
        <f>Table1[[#This Row],[PRICEEACH]]*Table1[[#This Row],[QUANTITYORDERED]]</f>
        <v>2000</v>
      </c>
      <c r="F1633" s="1">
        <v>38239</v>
      </c>
      <c r="G1633" s="12" t="s">
        <v>2848</v>
      </c>
      <c r="H1633">
        <v>3</v>
      </c>
      <c r="I1633">
        <v>9</v>
      </c>
      <c r="J1633" s="3">
        <v>2004</v>
      </c>
      <c r="K1633" s="3" t="s">
        <v>3331</v>
      </c>
      <c r="L1633">
        <v>124</v>
      </c>
      <c r="M1633" t="s">
        <v>3180</v>
      </c>
      <c r="N1633" t="s">
        <v>3425</v>
      </c>
      <c r="O1633" s="11">
        <v>652241555</v>
      </c>
      <c r="P1633" t="s">
        <v>3426</v>
      </c>
      <c r="Q1633" t="s">
        <v>2963</v>
      </c>
      <c r="R1633" t="s">
        <v>2963</v>
      </c>
      <c r="S1633" t="s">
        <v>2963</v>
      </c>
      <c r="T1633">
        <v>69045</v>
      </c>
      <c r="U1633" t="s">
        <v>2895</v>
      </c>
      <c r="V1633" t="s">
        <v>3090</v>
      </c>
      <c r="W1633" t="s">
        <v>3091</v>
      </c>
      <c r="X1633" t="s">
        <v>2857</v>
      </c>
    </row>
    <row r="1634" spans="1:24" hidden="1" x14ac:dyDescent="0.25">
      <c r="A1634">
        <v>10288</v>
      </c>
      <c r="B1634">
        <v>34</v>
      </c>
      <c r="C1634" s="2">
        <v>68.489999999999995</v>
      </c>
      <c r="D1634" s="3">
        <v>10</v>
      </c>
      <c r="E1634" s="4">
        <f>Table1[[#This Row],[PRICEEACH]]*Table1[[#This Row],[QUANTITYORDERED]]</f>
        <v>2328.66</v>
      </c>
      <c r="F1634" s="1">
        <v>38239</v>
      </c>
      <c r="G1634" s="12" t="s">
        <v>2848</v>
      </c>
      <c r="H1634">
        <v>3</v>
      </c>
      <c r="I1634">
        <v>9</v>
      </c>
      <c r="J1634" s="3">
        <v>2004</v>
      </c>
      <c r="K1634" s="3" t="s">
        <v>3331</v>
      </c>
      <c r="L1634">
        <v>85</v>
      </c>
      <c r="M1634" t="s">
        <v>3244</v>
      </c>
      <c r="N1634" t="s">
        <v>3425</v>
      </c>
      <c r="O1634" s="11">
        <v>652241555</v>
      </c>
      <c r="P1634" t="s">
        <v>3426</v>
      </c>
      <c r="Q1634" t="s">
        <v>2963</v>
      </c>
      <c r="R1634" t="s">
        <v>2963</v>
      </c>
      <c r="S1634" t="s">
        <v>2963</v>
      </c>
      <c r="T1634">
        <v>69045</v>
      </c>
      <c r="U1634" t="s">
        <v>2895</v>
      </c>
      <c r="V1634" t="s">
        <v>3090</v>
      </c>
      <c r="W1634" t="s">
        <v>3091</v>
      </c>
      <c r="X1634" t="s">
        <v>2857</v>
      </c>
    </row>
    <row r="1635" spans="1:24" hidden="1" x14ac:dyDescent="0.25">
      <c r="A1635">
        <v>10288</v>
      </c>
      <c r="B1635">
        <v>36</v>
      </c>
      <c r="C1635" s="2">
        <v>66.14</v>
      </c>
      <c r="D1635" s="3">
        <v>11</v>
      </c>
      <c r="E1635" s="4">
        <f>Table1[[#This Row],[PRICEEACH]]*Table1[[#This Row],[QUANTITYORDERED]]</f>
        <v>2381.04</v>
      </c>
      <c r="F1635" s="1">
        <v>38239</v>
      </c>
      <c r="G1635" s="12" t="s">
        <v>2848</v>
      </c>
      <c r="H1635">
        <v>3</v>
      </c>
      <c r="I1635">
        <v>9</v>
      </c>
      <c r="J1635" s="3">
        <v>2004</v>
      </c>
      <c r="K1635" s="3" t="s">
        <v>3331</v>
      </c>
      <c r="L1635">
        <v>73</v>
      </c>
      <c r="M1635" t="s">
        <v>3227</v>
      </c>
      <c r="N1635" t="s">
        <v>3425</v>
      </c>
      <c r="O1635" s="11">
        <v>652241555</v>
      </c>
      <c r="P1635" t="s">
        <v>3426</v>
      </c>
      <c r="Q1635" t="s">
        <v>2963</v>
      </c>
      <c r="R1635" t="s">
        <v>2963</v>
      </c>
      <c r="S1635" t="s">
        <v>2963</v>
      </c>
      <c r="T1635">
        <v>69045</v>
      </c>
      <c r="U1635" t="s">
        <v>2895</v>
      </c>
      <c r="V1635" t="s">
        <v>3090</v>
      </c>
      <c r="W1635" t="s">
        <v>3091</v>
      </c>
      <c r="X1635" t="s">
        <v>2857</v>
      </c>
    </row>
    <row r="1636" spans="1:24" hidden="1" x14ac:dyDescent="0.25">
      <c r="A1636">
        <v>10288</v>
      </c>
      <c r="B1636">
        <v>50</v>
      </c>
      <c r="C1636" s="2">
        <v>52.32</v>
      </c>
      <c r="D1636" s="3">
        <v>13</v>
      </c>
      <c r="E1636" s="4">
        <f>Table1[[#This Row],[PRICEEACH]]*Table1[[#This Row],[QUANTITYORDERED]]</f>
        <v>2616</v>
      </c>
      <c r="F1636" s="1">
        <v>38239</v>
      </c>
      <c r="G1636" s="12" t="s">
        <v>2848</v>
      </c>
      <c r="H1636">
        <v>3</v>
      </c>
      <c r="I1636">
        <v>9</v>
      </c>
      <c r="J1636" s="3">
        <v>2004</v>
      </c>
      <c r="K1636" s="3" t="s">
        <v>3331</v>
      </c>
      <c r="L1636">
        <v>50</v>
      </c>
      <c r="M1636" t="s">
        <v>3230</v>
      </c>
      <c r="N1636" t="s">
        <v>3425</v>
      </c>
      <c r="O1636" s="11">
        <v>652241555</v>
      </c>
      <c r="P1636" t="s">
        <v>3426</v>
      </c>
      <c r="Q1636" t="s">
        <v>2963</v>
      </c>
      <c r="R1636" t="s">
        <v>2963</v>
      </c>
      <c r="S1636" t="s">
        <v>2963</v>
      </c>
      <c r="T1636">
        <v>69045</v>
      </c>
      <c r="U1636" t="s">
        <v>2895</v>
      </c>
      <c r="V1636" t="s">
        <v>3090</v>
      </c>
      <c r="W1636" t="s">
        <v>3091</v>
      </c>
      <c r="X1636" t="s">
        <v>2857</v>
      </c>
    </row>
    <row r="1637" spans="1:24" hidden="1" x14ac:dyDescent="0.25">
      <c r="A1637">
        <v>10288</v>
      </c>
      <c r="B1637">
        <v>35</v>
      </c>
      <c r="C1637" s="2">
        <v>80.87</v>
      </c>
      <c r="D1637" s="3">
        <v>9</v>
      </c>
      <c r="E1637" s="4">
        <f>Table1[[#This Row],[PRICEEACH]]*Table1[[#This Row],[QUANTITYORDERED]]</f>
        <v>2830.4500000000003</v>
      </c>
      <c r="F1637" s="1">
        <v>38239</v>
      </c>
      <c r="G1637" s="12" t="s">
        <v>2848</v>
      </c>
      <c r="H1637">
        <v>3</v>
      </c>
      <c r="I1637">
        <v>9</v>
      </c>
      <c r="J1637" s="3">
        <v>2004</v>
      </c>
      <c r="K1637" s="3" t="s">
        <v>3331</v>
      </c>
      <c r="L1637">
        <v>90</v>
      </c>
      <c r="M1637" t="s">
        <v>3238</v>
      </c>
      <c r="N1637" t="s">
        <v>3425</v>
      </c>
      <c r="O1637" s="11">
        <v>652241555</v>
      </c>
      <c r="P1637" t="s">
        <v>3426</v>
      </c>
      <c r="Q1637" t="s">
        <v>2963</v>
      </c>
      <c r="R1637" t="s">
        <v>2963</v>
      </c>
      <c r="S1637" t="s">
        <v>2963</v>
      </c>
      <c r="T1637">
        <v>69045</v>
      </c>
      <c r="U1637" t="s">
        <v>2895</v>
      </c>
      <c r="V1637" t="s">
        <v>3090</v>
      </c>
      <c r="W1637" t="s">
        <v>3091</v>
      </c>
      <c r="X1637" t="s">
        <v>2857</v>
      </c>
    </row>
    <row r="1638" spans="1:24" hidden="1" x14ac:dyDescent="0.25">
      <c r="A1638">
        <v>10288</v>
      </c>
      <c r="B1638">
        <v>35</v>
      </c>
      <c r="C1638" s="2">
        <v>80.989999999999995</v>
      </c>
      <c r="D1638" s="3">
        <v>6</v>
      </c>
      <c r="E1638" s="4">
        <f>Table1[[#This Row],[PRICEEACH]]*Table1[[#This Row],[QUANTITYORDERED]]</f>
        <v>2834.6499999999996</v>
      </c>
      <c r="F1638" s="1">
        <v>38239</v>
      </c>
      <c r="G1638" s="12" t="s">
        <v>2848</v>
      </c>
      <c r="H1638">
        <v>3</v>
      </c>
      <c r="I1638">
        <v>9</v>
      </c>
      <c r="J1638" s="3">
        <v>2004</v>
      </c>
      <c r="K1638" s="3" t="s">
        <v>3468</v>
      </c>
      <c r="L1638">
        <v>92</v>
      </c>
      <c r="M1638" t="s">
        <v>3221</v>
      </c>
      <c r="N1638" t="s">
        <v>3425</v>
      </c>
      <c r="O1638" s="11">
        <v>652241555</v>
      </c>
      <c r="P1638" t="s">
        <v>3426</v>
      </c>
      <c r="Q1638" t="s">
        <v>2963</v>
      </c>
      <c r="R1638" t="s">
        <v>2963</v>
      </c>
      <c r="S1638" t="s">
        <v>2963</v>
      </c>
      <c r="T1638">
        <v>69045</v>
      </c>
      <c r="U1638" t="s">
        <v>2895</v>
      </c>
      <c r="V1638" t="s">
        <v>3090</v>
      </c>
      <c r="W1638" t="s">
        <v>3091</v>
      </c>
      <c r="X1638" t="s">
        <v>2857</v>
      </c>
    </row>
    <row r="1639" spans="1:24" hidden="1" x14ac:dyDescent="0.25">
      <c r="A1639">
        <v>10288</v>
      </c>
      <c r="B1639">
        <v>31</v>
      </c>
      <c r="C1639" s="2">
        <v>100</v>
      </c>
      <c r="D1639" s="3">
        <v>2</v>
      </c>
      <c r="E1639" s="4">
        <f>Table1[[#This Row],[PRICEEACH]]*Table1[[#This Row],[QUANTITYORDERED]]</f>
        <v>3100</v>
      </c>
      <c r="F1639" s="1">
        <v>38239</v>
      </c>
      <c r="G1639" s="12" t="s">
        <v>2848</v>
      </c>
      <c r="H1639">
        <v>3</v>
      </c>
      <c r="I1639">
        <v>9</v>
      </c>
      <c r="J1639" s="3">
        <v>2004</v>
      </c>
      <c r="K1639" s="3" t="s">
        <v>3468</v>
      </c>
      <c r="L1639">
        <v>127</v>
      </c>
      <c r="M1639" t="s">
        <v>3199</v>
      </c>
      <c r="N1639" t="s">
        <v>3425</v>
      </c>
      <c r="O1639" s="11">
        <v>652241555</v>
      </c>
      <c r="P1639" t="s">
        <v>3426</v>
      </c>
      <c r="Q1639" t="s">
        <v>2963</v>
      </c>
      <c r="R1639" t="s">
        <v>2963</v>
      </c>
      <c r="S1639" t="s">
        <v>2963</v>
      </c>
      <c r="T1639">
        <v>69045</v>
      </c>
      <c r="U1639" t="s">
        <v>2895</v>
      </c>
      <c r="V1639" t="s">
        <v>3090</v>
      </c>
      <c r="W1639" t="s">
        <v>3091</v>
      </c>
      <c r="X1639" t="s">
        <v>2867</v>
      </c>
    </row>
    <row r="1640" spans="1:24" hidden="1" x14ac:dyDescent="0.25">
      <c r="A1640">
        <v>10288</v>
      </c>
      <c r="B1640">
        <v>32</v>
      </c>
      <c r="C1640" s="2">
        <v>100</v>
      </c>
      <c r="D1640" s="3">
        <v>5</v>
      </c>
      <c r="E1640" s="4">
        <f>Table1[[#This Row],[PRICEEACH]]*Table1[[#This Row],[QUANTITYORDERED]]</f>
        <v>3200</v>
      </c>
      <c r="F1640" s="1">
        <v>38239</v>
      </c>
      <c r="G1640" s="12" t="s">
        <v>2848</v>
      </c>
      <c r="H1640">
        <v>3</v>
      </c>
      <c r="I1640">
        <v>9</v>
      </c>
      <c r="J1640" s="3">
        <v>2004</v>
      </c>
      <c r="K1640" s="3" t="s">
        <v>3468</v>
      </c>
      <c r="L1640">
        <v>170</v>
      </c>
      <c r="M1640" t="s">
        <v>3193</v>
      </c>
      <c r="N1640" t="s">
        <v>3425</v>
      </c>
      <c r="O1640" s="11">
        <v>652241555</v>
      </c>
      <c r="P1640" t="s">
        <v>3426</v>
      </c>
      <c r="Q1640" t="s">
        <v>2963</v>
      </c>
      <c r="R1640" t="s">
        <v>2963</v>
      </c>
      <c r="S1640" t="s">
        <v>2963</v>
      </c>
      <c r="T1640">
        <v>69045</v>
      </c>
      <c r="U1640" t="s">
        <v>2895</v>
      </c>
      <c r="V1640" t="s">
        <v>3090</v>
      </c>
      <c r="W1640" t="s">
        <v>3091</v>
      </c>
      <c r="X1640" t="s">
        <v>2867</v>
      </c>
    </row>
    <row r="1641" spans="1:24" hidden="1" x14ac:dyDescent="0.25">
      <c r="A1641">
        <v>10288</v>
      </c>
      <c r="B1641">
        <v>41</v>
      </c>
      <c r="C1641" s="2">
        <v>100</v>
      </c>
      <c r="D1641" s="3">
        <v>12</v>
      </c>
      <c r="E1641" s="4">
        <f>Table1[[#This Row],[PRICEEACH]]*Table1[[#This Row],[QUANTITYORDERED]]</f>
        <v>4100</v>
      </c>
      <c r="F1641" s="1">
        <v>38239</v>
      </c>
      <c r="G1641" s="12" t="s">
        <v>2848</v>
      </c>
      <c r="H1641">
        <v>3</v>
      </c>
      <c r="I1641">
        <v>9</v>
      </c>
      <c r="J1641" s="3">
        <v>2004</v>
      </c>
      <c r="K1641" s="3" t="s">
        <v>3331</v>
      </c>
      <c r="L1641">
        <v>107</v>
      </c>
      <c r="M1641" t="s">
        <v>3247</v>
      </c>
      <c r="N1641" t="s">
        <v>3425</v>
      </c>
      <c r="O1641" s="11">
        <v>652241555</v>
      </c>
      <c r="P1641" t="s">
        <v>3426</v>
      </c>
      <c r="Q1641" t="s">
        <v>2963</v>
      </c>
      <c r="R1641" t="s">
        <v>2963</v>
      </c>
      <c r="S1641" t="s">
        <v>2963</v>
      </c>
      <c r="T1641">
        <v>69045</v>
      </c>
      <c r="U1641" t="s">
        <v>2895</v>
      </c>
      <c r="V1641" t="s">
        <v>3090</v>
      </c>
      <c r="W1641" t="s">
        <v>3091</v>
      </c>
      <c r="X1641" t="s">
        <v>2867</v>
      </c>
    </row>
    <row r="1642" spans="1:24" hidden="1" x14ac:dyDescent="0.25">
      <c r="A1642">
        <v>10288</v>
      </c>
      <c r="B1642">
        <v>48</v>
      </c>
      <c r="C1642" s="2">
        <v>100</v>
      </c>
      <c r="D1642" s="3">
        <v>8</v>
      </c>
      <c r="E1642" s="4">
        <f>Table1[[#This Row],[PRICEEACH]]*Table1[[#This Row],[QUANTITYORDERED]]</f>
        <v>4800</v>
      </c>
      <c r="F1642" s="1">
        <v>38239</v>
      </c>
      <c r="G1642" s="12" t="s">
        <v>2848</v>
      </c>
      <c r="H1642">
        <v>3</v>
      </c>
      <c r="I1642">
        <v>9</v>
      </c>
      <c r="J1642" s="3">
        <v>2004</v>
      </c>
      <c r="K1642" s="3" t="s">
        <v>3331</v>
      </c>
      <c r="L1642">
        <v>117</v>
      </c>
      <c r="M1642" t="s">
        <v>3241</v>
      </c>
      <c r="N1642" t="s">
        <v>3425</v>
      </c>
      <c r="O1642" s="11">
        <v>652241555</v>
      </c>
      <c r="P1642" t="s">
        <v>3426</v>
      </c>
      <c r="Q1642" t="s">
        <v>2963</v>
      </c>
      <c r="R1642" t="s">
        <v>2963</v>
      </c>
      <c r="S1642" t="s">
        <v>2963</v>
      </c>
      <c r="T1642">
        <v>69045</v>
      </c>
      <c r="U1642" t="s">
        <v>2895</v>
      </c>
      <c r="V1642" t="s">
        <v>3090</v>
      </c>
      <c r="W1642" t="s">
        <v>3091</v>
      </c>
      <c r="X1642" t="s">
        <v>2867</v>
      </c>
    </row>
    <row r="1643" spans="1:24" hidden="1" x14ac:dyDescent="0.25">
      <c r="A1643">
        <v>10153</v>
      </c>
      <c r="B1643">
        <v>43</v>
      </c>
      <c r="C1643" s="2">
        <v>64.67</v>
      </c>
      <c r="D1643" s="3">
        <v>1</v>
      </c>
      <c r="E1643" s="4">
        <f>Table1[[#This Row],[PRICEEACH]]*Table1[[#This Row],[QUANTITYORDERED]]</f>
        <v>2780.81</v>
      </c>
      <c r="F1643" s="1">
        <v>37873</v>
      </c>
      <c r="G1643" s="12" t="s">
        <v>2848</v>
      </c>
      <c r="H1643">
        <v>3</v>
      </c>
      <c r="I1643">
        <v>9</v>
      </c>
      <c r="J1643" s="3">
        <v>2003</v>
      </c>
      <c r="K1643" s="3" t="s">
        <v>3207</v>
      </c>
      <c r="L1643">
        <v>66</v>
      </c>
      <c r="M1643" t="s">
        <v>3268</v>
      </c>
      <c r="N1643" t="s">
        <v>3329</v>
      </c>
      <c r="O1643" s="10" t="s">
        <v>3330</v>
      </c>
      <c r="P1643" t="s">
        <v>2946</v>
      </c>
      <c r="Q1643" t="s">
        <v>2947</v>
      </c>
      <c r="R1643" t="s">
        <v>3485</v>
      </c>
      <c r="S1643" t="s">
        <v>2948</v>
      </c>
      <c r="T1643">
        <v>28034</v>
      </c>
      <c r="U1643" t="s">
        <v>2861</v>
      </c>
      <c r="V1643" t="s">
        <v>2949</v>
      </c>
      <c r="W1643" t="s">
        <v>2950</v>
      </c>
      <c r="X1643" t="s">
        <v>2857</v>
      </c>
    </row>
    <row r="1644" spans="1:24" hidden="1" x14ac:dyDescent="0.25">
      <c r="A1644">
        <v>10153</v>
      </c>
      <c r="B1644">
        <v>50</v>
      </c>
      <c r="C1644" s="2">
        <v>60.06</v>
      </c>
      <c r="D1644" s="3">
        <v>4</v>
      </c>
      <c r="E1644" s="4">
        <f>Table1[[#This Row],[PRICEEACH]]*Table1[[#This Row],[QUANTITYORDERED]]</f>
        <v>3003</v>
      </c>
      <c r="F1644" s="1">
        <v>37873</v>
      </c>
      <c r="G1644" s="12" t="s">
        <v>2848</v>
      </c>
      <c r="H1644">
        <v>3</v>
      </c>
      <c r="I1644">
        <v>9</v>
      </c>
      <c r="J1644" s="3">
        <v>2003</v>
      </c>
      <c r="K1644" s="3" t="s">
        <v>3207</v>
      </c>
      <c r="L1644">
        <v>54</v>
      </c>
      <c r="M1644" t="s">
        <v>3281</v>
      </c>
      <c r="N1644" t="s">
        <v>3329</v>
      </c>
      <c r="O1644" s="10" t="s">
        <v>3330</v>
      </c>
      <c r="P1644" t="s">
        <v>2946</v>
      </c>
      <c r="Q1644" t="s">
        <v>2947</v>
      </c>
      <c r="R1644" t="s">
        <v>3485</v>
      </c>
      <c r="S1644" t="s">
        <v>2948</v>
      </c>
      <c r="T1644">
        <v>28034</v>
      </c>
      <c r="U1644" t="s">
        <v>2861</v>
      </c>
      <c r="V1644" t="s">
        <v>2949</v>
      </c>
      <c r="W1644" t="s">
        <v>2950</v>
      </c>
      <c r="X1644" t="s">
        <v>2867</v>
      </c>
    </row>
    <row r="1645" spans="1:24" hidden="1" x14ac:dyDescent="0.25">
      <c r="A1645">
        <v>10153</v>
      </c>
      <c r="B1645">
        <v>31</v>
      </c>
      <c r="C1645" s="2">
        <v>100</v>
      </c>
      <c r="D1645" s="3">
        <v>7</v>
      </c>
      <c r="E1645" s="4">
        <f>Table1[[#This Row],[PRICEEACH]]*Table1[[#This Row],[QUANTITYORDERED]]</f>
        <v>3100</v>
      </c>
      <c r="F1645" s="1">
        <v>37873</v>
      </c>
      <c r="G1645" s="12" t="s">
        <v>2848</v>
      </c>
      <c r="H1645">
        <v>3</v>
      </c>
      <c r="I1645">
        <v>9</v>
      </c>
      <c r="J1645" s="3">
        <v>2003</v>
      </c>
      <c r="K1645" s="3" t="s">
        <v>3468</v>
      </c>
      <c r="L1645">
        <v>136</v>
      </c>
      <c r="M1645" t="s">
        <v>3210</v>
      </c>
      <c r="N1645" t="s">
        <v>3329</v>
      </c>
      <c r="O1645" s="10" t="s">
        <v>3330</v>
      </c>
      <c r="P1645" t="s">
        <v>2946</v>
      </c>
      <c r="Q1645" t="s">
        <v>2947</v>
      </c>
      <c r="R1645" t="s">
        <v>3485</v>
      </c>
      <c r="S1645" t="s">
        <v>2948</v>
      </c>
      <c r="T1645">
        <v>28034</v>
      </c>
      <c r="U1645" t="s">
        <v>2861</v>
      </c>
      <c r="V1645" t="s">
        <v>2949</v>
      </c>
      <c r="W1645" t="s">
        <v>2950</v>
      </c>
      <c r="X1645" t="s">
        <v>2867</v>
      </c>
    </row>
    <row r="1646" spans="1:24" hidden="1" x14ac:dyDescent="0.25">
      <c r="A1646">
        <v>10153</v>
      </c>
      <c r="B1646">
        <v>40</v>
      </c>
      <c r="C1646" s="2">
        <v>100</v>
      </c>
      <c r="D1646" s="3">
        <v>5</v>
      </c>
      <c r="E1646" s="4">
        <f>Table1[[#This Row],[PRICEEACH]]*Table1[[#This Row],[QUANTITYORDERED]]</f>
        <v>4000</v>
      </c>
      <c r="F1646" s="1">
        <v>37873</v>
      </c>
      <c r="G1646" s="12" t="s">
        <v>2848</v>
      </c>
      <c r="H1646">
        <v>3</v>
      </c>
      <c r="I1646">
        <v>9</v>
      </c>
      <c r="J1646" s="3">
        <v>2003</v>
      </c>
      <c r="K1646" s="3" t="s">
        <v>3207</v>
      </c>
      <c r="L1646">
        <v>122</v>
      </c>
      <c r="M1646" t="s">
        <v>3234</v>
      </c>
      <c r="N1646" t="s">
        <v>3329</v>
      </c>
      <c r="O1646" s="10" t="s">
        <v>3330</v>
      </c>
      <c r="P1646" t="s">
        <v>2946</v>
      </c>
      <c r="Q1646" t="s">
        <v>2947</v>
      </c>
      <c r="R1646" t="s">
        <v>3485</v>
      </c>
      <c r="S1646" t="s">
        <v>2948</v>
      </c>
      <c r="T1646">
        <v>28034</v>
      </c>
      <c r="U1646" t="s">
        <v>2861</v>
      </c>
      <c r="V1646" t="s">
        <v>2949</v>
      </c>
      <c r="W1646" t="s">
        <v>2950</v>
      </c>
      <c r="X1646" t="s">
        <v>2867</v>
      </c>
    </row>
    <row r="1647" spans="1:24" hidden="1" x14ac:dyDescent="0.25">
      <c r="A1647">
        <v>10153</v>
      </c>
      <c r="B1647">
        <v>42</v>
      </c>
      <c r="C1647" s="2">
        <v>100</v>
      </c>
      <c r="D1647" s="3">
        <v>12</v>
      </c>
      <c r="E1647" s="4">
        <f>Table1[[#This Row],[PRICEEACH]]*Table1[[#This Row],[QUANTITYORDERED]]</f>
        <v>4200</v>
      </c>
      <c r="F1647" s="1">
        <v>37873</v>
      </c>
      <c r="G1647" s="12" t="s">
        <v>2848</v>
      </c>
      <c r="H1647">
        <v>3</v>
      </c>
      <c r="I1647">
        <v>9</v>
      </c>
      <c r="J1647" s="3">
        <v>2003</v>
      </c>
      <c r="K1647" s="3" t="s">
        <v>3331</v>
      </c>
      <c r="L1647">
        <v>151</v>
      </c>
      <c r="M1647" t="s">
        <v>3145</v>
      </c>
      <c r="N1647" t="s">
        <v>3329</v>
      </c>
      <c r="O1647" s="10" t="s">
        <v>3330</v>
      </c>
      <c r="P1647" t="s">
        <v>2946</v>
      </c>
      <c r="Q1647" t="s">
        <v>2947</v>
      </c>
      <c r="R1647" t="s">
        <v>3485</v>
      </c>
      <c r="S1647" t="s">
        <v>2948</v>
      </c>
      <c r="T1647">
        <v>28034</v>
      </c>
      <c r="U1647" t="s">
        <v>2861</v>
      </c>
      <c r="V1647" t="s">
        <v>2949</v>
      </c>
      <c r="W1647" t="s">
        <v>2950</v>
      </c>
      <c r="X1647" t="s">
        <v>2867</v>
      </c>
    </row>
    <row r="1648" spans="1:24" hidden="1" x14ac:dyDescent="0.25">
      <c r="A1648">
        <v>10153</v>
      </c>
      <c r="B1648">
        <v>50</v>
      </c>
      <c r="C1648" s="2">
        <v>88.15</v>
      </c>
      <c r="D1648" s="3">
        <v>2</v>
      </c>
      <c r="E1648" s="4">
        <f>Table1[[#This Row],[PRICEEACH]]*Table1[[#This Row],[QUANTITYORDERED]]</f>
        <v>4407.5</v>
      </c>
      <c r="F1648" s="1">
        <v>37873</v>
      </c>
      <c r="G1648" s="12" t="s">
        <v>2848</v>
      </c>
      <c r="H1648">
        <v>3</v>
      </c>
      <c r="I1648">
        <v>9</v>
      </c>
      <c r="J1648" s="3">
        <v>2003</v>
      </c>
      <c r="K1648" s="3" t="s">
        <v>3207</v>
      </c>
      <c r="L1648">
        <v>100</v>
      </c>
      <c r="M1648" t="s">
        <v>3277</v>
      </c>
      <c r="N1648" t="s">
        <v>3329</v>
      </c>
      <c r="O1648" s="10" t="s">
        <v>3330</v>
      </c>
      <c r="P1648" t="s">
        <v>2946</v>
      </c>
      <c r="Q1648" t="s">
        <v>2947</v>
      </c>
      <c r="R1648" t="s">
        <v>3485</v>
      </c>
      <c r="S1648" t="s">
        <v>2948</v>
      </c>
      <c r="T1648">
        <v>28034</v>
      </c>
      <c r="U1648" t="s">
        <v>2861</v>
      </c>
      <c r="V1648" t="s">
        <v>2949</v>
      </c>
      <c r="W1648" t="s">
        <v>2950</v>
      </c>
      <c r="X1648" t="s">
        <v>2867</v>
      </c>
    </row>
    <row r="1649" spans="1:24" hidden="1" x14ac:dyDescent="0.25">
      <c r="A1649">
        <v>10153</v>
      </c>
      <c r="B1649">
        <v>49</v>
      </c>
      <c r="C1649" s="2">
        <v>100</v>
      </c>
      <c r="D1649" s="3">
        <v>10</v>
      </c>
      <c r="E1649" s="4">
        <f>Table1[[#This Row],[PRICEEACH]]*Table1[[#This Row],[QUANTITYORDERED]]</f>
        <v>4900</v>
      </c>
      <c r="F1649" s="1">
        <v>37873</v>
      </c>
      <c r="G1649" s="12" t="s">
        <v>2848</v>
      </c>
      <c r="H1649">
        <v>3</v>
      </c>
      <c r="I1649">
        <v>9</v>
      </c>
      <c r="J1649" s="3">
        <v>2003</v>
      </c>
      <c r="K1649" s="3" t="s">
        <v>3331</v>
      </c>
      <c r="L1649">
        <v>173</v>
      </c>
      <c r="M1649" t="s">
        <v>3148</v>
      </c>
      <c r="N1649" t="s">
        <v>3329</v>
      </c>
      <c r="O1649" s="10" t="s">
        <v>3330</v>
      </c>
      <c r="P1649" t="s">
        <v>2946</v>
      </c>
      <c r="Q1649" t="s">
        <v>2947</v>
      </c>
      <c r="R1649" t="s">
        <v>3485</v>
      </c>
      <c r="S1649" t="s">
        <v>2948</v>
      </c>
      <c r="T1649">
        <v>28034</v>
      </c>
      <c r="U1649" t="s">
        <v>2861</v>
      </c>
      <c r="V1649" t="s">
        <v>2949</v>
      </c>
      <c r="W1649" t="s">
        <v>2950</v>
      </c>
      <c r="X1649" t="s">
        <v>2931</v>
      </c>
    </row>
    <row r="1650" spans="1:24" hidden="1" x14ac:dyDescent="0.25">
      <c r="A1650">
        <v>10289</v>
      </c>
      <c r="B1650">
        <v>24</v>
      </c>
      <c r="C1650" s="2">
        <v>56.07</v>
      </c>
      <c r="D1650" s="3">
        <v>1</v>
      </c>
      <c r="E1650" s="4">
        <f>Table1[[#This Row],[PRICEEACH]]*Table1[[#This Row],[QUANTITYORDERED]]</f>
        <v>1345.68</v>
      </c>
      <c r="F1650" s="1">
        <v>38239</v>
      </c>
      <c r="G1650" s="12" t="s">
        <v>2848</v>
      </c>
      <c r="H1650">
        <v>3</v>
      </c>
      <c r="I1650">
        <v>9</v>
      </c>
      <c r="J1650" s="3">
        <v>2004</v>
      </c>
      <c r="K1650" s="3" t="s">
        <v>3468</v>
      </c>
      <c r="L1650">
        <v>53</v>
      </c>
      <c r="M1650" t="s">
        <v>3179</v>
      </c>
      <c r="N1650" t="s">
        <v>3297</v>
      </c>
      <c r="O1650" s="11">
        <v>4722673215</v>
      </c>
      <c r="P1650" t="s">
        <v>2882</v>
      </c>
      <c r="Q1650" t="s">
        <v>2883</v>
      </c>
      <c r="R1650" t="s">
        <v>3493</v>
      </c>
      <c r="S1650" t="s">
        <v>2884</v>
      </c>
      <c r="T1650" t="s">
        <v>3298</v>
      </c>
      <c r="U1650" t="s">
        <v>2861</v>
      </c>
      <c r="V1650" t="s">
        <v>2885</v>
      </c>
      <c r="W1650" t="s">
        <v>2886</v>
      </c>
      <c r="X1650" t="s">
        <v>2857</v>
      </c>
    </row>
    <row r="1651" spans="1:24" hidden="1" x14ac:dyDescent="0.25">
      <c r="A1651">
        <v>10289</v>
      </c>
      <c r="B1651">
        <v>45</v>
      </c>
      <c r="C1651" s="2">
        <v>48.38</v>
      </c>
      <c r="D1651" s="3">
        <v>4</v>
      </c>
      <c r="E1651" s="4">
        <f>Table1[[#This Row],[PRICEEACH]]*Table1[[#This Row],[QUANTITYORDERED]]</f>
        <v>2177.1</v>
      </c>
      <c r="F1651" s="1">
        <v>38239</v>
      </c>
      <c r="G1651" s="12" t="s">
        <v>2848</v>
      </c>
      <c r="H1651">
        <v>3</v>
      </c>
      <c r="I1651">
        <v>9</v>
      </c>
      <c r="J1651" s="3">
        <v>2004</v>
      </c>
      <c r="K1651" s="3" t="s">
        <v>3468</v>
      </c>
      <c r="L1651">
        <v>44</v>
      </c>
      <c r="M1651" t="s">
        <v>3235</v>
      </c>
      <c r="N1651" t="s">
        <v>3297</v>
      </c>
      <c r="O1651" s="11">
        <v>4722673215</v>
      </c>
      <c r="P1651" t="s">
        <v>2882</v>
      </c>
      <c r="Q1651" t="s">
        <v>2883</v>
      </c>
      <c r="R1651" t="s">
        <v>3493</v>
      </c>
      <c r="S1651" t="s">
        <v>2884</v>
      </c>
      <c r="T1651" t="s">
        <v>3298</v>
      </c>
      <c r="U1651" t="s">
        <v>2861</v>
      </c>
      <c r="V1651" t="s">
        <v>2885</v>
      </c>
      <c r="W1651" t="s">
        <v>2886</v>
      </c>
      <c r="X1651" t="s">
        <v>2857</v>
      </c>
    </row>
    <row r="1652" spans="1:24" hidden="1" x14ac:dyDescent="0.25">
      <c r="A1652">
        <v>10289</v>
      </c>
      <c r="B1652">
        <v>38</v>
      </c>
      <c r="C1652" s="2">
        <v>100</v>
      </c>
      <c r="D1652" s="3">
        <v>2</v>
      </c>
      <c r="E1652" s="4">
        <f>Table1[[#This Row],[PRICEEACH]]*Table1[[#This Row],[QUANTITYORDERED]]</f>
        <v>3800</v>
      </c>
      <c r="F1652" s="1">
        <v>38239</v>
      </c>
      <c r="G1652" s="12" t="s">
        <v>2848</v>
      </c>
      <c r="H1652">
        <v>3</v>
      </c>
      <c r="I1652">
        <v>9</v>
      </c>
      <c r="J1652" s="3">
        <v>2004</v>
      </c>
      <c r="K1652" s="3" t="s">
        <v>3468</v>
      </c>
      <c r="L1652">
        <v>102</v>
      </c>
      <c r="M1652" t="s">
        <v>3170</v>
      </c>
      <c r="N1652" t="s">
        <v>3297</v>
      </c>
      <c r="O1652" s="11">
        <v>4722673215</v>
      </c>
      <c r="P1652" t="s">
        <v>2882</v>
      </c>
      <c r="Q1652" t="s">
        <v>2883</v>
      </c>
      <c r="R1652" t="s">
        <v>3493</v>
      </c>
      <c r="S1652" t="s">
        <v>2884</v>
      </c>
      <c r="T1652" t="s">
        <v>3298</v>
      </c>
      <c r="U1652" t="s">
        <v>2861</v>
      </c>
      <c r="V1652" t="s">
        <v>2885</v>
      </c>
      <c r="W1652" t="s">
        <v>2886</v>
      </c>
      <c r="X1652" t="s">
        <v>2867</v>
      </c>
    </row>
    <row r="1653" spans="1:24" hidden="1" x14ac:dyDescent="0.25">
      <c r="A1653">
        <v>10289</v>
      </c>
      <c r="B1653">
        <v>43</v>
      </c>
      <c r="C1653" s="2">
        <v>100</v>
      </c>
      <c r="D1653" s="3">
        <v>3</v>
      </c>
      <c r="E1653" s="4">
        <f>Table1[[#This Row],[PRICEEACH]]*Table1[[#This Row],[QUANTITYORDERED]]</f>
        <v>4300</v>
      </c>
      <c r="F1653" s="1">
        <v>38239</v>
      </c>
      <c r="G1653" s="12" t="s">
        <v>2848</v>
      </c>
      <c r="H1653">
        <v>3</v>
      </c>
      <c r="I1653">
        <v>9</v>
      </c>
      <c r="J1653" s="3">
        <v>2004</v>
      </c>
      <c r="K1653" s="3" t="s">
        <v>3468</v>
      </c>
      <c r="L1653">
        <v>168</v>
      </c>
      <c r="M1653" t="s">
        <v>3203</v>
      </c>
      <c r="N1653" t="s">
        <v>3297</v>
      </c>
      <c r="O1653" s="11">
        <v>4722673215</v>
      </c>
      <c r="P1653" t="s">
        <v>2882</v>
      </c>
      <c r="Q1653" t="s">
        <v>2883</v>
      </c>
      <c r="R1653" t="s">
        <v>3493</v>
      </c>
      <c r="S1653" t="s">
        <v>2884</v>
      </c>
      <c r="T1653" t="s">
        <v>3298</v>
      </c>
      <c r="U1653" t="s">
        <v>2861</v>
      </c>
      <c r="V1653" t="s">
        <v>2885</v>
      </c>
      <c r="W1653" t="s">
        <v>2886</v>
      </c>
      <c r="X1653" t="s">
        <v>2931</v>
      </c>
    </row>
    <row r="1654" spans="1:24" hidden="1" x14ac:dyDescent="0.25">
      <c r="A1654">
        <v>10290</v>
      </c>
      <c r="B1654">
        <v>26</v>
      </c>
      <c r="C1654" s="2">
        <v>96.23</v>
      </c>
      <c r="D1654" s="3">
        <v>2</v>
      </c>
      <c r="E1654" s="4">
        <f>Table1[[#This Row],[PRICEEACH]]*Table1[[#This Row],[QUANTITYORDERED]]</f>
        <v>2501.98</v>
      </c>
      <c r="F1654" s="1">
        <v>38239</v>
      </c>
      <c r="G1654" s="12" t="s">
        <v>2848</v>
      </c>
      <c r="H1654">
        <v>3</v>
      </c>
      <c r="I1654">
        <v>9</v>
      </c>
      <c r="J1654" s="3">
        <v>2004</v>
      </c>
      <c r="K1654" s="3" t="s">
        <v>3468</v>
      </c>
      <c r="L1654">
        <v>99</v>
      </c>
      <c r="M1654" t="s">
        <v>3215</v>
      </c>
      <c r="N1654" t="s">
        <v>3479</v>
      </c>
      <c r="O1654" s="10">
        <v>6175558428</v>
      </c>
      <c r="P1654" t="s">
        <v>3480</v>
      </c>
      <c r="Q1654" t="s">
        <v>3014</v>
      </c>
      <c r="R1654" t="s">
        <v>2912</v>
      </c>
      <c r="S1654" t="s">
        <v>2853</v>
      </c>
      <c r="T1654">
        <v>58339</v>
      </c>
      <c r="U1654" t="s">
        <v>2854</v>
      </c>
      <c r="V1654" t="s">
        <v>3155</v>
      </c>
      <c r="W1654" t="s">
        <v>2992</v>
      </c>
      <c r="X1654" t="s">
        <v>2857</v>
      </c>
    </row>
    <row r="1655" spans="1:24" hidden="1" x14ac:dyDescent="0.25">
      <c r="A1655">
        <v>10290</v>
      </c>
      <c r="B1655">
        <v>45</v>
      </c>
      <c r="C1655" s="2">
        <v>100</v>
      </c>
      <c r="D1655" s="3">
        <v>1</v>
      </c>
      <c r="E1655" s="4">
        <f>Table1[[#This Row],[PRICEEACH]]*Table1[[#This Row],[QUANTITYORDERED]]</f>
        <v>4500</v>
      </c>
      <c r="F1655" s="1">
        <v>38239</v>
      </c>
      <c r="G1655" s="12" t="s">
        <v>2848</v>
      </c>
      <c r="H1655">
        <v>3</v>
      </c>
      <c r="I1655">
        <v>9</v>
      </c>
      <c r="J1655" s="3">
        <v>2004</v>
      </c>
      <c r="K1655" s="3" t="s">
        <v>3468</v>
      </c>
      <c r="L1655">
        <v>97</v>
      </c>
      <c r="M1655" t="s">
        <v>3253</v>
      </c>
      <c r="N1655" t="s">
        <v>3479</v>
      </c>
      <c r="O1655" s="10">
        <v>6175558428</v>
      </c>
      <c r="P1655" t="s">
        <v>3480</v>
      </c>
      <c r="Q1655" t="s">
        <v>3014</v>
      </c>
      <c r="R1655" t="s">
        <v>2912</v>
      </c>
      <c r="S1655" t="s">
        <v>2853</v>
      </c>
      <c r="T1655">
        <v>58339</v>
      </c>
      <c r="U1655" t="s">
        <v>2854</v>
      </c>
      <c r="V1655" t="s">
        <v>3155</v>
      </c>
      <c r="W1655" t="s">
        <v>2992</v>
      </c>
      <c r="X1655" t="s">
        <v>2867</v>
      </c>
    </row>
    <row r="1656" spans="1:24" hidden="1" x14ac:dyDescent="0.25">
      <c r="A1656">
        <v>10291</v>
      </c>
      <c r="B1656">
        <v>26</v>
      </c>
      <c r="C1656" s="2">
        <v>57.73</v>
      </c>
      <c r="D1656" s="3">
        <v>2</v>
      </c>
      <c r="E1656" s="4">
        <f>Table1[[#This Row],[PRICEEACH]]*Table1[[#This Row],[QUANTITYORDERED]]</f>
        <v>1500.98</v>
      </c>
      <c r="F1656" s="1">
        <v>38239</v>
      </c>
      <c r="G1656" s="12" t="s">
        <v>2848</v>
      </c>
      <c r="H1656">
        <v>3</v>
      </c>
      <c r="I1656">
        <v>9</v>
      </c>
      <c r="J1656" s="3">
        <v>2004</v>
      </c>
      <c r="K1656" s="3" t="s">
        <v>3454</v>
      </c>
      <c r="L1656">
        <v>60</v>
      </c>
      <c r="M1656" t="s">
        <v>3200</v>
      </c>
      <c r="N1656" t="s">
        <v>3356</v>
      </c>
      <c r="O1656" s="10" t="s">
        <v>3357</v>
      </c>
      <c r="P1656" t="s">
        <v>3358</v>
      </c>
      <c r="Q1656" t="s">
        <v>3004</v>
      </c>
      <c r="R1656" t="s">
        <v>3526</v>
      </c>
      <c r="S1656" t="s">
        <v>2954</v>
      </c>
      <c r="T1656" t="s">
        <v>3359</v>
      </c>
      <c r="U1656" t="s">
        <v>2861</v>
      </c>
      <c r="V1656" t="s">
        <v>3005</v>
      </c>
      <c r="W1656" t="s">
        <v>2967</v>
      </c>
      <c r="X1656" t="s">
        <v>2857</v>
      </c>
    </row>
    <row r="1657" spans="1:24" hidden="1" x14ac:dyDescent="0.25">
      <c r="A1657">
        <v>10291</v>
      </c>
      <c r="B1657">
        <v>29</v>
      </c>
      <c r="C1657" s="2">
        <v>51.82</v>
      </c>
      <c r="D1657" s="3">
        <v>9</v>
      </c>
      <c r="E1657" s="4">
        <f>Table1[[#This Row],[PRICEEACH]]*Table1[[#This Row],[QUANTITYORDERED]]</f>
        <v>1502.78</v>
      </c>
      <c r="F1657" s="1">
        <v>38239</v>
      </c>
      <c r="G1657" s="12" t="s">
        <v>2848</v>
      </c>
      <c r="H1657">
        <v>3</v>
      </c>
      <c r="I1657">
        <v>9</v>
      </c>
      <c r="J1657" s="3">
        <v>2004</v>
      </c>
      <c r="K1657" s="3" t="s">
        <v>3468</v>
      </c>
      <c r="L1657">
        <v>50</v>
      </c>
      <c r="M1657" t="s">
        <v>3224</v>
      </c>
      <c r="N1657" t="s">
        <v>3356</v>
      </c>
      <c r="O1657" s="10" t="s">
        <v>3357</v>
      </c>
      <c r="P1657" t="s">
        <v>3358</v>
      </c>
      <c r="Q1657" t="s">
        <v>3004</v>
      </c>
      <c r="R1657" t="s">
        <v>3496</v>
      </c>
      <c r="S1657" t="s">
        <v>2954</v>
      </c>
      <c r="T1657" t="s">
        <v>3359</v>
      </c>
      <c r="U1657" t="s">
        <v>2861</v>
      </c>
      <c r="V1657" t="s">
        <v>3005</v>
      </c>
      <c r="W1657" t="s">
        <v>2967</v>
      </c>
      <c r="X1657" t="s">
        <v>2857</v>
      </c>
    </row>
    <row r="1658" spans="1:24" hidden="1" x14ac:dyDescent="0.25">
      <c r="A1658">
        <v>10291</v>
      </c>
      <c r="B1658">
        <v>37</v>
      </c>
      <c r="C1658" s="2">
        <v>50.59</v>
      </c>
      <c r="D1658" s="3">
        <v>14</v>
      </c>
      <c r="E1658" s="4">
        <f>Table1[[#This Row],[PRICEEACH]]*Table1[[#This Row],[QUANTITYORDERED]]</f>
        <v>1871.8300000000002</v>
      </c>
      <c r="F1658" s="1">
        <v>38239</v>
      </c>
      <c r="G1658" s="12" t="s">
        <v>2848</v>
      </c>
      <c r="H1658">
        <v>3</v>
      </c>
      <c r="I1658">
        <v>9</v>
      </c>
      <c r="J1658" s="3">
        <v>2004</v>
      </c>
      <c r="K1658" s="3" t="s">
        <v>3468</v>
      </c>
      <c r="L1658">
        <v>62</v>
      </c>
      <c r="M1658" t="s">
        <v>3206</v>
      </c>
      <c r="N1658" t="s">
        <v>3356</v>
      </c>
      <c r="O1658" s="10" t="s">
        <v>3357</v>
      </c>
      <c r="P1658" t="s">
        <v>3358</v>
      </c>
      <c r="Q1658" t="s">
        <v>3004</v>
      </c>
      <c r="R1658" t="s">
        <v>3496</v>
      </c>
      <c r="S1658" t="s">
        <v>2954</v>
      </c>
      <c r="T1658" t="s">
        <v>3359</v>
      </c>
      <c r="U1658" t="s">
        <v>2861</v>
      </c>
      <c r="V1658" t="s">
        <v>3005</v>
      </c>
      <c r="W1658" t="s">
        <v>2967</v>
      </c>
      <c r="X1658" t="s">
        <v>2857</v>
      </c>
    </row>
    <row r="1659" spans="1:24" hidden="1" x14ac:dyDescent="0.25">
      <c r="A1659">
        <v>10291</v>
      </c>
      <c r="B1659">
        <v>26</v>
      </c>
      <c r="C1659" s="2">
        <v>83.79</v>
      </c>
      <c r="D1659" s="3">
        <v>3</v>
      </c>
      <c r="E1659" s="4">
        <f>Table1[[#This Row],[PRICEEACH]]*Table1[[#This Row],[QUANTITYORDERED]]</f>
        <v>2178.54</v>
      </c>
      <c r="F1659" s="1">
        <v>38239</v>
      </c>
      <c r="G1659" s="12" t="s">
        <v>2848</v>
      </c>
      <c r="H1659">
        <v>3</v>
      </c>
      <c r="I1659">
        <v>9</v>
      </c>
      <c r="J1659" s="3">
        <v>2004</v>
      </c>
      <c r="K1659" s="3" t="s">
        <v>3454</v>
      </c>
      <c r="L1659">
        <v>96</v>
      </c>
      <c r="M1659" t="s">
        <v>3256</v>
      </c>
      <c r="N1659" t="s">
        <v>3356</v>
      </c>
      <c r="O1659" s="10" t="s">
        <v>3357</v>
      </c>
      <c r="P1659" t="s">
        <v>3358</v>
      </c>
      <c r="Q1659" t="s">
        <v>3004</v>
      </c>
      <c r="R1659" t="s">
        <v>3526</v>
      </c>
      <c r="S1659" t="s">
        <v>2954</v>
      </c>
      <c r="T1659" t="s">
        <v>3359</v>
      </c>
      <c r="U1659" t="s">
        <v>2861</v>
      </c>
      <c r="V1659" t="s">
        <v>3005</v>
      </c>
      <c r="W1659" t="s">
        <v>2967</v>
      </c>
      <c r="X1659" t="s">
        <v>2857</v>
      </c>
    </row>
    <row r="1660" spans="1:24" hidden="1" x14ac:dyDescent="0.25">
      <c r="A1660">
        <v>10291</v>
      </c>
      <c r="B1660">
        <v>32</v>
      </c>
      <c r="C1660" s="2">
        <v>71.75</v>
      </c>
      <c r="D1660" s="3">
        <v>7</v>
      </c>
      <c r="E1660" s="4">
        <f>Table1[[#This Row],[PRICEEACH]]*Table1[[#This Row],[QUANTITYORDERED]]</f>
        <v>2296</v>
      </c>
      <c r="F1660" s="1">
        <v>38239</v>
      </c>
      <c r="G1660" s="12" t="s">
        <v>2848</v>
      </c>
      <c r="H1660">
        <v>3</v>
      </c>
      <c r="I1660">
        <v>9</v>
      </c>
      <c r="J1660" s="3">
        <v>2004</v>
      </c>
      <c r="K1660" s="3" t="s">
        <v>3454</v>
      </c>
      <c r="L1660">
        <v>64</v>
      </c>
      <c r="M1660" t="s">
        <v>3261</v>
      </c>
      <c r="N1660" t="s">
        <v>3356</v>
      </c>
      <c r="O1660" s="10" t="s">
        <v>3357</v>
      </c>
      <c r="P1660" t="s">
        <v>3358</v>
      </c>
      <c r="Q1660" t="s">
        <v>3004</v>
      </c>
      <c r="R1660" t="s">
        <v>3526</v>
      </c>
      <c r="S1660" t="s">
        <v>2954</v>
      </c>
      <c r="T1660" t="s">
        <v>3359</v>
      </c>
      <c r="U1660" t="s">
        <v>2861</v>
      </c>
      <c r="V1660" t="s">
        <v>3005</v>
      </c>
      <c r="W1660" t="s">
        <v>2967</v>
      </c>
      <c r="X1660" t="s">
        <v>2857</v>
      </c>
    </row>
    <row r="1661" spans="1:24" hidden="1" x14ac:dyDescent="0.25">
      <c r="A1661">
        <v>10291</v>
      </c>
      <c r="B1661">
        <v>23</v>
      </c>
      <c r="C1661" s="2">
        <v>100</v>
      </c>
      <c r="D1661" s="3">
        <v>13</v>
      </c>
      <c r="E1661" s="4">
        <f>Table1[[#This Row],[PRICEEACH]]*Table1[[#This Row],[QUANTITYORDERED]]</f>
        <v>2300</v>
      </c>
      <c r="F1661" s="1">
        <v>38239</v>
      </c>
      <c r="G1661" s="12" t="s">
        <v>2848</v>
      </c>
      <c r="H1661">
        <v>3</v>
      </c>
      <c r="I1661">
        <v>9</v>
      </c>
      <c r="J1661" s="3">
        <v>2004</v>
      </c>
      <c r="K1661" s="3" t="s">
        <v>3468</v>
      </c>
      <c r="L1661">
        <v>104</v>
      </c>
      <c r="M1661" t="s">
        <v>3209</v>
      </c>
      <c r="N1661" t="s">
        <v>3356</v>
      </c>
      <c r="O1661" s="10" t="s">
        <v>3357</v>
      </c>
      <c r="P1661" t="s">
        <v>3358</v>
      </c>
      <c r="Q1661" t="s">
        <v>3004</v>
      </c>
      <c r="R1661" t="s">
        <v>3496</v>
      </c>
      <c r="S1661" t="s">
        <v>2954</v>
      </c>
      <c r="T1661" t="s">
        <v>3359</v>
      </c>
      <c r="U1661" t="s">
        <v>2861</v>
      </c>
      <c r="V1661" t="s">
        <v>3005</v>
      </c>
      <c r="W1661" t="s">
        <v>2967</v>
      </c>
      <c r="X1661" t="s">
        <v>2857</v>
      </c>
    </row>
    <row r="1662" spans="1:24" hidden="1" x14ac:dyDescent="0.25">
      <c r="A1662">
        <v>10291</v>
      </c>
      <c r="B1662">
        <v>28</v>
      </c>
      <c r="C1662" s="2">
        <v>100</v>
      </c>
      <c r="D1662" s="3">
        <v>6</v>
      </c>
      <c r="E1662" s="4">
        <f>Table1[[#This Row],[PRICEEACH]]*Table1[[#This Row],[QUANTITYORDERED]]</f>
        <v>2800</v>
      </c>
      <c r="F1662" s="1">
        <v>38239</v>
      </c>
      <c r="G1662" s="12" t="s">
        <v>2848</v>
      </c>
      <c r="H1662">
        <v>3</v>
      </c>
      <c r="I1662">
        <v>9</v>
      </c>
      <c r="J1662" s="3">
        <v>2004</v>
      </c>
      <c r="K1662" s="3" t="s">
        <v>3331</v>
      </c>
      <c r="L1662">
        <v>101</v>
      </c>
      <c r="M1662" t="s">
        <v>3274</v>
      </c>
      <c r="N1662" t="s">
        <v>3356</v>
      </c>
      <c r="O1662" s="10" t="s">
        <v>3357</v>
      </c>
      <c r="P1662" t="s">
        <v>3358</v>
      </c>
      <c r="Q1662" t="s">
        <v>3004</v>
      </c>
      <c r="R1662" t="s">
        <v>3489</v>
      </c>
      <c r="S1662" t="s">
        <v>2954</v>
      </c>
      <c r="T1662" t="s">
        <v>3359</v>
      </c>
      <c r="U1662" t="s">
        <v>2861</v>
      </c>
      <c r="V1662" t="s">
        <v>3005</v>
      </c>
      <c r="W1662" t="s">
        <v>2967</v>
      </c>
      <c r="X1662" t="s">
        <v>2867</v>
      </c>
    </row>
    <row r="1663" spans="1:24" hidden="1" x14ac:dyDescent="0.25">
      <c r="A1663">
        <v>10291</v>
      </c>
      <c r="B1663">
        <v>30</v>
      </c>
      <c r="C1663" s="2">
        <v>100</v>
      </c>
      <c r="D1663" s="3">
        <v>4</v>
      </c>
      <c r="E1663" s="4">
        <f>Table1[[#This Row],[PRICEEACH]]*Table1[[#This Row],[QUANTITYORDERED]]</f>
        <v>3000</v>
      </c>
      <c r="F1663" s="1">
        <v>38239</v>
      </c>
      <c r="G1663" s="12" t="s">
        <v>2848</v>
      </c>
      <c r="H1663">
        <v>3</v>
      </c>
      <c r="I1663">
        <v>9</v>
      </c>
      <c r="J1663" s="3">
        <v>2004</v>
      </c>
      <c r="K1663" s="3" t="s">
        <v>3331</v>
      </c>
      <c r="L1663">
        <v>147</v>
      </c>
      <c r="M1663" t="s">
        <v>3079</v>
      </c>
      <c r="N1663" t="s">
        <v>3356</v>
      </c>
      <c r="O1663" s="10" t="s">
        <v>3357</v>
      </c>
      <c r="P1663" t="s">
        <v>3358</v>
      </c>
      <c r="Q1663" t="s">
        <v>3004</v>
      </c>
      <c r="R1663" t="s">
        <v>3489</v>
      </c>
      <c r="S1663" t="s">
        <v>2954</v>
      </c>
      <c r="T1663" t="s">
        <v>3359</v>
      </c>
      <c r="U1663" t="s">
        <v>2861</v>
      </c>
      <c r="V1663" t="s">
        <v>3005</v>
      </c>
      <c r="W1663" t="s">
        <v>2967</v>
      </c>
      <c r="X1663" t="s">
        <v>2867</v>
      </c>
    </row>
    <row r="1664" spans="1:24" hidden="1" x14ac:dyDescent="0.25">
      <c r="A1664">
        <v>10291</v>
      </c>
      <c r="B1664">
        <v>37</v>
      </c>
      <c r="C1664" s="2">
        <v>100</v>
      </c>
      <c r="D1664" s="3">
        <v>11</v>
      </c>
      <c r="E1664" s="4">
        <f>Table1[[#This Row],[PRICEEACH]]*Table1[[#This Row],[QUANTITYORDERED]]</f>
        <v>3700</v>
      </c>
      <c r="F1664" s="1">
        <v>38239</v>
      </c>
      <c r="G1664" s="12" t="s">
        <v>2848</v>
      </c>
      <c r="H1664">
        <v>3</v>
      </c>
      <c r="I1664">
        <v>9</v>
      </c>
      <c r="J1664" s="3">
        <v>2004</v>
      </c>
      <c r="K1664" s="3" t="s">
        <v>3331</v>
      </c>
      <c r="L1664">
        <v>214</v>
      </c>
      <c r="M1664" t="s">
        <v>2951</v>
      </c>
      <c r="N1664" t="s">
        <v>3356</v>
      </c>
      <c r="O1664" s="10" t="s">
        <v>3357</v>
      </c>
      <c r="P1664" t="s">
        <v>3358</v>
      </c>
      <c r="Q1664" t="s">
        <v>3004</v>
      </c>
      <c r="R1664" t="s">
        <v>3489</v>
      </c>
      <c r="S1664" t="s">
        <v>2954</v>
      </c>
      <c r="T1664" t="s">
        <v>3359</v>
      </c>
      <c r="U1664" t="s">
        <v>2861</v>
      </c>
      <c r="V1664" t="s">
        <v>3005</v>
      </c>
      <c r="W1664" t="s">
        <v>2967</v>
      </c>
      <c r="X1664" t="s">
        <v>2931</v>
      </c>
    </row>
    <row r="1665" spans="1:24" hidden="1" x14ac:dyDescent="0.25">
      <c r="A1665">
        <v>10291</v>
      </c>
      <c r="B1665">
        <v>41</v>
      </c>
      <c r="C1665" s="2">
        <v>100</v>
      </c>
      <c r="D1665" s="3">
        <v>8</v>
      </c>
      <c r="E1665" s="4">
        <f>Table1[[#This Row],[PRICEEACH]]*Table1[[#This Row],[QUANTITYORDERED]]</f>
        <v>4100</v>
      </c>
      <c r="F1665" s="1">
        <v>38239</v>
      </c>
      <c r="G1665" s="12" t="s">
        <v>2848</v>
      </c>
      <c r="H1665">
        <v>3</v>
      </c>
      <c r="I1665">
        <v>9</v>
      </c>
      <c r="J1665" s="3">
        <v>2004</v>
      </c>
      <c r="K1665" s="3" t="s">
        <v>3454</v>
      </c>
      <c r="L1665">
        <v>136</v>
      </c>
      <c r="M1665" t="s">
        <v>3141</v>
      </c>
      <c r="N1665" t="s">
        <v>3356</v>
      </c>
      <c r="O1665" s="10" t="s">
        <v>3357</v>
      </c>
      <c r="P1665" t="s">
        <v>3358</v>
      </c>
      <c r="Q1665" t="s">
        <v>3004</v>
      </c>
      <c r="R1665" t="s">
        <v>3526</v>
      </c>
      <c r="S1665" t="s">
        <v>2954</v>
      </c>
      <c r="T1665" t="s">
        <v>3359</v>
      </c>
      <c r="U1665" t="s">
        <v>2861</v>
      </c>
      <c r="V1665" t="s">
        <v>3005</v>
      </c>
      <c r="W1665" t="s">
        <v>2967</v>
      </c>
      <c r="X1665" t="s">
        <v>2867</v>
      </c>
    </row>
    <row r="1666" spans="1:24" hidden="1" x14ac:dyDescent="0.25">
      <c r="A1666">
        <v>10291</v>
      </c>
      <c r="B1666">
        <v>41</v>
      </c>
      <c r="C1666" s="2">
        <v>100</v>
      </c>
      <c r="D1666" s="3">
        <v>10</v>
      </c>
      <c r="E1666" s="4">
        <f>Table1[[#This Row],[PRICEEACH]]*Table1[[#This Row],[QUANTITYORDERED]]</f>
        <v>4100</v>
      </c>
      <c r="F1666" s="1">
        <v>38239</v>
      </c>
      <c r="G1666" s="12" t="s">
        <v>2848</v>
      </c>
      <c r="H1666">
        <v>3</v>
      </c>
      <c r="I1666">
        <v>9</v>
      </c>
      <c r="J1666" s="3">
        <v>2004</v>
      </c>
      <c r="K1666" s="3" t="s">
        <v>3454</v>
      </c>
      <c r="L1666">
        <v>116</v>
      </c>
      <c r="M1666" t="s">
        <v>3162</v>
      </c>
      <c r="N1666" t="s">
        <v>3356</v>
      </c>
      <c r="O1666" s="10" t="s">
        <v>3357</v>
      </c>
      <c r="P1666" t="s">
        <v>3358</v>
      </c>
      <c r="Q1666" t="s">
        <v>3004</v>
      </c>
      <c r="R1666" t="s">
        <v>3526</v>
      </c>
      <c r="S1666" t="s">
        <v>2954</v>
      </c>
      <c r="T1666" t="s">
        <v>3359</v>
      </c>
      <c r="U1666" t="s">
        <v>2861</v>
      </c>
      <c r="V1666" t="s">
        <v>3005</v>
      </c>
      <c r="W1666" t="s">
        <v>2967</v>
      </c>
      <c r="X1666" t="s">
        <v>2867</v>
      </c>
    </row>
    <row r="1667" spans="1:24" hidden="1" x14ac:dyDescent="0.25">
      <c r="A1667">
        <v>10291</v>
      </c>
      <c r="B1667">
        <v>47</v>
      </c>
      <c r="C1667" s="2">
        <v>100</v>
      </c>
      <c r="D1667" s="3">
        <v>12</v>
      </c>
      <c r="E1667" s="4">
        <f>Table1[[#This Row],[PRICEEACH]]*Table1[[#This Row],[QUANTITYORDERED]]</f>
        <v>4700</v>
      </c>
      <c r="F1667" s="1">
        <v>38239</v>
      </c>
      <c r="G1667" s="12" t="s">
        <v>2848</v>
      </c>
      <c r="H1667">
        <v>3</v>
      </c>
      <c r="I1667">
        <v>9</v>
      </c>
      <c r="J1667" s="3">
        <v>2004</v>
      </c>
      <c r="K1667" s="3" t="s">
        <v>3468</v>
      </c>
      <c r="L1667">
        <v>101</v>
      </c>
      <c r="M1667" t="s">
        <v>3205</v>
      </c>
      <c r="N1667" t="s">
        <v>3356</v>
      </c>
      <c r="O1667" s="10" t="s">
        <v>3357</v>
      </c>
      <c r="P1667" t="s">
        <v>3358</v>
      </c>
      <c r="Q1667" t="s">
        <v>3004</v>
      </c>
      <c r="R1667" t="s">
        <v>3496</v>
      </c>
      <c r="S1667" t="s">
        <v>2954</v>
      </c>
      <c r="T1667" t="s">
        <v>3359</v>
      </c>
      <c r="U1667" t="s">
        <v>2861</v>
      </c>
      <c r="V1667" t="s">
        <v>3005</v>
      </c>
      <c r="W1667" t="s">
        <v>2967</v>
      </c>
      <c r="X1667" t="s">
        <v>2867</v>
      </c>
    </row>
    <row r="1668" spans="1:24" hidden="1" x14ac:dyDescent="0.25">
      <c r="A1668">
        <v>10291</v>
      </c>
      <c r="B1668">
        <v>48</v>
      </c>
      <c r="C1668" s="2">
        <v>100</v>
      </c>
      <c r="D1668" s="3">
        <v>5</v>
      </c>
      <c r="E1668" s="4">
        <f>Table1[[#This Row],[PRICEEACH]]*Table1[[#This Row],[QUANTITYORDERED]]</f>
        <v>4800</v>
      </c>
      <c r="F1668" s="1">
        <v>38239</v>
      </c>
      <c r="G1668" s="12" t="s">
        <v>2848</v>
      </c>
      <c r="H1668">
        <v>3</v>
      </c>
      <c r="I1668">
        <v>9</v>
      </c>
      <c r="J1668" s="3">
        <v>2004</v>
      </c>
      <c r="K1668" s="3" t="s">
        <v>3454</v>
      </c>
      <c r="L1668">
        <v>121</v>
      </c>
      <c r="M1668" t="s">
        <v>3223</v>
      </c>
      <c r="N1668" t="s">
        <v>3356</v>
      </c>
      <c r="O1668" s="10" t="s">
        <v>3357</v>
      </c>
      <c r="P1668" t="s">
        <v>3358</v>
      </c>
      <c r="Q1668" t="s">
        <v>3004</v>
      </c>
      <c r="R1668" t="s">
        <v>3526</v>
      </c>
      <c r="S1668" t="s">
        <v>2954</v>
      </c>
      <c r="T1668" t="s">
        <v>3359</v>
      </c>
      <c r="U1668" t="s">
        <v>2861</v>
      </c>
      <c r="V1668" t="s">
        <v>3005</v>
      </c>
      <c r="W1668" t="s">
        <v>2967</v>
      </c>
      <c r="X1668" t="s">
        <v>2867</v>
      </c>
    </row>
    <row r="1669" spans="1:24" hidden="1" x14ac:dyDescent="0.25">
      <c r="A1669">
        <v>10291</v>
      </c>
      <c r="B1669">
        <v>48</v>
      </c>
      <c r="C1669" s="2">
        <v>100</v>
      </c>
      <c r="D1669" s="3">
        <v>1</v>
      </c>
      <c r="E1669" s="4">
        <f>Table1[[#This Row],[PRICEEACH]]*Table1[[#This Row],[QUANTITYORDERED]]</f>
        <v>4800</v>
      </c>
      <c r="F1669" s="1">
        <v>38239</v>
      </c>
      <c r="G1669" s="12" t="s">
        <v>2848</v>
      </c>
      <c r="H1669">
        <v>3</v>
      </c>
      <c r="I1669">
        <v>9</v>
      </c>
      <c r="J1669" s="3">
        <v>2004</v>
      </c>
      <c r="K1669" s="3" t="s">
        <v>3454</v>
      </c>
      <c r="L1669">
        <v>127</v>
      </c>
      <c r="M1669" t="s">
        <v>3236</v>
      </c>
      <c r="N1669" t="s">
        <v>3356</v>
      </c>
      <c r="O1669" s="10" t="s">
        <v>3357</v>
      </c>
      <c r="P1669" t="s">
        <v>3358</v>
      </c>
      <c r="Q1669" t="s">
        <v>3004</v>
      </c>
      <c r="R1669" t="s">
        <v>3526</v>
      </c>
      <c r="S1669" t="s">
        <v>2954</v>
      </c>
      <c r="T1669" t="s">
        <v>3359</v>
      </c>
      <c r="U1669" t="s">
        <v>2861</v>
      </c>
      <c r="V1669" t="s">
        <v>3005</v>
      </c>
      <c r="W1669" t="s">
        <v>2967</v>
      </c>
      <c r="X1669" t="s">
        <v>2867</v>
      </c>
    </row>
    <row r="1670" spans="1:24" hidden="1" x14ac:dyDescent="0.25">
      <c r="A1670">
        <v>10292</v>
      </c>
      <c r="B1670">
        <v>39</v>
      </c>
      <c r="C1670" s="2">
        <v>30.06</v>
      </c>
      <c r="D1670" s="3">
        <v>9</v>
      </c>
      <c r="E1670" s="4">
        <f>Table1[[#This Row],[PRICEEACH]]*Table1[[#This Row],[QUANTITYORDERED]]</f>
        <v>1172.3399999999999</v>
      </c>
      <c r="F1670" s="1">
        <v>38239</v>
      </c>
      <c r="G1670" s="12" t="s">
        <v>2848</v>
      </c>
      <c r="H1670">
        <v>3</v>
      </c>
      <c r="I1670">
        <v>9</v>
      </c>
      <c r="J1670" s="3">
        <v>2004</v>
      </c>
      <c r="K1670" s="3" t="s">
        <v>3331</v>
      </c>
      <c r="L1670">
        <v>35</v>
      </c>
      <c r="M1670" t="s">
        <v>3239</v>
      </c>
      <c r="N1670" t="s">
        <v>3282</v>
      </c>
      <c r="O1670" s="10">
        <v>2125557818</v>
      </c>
      <c r="P1670" t="s">
        <v>3283</v>
      </c>
      <c r="Q1670" t="s">
        <v>2851</v>
      </c>
      <c r="R1670" t="s">
        <v>2852</v>
      </c>
      <c r="S1670" t="s">
        <v>2853</v>
      </c>
      <c r="T1670">
        <v>10022</v>
      </c>
      <c r="U1670" t="s">
        <v>2854</v>
      </c>
      <c r="V1670" t="s">
        <v>2855</v>
      </c>
      <c r="W1670" t="s">
        <v>2856</v>
      </c>
      <c r="X1670" t="s">
        <v>2857</v>
      </c>
    </row>
    <row r="1671" spans="1:24" hidden="1" x14ac:dyDescent="0.25">
      <c r="A1671">
        <v>10292</v>
      </c>
      <c r="B1671">
        <v>35</v>
      </c>
      <c r="C1671" s="2">
        <v>55.07</v>
      </c>
      <c r="D1671" s="3">
        <v>1</v>
      </c>
      <c r="E1671" s="4">
        <f>Table1[[#This Row],[PRICEEACH]]*Table1[[#This Row],[QUANTITYORDERED]]</f>
        <v>1927.45</v>
      </c>
      <c r="F1671" s="1">
        <v>38239</v>
      </c>
      <c r="G1671" s="12" t="s">
        <v>2848</v>
      </c>
      <c r="H1671">
        <v>3</v>
      </c>
      <c r="I1671">
        <v>9</v>
      </c>
      <c r="J1671" s="3">
        <v>2004</v>
      </c>
      <c r="K1671" s="3" t="s">
        <v>3212</v>
      </c>
      <c r="L1671">
        <v>58</v>
      </c>
      <c r="M1671" t="s">
        <v>3266</v>
      </c>
      <c r="N1671" t="s">
        <v>3282</v>
      </c>
      <c r="O1671" s="10">
        <v>2125557818</v>
      </c>
      <c r="P1671" t="s">
        <v>3283</v>
      </c>
      <c r="Q1671" t="s">
        <v>2851</v>
      </c>
      <c r="R1671" t="s">
        <v>2852</v>
      </c>
      <c r="S1671" t="s">
        <v>2853</v>
      </c>
      <c r="T1671">
        <v>10022</v>
      </c>
      <c r="U1671" t="s">
        <v>2854</v>
      </c>
      <c r="V1671" t="s">
        <v>2855</v>
      </c>
      <c r="W1671" t="s">
        <v>2856</v>
      </c>
      <c r="X1671" t="s">
        <v>2857</v>
      </c>
    </row>
    <row r="1672" spans="1:24" hidden="1" x14ac:dyDescent="0.25">
      <c r="A1672">
        <v>10292</v>
      </c>
      <c r="B1672">
        <v>31</v>
      </c>
      <c r="C1672" s="2">
        <v>67.73</v>
      </c>
      <c r="D1672" s="3">
        <v>3</v>
      </c>
      <c r="E1672" s="4">
        <f>Table1[[#This Row],[PRICEEACH]]*Table1[[#This Row],[QUANTITYORDERED]]</f>
        <v>2099.63</v>
      </c>
      <c r="F1672" s="1">
        <v>38239</v>
      </c>
      <c r="G1672" s="12" t="s">
        <v>2848</v>
      </c>
      <c r="H1672">
        <v>3</v>
      </c>
      <c r="I1672">
        <v>9</v>
      </c>
      <c r="J1672" s="3">
        <v>2004</v>
      </c>
      <c r="K1672" s="3" t="s">
        <v>3212</v>
      </c>
      <c r="L1672">
        <v>62</v>
      </c>
      <c r="M1672" t="s">
        <v>3260</v>
      </c>
      <c r="N1672" t="s">
        <v>3282</v>
      </c>
      <c r="O1672" s="10">
        <v>2125557818</v>
      </c>
      <c r="P1672" t="s">
        <v>3283</v>
      </c>
      <c r="Q1672" t="s">
        <v>2851</v>
      </c>
      <c r="R1672" t="s">
        <v>2852</v>
      </c>
      <c r="S1672" t="s">
        <v>2853</v>
      </c>
      <c r="T1672">
        <v>10022</v>
      </c>
      <c r="U1672" t="s">
        <v>2854</v>
      </c>
      <c r="V1672" t="s">
        <v>2855</v>
      </c>
      <c r="W1672" t="s">
        <v>2856</v>
      </c>
      <c r="X1672" t="s">
        <v>2857</v>
      </c>
    </row>
    <row r="1673" spans="1:24" hidden="1" x14ac:dyDescent="0.25">
      <c r="A1673">
        <v>10292</v>
      </c>
      <c r="B1673">
        <v>21</v>
      </c>
      <c r="C1673" s="2">
        <v>100</v>
      </c>
      <c r="D1673" s="3">
        <v>8</v>
      </c>
      <c r="E1673" s="4">
        <f>Table1[[#This Row],[PRICEEACH]]*Table1[[#This Row],[QUANTITYORDERED]]</f>
        <v>2100</v>
      </c>
      <c r="F1673" s="1">
        <v>38239</v>
      </c>
      <c r="G1673" s="12" t="s">
        <v>2848</v>
      </c>
      <c r="H1673">
        <v>3</v>
      </c>
      <c r="I1673">
        <v>9</v>
      </c>
      <c r="J1673" s="3">
        <v>2004</v>
      </c>
      <c r="K1673" s="3" t="s">
        <v>3454</v>
      </c>
      <c r="L1673">
        <v>118</v>
      </c>
      <c r="M1673" t="s">
        <v>3150</v>
      </c>
      <c r="N1673" t="s">
        <v>3282</v>
      </c>
      <c r="O1673" s="10">
        <v>2125557818</v>
      </c>
      <c r="P1673" t="s">
        <v>3283</v>
      </c>
      <c r="Q1673" t="s">
        <v>2851</v>
      </c>
      <c r="R1673" t="s">
        <v>2852</v>
      </c>
      <c r="S1673" t="s">
        <v>2853</v>
      </c>
      <c r="T1673">
        <v>10022</v>
      </c>
      <c r="U1673" t="s">
        <v>2854</v>
      </c>
      <c r="V1673" t="s">
        <v>2855</v>
      </c>
      <c r="W1673" t="s">
        <v>2856</v>
      </c>
      <c r="X1673" t="s">
        <v>2857</v>
      </c>
    </row>
    <row r="1674" spans="1:24" hidden="1" x14ac:dyDescent="0.25">
      <c r="A1674">
        <v>10292</v>
      </c>
      <c r="B1674">
        <v>21</v>
      </c>
      <c r="C1674" s="2">
        <v>100</v>
      </c>
      <c r="D1674" s="3">
        <v>12</v>
      </c>
      <c r="E1674" s="4">
        <f>Table1[[#This Row],[PRICEEACH]]*Table1[[#This Row],[QUANTITYORDERED]]</f>
        <v>2100</v>
      </c>
      <c r="F1674" s="1">
        <v>38239</v>
      </c>
      <c r="G1674" s="12" t="s">
        <v>2848</v>
      </c>
      <c r="H1674">
        <v>3</v>
      </c>
      <c r="I1674">
        <v>9</v>
      </c>
      <c r="J1674" s="3">
        <v>2004</v>
      </c>
      <c r="K1674" s="3" t="s">
        <v>3331</v>
      </c>
      <c r="L1674">
        <v>169</v>
      </c>
      <c r="M1674" t="s">
        <v>3211</v>
      </c>
      <c r="N1674" t="s">
        <v>3282</v>
      </c>
      <c r="O1674" s="10">
        <v>2125557818</v>
      </c>
      <c r="P1674" t="s">
        <v>3283</v>
      </c>
      <c r="Q1674" t="s">
        <v>2851</v>
      </c>
      <c r="R1674" t="s">
        <v>2852</v>
      </c>
      <c r="S1674" t="s">
        <v>2853</v>
      </c>
      <c r="T1674">
        <v>10022</v>
      </c>
      <c r="U1674" t="s">
        <v>2854</v>
      </c>
      <c r="V1674" t="s">
        <v>2855</v>
      </c>
      <c r="W1674" t="s">
        <v>2856</v>
      </c>
      <c r="X1674" t="s">
        <v>2857</v>
      </c>
    </row>
    <row r="1675" spans="1:24" hidden="1" x14ac:dyDescent="0.25">
      <c r="A1675">
        <v>10292</v>
      </c>
      <c r="B1675">
        <v>40</v>
      </c>
      <c r="C1675" s="2">
        <v>53.75</v>
      </c>
      <c r="D1675" s="3">
        <v>5</v>
      </c>
      <c r="E1675" s="4">
        <f>Table1[[#This Row],[PRICEEACH]]*Table1[[#This Row],[QUANTITYORDERED]]</f>
        <v>2150</v>
      </c>
      <c r="F1675" s="1">
        <v>38239</v>
      </c>
      <c r="G1675" s="12" t="s">
        <v>2848</v>
      </c>
      <c r="H1675">
        <v>3</v>
      </c>
      <c r="I1675">
        <v>9</v>
      </c>
      <c r="J1675" s="3">
        <v>2004</v>
      </c>
      <c r="K1675" s="3" t="s">
        <v>3331</v>
      </c>
      <c r="L1675">
        <v>57</v>
      </c>
      <c r="M1675" t="s">
        <v>3228</v>
      </c>
      <c r="N1675" t="s">
        <v>3282</v>
      </c>
      <c r="O1675" s="10">
        <v>2125557818</v>
      </c>
      <c r="P1675" t="s">
        <v>3283</v>
      </c>
      <c r="Q1675" t="s">
        <v>2851</v>
      </c>
      <c r="R1675" t="s">
        <v>2852</v>
      </c>
      <c r="S1675" t="s">
        <v>2853</v>
      </c>
      <c r="T1675">
        <v>10022</v>
      </c>
      <c r="U1675" t="s">
        <v>2854</v>
      </c>
      <c r="V1675" t="s">
        <v>2855</v>
      </c>
      <c r="W1675" t="s">
        <v>2856</v>
      </c>
      <c r="X1675" t="s">
        <v>2857</v>
      </c>
    </row>
    <row r="1676" spans="1:24" hidden="1" x14ac:dyDescent="0.25">
      <c r="A1676">
        <v>10292</v>
      </c>
      <c r="B1676">
        <v>50</v>
      </c>
      <c r="C1676" s="2">
        <v>46.53</v>
      </c>
      <c r="D1676" s="3">
        <v>10</v>
      </c>
      <c r="E1676" s="4">
        <f>Table1[[#This Row],[PRICEEACH]]*Table1[[#This Row],[QUANTITYORDERED]]</f>
        <v>2326.5</v>
      </c>
      <c r="F1676" s="1">
        <v>38239</v>
      </c>
      <c r="G1676" s="12" t="s">
        <v>2848</v>
      </c>
      <c r="H1676">
        <v>3</v>
      </c>
      <c r="I1676">
        <v>9</v>
      </c>
      <c r="J1676" s="3">
        <v>2004</v>
      </c>
      <c r="K1676" s="3" t="s">
        <v>3454</v>
      </c>
      <c r="L1676">
        <v>54</v>
      </c>
      <c r="M1676" t="s">
        <v>3259</v>
      </c>
      <c r="N1676" t="s">
        <v>3282</v>
      </c>
      <c r="O1676" s="10">
        <v>2125557818</v>
      </c>
      <c r="P1676" t="s">
        <v>3283</v>
      </c>
      <c r="Q1676" t="s">
        <v>2851</v>
      </c>
      <c r="R1676" t="s">
        <v>2852</v>
      </c>
      <c r="S1676" t="s">
        <v>2853</v>
      </c>
      <c r="T1676">
        <v>10022</v>
      </c>
      <c r="U1676" t="s">
        <v>2854</v>
      </c>
      <c r="V1676" t="s">
        <v>2855</v>
      </c>
      <c r="W1676" t="s">
        <v>2856</v>
      </c>
      <c r="X1676" t="s">
        <v>2857</v>
      </c>
    </row>
    <row r="1677" spans="1:24" hidden="1" x14ac:dyDescent="0.25">
      <c r="A1677">
        <v>10292</v>
      </c>
      <c r="B1677">
        <v>26</v>
      </c>
      <c r="C1677" s="2">
        <v>100</v>
      </c>
      <c r="D1677" s="3">
        <v>7</v>
      </c>
      <c r="E1677" s="4">
        <f>Table1[[#This Row],[PRICEEACH]]*Table1[[#This Row],[QUANTITYORDERED]]</f>
        <v>2600</v>
      </c>
      <c r="F1677" s="1">
        <v>38239</v>
      </c>
      <c r="G1677" s="12" t="s">
        <v>2848</v>
      </c>
      <c r="H1677">
        <v>3</v>
      </c>
      <c r="I1677">
        <v>9</v>
      </c>
      <c r="J1677" s="3">
        <v>2004</v>
      </c>
      <c r="K1677" s="3" t="s">
        <v>3331</v>
      </c>
      <c r="L1677">
        <v>163</v>
      </c>
      <c r="M1677" t="s">
        <v>3196</v>
      </c>
      <c r="N1677" t="s">
        <v>3282</v>
      </c>
      <c r="O1677" s="10">
        <v>2125557818</v>
      </c>
      <c r="P1677" t="s">
        <v>3283</v>
      </c>
      <c r="Q1677" t="s">
        <v>2851</v>
      </c>
      <c r="R1677" t="s">
        <v>2852</v>
      </c>
      <c r="S1677" t="s">
        <v>2853</v>
      </c>
      <c r="T1677">
        <v>10022</v>
      </c>
      <c r="U1677" t="s">
        <v>2854</v>
      </c>
      <c r="V1677" t="s">
        <v>2855</v>
      </c>
      <c r="W1677" t="s">
        <v>2856</v>
      </c>
      <c r="X1677" t="s">
        <v>2867</v>
      </c>
    </row>
    <row r="1678" spans="1:24" hidden="1" x14ac:dyDescent="0.25">
      <c r="A1678">
        <v>10292</v>
      </c>
      <c r="B1678">
        <v>27</v>
      </c>
      <c r="C1678" s="2">
        <v>100</v>
      </c>
      <c r="D1678" s="3">
        <v>4</v>
      </c>
      <c r="E1678" s="4">
        <f>Table1[[#This Row],[PRICEEACH]]*Table1[[#This Row],[QUANTITYORDERED]]</f>
        <v>2700</v>
      </c>
      <c r="F1678" s="1">
        <v>38239</v>
      </c>
      <c r="G1678" s="12" t="s">
        <v>2848</v>
      </c>
      <c r="H1678">
        <v>3</v>
      </c>
      <c r="I1678">
        <v>9</v>
      </c>
      <c r="J1678" s="3">
        <v>2004</v>
      </c>
      <c r="K1678" s="3" t="s">
        <v>3331</v>
      </c>
      <c r="L1678">
        <v>118</v>
      </c>
      <c r="M1678" t="s">
        <v>3252</v>
      </c>
      <c r="N1678" t="s">
        <v>3282</v>
      </c>
      <c r="O1678" s="10">
        <v>2125557818</v>
      </c>
      <c r="P1678" t="s">
        <v>3283</v>
      </c>
      <c r="Q1678" t="s">
        <v>2851</v>
      </c>
      <c r="R1678" t="s">
        <v>2852</v>
      </c>
      <c r="S1678" t="s">
        <v>2853</v>
      </c>
      <c r="T1678">
        <v>10022</v>
      </c>
      <c r="U1678" t="s">
        <v>2854</v>
      </c>
      <c r="V1678" t="s">
        <v>2855</v>
      </c>
      <c r="W1678" t="s">
        <v>2856</v>
      </c>
      <c r="X1678" t="s">
        <v>2867</v>
      </c>
    </row>
    <row r="1679" spans="1:24" hidden="1" x14ac:dyDescent="0.25">
      <c r="A1679">
        <v>10292</v>
      </c>
      <c r="B1679">
        <v>41</v>
      </c>
      <c r="C1679" s="2">
        <v>100</v>
      </c>
      <c r="D1679" s="3">
        <v>11</v>
      </c>
      <c r="E1679" s="4">
        <f>Table1[[#This Row],[PRICEEACH]]*Table1[[#This Row],[QUANTITYORDERED]]</f>
        <v>4100</v>
      </c>
      <c r="F1679" s="1">
        <v>38239</v>
      </c>
      <c r="G1679" s="12" t="s">
        <v>2848</v>
      </c>
      <c r="H1679">
        <v>3</v>
      </c>
      <c r="I1679">
        <v>9</v>
      </c>
      <c r="J1679" s="3">
        <v>2004</v>
      </c>
      <c r="K1679" s="3" t="s">
        <v>3454</v>
      </c>
      <c r="L1679">
        <v>122</v>
      </c>
      <c r="M1679" t="s">
        <v>3198</v>
      </c>
      <c r="N1679" t="s">
        <v>3282</v>
      </c>
      <c r="O1679" s="10">
        <v>2125557818</v>
      </c>
      <c r="P1679" t="s">
        <v>3283</v>
      </c>
      <c r="Q1679" t="s">
        <v>2851</v>
      </c>
      <c r="R1679" t="s">
        <v>2852</v>
      </c>
      <c r="S1679" t="s">
        <v>2853</v>
      </c>
      <c r="T1679">
        <v>10022</v>
      </c>
      <c r="U1679" t="s">
        <v>2854</v>
      </c>
      <c r="V1679" t="s">
        <v>2855</v>
      </c>
      <c r="W1679" t="s">
        <v>2856</v>
      </c>
      <c r="X1679" t="s">
        <v>2867</v>
      </c>
    </row>
    <row r="1680" spans="1:24" hidden="1" x14ac:dyDescent="0.25">
      <c r="A1680">
        <v>10292</v>
      </c>
      <c r="B1680">
        <v>41</v>
      </c>
      <c r="C1680" s="2">
        <v>100</v>
      </c>
      <c r="D1680" s="3">
        <v>6</v>
      </c>
      <c r="E1680" s="4">
        <f>Table1[[#This Row],[PRICEEACH]]*Table1[[#This Row],[QUANTITYORDERED]]</f>
        <v>4100</v>
      </c>
      <c r="F1680" s="1">
        <v>38239</v>
      </c>
      <c r="G1680" s="12" t="s">
        <v>2848</v>
      </c>
      <c r="H1680">
        <v>3</v>
      </c>
      <c r="I1680">
        <v>9</v>
      </c>
      <c r="J1680" s="3">
        <v>2004</v>
      </c>
      <c r="K1680" s="3" t="s">
        <v>3454</v>
      </c>
      <c r="L1680">
        <v>115</v>
      </c>
      <c r="M1680" t="s">
        <v>3265</v>
      </c>
      <c r="N1680" t="s">
        <v>3282</v>
      </c>
      <c r="O1680" s="10">
        <v>2125557818</v>
      </c>
      <c r="P1680" t="s">
        <v>3283</v>
      </c>
      <c r="Q1680" t="s">
        <v>2851</v>
      </c>
      <c r="R1680" t="s">
        <v>2852</v>
      </c>
      <c r="S1680" t="s">
        <v>2853</v>
      </c>
      <c r="T1680">
        <v>10022</v>
      </c>
      <c r="U1680" t="s">
        <v>2854</v>
      </c>
      <c r="V1680" t="s">
        <v>2855</v>
      </c>
      <c r="W1680" t="s">
        <v>2856</v>
      </c>
      <c r="X1680" t="s">
        <v>2867</v>
      </c>
    </row>
    <row r="1681" spans="1:24" hidden="1" x14ac:dyDescent="0.25">
      <c r="A1681">
        <v>10292</v>
      </c>
      <c r="B1681">
        <v>44</v>
      </c>
      <c r="C1681" s="2">
        <v>100</v>
      </c>
      <c r="D1681" s="3">
        <v>2</v>
      </c>
      <c r="E1681" s="4">
        <f>Table1[[#This Row],[PRICEEACH]]*Table1[[#This Row],[QUANTITYORDERED]]</f>
        <v>4400</v>
      </c>
      <c r="F1681" s="1">
        <v>38239</v>
      </c>
      <c r="G1681" s="12" t="s">
        <v>2848</v>
      </c>
      <c r="H1681">
        <v>3</v>
      </c>
      <c r="I1681">
        <v>9</v>
      </c>
      <c r="J1681" s="3">
        <v>2004</v>
      </c>
      <c r="K1681" s="3" t="s">
        <v>3331</v>
      </c>
      <c r="L1681">
        <v>143</v>
      </c>
      <c r="M1681" t="s">
        <v>3220</v>
      </c>
      <c r="N1681" t="s">
        <v>3282</v>
      </c>
      <c r="O1681" s="10">
        <v>2125557818</v>
      </c>
      <c r="P1681" t="s">
        <v>3283</v>
      </c>
      <c r="Q1681" t="s">
        <v>2851</v>
      </c>
      <c r="R1681" t="s">
        <v>2852</v>
      </c>
      <c r="S1681" t="s">
        <v>2853</v>
      </c>
      <c r="T1681">
        <v>10022</v>
      </c>
      <c r="U1681" t="s">
        <v>2854</v>
      </c>
      <c r="V1681" t="s">
        <v>2855</v>
      </c>
      <c r="W1681" t="s">
        <v>2856</v>
      </c>
      <c r="X1681" t="s">
        <v>2931</v>
      </c>
    </row>
    <row r="1682" spans="1:24" hidden="1" x14ac:dyDescent="0.25">
      <c r="A1682">
        <v>10293</v>
      </c>
      <c r="B1682">
        <v>32</v>
      </c>
      <c r="C1682" s="2">
        <v>60.06</v>
      </c>
      <c r="D1682" s="3">
        <v>1</v>
      </c>
      <c r="E1682" s="4">
        <f>Table1[[#This Row],[PRICEEACH]]*Table1[[#This Row],[QUANTITYORDERED]]</f>
        <v>1921.92</v>
      </c>
      <c r="F1682" s="1">
        <v>38239</v>
      </c>
      <c r="G1682" s="12" t="s">
        <v>2848</v>
      </c>
      <c r="H1682">
        <v>3</v>
      </c>
      <c r="I1682">
        <v>9</v>
      </c>
      <c r="J1682" s="3">
        <v>2004</v>
      </c>
      <c r="K1682" s="3" t="s">
        <v>3207</v>
      </c>
      <c r="L1682">
        <v>54</v>
      </c>
      <c r="M1682" t="s">
        <v>3281</v>
      </c>
      <c r="N1682" t="s">
        <v>3354</v>
      </c>
      <c r="O1682" s="10" t="s">
        <v>2999</v>
      </c>
      <c r="P1682" t="s">
        <v>3355</v>
      </c>
      <c r="Q1682" t="s">
        <v>3000</v>
      </c>
      <c r="R1682" t="s">
        <v>3506</v>
      </c>
      <c r="S1682" t="s">
        <v>3001</v>
      </c>
      <c r="T1682">
        <v>10100</v>
      </c>
      <c r="U1682" t="s">
        <v>2861</v>
      </c>
      <c r="V1682" t="s">
        <v>3002</v>
      </c>
      <c r="W1682" t="s">
        <v>3003</v>
      </c>
      <c r="X1682" t="s">
        <v>2857</v>
      </c>
    </row>
    <row r="1683" spans="1:24" hidden="1" x14ac:dyDescent="0.25">
      <c r="A1683">
        <v>10293</v>
      </c>
      <c r="B1683">
        <v>29</v>
      </c>
      <c r="C1683" s="2">
        <v>71.89</v>
      </c>
      <c r="D1683" s="3">
        <v>5</v>
      </c>
      <c r="E1683" s="4">
        <f>Table1[[#This Row],[PRICEEACH]]*Table1[[#This Row],[QUANTITYORDERED]]</f>
        <v>2084.81</v>
      </c>
      <c r="F1683" s="1">
        <v>38239</v>
      </c>
      <c r="G1683" s="12" t="s">
        <v>2848</v>
      </c>
      <c r="H1683">
        <v>3</v>
      </c>
      <c r="I1683">
        <v>9</v>
      </c>
      <c r="J1683" s="3">
        <v>2004</v>
      </c>
      <c r="K1683" s="3" t="s">
        <v>3207</v>
      </c>
      <c r="L1683">
        <v>86</v>
      </c>
      <c r="M1683" t="s">
        <v>3270</v>
      </c>
      <c r="N1683" t="s">
        <v>3354</v>
      </c>
      <c r="O1683" s="10" t="s">
        <v>2999</v>
      </c>
      <c r="P1683" t="s">
        <v>3355</v>
      </c>
      <c r="Q1683" t="s">
        <v>3000</v>
      </c>
      <c r="R1683" t="s">
        <v>3506</v>
      </c>
      <c r="S1683" t="s">
        <v>3001</v>
      </c>
      <c r="T1683">
        <v>10100</v>
      </c>
      <c r="U1683" t="s">
        <v>2861</v>
      </c>
      <c r="V1683" t="s">
        <v>3002</v>
      </c>
      <c r="W1683" t="s">
        <v>3003</v>
      </c>
      <c r="X1683" t="s">
        <v>2857</v>
      </c>
    </row>
    <row r="1684" spans="1:24" hidden="1" x14ac:dyDescent="0.25">
      <c r="A1684">
        <v>10293</v>
      </c>
      <c r="B1684">
        <v>21</v>
      </c>
      <c r="C1684" s="2">
        <v>100</v>
      </c>
      <c r="D1684" s="3">
        <v>2</v>
      </c>
      <c r="E1684" s="4">
        <f>Table1[[#This Row],[PRICEEACH]]*Table1[[#This Row],[QUANTITYORDERED]]</f>
        <v>2100</v>
      </c>
      <c r="F1684" s="1">
        <v>38239</v>
      </c>
      <c r="G1684" s="12" t="s">
        <v>2848</v>
      </c>
      <c r="H1684">
        <v>3</v>
      </c>
      <c r="I1684">
        <v>9</v>
      </c>
      <c r="J1684" s="3">
        <v>2004</v>
      </c>
      <c r="K1684" s="3" t="s">
        <v>3207</v>
      </c>
      <c r="L1684">
        <v>122</v>
      </c>
      <c r="M1684" t="s">
        <v>3234</v>
      </c>
      <c r="N1684" t="s">
        <v>3354</v>
      </c>
      <c r="O1684" s="10" t="s">
        <v>2999</v>
      </c>
      <c r="P1684" t="s">
        <v>3355</v>
      </c>
      <c r="Q1684" t="s">
        <v>3000</v>
      </c>
      <c r="R1684" t="s">
        <v>3506</v>
      </c>
      <c r="S1684" t="s">
        <v>3001</v>
      </c>
      <c r="T1684">
        <v>10100</v>
      </c>
      <c r="U1684" t="s">
        <v>2861</v>
      </c>
      <c r="V1684" t="s">
        <v>3002</v>
      </c>
      <c r="W1684" t="s">
        <v>3003</v>
      </c>
      <c r="X1684" t="s">
        <v>2857</v>
      </c>
    </row>
    <row r="1685" spans="1:24" hidden="1" x14ac:dyDescent="0.25">
      <c r="A1685">
        <v>10293</v>
      </c>
      <c r="B1685">
        <v>22</v>
      </c>
      <c r="C1685" s="2">
        <v>100</v>
      </c>
      <c r="D1685" s="3">
        <v>6</v>
      </c>
      <c r="E1685" s="4">
        <f>Table1[[#This Row],[PRICEEACH]]*Table1[[#This Row],[QUANTITYORDERED]]</f>
        <v>2200</v>
      </c>
      <c r="F1685" s="1">
        <v>38239</v>
      </c>
      <c r="G1685" s="12" t="s">
        <v>2848</v>
      </c>
      <c r="H1685">
        <v>3</v>
      </c>
      <c r="I1685">
        <v>9</v>
      </c>
      <c r="J1685" s="3">
        <v>2004</v>
      </c>
      <c r="K1685" s="3" t="s">
        <v>3212</v>
      </c>
      <c r="L1685">
        <v>100</v>
      </c>
      <c r="M1685" t="s">
        <v>3213</v>
      </c>
      <c r="N1685" t="s">
        <v>3354</v>
      </c>
      <c r="O1685" s="10" t="s">
        <v>2999</v>
      </c>
      <c r="P1685" t="s">
        <v>3355</v>
      </c>
      <c r="Q1685" t="s">
        <v>3000</v>
      </c>
      <c r="R1685" t="s">
        <v>3506</v>
      </c>
      <c r="S1685" t="s">
        <v>3001</v>
      </c>
      <c r="T1685">
        <v>10100</v>
      </c>
      <c r="U1685" t="s">
        <v>2861</v>
      </c>
      <c r="V1685" t="s">
        <v>3002</v>
      </c>
      <c r="W1685" t="s">
        <v>3003</v>
      </c>
      <c r="X1685" t="s">
        <v>2857</v>
      </c>
    </row>
    <row r="1686" spans="1:24" hidden="1" x14ac:dyDescent="0.25">
      <c r="A1686">
        <v>10293</v>
      </c>
      <c r="B1686">
        <v>24</v>
      </c>
      <c r="C1686" s="2">
        <v>100</v>
      </c>
      <c r="D1686" s="3">
        <v>9</v>
      </c>
      <c r="E1686" s="4">
        <f>Table1[[#This Row],[PRICEEACH]]*Table1[[#This Row],[QUANTITYORDERED]]</f>
        <v>2400</v>
      </c>
      <c r="F1686" s="1">
        <v>38239</v>
      </c>
      <c r="G1686" s="12" t="s">
        <v>2848</v>
      </c>
      <c r="H1686">
        <v>3</v>
      </c>
      <c r="I1686">
        <v>9</v>
      </c>
      <c r="J1686" s="3">
        <v>2004</v>
      </c>
      <c r="K1686" s="3" t="s">
        <v>3331</v>
      </c>
      <c r="L1686">
        <v>151</v>
      </c>
      <c r="M1686" t="s">
        <v>3145</v>
      </c>
      <c r="N1686" t="s">
        <v>3354</v>
      </c>
      <c r="O1686" s="10" t="s">
        <v>2999</v>
      </c>
      <c r="P1686" t="s">
        <v>3355</v>
      </c>
      <c r="Q1686" t="s">
        <v>3000</v>
      </c>
      <c r="R1686" t="s">
        <v>3506</v>
      </c>
      <c r="S1686" t="s">
        <v>3001</v>
      </c>
      <c r="T1686">
        <v>10100</v>
      </c>
      <c r="U1686" t="s">
        <v>2861</v>
      </c>
      <c r="V1686" t="s">
        <v>3002</v>
      </c>
      <c r="W1686" t="s">
        <v>3003</v>
      </c>
      <c r="X1686" t="s">
        <v>2867</v>
      </c>
    </row>
    <row r="1687" spans="1:24" hidden="1" x14ac:dyDescent="0.25">
      <c r="A1687">
        <v>10293</v>
      </c>
      <c r="B1687">
        <v>24</v>
      </c>
      <c r="C1687" s="2">
        <v>100</v>
      </c>
      <c r="D1687" s="3">
        <v>4</v>
      </c>
      <c r="E1687" s="4">
        <f>Table1[[#This Row],[PRICEEACH]]*Table1[[#This Row],[QUANTITYORDERED]]</f>
        <v>2400</v>
      </c>
      <c r="F1687" s="1">
        <v>38239</v>
      </c>
      <c r="G1687" s="12" t="s">
        <v>2848</v>
      </c>
      <c r="H1687">
        <v>3</v>
      </c>
      <c r="I1687">
        <v>9</v>
      </c>
      <c r="J1687" s="3">
        <v>2004</v>
      </c>
      <c r="K1687" s="3" t="s">
        <v>3468</v>
      </c>
      <c r="L1687">
        <v>136</v>
      </c>
      <c r="M1687" t="s">
        <v>3210</v>
      </c>
      <c r="N1687" t="s">
        <v>3354</v>
      </c>
      <c r="O1687" s="10" t="s">
        <v>2999</v>
      </c>
      <c r="P1687" t="s">
        <v>3355</v>
      </c>
      <c r="Q1687" t="s">
        <v>3000</v>
      </c>
      <c r="R1687" t="s">
        <v>3506</v>
      </c>
      <c r="S1687" t="s">
        <v>3001</v>
      </c>
      <c r="T1687">
        <v>10100</v>
      </c>
      <c r="U1687" t="s">
        <v>2861</v>
      </c>
      <c r="V1687" t="s">
        <v>3002</v>
      </c>
      <c r="W1687" t="s">
        <v>3003</v>
      </c>
      <c r="X1687" t="s">
        <v>2857</v>
      </c>
    </row>
    <row r="1688" spans="1:24" hidden="1" x14ac:dyDescent="0.25">
      <c r="A1688">
        <v>10293</v>
      </c>
      <c r="B1688">
        <v>45</v>
      </c>
      <c r="C1688" s="2">
        <v>100</v>
      </c>
      <c r="D1688" s="3">
        <v>7</v>
      </c>
      <c r="E1688" s="4">
        <f>Table1[[#This Row],[PRICEEACH]]*Table1[[#This Row],[QUANTITYORDERED]]</f>
        <v>4500</v>
      </c>
      <c r="F1688" s="1">
        <v>38239</v>
      </c>
      <c r="G1688" s="12" t="s">
        <v>2848</v>
      </c>
      <c r="H1688">
        <v>3</v>
      </c>
      <c r="I1688">
        <v>9</v>
      </c>
      <c r="J1688" s="3">
        <v>2004</v>
      </c>
      <c r="K1688" s="3" t="s">
        <v>3331</v>
      </c>
      <c r="L1688">
        <v>173</v>
      </c>
      <c r="M1688" t="s">
        <v>3148</v>
      </c>
      <c r="N1688" t="s">
        <v>3354</v>
      </c>
      <c r="O1688" s="10" t="s">
        <v>2999</v>
      </c>
      <c r="P1688" t="s">
        <v>3355</v>
      </c>
      <c r="Q1688" t="s">
        <v>3000</v>
      </c>
      <c r="R1688" t="s">
        <v>3506</v>
      </c>
      <c r="S1688" t="s">
        <v>3001</v>
      </c>
      <c r="T1688">
        <v>10100</v>
      </c>
      <c r="U1688" t="s">
        <v>2861</v>
      </c>
      <c r="V1688" t="s">
        <v>3002</v>
      </c>
      <c r="W1688" t="s">
        <v>3003</v>
      </c>
      <c r="X1688" t="s">
        <v>2931</v>
      </c>
    </row>
    <row r="1689" spans="1:24" hidden="1" x14ac:dyDescent="0.25">
      <c r="A1689">
        <v>10293</v>
      </c>
      <c r="B1689">
        <v>46</v>
      </c>
      <c r="C1689" s="2">
        <v>100</v>
      </c>
      <c r="D1689" s="3">
        <v>8</v>
      </c>
      <c r="E1689" s="4">
        <f>Table1[[#This Row],[PRICEEACH]]*Table1[[#This Row],[QUANTITYORDERED]]</f>
        <v>4600</v>
      </c>
      <c r="F1689" s="1">
        <v>38239</v>
      </c>
      <c r="G1689" s="12" t="s">
        <v>2848</v>
      </c>
      <c r="H1689">
        <v>3</v>
      </c>
      <c r="I1689">
        <v>9</v>
      </c>
      <c r="J1689" s="3">
        <v>2004</v>
      </c>
      <c r="K1689" s="3" t="s">
        <v>3331</v>
      </c>
      <c r="L1689">
        <v>207</v>
      </c>
      <c r="M1689" t="s">
        <v>3125</v>
      </c>
      <c r="N1689" t="s">
        <v>3354</v>
      </c>
      <c r="O1689" s="10" t="s">
        <v>2999</v>
      </c>
      <c r="P1689" t="s">
        <v>3355</v>
      </c>
      <c r="Q1689" t="s">
        <v>3000</v>
      </c>
      <c r="R1689" t="s">
        <v>3506</v>
      </c>
      <c r="S1689" t="s">
        <v>3001</v>
      </c>
      <c r="T1689">
        <v>10100</v>
      </c>
      <c r="U1689" t="s">
        <v>2861</v>
      </c>
      <c r="V1689" t="s">
        <v>3002</v>
      </c>
      <c r="W1689" t="s">
        <v>3003</v>
      </c>
      <c r="X1689" t="s">
        <v>2931</v>
      </c>
    </row>
    <row r="1690" spans="1:24" hidden="1" x14ac:dyDescent="0.25">
      <c r="A1690">
        <v>10293</v>
      </c>
      <c r="B1690">
        <v>49</v>
      </c>
      <c r="C1690" s="2">
        <v>100</v>
      </c>
      <c r="D1690" s="3">
        <v>3</v>
      </c>
      <c r="E1690" s="4">
        <f>Table1[[#This Row],[PRICEEACH]]*Table1[[#This Row],[QUANTITYORDERED]]</f>
        <v>4900</v>
      </c>
      <c r="F1690" s="1">
        <v>38239</v>
      </c>
      <c r="G1690" s="12" t="s">
        <v>2848</v>
      </c>
      <c r="H1690">
        <v>3</v>
      </c>
      <c r="I1690">
        <v>9</v>
      </c>
      <c r="J1690" s="3">
        <v>2004</v>
      </c>
      <c r="K1690" s="3" t="s">
        <v>3468</v>
      </c>
      <c r="L1690">
        <v>87</v>
      </c>
      <c r="M1690" t="s">
        <v>3222</v>
      </c>
      <c r="N1690" t="s">
        <v>3354</v>
      </c>
      <c r="O1690" s="10" t="s">
        <v>2999</v>
      </c>
      <c r="P1690" t="s">
        <v>3355</v>
      </c>
      <c r="Q1690" t="s">
        <v>3000</v>
      </c>
      <c r="R1690" t="s">
        <v>3506</v>
      </c>
      <c r="S1690" t="s">
        <v>3001</v>
      </c>
      <c r="T1690">
        <v>10100</v>
      </c>
      <c r="U1690" t="s">
        <v>2861</v>
      </c>
      <c r="V1690" t="s">
        <v>3002</v>
      </c>
      <c r="W1690" t="s">
        <v>3003</v>
      </c>
      <c r="X1690" t="s">
        <v>2867</v>
      </c>
    </row>
    <row r="1691" spans="1:24" hidden="1" x14ac:dyDescent="0.25">
      <c r="A1691">
        <v>10294</v>
      </c>
      <c r="B1691">
        <v>45</v>
      </c>
      <c r="C1691" s="2">
        <v>100</v>
      </c>
      <c r="D1691" s="3">
        <v>1</v>
      </c>
      <c r="E1691" s="4">
        <f>Table1[[#This Row],[PRICEEACH]]*Table1[[#This Row],[QUANTITYORDERED]]</f>
        <v>4500</v>
      </c>
      <c r="F1691" s="1">
        <v>38239</v>
      </c>
      <c r="G1691" s="12" t="s">
        <v>2848</v>
      </c>
      <c r="H1691">
        <v>3</v>
      </c>
      <c r="I1691">
        <v>9</v>
      </c>
      <c r="J1691" s="3">
        <v>2004</v>
      </c>
      <c r="K1691" s="3" t="s">
        <v>3207</v>
      </c>
      <c r="L1691">
        <v>99</v>
      </c>
      <c r="M1691" t="s">
        <v>3278</v>
      </c>
      <c r="N1691" t="s">
        <v>3438</v>
      </c>
      <c r="O1691" s="10">
        <v>6175557555</v>
      </c>
      <c r="P1691" t="s">
        <v>3439</v>
      </c>
      <c r="Q1691" t="s">
        <v>3014</v>
      </c>
      <c r="R1691" t="s">
        <v>2912</v>
      </c>
      <c r="S1691" t="s">
        <v>2853</v>
      </c>
      <c r="T1691">
        <v>58339</v>
      </c>
      <c r="U1691" t="s">
        <v>2854</v>
      </c>
      <c r="V1691" t="s">
        <v>3115</v>
      </c>
      <c r="W1691" t="s">
        <v>3116</v>
      </c>
      <c r="X1691" t="s">
        <v>2867</v>
      </c>
    </row>
    <row r="1692" spans="1:24" hidden="1" x14ac:dyDescent="0.25">
      <c r="A1692">
        <v>10295</v>
      </c>
      <c r="B1692">
        <v>26</v>
      </c>
      <c r="C1692" s="2">
        <v>75.34</v>
      </c>
      <c r="D1692" s="3">
        <v>4</v>
      </c>
      <c r="E1692" s="4">
        <f>Table1[[#This Row],[PRICEEACH]]*Table1[[#This Row],[QUANTITYORDERED]]</f>
        <v>1958.8400000000001</v>
      </c>
      <c r="F1692" s="1">
        <v>38239</v>
      </c>
      <c r="G1692" s="12" t="s">
        <v>2848</v>
      </c>
      <c r="H1692">
        <v>3</v>
      </c>
      <c r="I1692">
        <v>9</v>
      </c>
      <c r="J1692" s="3">
        <v>2004</v>
      </c>
      <c r="K1692" s="3" t="s">
        <v>3207</v>
      </c>
      <c r="L1692">
        <v>66</v>
      </c>
      <c r="M1692" t="s">
        <v>3268</v>
      </c>
      <c r="N1692" t="s">
        <v>3066</v>
      </c>
      <c r="O1692" s="10">
        <v>6175559555</v>
      </c>
      <c r="P1692" t="s">
        <v>3410</v>
      </c>
      <c r="Q1692" t="s">
        <v>3067</v>
      </c>
      <c r="R1692" t="s">
        <v>2912</v>
      </c>
      <c r="S1692" t="s">
        <v>2853</v>
      </c>
      <c r="T1692">
        <v>51003</v>
      </c>
      <c r="U1692" t="s">
        <v>2854</v>
      </c>
      <c r="V1692" t="s">
        <v>3068</v>
      </c>
      <c r="W1692" t="s">
        <v>2876</v>
      </c>
      <c r="X1692" t="s">
        <v>2857</v>
      </c>
    </row>
    <row r="1693" spans="1:24" hidden="1" x14ac:dyDescent="0.25">
      <c r="A1693">
        <v>10295</v>
      </c>
      <c r="B1693">
        <v>24</v>
      </c>
      <c r="C1693" s="2">
        <v>100</v>
      </c>
      <c r="D1693" s="3">
        <v>1</v>
      </c>
      <c r="E1693" s="4">
        <f>Table1[[#This Row],[PRICEEACH]]*Table1[[#This Row],[QUANTITYORDERED]]</f>
        <v>2400</v>
      </c>
      <c r="F1693" s="1">
        <v>38239</v>
      </c>
      <c r="G1693" s="12" t="s">
        <v>2848</v>
      </c>
      <c r="H1693">
        <v>3</v>
      </c>
      <c r="I1693">
        <v>9</v>
      </c>
      <c r="J1693" s="3">
        <v>2004</v>
      </c>
      <c r="K1693" s="3" t="s">
        <v>3331</v>
      </c>
      <c r="L1693">
        <v>136</v>
      </c>
      <c r="M1693" t="s">
        <v>3035</v>
      </c>
      <c r="N1693" t="s">
        <v>3066</v>
      </c>
      <c r="O1693" s="10">
        <v>6175559555</v>
      </c>
      <c r="P1693" t="s">
        <v>3410</v>
      </c>
      <c r="Q1693" t="s">
        <v>3067</v>
      </c>
      <c r="R1693" t="s">
        <v>2912</v>
      </c>
      <c r="S1693" t="s">
        <v>2853</v>
      </c>
      <c r="T1693">
        <v>51003</v>
      </c>
      <c r="U1693" t="s">
        <v>2854</v>
      </c>
      <c r="V1693" t="s">
        <v>3068</v>
      </c>
      <c r="W1693" t="s">
        <v>2876</v>
      </c>
      <c r="X1693" t="s">
        <v>2867</v>
      </c>
    </row>
    <row r="1694" spans="1:24" hidden="1" x14ac:dyDescent="0.25">
      <c r="A1694">
        <v>10295</v>
      </c>
      <c r="B1694">
        <v>44</v>
      </c>
      <c r="C1694" s="2">
        <v>58.55</v>
      </c>
      <c r="D1694" s="3">
        <v>2</v>
      </c>
      <c r="E1694" s="4">
        <f>Table1[[#This Row],[PRICEEACH]]*Table1[[#This Row],[QUANTITYORDERED]]</f>
        <v>2576.1999999999998</v>
      </c>
      <c r="F1694" s="1">
        <v>38239</v>
      </c>
      <c r="G1694" s="12" t="s">
        <v>2848</v>
      </c>
      <c r="H1694">
        <v>3</v>
      </c>
      <c r="I1694">
        <v>9</v>
      </c>
      <c r="J1694" s="3">
        <v>2004</v>
      </c>
      <c r="K1694" s="3" t="s">
        <v>3207</v>
      </c>
      <c r="L1694">
        <v>72</v>
      </c>
      <c r="M1694" t="s">
        <v>3273</v>
      </c>
      <c r="N1694" t="s">
        <v>3066</v>
      </c>
      <c r="O1694" s="10">
        <v>6175559555</v>
      </c>
      <c r="P1694" t="s">
        <v>3410</v>
      </c>
      <c r="Q1694" t="s">
        <v>3067</v>
      </c>
      <c r="R1694" t="s">
        <v>2912</v>
      </c>
      <c r="S1694" t="s">
        <v>2853</v>
      </c>
      <c r="T1694">
        <v>51003</v>
      </c>
      <c r="U1694" t="s">
        <v>2854</v>
      </c>
      <c r="V1694" t="s">
        <v>3068</v>
      </c>
      <c r="W1694" t="s">
        <v>2876</v>
      </c>
      <c r="X1694" t="s">
        <v>2857</v>
      </c>
    </row>
    <row r="1695" spans="1:24" hidden="1" x14ac:dyDescent="0.25">
      <c r="A1695">
        <v>10295</v>
      </c>
      <c r="B1695">
        <v>34</v>
      </c>
      <c r="C1695" s="2">
        <v>100</v>
      </c>
      <c r="D1695" s="3">
        <v>5</v>
      </c>
      <c r="E1695" s="4">
        <f>Table1[[#This Row],[PRICEEACH]]*Table1[[#This Row],[QUANTITYORDERED]]</f>
        <v>3400</v>
      </c>
      <c r="F1695" s="1">
        <v>38239</v>
      </c>
      <c r="G1695" s="12" t="s">
        <v>2848</v>
      </c>
      <c r="H1695">
        <v>3</v>
      </c>
      <c r="I1695">
        <v>9</v>
      </c>
      <c r="J1695" s="3">
        <v>2004</v>
      </c>
      <c r="K1695" s="3" t="s">
        <v>3207</v>
      </c>
      <c r="L1695">
        <v>100</v>
      </c>
      <c r="M1695" t="s">
        <v>3277</v>
      </c>
      <c r="N1695" t="s">
        <v>3066</v>
      </c>
      <c r="O1695" s="10">
        <v>6175559555</v>
      </c>
      <c r="P1695" t="s">
        <v>3410</v>
      </c>
      <c r="Q1695" t="s">
        <v>3067</v>
      </c>
      <c r="R1695" t="s">
        <v>2912</v>
      </c>
      <c r="S1695" t="s">
        <v>2853</v>
      </c>
      <c r="T1695">
        <v>51003</v>
      </c>
      <c r="U1695" t="s">
        <v>2854</v>
      </c>
      <c r="V1695" t="s">
        <v>3068</v>
      </c>
      <c r="W1695" t="s">
        <v>2876</v>
      </c>
      <c r="X1695" t="s">
        <v>2867</v>
      </c>
    </row>
    <row r="1696" spans="1:24" hidden="1" x14ac:dyDescent="0.25">
      <c r="A1696">
        <v>10295</v>
      </c>
      <c r="B1696">
        <v>46</v>
      </c>
      <c r="C1696" s="2">
        <v>84.97</v>
      </c>
      <c r="D1696" s="3">
        <v>3</v>
      </c>
      <c r="E1696" s="4">
        <f>Table1[[#This Row],[PRICEEACH]]*Table1[[#This Row],[QUANTITYORDERED]]</f>
        <v>3908.62</v>
      </c>
      <c r="F1696" s="1">
        <v>38239</v>
      </c>
      <c r="G1696" s="12" t="s">
        <v>2848</v>
      </c>
      <c r="H1696">
        <v>3</v>
      </c>
      <c r="I1696">
        <v>9</v>
      </c>
      <c r="J1696" s="3">
        <v>2004</v>
      </c>
      <c r="K1696" s="3" t="s">
        <v>3468</v>
      </c>
      <c r="L1696">
        <v>88</v>
      </c>
      <c r="M1696" t="s">
        <v>3243</v>
      </c>
      <c r="N1696" t="s">
        <v>3066</v>
      </c>
      <c r="O1696" s="10">
        <v>6175559555</v>
      </c>
      <c r="P1696" t="s">
        <v>3410</v>
      </c>
      <c r="Q1696" t="s">
        <v>3067</v>
      </c>
      <c r="R1696" t="s">
        <v>2912</v>
      </c>
      <c r="S1696" t="s">
        <v>2853</v>
      </c>
      <c r="T1696">
        <v>51003</v>
      </c>
      <c r="U1696" t="s">
        <v>2854</v>
      </c>
      <c r="V1696" t="s">
        <v>3068</v>
      </c>
      <c r="W1696" t="s">
        <v>2876</v>
      </c>
      <c r="X1696" t="s">
        <v>2867</v>
      </c>
    </row>
    <row r="1697" spans="1:24" hidden="1" x14ac:dyDescent="0.25">
      <c r="A1697">
        <v>10296</v>
      </c>
      <c r="B1697">
        <v>21</v>
      </c>
      <c r="C1697" s="2">
        <v>45.19</v>
      </c>
      <c r="D1697" s="3">
        <v>10</v>
      </c>
      <c r="E1697" s="4">
        <f>Table1[[#This Row],[PRICEEACH]]*Table1[[#This Row],[QUANTITYORDERED]]</f>
        <v>948.99</v>
      </c>
      <c r="F1697" s="1">
        <v>38239</v>
      </c>
      <c r="G1697" s="12" t="s">
        <v>2848</v>
      </c>
      <c r="H1697">
        <v>3</v>
      </c>
      <c r="I1697">
        <v>9</v>
      </c>
      <c r="J1697" s="3">
        <v>2004</v>
      </c>
      <c r="K1697" s="3" t="s">
        <v>3181</v>
      </c>
      <c r="L1697">
        <v>49</v>
      </c>
      <c r="M1697" t="s">
        <v>3280</v>
      </c>
      <c r="N1697" t="s">
        <v>3185</v>
      </c>
      <c r="O1697" s="10" t="s">
        <v>3475</v>
      </c>
      <c r="P1697" t="s">
        <v>3476</v>
      </c>
      <c r="Q1697" t="s">
        <v>3186</v>
      </c>
      <c r="R1697" t="s">
        <v>3517</v>
      </c>
      <c r="S1697" t="s">
        <v>3104</v>
      </c>
      <c r="T1697">
        <v>80686</v>
      </c>
      <c r="U1697" t="s">
        <v>2861</v>
      </c>
      <c r="V1697" t="s">
        <v>3187</v>
      </c>
      <c r="W1697" t="s">
        <v>2899</v>
      </c>
      <c r="X1697" t="s">
        <v>2857</v>
      </c>
    </row>
    <row r="1698" spans="1:24" hidden="1" x14ac:dyDescent="0.25">
      <c r="A1698">
        <v>10296</v>
      </c>
      <c r="B1698">
        <v>26</v>
      </c>
      <c r="C1698" s="2">
        <v>48.44</v>
      </c>
      <c r="D1698" s="3">
        <v>1</v>
      </c>
      <c r="E1698" s="4">
        <f>Table1[[#This Row],[PRICEEACH]]*Table1[[#This Row],[QUANTITYORDERED]]</f>
        <v>1259.44</v>
      </c>
      <c r="F1698" s="1">
        <v>38239</v>
      </c>
      <c r="G1698" s="12" t="s">
        <v>2848</v>
      </c>
      <c r="H1698">
        <v>3</v>
      </c>
      <c r="I1698">
        <v>9</v>
      </c>
      <c r="J1698" s="3">
        <v>2004</v>
      </c>
      <c r="K1698" s="3" t="s">
        <v>3468</v>
      </c>
      <c r="L1698">
        <v>43</v>
      </c>
      <c r="M1698" t="s">
        <v>3264</v>
      </c>
      <c r="N1698" t="s">
        <v>3185</v>
      </c>
      <c r="O1698" s="10" t="s">
        <v>3475</v>
      </c>
      <c r="P1698" t="s">
        <v>3476</v>
      </c>
      <c r="Q1698" t="s">
        <v>3186</v>
      </c>
      <c r="R1698" t="s">
        <v>3517</v>
      </c>
      <c r="S1698" t="s">
        <v>3104</v>
      </c>
      <c r="T1698">
        <v>80686</v>
      </c>
      <c r="U1698" t="s">
        <v>2861</v>
      </c>
      <c r="V1698" t="s">
        <v>3187</v>
      </c>
      <c r="W1698" t="s">
        <v>2899</v>
      </c>
      <c r="X1698" t="s">
        <v>2857</v>
      </c>
    </row>
    <row r="1699" spans="1:24" hidden="1" x14ac:dyDescent="0.25">
      <c r="A1699">
        <v>10296</v>
      </c>
      <c r="B1699">
        <v>21</v>
      </c>
      <c r="C1699" s="2">
        <v>71.25</v>
      </c>
      <c r="D1699" s="3">
        <v>8</v>
      </c>
      <c r="E1699" s="4">
        <f>Table1[[#This Row],[PRICEEACH]]*Table1[[#This Row],[QUANTITYORDERED]]</f>
        <v>1496.25</v>
      </c>
      <c r="F1699" s="1">
        <v>38239</v>
      </c>
      <c r="G1699" s="12" t="s">
        <v>2848</v>
      </c>
      <c r="H1699">
        <v>3</v>
      </c>
      <c r="I1699">
        <v>9</v>
      </c>
      <c r="J1699" s="3">
        <v>2004</v>
      </c>
      <c r="K1699" s="3" t="s">
        <v>3181</v>
      </c>
      <c r="L1699">
        <v>68</v>
      </c>
      <c r="M1699" t="s">
        <v>3240</v>
      </c>
      <c r="N1699" t="s">
        <v>3185</v>
      </c>
      <c r="O1699" s="10" t="s">
        <v>3475</v>
      </c>
      <c r="P1699" t="s">
        <v>3476</v>
      </c>
      <c r="Q1699" t="s">
        <v>3186</v>
      </c>
      <c r="R1699" t="s">
        <v>3517</v>
      </c>
      <c r="S1699" t="s">
        <v>3104</v>
      </c>
      <c r="T1699">
        <v>80686</v>
      </c>
      <c r="U1699" t="s">
        <v>2861</v>
      </c>
      <c r="V1699" t="s">
        <v>3187</v>
      </c>
      <c r="W1699" t="s">
        <v>2899</v>
      </c>
      <c r="X1699" t="s">
        <v>2857</v>
      </c>
    </row>
    <row r="1700" spans="1:24" hidden="1" x14ac:dyDescent="0.25">
      <c r="A1700">
        <v>10296</v>
      </c>
      <c r="B1700">
        <v>31</v>
      </c>
      <c r="C1700" s="2">
        <v>53.92</v>
      </c>
      <c r="D1700" s="3">
        <v>9</v>
      </c>
      <c r="E1700" s="4">
        <f>Table1[[#This Row],[PRICEEACH]]*Table1[[#This Row],[QUANTITYORDERED]]</f>
        <v>1671.52</v>
      </c>
      <c r="F1700" s="1">
        <v>38239</v>
      </c>
      <c r="G1700" s="12" t="s">
        <v>2848</v>
      </c>
      <c r="H1700">
        <v>3</v>
      </c>
      <c r="I1700">
        <v>9</v>
      </c>
      <c r="J1700" s="3">
        <v>2004</v>
      </c>
      <c r="K1700" s="3" t="s">
        <v>3468</v>
      </c>
      <c r="L1700">
        <v>65</v>
      </c>
      <c r="M1700" t="s">
        <v>3246</v>
      </c>
      <c r="N1700" t="s">
        <v>3185</v>
      </c>
      <c r="O1700" s="10" t="s">
        <v>3475</v>
      </c>
      <c r="P1700" t="s">
        <v>3476</v>
      </c>
      <c r="Q1700" t="s">
        <v>3186</v>
      </c>
      <c r="R1700" t="s">
        <v>3517</v>
      </c>
      <c r="S1700" t="s">
        <v>3104</v>
      </c>
      <c r="T1700">
        <v>80686</v>
      </c>
      <c r="U1700" t="s">
        <v>2861</v>
      </c>
      <c r="V1700" t="s">
        <v>3187</v>
      </c>
      <c r="W1700" t="s">
        <v>2899</v>
      </c>
      <c r="X1700" t="s">
        <v>2857</v>
      </c>
    </row>
    <row r="1701" spans="1:24" hidden="1" x14ac:dyDescent="0.25">
      <c r="A1701">
        <v>10296</v>
      </c>
      <c r="B1701">
        <v>22</v>
      </c>
      <c r="C1701" s="2">
        <v>77.150000000000006</v>
      </c>
      <c r="D1701" s="3">
        <v>14</v>
      </c>
      <c r="E1701" s="4">
        <f>Table1[[#This Row],[PRICEEACH]]*Table1[[#This Row],[QUANTITYORDERED]]</f>
        <v>1697.3000000000002</v>
      </c>
      <c r="F1701" s="1">
        <v>38239</v>
      </c>
      <c r="G1701" s="12" t="s">
        <v>2848</v>
      </c>
      <c r="H1701">
        <v>3</v>
      </c>
      <c r="I1701">
        <v>9</v>
      </c>
      <c r="J1701" s="3">
        <v>2004</v>
      </c>
      <c r="K1701" s="3" t="s">
        <v>3468</v>
      </c>
      <c r="L1701">
        <v>83</v>
      </c>
      <c r="M1701" t="s">
        <v>3248</v>
      </c>
      <c r="N1701" t="s">
        <v>3185</v>
      </c>
      <c r="O1701" s="10" t="s">
        <v>3475</v>
      </c>
      <c r="P1701" t="s">
        <v>3476</v>
      </c>
      <c r="Q1701" t="s">
        <v>3186</v>
      </c>
      <c r="R1701" t="s">
        <v>3517</v>
      </c>
      <c r="S1701" t="s">
        <v>3104</v>
      </c>
      <c r="T1701">
        <v>80686</v>
      </c>
      <c r="U1701" t="s">
        <v>2861</v>
      </c>
      <c r="V1701" t="s">
        <v>3187</v>
      </c>
      <c r="W1701" t="s">
        <v>2899</v>
      </c>
      <c r="X1701" t="s">
        <v>2857</v>
      </c>
    </row>
    <row r="1702" spans="1:24" hidden="1" x14ac:dyDescent="0.25">
      <c r="A1702">
        <v>10296</v>
      </c>
      <c r="B1702">
        <v>22</v>
      </c>
      <c r="C1702" s="2">
        <v>80.8</v>
      </c>
      <c r="D1702" s="3">
        <v>3</v>
      </c>
      <c r="E1702" s="4">
        <f>Table1[[#This Row],[PRICEEACH]]*Table1[[#This Row],[QUANTITYORDERED]]</f>
        <v>1777.6</v>
      </c>
      <c r="F1702" s="1">
        <v>38239</v>
      </c>
      <c r="G1702" s="12" t="s">
        <v>2848</v>
      </c>
      <c r="H1702">
        <v>3</v>
      </c>
      <c r="I1702">
        <v>9</v>
      </c>
      <c r="J1702" s="3">
        <v>2004</v>
      </c>
      <c r="K1702" s="3" t="s">
        <v>3181</v>
      </c>
      <c r="L1702">
        <v>80</v>
      </c>
      <c r="M1702" t="s">
        <v>3276</v>
      </c>
      <c r="N1702" t="s">
        <v>3185</v>
      </c>
      <c r="O1702" s="10" t="s">
        <v>3475</v>
      </c>
      <c r="P1702" t="s">
        <v>3476</v>
      </c>
      <c r="Q1702" t="s">
        <v>3186</v>
      </c>
      <c r="R1702" t="s">
        <v>3517</v>
      </c>
      <c r="S1702" t="s">
        <v>3104</v>
      </c>
      <c r="T1702">
        <v>80686</v>
      </c>
      <c r="U1702" t="s">
        <v>2861</v>
      </c>
      <c r="V1702" t="s">
        <v>3187</v>
      </c>
      <c r="W1702" t="s">
        <v>2899</v>
      </c>
      <c r="X1702" t="s">
        <v>2857</v>
      </c>
    </row>
    <row r="1703" spans="1:24" hidden="1" x14ac:dyDescent="0.25">
      <c r="A1703">
        <v>10296</v>
      </c>
      <c r="B1703">
        <v>22</v>
      </c>
      <c r="C1703" s="2">
        <v>84.7</v>
      </c>
      <c r="D1703" s="3">
        <v>12</v>
      </c>
      <c r="E1703" s="4">
        <f>Table1[[#This Row],[PRICEEACH]]*Table1[[#This Row],[QUANTITYORDERED]]</f>
        <v>1863.4</v>
      </c>
      <c r="F1703" s="1">
        <v>38239</v>
      </c>
      <c r="G1703" s="12" t="s">
        <v>2848</v>
      </c>
      <c r="H1703">
        <v>3</v>
      </c>
      <c r="I1703">
        <v>9</v>
      </c>
      <c r="J1703" s="3">
        <v>2004</v>
      </c>
      <c r="K1703" s="3" t="s">
        <v>3468</v>
      </c>
      <c r="L1703">
        <v>105</v>
      </c>
      <c r="M1703" t="s">
        <v>3219</v>
      </c>
      <c r="N1703" t="s">
        <v>3185</v>
      </c>
      <c r="O1703" s="10" t="s">
        <v>3475</v>
      </c>
      <c r="P1703" t="s">
        <v>3476</v>
      </c>
      <c r="Q1703" t="s">
        <v>3186</v>
      </c>
      <c r="R1703" t="s">
        <v>3517</v>
      </c>
      <c r="S1703" t="s">
        <v>3104</v>
      </c>
      <c r="T1703">
        <v>80686</v>
      </c>
      <c r="U1703" t="s">
        <v>2861</v>
      </c>
      <c r="V1703" t="s">
        <v>3187</v>
      </c>
      <c r="W1703" t="s">
        <v>2899</v>
      </c>
      <c r="X1703" t="s">
        <v>2857</v>
      </c>
    </row>
    <row r="1704" spans="1:24" hidden="1" x14ac:dyDescent="0.25">
      <c r="A1704">
        <v>10296</v>
      </c>
      <c r="B1704">
        <v>21</v>
      </c>
      <c r="C1704" s="2">
        <v>96.34</v>
      </c>
      <c r="D1704" s="3">
        <v>13</v>
      </c>
      <c r="E1704" s="4">
        <f>Table1[[#This Row],[PRICEEACH]]*Table1[[#This Row],[QUANTITYORDERED]]</f>
        <v>2023.14</v>
      </c>
      <c r="F1704" s="1">
        <v>38239</v>
      </c>
      <c r="G1704" s="12" t="s">
        <v>2848</v>
      </c>
      <c r="H1704">
        <v>3</v>
      </c>
      <c r="I1704">
        <v>9</v>
      </c>
      <c r="J1704" s="3">
        <v>2004</v>
      </c>
      <c r="K1704" s="3" t="s">
        <v>3207</v>
      </c>
      <c r="L1704">
        <v>86</v>
      </c>
      <c r="M1704" t="s">
        <v>3208</v>
      </c>
      <c r="N1704" t="s">
        <v>3185</v>
      </c>
      <c r="O1704" s="10" t="s">
        <v>3475</v>
      </c>
      <c r="P1704" t="s">
        <v>3476</v>
      </c>
      <c r="Q1704" t="s">
        <v>3186</v>
      </c>
      <c r="R1704" t="s">
        <v>3517</v>
      </c>
      <c r="S1704" t="s">
        <v>3104</v>
      </c>
      <c r="T1704">
        <v>80686</v>
      </c>
      <c r="U1704" t="s">
        <v>2861</v>
      </c>
      <c r="V1704" t="s">
        <v>3187</v>
      </c>
      <c r="W1704" t="s">
        <v>2899</v>
      </c>
      <c r="X1704" t="s">
        <v>2857</v>
      </c>
    </row>
    <row r="1705" spans="1:24" hidden="1" x14ac:dyDescent="0.25">
      <c r="A1705">
        <v>10296</v>
      </c>
      <c r="B1705">
        <v>32</v>
      </c>
      <c r="C1705" s="2">
        <v>71.650000000000006</v>
      </c>
      <c r="D1705" s="3">
        <v>6</v>
      </c>
      <c r="E1705" s="4">
        <f>Table1[[#This Row],[PRICEEACH]]*Table1[[#This Row],[QUANTITYORDERED]]</f>
        <v>2292.8000000000002</v>
      </c>
      <c r="F1705" s="1">
        <v>38239</v>
      </c>
      <c r="G1705" s="12" t="s">
        <v>2848</v>
      </c>
      <c r="H1705">
        <v>3</v>
      </c>
      <c r="I1705">
        <v>9</v>
      </c>
      <c r="J1705" s="3">
        <v>2004</v>
      </c>
      <c r="K1705" s="3" t="s">
        <v>3181</v>
      </c>
      <c r="L1705">
        <v>68</v>
      </c>
      <c r="M1705" t="s">
        <v>3250</v>
      </c>
      <c r="N1705" t="s">
        <v>3185</v>
      </c>
      <c r="O1705" s="10" t="s">
        <v>3475</v>
      </c>
      <c r="P1705" t="s">
        <v>3476</v>
      </c>
      <c r="Q1705" t="s">
        <v>3186</v>
      </c>
      <c r="R1705" t="s">
        <v>3517</v>
      </c>
      <c r="S1705" t="s">
        <v>3104</v>
      </c>
      <c r="T1705">
        <v>80686</v>
      </c>
      <c r="U1705" t="s">
        <v>2861</v>
      </c>
      <c r="V1705" t="s">
        <v>3187</v>
      </c>
      <c r="W1705" t="s">
        <v>2899</v>
      </c>
      <c r="X1705" t="s">
        <v>2857</v>
      </c>
    </row>
    <row r="1706" spans="1:24" hidden="1" x14ac:dyDescent="0.25">
      <c r="A1706">
        <v>10296</v>
      </c>
      <c r="B1706">
        <v>24</v>
      </c>
      <c r="C1706" s="2">
        <v>100</v>
      </c>
      <c r="D1706" s="3">
        <v>4</v>
      </c>
      <c r="E1706" s="4">
        <f>Table1[[#This Row],[PRICEEACH]]*Table1[[#This Row],[QUANTITYORDERED]]</f>
        <v>2400</v>
      </c>
      <c r="F1706" s="1">
        <v>38239</v>
      </c>
      <c r="G1706" s="12" t="s">
        <v>2848</v>
      </c>
      <c r="H1706">
        <v>3</v>
      </c>
      <c r="I1706">
        <v>9</v>
      </c>
      <c r="J1706" s="3">
        <v>2004</v>
      </c>
      <c r="K1706" s="3" t="s">
        <v>3181</v>
      </c>
      <c r="L1706">
        <v>99</v>
      </c>
      <c r="M1706" t="s">
        <v>3272</v>
      </c>
      <c r="N1706" t="s">
        <v>3185</v>
      </c>
      <c r="O1706" s="10" t="s">
        <v>3475</v>
      </c>
      <c r="P1706" t="s">
        <v>3476</v>
      </c>
      <c r="Q1706" t="s">
        <v>3186</v>
      </c>
      <c r="R1706" t="s">
        <v>3517</v>
      </c>
      <c r="S1706" t="s">
        <v>3104</v>
      </c>
      <c r="T1706">
        <v>80686</v>
      </c>
      <c r="U1706" t="s">
        <v>2861</v>
      </c>
      <c r="V1706" t="s">
        <v>3187</v>
      </c>
      <c r="W1706" t="s">
        <v>2899</v>
      </c>
      <c r="X1706" t="s">
        <v>2857</v>
      </c>
    </row>
    <row r="1707" spans="1:24" hidden="1" x14ac:dyDescent="0.25">
      <c r="A1707">
        <v>10296</v>
      </c>
      <c r="B1707">
        <v>34</v>
      </c>
      <c r="C1707" s="2">
        <v>100</v>
      </c>
      <c r="D1707" s="3">
        <v>11</v>
      </c>
      <c r="E1707" s="4">
        <f>Table1[[#This Row],[PRICEEACH]]*Table1[[#This Row],[QUANTITYORDERED]]</f>
        <v>3400</v>
      </c>
      <c r="F1707" s="1">
        <v>38239</v>
      </c>
      <c r="G1707" s="12" t="s">
        <v>2848</v>
      </c>
      <c r="H1707">
        <v>3</v>
      </c>
      <c r="I1707">
        <v>9</v>
      </c>
      <c r="J1707" s="3">
        <v>2004</v>
      </c>
      <c r="K1707" s="3" t="s">
        <v>3207</v>
      </c>
      <c r="L1707">
        <v>90</v>
      </c>
      <c r="M1707" t="s">
        <v>3271</v>
      </c>
      <c r="N1707" t="s">
        <v>3185</v>
      </c>
      <c r="O1707" s="10" t="s">
        <v>3475</v>
      </c>
      <c r="P1707" t="s">
        <v>3476</v>
      </c>
      <c r="Q1707" t="s">
        <v>3186</v>
      </c>
      <c r="R1707" t="s">
        <v>3517</v>
      </c>
      <c r="S1707" t="s">
        <v>3104</v>
      </c>
      <c r="T1707">
        <v>80686</v>
      </c>
      <c r="U1707" t="s">
        <v>2861</v>
      </c>
      <c r="V1707" t="s">
        <v>3187</v>
      </c>
      <c r="W1707" t="s">
        <v>2899</v>
      </c>
      <c r="X1707" t="s">
        <v>2867</v>
      </c>
    </row>
    <row r="1708" spans="1:24" hidden="1" x14ac:dyDescent="0.25">
      <c r="A1708">
        <v>10296</v>
      </c>
      <c r="B1708">
        <v>36</v>
      </c>
      <c r="C1708" s="2">
        <v>100</v>
      </c>
      <c r="D1708" s="3">
        <v>7</v>
      </c>
      <c r="E1708" s="4">
        <f>Table1[[#This Row],[PRICEEACH]]*Table1[[#This Row],[QUANTITYORDERED]]</f>
        <v>3600</v>
      </c>
      <c r="F1708" s="1">
        <v>38239</v>
      </c>
      <c r="G1708" s="12" t="s">
        <v>2848</v>
      </c>
      <c r="H1708">
        <v>3</v>
      </c>
      <c r="I1708">
        <v>9</v>
      </c>
      <c r="J1708" s="3">
        <v>2004</v>
      </c>
      <c r="K1708" s="3" t="s">
        <v>3181</v>
      </c>
      <c r="L1708">
        <v>157</v>
      </c>
      <c r="M1708" t="s">
        <v>3182</v>
      </c>
      <c r="N1708" t="s">
        <v>3185</v>
      </c>
      <c r="O1708" s="10" t="s">
        <v>3475</v>
      </c>
      <c r="P1708" t="s">
        <v>3476</v>
      </c>
      <c r="Q1708" t="s">
        <v>3186</v>
      </c>
      <c r="R1708" t="s">
        <v>3517</v>
      </c>
      <c r="S1708" t="s">
        <v>3104</v>
      </c>
      <c r="T1708">
        <v>80686</v>
      </c>
      <c r="U1708" t="s">
        <v>2861</v>
      </c>
      <c r="V1708" t="s">
        <v>3187</v>
      </c>
      <c r="W1708" t="s">
        <v>2899</v>
      </c>
      <c r="X1708" t="s">
        <v>2867</v>
      </c>
    </row>
    <row r="1709" spans="1:24" hidden="1" x14ac:dyDescent="0.25">
      <c r="A1709">
        <v>10296</v>
      </c>
      <c r="B1709">
        <v>47</v>
      </c>
      <c r="C1709" s="2">
        <v>86.62</v>
      </c>
      <c r="D1709" s="3">
        <v>5</v>
      </c>
      <c r="E1709" s="4">
        <f>Table1[[#This Row],[PRICEEACH]]*Table1[[#This Row],[QUANTITYORDERED]]</f>
        <v>4071.1400000000003</v>
      </c>
      <c r="F1709" s="1">
        <v>38239</v>
      </c>
      <c r="G1709" s="12" t="s">
        <v>2848</v>
      </c>
      <c r="H1709">
        <v>3</v>
      </c>
      <c r="I1709">
        <v>9</v>
      </c>
      <c r="J1709" s="3">
        <v>2004</v>
      </c>
      <c r="K1709" s="3" t="s">
        <v>3181</v>
      </c>
      <c r="L1709">
        <v>74</v>
      </c>
      <c r="M1709" t="s">
        <v>3279</v>
      </c>
      <c r="N1709" t="s">
        <v>3185</v>
      </c>
      <c r="O1709" s="10" t="s">
        <v>3475</v>
      </c>
      <c r="P1709" t="s">
        <v>3476</v>
      </c>
      <c r="Q1709" t="s">
        <v>3186</v>
      </c>
      <c r="R1709" t="s">
        <v>3517</v>
      </c>
      <c r="S1709" t="s">
        <v>3104</v>
      </c>
      <c r="T1709">
        <v>80686</v>
      </c>
      <c r="U1709" t="s">
        <v>2861</v>
      </c>
      <c r="V1709" t="s">
        <v>3187</v>
      </c>
      <c r="W1709" t="s">
        <v>2899</v>
      </c>
      <c r="X1709" t="s">
        <v>2867</v>
      </c>
    </row>
    <row r="1710" spans="1:24" hidden="1" x14ac:dyDescent="0.25">
      <c r="A1710">
        <v>10296</v>
      </c>
      <c r="B1710">
        <v>42</v>
      </c>
      <c r="C1710" s="2">
        <v>100</v>
      </c>
      <c r="D1710" s="3">
        <v>2</v>
      </c>
      <c r="E1710" s="4">
        <f>Table1[[#This Row],[PRICEEACH]]*Table1[[#This Row],[QUANTITYORDERED]]</f>
        <v>4200</v>
      </c>
      <c r="F1710" s="1">
        <v>38239</v>
      </c>
      <c r="G1710" s="12" t="s">
        <v>2848</v>
      </c>
      <c r="H1710">
        <v>3</v>
      </c>
      <c r="I1710">
        <v>9</v>
      </c>
      <c r="J1710" s="3">
        <v>2004</v>
      </c>
      <c r="K1710" s="3" t="s">
        <v>3181</v>
      </c>
      <c r="L1710">
        <v>91</v>
      </c>
      <c r="M1710" t="s">
        <v>3269</v>
      </c>
      <c r="N1710" t="s">
        <v>3185</v>
      </c>
      <c r="O1710" s="10" t="s">
        <v>3475</v>
      </c>
      <c r="P1710" t="s">
        <v>3476</v>
      </c>
      <c r="Q1710" t="s">
        <v>3186</v>
      </c>
      <c r="R1710" t="s">
        <v>3517</v>
      </c>
      <c r="S1710" t="s">
        <v>3104</v>
      </c>
      <c r="T1710">
        <v>80686</v>
      </c>
      <c r="U1710" t="s">
        <v>2861</v>
      </c>
      <c r="V1710" t="s">
        <v>3187</v>
      </c>
      <c r="W1710" t="s">
        <v>2899</v>
      </c>
      <c r="X1710" t="s">
        <v>2867</v>
      </c>
    </row>
    <row r="1711" spans="1:24" hidden="1" x14ac:dyDescent="0.25">
      <c r="A1711">
        <v>10297</v>
      </c>
      <c r="B1711">
        <v>23</v>
      </c>
      <c r="C1711" s="2">
        <v>72.45</v>
      </c>
      <c r="D1711" s="3">
        <v>5</v>
      </c>
      <c r="E1711" s="4">
        <f>Table1[[#This Row],[PRICEEACH]]*Table1[[#This Row],[QUANTITYORDERED]]</f>
        <v>1666.3500000000001</v>
      </c>
      <c r="F1711" s="1">
        <v>38239</v>
      </c>
      <c r="G1711" s="12" t="s">
        <v>2848</v>
      </c>
      <c r="H1711">
        <v>3</v>
      </c>
      <c r="I1711">
        <v>9</v>
      </c>
      <c r="J1711" s="3">
        <v>2004</v>
      </c>
      <c r="K1711" s="3" t="s">
        <v>3181</v>
      </c>
      <c r="L1711">
        <v>72</v>
      </c>
      <c r="M1711" t="s">
        <v>3254</v>
      </c>
      <c r="N1711" t="s">
        <v>3127</v>
      </c>
      <c r="O1711" s="11">
        <v>35318621555</v>
      </c>
      <c r="P1711" t="s">
        <v>3446</v>
      </c>
      <c r="Q1711" t="s">
        <v>3128</v>
      </c>
      <c r="R1711" t="s">
        <v>3522</v>
      </c>
      <c r="S1711" t="s">
        <v>3129</v>
      </c>
      <c r="T1711">
        <v>2</v>
      </c>
      <c r="U1711" t="s">
        <v>2861</v>
      </c>
      <c r="V1711" t="s">
        <v>3130</v>
      </c>
      <c r="W1711" t="s">
        <v>3131</v>
      </c>
      <c r="X1711" t="s">
        <v>2857</v>
      </c>
    </row>
    <row r="1712" spans="1:24" hidden="1" x14ac:dyDescent="0.25">
      <c r="A1712">
        <v>10297</v>
      </c>
      <c r="B1712">
        <v>25</v>
      </c>
      <c r="C1712" s="2">
        <v>82.79</v>
      </c>
      <c r="D1712" s="3">
        <v>4</v>
      </c>
      <c r="E1712" s="4">
        <f>Table1[[#This Row],[PRICEEACH]]*Table1[[#This Row],[QUANTITYORDERED]]</f>
        <v>2069.75</v>
      </c>
      <c r="F1712" s="1">
        <v>38239</v>
      </c>
      <c r="G1712" s="12" t="s">
        <v>2848</v>
      </c>
      <c r="H1712">
        <v>3</v>
      </c>
      <c r="I1712">
        <v>9</v>
      </c>
      <c r="J1712" s="3">
        <v>2004</v>
      </c>
      <c r="K1712" s="3" t="s">
        <v>3181</v>
      </c>
      <c r="L1712">
        <v>84</v>
      </c>
      <c r="M1712" t="s">
        <v>3201</v>
      </c>
      <c r="N1712" t="s">
        <v>3127</v>
      </c>
      <c r="O1712" s="11">
        <v>35318621555</v>
      </c>
      <c r="P1712" t="s">
        <v>3446</v>
      </c>
      <c r="Q1712" t="s">
        <v>3128</v>
      </c>
      <c r="R1712" t="s">
        <v>3522</v>
      </c>
      <c r="S1712" t="s">
        <v>3129</v>
      </c>
      <c r="T1712">
        <v>2</v>
      </c>
      <c r="U1712" t="s">
        <v>2861</v>
      </c>
      <c r="V1712" t="s">
        <v>3130</v>
      </c>
      <c r="W1712" t="s">
        <v>3131</v>
      </c>
      <c r="X1712" t="s">
        <v>2857</v>
      </c>
    </row>
    <row r="1713" spans="1:24" hidden="1" x14ac:dyDescent="0.25">
      <c r="A1713">
        <v>10297</v>
      </c>
      <c r="B1713">
        <v>32</v>
      </c>
      <c r="C1713" s="2">
        <v>65.510000000000005</v>
      </c>
      <c r="D1713" s="3">
        <v>1</v>
      </c>
      <c r="E1713" s="4">
        <f>Table1[[#This Row],[PRICEEACH]]*Table1[[#This Row],[QUANTITYORDERED]]</f>
        <v>2096.3200000000002</v>
      </c>
      <c r="F1713" s="1">
        <v>38239</v>
      </c>
      <c r="G1713" s="12" t="s">
        <v>2848</v>
      </c>
      <c r="H1713">
        <v>3</v>
      </c>
      <c r="I1713">
        <v>9</v>
      </c>
      <c r="J1713" s="3">
        <v>2004</v>
      </c>
      <c r="K1713" s="3" t="s">
        <v>2849</v>
      </c>
      <c r="L1713">
        <v>76</v>
      </c>
      <c r="M1713" t="s">
        <v>3233</v>
      </c>
      <c r="N1713" t="s">
        <v>3127</v>
      </c>
      <c r="O1713" s="11">
        <v>35318621555</v>
      </c>
      <c r="P1713" t="s">
        <v>3446</v>
      </c>
      <c r="Q1713" t="s">
        <v>3128</v>
      </c>
      <c r="R1713" t="s">
        <v>3522</v>
      </c>
      <c r="S1713" t="s">
        <v>3129</v>
      </c>
      <c r="T1713">
        <v>2</v>
      </c>
      <c r="U1713" t="s">
        <v>2861</v>
      </c>
      <c r="V1713" t="s">
        <v>3130</v>
      </c>
      <c r="W1713" t="s">
        <v>3131</v>
      </c>
      <c r="X1713" t="s">
        <v>2857</v>
      </c>
    </row>
    <row r="1714" spans="1:24" hidden="1" x14ac:dyDescent="0.25">
      <c r="A1714">
        <v>10297</v>
      </c>
      <c r="B1714">
        <v>28</v>
      </c>
      <c r="C1714" s="2">
        <v>79.8</v>
      </c>
      <c r="D1714" s="3">
        <v>7</v>
      </c>
      <c r="E1714" s="4">
        <f>Table1[[#This Row],[PRICEEACH]]*Table1[[#This Row],[QUANTITYORDERED]]</f>
        <v>2234.4</v>
      </c>
      <c r="F1714" s="1">
        <v>38239</v>
      </c>
      <c r="G1714" s="12" t="s">
        <v>2848</v>
      </c>
      <c r="H1714">
        <v>3</v>
      </c>
      <c r="I1714">
        <v>9</v>
      </c>
      <c r="J1714" s="3">
        <v>2004</v>
      </c>
      <c r="K1714" s="3" t="s">
        <v>3468</v>
      </c>
      <c r="L1714">
        <v>68</v>
      </c>
      <c r="M1714" t="s">
        <v>3262</v>
      </c>
      <c r="N1714" t="s">
        <v>3127</v>
      </c>
      <c r="O1714" s="11">
        <v>35318621555</v>
      </c>
      <c r="P1714" t="s">
        <v>3446</v>
      </c>
      <c r="Q1714" t="s">
        <v>3128</v>
      </c>
      <c r="R1714" t="s">
        <v>3522</v>
      </c>
      <c r="S1714" t="s">
        <v>3129</v>
      </c>
      <c r="T1714">
        <v>2</v>
      </c>
      <c r="U1714" t="s">
        <v>2861</v>
      </c>
      <c r="V1714" t="s">
        <v>3130</v>
      </c>
      <c r="W1714" t="s">
        <v>3131</v>
      </c>
      <c r="X1714" t="s">
        <v>2857</v>
      </c>
    </row>
    <row r="1715" spans="1:24" hidden="1" x14ac:dyDescent="0.25">
      <c r="A1715">
        <v>10297</v>
      </c>
      <c r="B1715">
        <v>26</v>
      </c>
      <c r="C1715" s="2">
        <v>100</v>
      </c>
      <c r="D1715" s="3">
        <v>2</v>
      </c>
      <c r="E1715" s="4">
        <f>Table1[[#This Row],[PRICEEACH]]*Table1[[#This Row],[QUANTITYORDERED]]</f>
        <v>2600</v>
      </c>
      <c r="F1715" s="1">
        <v>38239</v>
      </c>
      <c r="G1715" s="12" t="s">
        <v>2848</v>
      </c>
      <c r="H1715">
        <v>3</v>
      </c>
      <c r="I1715">
        <v>9</v>
      </c>
      <c r="J1715" s="3">
        <v>2004</v>
      </c>
      <c r="K1715" s="3" t="s">
        <v>2849</v>
      </c>
      <c r="L1715">
        <v>99</v>
      </c>
      <c r="M1715" t="s">
        <v>3257</v>
      </c>
      <c r="N1715" t="s">
        <v>3127</v>
      </c>
      <c r="O1715" s="11">
        <v>35318621555</v>
      </c>
      <c r="P1715" t="s">
        <v>3446</v>
      </c>
      <c r="Q1715" t="s">
        <v>3128</v>
      </c>
      <c r="R1715" t="s">
        <v>3522</v>
      </c>
      <c r="S1715" t="s">
        <v>3129</v>
      </c>
      <c r="T1715">
        <v>2</v>
      </c>
      <c r="U1715" t="s">
        <v>2861</v>
      </c>
      <c r="V1715" t="s">
        <v>3130</v>
      </c>
      <c r="W1715" t="s">
        <v>3131</v>
      </c>
      <c r="X1715" t="s">
        <v>2857</v>
      </c>
    </row>
    <row r="1716" spans="1:24" hidden="1" x14ac:dyDescent="0.25">
      <c r="A1716">
        <v>10297</v>
      </c>
      <c r="B1716">
        <v>32</v>
      </c>
      <c r="C1716" s="2">
        <v>100</v>
      </c>
      <c r="D1716" s="3">
        <v>6</v>
      </c>
      <c r="E1716" s="4">
        <f>Table1[[#This Row],[PRICEEACH]]*Table1[[#This Row],[QUANTITYORDERED]]</f>
        <v>3200</v>
      </c>
      <c r="F1716" s="1">
        <v>38239</v>
      </c>
      <c r="G1716" s="12" t="s">
        <v>2848</v>
      </c>
      <c r="H1716">
        <v>3</v>
      </c>
      <c r="I1716">
        <v>9</v>
      </c>
      <c r="J1716" s="3">
        <v>2004</v>
      </c>
      <c r="K1716" s="3" t="s">
        <v>3181</v>
      </c>
      <c r="L1716">
        <v>109</v>
      </c>
      <c r="M1716" t="s">
        <v>3231</v>
      </c>
      <c r="N1716" t="s">
        <v>3127</v>
      </c>
      <c r="O1716" s="11">
        <v>35318621555</v>
      </c>
      <c r="P1716" t="s">
        <v>3446</v>
      </c>
      <c r="Q1716" t="s">
        <v>3128</v>
      </c>
      <c r="R1716" t="s">
        <v>3522</v>
      </c>
      <c r="S1716" t="s">
        <v>3129</v>
      </c>
      <c r="T1716">
        <v>2</v>
      </c>
      <c r="U1716" t="s">
        <v>2861</v>
      </c>
      <c r="V1716" t="s">
        <v>3130</v>
      </c>
      <c r="W1716" t="s">
        <v>3131</v>
      </c>
      <c r="X1716" t="s">
        <v>2867</v>
      </c>
    </row>
    <row r="1717" spans="1:24" hidden="1" x14ac:dyDescent="0.25">
      <c r="A1717">
        <v>10297</v>
      </c>
      <c r="B1717">
        <v>35</v>
      </c>
      <c r="C1717" s="2">
        <v>100</v>
      </c>
      <c r="D1717" s="3">
        <v>3</v>
      </c>
      <c r="E1717" s="4">
        <f>Table1[[#This Row],[PRICEEACH]]*Table1[[#This Row],[QUANTITYORDERED]]</f>
        <v>3500</v>
      </c>
      <c r="F1717" s="1">
        <v>38239</v>
      </c>
      <c r="G1717" s="12" t="s">
        <v>2848</v>
      </c>
      <c r="H1717">
        <v>3</v>
      </c>
      <c r="I1717">
        <v>9</v>
      </c>
      <c r="J1717" s="3">
        <v>2004</v>
      </c>
      <c r="K1717" s="3" t="s">
        <v>3181</v>
      </c>
      <c r="L1717">
        <v>118</v>
      </c>
      <c r="M1717" t="s">
        <v>3275</v>
      </c>
      <c r="N1717" t="s">
        <v>3127</v>
      </c>
      <c r="O1717" s="11">
        <v>35318621555</v>
      </c>
      <c r="P1717" t="s">
        <v>3446</v>
      </c>
      <c r="Q1717" t="s">
        <v>3128</v>
      </c>
      <c r="R1717" t="s">
        <v>3522</v>
      </c>
      <c r="S1717" t="s">
        <v>3129</v>
      </c>
      <c r="T1717">
        <v>2</v>
      </c>
      <c r="U1717" t="s">
        <v>2861</v>
      </c>
      <c r="V1717" t="s">
        <v>3130</v>
      </c>
      <c r="W1717" t="s">
        <v>3131</v>
      </c>
      <c r="X1717" t="s">
        <v>2867</v>
      </c>
    </row>
    <row r="1718" spans="1:24" hidden="1" x14ac:dyDescent="0.25">
      <c r="A1718">
        <v>10298</v>
      </c>
      <c r="B1718">
        <v>32</v>
      </c>
      <c r="C1718" s="2">
        <v>48.46</v>
      </c>
      <c r="D1718" s="3">
        <v>2</v>
      </c>
      <c r="E1718" s="4">
        <f>Table1[[#This Row],[PRICEEACH]]*Table1[[#This Row],[QUANTITYORDERED]]</f>
        <v>1550.72</v>
      </c>
      <c r="F1718" s="1">
        <v>38239</v>
      </c>
      <c r="G1718" s="12" t="s">
        <v>2848</v>
      </c>
      <c r="H1718">
        <v>3</v>
      </c>
      <c r="I1718">
        <v>9</v>
      </c>
      <c r="J1718" s="3">
        <v>2004</v>
      </c>
      <c r="K1718" s="3" t="s">
        <v>2849</v>
      </c>
      <c r="L1718">
        <v>60</v>
      </c>
      <c r="M1718" t="s">
        <v>3202</v>
      </c>
      <c r="N1718" t="s">
        <v>3379</v>
      </c>
      <c r="O1718" s="10" t="s">
        <v>3030</v>
      </c>
      <c r="P1718" t="s">
        <v>3031</v>
      </c>
      <c r="Q1718" t="s">
        <v>2908</v>
      </c>
      <c r="R1718" t="s">
        <v>3519</v>
      </c>
      <c r="S1718" t="s">
        <v>2860</v>
      </c>
      <c r="T1718">
        <v>44000</v>
      </c>
      <c r="U1718" t="s">
        <v>2861</v>
      </c>
      <c r="V1718" t="s">
        <v>3032</v>
      </c>
      <c r="W1718" t="s">
        <v>3033</v>
      </c>
      <c r="X1718" t="s">
        <v>2857</v>
      </c>
    </row>
    <row r="1719" spans="1:24" hidden="1" x14ac:dyDescent="0.25">
      <c r="A1719">
        <v>10298</v>
      </c>
      <c r="B1719">
        <v>39</v>
      </c>
      <c r="C1719" s="2">
        <v>96.34</v>
      </c>
      <c r="D1719" s="3">
        <v>1</v>
      </c>
      <c r="E1719" s="4">
        <f>Table1[[#This Row],[PRICEEACH]]*Table1[[#This Row],[QUANTITYORDERED]]</f>
        <v>3757.26</v>
      </c>
      <c r="F1719" s="1">
        <v>38239</v>
      </c>
      <c r="G1719" s="12" t="s">
        <v>2848</v>
      </c>
      <c r="H1719">
        <v>3</v>
      </c>
      <c r="I1719">
        <v>9</v>
      </c>
      <c r="J1719" s="3">
        <v>2004</v>
      </c>
      <c r="K1719" s="3" t="s">
        <v>2849</v>
      </c>
      <c r="L1719">
        <v>118</v>
      </c>
      <c r="M1719" t="s">
        <v>3023</v>
      </c>
      <c r="N1719" t="s">
        <v>3379</v>
      </c>
      <c r="O1719" s="10" t="s">
        <v>3030</v>
      </c>
      <c r="P1719" t="s">
        <v>3031</v>
      </c>
      <c r="Q1719" t="s">
        <v>2908</v>
      </c>
      <c r="R1719" t="s">
        <v>3519</v>
      </c>
      <c r="S1719" t="s">
        <v>2860</v>
      </c>
      <c r="T1719">
        <v>44000</v>
      </c>
      <c r="U1719" t="s">
        <v>2861</v>
      </c>
      <c r="V1719" t="s">
        <v>3032</v>
      </c>
      <c r="W1719" t="s">
        <v>3033</v>
      </c>
      <c r="X1719" t="s">
        <v>2867</v>
      </c>
    </row>
    <row r="1720" spans="1:24" hidden="1" x14ac:dyDescent="0.25">
      <c r="A1720">
        <v>10299</v>
      </c>
      <c r="B1720">
        <v>24</v>
      </c>
      <c r="C1720" s="2">
        <v>42.24</v>
      </c>
      <c r="D1720" s="3">
        <v>4</v>
      </c>
      <c r="E1720" s="4">
        <f>Table1[[#This Row],[PRICEEACH]]*Table1[[#This Row],[QUANTITYORDERED]]</f>
        <v>1013.76</v>
      </c>
      <c r="F1720" s="1">
        <v>38239</v>
      </c>
      <c r="G1720" s="12" t="s">
        <v>2848</v>
      </c>
      <c r="H1720">
        <v>3</v>
      </c>
      <c r="I1720">
        <v>9</v>
      </c>
      <c r="J1720" s="3">
        <v>2004</v>
      </c>
      <c r="K1720" s="3" t="s">
        <v>2849</v>
      </c>
      <c r="L1720">
        <v>40</v>
      </c>
      <c r="M1720" t="s">
        <v>3258</v>
      </c>
      <c r="N1720" t="s">
        <v>2915</v>
      </c>
      <c r="O1720" s="10" t="s">
        <v>3313</v>
      </c>
      <c r="P1720" t="s">
        <v>3314</v>
      </c>
      <c r="Q1720" t="s">
        <v>2916</v>
      </c>
      <c r="R1720" t="s">
        <v>3508</v>
      </c>
      <c r="S1720" t="s">
        <v>2917</v>
      </c>
      <c r="T1720">
        <v>21240</v>
      </c>
      <c r="U1720" t="s">
        <v>2861</v>
      </c>
      <c r="V1720" t="s">
        <v>2918</v>
      </c>
      <c r="W1720" t="s">
        <v>2919</v>
      </c>
      <c r="X1720" t="s">
        <v>2857</v>
      </c>
    </row>
    <row r="1721" spans="1:24" hidden="1" x14ac:dyDescent="0.25">
      <c r="A1721">
        <v>10299</v>
      </c>
      <c r="B1721">
        <v>39</v>
      </c>
      <c r="C1721" s="2">
        <v>55.95</v>
      </c>
      <c r="D1721" s="3">
        <v>3</v>
      </c>
      <c r="E1721" s="4">
        <f>Table1[[#This Row],[PRICEEACH]]*Table1[[#This Row],[QUANTITYORDERED]]</f>
        <v>2182.0500000000002</v>
      </c>
      <c r="F1721" s="1">
        <v>38239</v>
      </c>
      <c r="G1721" s="12" t="s">
        <v>2848</v>
      </c>
      <c r="H1721">
        <v>3</v>
      </c>
      <c r="I1721">
        <v>9</v>
      </c>
      <c r="J1721" s="3">
        <v>2004</v>
      </c>
      <c r="K1721" s="3" t="s">
        <v>2849</v>
      </c>
      <c r="L1721">
        <v>62</v>
      </c>
      <c r="M1721" t="s">
        <v>3218</v>
      </c>
      <c r="N1721" t="s">
        <v>2915</v>
      </c>
      <c r="O1721" s="10" t="s">
        <v>3313</v>
      </c>
      <c r="P1721" t="s">
        <v>3314</v>
      </c>
      <c r="Q1721" t="s">
        <v>2916</v>
      </c>
      <c r="R1721" t="s">
        <v>3508</v>
      </c>
      <c r="S1721" t="s">
        <v>2917</v>
      </c>
      <c r="T1721">
        <v>21240</v>
      </c>
      <c r="U1721" t="s">
        <v>2861</v>
      </c>
      <c r="V1721" t="s">
        <v>2918</v>
      </c>
      <c r="W1721" t="s">
        <v>2919</v>
      </c>
      <c r="X1721" t="s">
        <v>2857</v>
      </c>
    </row>
    <row r="1722" spans="1:24" hidden="1" x14ac:dyDescent="0.25">
      <c r="A1722">
        <v>10299</v>
      </c>
      <c r="B1722">
        <v>33</v>
      </c>
      <c r="C1722" s="2">
        <v>66.489999999999995</v>
      </c>
      <c r="D1722" s="3">
        <v>6</v>
      </c>
      <c r="E1722" s="4">
        <f>Table1[[#This Row],[PRICEEACH]]*Table1[[#This Row],[QUANTITYORDERED]]</f>
        <v>2194.1699999999996</v>
      </c>
      <c r="F1722" s="1">
        <v>38239</v>
      </c>
      <c r="G1722" s="12" t="s">
        <v>2848</v>
      </c>
      <c r="H1722">
        <v>3</v>
      </c>
      <c r="I1722">
        <v>9</v>
      </c>
      <c r="J1722" s="3">
        <v>2004</v>
      </c>
      <c r="K1722" s="3" t="s">
        <v>2849</v>
      </c>
      <c r="L1722">
        <v>69</v>
      </c>
      <c r="M1722" t="s">
        <v>3237</v>
      </c>
      <c r="N1722" t="s">
        <v>2915</v>
      </c>
      <c r="O1722" s="10" t="s">
        <v>3313</v>
      </c>
      <c r="P1722" t="s">
        <v>3314</v>
      </c>
      <c r="Q1722" t="s">
        <v>2916</v>
      </c>
      <c r="R1722" t="s">
        <v>3508</v>
      </c>
      <c r="S1722" t="s">
        <v>2917</v>
      </c>
      <c r="T1722">
        <v>21240</v>
      </c>
      <c r="U1722" t="s">
        <v>2861</v>
      </c>
      <c r="V1722" t="s">
        <v>2918</v>
      </c>
      <c r="W1722" t="s">
        <v>2919</v>
      </c>
      <c r="X1722" t="s">
        <v>2857</v>
      </c>
    </row>
    <row r="1723" spans="1:24" hidden="1" x14ac:dyDescent="0.25">
      <c r="A1723">
        <v>10299</v>
      </c>
      <c r="B1723">
        <v>23</v>
      </c>
      <c r="C1723" s="2">
        <v>100</v>
      </c>
      <c r="D1723" s="3">
        <v>9</v>
      </c>
      <c r="E1723" s="4">
        <f>Table1[[#This Row],[PRICEEACH]]*Table1[[#This Row],[QUANTITYORDERED]]</f>
        <v>2300</v>
      </c>
      <c r="F1723" s="1">
        <v>38239</v>
      </c>
      <c r="G1723" s="12" t="s">
        <v>2848</v>
      </c>
      <c r="H1723">
        <v>3</v>
      </c>
      <c r="I1723">
        <v>9</v>
      </c>
      <c r="J1723" s="3">
        <v>2004</v>
      </c>
      <c r="K1723" s="3" t="s">
        <v>2849</v>
      </c>
      <c r="L1723">
        <v>95</v>
      </c>
      <c r="M1723" t="s">
        <v>2850</v>
      </c>
      <c r="N1723" t="s">
        <v>2915</v>
      </c>
      <c r="O1723" s="10" t="s">
        <v>3313</v>
      </c>
      <c r="P1723" t="s">
        <v>3314</v>
      </c>
      <c r="Q1723" t="s">
        <v>2916</v>
      </c>
      <c r="R1723" t="s">
        <v>3508</v>
      </c>
      <c r="S1723" t="s">
        <v>2917</v>
      </c>
      <c r="T1723">
        <v>21240</v>
      </c>
      <c r="U1723" t="s">
        <v>2861</v>
      </c>
      <c r="V1723" t="s">
        <v>2918</v>
      </c>
      <c r="W1723" t="s">
        <v>2919</v>
      </c>
      <c r="X1723" t="s">
        <v>2857</v>
      </c>
    </row>
    <row r="1724" spans="1:24" hidden="1" x14ac:dyDescent="0.25">
      <c r="A1724">
        <v>10299</v>
      </c>
      <c r="B1724">
        <v>24</v>
      </c>
      <c r="C1724" s="2">
        <v>100</v>
      </c>
      <c r="D1724" s="3">
        <v>8</v>
      </c>
      <c r="E1724" s="4">
        <f>Table1[[#This Row],[PRICEEACH]]*Table1[[#This Row],[QUANTITYORDERED]]</f>
        <v>2400</v>
      </c>
      <c r="F1724" s="1">
        <v>38239</v>
      </c>
      <c r="G1724" s="12" t="s">
        <v>2848</v>
      </c>
      <c r="H1724">
        <v>3</v>
      </c>
      <c r="I1724">
        <v>9</v>
      </c>
      <c r="J1724" s="3">
        <v>2004</v>
      </c>
      <c r="K1724" s="3" t="s">
        <v>2849</v>
      </c>
      <c r="L1724">
        <v>150</v>
      </c>
      <c r="M1724" t="s">
        <v>3142</v>
      </c>
      <c r="N1724" t="s">
        <v>2915</v>
      </c>
      <c r="O1724" s="10" t="s">
        <v>3313</v>
      </c>
      <c r="P1724" t="s">
        <v>3314</v>
      </c>
      <c r="Q1724" t="s">
        <v>2916</v>
      </c>
      <c r="R1724" t="s">
        <v>3508</v>
      </c>
      <c r="S1724" t="s">
        <v>2917</v>
      </c>
      <c r="T1724">
        <v>21240</v>
      </c>
      <c r="U1724" t="s">
        <v>2861</v>
      </c>
      <c r="V1724" t="s">
        <v>2918</v>
      </c>
      <c r="W1724" t="s">
        <v>2919</v>
      </c>
      <c r="X1724" t="s">
        <v>2867</v>
      </c>
    </row>
    <row r="1725" spans="1:24" hidden="1" x14ac:dyDescent="0.25">
      <c r="A1725">
        <v>10299</v>
      </c>
      <c r="B1725">
        <v>32</v>
      </c>
      <c r="C1725" s="2">
        <v>80.84</v>
      </c>
      <c r="D1725" s="3">
        <v>1</v>
      </c>
      <c r="E1725" s="4">
        <f>Table1[[#This Row],[PRICEEACH]]*Table1[[#This Row],[QUANTITYORDERED]]</f>
        <v>2586.88</v>
      </c>
      <c r="F1725" s="1">
        <v>38239</v>
      </c>
      <c r="G1725" s="12" t="s">
        <v>2848</v>
      </c>
      <c r="H1725">
        <v>3</v>
      </c>
      <c r="I1725">
        <v>9</v>
      </c>
      <c r="J1725" s="3">
        <v>2004</v>
      </c>
      <c r="K1725" s="3" t="s">
        <v>3331</v>
      </c>
      <c r="L1725">
        <v>80</v>
      </c>
      <c r="M1725" t="s">
        <v>3255</v>
      </c>
      <c r="N1725" t="s">
        <v>2915</v>
      </c>
      <c r="O1725" s="10" t="s">
        <v>3313</v>
      </c>
      <c r="P1725" t="s">
        <v>3314</v>
      </c>
      <c r="Q1725" t="s">
        <v>2916</v>
      </c>
      <c r="R1725" t="s">
        <v>3508</v>
      </c>
      <c r="S1725" t="s">
        <v>2917</v>
      </c>
      <c r="T1725">
        <v>21240</v>
      </c>
      <c r="U1725" t="s">
        <v>2861</v>
      </c>
      <c r="V1725" t="s">
        <v>2918</v>
      </c>
      <c r="W1725" t="s">
        <v>2919</v>
      </c>
      <c r="X1725" t="s">
        <v>2857</v>
      </c>
    </row>
    <row r="1726" spans="1:24" hidden="1" x14ac:dyDescent="0.25">
      <c r="A1726">
        <v>10299</v>
      </c>
      <c r="B1726">
        <v>29</v>
      </c>
      <c r="C1726" s="2">
        <v>100</v>
      </c>
      <c r="D1726" s="3">
        <v>11</v>
      </c>
      <c r="E1726" s="4">
        <f>Table1[[#This Row],[PRICEEACH]]*Table1[[#This Row],[QUANTITYORDERED]]</f>
        <v>2900</v>
      </c>
      <c r="F1726" s="1">
        <v>38239</v>
      </c>
      <c r="G1726" s="12" t="s">
        <v>2848</v>
      </c>
      <c r="H1726">
        <v>3</v>
      </c>
      <c r="I1726">
        <v>9</v>
      </c>
      <c r="J1726" s="3">
        <v>2004</v>
      </c>
      <c r="K1726" s="3" t="s">
        <v>2849</v>
      </c>
      <c r="L1726">
        <v>193</v>
      </c>
      <c r="M1726" t="s">
        <v>3034</v>
      </c>
      <c r="N1726" t="s">
        <v>2915</v>
      </c>
      <c r="O1726" s="10" t="s">
        <v>3313</v>
      </c>
      <c r="P1726" t="s">
        <v>3314</v>
      </c>
      <c r="Q1726" t="s">
        <v>2916</v>
      </c>
      <c r="R1726" t="s">
        <v>3508</v>
      </c>
      <c r="S1726" t="s">
        <v>2917</v>
      </c>
      <c r="T1726">
        <v>21240</v>
      </c>
      <c r="U1726" t="s">
        <v>2861</v>
      </c>
      <c r="V1726" t="s">
        <v>2918</v>
      </c>
      <c r="W1726" t="s">
        <v>2919</v>
      </c>
      <c r="X1726" t="s">
        <v>2867</v>
      </c>
    </row>
    <row r="1727" spans="1:24" hidden="1" x14ac:dyDescent="0.25">
      <c r="A1727">
        <v>10299</v>
      </c>
      <c r="B1727">
        <v>44</v>
      </c>
      <c r="C1727" s="2">
        <v>80.55</v>
      </c>
      <c r="D1727" s="3">
        <v>5</v>
      </c>
      <c r="E1727" s="4">
        <f>Table1[[#This Row],[PRICEEACH]]*Table1[[#This Row],[QUANTITYORDERED]]</f>
        <v>3544.2</v>
      </c>
      <c r="F1727" s="1">
        <v>38239</v>
      </c>
      <c r="G1727" s="12" t="s">
        <v>2848</v>
      </c>
      <c r="H1727">
        <v>3</v>
      </c>
      <c r="I1727">
        <v>9</v>
      </c>
      <c r="J1727" s="3">
        <v>2004</v>
      </c>
      <c r="K1727" s="3" t="s">
        <v>2849</v>
      </c>
      <c r="L1727">
        <v>81</v>
      </c>
      <c r="M1727" t="s">
        <v>3267</v>
      </c>
      <c r="N1727" t="s">
        <v>2915</v>
      </c>
      <c r="O1727" s="10" t="s">
        <v>3313</v>
      </c>
      <c r="P1727" t="s">
        <v>3314</v>
      </c>
      <c r="Q1727" t="s">
        <v>2916</v>
      </c>
      <c r="R1727" t="s">
        <v>3508</v>
      </c>
      <c r="S1727" t="s">
        <v>2917</v>
      </c>
      <c r="T1727">
        <v>21240</v>
      </c>
      <c r="U1727" t="s">
        <v>2861</v>
      </c>
      <c r="V1727" t="s">
        <v>2918</v>
      </c>
      <c r="W1727" t="s">
        <v>2919</v>
      </c>
      <c r="X1727" t="s">
        <v>2867</v>
      </c>
    </row>
    <row r="1728" spans="1:24" hidden="1" x14ac:dyDescent="0.25">
      <c r="A1728">
        <v>10299</v>
      </c>
      <c r="B1728">
        <v>38</v>
      </c>
      <c r="C1728" s="2">
        <v>100</v>
      </c>
      <c r="D1728" s="3">
        <v>7</v>
      </c>
      <c r="E1728" s="4">
        <f>Table1[[#This Row],[PRICEEACH]]*Table1[[#This Row],[QUANTITYORDERED]]</f>
        <v>3800</v>
      </c>
      <c r="F1728" s="1">
        <v>38239</v>
      </c>
      <c r="G1728" s="12" t="s">
        <v>2848</v>
      </c>
      <c r="H1728">
        <v>3</v>
      </c>
      <c r="I1728">
        <v>9</v>
      </c>
      <c r="J1728" s="3">
        <v>2004</v>
      </c>
      <c r="K1728" s="3" t="s">
        <v>2849</v>
      </c>
      <c r="L1728">
        <v>102</v>
      </c>
      <c r="M1728" t="s">
        <v>3263</v>
      </c>
      <c r="N1728" t="s">
        <v>2915</v>
      </c>
      <c r="O1728" s="10" t="s">
        <v>3313</v>
      </c>
      <c r="P1728" t="s">
        <v>3314</v>
      </c>
      <c r="Q1728" t="s">
        <v>2916</v>
      </c>
      <c r="R1728" t="s">
        <v>3508</v>
      </c>
      <c r="S1728" t="s">
        <v>2917</v>
      </c>
      <c r="T1728">
        <v>21240</v>
      </c>
      <c r="U1728" t="s">
        <v>2861</v>
      </c>
      <c r="V1728" t="s">
        <v>2918</v>
      </c>
      <c r="W1728" t="s">
        <v>2919</v>
      </c>
      <c r="X1728" t="s">
        <v>2867</v>
      </c>
    </row>
    <row r="1729" spans="1:24" hidden="1" x14ac:dyDescent="0.25">
      <c r="A1729">
        <v>10299</v>
      </c>
      <c r="B1729">
        <v>47</v>
      </c>
      <c r="C1729" s="2">
        <v>100</v>
      </c>
      <c r="D1729" s="3">
        <v>10</v>
      </c>
      <c r="E1729" s="4">
        <f>Table1[[#This Row],[PRICEEACH]]*Table1[[#This Row],[QUANTITYORDERED]]</f>
        <v>4700</v>
      </c>
      <c r="F1729" s="1">
        <v>38239</v>
      </c>
      <c r="G1729" s="12" t="s">
        <v>2848</v>
      </c>
      <c r="H1729">
        <v>3</v>
      </c>
      <c r="I1729">
        <v>9</v>
      </c>
      <c r="J1729" s="3">
        <v>2004</v>
      </c>
      <c r="K1729" s="3" t="s">
        <v>2849</v>
      </c>
      <c r="L1729">
        <v>112</v>
      </c>
      <c r="M1729" t="s">
        <v>3229</v>
      </c>
      <c r="N1729" t="s">
        <v>2915</v>
      </c>
      <c r="O1729" s="10" t="s">
        <v>3313</v>
      </c>
      <c r="P1729" t="s">
        <v>3314</v>
      </c>
      <c r="Q1729" t="s">
        <v>2916</v>
      </c>
      <c r="R1729" t="s">
        <v>3508</v>
      </c>
      <c r="S1729" t="s">
        <v>2917</v>
      </c>
      <c r="T1729">
        <v>21240</v>
      </c>
      <c r="U1729" t="s">
        <v>2861</v>
      </c>
      <c r="V1729" t="s">
        <v>2918</v>
      </c>
      <c r="W1729" t="s">
        <v>2919</v>
      </c>
      <c r="X1729" t="s">
        <v>2867</v>
      </c>
    </row>
    <row r="1730" spans="1:24" hidden="1" x14ac:dyDescent="0.25">
      <c r="A1730">
        <v>10299</v>
      </c>
      <c r="B1730">
        <v>49</v>
      </c>
      <c r="C1730" s="2">
        <v>100</v>
      </c>
      <c r="D1730" s="3">
        <v>2</v>
      </c>
      <c r="E1730" s="4">
        <f>Table1[[#This Row],[PRICEEACH]]*Table1[[#This Row],[QUANTITYORDERED]]</f>
        <v>4900</v>
      </c>
      <c r="F1730" s="1">
        <v>38239</v>
      </c>
      <c r="G1730" s="12" t="s">
        <v>2848</v>
      </c>
      <c r="H1730">
        <v>3</v>
      </c>
      <c r="I1730">
        <v>9</v>
      </c>
      <c r="J1730" s="3">
        <v>2004</v>
      </c>
      <c r="K1730" s="3" t="s">
        <v>3331</v>
      </c>
      <c r="L1730">
        <v>148</v>
      </c>
      <c r="M1730" t="s">
        <v>3225</v>
      </c>
      <c r="N1730" t="s">
        <v>2915</v>
      </c>
      <c r="O1730" s="10" t="s">
        <v>3313</v>
      </c>
      <c r="P1730" t="s">
        <v>3314</v>
      </c>
      <c r="Q1730" t="s">
        <v>2916</v>
      </c>
      <c r="R1730" t="s">
        <v>3508</v>
      </c>
      <c r="S1730" t="s">
        <v>2917</v>
      </c>
      <c r="T1730">
        <v>21240</v>
      </c>
      <c r="U1730" t="s">
        <v>2861</v>
      </c>
      <c r="V1730" t="s">
        <v>2918</v>
      </c>
      <c r="W1730" t="s">
        <v>2919</v>
      </c>
      <c r="X1730" t="s">
        <v>2931</v>
      </c>
    </row>
    <row r="1731" spans="1:24" hidden="1" x14ac:dyDescent="0.25">
      <c r="A1731">
        <v>10154</v>
      </c>
      <c r="B1731">
        <v>36</v>
      </c>
      <c r="C1731" s="2">
        <v>64.33</v>
      </c>
      <c r="D1731" s="3">
        <v>1</v>
      </c>
      <c r="E1731" s="4">
        <f>Table1[[#This Row],[PRICEEACH]]*Table1[[#This Row],[QUANTITYORDERED]]</f>
        <v>2315.88</v>
      </c>
      <c r="F1731" s="1">
        <v>37904</v>
      </c>
      <c r="G1731" s="12" t="s">
        <v>2848</v>
      </c>
      <c r="H1731">
        <v>4</v>
      </c>
      <c r="I1731">
        <v>10</v>
      </c>
      <c r="J1731" s="3">
        <v>2003</v>
      </c>
      <c r="K1731" s="3" t="s">
        <v>3207</v>
      </c>
      <c r="L1731">
        <v>72</v>
      </c>
      <c r="M1731" t="s">
        <v>3273</v>
      </c>
      <c r="N1731" t="s">
        <v>3457</v>
      </c>
      <c r="O1731" s="10">
        <v>3105552373</v>
      </c>
      <c r="P1731" t="s">
        <v>3458</v>
      </c>
      <c r="Q1731" t="s">
        <v>3147</v>
      </c>
      <c r="R1731" t="s">
        <v>2870</v>
      </c>
      <c r="S1731" t="s">
        <v>2853</v>
      </c>
      <c r="T1731">
        <v>92561</v>
      </c>
      <c r="U1731" t="s">
        <v>2854</v>
      </c>
      <c r="V1731" t="s">
        <v>2871</v>
      </c>
      <c r="W1731" t="s">
        <v>2992</v>
      </c>
      <c r="X1731" t="s">
        <v>2857</v>
      </c>
    </row>
    <row r="1732" spans="1:24" hidden="1" x14ac:dyDescent="0.25">
      <c r="A1732">
        <v>10154</v>
      </c>
      <c r="B1732">
        <v>31</v>
      </c>
      <c r="C1732" s="2">
        <v>91.17</v>
      </c>
      <c r="D1732" s="3">
        <v>2</v>
      </c>
      <c r="E1732" s="4">
        <f>Table1[[#This Row],[PRICEEACH]]*Table1[[#This Row],[QUANTITYORDERED]]</f>
        <v>2826.27</v>
      </c>
      <c r="F1732" s="1">
        <v>37904</v>
      </c>
      <c r="G1732" s="12" t="s">
        <v>2848</v>
      </c>
      <c r="H1732">
        <v>4</v>
      </c>
      <c r="I1732">
        <v>10</v>
      </c>
      <c r="J1732" s="3">
        <v>2003</v>
      </c>
      <c r="K1732" s="3" t="s">
        <v>3468</v>
      </c>
      <c r="L1732">
        <v>88</v>
      </c>
      <c r="M1732" t="s">
        <v>3243</v>
      </c>
      <c r="N1732" t="s">
        <v>3457</v>
      </c>
      <c r="O1732" s="10">
        <v>3105552373</v>
      </c>
      <c r="P1732" t="s">
        <v>3458</v>
      </c>
      <c r="Q1732" t="s">
        <v>3147</v>
      </c>
      <c r="R1732" t="s">
        <v>2870</v>
      </c>
      <c r="S1732" t="s">
        <v>2853</v>
      </c>
      <c r="T1732">
        <v>92561</v>
      </c>
      <c r="U1732" t="s">
        <v>2854</v>
      </c>
      <c r="V1732" t="s">
        <v>2871</v>
      </c>
      <c r="W1732" t="s">
        <v>2992</v>
      </c>
      <c r="X1732" t="s">
        <v>2857</v>
      </c>
    </row>
    <row r="1733" spans="1:24" hidden="1" x14ac:dyDescent="0.25">
      <c r="A1733">
        <v>10300</v>
      </c>
      <c r="B1733">
        <v>22</v>
      </c>
      <c r="C1733" s="2">
        <v>76.61</v>
      </c>
      <c r="D1733" s="3">
        <v>6</v>
      </c>
      <c r="E1733" s="4">
        <f>Table1[[#This Row],[PRICEEACH]]*Table1[[#This Row],[QUANTITYORDERED]]</f>
        <v>1685.42</v>
      </c>
      <c r="F1733" s="1">
        <v>37904</v>
      </c>
      <c r="G1733" s="12" t="s">
        <v>2848</v>
      </c>
      <c r="H1733">
        <v>4</v>
      </c>
      <c r="I1733">
        <v>10</v>
      </c>
      <c r="J1733" s="3">
        <v>2003</v>
      </c>
      <c r="K1733" s="3" t="s">
        <v>3331</v>
      </c>
      <c r="L1733">
        <v>79</v>
      </c>
      <c r="M1733" t="s">
        <v>3149</v>
      </c>
      <c r="N1733" t="s">
        <v>3117</v>
      </c>
      <c r="O1733" s="10" t="s">
        <v>3440</v>
      </c>
      <c r="P1733" t="s">
        <v>3441</v>
      </c>
      <c r="Q1733" t="s">
        <v>3118</v>
      </c>
      <c r="R1733" t="s">
        <v>3509</v>
      </c>
      <c r="S1733" t="s">
        <v>3104</v>
      </c>
      <c r="T1733">
        <v>60528</v>
      </c>
      <c r="U1733" t="s">
        <v>2861</v>
      </c>
      <c r="V1733" t="s">
        <v>3119</v>
      </c>
      <c r="W1733" t="s">
        <v>3088</v>
      </c>
      <c r="X1733" t="s">
        <v>2857</v>
      </c>
    </row>
    <row r="1734" spans="1:24" hidden="1" x14ac:dyDescent="0.25">
      <c r="A1734">
        <v>10300</v>
      </c>
      <c r="B1734">
        <v>31</v>
      </c>
      <c r="C1734" s="2">
        <v>58.78</v>
      </c>
      <c r="D1734" s="3">
        <v>4</v>
      </c>
      <c r="E1734" s="4">
        <f>Table1[[#This Row],[PRICEEACH]]*Table1[[#This Row],[QUANTITYORDERED]]</f>
        <v>1822.18</v>
      </c>
      <c r="F1734" s="1">
        <v>37904</v>
      </c>
      <c r="G1734" s="12" t="s">
        <v>2848</v>
      </c>
      <c r="H1734">
        <v>4</v>
      </c>
      <c r="I1734">
        <v>10</v>
      </c>
      <c r="J1734" s="3">
        <v>2003</v>
      </c>
      <c r="K1734" s="3" t="s">
        <v>3331</v>
      </c>
      <c r="L1734">
        <v>61</v>
      </c>
      <c r="M1734" t="s">
        <v>3245</v>
      </c>
      <c r="N1734" t="s">
        <v>3117</v>
      </c>
      <c r="O1734" s="10" t="s">
        <v>3440</v>
      </c>
      <c r="P1734" t="s">
        <v>3441</v>
      </c>
      <c r="Q1734" t="s">
        <v>3118</v>
      </c>
      <c r="R1734" t="s">
        <v>3509</v>
      </c>
      <c r="S1734" t="s">
        <v>3104</v>
      </c>
      <c r="T1734">
        <v>60528</v>
      </c>
      <c r="U1734" t="s">
        <v>2861</v>
      </c>
      <c r="V1734" t="s">
        <v>3119</v>
      </c>
      <c r="W1734" t="s">
        <v>3088</v>
      </c>
      <c r="X1734" t="s">
        <v>2857</v>
      </c>
    </row>
    <row r="1735" spans="1:24" hidden="1" x14ac:dyDescent="0.25">
      <c r="A1735">
        <v>10300</v>
      </c>
      <c r="B1735">
        <v>23</v>
      </c>
      <c r="C1735" s="2">
        <v>100</v>
      </c>
      <c r="D1735" s="3">
        <v>2</v>
      </c>
      <c r="E1735" s="4">
        <f>Table1[[#This Row],[PRICEEACH]]*Table1[[#This Row],[QUANTITYORDERED]]</f>
        <v>2300</v>
      </c>
      <c r="F1735" s="1">
        <v>37904</v>
      </c>
      <c r="G1735" s="12" t="s">
        <v>2848</v>
      </c>
      <c r="H1735">
        <v>4</v>
      </c>
      <c r="I1735">
        <v>10</v>
      </c>
      <c r="J1735" s="3">
        <v>2003</v>
      </c>
      <c r="K1735" s="3" t="s">
        <v>3331</v>
      </c>
      <c r="L1735">
        <v>115</v>
      </c>
      <c r="M1735" t="s">
        <v>3156</v>
      </c>
      <c r="N1735" t="s">
        <v>3117</v>
      </c>
      <c r="O1735" s="10" t="s">
        <v>3440</v>
      </c>
      <c r="P1735" t="s">
        <v>3441</v>
      </c>
      <c r="Q1735" t="s">
        <v>3118</v>
      </c>
      <c r="R1735" t="s">
        <v>3509</v>
      </c>
      <c r="S1735" t="s">
        <v>3104</v>
      </c>
      <c r="T1735">
        <v>60528</v>
      </c>
      <c r="U1735" t="s">
        <v>2861</v>
      </c>
      <c r="V1735" t="s">
        <v>3119</v>
      </c>
      <c r="W1735" t="s">
        <v>3088</v>
      </c>
      <c r="X1735" t="s">
        <v>2857</v>
      </c>
    </row>
    <row r="1736" spans="1:24" hidden="1" x14ac:dyDescent="0.25">
      <c r="A1736">
        <v>10300</v>
      </c>
      <c r="B1736">
        <v>23</v>
      </c>
      <c r="C1736" s="2">
        <v>100</v>
      </c>
      <c r="D1736" s="3">
        <v>7</v>
      </c>
      <c r="E1736" s="4">
        <f>Table1[[#This Row],[PRICEEACH]]*Table1[[#This Row],[QUANTITYORDERED]]</f>
        <v>2300</v>
      </c>
      <c r="F1736" s="1">
        <v>37904</v>
      </c>
      <c r="G1736" s="12" t="s">
        <v>2848</v>
      </c>
      <c r="H1736">
        <v>4</v>
      </c>
      <c r="I1736">
        <v>10</v>
      </c>
      <c r="J1736" s="3">
        <v>2003</v>
      </c>
      <c r="K1736" s="3" t="s">
        <v>3331</v>
      </c>
      <c r="L1736">
        <v>146</v>
      </c>
      <c r="M1736" t="s">
        <v>3216</v>
      </c>
      <c r="N1736" t="s">
        <v>3117</v>
      </c>
      <c r="O1736" s="10" t="s">
        <v>3440</v>
      </c>
      <c r="P1736" t="s">
        <v>3441</v>
      </c>
      <c r="Q1736" t="s">
        <v>3118</v>
      </c>
      <c r="R1736" t="s">
        <v>3509</v>
      </c>
      <c r="S1736" t="s">
        <v>3104</v>
      </c>
      <c r="T1736">
        <v>60528</v>
      </c>
      <c r="U1736" t="s">
        <v>2861</v>
      </c>
      <c r="V1736" t="s">
        <v>3119</v>
      </c>
      <c r="W1736" t="s">
        <v>3088</v>
      </c>
      <c r="X1736" t="s">
        <v>2867</v>
      </c>
    </row>
    <row r="1737" spans="1:24" hidden="1" x14ac:dyDescent="0.25">
      <c r="A1737">
        <v>10300</v>
      </c>
      <c r="B1737">
        <v>29</v>
      </c>
      <c r="C1737" s="2">
        <v>100</v>
      </c>
      <c r="D1737" s="3">
        <v>3</v>
      </c>
      <c r="E1737" s="4">
        <f>Table1[[#This Row],[PRICEEACH]]*Table1[[#This Row],[QUANTITYORDERED]]</f>
        <v>2900</v>
      </c>
      <c r="F1737" s="1">
        <v>37904</v>
      </c>
      <c r="G1737" s="12" t="s">
        <v>2848</v>
      </c>
      <c r="H1737">
        <v>4</v>
      </c>
      <c r="I1737">
        <v>10</v>
      </c>
      <c r="J1737" s="3">
        <v>2003</v>
      </c>
      <c r="K1737" s="3" t="s">
        <v>3331</v>
      </c>
      <c r="L1737">
        <v>117</v>
      </c>
      <c r="M1737" t="s">
        <v>3146</v>
      </c>
      <c r="N1737" t="s">
        <v>3117</v>
      </c>
      <c r="O1737" s="10" t="s">
        <v>3440</v>
      </c>
      <c r="P1737" t="s">
        <v>3441</v>
      </c>
      <c r="Q1737" t="s">
        <v>3118</v>
      </c>
      <c r="R1737" t="s">
        <v>3509</v>
      </c>
      <c r="S1737" t="s">
        <v>3104</v>
      </c>
      <c r="T1737">
        <v>60528</v>
      </c>
      <c r="U1737" t="s">
        <v>2861</v>
      </c>
      <c r="V1737" t="s">
        <v>3119</v>
      </c>
      <c r="W1737" t="s">
        <v>3088</v>
      </c>
      <c r="X1737" t="s">
        <v>2867</v>
      </c>
    </row>
    <row r="1738" spans="1:24" hidden="1" x14ac:dyDescent="0.25">
      <c r="A1738">
        <v>10300</v>
      </c>
      <c r="B1738">
        <v>33</v>
      </c>
      <c r="C1738" s="2">
        <v>100</v>
      </c>
      <c r="D1738" s="3">
        <v>5</v>
      </c>
      <c r="E1738" s="4">
        <f>Table1[[#This Row],[PRICEEACH]]*Table1[[#This Row],[QUANTITYORDERED]]</f>
        <v>3300</v>
      </c>
      <c r="F1738" s="1">
        <v>37904</v>
      </c>
      <c r="G1738" s="12" t="s">
        <v>2848</v>
      </c>
      <c r="H1738">
        <v>4</v>
      </c>
      <c r="I1738">
        <v>10</v>
      </c>
      <c r="J1738" s="3">
        <v>2003</v>
      </c>
      <c r="K1738" s="3" t="s">
        <v>3331</v>
      </c>
      <c r="L1738">
        <v>194</v>
      </c>
      <c r="M1738" t="s">
        <v>3092</v>
      </c>
      <c r="N1738" t="s">
        <v>3117</v>
      </c>
      <c r="O1738" s="10" t="s">
        <v>3440</v>
      </c>
      <c r="P1738" t="s">
        <v>3441</v>
      </c>
      <c r="Q1738" t="s">
        <v>3118</v>
      </c>
      <c r="R1738" t="s">
        <v>3509</v>
      </c>
      <c r="S1738" t="s">
        <v>3104</v>
      </c>
      <c r="T1738">
        <v>60528</v>
      </c>
      <c r="U1738" t="s">
        <v>2861</v>
      </c>
      <c r="V1738" t="s">
        <v>3119</v>
      </c>
      <c r="W1738" t="s">
        <v>3088</v>
      </c>
      <c r="X1738" t="s">
        <v>2867</v>
      </c>
    </row>
    <row r="1739" spans="1:24" hidden="1" x14ac:dyDescent="0.25">
      <c r="A1739">
        <v>10300</v>
      </c>
      <c r="B1739">
        <v>41</v>
      </c>
      <c r="C1739" s="2">
        <v>92.4</v>
      </c>
      <c r="D1739" s="3">
        <v>1</v>
      </c>
      <c r="E1739" s="4">
        <f>Table1[[#This Row],[PRICEEACH]]*Table1[[#This Row],[QUANTITYORDERED]]</f>
        <v>3788.4</v>
      </c>
      <c r="F1739" s="1">
        <v>37904</v>
      </c>
      <c r="G1739" s="12" t="s">
        <v>2848</v>
      </c>
      <c r="H1739">
        <v>4</v>
      </c>
      <c r="I1739">
        <v>10</v>
      </c>
      <c r="J1739" s="3">
        <v>2003</v>
      </c>
      <c r="K1739" s="3" t="s">
        <v>3331</v>
      </c>
      <c r="L1739">
        <v>77</v>
      </c>
      <c r="M1739" t="s">
        <v>3194</v>
      </c>
      <c r="N1739" t="s">
        <v>3117</v>
      </c>
      <c r="O1739" s="10" t="s">
        <v>3440</v>
      </c>
      <c r="P1739" t="s">
        <v>3441</v>
      </c>
      <c r="Q1739" t="s">
        <v>3118</v>
      </c>
      <c r="R1739" t="s">
        <v>3509</v>
      </c>
      <c r="S1739" t="s">
        <v>3104</v>
      </c>
      <c r="T1739">
        <v>60528</v>
      </c>
      <c r="U1739" t="s">
        <v>2861</v>
      </c>
      <c r="V1739" t="s">
        <v>3119</v>
      </c>
      <c r="W1739" t="s">
        <v>3088</v>
      </c>
      <c r="X1739" t="s">
        <v>2867</v>
      </c>
    </row>
    <row r="1740" spans="1:24" hidden="1" x14ac:dyDescent="0.25">
      <c r="A1740">
        <v>10300</v>
      </c>
      <c r="B1740">
        <v>49</v>
      </c>
      <c r="C1740" s="2">
        <v>78.8</v>
      </c>
      <c r="D1740" s="3">
        <v>8</v>
      </c>
      <c r="E1740" s="4">
        <f>Table1[[#This Row],[PRICEEACH]]*Table1[[#This Row],[QUANTITYORDERED]]</f>
        <v>3861.2</v>
      </c>
      <c r="F1740" s="1">
        <v>37904</v>
      </c>
      <c r="G1740" s="12" t="s">
        <v>2848</v>
      </c>
      <c r="H1740">
        <v>4</v>
      </c>
      <c r="I1740">
        <v>10</v>
      </c>
      <c r="J1740" s="3">
        <v>2003</v>
      </c>
      <c r="K1740" s="3" t="s">
        <v>3331</v>
      </c>
      <c r="L1740">
        <v>80</v>
      </c>
      <c r="M1740" t="s">
        <v>3214</v>
      </c>
      <c r="N1740" t="s">
        <v>3117</v>
      </c>
      <c r="O1740" s="10" t="s">
        <v>3440</v>
      </c>
      <c r="P1740" t="s">
        <v>3441</v>
      </c>
      <c r="Q1740" t="s">
        <v>3118</v>
      </c>
      <c r="R1740" t="s">
        <v>3509</v>
      </c>
      <c r="S1740" t="s">
        <v>3104</v>
      </c>
      <c r="T1740">
        <v>60528</v>
      </c>
      <c r="U1740" t="s">
        <v>2861</v>
      </c>
      <c r="V1740" t="s">
        <v>3119</v>
      </c>
      <c r="W1740" t="s">
        <v>3088</v>
      </c>
      <c r="X1740" t="s">
        <v>2867</v>
      </c>
    </row>
    <row r="1741" spans="1:24" hidden="1" x14ac:dyDescent="0.25">
      <c r="A1741">
        <v>10301</v>
      </c>
      <c r="B1741">
        <v>22</v>
      </c>
      <c r="C1741" s="2">
        <v>51.32</v>
      </c>
      <c r="D1741" s="3">
        <v>3</v>
      </c>
      <c r="E1741" s="4">
        <f>Table1[[#This Row],[PRICEEACH]]*Table1[[#This Row],[QUANTITYORDERED]]</f>
        <v>1129.04</v>
      </c>
      <c r="F1741" s="1">
        <v>37904</v>
      </c>
      <c r="G1741" s="12" t="s">
        <v>2848</v>
      </c>
      <c r="H1741">
        <v>4</v>
      </c>
      <c r="I1741">
        <v>10</v>
      </c>
      <c r="J1741" s="3">
        <v>2003</v>
      </c>
      <c r="K1741" s="3" t="s">
        <v>3331</v>
      </c>
      <c r="L1741">
        <v>50</v>
      </c>
      <c r="M1741" t="s">
        <v>3230</v>
      </c>
      <c r="N1741" t="s">
        <v>3165</v>
      </c>
      <c r="O1741" s="11">
        <v>4722121555</v>
      </c>
      <c r="P1741" t="s">
        <v>3166</v>
      </c>
      <c r="Q1741" t="s">
        <v>3167</v>
      </c>
      <c r="R1741" t="s">
        <v>3521</v>
      </c>
      <c r="S1741" t="s">
        <v>2884</v>
      </c>
      <c r="T1741" t="s">
        <v>3467</v>
      </c>
      <c r="U1741" t="s">
        <v>2861</v>
      </c>
      <c r="V1741" t="s">
        <v>3168</v>
      </c>
      <c r="W1741" t="s">
        <v>3169</v>
      </c>
      <c r="X1741" t="s">
        <v>2857</v>
      </c>
    </row>
    <row r="1742" spans="1:24" hidden="1" x14ac:dyDescent="0.25">
      <c r="A1742">
        <v>10301</v>
      </c>
      <c r="B1742">
        <v>48</v>
      </c>
      <c r="C1742" s="2">
        <v>34.36</v>
      </c>
      <c r="D1742" s="3">
        <v>10</v>
      </c>
      <c r="E1742" s="4">
        <f>Table1[[#This Row],[PRICEEACH]]*Table1[[#This Row],[QUANTITYORDERED]]</f>
        <v>1649.28</v>
      </c>
      <c r="F1742" s="1">
        <v>37904</v>
      </c>
      <c r="G1742" s="12" t="s">
        <v>2848</v>
      </c>
      <c r="H1742">
        <v>4</v>
      </c>
      <c r="I1742">
        <v>10</v>
      </c>
      <c r="J1742" s="3">
        <v>2003</v>
      </c>
      <c r="K1742" s="3" t="s">
        <v>3331</v>
      </c>
      <c r="L1742">
        <v>37</v>
      </c>
      <c r="M1742" t="s">
        <v>3242</v>
      </c>
      <c r="N1742" t="s">
        <v>3165</v>
      </c>
      <c r="O1742" s="11">
        <v>4722121555</v>
      </c>
      <c r="P1742" t="s">
        <v>3166</v>
      </c>
      <c r="Q1742" t="s">
        <v>3167</v>
      </c>
      <c r="R1742" t="s">
        <v>3521</v>
      </c>
      <c r="S1742" t="s">
        <v>2884</v>
      </c>
      <c r="T1742" t="s">
        <v>3467</v>
      </c>
      <c r="U1742" t="s">
        <v>2861</v>
      </c>
      <c r="V1742" t="s">
        <v>3168</v>
      </c>
      <c r="W1742" t="s">
        <v>3169</v>
      </c>
      <c r="X1742" t="s">
        <v>2857</v>
      </c>
    </row>
    <row r="1743" spans="1:24" hidden="1" x14ac:dyDescent="0.25">
      <c r="A1743">
        <v>10301</v>
      </c>
      <c r="B1743">
        <v>27</v>
      </c>
      <c r="C1743" s="2">
        <v>72.02</v>
      </c>
      <c r="D1743" s="3">
        <v>1</v>
      </c>
      <c r="E1743" s="4">
        <f>Table1[[#This Row],[PRICEEACH]]*Table1[[#This Row],[QUANTITYORDERED]]</f>
        <v>1944.54</v>
      </c>
      <c r="F1743" s="1">
        <v>37904</v>
      </c>
      <c r="G1743" s="12" t="s">
        <v>2848</v>
      </c>
      <c r="H1743">
        <v>4</v>
      </c>
      <c r="I1743">
        <v>10</v>
      </c>
      <c r="J1743" s="3">
        <v>2003</v>
      </c>
      <c r="K1743" s="3" t="s">
        <v>3331</v>
      </c>
      <c r="L1743">
        <v>73</v>
      </c>
      <c r="M1743" t="s">
        <v>3227</v>
      </c>
      <c r="N1743" t="s">
        <v>3165</v>
      </c>
      <c r="O1743" s="11">
        <v>4722121555</v>
      </c>
      <c r="P1743" t="s">
        <v>3166</v>
      </c>
      <c r="Q1743" t="s">
        <v>3167</v>
      </c>
      <c r="R1743" t="s">
        <v>3521</v>
      </c>
      <c r="S1743" t="s">
        <v>2884</v>
      </c>
      <c r="T1743" t="s">
        <v>3467</v>
      </c>
      <c r="U1743" t="s">
        <v>2861</v>
      </c>
      <c r="V1743" t="s">
        <v>3168</v>
      </c>
      <c r="W1743" t="s">
        <v>3169</v>
      </c>
      <c r="X1743" t="s">
        <v>2857</v>
      </c>
    </row>
    <row r="1744" spans="1:24" hidden="1" x14ac:dyDescent="0.25">
      <c r="A1744">
        <v>10301</v>
      </c>
      <c r="B1744">
        <v>22</v>
      </c>
      <c r="C1744" s="2">
        <v>96.37</v>
      </c>
      <c r="D1744" s="3">
        <v>2</v>
      </c>
      <c r="E1744" s="4">
        <f>Table1[[#This Row],[PRICEEACH]]*Table1[[#This Row],[QUANTITYORDERED]]</f>
        <v>2120.1400000000003</v>
      </c>
      <c r="F1744" s="1">
        <v>37904</v>
      </c>
      <c r="G1744" s="12" t="s">
        <v>2848</v>
      </c>
      <c r="H1744">
        <v>4</v>
      </c>
      <c r="I1744">
        <v>10</v>
      </c>
      <c r="J1744" s="3">
        <v>2003</v>
      </c>
      <c r="K1744" s="3" t="s">
        <v>3331</v>
      </c>
      <c r="L1744">
        <v>107</v>
      </c>
      <c r="M1744" t="s">
        <v>3247</v>
      </c>
      <c r="N1744" t="s">
        <v>3165</v>
      </c>
      <c r="O1744" s="11">
        <v>4722121555</v>
      </c>
      <c r="P1744" t="s">
        <v>3166</v>
      </c>
      <c r="Q1744" t="s">
        <v>3167</v>
      </c>
      <c r="R1744" t="s">
        <v>3521</v>
      </c>
      <c r="S1744" t="s">
        <v>2884</v>
      </c>
      <c r="T1744" t="s">
        <v>3467</v>
      </c>
      <c r="U1744" t="s">
        <v>2861</v>
      </c>
      <c r="V1744" t="s">
        <v>3168</v>
      </c>
      <c r="W1744" t="s">
        <v>3169</v>
      </c>
      <c r="X1744" t="s">
        <v>2857</v>
      </c>
    </row>
    <row r="1745" spans="1:24" hidden="1" x14ac:dyDescent="0.25">
      <c r="A1745">
        <v>10301</v>
      </c>
      <c r="B1745">
        <v>22</v>
      </c>
      <c r="C1745" s="2">
        <v>100</v>
      </c>
      <c r="D1745" s="3">
        <v>5</v>
      </c>
      <c r="E1745" s="4">
        <f>Table1[[#This Row],[PRICEEACH]]*Table1[[#This Row],[QUANTITYORDERED]]</f>
        <v>2200</v>
      </c>
      <c r="F1745" s="1">
        <v>37904</v>
      </c>
      <c r="G1745" s="12" t="s">
        <v>2848</v>
      </c>
      <c r="H1745">
        <v>4</v>
      </c>
      <c r="I1745">
        <v>10</v>
      </c>
      <c r="J1745" s="3">
        <v>2003</v>
      </c>
      <c r="K1745" s="3" t="s">
        <v>3331</v>
      </c>
      <c r="L1745">
        <v>132</v>
      </c>
      <c r="M1745" t="s">
        <v>3204</v>
      </c>
      <c r="N1745" t="s">
        <v>3165</v>
      </c>
      <c r="O1745" s="11">
        <v>4722121555</v>
      </c>
      <c r="P1745" t="s">
        <v>3166</v>
      </c>
      <c r="Q1745" t="s">
        <v>3167</v>
      </c>
      <c r="R1745" t="s">
        <v>3521</v>
      </c>
      <c r="S1745" t="s">
        <v>2884</v>
      </c>
      <c r="T1745" t="s">
        <v>3467</v>
      </c>
      <c r="U1745" t="s">
        <v>2861</v>
      </c>
      <c r="V1745" t="s">
        <v>3168</v>
      </c>
      <c r="W1745" t="s">
        <v>3169</v>
      </c>
      <c r="X1745" t="s">
        <v>2867</v>
      </c>
    </row>
    <row r="1746" spans="1:24" hidden="1" x14ac:dyDescent="0.25">
      <c r="A1746">
        <v>10301</v>
      </c>
      <c r="B1746">
        <v>23</v>
      </c>
      <c r="C1746" s="2">
        <v>100</v>
      </c>
      <c r="D1746" s="3">
        <v>9</v>
      </c>
      <c r="E1746" s="4">
        <f>Table1[[#This Row],[PRICEEACH]]*Table1[[#This Row],[QUANTITYORDERED]]</f>
        <v>2300</v>
      </c>
      <c r="F1746" s="1">
        <v>37904</v>
      </c>
      <c r="G1746" s="12" t="s">
        <v>2848</v>
      </c>
      <c r="H1746">
        <v>4</v>
      </c>
      <c r="I1746">
        <v>10</v>
      </c>
      <c r="J1746" s="3">
        <v>2003</v>
      </c>
      <c r="K1746" s="3" t="s">
        <v>3331</v>
      </c>
      <c r="L1746">
        <v>169</v>
      </c>
      <c r="M1746" t="s">
        <v>3211</v>
      </c>
      <c r="N1746" t="s">
        <v>3165</v>
      </c>
      <c r="O1746" s="11">
        <v>4722121555</v>
      </c>
      <c r="P1746" t="s">
        <v>3166</v>
      </c>
      <c r="Q1746" t="s">
        <v>3167</v>
      </c>
      <c r="R1746" t="s">
        <v>3521</v>
      </c>
      <c r="S1746" t="s">
        <v>2884</v>
      </c>
      <c r="T1746" t="s">
        <v>3467</v>
      </c>
      <c r="U1746" t="s">
        <v>2861</v>
      </c>
      <c r="V1746" t="s">
        <v>3168</v>
      </c>
      <c r="W1746" t="s">
        <v>3169</v>
      </c>
      <c r="X1746" t="s">
        <v>2867</v>
      </c>
    </row>
    <row r="1747" spans="1:24" hidden="1" x14ac:dyDescent="0.25">
      <c r="A1747">
        <v>10301</v>
      </c>
      <c r="B1747">
        <v>32</v>
      </c>
      <c r="C1747" s="2">
        <v>100</v>
      </c>
      <c r="D1747" s="3">
        <v>4</v>
      </c>
      <c r="E1747" s="4">
        <f>Table1[[#This Row],[PRICEEACH]]*Table1[[#This Row],[QUANTITYORDERED]]</f>
        <v>3200</v>
      </c>
      <c r="F1747" s="1">
        <v>37904</v>
      </c>
      <c r="G1747" s="12" t="s">
        <v>2848</v>
      </c>
      <c r="H1747">
        <v>4</v>
      </c>
      <c r="I1747">
        <v>10</v>
      </c>
      <c r="J1747" s="3">
        <v>2003</v>
      </c>
      <c r="K1747" s="3" t="s">
        <v>3331</v>
      </c>
      <c r="L1747">
        <v>124</v>
      </c>
      <c r="M1747" t="s">
        <v>3180</v>
      </c>
      <c r="N1747" t="s">
        <v>3165</v>
      </c>
      <c r="O1747" s="11">
        <v>4722121555</v>
      </c>
      <c r="P1747" t="s">
        <v>3166</v>
      </c>
      <c r="Q1747" t="s">
        <v>3167</v>
      </c>
      <c r="R1747" t="s">
        <v>3521</v>
      </c>
      <c r="S1747" t="s">
        <v>2884</v>
      </c>
      <c r="T1747" t="s">
        <v>3467</v>
      </c>
      <c r="U1747" t="s">
        <v>2861</v>
      </c>
      <c r="V1747" t="s">
        <v>3168</v>
      </c>
      <c r="W1747" t="s">
        <v>3169</v>
      </c>
      <c r="X1747" t="s">
        <v>2867</v>
      </c>
    </row>
    <row r="1748" spans="1:24" hidden="1" x14ac:dyDescent="0.25">
      <c r="A1748">
        <v>10301</v>
      </c>
      <c r="B1748">
        <v>37</v>
      </c>
      <c r="C1748" s="2">
        <v>100</v>
      </c>
      <c r="D1748" s="3">
        <v>8</v>
      </c>
      <c r="E1748" s="4">
        <f>Table1[[#This Row],[PRICEEACH]]*Table1[[#This Row],[QUANTITYORDERED]]</f>
        <v>3700</v>
      </c>
      <c r="F1748" s="1">
        <v>37904</v>
      </c>
      <c r="G1748" s="12" t="s">
        <v>2848</v>
      </c>
      <c r="H1748">
        <v>4</v>
      </c>
      <c r="I1748">
        <v>10</v>
      </c>
      <c r="J1748" s="3">
        <v>2003</v>
      </c>
      <c r="K1748" s="3" t="s">
        <v>3331</v>
      </c>
      <c r="L1748">
        <v>141</v>
      </c>
      <c r="M1748" t="s">
        <v>3163</v>
      </c>
      <c r="N1748" t="s">
        <v>3165</v>
      </c>
      <c r="O1748" s="11">
        <v>4722121555</v>
      </c>
      <c r="P1748" t="s">
        <v>3166</v>
      </c>
      <c r="Q1748" t="s">
        <v>3167</v>
      </c>
      <c r="R1748" t="s">
        <v>3521</v>
      </c>
      <c r="S1748" t="s">
        <v>2884</v>
      </c>
      <c r="T1748" t="s">
        <v>3467</v>
      </c>
      <c r="U1748" t="s">
        <v>2861</v>
      </c>
      <c r="V1748" t="s">
        <v>3168</v>
      </c>
      <c r="W1748" t="s">
        <v>3169</v>
      </c>
      <c r="X1748" t="s">
        <v>2867</v>
      </c>
    </row>
    <row r="1749" spans="1:24" hidden="1" x14ac:dyDescent="0.25">
      <c r="A1749">
        <v>10301</v>
      </c>
      <c r="B1749">
        <v>39</v>
      </c>
      <c r="C1749" s="2">
        <v>100</v>
      </c>
      <c r="D1749" s="3">
        <v>6</v>
      </c>
      <c r="E1749" s="4">
        <f>Table1[[#This Row],[PRICEEACH]]*Table1[[#This Row],[QUANTITYORDERED]]</f>
        <v>3900</v>
      </c>
      <c r="F1749" s="1">
        <v>37904</v>
      </c>
      <c r="G1749" s="12" t="s">
        <v>2848</v>
      </c>
      <c r="H1749">
        <v>4</v>
      </c>
      <c r="I1749">
        <v>10</v>
      </c>
      <c r="J1749" s="3">
        <v>2003</v>
      </c>
      <c r="K1749" s="3" t="s">
        <v>3331</v>
      </c>
      <c r="L1749">
        <v>141</v>
      </c>
      <c r="M1749" t="s">
        <v>3217</v>
      </c>
      <c r="N1749" t="s">
        <v>3165</v>
      </c>
      <c r="O1749" s="11">
        <v>4722121555</v>
      </c>
      <c r="P1749" t="s">
        <v>3166</v>
      </c>
      <c r="Q1749" t="s">
        <v>3167</v>
      </c>
      <c r="R1749" t="s">
        <v>3521</v>
      </c>
      <c r="S1749" t="s">
        <v>2884</v>
      </c>
      <c r="T1749" t="s">
        <v>3467</v>
      </c>
      <c r="U1749" t="s">
        <v>2861</v>
      </c>
      <c r="V1749" t="s">
        <v>3168</v>
      </c>
      <c r="W1749" t="s">
        <v>3169</v>
      </c>
      <c r="X1749" t="s">
        <v>2867</v>
      </c>
    </row>
    <row r="1750" spans="1:24" hidden="1" x14ac:dyDescent="0.25">
      <c r="A1750">
        <v>10301</v>
      </c>
      <c r="B1750">
        <v>47</v>
      </c>
      <c r="C1750" s="2">
        <v>100</v>
      </c>
      <c r="D1750" s="3">
        <v>7</v>
      </c>
      <c r="E1750" s="4">
        <f>Table1[[#This Row],[PRICEEACH]]*Table1[[#This Row],[QUANTITYORDERED]]</f>
        <v>4700</v>
      </c>
      <c r="F1750" s="1">
        <v>37904</v>
      </c>
      <c r="G1750" s="12" t="s">
        <v>2848</v>
      </c>
      <c r="H1750">
        <v>4</v>
      </c>
      <c r="I1750">
        <v>10</v>
      </c>
      <c r="J1750" s="3">
        <v>2003</v>
      </c>
      <c r="K1750" s="3" t="s">
        <v>3331</v>
      </c>
      <c r="L1750">
        <v>142</v>
      </c>
      <c r="M1750" t="s">
        <v>3195</v>
      </c>
      <c r="N1750" t="s">
        <v>3165</v>
      </c>
      <c r="O1750" s="11">
        <v>4722121555</v>
      </c>
      <c r="P1750" t="s">
        <v>3166</v>
      </c>
      <c r="Q1750" t="s">
        <v>3167</v>
      </c>
      <c r="R1750" t="s">
        <v>3521</v>
      </c>
      <c r="S1750" t="s">
        <v>2884</v>
      </c>
      <c r="T1750" t="s">
        <v>3467</v>
      </c>
      <c r="U1750" t="s">
        <v>2861</v>
      </c>
      <c r="V1750" t="s">
        <v>3168</v>
      </c>
      <c r="W1750" t="s">
        <v>3169</v>
      </c>
      <c r="X1750" t="s">
        <v>2931</v>
      </c>
    </row>
    <row r="1751" spans="1:24" hidden="1" x14ac:dyDescent="0.25">
      <c r="A1751">
        <v>10301</v>
      </c>
      <c r="B1751">
        <v>50</v>
      </c>
      <c r="C1751" s="2">
        <v>100</v>
      </c>
      <c r="D1751" s="3">
        <v>11</v>
      </c>
      <c r="E1751" s="4">
        <f>Table1[[#This Row],[PRICEEACH]]*Table1[[#This Row],[QUANTITYORDERED]]</f>
        <v>5000</v>
      </c>
      <c r="F1751" s="1">
        <v>37904</v>
      </c>
      <c r="G1751" s="12" t="s">
        <v>2848</v>
      </c>
      <c r="H1751">
        <v>4</v>
      </c>
      <c r="I1751">
        <v>10</v>
      </c>
      <c r="J1751" s="3">
        <v>2003</v>
      </c>
      <c r="K1751" s="3" t="s">
        <v>3331</v>
      </c>
      <c r="L1751">
        <v>140</v>
      </c>
      <c r="M1751" t="s">
        <v>3249</v>
      </c>
      <c r="N1751" t="s">
        <v>3165</v>
      </c>
      <c r="O1751" s="11">
        <v>4722121555</v>
      </c>
      <c r="P1751" t="s">
        <v>3166</v>
      </c>
      <c r="Q1751" t="s">
        <v>3167</v>
      </c>
      <c r="R1751" t="s">
        <v>3521</v>
      </c>
      <c r="S1751" t="s">
        <v>2884</v>
      </c>
      <c r="T1751" t="s">
        <v>3467</v>
      </c>
      <c r="U1751" t="s">
        <v>2861</v>
      </c>
      <c r="V1751" t="s">
        <v>3168</v>
      </c>
      <c r="W1751" t="s">
        <v>3169</v>
      </c>
      <c r="X1751" t="s">
        <v>2931</v>
      </c>
    </row>
    <row r="1752" spans="1:24" hidden="1" x14ac:dyDescent="0.25">
      <c r="A1752">
        <v>10155</v>
      </c>
      <c r="B1752">
        <v>23</v>
      </c>
      <c r="C1752" s="2">
        <v>72.62</v>
      </c>
      <c r="D1752" s="3">
        <v>6</v>
      </c>
      <c r="E1752" s="4">
        <f>Table1[[#This Row],[PRICEEACH]]*Table1[[#This Row],[QUANTITYORDERED]]</f>
        <v>1670.2600000000002</v>
      </c>
      <c r="F1752" s="1">
        <v>37904</v>
      </c>
      <c r="G1752" s="12" t="s">
        <v>2848</v>
      </c>
      <c r="H1752">
        <v>4</v>
      </c>
      <c r="I1752">
        <v>10</v>
      </c>
      <c r="J1752" s="3">
        <v>2003</v>
      </c>
      <c r="K1752" s="3" t="s">
        <v>3181</v>
      </c>
      <c r="L1752">
        <v>68</v>
      </c>
      <c r="M1752" t="s">
        <v>3240</v>
      </c>
      <c r="N1752" t="s">
        <v>2915</v>
      </c>
      <c r="O1752" s="10" t="s">
        <v>3313</v>
      </c>
      <c r="P1752" t="s">
        <v>3314</v>
      </c>
      <c r="Q1752" t="s">
        <v>2916</v>
      </c>
      <c r="R1752" t="s">
        <v>3508</v>
      </c>
      <c r="S1752" t="s">
        <v>2917</v>
      </c>
      <c r="T1752">
        <v>21240</v>
      </c>
      <c r="U1752" t="s">
        <v>2861</v>
      </c>
      <c r="V1752" t="s">
        <v>2918</v>
      </c>
      <c r="W1752" t="s">
        <v>2919</v>
      </c>
      <c r="X1752" t="s">
        <v>2857</v>
      </c>
    </row>
    <row r="1753" spans="1:24" hidden="1" x14ac:dyDescent="0.25">
      <c r="A1753">
        <v>10155</v>
      </c>
      <c r="B1753">
        <v>34</v>
      </c>
      <c r="C1753" s="2">
        <v>49.16</v>
      </c>
      <c r="D1753" s="3">
        <v>8</v>
      </c>
      <c r="E1753" s="4">
        <f>Table1[[#This Row],[PRICEEACH]]*Table1[[#This Row],[QUANTITYORDERED]]</f>
        <v>1671.4399999999998</v>
      </c>
      <c r="F1753" s="1">
        <v>37904</v>
      </c>
      <c r="G1753" s="12" t="s">
        <v>2848</v>
      </c>
      <c r="H1753">
        <v>4</v>
      </c>
      <c r="I1753">
        <v>10</v>
      </c>
      <c r="J1753" s="3">
        <v>2003</v>
      </c>
      <c r="K1753" s="3" t="s">
        <v>3181</v>
      </c>
      <c r="L1753">
        <v>49</v>
      </c>
      <c r="M1753" t="s">
        <v>3280</v>
      </c>
      <c r="N1753" t="s">
        <v>2915</v>
      </c>
      <c r="O1753" s="10" t="s">
        <v>3313</v>
      </c>
      <c r="P1753" t="s">
        <v>3314</v>
      </c>
      <c r="Q1753" t="s">
        <v>2916</v>
      </c>
      <c r="R1753" t="s">
        <v>3508</v>
      </c>
      <c r="S1753" t="s">
        <v>2917</v>
      </c>
      <c r="T1753">
        <v>21240</v>
      </c>
      <c r="U1753" t="s">
        <v>2861</v>
      </c>
      <c r="V1753" t="s">
        <v>2918</v>
      </c>
      <c r="W1753" t="s">
        <v>2919</v>
      </c>
      <c r="X1753" t="s">
        <v>2857</v>
      </c>
    </row>
    <row r="1754" spans="1:24" hidden="1" x14ac:dyDescent="0.25">
      <c r="A1754">
        <v>10155</v>
      </c>
      <c r="B1754">
        <v>34</v>
      </c>
      <c r="C1754" s="2">
        <v>55.89</v>
      </c>
      <c r="D1754" s="3">
        <v>7</v>
      </c>
      <c r="E1754" s="4">
        <f>Table1[[#This Row],[PRICEEACH]]*Table1[[#This Row],[QUANTITYORDERED]]</f>
        <v>1900.26</v>
      </c>
      <c r="F1754" s="1">
        <v>37904</v>
      </c>
      <c r="G1754" s="12" t="s">
        <v>2848</v>
      </c>
      <c r="H1754">
        <v>4</v>
      </c>
      <c r="I1754">
        <v>10</v>
      </c>
      <c r="J1754" s="3">
        <v>2003</v>
      </c>
      <c r="K1754" s="3" t="s">
        <v>3468</v>
      </c>
      <c r="L1754">
        <v>65</v>
      </c>
      <c r="M1754" t="s">
        <v>3246</v>
      </c>
      <c r="N1754" t="s">
        <v>2915</v>
      </c>
      <c r="O1754" s="10" t="s">
        <v>3313</v>
      </c>
      <c r="P1754" t="s">
        <v>3314</v>
      </c>
      <c r="Q1754" t="s">
        <v>2916</v>
      </c>
      <c r="R1754" t="s">
        <v>3508</v>
      </c>
      <c r="S1754" t="s">
        <v>2917</v>
      </c>
      <c r="T1754">
        <v>21240</v>
      </c>
      <c r="U1754" t="s">
        <v>2861</v>
      </c>
      <c r="V1754" t="s">
        <v>2918</v>
      </c>
      <c r="W1754" t="s">
        <v>2919</v>
      </c>
      <c r="X1754" t="s">
        <v>2857</v>
      </c>
    </row>
    <row r="1755" spans="1:24" hidden="1" x14ac:dyDescent="0.25">
      <c r="A1755">
        <v>10155</v>
      </c>
      <c r="B1755">
        <v>20</v>
      </c>
      <c r="C1755" s="2">
        <v>100</v>
      </c>
      <c r="D1755" s="3">
        <v>2</v>
      </c>
      <c r="E1755" s="4">
        <f>Table1[[#This Row],[PRICEEACH]]*Table1[[#This Row],[QUANTITYORDERED]]</f>
        <v>2000</v>
      </c>
      <c r="F1755" s="1">
        <v>37904</v>
      </c>
      <c r="G1755" s="12" t="s">
        <v>2848</v>
      </c>
      <c r="H1755">
        <v>4</v>
      </c>
      <c r="I1755">
        <v>10</v>
      </c>
      <c r="J1755" s="3">
        <v>2003</v>
      </c>
      <c r="K1755" s="3" t="s">
        <v>3181</v>
      </c>
      <c r="L1755">
        <v>99</v>
      </c>
      <c r="M1755" t="s">
        <v>3272</v>
      </c>
      <c r="N1755" t="s">
        <v>2915</v>
      </c>
      <c r="O1755" s="10" t="s">
        <v>3313</v>
      </c>
      <c r="P1755" t="s">
        <v>3314</v>
      </c>
      <c r="Q1755" t="s">
        <v>2916</v>
      </c>
      <c r="R1755" t="s">
        <v>3508</v>
      </c>
      <c r="S1755" t="s">
        <v>2917</v>
      </c>
      <c r="T1755">
        <v>21240</v>
      </c>
      <c r="U1755" t="s">
        <v>2861</v>
      </c>
      <c r="V1755" t="s">
        <v>2918</v>
      </c>
      <c r="W1755" t="s">
        <v>2919</v>
      </c>
      <c r="X1755" t="s">
        <v>2857</v>
      </c>
    </row>
    <row r="1756" spans="1:24" hidden="1" x14ac:dyDescent="0.25">
      <c r="A1756">
        <v>10155</v>
      </c>
      <c r="B1756">
        <v>37</v>
      </c>
      <c r="C1756" s="2">
        <v>67.930000000000007</v>
      </c>
      <c r="D1756" s="3">
        <v>12</v>
      </c>
      <c r="E1756" s="4">
        <f>Table1[[#This Row],[PRICEEACH]]*Table1[[#This Row],[QUANTITYORDERED]]</f>
        <v>2513.4100000000003</v>
      </c>
      <c r="F1756" s="1">
        <v>37904</v>
      </c>
      <c r="G1756" s="12" t="s">
        <v>2848</v>
      </c>
      <c r="H1756">
        <v>4</v>
      </c>
      <c r="I1756">
        <v>10</v>
      </c>
      <c r="J1756" s="3">
        <v>2003</v>
      </c>
      <c r="K1756" s="3" t="s">
        <v>3468</v>
      </c>
      <c r="L1756">
        <v>83</v>
      </c>
      <c r="M1756" t="s">
        <v>3248</v>
      </c>
      <c r="N1756" t="s">
        <v>2915</v>
      </c>
      <c r="O1756" s="10" t="s">
        <v>3313</v>
      </c>
      <c r="P1756" t="s">
        <v>3314</v>
      </c>
      <c r="Q1756" t="s">
        <v>2916</v>
      </c>
      <c r="R1756" t="s">
        <v>3508</v>
      </c>
      <c r="S1756" t="s">
        <v>2917</v>
      </c>
      <c r="T1756">
        <v>21240</v>
      </c>
      <c r="U1756" t="s">
        <v>2861</v>
      </c>
      <c r="V1756" t="s">
        <v>2918</v>
      </c>
      <c r="W1756" t="s">
        <v>2919</v>
      </c>
      <c r="X1756" t="s">
        <v>2857</v>
      </c>
    </row>
    <row r="1757" spans="1:24" hidden="1" x14ac:dyDescent="0.25">
      <c r="A1757">
        <v>10155</v>
      </c>
      <c r="B1757">
        <v>29</v>
      </c>
      <c r="C1757" s="2">
        <v>100</v>
      </c>
      <c r="D1757" s="3">
        <v>10</v>
      </c>
      <c r="E1757" s="4">
        <f>Table1[[#This Row],[PRICEEACH]]*Table1[[#This Row],[QUANTITYORDERED]]</f>
        <v>2900</v>
      </c>
      <c r="F1757" s="1">
        <v>37904</v>
      </c>
      <c r="G1757" s="12" t="s">
        <v>2848</v>
      </c>
      <c r="H1757">
        <v>4</v>
      </c>
      <c r="I1757">
        <v>10</v>
      </c>
      <c r="J1757" s="3">
        <v>2003</v>
      </c>
      <c r="K1757" s="3" t="s">
        <v>3468</v>
      </c>
      <c r="L1757">
        <v>105</v>
      </c>
      <c r="M1757" t="s">
        <v>3219</v>
      </c>
      <c r="N1757" t="s">
        <v>2915</v>
      </c>
      <c r="O1757" s="10" t="s">
        <v>3313</v>
      </c>
      <c r="P1757" t="s">
        <v>3314</v>
      </c>
      <c r="Q1757" t="s">
        <v>2916</v>
      </c>
      <c r="R1757" t="s">
        <v>3508</v>
      </c>
      <c r="S1757" t="s">
        <v>2917</v>
      </c>
      <c r="T1757">
        <v>21240</v>
      </c>
      <c r="U1757" t="s">
        <v>2861</v>
      </c>
      <c r="V1757" t="s">
        <v>2918</v>
      </c>
      <c r="W1757" t="s">
        <v>2919</v>
      </c>
      <c r="X1757" t="s">
        <v>2867</v>
      </c>
    </row>
    <row r="1758" spans="1:24" hidden="1" x14ac:dyDescent="0.25">
      <c r="A1758">
        <v>10155</v>
      </c>
      <c r="B1758">
        <v>32</v>
      </c>
      <c r="C1758" s="2">
        <v>91.43</v>
      </c>
      <c r="D1758" s="3">
        <v>9</v>
      </c>
      <c r="E1758" s="4">
        <f>Table1[[#This Row],[PRICEEACH]]*Table1[[#This Row],[QUANTITYORDERED]]</f>
        <v>2925.76</v>
      </c>
      <c r="F1758" s="1">
        <v>37904</v>
      </c>
      <c r="G1758" s="12" t="s">
        <v>2848</v>
      </c>
      <c r="H1758">
        <v>4</v>
      </c>
      <c r="I1758">
        <v>10</v>
      </c>
      <c r="J1758" s="3">
        <v>2003</v>
      </c>
      <c r="K1758" s="3" t="s">
        <v>3207</v>
      </c>
      <c r="L1758">
        <v>90</v>
      </c>
      <c r="M1758" t="s">
        <v>3271</v>
      </c>
      <c r="N1758" t="s">
        <v>2915</v>
      </c>
      <c r="O1758" s="10" t="s">
        <v>3313</v>
      </c>
      <c r="P1758" t="s">
        <v>3314</v>
      </c>
      <c r="Q1758" t="s">
        <v>2916</v>
      </c>
      <c r="R1758" t="s">
        <v>3508</v>
      </c>
      <c r="S1758" t="s">
        <v>2917</v>
      </c>
      <c r="T1758">
        <v>21240</v>
      </c>
      <c r="U1758" t="s">
        <v>2861</v>
      </c>
      <c r="V1758" t="s">
        <v>2918</v>
      </c>
      <c r="W1758" t="s">
        <v>2919</v>
      </c>
      <c r="X1758" t="s">
        <v>2857</v>
      </c>
    </row>
    <row r="1759" spans="1:24" hidden="1" x14ac:dyDescent="0.25">
      <c r="A1759">
        <v>10155</v>
      </c>
      <c r="B1759">
        <v>32</v>
      </c>
      <c r="C1759" s="2">
        <v>100</v>
      </c>
      <c r="D1759" s="3">
        <v>13</v>
      </c>
      <c r="E1759" s="4">
        <f>Table1[[#This Row],[PRICEEACH]]*Table1[[#This Row],[QUANTITYORDERED]]</f>
        <v>3200</v>
      </c>
      <c r="F1759" s="1">
        <v>37904</v>
      </c>
      <c r="G1759" s="12" t="s">
        <v>2848</v>
      </c>
      <c r="H1759">
        <v>4</v>
      </c>
      <c r="I1759">
        <v>10</v>
      </c>
      <c r="J1759" s="3">
        <v>2003</v>
      </c>
      <c r="K1759" s="3" t="s">
        <v>3331</v>
      </c>
      <c r="L1759">
        <v>136</v>
      </c>
      <c r="M1759" t="s">
        <v>3035</v>
      </c>
      <c r="N1759" t="s">
        <v>2915</v>
      </c>
      <c r="O1759" s="10" t="s">
        <v>3313</v>
      </c>
      <c r="P1759" t="s">
        <v>3314</v>
      </c>
      <c r="Q1759" t="s">
        <v>2916</v>
      </c>
      <c r="R1759" t="s">
        <v>3508</v>
      </c>
      <c r="S1759" t="s">
        <v>2917</v>
      </c>
      <c r="T1759">
        <v>21240</v>
      </c>
      <c r="U1759" t="s">
        <v>2861</v>
      </c>
      <c r="V1759" t="s">
        <v>2918</v>
      </c>
      <c r="W1759" t="s">
        <v>2919</v>
      </c>
      <c r="X1759" t="s">
        <v>2867</v>
      </c>
    </row>
    <row r="1760" spans="1:24" hidden="1" x14ac:dyDescent="0.25">
      <c r="A1760">
        <v>10155</v>
      </c>
      <c r="B1760">
        <v>44</v>
      </c>
      <c r="C1760" s="2">
        <v>77.11</v>
      </c>
      <c r="D1760" s="3">
        <v>4</v>
      </c>
      <c r="E1760" s="4">
        <f>Table1[[#This Row],[PRICEEACH]]*Table1[[#This Row],[QUANTITYORDERED]]</f>
        <v>3392.84</v>
      </c>
      <c r="F1760" s="1">
        <v>37904</v>
      </c>
      <c r="G1760" s="12" t="s">
        <v>2848</v>
      </c>
      <c r="H1760">
        <v>4</v>
      </c>
      <c r="I1760">
        <v>10</v>
      </c>
      <c r="J1760" s="3">
        <v>2003</v>
      </c>
      <c r="K1760" s="3" t="s">
        <v>3181</v>
      </c>
      <c r="L1760">
        <v>68</v>
      </c>
      <c r="M1760" t="s">
        <v>3250</v>
      </c>
      <c r="N1760" t="s">
        <v>2915</v>
      </c>
      <c r="O1760" s="10" t="s">
        <v>3313</v>
      </c>
      <c r="P1760" t="s">
        <v>3314</v>
      </c>
      <c r="Q1760" t="s">
        <v>2916</v>
      </c>
      <c r="R1760" t="s">
        <v>3508</v>
      </c>
      <c r="S1760" t="s">
        <v>2917</v>
      </c>
      <c r="T1760">
        <v>21240</v>
      </c>
      <c r="U1760" t="s">
        <v>2861</v>
      </c>
      <c r="V1760" t="s">
        <v>2918</v>
      </c>
      <c r="W1760" t="s">
        <v>2919</v>
      </c>
      <c r="X1760" t="s">
        <v>2867</v>
      </c>
    </row>
    <row r="1761" spans="1:24" hidden="1" x14ac:dyDescent="0.25">
      <c r="A1761">
        <v>10155</v>
      </c>
      <c r="B1761">
        <v>44</v>
      </c>
      <c r="C1761" s="2">
        <v>79.14</v>
      </c>
      <c r="D1761" s="3">
        <v>11</v>
      </c>
      <c r="E1761" s="4">
        <f>Table1[[#This Row],[PRICEEACH]]*Table1[[#This Row],[QUANTITYORDERED]]</f>
        <v>3482.16</v>
      </c>
      <c r="F1761" s="1">
        <v>37904</v>
      </c>
      <c r="G1761" s="12" t="s">
        <v>2848</v>
      </c>
      <c r="H1761">
        <v>4</v>
      </c>
      <c r="I1761">
        <v>10</v>
      </c>
      <c r="J1761" s="3">
        <v>2003</v>
      </c>
      <c r="K1761" s="3" t="s">
        <v>3207</v>
      </c>
      <c r="L1761">
        <v>86</v>
      </c>
      <c r="M1761" t="s">
        <v>3208</v>
      </c>
      <c r="N1761" t="s">
        <v>2915</v>
      </c>
      <c r="O1761" s="10" t="s">
        <v>3313</v>
      </c>
      <c r="P1761" t="s">
        <v>3314</v>
      </c>
      <c r="Q1761" t="s">
        <v>2916</v>
      </c>
      <c r="R1761" t="s">
        <v>3508</v>
      </c>
      <c r="S1761" t="s">
        <v>2917</v>
      </c>
      <c r="T1761">
        <v>21240</v>
      </c>
      <c r="U1761" t="s">
        <v>2861</v>
      </c>
      <c r="V1761" t="s">
        <v>2918</v>
      </c>
      <c r="W1761" t="s">
        <v>2919</v>
      </c>
      <c r="X1761" t="s">
        <v>2867</v>
      </c>
    </row>
    <row r="1762" spans="1:24" hidden="1" x14ac:dyDescent="0.25">
      <c r="A1762">
        <v>10155</v>
      </c>
      <c r="B1762">
        <v>43</v>
      </c>
      <c r="C1762" s="2">
        <v>86.4</v>
      </c>
      <c r="D1762" s="3">
        <v>1</v>
      </c>
      <c r="E1762" s="4">
        <f>Table1[[#This Row],[PRICEEACH]]*Table1[[#This Row],[QUANTITYORDERED]]</f>
        <v>3715.2000000000003</v>
      </c>
      <c r="F1762" s="1">
        <v>37904</v>
      </c>
      <c r="G1762" s="12" t="s">
        <v>2848</v>
      </c>
      <c r="H1762">
        <v>4</v>
      </c>
      <c r="I1762">
        <v>10</v>
      </c>
      <c r="J1762" s="3">
        <v>2003</v>
      </c>
      <c r="K1762" s="3" t="s">
        <v>3181</v>
      </c>
      <c r="L1762">
        <v>80</v>
      </c>
      <c r="M1762" t="s">
        <v>3276</v>
      </c>
      <c r="N1762" t="s">
        <v>2915</v>
      </c>
      <c r="O1762" s="10" t="s">
        <v>3313</v>
      </c>
      <c r="P1762" t="s">
        <v>3314</v>
      </c>
      <c r="Q1762" t="s">
        <v>2916</v>
      </c>
      <c r="R1762" t="s">
        <v>3508</v>
      </c>
      <c r="S1762" t="s">
        <v>2917</v>
      </c>
      <c r="T1762">
        <v>21240</v>
      </c>
      <c r="U1762" t="s">
        <v>2861</v>
      </c>
      <c r="V1762" t="s">
        <v>2918</v>
      </c>
      <c r="W1762" t="s">
        <v>2919</v>
      </c>
      <c r="X1762" t="s">
        <v>2867</v>
      </c>
    </row>
    <row r="1763" spans="1:24" hidden="1" x14ac:dyDescent="0.25">
      <c r="A1763">
        <v>10155</v>
      </c>
      <c r="B1763">
        <v>44</v>
      </c>
      <c r="C1763" s="2">
        <v>85.87</v>
      </c>
      <c r="D1763" s="3">
        <v>3</v>
      </c>
      <c r="E1763" s="4">
        <f>Table1[[#This Row],[PRICEEACH]]*Table1[[#This Row],[QUANTITYORDERED]]</f>
        <v>3778.28</v>
      </c>
      <c r="F1763" s="1">
        <v>37904</v>
      </c>
      <c r="G1763" s="12" t="s">
        <v>2848</v>
      </c>
      <c r="H1763">
        <v>4</v>
      </c>
      <c r="I1763">
        <v>10</v>
      </c>
      <c r="J1763" s="3">
        <v>2003</v>
      </c>
      <c r="K1763" s="3" t="s">
        <v>3181</v>
      </c>
      <c r="L1763">
        <v>74</v>
      </c>
      <c r="M1763" t="s">
        <v>3279</v>
      </c>
      <c r="N1763" t="s">
        <v>2915</v>
      </c>
      <c r="O1763" s="10" t="s">
        <v>3313</v>
      </c>
      <c r="P1763" t="s">
        <v>3314</v>
      </c>
      <c r="Q1763" t="s">
        <v>2916</v>
      </c>
      <c r="R1763" t="s">
        <v>3508</v>
      </c>
      <c r="S1763" t="s">
        <v>2917</v>
      </c>
      <c r="T1763">
        <v>21240</v>
      </c>
      <c r="U1763" t="s">
        <v>2861</v>
      </c>
      <c r="V1763" t="s">
        <v>2918</v>
      </c>
      <c r="W1763" t="s">
        <v>2919</v>
      </c>
      <c r="X1763" t="s">
        <v>2867</v>
      </c>
    </row>
    <row r="1764" spans="1:24" hidden="1" x14ac:dyDescent="0.25">
      <c r="A1764">
        <v>10155</v>
      </c>
      <c r="B1764">
        <v>38</v>
      </c>
      <c r="C1764" s="2">
        <v>100</v>
      </c>
      <c r="D1764" s="3">
        <v>5</v>
      </c>
      <c r="E1764" s="4">
        <f>Table1[[#This Row],[PRICEEACH]]*Table1[[#This Row],[QUANTITYORDERED]]</f>
        <v>3800</v>
      </c>
      <c r="F1764" s="1">
        <v>37904</v>
      </c>
      <c r="G1764" s="12" t="s">
        <v>2848</v>
      </c>
      <c r="H1764">
        <v>4</v>
      </c>
      <c r="I1764">
        <v>10</v>
      </c>
      <c r="J1764" s="3">
        <v>2003</v>
      </c>
      <c r="K1764" s="3" t="s">
        <v>3181</v>
      </c>
      <c r="L1764">
        <v>157</v>
      </c>
      <c r="M1764" t="s">
        <v>3182</v>
      </c>
      <c r="N1764" t="s">
        <v>2915</v>
      </c>
      <c r="O1764" s="10" t="s">
        <v>3313</v>
      </c>
      <c r="P1764" t="s">
        <v>3314</v>
      </c>
      <c r="Q1764" t="s">
        <v>2916</v>
      </c>
      <c r="R1764" t="s">
        <v>3508</v>
      </c>
      <c r="S1764" t="s">
        <v>2917</v>
      </c>
      <c r="T1764">
        <v>21240</v>
      </c>
      <c r="U1764" t="s">
        <v>2861</v>
      </c>
      <c r="V1764" t="s">
        <v>2918</v>
      </c>
      <c r="W1764" t="s">
        <v>2919</v>
      </c>
      <c r="X1764" t="s">
        <v>2867</v>
      </c>
    </row>
    <row r="1765" spans="1:24" hidden="1" x14ac:dyDescent="0.25">
      <c r="A1765">
        <v>10302</v>
      </c>
      <c r="B1765">
        <v>23</v>
      </c>
      <c r="C1765" s="2">
        <v>72.7</v>
      </c>
      <c r="D1765" s="3">
        <v>3</v>
      </c>
      <c r="E1765" s="4">
        <f>Table1[[#This Row],[PRICEEACH]]*Table1[[#This Row],[QUANTITYORDERED]]</f>
        <v>1672.1000000000001</v>
      </c>
      <c r="F1765" s="1">
        <v>37904</v>
      </c>
      <c r="G1765" s="12" t="s">
        <v>2848</v>
      </c>
      <c r="H1765">
        <v>4</v>
      </c>
      <c r="I1765">
        <v>10</v>
      </c>
      <c r="J1765" s="3">
        <v>2003</v>
      </c>
      <c r="K1765" s="3" t="s">
        <v>3331</v>
      </c>
      <c r="L1765">
        <v>71</v>
      </c>
      <c r="M1765" t="s">
        <v>3226</v>
      </c>
      <c r="N1765" t="s">
        <v>2940</v>
      </c>
      <c r="O1765" s="10" t="s">
        <v>3326</v>
      </c>
      <c r="P1765" t="s">
        <v>3327</v>
      </c>
      <c r="Q1765" t="s">
        <v>2941</v>
      </c>
      <c r="R1765" t="s">
        <v>3483</v>
      </c>
      <c r="S1765" t="s">
        <v>2942</v>
      </c>
      <c r="T1765" t="s">
        <v>3328</v>
      </c>
      <c r="U1765" t="s">
        <v>2861</v>
      </c>
      <c r="V1765" t="s">
        <v>2943</v>
      </c>
      <c r="W1765" t="s">
        <v>2944</v>
      </c>
      <c r="X1765" t="s">
        <v>2857</v>
      </c>
    </row>
    <row r="1766" spans="1:24" hidden="1" x14ac:dyDescent="0.25">
      <c r="A1766">
        <v>10302</v>
      </c>
      <c r="B1766">
        <v>38</v>
      </c>
      <c r="C1766" s="2">
        <v>89.27</v>
      </c>
      <c r="D1766" s="3">
        <v>2</v>
      </c>
      <c r="E1766" s="4">
        <f>Table1[[#This Row],[PRICEEACH]]*Table1[[#This Row],[QUANTITYORDERED]]</f>
        <v>3392.2599999999998</v>
      </c>
      <c r="F1766" s="1">
        <v>37904</v>
      </c>
      <c r="G1766" s="12" t="s">
        <v>2848</v>
      </c>
      <c r="H1766">
        <v>4</v>
      </c>
      <c r="I1766">
        <v>10</v>
      </c>
      <c r="J1766" s="3">
        <v>2003</v>
      </c>
      <c r="K1766" s="3" t="s">
        <v>3468</v>
      </c>
      <c r="L1766">
        <v>92</v>
      </c>
      <c r="M1766" t="s">
        <v>3221</v>
      </c>
      <c r="N1766" t="s">
        <v>2940</v>
      </c>
      <c r="O1766" s="10" t="s">
        <v>3326</v>
      </c>
      <c r="P1766" t="s">
        <v>3327</v>
      </c>
      <c r="Q1766" t="s">
        <v>2941</v>
      </c>
      <c r="R1766" t="s">
        <v>3483</v>
      </c>
      <c r="S1766" t="s">
        <v>2942</v>
      </c>
      <c r="T1766" t="s">
        <v>3328</v>
      </c>
      <c r="U1766" t="s">
        <v>2861</v>
      </c>
      <c r="V1766" t="s">
        <v>2943</v>
      </c>
      <c r="W1766" t="s">
        <v>2944</v>
      </c>
      <c r="X1766" t="s">
        <v>2867</v>
      </c>
    </row>
    <row r="1767" spans="1:24" hidden="1" x14ac:dyDescent="0.25">
      <c r="A1767">
        <v>10302</v>
      </c>
      <c r="B1767">
        <v>48</v>
      </c>
      <c r="C1767" s="2">
        <v>74.48</v>
      </c>
      <c r="D1767" s="3">
        <v>6</v>
      </c>
      <c r="E1767" s="4">
        <f>Table1[[#This Row],[PRICEEACH]]*Table1[[#This Row],[QUANTITYORDERED]]</f>
        <v>3575.04</v>
      </c>
      <c r="F1767" s="1">
        <v>37904</v>
      </c>
      <c r="G1767" s="12" t="s">
        <v>2848</v>
      </c>
      <c r="H1767">
        <v>4</v>
      </c>
      <c r="I1767">
        <v>10</v>
      </c>
      <c r="J1767" s="3">
        <v>2003</v>
      </c>
      <c r="K1767" s="3" t="s">
        <v>3331</v>
      </c>
      <c r="L1767">
        <v>85</v>
      </c>
      <c r="M1767" t="s">
        <v>3244</v>
      </c>
      <c r="N1767" t="s">
        <v>2940</v>
      </c>
      <c r="O1767" s="10" t="s">
        <v>3326</v>
      </c>
      <c r="P1767" t="s">
        <v>3327</v>
      </c>
      <c r="Q1767" t="s">
        <v>2941</v>
      </c>
      <c r="R1767" t="s">
        <v>3483</v>
      </c>
      <c r="S1767" t="s">
        <v>2942</v>
      </c>
      <c r="T1767" t="s">
        <v>3328</v>
      </c>
      <c r="U1767" t="s">
        <v>2861</v>
      </c>
      <c r="V1767" t="s">
        <v>2943</v>
      </c>
      <c r="W1767" t="s">
        <v>2944</v>
      </c>
      <c r="X1767" t="s">
        <v>2867</v>
      </c>
    </row>
    <row r="1768" spans="1:24" hidden="1" x14ac:dyDescent="0.25">
      <c r="A1768">
        <v>10302</v>
      </c>
      <c r="B1768">
        <v>43</v>
      </c>
      <c r="C1768" s="2">
        <v>100</v>
      </c>
      <c r="D1768" s="3">
        <v>1</v>
      </c>
      <c r="E1768" s="4">
        <f>Table1[[#This Row],[PRICEEACH]]*Table1[[#This Row],[QUANTITYORDERED]]</f>
        <v>4300</v>
      </c>
      <c r="F1768" s="1">
        <v>37904</v>
      </c>
      <c r="G1768" s="12" t="s">
        <v>2848</v>
      </c>
      <c r="H1768">
        <v>4</v>
      </c>
      <c r="I1768">
        <v>10</v>
      </c>
      <c r="J1768" s="3">
        <v>2003</v>
      </c>
      <c r="K1768" s="3" t="s">
        <v>3468</v>
      </c>
      <c r="L1768">
        <v>170</v>
      </c>
      <c r="M1768" t="s">
        <v>3193</v>
      </c>
      <c r="N1768" t="s">
        <v>2940</v>
      </c>
      <c r="O1768" s="10" t="s">
        <v>3326</v>
      </c>
      <c r="P1768" t="s">
        <v>3327</v>
      </c>
      <c r="Q1768" t="s">
        <v>2941</v>
      </c>
      <c r="R1768" t="s">
        <v>3483</v>
      </c>
      <c r="S1768" t="s">
        <v>2942</v>
      </c>
      <c r="T1768" t="s">
        <v>3328</v>
      </c>
      <c r="U1768" t="s">
        <v>2861</v>
      </c>
      <c r="V1768" t="s">
        <v>2943</v>
      </c>
      <c r="W1768" t="s">
        <v>2944</v>
      </c>
      <c r="X1768" t="s">
        <v>2931</v>
      </c>
    </row>
    <row r="1769" spans="1:24" hidden="1" x14ac:dyDescent="0.25">
      <c r="A1769">
        <v>10302</v>
      </c>
      <c r="B1769">
        <v>45</v>
      </c>
      <c r="C1769" s="2">
        <v>100</v>
      </c>
      <c r="D1769" s="3">
        <v>4</v>
      </c>
      <c r="E1769" s="4">
        <f>Table1[[#This Row],[PRICEEACH]]*Table1[[#This Row],[QUANTITYORDERED]]</f>
        <v>4500</v>
      </c>
      <c r="F1769" s="1">
        <v>37904</v>
      </c>
      <c r="G1769" s="12" t="s">
        <v>2848</v>
      </c>
      <c r="H1769">
        <v>4</v>
      </c>
      <c r="I1769">
        <v>10</v>
      </c>
      <c r="J1769" s="3">
        <v>2003</v>
      </c>
      <c r="K1769" s="3" t="s">
        <v>3331</v>
      </c>
      <c r="L1769">
        <v>117</v>
      </c>
      <c r="M1769" t="s">
        <v>3241</v>
      </c>
      <c r="N1769" t="s">
        <v>2940</v>
      </c>
      <c r="O1769" s="10" t="s">
        <v>3326</v>
      </c>
      <c r="P1769" t="s">
        <v>3327</v>
      </c>
      <c r="Q1769" t="s">
        <v>2941</v>
      </c>
      <c r="R1769" t="s">
        <v>3483</v>
      </c>
      <c r="S1769" t="s">
        <v>2942</v>
      </c>
      <c r="T1769" t="s">
        <v>3328</v>
      </c>
      <c r="U1769" t="s">
        <v>2861</v>
      </c>
      <c r="V1769" t="s">
        <v>2943</v>
      </c>
      <c r="W1769" t="s">
        <v>2944</v>
      </c>
      <c r="X1769" t="s">
        <v>2867</v>
      </c>
    </row>
    <row r="1770" spans="1:24" hidden="1" x14ac:dyDescent="0.25">
      <c r="A1770">
        <v>10302</v>
      </c>
      <c r="B1770">
        <v>49</v>
      </c>
      <c r="C1770" s="2">
        <v>100</v>
      </c>
      <c r="D1770" s="3">
        <v>5</v>
      </c>
      <c r="E1770" s="4">
        <f>Table1[[#This Row],[PRICEEACH]]*Table1[[#This Row],[QUANTITYORDERED]]</f>
        <v>4900</v>
      </c>
      <c r="F1770" s="1">
        <v>37904</v>
      </c>
      <c r="G1770" s="12" t="s">
        <v>2848</v>
      </c>
      <c r="H1770">
        <v>4</v>
      </c>
      <c r="I1770">
        <v>10</v>
      </c>
      <c r="J1770" s="3">
        <v>2003</v>
      </c>
      <c r="K1770" s="3" t="s">
        <v>3331</v>
      </c>
      <c r="L1770">
        <v>90</v>
      </c>
      <c r="M1770" t="s">
        <v>3238</v>
      </c>
      <c r="N1770" t="s">
        <v>2940</v>
      </c>
      <c r="O1770" s="10" t="s">
        <v>3326</v>
      </c>
      <c r="P1770" t="s">
        <v>3327</v>
      </c>
      <c r="Q1770" t="s">
        <v>2941</v>
      </c>
      <c r="R1770" t="s">
        <v>3483</v>
      </c>
      <c r="S1770" t="s">
        <v>2942</v>
      </c>
      <c r="T1770" t="s">
        <v>3328</v>
      </c>
      <c r="U1770" t="s">
        <v>2861</v>
      </c>
      <c r="V1770" t="s">
        <v>2943</v>
      </c>
      <c r="W1770" t="s">
        <v>2944</v>
      </c>
      <c r="X1770" t="s">
        <v>2867</v>
      </c>
    </row>
    <row r="1771" spans="1:24" hidden="1" x14ac:dyDescent="0.25">
      <c r="A1771">
        <v>10156</v>
      </c>
      <c r="B1771">
        <v>20</v>
      </c>
      <c r="C1771" s="2">
        <v>41.02</v>
      </c>
      <c r="D1771" s="3">
        <v>1</v>
      </c>
      <c r="E1771" s="4">
        <f>Table1[[#This Row],[PRICEEACH]]*Table1[[#This Row],[QUANTITYORDERED]]</f>
        <v>820.40000000000009</v>
      </c>
      <c r="F1771" s="1">
        <v>37904</v>
      </c>
      <c r="G1771" s="12" t="s">
        <v>2848</v>
      </c>
      <c r="H1771">
        <v>4</v>
      </c>
      <c r="I1771">
        <v>10</v>
      </c>
      <c r="J1771" s="3">
        <v>2003</v>
      </c>
      <c r="K1771" s="3" t="s">
        <v>3468</v>
      </c>
      <c r="L1771">
        <v>43</v>
      </c>
      <c r="M1771" t="s">
        <v>3264</v>
      </c>
      <c r="N1771" t="s">
        <v>3329</v>
      </c>
      <c r="O1771" s="10" t="s">
        <v>3330</v>
      </c>
      <c r="P1771" t="s">
        <v>2946</v>
      </c>
      <c r="Q1771" t="s">
        <v>2947</v>
      </c>
      <c r="R1771" t="s">
        <v>3485</v>
      </c>
      <c r="S1771" t="s">
        <v>2948</v>
      </c>
      <c r="T1771">
        <v>28034</v>
      </c>
      <c r="U1771" t="s">
        <v>2861</v>
      </c>
      <c r="V1771" t="s">
        <v>2949</v>
      </c>
      <c r="W1771" t="s">
        <v>2950</v>
      </c>
      <c r="X1771" t="s">
        <v>2857</v>
      </c>
    </row>
    <row r="1772" spans="1:24" hidden="1" x14ac:dyDescent="0.25">
      <c r="A1772">
        <v>10156</v>
      </c>
      <c r="B1772">
        <v>48</v>
      </c>
      <c r="C1772" s="2">
        <v>100</v>
      </c>
      <c r="D1772" s="3">
        <v>2</v>
      </c>
      <c r="E1772" s="4">
        <f>Table1[[#This Row],[PRICEEACH]]*Table1[[#This Row],[QUANTITYORDERED]]</f>
        <v>4800</v>
      </c>
      <c r="F1772" s="1">
        <v>37904</v>
      </c>
      <c r="G1772" s="12" t="s">
        <v>2848</v>
      </c>
      <c r="H1772">
        <v>4</v>
      </c>
      <c r="I1772">
        <v>10</v>
      </c>
      <c r="J1772" s="3">
        <v>2003</v>
      </c>
      <c r="K1772" s="3" t="s">
        <v>3181</v>
      </c>
      <c r="L1772">
        <v>91</v>
      </c>
      <c r="M1772" t="s">
        <v>3269</v>
      </c>
      <c r="N1772" t="s">
        <v>3329</v>
      </c>
      <c r="O1772" s="10" t="s">
        <v>3330</v>
      </c>
      <c r="P1772" t="s">
        <v>2946</v>
      </c>
      <c r="Q1772" t="s">
        <v>2947</v>
      </c>
      <c r="R1772" t="s">
        <v>3485</v>
      </c>
      <c r="S1772" t="s">
        <v>2948</v>
      </c>
      <c r="T1772">
        <v>28034</v>
      </c>
      <c r="U1772" t="s">
        <v>2861</v>
      </c>
      <c r="V1772" t="s">
        <v>2949</v>
      </c>
      <c r="W1772" t="s">
        <v>2950</v>
      </c>
      <c r="X1772" t="s">
        <v>2867</v>
      </c>
    </row>
    <row r="1773" spans="1:24" hidden="1" x14ac:dyDescent="0.25">
      <c r="A1773">
        <v>10158</v>
      </c>
      <c r="B1773">
        <v>22</v>
      </c>
      <c r="C1773" s="2">
        <v>67.03</v>
      </c>
      <c r="D1773" s="3">
        <v>1</v>
      </c>
      <c r="E1773" s="4">
        <f>Table1[[#This Row],[PRICEEACH]]*Table1[[#This Row],[QUANTITYORDERED]]</f>
        <v>1474.66</v>
      </c>
      <c r="F1773" s="1">
        <v>37904</v>
      </c>
      <c r="G1773" s="12" t="s">
        <v>2848</v>
      </c>
      <c r="H1773">
        <v>4</v>
      </c>
      <c r="I1773">
        <v>10</v>
      </c>
      <c r="J1773" s="3">
        <v>2003</v>
      </c>
      <c r="K1773" s="3" t="s">
        <v>2849</v>
      </c>
      <c r="L1773">
        <v>76</v>
      </c>
      <c r="M1773" t="s">
        <v>3233</v>
      </c>
      <c r="N1773" t="s">
        <v>3315</v>
      </c>
      <c r="O1773" s="10" t="s">
        <v>3316</v>
      </c>
      <c r="P1773" t="s">
        <v>3317</v>
      </c>
      <c r="Q1773" t="s">
        <v>2920</v>
      </c>
      <c r="R1773" t="s">
        <v>3507</v>
      </c>
      <c r="S1773" t="s">
        <v>2884</v>
      </c>
      <c r="T1773">
        <v>4110</v>
      </c>
      <c r="U1773" t="s">
        <v>2861</v>
      </c>
      <c r="V1773" t="s">
        <v>2921</v>
      </c>
      <c r="W1773" t="s">
        <v>2922</v>
      </c>
      <c r="X1773" t="s">
        <v>2857</v>
      </c>
    </row>
    <row r="1774" spans="1:24" hidden="1" x14ac:dyDescent="0.25">
      <c r="A1774">
        <v>10159</v>
      </c>
      <c r="B1774">
        <v>35</v>
      </c>
      <c r="C1774" s="2">
        <v>35.4</v>
      </c>
      <c r="D1774" s="3">
        <v>9</v>
      </c>
      <c r="E1774" s="4">
        <f>Table1[[#This Row],[PRICEEACH]]*Table1[[#This Row],[QUANTITYORDERED]]</f>
        <v>1239</v>
      </c>
      <c r="F1774" s="1">
        <v>37904</v>
      </c>
      <c r="G1774" s="12" t="s">
        <v>2848</v>
      </c>
      <c r="H1774">
        <v>4</v>
      </c>
      <c r="I1774">
        <v>10</v>
      </c>
      <c r="J1774" s="3">
        <v>2003</v>
      </c>
      <c r="K1774" s="3" t="s">
        <v>2849</v>
      </c>
      <c r="L1774">
        <v>40</v>
      </c>
      <c r="M1774" t="s">
        <v>3258</v>
      </c>
      <c r="N1774" t="s">
        <v>3291</v>
      </c>
      <c r="O1774" s="10">
        <v>6505551386</v>
      </c>
      <c r="P1774" t="s">
        <v>3292</v>
      </c>
      <c r="Q1774" t="s">
        <v>3293</v>
      </c>
      <c r="R1774" t="s">
        <v>2870</v>
      </c>
      <c r="S1774" t="s">
        <v>2853</v>
      </c>
      <c r="T1774">
        <v>94103</v>
      </c>
      <c r="U1774" t="s">
        <v>2854</v>
      </c>
      <c r="V1774" t="s">
        <v>2873</v>
      </c>
      <c r="W1774" t="s">
        <v>2872</v>
      </c>
      <c r="X1774" t="s">
        <v>2857</v>
      </c>
    </row>
    <row r="1775" spans="1:24" hidden="1" x14ac:dyDescent="0.25">
      <c r="A1775">
        <v>10159</v>
      </c>
      <c r="B1775">
        <v>21</v>
      </c>
      <c r="C1775" s="2">
        <v>64.66</v>
      </c>
      <c r="D1775" s="3">
        <v>8</v>
      </c>
      <c r="E1775" s="4">
        <f>Table1[[#This Row],[PRICEEACH]]*Table1[[#This Row],[QUANTITYORDERED]]</f>
        <v>1357.86</v>
      </c>
      <c r="F1775" s="1">
        <v>37904</v>
      </c>
      <c r="G1775" s="12" t="s">
        <v>2848</v>
      </c>
      <c r="H1775">
        <v>4</v>
      </c>
      <c r="I1775">
        <v>10</v>
      </c>
      <c r="J1775" s="3">
        <v>2003</v>
      </c>
      <c r="K1775" s="3" t="s">
        <v>2849</v>
      </c>
      <c r="L1775">
        <v>62</v>
      </c>
      <c r="M1775" t="s">
        <v>3218</v>
      </c>
      <c r="N1775" t="s">
        <v>3291</v>
      </c>
      <c r="O1775" s="10">
        <v>6505551386</v>
      </c>
      <c r="P1775" t="s">
        <v>3292</v>
      </c>
      <c r="Q1775" t="s">
        <v>3293</v>
      </c>
      <c r="R1775" t="s">
        <v>2870</v>
      </c>
      <c r="S1775" t="s">
        <v>2853</v>
      </c>
      <c r="T1775">
        <v>94103</v>
      </c>
      <c r="U1775" t="s">
        <v>2854</v>
      </c>
      <c r="V1775" t="s">
        <v>2873</v>
      </c>
      <c r="W1775" t="s">
        <v>2872</v>
      </c>
      <c r="X1775" t="s">
        <v>2857</v>
      </c>
    </row>
    <row r="1776" spans="1:24" hidden="1" x14ac:dyDescent="0.25">
      <c r="A1776">
        <v>10159</v>
      </c>
      <c r="B1776">
        <v>23</v>
      </c>
      <c r="C1776" s="2">
        <v>67.099999999999994</v>
      </c>
      <c r="D1776" s="3">
        <v>6</v>
      </c>
      <c r="E1776" s="4">
        <f>Table1[[#This Row],[PRICEEACH]]*Table1[[#This Row],[QUANTITYORDERED]]</f>
        <v>1543.3</v>
      </c>
      <c r="F1776" s="1">
        <v>37904</v>
      </c>
      <c r="G1776" s="12" t="s">
        <v>2848</v>
      </c>
      <c r="H1776">
        <v>4</v>
      </c>
      <c r="I1776">
        <v>10</v>
      </c>
      <c r="J1776" s="3">
        <v>2003</v>
      </c>
      <c r="K1776" s="3" t="s">
        <v>3331</v>
      </c>
      <c r="L1776">
        <v>80</v>
      </c>
      <c r="M1776" t="s">
        <v>3255</v>
      </c>
      <c r="N1776" t="s">
        <v>3291</v>
      </c>
      <c r="O1776" s="10">
        <v>6505551386</v>
      </c>
      <c r="P1776" t="s">
        <v>3292</v>
      </c>
      <c r="Q1776" t="s">
        <v>3293</v>
      </c>
      <c r="R1776" t="s">
        <v>2870</v>
      </c>
      <c r="S1776" t="s">
        <v>2853</v>
      </c>
      <c r="T1776">
        <v>94103</v>
      </c>
      <c r="U1776" t="s">
        <v>2854</v>
      </c>
      <c r="V1776" t="s">
        <v>2873</v>
      </c>
      <c r="W1776" t="s">
        <v>2872</v>
      </c>
      <c r="X1776" t="s">
        <v>2857</v>
      </c>
    </row>
    <row r="1777" spans="1:24" hidden="1" x14ac:dyDescent="0.25">
      <c r="A1777">
        <v>10159</v>
      </c>
      <c r="B1777">
        <v>21</v>
      </c>
      <c r="C1777" s="2">
        <v>81.209999999999994</v>
      </c>
      <c r="D1777" s="3">
        <v>5</v>
      </c>
      <c r="E1777" s="4">
        <f>Table1[[#This Row],[PRICEEACH]]*Table1[[#This Row],[QUANTITYORDERED]]</f>
        <v>1705.4099999999999</v>
      </c>
      <c r="F1777" s="1">
        <v>37904</v>
      </c>
      <c r="G1777" s="12" t="s">
        <v>2848</v>
      </c>
      <c r="H1777">
        <v>4</v>
      </c>
      <c r="I1777">
        <v>10</v>
      </c>
      <c r="J1777" s="3">
        <v>2003</v>
      </c>
      <c r="K1777" s="3" t="s">
        <v>3331</v>
      </c>
      <c r="L1777">
        <v>80</v>
      </c>
      <c r="M1777" t="s">
        <v>3214</v>
      </c>
      <c r="N1777" t="s">
        <v>3291</v>
      </c>
      <c r="O1777" s="10">
        <v>6505551386</v>
      </c>
      <c r="P1777" t="s">
        <v>3292</v>
      </c>
      <c r="Q1777" t="s">
        <v>3293</v>
      </c>
      <c r="R1777" t="s">
        <v>2870</v>
      </c>
      <c r="S1777" t="s">
        <v>2853</v>
      </c>
      <c r="T1777">
        <v>94103</v>
      </c>
      <c r="U1777" t="s">
        <v>2854</v>
      </c>
      <c r="V1777" t="s">
        <v>2873</v>
      </c>
      <c r="W1777" t="s">
        <v>2872</v>
      </c>
      <c r="X1777" t="s">
        <v>2857</v>
      </c>
    </row>
    <row r="1778" spans="1:24" hidden="1" x14ac:dyDescent="0.25">
      <c r="A1778">
        <v>10159</v>
      </c>
      <c r="B1778">
        <v>24</v>
      </c>
      <c r="C1778" s="2">
        <v>73.42</v>
      </c>
      <c r="D1778" s="3">
        <v>3</v>
      </c>
      <c r="E1778" s="4">
        <f>Table1[[#This Row],[PRICEEACH]]*Table1[[#This Row],[QUANTITYORDERED]]</f>
        <v>1762.08</v>
      </c>
      <c r="F1778" s="1">
        <v>37904</v>
      </c>
      <c r="G1778" s="12" t="s">
        <v>2848</v>
      </c>
      <c r="H1778">
        <v>4</v>
      </c>
      <c r="I1778">
        <v>10</v>
      </c>
      <c r="J1778" s="3">
        <v>2003</v>
      </c>
      <c r="K1778" s="3" t="s">
        <v>3331</v>
      </c>
      <c r="L1778">
        <v>79</v>
      </c>
      <c r="M1778" t="s">
        <v>3149</v>
      </c>
      <c r="N1778" t="s">
        <v>3291</v>
      </c>
      <c r="O1778" s="10">
        <v>6505551386</v>
      </c>
      <c r="P1778" t="s">
        <v>3292</v>
      </c>
      <c r="Q1778" t="s">
        <v>3293</v>
      </c>
      <c r="R1778" t="s">
        <v>2870</v>
      </c>
      <c r="S1778" t="s">
        <v>2853</v>
      </c>
      <c r="T1778">
        <v>94103</v>
      </c>
      <c r="U1778" t="s">
        <v>2854</v>
      </c>
      <c r="V1778" t="s">
        <v>2873</v>
      </c>
      <c r="W1778" t="s">
        <v>2872</v>
      </c>
      <c r="X1778" t="s">
        <v>2857</v>
      </c>
    </row>
    <row r="1779" spans="1:24" hidden="1" x14ac:dyDescent="0.25">
      <c r="A1779">
        <v>10159</v>
      </c>
      <c r="B1779">
        <v>42</v>
      </c>
      <c r="C1779" s="2">
        <v>51.48</v>
      </c>
      <c r="D1779" s="3">
        <v>18</v>
      </c>
      <c r="E1779" s="4">
        <f>Table1[[#This Row],[PRICEEACH]]*Table1[[#This Row],[QUANTITYORDERED]]</f>
        <v>2162.16</v>
      </c>
      <c r="F1779" s="1">
        <v>37904</v>
      </c>
      <c r="G1779" s="12" t="s">
        <v>2848</v>
      </c>
      <c r="H1779">
        <v>4</v>
      </c>
      <c r="I1779">
        <v>10</v>
      </c>
      <c r="J1779" s="3">
        <v>2003</v>
      </c>
      <c r="K1779" s="3" t="s">
        <v>2849</v>
      </c>
      <c r="L1779">
        <v>60</v>
      </c>
      <c r="M1779" t="s">
        <v>3202</v>
      </c>
      <c r="N1779" t="s">
        <v>3291</v>
      </c>
      <c r="O1779" s="10">
        <v>6505551386</v>
      </c>
      <c r="P1779" t="s">
        <v>3292</v>
      </c>
      <c r="Q1779" t="s">
        <v>3293</v>
      </c>
      <c r="R1779" t="s">
        <v>2870</v>
      </c>
      <c r="S1779" t="s">
        <v>2853</v>
      </c>
      <c r="T1779">
        <v>94103</v>
      </c>
      <c r="U1779" t="s">
        <v>2854</v>
      </c>
      <c r="V1779" t="s">
        <v>2873</v>
      </c>
      <c r="W1779" t="s">
        <v>2872</v>
      </c>
      <c r="X1779" t="s">
        <v>2857</v>
      </c>
    </row>
    <row r="1780" spans="1:24" hidden="1" x14ac:dyDescent="0.25">
      <c r="A1780">
        <v>10159</v>
      </c>
      <c r="B1780">
        <v>27</v>
      </c>
      <c r="C1780" s="2">
        <v>80.34</v>
      </c>
      <c r="D1780" s="3">
        <v>11</v>
      </c>
      <c r="E1780" s="4">
        <f>Table1[[#This Row],[PRICEEACH]]*Table1[[#This Row],[QUANTITYORDERED]]</f>
        <v>2169.1800000000003</v>
      </c>
      <c r="F1780" s="1">
        <v>37904</v>
      </c>
      <c r="G1780" s="12" t="s">
        <v>2848</v>
      </c>
      <c r="H1780">
        <v>4</v>
      </c>
      <c r="I1780">
        <v>10</v>
      </c>
      <c r="J1780" s="3">
        <v>2003</v>
      </c>
      <c r="K1780" s="3" t="s">
        <v>2849</v>
      </c>
      <c r="L1780">
        <v>69</v>
      </c>
      <c r="M1780" t="s">
        <v>3237</v>
      </c>
      <c r="N1780" t="s">
        <v>3291</v>
      </c>
      <c r="O1780" s="10">
        <v>6505551386</v>
      </c>
      <c r="P1780" t="s">
        <v>3292</v>
      </c>
      <c r="Q1780" t="s">
        <v>3293</v>
      </c>
      <c r="R1780" t="s">
        <v>2870</v>
      </c>
      <c r="S1780" t="s">
        <v>2853</v>
      </c>
      <c r="T1780">
        <v>94103</v>
      </c>
      <c r="U1780" t="s">
        <v>2854</v>
      </c>
      <c r="V1780" t="s">
        <v>2873</v>
      </c>
      <c r="W1780" t="s">
        <v>2872</v>
      </c>
      <c r="X1780" t="s">
        <v>2857</v>
      </c>
    </row>
    <row r="1781" spans="1:24" hidden="1" x14ac:dyDescent="0.25">
      <c r="A1781">
        <v>10159</v>
      </c>
      <c r="B1781">
        <v>22</v>
      </c>
      <c r="C1781" s="2">
        <v>100</v>
      </c>
      <c r="D1781" s="3">
        <v>16</v>
      </c>
      <c r="E1781" s="4">
        <f>Table1[[#This Row],[PRICEEACH]]*Table1[[#This Row],[QUANTITYORDERED]]</f>
        <v>2200</v>
      </c>
      <c r="F1781" s="1">
        <v>37904</v>
      </c>
      <c r="G1781" s="12" t="s">
        <v>2848</v>
      </c>
      <c r="H1781">
        <v>4</v>
      </c>
      <c r="I1781">
        <v>10</v>
      </c>
      <c r="J1781" s="3">
        <v>2003</v>
      </c>
      <c r="K1781" s="3" t="s">
        <v>2849</v>
      </c>
      <c r="L1781">
        <v>193</v>
      </c>
      <c r="M1781" t="s">
        <v>3034</v>
      </c>
      <c r="N1781" t="s">
        <v>3291</v>
      </c>
      <c r="O1781" s="10">
        <v>6505551386</v>
      </c>
      <c r="P1781" t="s">
        <v>3292</v>
      </c>
      <c r="Q1781" t="s">
        <v>3293</v>
      </c>
      <c r="R1781" t="s">
        <v>2870</v>
      </c>
      <c r="S1781" t="s">
        <v>2853</v>
      </c>
      <c r="T1781">
        <v>94103</v>
      </c>
      <c r="U1781" t="s">
        <v>2854</v>
      </c>
      <c r="V1781" t="s">
        <v>2873</v>
      </c>
      <c r="W1781" t="s">
        <v>2872</v>
      </c>
      <c r="X1781" t="s">
        <v>2867</v>
      </c>
    </row>
    <row r="1782" spans="1:24" hidden="1" x14ac:dyDescent="0.25">
      <c r="A1782">
        <v>10159</v>
      </c>
      <c r="B1782">
        <v>31</v>
      </c>
      <c r="C1782" s="2">
        <v>71.599999999999994</v>
      </c>
      <c r="D1782" s="3">
        <v>10</v>
      </c>
      <c r="E1782" s="4">
        <f>Table1[[#This Row],[PRICEEACH]]*Table1[[#This Row],[QUANTITYORDERED]]</f>
        <v>2219.6</v>
      </c>
      <c r="F1782" s="1">
        <v>37904</v>
      </c>
      <c r="G1782" s="12" t="s">
        <v>2848</v>
      </c>
      <c r="H1782">
        <v>4</v>
      </c>
      <c r="I1782">
        <v>10</v>
      </c>
      <c r="J1782" s="3">
        <v>2003</v>
      </c>
      <c r="K1782" s="3" t="s">
        <v>2849</v>
      </c>
      <c r="L1782">
        <v>81</v>
      </c>
      <c r="M1782" t="s">
        <v>3267</v>
      </c>
      <c r="N1782" t="s">
        <v>3291</v>
      </c>
      <c r="O1782" s="10">
        <v>6505551386</v>
      </c>
      <c r="P1782" t="s">
        <v>3292</v>
      </c>
      <c r="Q1782" t="s">
        <v>3293</v>
      </c>
      <c r="R1782" t="s">
        <v>2870</v>
      </c>
      <c r="S1782" t="s">
        <v>2853</v>
      </c>
      <c r="T1782">
        <v>94103</v>
      </c>
      <c r="U1782" t="s">
        <v>2854</v>
      </c>
      <c r="V1782" t="s">
        <v>2873</v>
      </c>
      <c r="W1782" t="s">
        <v>2872</v>
      </c>
      <c r="X1782" t="s">
        <v>2857</v>
      </c>
    </row>
    <row r="1783" spans="1:24" hidden="1" x14ac:dyDescent="0.25">
      <c r="A1783">
        <v>10159</v>
      </c>
      <c r="B1783">
        <v>23</v>
      </c>
      <c r="C1783" s="2">
        <v>100</v>
      </c>
      <c r="D1783" s="3">
        <v>12</v>
      </c>
      <c r="E1783" s="4">
        <f>Table1[[#This Row],[PRICEEACH]]*Table1[[#This Row],[QUANTITYORDERED]]</f>
        <v>2300</v>
      </c>
      <c r="F1783" s="1">
        <v>37904</v>
      </c>
      <c r="G1783" s="12" t="s">
        <v>2848</v>
      </c>
      <c r="H1783">
        <v>4</v>
      </c>
      <c r="I1783">
        <v>10</v>
      </c>
      <c r="J1783" s="3">
        <v>2003</v>
      </c>
      <c r="K1783" s="3" t="s">
        <v>2849</v>
      </c>
      <c r="L1783">
        <v>102</v>
      </c>
      <c r="M1783" t="s">
        <v>3263</v>
      </c>
      <c r="N1783" t="s">
        <v>3291</v>
      </c>
      <c r="O1783" s="10">
        <v>6505551386</v>
      </c>
      <c r="P1783" t="s">
        <v>3292</v>
      </c>
      <c r="Q1783" t="s">
        <v>3293</v>
      </c>
      <c r="R1783" t="s">
        <v>2870</v>
      </c>
      <c r="S1783" t="s">
        <v>2853</v>
      </c>
      <c r="T1783">
        <v>94103</v>
      </c>
      <c r="U1783" t="s">
        <v>2854</v>
      </c>
      <c r="V1783" t="s">
        <v>2873</v>
      </c>
      <c r="W1783" t="s">
        <v>2872</v>
      </c>
      <c r="X1783" t="s">
        <v>2857</v>
      </c>
    </row>
    <row r="1784" spans="1:24" hidden="1" x14ac:dyDescent="0.25">
      <c r="A1784">
        <v>10159</v>
      </c>
      <c r="B1784">
        <v>25</v>
      </c>
      <c r="C1784" s="2">
        <v>100</v>
      </c>
      <c r="D1784" s="3">
        <v>4</v>
      </c>
      <c r="E1784" s="4">
        <f>Table1[[#This Row],[PRICEEACH]]*Table1[[#This Row],[QUANTITYORDERED]]</f>
        <v>2500</v>
      </c>
      <c r="F1784" s="1">
        <v>37904</v>
      </c>
      <c r="G1784" s="12" t="s">
        <v>2848</v>
      </c>
      <c r="H1784">
        <v>4</v>
      </c>
      <c r="I1784">
        <v>10</v>
      </c>
      <c r="J1784" s="3">
        <v>2003</v>
      </c>
      <c r="K1784" s="3" t="s">
        <v>3331</v>
      </c>
      <c r="L1784">
        <v>146</v>
      </c>
      <c r="M1784" t="s">
        <v>3216</v>
      </c>
      <c r="N1784" t="s">
        <v>3291</v>
      </c>
      <c r="O1784" s="10">
        <v>6505551386</v>
      </c>
      <c r="P1784" t="s">
        <v>3292</v>
      </c>
      <c r="Q1784" t="s">
        <v>3293</v>
      </c>
      <c r="R1784" t="s">
        <v>2870</v>
      </c>
      <c r="S1784" t="s">
        <v>2853</v>
      </c>
      <c r="T1784">
        <v>94103</v>
      </c>
      <c r="U1784" t="s">
        <v>2854</v>
      </c>
      <c r="V1784" t="s">
        <v>2873</v>
      </c>
      <c r="W1784" t="s">
        <v>2872</v>
      </c>
      <c r="X1784" t="s">
        <v>2867</v>
      </c>
    </row>
    <row r="1785" spans="1:24" hidden="1" x14ac:dyDescent="0.25">
      <c r="A1785">
        <v>10159</v>
      </c>
      <c r="B1785">
        <v>32</v>
      </c>
      <c r="C1785" s="2">
        <v>100</v>
      </c>
      <c r="D1785" s="3">
        <v>7</v>
      </c>
      <c r="E1785" s="4">
        <f>Table1[[#This Row],[PRICEEACH]]*Table1[[#This Row],[QUANTITYORDERED]]</f>
        <v>3200</v>
      </c>
      <c r="F1785" s="1">
        <v>37904</v>
      </c>
      <c r="G1785" s="12" t="s">
        <v>2848</v>
      </c>
      <c r="H1785">
        <v>4</v>
      </c>
      <c r="I1785">
        <v>10</v>
      </c>
      <c r="J1785" s="3">
        <v>2003</v>
      </c>
      <c r="K1785" s="3" t="s">
        <v>3331</v>
      </c>
      <c r="L1785">
        <v>148</v>
      </c>
      <c r="M1785" t="s">
        <v>3225</v>
      </c>
      <c r="N1785" t="s">
        <v>3291</v>
      </c>
      <c r="O1785" s="10">
        <v>6505551386</v>
      </c>
      <c r="P1785" t="s">
        <v>3292</v>
      </c>
      <c r="Q1785" t="s">
        <v>3293</v>
      </c>
      <c r="R1785" t="s">
        <v>2870</v>
      </c>
      <c r="S1785" t="s">
        <v>2853</v>
      </c>
      <c r="T1785">
        <v>94103</v>
      </c>
      <c r="U1785" t="s">
        <v>2854</v>
      </c>
      <c r="V1785" t="s">
        <v>2873</v>
      </c>
      <c r="W1785" t="s">
        <v>2872</v>
      </c>
      <c r="X1785" t="s">
        <v>2867</v>
      </c>
    </row>
    <row r="1786" spans="1:24" hidden="1" x14ac:dyDescent="0.25">
      <c r="A1786">
        <v>10159</v>
      </c>
      <c r="B1786">
        <v>50</v>
      </c>
      <c r="C1786" s="2">
        <v>69.8</v>
      </c>
      <c r="D1786" s="3">
        <v>1</v>
      </c>
      <c r="E1786" s="4">
        <f>Table1[[#This Row],[PRICEEACH]]*Table1[[#This Row],[QUANTITYORDERED]]</f>
        <v>3490</v>
      </c>
      <c r="F1786" s="1">
        <v>37904</v>
      </c>
      <c r="G1786" s="12" t="s">
        <v>2848</v>
      </c>
      <c r="H1786">
        <v>4</v>
      </c>
      <c r="I1786">
        <v>10</v>
      </c>
      <c r="J1786" s="3">
        <v>2003</v>
      </c>
      <c r="K1786" s="3" t="s">
        <v>3331</v>
      </c>
      <c r="L1786">
        <v>61</v>
      </c>
      <c r="M1786" t="s">
        <v>3245</v>
      </c>
      <c r="N1786" t="s">
        <v>3291</v>
      </c>
      <c r="O1786" s="10">
        <v>6505551386</v>
      </c>
      <c r="P1786" t="s">
        <v>3292</v>
      </c>
      <c r="Q1786" t="s">
        <v>3293</v>
      </c>
      <c r="R1786" t="s">
        <v>2870</v>
      </c>
      <c r="S1786" t="s">
        <v>2853</v>
      </c>
      <c r="T1786">
        <v>94103</v>
      </c>
      <c r="U1786" t="s">
        <v>2854</v>
      </c>
      <c r="V1786" t="s">
        <v>2873</v>
      </c>
      <c r="W1786" t="s">
        <v>2872</v>
      </c>
      <c r="X1786" t="s">
        <v>2867</v>
      </c>
    </row>
    <row r="1787" spans="1:24" hidden="1" x14ac:dyDescent="0.25">
      <c r="A1787">
        <v>10159</v>
      </c>
      <c r="B1787">
        <v>37</v>
      </c>
      <c r="C1787" s="2">
        <v>100</v>
      </c>
      <c r="D1787" s="3">
        <v>17</v>
      </c>
      <c r="E1787" s="4">
        <f>Table1[[#This Row],[PRICEEACH]]*Table1[[#This Row],[QUANTITYORDERED]]</f>
        <v>3700</v>
      </c>
      <c r="F1787" s="1">
        <v>37904</v>
      </c>
      <c r="G1787" s="12" t="s">
        <v>2848</v>
      </c>
      <c r="H1787">
        <v>4</v>
      </c>
      <c r="I1787">
        <v>10</v>
      </c>
      <c r="J1787" s="3">
        <v>2003</v>
      </c>
      <c r="K1787" s="3" t="s">
        <v>2849</v>
      </c>
      <c r="L1787">
        <v>118</v>
      </c>
      <c r="M1787" t="s">
        <v>3023</v>
      </c>
      <c r="N1787" t="s">
        <v>3291</v>
      </c>
      <c r="O1787" s="10">
        <v>6505551386</v>
      </c>
      <c r="P1787" t="s">
        <v>3292</v>
      </c>
      <c r="Q1787" t="s">
        <v>3293</v>
      </c>
      <c r="R1787" t="s">
        <v>2870</v>
      </c>
      <c r="S1787" t="s">
        <v>2853</v>
      </c>
      <c r="T1787">
        <v>94103</v>
      </c>
      <c r="U1787" t="s">
        <v>2854</v>
      </c>
      <c r="V1787" t="s">
        <v>2873</v>
      </c>
      <c r="W1787" t="s">
        <v>2872</v>
      </c>
      <c r="X1787" t="s">
        <v>2867</v>
      </c>
    </row>
    <row r="1788" spans="1:24" hidden="1" x14ac:dyDescent="0.25">
      <c r="A1788">
        <v>10159</v>
      </c>
      <c r="B1788">
        <v>38</v>
      </c>
      <c r="C1788" s="2">
        <v>100</v>
      </c>
      <c r="D1788" s="3">
        <v>13</v>
      </c>
      <c r="E1788" s="4">
        <f>Table1[[#This Row],[PRICEEACH]]*Table1[[#This Row],[QUANTITYORDERED]]</f>
        <v>3800</v>
      </c>
      <c r="F1788" s="1">
        <v>37904</v>
      </c>
      <c r="G1788" s="12" t="s">
        <v>2848</v>
      </c>
      <c r="H1788">
        <v>4</v>
      </c>
      <c r="I1788">
        <v>10</v>
      </c>
      <c r="J1788" s="3">
        <v>2003</v>
      </c>
      <c r="K1788" s="3" t="s">
        <v>2849</v>
      </c>
      <c r="L1788">
        <v>150</v>
      </c>
      <c r="M1788" t="s">
        <v>3142</v>
      </c>
      <c r="N1788" t="s">
        <v>3291</v>
      </c>
      <c r="O1788" s="10">
        <v>6505551386</v>
      </c>
      <c r="P1788" t="s">
        <v>3292</v>
      </c>
      <c r="Q1788" t="s">
        <v>3293</v>
      </c>
      <c r="R1788" t="s">
        <v>2870</v>
      </c>
      <c r="S1788" t="s">
        <v>2853</v>
      </c>
      <c r="T1788">
        <v>94103</v>
      </c>
      <c r="U1788" t="s">
        <v>2854</v>
      </c>
      <c r="V1788" t="s">
        <v>2873</v>
      </c>
      <c r="W1788" t="s">
        <v>2872</v>
      </c>
      <c r="X1788" t="s">
        <v>2867</v>
      </c>
    </row>
    <row r="1789" spans="1:24" hidden="1" x14ac:dyDescent="0.25">
      <c r="A1789">
        <v>10159</v>
      </c>
      <c r="B1789">
        <v>41</v>
      </c>
      <c r="C1789" s="2">
        <v>100</v>
      </c>
      <c r="D1789" s="3">
        <v>2</v>
      </c>
      <c r="E1789" s="4">
        <f>Table1[[#This Row],[PRICEEACH]]*Table1[[#This Row],[QUANTITYORDERED]]</f>
        <v>4100</v>
      </c>
      <c r="F1789" s="1">
        <v>37904</v>
      </c>
      <c r="G1789" s="12" t="s">
        <v>2848</v>
      </c>
      <c r="H1789">
        <v>4</v>
      </c>
      <c r="I1789">
        <v>10</v>
      </c>
      <c r="J1789" s="3">
        <v>2003</v>
      </c>
      <c r="K1789" s="3" t="s">
        <v>3331</v>
      </c>
      <c r="L1789">
        <v>194</v>
      </c>
      <c r="M1789" t="s">
        <v>3092</v>
      </c>
      <c r="N1789" t="s">
        <v>3291</v>
      </c>
      <c r="O1789" s="10">
        <v>6505551386</v>
      </c>
      <c r="P1789" t="s">
        <v>3292</v>
      </c>
      <c r="Q1789" t="s">
        <v>3293</v>
      </c>
      <c r="R1789" t="s">
        <v>2870</v>
      </c>
      <c r="S1789" t="s">
        <v>2853</v>
      </c>
      <c r="T1789">
        <v>94103</v>
      </c>
      <c r="U1789" t="s">
        <v>2854</v>
      </c>
      <c r="V1789" t="s">
        <v>2873</v>
      </c>
      <c r="W1789" t="s">
        <v>2872</v>
      </c>
      <c r="X1789" t="s">
        <v>2931</v>
      </c>
    </row>
    <row r="1790" spans="1:24" hidden="1" x14ac:dyDescent="0.25">
      <c r="A1790">
        <v>10159</v>
      </c>
      <c r="B1790">
        <v>44</v>
      </c>
      <c r="C1790" s="2">
        <v>100</v>
      </c>
      <c r="D1790" s="3">
        <v>15</v>
      </c>
      <c r="E1790" s="4">
        <f>Table1[[#This Row],[PRICEEACH]]*Table1[[#This Row],[QUANTITYORDERED]]</f>
        <v>4400</v>
      </c>
      <c r="F1790" s="1">
        <v>37904</v>
      </c>
      <c r="G1790" s="12" t="s">
        <v>2848</v>
      </c>
      <c r="H1790">
        <v>4</v>
      </c>
      <c r="I1790">
        <v>10</v>
      </c>
      <c r="J1790" s="3">
        <v>2003</v>
      </c>
      <c r="K1790" s="3" t="s">
        <v>2849</v>
      </c>
      <c r="L1790">
        <v>112</v>
      </c>
      <c r="M1790" t="s">
        <v>3229</v>
      </c>
      <c r="N1790" t="s">
        <v>3291</v>
      </c>
      <c r="O1790" s="10">
        <v>6505551386</v>
      </c>
      <c r="P1790" t="s">
        <v>3292</v>
      </c>
      <c r="Q1790" t="s">
        <v>3293</v>
      </c>
      <c r="R1790" t="s">
        <v>2870</v>
      </c>
      <c r="S1790" t="s">
        <v>2853</v>
      </c>
      <c r="T1790">
        <v>94103</v>
      </c>
      <c r="U1790" t="s">
        <v>2854</v>
      </c>
      <c r="V1790" t="s">
        <v>2873</v>
      </c>
      <c r="W1790" t="s">
        <v>2872</v>
      </c>
      <c r="X1790" t="s">
        <v>2867</v>
      </c>
    </row>
    <row r="1791" spans="1:24" hidden="1" x14ac:dyDescent="0.25">
      <c r="A1791">
        <v>10159</v>
      </c>
      <c r="B1791">
        <v>49</v>
      </c>
      <c r="C1791" s="2">
        <v>100</v>
      </c>
      <c r="D1791" s="3">
        <v>14</v>
      </c>
      <c r="E1791" s="4">
        <f>Table1[[#This Row],[PRICEEACH]]*Table1[[#This Row],[QUANTITYORDERED]]</f>
        <v>4900</v>
      </c>
      <c r="F1791" s="1">
        <v>37904</v>
      </c>
      <c r="G1791" s="12" t="s">
        <v>2848</v>
      </c>
      <c r="H1791">
        <v>4</v>
      </c>
      <c r="I1791">
        <v>10</v>
      </c>
      <c r="J1791" s="3">
        <v>2003</v>
      </c>
      <c r="K1791" s="3" t="s">
        <v>2849</v>
      </c>
      <c r="L1791">
        <v>95</v>
      </c>
      <c r="M1791" t="s">
        <v>2850</v>
      </c>
      <c r="N1791" t="s">
        <v>3291</v>
      </c>
      <c r="O1791" s="10">
        <v>6505551386</v>
      </c>
      <c r="P1791" t="s">
        <v>3292</v>
      </c>
      <c r="Q1791" t="s">
        <v>3293</v>
      </c>
      <c r="R1791" t="s">
        <v>2870</v>
      </c>
      <c r="S1791" t="s">
        <v>2853</v>
      </c>
      <c r="T1791">
        <v>94103</v>
      </c>
      <c r="U1791" t="s">
        <v>2854</v>
      </c>
      <c r="V1791" t="s">
        <v>2873</v>
      </c>
      <c r="W1791" t="s">
        <v>2872</v>
      </c>
      <c r="X1791" t="s">
        <v>2867</v>
      </c>
    </row>
    <row r="1792" spans="1:24" hidden="1" x14ac:dyDescent="0.25">
      <c r="A1792">
        <v>10160</v>
      </c>
      <c r="B1792">
        <v>42</v>
      </c>
      <c r="C1792" s="2">
        <v>37</v>
      </c>
      <c r="D1792" s="3">
        <v>2</v>
      </c>
      <c r="E1792" s="4">
        <f>Table1[[#This Row],[PRICEEACH]]*Table1[[#This Row],[QUANTITYORDERED]]</f>
        <v>1554</v>
      </c>
      <c r="F1792" s="1">
        <v>37904</v>
      </c>
      <c r="G1792" s="12" t="s">
        <v>2848</v>
      </c>
      <c r="H1792">
        <v>4</v>
      </c>
      <c r="I1792">
        <v>10</v>
      </c>
      <c r="J1792" s="3">
        <v>2003</v>
      </c>
      <c r="K1792" s="3" t="s">
        <v>3331</v>
      </c>
      <c r="L1792">
        <v>37</v>
      </c>
      <c r="M1792" t="s">
        <v>3242</v>
      </c>
      <c r="N1792" t="s">
        <v>3056</v>
      </c>
      <c r="O1792" s="10">
        <v>2155554369</v>
      </c>
      <c r="P1792" t="s">
        <v>3399</v>
      </c>
      <c r="Q1792" t="s">
        <v>3400</v>
      </c>
      <c r="R1792" t="s">
        <v>2870</v>
      </c>
      <c r="S1792" t="s">
        <v>2853</v>
      </c>
      <c r="T1792">
        <v>90001</v>
      </c>
      <c r="U1792" t="s">
        <v>2854</v>
      </c>
      <c r="V1792" t="s">
        <v>3057</v>
      </c>
      <c r="W1792" t="s">
        <v>2899</v>
      </c>
      <c r="X1792" t="s">
        <v>2857</v>
      </c>
    </row>
    <row r="1793" spans="1:24" hidden="1" x14ac:dyDescent="0.25">
      <c r="A1793">
        <v>10160</v>
      </c>
      <c r="B1793">
        <v>20</v>
      </c>
      <c r="C1793" s="2">
        <v>100</v>
      </c>
      <c r="D1793" s="3">
        <v>1</v>
      </c>
      <c r="E1793" s="4">
        <f>Table1[[#This Row],[PRICEEACH]]*Table1[[#This Row],[QUANTITYORDERED]]</f>
        <v>2000</v>
      </c>
      <c r="F1793" s="1">
        <v>37904</v>
      </c>
      <c r="G1793" s="12" t="s">
        <v>2848</v>
      </c>
      <c r="H1793">
        <v>4</v>
      </c>
      <c r="I1793">
        <v>10</v>
      </c>
      <c r="J1793" s="3">
        <v>2003</v>
      </c>
      <c r="K1793" s="3" t="s">
        <v>3331</v>
      </c>
      <c r="L1793">
        <v>169</v>
      </c>
      <c r="M1793" t="s">
        <v>3211</v>
      </c>
      <c r="N1793" t="s">
        <v>3056</v>
      </c>
      <c r="O1793" s="10">
        <v>2155554369</v>
      </c>
      <c r="P1793" t="s">
        <v>3399</v>
      </c>
      <c r="Q1793" t="s">
        <v>3400</v>
      </c>
      <c r="R1793" t="s">
        <v>2870</v>
      </c>
      <c r="S1793" t="s">
        <v>2853</v>
      </c>
      <c r="T1793">
        <v>90001</v>
      </c>
      <c r="U1793" t="s">
        <v>2854</v>
      </c>
      <c r="V1793" t="s">
        <v>3057</v>
      </c>
      <c r="W1793" t="s">
        <v>2899</v>
      </c>
      <c r="X1793" t="s">
        <v>2867</v>
      </c>
    </row>
    <row r="1794" spans="1:24" hidden="1" x14ac:dyDescent="0.25">
      <c r="A1794">
        <v>10160</v>
      </c>
      <c r="B1794">
        <v>38</v>
      </c>
      <c r="C1794" s="2">
        <v>88.55</v>
      </c>
      <c r="D1794" s="3">
        <v>4</v>
      </c>
      <c r="E1794" s="4">
        <f>Table1[[#This Row],[PRICEEACH]]*Table1[[#This Row],[QUANTITYORDERED]]</f>
        <v>3364.9</v>
      </c>
      <c r="F1794" s="1">
        <v>37904</v>
      </c>
      <c r="G1794" s="12" t="s">
        <v>2848</v>
      </c>
      <c r="H1794">
        <v>4</v>
      </c>
      <c r="I1794">
        <v>10</v>
      </c>
      <c r="J1794" s="3">
        <v>2003</v>
      </c>
      <c r="K1794" s="3" t="s">
        <v>3331</v>
      </c>
      <c r="L1794">
        <v>77</v>
      </c>
      <c r="M1794" t="s">
        <v>3194</v>
      </c>
      <c r="N1794" t="s">
        <v>3056</v>
      </c>
      <c r="O1794" s="10">
        <v>2155554369</v>
      </c>
      <c r="P1794" t="s">
        <v>3399</v>
      </c>
      <c r="Q1794" t="s">
        <v>3400</v>
      </c>
      <c r="R1794" t="s">
        <v>2870</v>
      </c>
      <c r="S1794" t="s">
        <v>2853</v>
      </c>
      <c r="T1794">
        <v>90001</v>
      </c>
      <c r="U1794" t="s">
        <v>2854</v>
      </c>
      <c r="V1794" t="s">
        <v>3057</v>
      </c>
      <c r="W1794" t="s">
        <v>2899</v>
      </c>
      <c r="X1794" t="s">
        <v>2867</v>
      </c>
    </row>
    <row r="1795" spans="1:24" hidden="1" x14ac:dyDescent="0.25">
      <c r="A1795">
        <v>10160</v>
      </c>
      <c r="B1795">
        <v>35</v>
      </c>
      <c r="C1795" s="2">
        <v>100</v>
      </c>
      <c r="D1795" s="3">
        <v>3</v>
      </c>
      <c r="E1795" s="4">
        <f>Table1[[#This Row],[PRICEEACH]]*Table1[[#This Row],[QUANTITYORDERED]]</f>
        <v>3500</v>
      </c>
      <c r="F1795" s="1">
        <v>37904</v>
      </c>
      <c r="G1795" s="12" t="s">
        <v>2848</v>
      </c>
      <c r="H1795">
        <v>4</v>
      </c>
      <c r="I1795">
        <v>10</v>
      </c>
      <c r="J1795" s="3">
        <v>2003</v>
      </c>
      <c r="K1795" s="3" t="s">
        <v>3331</v>
      </c>
      <c r="L1795">
        <v>140</v>
      </c>
      <c r="M1795" t="s">
        <v>3249</v>
      </c>
      <c r="N1795" t="s">
        <v>3056</v>
      </c>
      <c r="O1795" s="10">
        <v>2155554369</v>
      </c>
      <c r="P1795" t="s">
        <v>3399</v>
      </c>
      <c r="Q1795" t="s">
        <v>3400</v>
      </c>
      <c r="R1795" t="s">
        <v>2870</v>
      </c>
      <c r="S1795" t="s">
        <v>2853</v>
      </c>
      <c r="T1795">
        <v>90001</v>
      </c>
      <c r="U1795" t="s">
        <v>2854</v>
      </c>
      <c r="V1795" t="s">
        <v>3057</v>
      </c>
      <c r="W1795" t="s">
        <v>2899</v>
      </c>
      <c r="X1795" t="s">
        <v>2867</v>
      </c>
    </row>
    <row r="1796" spans="1:24" hidden="1" x14ac:dyDescent="0.25">
      <c r="A1796">
        <v>10160</v>
      </c>
      <c r="B1796">
        <v>46</v>
      </c>
      <c r="C1796" s="2">
        <v>100</v>
      </c>
      <c r="D1796" s="3">
        <v>6</v>
      </c>
      <c r="E1796" s="4">
        <f>Table1[[#This Row],[PRICEEACH]]*Table1[[#This Row],[QUANTITYORDERED]]</f>
        <v>4600</v>
      </c>
      <c r="F1796" s="1">
        <v>37904</v>
      </c>
      <c r="G1796" s="12" t="s">
        <v>2848</v>
      </c>
      <c r="H1796">
        <v>4</v>
      </c>
      <c r="I1796">
        <v>10</v>
      </c>
      <c r="J1796" s="3">
        <v>2003</v>
      </c>
      <c r="K1796" s="3" t="s">
        <v>3331</v>
      </c>
      <c r="L1796">
        <v>117</v>
      </c>
      <c r="M1796" t="s">
        <v>3146</v>
      </c>
      <c r="N1796" t="s">
        <v>3056</v>
      </c>
      <c r="O1796" s="10">
        <v>2155554369</v>
      </c>
      <c r="P1796" t="s">
        <v>3399</v>
      </c>
      <c r="Q1796" t="s">
        <v>3400</v>
      </c>
      <c r="R1796" t="s">
        <v>2870</v>
      </c>
      <c r="S1796" t="s">
        <v>2853</v>
      </c>
      <c r="T1796">
        <v>90001</v>
      </c>
      <c r="U1796" t="s">
        <v>2854</v>
      </c>
      <c r="V1796" t="s">
        <v>3057</v>
      </c>
      <c r="W1796" t="s">
        <v>2899</v>
      </c>
      <c r="X1796" t="s">
        <v>2867</v>
      </c>
    </row>
    <row r="1797" spans="1:24" hidden="1" x14ac:dyDescent="0.25">
      <c r="A1797">
        <v>10160</v>
      </c>
      <c r="B1797">
        <v>50</v>
      </c>
      <c r="C1797" s="2">
        <v>100</v>
      </c>
      <c r="D1797" s="3">
        <v>5</v>
      </c>
      <c r="E1797" s="4">
        <f>Table1[[#This Row],[PRICEEACH]]*Table1[[#This Row],[QUANTITYORDERED]]</f>
        <v>5000</v>
      </c>
      <c r="F1797" s="1">
        <v>37904</v>
      </c>
      <c r="G1797" s="12" t="s">
        <v>2848</v>
      </c>
      <c r="H1797">
        <v>4</v>
      </c>
      <c r="I1797">
        <v>10</v>
      </c>
      <c r="J1797" s="3">
        <v>2003</v>
      </c>
      <c r="K1797" s="3" t="s">
        <v>3331</v>
      </c>
      <c r="L1797">
        <v>115</v>
      </c>
      <c r="M1797" t="s">
        <v>3156</v>
      </c>
      <c r="N1797" t="s">
        <v>3056</v>
      </c>
      <c r="O1797" s="10">
        <v>2155554369</v>
      </c>
      <c r="P1797" t="s">
        <v>3399</v>
      </c>
      <c r="Q1797" t="s">
        <v>3400</v>
      </c>
      <c r="R1797" t="s">
        <v>2870</v>
      </c>
      <c r="S1797" t="s">
        <v>2853</v>
      </c>
      <c r="T1797">
        <v>90001</v>
      </c>
      <c r="U1797" t="s">
        <v>2854</v>
      </c>
      <c r="V1797" t="s">
        <v>3057</v>
      </c>
      <c r="W1797" t="s">
        <v>2899</v>
      </c>
      <c r="X1797" t="s">
        <v>2867</v>
      </c>
    </row>
    <row r="1798" spans="1:24" hidden="1" x14ac:dyDescent="0.25">
      <c r="A1798">
        <v>10303</v>
      </c>
      <c r="B1798">
        <v>24</v>
      </c>
      <c r="C1798" s="2">
        <v>40.21</v>
      </c>
      <c r="D1798" s="3">
        <v>1</v>
      </c>
      <c r="E1798" s="4">
        <f>Table1[[#This Row],[PRICEEACH]]*Table1[[#This Row],[QUANTITYORDERED]]</f>
        <v>965.04</v>
      </c>
      <c r="F1798" s="1">
        <v>38270</v>
      </c>
      <c r="G1798" s="12" t="s">
        <v>2848</v>
      </c>
      <c r="H1798">
        <v>4</v>
      </c>
      <c r="I1798">
        <v>10</v>
      </c>
      <c r="J1798" s="3">
        <v>2004</v>
      </c>
      <c r="K1798" s="3" t="s">
        <v>3468</v>
      </c>
      <c r="L1798">
        <v>41</v>
      </c>
      <c r="M1798" t="s">
        <v>3251</v>
      </c>
      <c r="N1798" t="s">
        <v>3151</v>
      </c>
      <c r="O1798" s="10" t="s">
        <v>3459</v>
      </c>
      <c r="P1798" t="s">
        <v>3152</v>
      </c>
      <c r="Q1798" t="s">
        <v>3153</v>
      </c>
      <c r="R1798" t="s">
        <v>3520</v>
      </c>
      <c r="S1798" t="s">
        <v>2948</v>
      </c>
      <c r="T1798">
        <v>41101</v>
      </c>
      <c r="U1798" t="s">
        <v>2861</v>
      </c>
      <c r="V1798" t="s">
        <v>3154</v>
      </c>
      <c r="W1798" t="s">
        <v>3460</v>
      </c>
      <c r="X1798" t="s">
        <v>2857</v>
      </c>
    </row>
    <row r="1799" spans="1:24" hidden="1" x14ac:dyDescent="0.25">
      <c r="A1799">
        <v>10303</v>
      </c>
      <c r="B1799">
        <v>46</v>
      </c>
      <c r="C1799" s="2">
        <v>49.04</v>
      </c>
      <c r="D1799" s="3">
        <v>2</v>
      </c>
      <c r="E1799" s="4">
        <f>Table1[[#This Row],[PRICEEACH]]*Table1[[#This Row],[QUANTITYORDERED]]</f>
        <v>2255.84</v>
      </c>
      <c r="F1799" s="1">
        <v>38270</v>
      </c>
      <c r="G1799" s="12" t="s">
        <v>2848</v>
      </c>
      <c r="H1799">
        <v>4</v>
      </c>
      <c r="I1799">
        <v>10</v>
      </c>
      <c r="J1799" s="3">
        <v>2004</v>
      </c>
      <c r="K1799" s="3" t="s">
        <v>3468</v>
      </c>
      <c r="L1799">
        <v>60</v>
      </c>
      <c r="M1799" t="s">
        <v>3197</v>
      </c>
      <c r="N1799" t="s">
        <v>3151</v>
      </c>
      <c r="O1799" s="10" t="s">
        <v>3459</v>
      </c>
      <c r="P1799" t="s">
        <v>3152</v>
      </c>
      <c r="Q1799" t="s">
        <v>3153</v>
      </c>
      <c r="R1799" t="s">
        <v>3520</v>
      </c>
      <c r="S1799" t="s">
        <v>2948</v>
      </c>
      <c r="T1799">
        <v>41101</v>
      </c>
      <c r="U1799" t="s">
        <v>2861</v>
      </c>
      <c r="V1799" t="s">
        <v>3154</v>
      </c>
      <c r="W1799" t="s">
        <v>3460</v>
      </c>
      <c r="X1799" t="s">
        <v>2857</v>
      </c>
    </row>
    <row r="1800" spans="1:24" hidden="1" x14ac:dyDescent="0.25">
      <c r="A1800">
        <v>10304</v>
      </c>
      <c r="B1800">
        <v>23</v>
      </c>
      <c r="C1800" s="2">
        <v>30.2</v>
      </c>
      <c r="D1800" s="3">
        <v>16</v>
      </c>
      <c r="E1800" s="4">
        <f>Table1[[#This Row],[PRICEEACH]]*Table1[[#This Row],[QUANTITYORDERED]]</f>
        <v>694.6</v>
      </c>
      <c r="F1800" s="1">
        <v>38270</v>
      </c>
      <c r="G1800" s="12" t="s">
        <v>2848</v>
      </c>
      <c r="H1800">
        <v>4</v>
      </c>
      <c r="I1800">
        <v>10</v>
      </c>
      <c r="J1800" s="3">
        <v>2004</v>
      </c>
      <c r="K1800" s="3" t="s">
        <v>3468</v>
      </c>
      <c r="L1800">
        <v>33</v>
      </c>
      <c r="M1800" t="s">
        <v>3232</v>
      </c>
      <c r="N1800" t="s">
        <v>3360</v>
      </c>
      <c r="O1800" s="10" t="s">
        <v>3006</v>
      </c>
      <c r="P1800" t="s">
        <v>3007</v>
      </c>
      <c r="Q1800" t="s">
        <v>3008</v>
      </c>
      <c r="R1800" t="s">
        <v>3482</v>
      </c>
      <c r="S1800" t="s">
        <v>2860</v>
      </c>
      <c r="T1800">
        <v>78000</v>
      </c>
      <c r="U1800" t="s">
        <v>2861</v>
      </c>
      <c r="V1800" t="s">
        <v>3009</v>
      </c>
      <c r="W1800" t="s">
        <v>2866</v>
      </c>
      <c r="X1800" t="s">
        <v>2857</v>
      </c>
    </row>
    <row r="1801" spans="1:24" hidden="1" x14ac:dyDescent="0.25">
      <c r="A1801">
        <v>10304</v>
      </c>
      <c r="B1801">
        <v>24</v>
      </c>
      <c r="C1801" s="2">
        <v>64.959999999999994</v>
      </c>
      <c r="D1801" s="3">
        <v>9</v>
      </c>
      <c r="E1801" s="4">
        <f>Table1[[#This Row],[PRICEEACH]]*Table1[[#This Row],[QUANTITYORDERED]]</f>
        <v>1559.04</v>
      </c>
      <c r="F1801" s="1">
        <v>38270</v>
      </c>
      <c r="G1801" s="12" t="s">
        <v>2848</v>
      </c>
      <c r="H1801">
        <v>4</v>
      </c>
      <c r="I1801">
        <v>10</v>
      </c>
      <c r="J1801" s="3">
        <v>2004</v>
      </c>
      <c r="K1801" s="3" t="s">
        <v>3468</v>
      </c>
      <c r="L1801">
        <v>62</v>
      </c>
      <c r="M1801" t="s">
        <v>3206</v>
      </c>
      <c r="N1801" t="s">
        <v>3360</v>
      </c>
      <c r="O1801" s="10" t="s">
        <v>3006</v>
      </c>
      <c r="P1801" t="s">
        <v>3007</v>
      </c>
      <c r="Q1801" t="s">
        <v>3008</v>
      </c>
      <c r="R1801" t="s">
        <v>3482</v>
      </c>
      <c r="S1801" t="s">
        <v>2860</v>
      </c>
      <c r="T1801">
        <v>78000</v>
      </c>
      <c r="U1801" t="s">
        <v>2861</v>
      </c>
      <c r="V1801" t="s">
        <v>3009</v>
      </c>
      <c r="W1801" t="s">
        <v>2866</v>
      </c>
      <c r="X1801" t="s">
        <v>2857</v>
      </c>
    </row>
    <row r="1802" spans="1:24" hidden="1" x14ac:dyDescent="0.25">
      <c r="A1802">
        <v>10304</v>
      </c>
      <c r="B1802">
        <v>34</v>
      </c>
      <c r="C1802" s="2">
        <v>49.3</v>
      </c>
      <c r="D1802" s="3">
        <v>4</v>
      </c>
      <c r="E1802" s="4">
        <f>Table1[[#This Row],[PRICEEACH]]*Table1[[#This Row],[QUANTITYORDERED]]</f>
        <v>1676.1999999999998</v>
      </c>
      <c r="F1802" s="1">
        <v>38270</v>
      </c>
      <c r="G1802" s="12" t="s">
        <v>2848</v>
      </c>
      <c r="H1802">
        <v>4</v>
      </c>
      <c r="I1802">
        <v>10</v>
      </c>
      <c r="J1802" s="3">
        <v>2004</v>
      </c>
      <c r="K1802" s="3" t="s">
        <v>3468</v>
      </c>
      <c r="L1802">
        <v>50</v>
      </c>
      <c r="M1802" t="s">
        <v>3224</v>
      </c>
      <c r="N1802" t="s">
        <v>3360</v>
      </c>
      <c r="O1802" s="10" t="s">
        <v>3006</v>
      </c>
      <c r="P1802" t="s">
        <v>3007</v>
      </c>
      <c r="Q1802" t="s">
        <v>3008</v>
      </c>
      <c r="R1802" t="s">
        <v>3482</v>
      </c>
      <c r="S1802" t="s">
        <v>2860</v>
      </c>
      <c r="T1802">
        <v>78000</v>
      </c>
      <c r="U1802" t="s">
        <v>2861</v>
      </c>
      <c r="V1802" t="s">
        <v>3009</v>
      </c>
      <c r="W1802" t="s">
        <v>2866</v>
      </c>
      <c r="X1802" t="s">
        <v>2857</v>
      </c>
    </row>
    <row r="1803" spans="1:24" hidden="1" x14ac:dyDescent="0.25">
      <c r="A1803">
        <v>10304</v>
      </c>
      <c r="B1803">
        <v>44</v>
      </c>
      <c r="C1803" s="2">
        <v>39.42</v>
      </c>
      <c r="D1803" s="3">
        <v>15</v>
      </c>
      <c r="E1803" s="4">
        <f>Table1[[#This Row],[PRICEEACH]]*Table1[[#This Row],[QUANTITYORDERED]]</f>
        <v>1734.48</v>
      </c>
      <c r="F1803" s="1">
        <v>38270</v>
      </c>
      <c r="G1803" s="12" t="s">
        <v>2848</v>
      </c>
      <c r="H1803">
        <v>4</v>
      </c>
      <c r="I1803">
        <v>10</v>
      </c>
      <c r="J1803" s="3">
        <v>2004</v>
      </c>
      <c r="K1803" s="3" t="s">
        <v>3468</v>
      </c>
      <c r="L1803">
        <v>44</v>
      </c>
      <c r="M1803" t="s">
        <v>3235</v>
      </c>
      <c r="N1803" t="s">
        <v>3360</v>
      </c>
      <c r="O1803" s="10" t="s">
        <v>3006</v>
      </c>
      <c r="P1803" t="s">
        <v>3007</v>
      </c>
      <c r="Q1803" t="s">
        <v>3008</v>
      </c>
      <c r="R1803" t="s">
        <v>3482</v>
      </c>
      <c r="S1803" t="s">
        <v>2860</v>
      </c>
      <c r="T1803">
        <v>78000</v>
      </c>
      <c r="U1803" t="s">
        <v>2861</v>
      </c>
      <c r="V1803" t="s">
        <v>3009</v>
      </c>
      <c r="W1803" t="s">
        <v>2866</v>
      </c>
      <c r="X1803" t="s">
        <v>2857</v>
      </c>
    </row>
    <row r="1804" spans="1:24" hidden="1" x14ac:dyDescent="0.25">
      <c r="A1804">
        <v>10304</v>
      </c>
      <c r="B1804">
        <v>37</v>
      </c>
      <c r="C1804" s="2">
        <v>48.52</v>
      </c>
      <c r="D1804" s="3">
        <v>12</v>
      </c>
      <c r="E1804" s="4">
        <f>Table1[[#This Row],[PRICEEACH]]*Table1[[#This Row],[QUANTITYORDERED]]</f>
        <v>1795.24</v>
      </c>
      <c r="F1804" s="1">
        <v>38270</v>
      </c>
      <c r="G1804" s="12" t="s">
        <v>2848</v>
      </c>
      <c r="H1804">
        <v>4</v>
      </c>
      <c r="I1804">
        <v>10</v>
      </c>
      <c r="J1804" s="3">
        <v>2004</v>
      </c>
      <c r="K1804" s="3" t="s">
        <v>3468</v>
      </c>
      <c r="L1804">
        <v>53</v>
      </c>
      <c r="M1804" t="s">
        <v>3179</v>
      </c>
      <c r="N1804" t="s">
        <v>3360</v>
      </c>
      <c r="O1804" s="10" t="s">
        <v>3006</v>
      </c>
      <c r="P1804" t="s">
        <v>3007</v>
      </c>
      <c r="Q1804" t="s">
        <v>3008</v>
      </c>
      <c r="R1804" t="s">
        <v>3482</v>
      </c>
      <c r="S1804" t="s">
        <v>2860</v>
      </c>
      <c r="T1804">
        <v>78000</v>
      </c>
      <c r="U1804" t="s">
        <v>2861</v>
      </c>
      <c r="V1804" t="s">
        <v>3009</v>
      </c>
      <c r="W1804" t="s">
        <v>2866</v>
      </c>
      <c r="X1804" t="s">
        <v>2857</v>
      </c>
    </row>
    <row r="1805" spans="1:24" hidden="1" x14ac:dyDescent="0.25">
      <c r="A1805">
        <v>10304</v>
      </c>
      <c r="B1805">
        <v>20</v>
      </c>
      <c r="C1805" s="2">
        <v>100</v>
      </c>
      <c r="D1805" s="3">
        <v>14</v>
      </c>
      <c r="E1805" s="4">
        <f>Table1[[#This Row],[PRICEEACH]]*Table1[[#This Row],[QUANTITYORDERED]]</f>
        <v>2000</v>
      </c>
      <c r="F1805" s="1">
        <v>38270</v>
      </c>
      <c r="G1805" s="12" t="s">
        <v>2848</v>
      </c>
      <c r="H1805">
        <v>4</v>
      </c>
      <c r="I1805">
        <v>10</v>
      </c>
      <c r="J1805" s="3">
        <v>2004</v>
      </c>
      <c r="K1805" s="3" t="s">
        <v>3468</v>
      </c>
      <c r="L1805">
        <v>168</v>
      </c>
      <c r="M1805" t="s">
        <v>3203</v>
      </c>
      <c r="N1805" t="s">
        <v>3360</v>
      </c>
      <c r="O1805" s="10" t="s">
        <v>3006</v>
      </c>
      <c r="P1805" t="s">
        <v>3007</v>
      </c>
      <c r="Q1805" t="s">
        <v>3008</v>
      </c>
      <c r="R1805" t="s">
        <v>3482</v>
      </c>
      <c r="S1805" t="s">
        <v>2860</v>
      </c>
      <c r="T1805">
        <v>78000</v>
      </c>
      <c r="U1805" t="s">
        <v>2861</v>
      </c>
      <c r="V1805" t="s">
        <v>3009</v>
      </c>
      <c r="W1805" t="s">
        <v>2866</v>
      </c>
      <c r="X1805" t="s">
        <v>2867</v>
      </c>
    </row>
    <row r="1806" spans="1:24" hidden="1" x14ac:dyDescent="0.25">
      <c r="A1806">
        <v>10304</v>
      </c>
      <c r="B1806">
        <v>26</v>
      </c>
      <c r="C1806" s="2">
        <v>85.87</v>
      </c>
      <c r="D1806" s="3">
        <v>8</v>
      </c>
      <c r="E1806" s="4">
        <f>Table1[[#This Row],[PRICEEACH]]*Table1[[#This Row],[QUANTITYORDERED]]</f>
        <v>2232.62</v>
      </c>
      <c r="F1806" s="1">
        <v>38270</v>
      </c>
      <c r="G1806" s="12" t="s">
        <v>2848</v>
      </c>
      <c r="H1806">
        <v>4</v>
      </c>
      <c r="I1806">
        <v>10</v>
      </c>
      <c r="J1806" s="3">
        <v>2004</v>
      </c>
      <c r="K1806" s="3" t="s">
        <v>3468</v>
      </c>
      <c r="L1806">
        <v>104</v>
      </c>
      <c r="M1806" t="s">
        <v>3209</v>
      </c>
      <c r="N1806" t="s">
        <v>3360</v>
      </c>
      <c r="O1806" s="10" t="s">
        <v>3006</v>
      </c>
      <c r="P1806" t="s">
        <v>3007</v>
      </c>
      <c r="Q1806" t="s">
        <v>3008</v>
      </c>
      <c r="R1806" t="s">
        <v>3482</v>
      </c>
      <c r="S1806" t="s">
        <v>2860</v>
      </c>
      <c r="T1806">
        <v>78000</v>
      </c>
      <c r="U1806" t="s">
        <v>2861</v>
      </c>
      <c r="V1806" t="s">
        <v>3009</v>
      </c>
      <c r="W1806" t="s">
        <v>2866</v>
      </c>
      <c r="X1806" t="s">
        <v>2857</v>
      </c>
    </row>
    <row r="1807" spans="1:24" hidden="1" x14ac:dyDescent="0.25">
      <c r="A1807">
        <v>10304</v>
      </c>
      <c r="B1807">
        <v>24</v>
      </c>
      <c r="C1807" s="2">
        <v>100</v>
      </c>
      <c r="D1807" s="3">
        <v>17</v>
      </c>
      <c r="E1807" s="4">
        <f>Table1[[#This Row],[PRICEEACH]]*Table1[[#This Row],[QUANTITYORDERED]]</f>
        <v>2400</v>
      </c>
      <c r="F1807" s="1">
        <v>38270</v>
      </c>
      <c r="G1807" s="12" t="s">
        <v>2848</v>
      </c>
      <c r="H1807">
        <v>4</v>
      </c>
      <c r="I1807">
        <v>10</v>
      </c>
      <c r="J1807" s="3">
        <v>2004</v>
      </c>
      <c r="K1807" s="3" t="s">
        <v>3468</v>
      </c>
      <c r="L1807">
        <v>127</v>
      </c>
      <c r="M1807" t="s">
        <v>3199</v>
      </c>
      <c r="N1807" t="s">
        <v>3360</v>
      </c>
      <c r="O1807" s="10" t="s">
        <v>3006</v>
      </c>
      <c r="P1807" t="s">
        <v>3007</v>
      </c>
      <c r="Q1807" t="s">
        <v>3008</v>
      </c>
      <c r="R1807" t="s">
        <v>3482</v>
      </c>
      <c r="S1807" t="s">
        <v>2860</v>
      </c>
      <c r="T1807">
        <v>78000</v>
      </c>
      <c r="U1807" t="s">
        <v>2861</v>
      </c>
      <c r="V1807" t="s">
        <v>3009</v>
      </c>
      <c r="W1807" t="s">
        <v>2866</v>
      </c>
      <c r="X1807" t="s">
        <v>2857</v>
      </c>
    </row>
    <row r="1808" spans="1:24" hidden="1" x14ac:dyDescent="0.25">
      <c r="A1808">
        <v>10304</v>
      </c>
      <c r="B1808">
        <v>36</v>
      </c>
      <c r="C1808" s="2">
        <v>73.040000000000006</v>
      </c>
      <c r="D1808" s="3">
        <v>2</v>
      </c>
      <c r="E1808" s="4">
        <f>Table1[[#This Row],[PRICEEACH]]*Table1[[#This Row],[QUANTITYORDERED]]</f>
        <v>2629.44</v>
      </c>
      <c r="F1808" s="1">
        <v>38270</v>
      </c>
      <c r="G1808" s="12" t="s">
        <v>2848</v>
      </c>
      <c r="H1808">
        <v>4</v>
      </c>
      <c r="I1808">
        <v>10</v>
      </c>
      <c r="J1808" s="3">
        <v>2004</v>
      </c>
      <c r="K1808" s="3" t="s">
        <v>3454</v>
      </c>
      <c r="L1808">
        <v>64</v>
      </c>
      <c r="M1808" t="s">
        <v>3261</v>
      </c>
      <c r="N1808" t="s">
        <v>3360</v>
      </c>
      <c r="O1808" s="10" t="s">
        <v>3006</v>
      </c>
      <c r="P1808" t="s">
        <v>3007</v>
      </c>
      <c r="Q1808" t="s">
        <v>3008</v>
      </c>
      <c r="R1808" t="s">
        <v>3482</v>
      </c>
      <c r="S1808" t="s">
        <v>2860</v>
      </c>
      <c r="T1808">
        <v>78000</v>
      </c>
      <c r="U1808" t="s">
        <v>2861</v>
      </c>
      <c r="V1808" t="s">
        <v>3009</v>
      </c>
      <c r="W1808" t="s">
        <v>2866</v>
      </c>
      <c r="X1808" t="s">
        <v>2857</v>
      </c>
    </row>
    <row r="1809" spans="1:24" hidden="1" x14ac:dyDescent="0.25">
      <c r="A1809">
        <v>10304</v>
      </c>
      <c r="B1809">
        <v>33</v>
      </c>
      <c r="C1809" s="2">
        <v>100</v>
      </c>
      <c r="D1809" s="3">
        <v>10</v>
      </c>
      <c r="E1809" s="4">
        <f>Table1[[#This Row],[PRICEEACH]]*Table1[[#This Row],[QUANTITYORDERED]]</f>
        <v>3300</v>
      </c>
      <c r="F1809" s="1">
        <v>38270</v>
      </c>
      <c r="G1809" s="12" t="s">
        <v>2848</v>
      </c>
      <c r="H1809">
        <v>4</v>
      </c>
      <c r="I1809">
        <v>10</v>
      </c>
      <c r="J1809" s="3">
        <v>2004</v>
      </c>
      <c r="K1809" s="3" t="s">
        <v>3468</v>
      </c>
      <c r="L1809">
        <v>97</v>
      </c>
      <c r="M1809" t="s">
        <v>3253</v>
      </c>
      <c r="N1809" t="s">
        <v>3360</v>
      </c>
      <c r="O1809" s="10" t="s">
        <v>3006</v>
      </c>
      <c r="P1809" t="s">
        <v>3007</v>
      </c>
      <c r="Q1809" t="s">
        <v>3008</v>
      </c>
      <c r="R1809" t="s">
        <v>3482</v>
      </c>
      <c r="S1809" t="s">
        <v>2860</v>
      </c>
      <c r="T1809">
        <v>78000</v>
      </c>
      <c r="U1809" t="s">
        <v>2861</v>
      </c>
      <c r="V1809" t="s">
        <v>3009</v>
      </c>
      <c r="W1809" t="s">
        <v>2866</v>
      </c>
      <c r="X1809" t="s">
        <v>2867</v>
      </c>
    </row>
    <row r="1810" spans="1:24" hidden="1" x14ac:dyDescent="0.25">
      <c r="A1810">
        <v>10304</v>
      </c>
      <c r="B1810">
        <v>37</v>
      </c>
      <c r="C1810" s="2">
        <v>95.55</v>
      </c>
      <c r="D1810" s="3">
        <v>13</v>
      </c>
      <c r="E1810" s="4">
        <f>Table1[[#This Row],[PRICEEACH]]*Table1[[#This Row],[QUANTITYORDERED]]</f>
        <v>3535.35</v>
      </c>
      <c r="F1810" s="1">
        <v>38270</v>
      </c>
      <c r="G1810" s="12" t="s">
        <v>2848</v>
      </c>
      <c r="H1810">
        <v>4</v>
      </c>
      <c r="I1810">
        <v>10</v>
      </c>
      <c r="J1810" s="3">
        <v>2004</v>
      </c>
      <c r="K1810" s="3" t="s">
        <v>3468</v>
      </c>
      <c r="L1810">
        <v>102</v>
      </c>
      <c r="M1810" t="s">
        <v>3170</v>
      </c>
      <c r="N1810" t="s">
        <v>3360</v>
      </c>
      <c r="O1810" s="10" t="s">
        <v>3006</v>
      </c>
      <c r="P1810" t="s">
        <v>3007</v>
      </c>
      <c r="Q1810" t="s">
        <v>3008</v>
      </c>
      <c r="R1810" t="s">
        <v>3482</v>
      </c>
      <c r="S1810" t="s">
        <v>2860</v>
      </c>
      <c r="T1810">
        <v>78000</v>
      </c>
      <c r="U1810" t="s">
        <v>2861</v>
      </c>
      <c r="V1810" t="s">
        <v>3009</v>
      </c>
      <c r="W1810" t="s">
        <v>2866</v>
      </c>
      <c r="X1810" t="s">
        <v>2867</v>
      </c>
    </row>
    <row r="1811" spans="1:24" hidden="1" x14ac:dyDescent="0.25">
      <c r="A1811">
        <v>10304</v>
      </c>
      <c r="B1811">
        <v>38</v>
      </c>
      <c r="C1811" s="2">
        <v>100</v>
      </c>
      <c r="D1811" s="3">
        <v>11</v>
      </c>
      <c r="E1811" s="4">
        <f>Table1[[#This Row],[PRICEEACH]]*Table1[[#This Row],[QUANTITYORDERED]]</f>
        <v>3800</v>
      </c>
      <c r="F1811" s="1">
        <v>38270</v>
      </c>
      <c r="G1811" s="12" t="s">
        <v>2848</v>
      </c>
      <c r="H1811">
        <v>4</v>
      </c>
      <c r="I1811">
        <v>10</v>
      </c>
      <c r="J1811" s="3">
        <v>2004</v>
      </c>
      <c r="K1811" s="3" t="s">
        <v>3468</v>
      </c>
      <c r="L1811">
        <v>99</v>
      </c>
      <c r="M1811" t="s">
        <v>3215</v>
      </c>
      <c r="N1811" t="s">
        <v>3360</v>
      </c>
      <c r="O1811" s="10" t="s">
        <v>3006</v>
      </c>
      <c r="P1811" t="s">
        <v>3007</v>
      </c>
      <c r="Q1811" t="s">
        <v>3008</v>
      </c>
      <c r="R1811" t="s">
        <v>3482</v>
      </c>
      <c r="S1811" t="s">
        <v>2860</v>
      </c>
      <c r="T1811">
        <v>78000</v>
      </c>
      <c r="U1811" t="s">
        <v>2861</v>
      </c>
      <c r="V1811" t="s">
        <v>3009</v>
      </c>
      <c r="W1811" t="s">
        <v>2866</v>
      </c>
      <c r="X1811" t="s">
        <v>2867</v>
      </c>
    </row>
    <row r="1812" spans="1:24" hidden="1" x14ac:dyDescent="0.25">
      <c r="A1812">
        <v>10304</v>
      </c>
      <c r="B1812">
        <v>39</v>
      </c>
      <c r="C1812" s="2">
        <v>100</v>
      </c>
      <c r="D1812" s="3">
        <v>3</v>
      </c>
      <c r="E1812" s="4">
        <f>Table1[[#This Row],[PRICEEACH]]*Table1[[#This Row],[QUANTITYORDERED]]</f>
        <v>3900</v>
      </c>
      <c r="F1812" s="1">
        <v>38270</v>
      </c>
      <c r="G1812" s="12" t="s">
        <v>2848</v>
      </c>
      <c r="H1812">
        <v>4</v>
      </c>
      <c r="I1812">
        <v>10</v>
      </c>
      <c r="J1812" s="3">
        <v>2004</v>
      </c>
      <c r="K1812" s="3" t="s">
        <v>3454</v>
      </c>
      <c r="L1812">
        <v>136</v>
      </c>
      <c r="M1812" t="s">
        <v>3141</v>
      </c>
      <c r="N1812" t="s">
        <v>3360</v>
      </c>
      <c r="O1812" s="10" t="s">
        <v>3006</v>
      </c>
      <c r="P1812" t="s">
        <v>3007</v>
      </c>
      <c r="Q1812" t="s">
        <v>3008</v>
      </c>
      <c r="R1812" t="s">
        <v>3482</v>
      </c>
      <c r="S1812" t="s">
        <v>2860</v>
      </c>
      <c r="T1812">
        <v>78000</v>
      </c>
      <c r="U1812" t="s">
        <v>2861</v>
      </c>
      <c r="V1812" t="s">
        <v>3009</v>
      </c>
      <c r="W1812" t="s">
        <v>2866</v>
      </c>
      <c r="X1812" t="s">
        <v>2867</v>
      </c>
    </row>
    <row r="1813" spans="1:24" hidden="1" x14ac:dyDescent="0.25">
      <c r="A1813">
        <v>10304</v>
      </c>
      <c r="B1813">
        <v>40</v>
      </c>
      <c r="C1813" s="2">
        <v>100</v>
      </c>
      <c r="D1813" s="3">
        <v>1</v>
      </c>
      <c r="E1813" s="4">
        <f>Table1[[#This Row],[PRICEEACH]]*Table1[[#This Row],[QUANTITYORDERED]]</f>
        <v>4000</v>
      </c>
      <c r="F1813" s="1">
        <v>38270</v>
      </c>
      <c r="G1813" s="12" t="s">
        <v>2848</v>
      </c>
      <c r="H1813">
        <v>4</v>
      </c>
      <c r="I1813">
        <v>10</v>
      </c>
      <c r="J1813" s="3">
        <v>2004</v>
      </c>
      <c r="K1813" s="3" t="s">
        <v>3331</v>
      </c>
      <c r="L1813">
        <v>101</v>
      </c>
      <c r="M1813" t="s">
        <v>3274</v>
      </c>
      <c r="N1813" t="s">
        <v>3360</v>
      </c>
      <c r="O1813" s="10" t="s">
        <v>3006</v>
      </c>
      <c r="P1813" t="s">
        <v>3007</v>
      </c>
      <c r="Q1813" t="s">
        <v>3008</v>
      </c>
      <c r="R1813" t="s">
        <v>3482</v>
      </c>
      <c r="S1813" t="s">
        <v>2860</v>
      </c>
      <c r="T1813">
        <v>78000</v>
      </c>
      <c r="U1813" t="s">
        <v>2861</v>
      </c>
      <c r="V1813" t="s">
        <v>3009</v>
      </c>
      <c r="W1813" t="s">
        <v>2866</v>
      </c>
      <c r="X1813" t="s">
        <v>2867</v>
      </c>
    </row>
    <row r="1814" spans="1:24" hidden="1" x14ac:dyDescent="0.25">
      <c r="A1814">
        <v>10304</v>
      </c>
      <c r="B1814">
        <v>46</v>
      </c>
      <c r="C1814" s="2">
        <v>98</v>
      </c>
      <c r="D1814" s="3">
        <v>5</v>
      </c>
      <c r="E1814" s="4">
        <f>Table1[[#This Row],[PRICEEACH]]*Table1[[#This Row],[QUANTITYORDERED]]</f>
        <v>4508</v>
      </c>
      <c r="F1814" s="1">
        <v>38270</v>
      </c>
      <c r="G1814" s="12" t="s">
        <v>2848</v>
      </c>
      <c r="H1814">
        <v>4</v>
      </c>
      <c r="I1814">
        <v>10</v>
      </c>
      <c r="J1814" s="3">
        <v>2004</v>
      </c>
      <c r="K1814" s="3" t="s">
        <v>3454</v>
      </c>
      <c r="L1814">
        <v>116</v>
      </c>
      <c r="M1814" t="s">
        <v>3162</v>
      </c>
      <c r="N1814" t="s">
        <v>3360</v>
      </c>
      <c r="O1814" s="10" t="s">
        <v>3006</v>
      </c>
      <c r="P1814" t="s">
        <v>3007</v>
      </c>
      <c r="Q1814" t="s">
        <v>3008</v>
      </c>
      <c r="R1814" t="s">
        <v>3482</v>
      </c>
      <c r="S1814" t="s">
        <v>2860</v>
      </c>
      <c r="T1814">
        <v>78000</v>
      </c>
      <c r="U1814" t="s">
        <v>2861</v>
      </c>
      <c r="V1814" t="s">
        <v>3009</v>
      </c>
      <c r="W1814" t="s">
        <v>2866</v>
      </c>
      <c r="X1814" t="s">
        <v>2867</v>
      </c>
    </row>
    <row r="1815" spans="1:24" hidden="1" x14ac:dyDescent="0.25">
      <c r="A1815">
        <v>10304</v>
      </c>
      <c r="B1815">
        <v>46</v>
      </c>
      <c r="C1815" s="2">
        <v>100</v>
      </c>
      <c r="D1815" s="3">
        <v>7</v>
      </c>
      <c r="E1815" s="4">
        <f>Table1[[#This Row],[PRICEEACH]]*Table1[[#This Row],[QUANTITYORDERED]]</f>
        <v>4600</v>
      </c>
      <c r="F1815" s="1">
        <v>38270</v>
      </c>
      <c r="G1815" s="12" t="s">
        <v>2848</v>
      </c>
      <c r="H1815">
        <v>4</v>
      </c>
      <c r="I1815">
        <v>10</v>
      </c>
      <c r="J1815" s="3">
        <v>2004</v>
      </c>
      <c r="K1815" s="3" t="s">
        <v>3468</v>
      </c>
      <c r="L1815">
        <v>101</v>
      </c>
      <c r="M1815" t="s">
        <v>3205</v>
      </c>
      <c r="N1815" t="s">
        <v>3360</v>
      </c>
      <c r="O1815" s="10" t="s">
        <v>3006</v>
      </c>
      <c r="P1815" t="s">
        <v>3007</v>
      </c>
      <c r="Q1815" t="s">
        <v>3008</v>
      </c>
      <c r="R1815" t="s">
        <v>3482</v>
      </c>
      <c r="S1815" t="s">
        <v>2860</v>
      </c>
      <c r="T1815">
        <v>78000</v>
      </c>
      <c r="U1815" t="s">
        <v>2861</v>
      </c>
      <c r="V1815" t="s">
        <v>3009</v>
      </c>
      <c r="W1815" t="s">
        <v>2866</v>
      </c>
      <c r="X1815" t="s">
        <v>2867</v>
      </c>
    </row>
    <row r="1816" spans="1:24" hidden="1" x14ac:dyDescent="0.25">
      <c r="A1816">
        <v>10304</v>
      </c>
      <c r="B1816">
        <v>47</v>
      </c>
      <c r="C1816" s="2">
        <v>100</v>
      </c>
      <c r="D1816" s="3">
        <v>6</v>
      </c>
      <c r="E1816" s="4">
        <f>Table1[[#This Row],[PRICEEACH]]*Table1[[#This Row],[QUANTITYORDERED]]</f>
        <v>4700</v>
      </c>
      <c r="F1816" s="1">
        <v>38270</v>
      </c>
      <c r="G1816" s="12" t="s">
        <v>2848</v>
      </c>
      <c r="H1816">
        <v>4</v>
      </c>
      <c r="I1816">
        <v>10</v>
      </c>
      <c r="J1816" s="3">
        <v>2004</v>
      </c>
      <c r="K1816" s="3" t="s">
        <v>3331</v>
      </c>
      <c r="L1816">
        <v>214</v>
      </c>
      <c r="M1816" t="s">
        <v>2951</v>
      </c>
      <c r="N1816" t="s">
        <v>3360</v>
      </c>
      <c r="O1816" s="10" t="s">
        <v>3006</v>
      </c>
      <c r="P1816" t="s">
        <v>3007</v>
      </c>
      <c r="Q1816" t="s">
        <v>3008</v>
      </c>
      <c r="R1816" t="s">
        <v>3482</v>
      </c>
      <c r="S1816" t="s">
        <v>2860</v>
      </c>
      <c r="T1816">
        <v>78000</v>
      </c>
      <c r="U1816" t="s">
        <v>2861</v>
      </c>
      <c r="V1816" t="s">
        <v>3009</v>
      </c>
      <c r="W1816" t="s">
        <v>2866</v>
      </c>
      <c r="X1816" t="s">
        <v>2931</v>
      </c>
    </row>
    <row r="1817" spans="1:24" hidden="1" x14ac:dyDescent="0.25">
      <c r="A1817">
        <v>10305</v>
      </c>
      <c r="B1817">
        <v>48</v>
      </c>
      <c r="C1817" s="2">
        <v>31.47</v>
      </c>
      <c r="D1817" s="3">
        <v>6</v>
      </c>
      <c r="E1817" s="4">
        <f>Table1[[#This Row],[PRICEEACH]]*Table1[[#This Row],[QUANTITYORDERED]]</f>
        <v>1510.56</v>
      </c>
      <c r="F1817" s="1">
        <v>38270</v>
      </c>
      <c r="G1817" s="12" t="s">
        <v>2848</v>
      </c>
      <c r="H1817">
        <v>4</v>
      </c>
      <c r="I1817">
        <v>10</v>
      </c>
      <c r="J1817" s="3">
        <v>2004</v>
      </c>
      <c r="K1817" s="3" t="s">
        <v>3331</v>
      </c>
      <c r="L1817">
        <v>35</v>
      </c>
      <c r="M1817" t="s">
        <v>3239</v>
      </c>
      <c r="N1817" t="s">
        <v>3311</v>
      </c>
      <c r="O1817" s="10">
        <v>6175558555</v>
      </c>
      <c r="P1817" t="s">
        <v>3312</v>
      </c>
      <c r="Q1817" t="s">
        <v>2911</v>
      </c>
      <c r="R1817" t="s">
        <v>2912</v>
      </c>
      <c r="S1817" t="s">
        <v>2853</v>
      </c>
      <c r="T1817">
        <v>51247</v>
      </c>
      <c r="U1817" t="s">
        <v>2854</v>
      </c>
      <c r="V1817" t="s">
        <v>2913</v>
      </c>
      <c r="W1817" t="s">
        <v>2914</v>
      </c>
      <c r="X1817" t="s">
        <v>2857</v>
      </c>
    </row>
    <row r="1818" spans="1:24" hidden="1" x14ac:dyDescent="0.25">
      <c r="A1818">
        <v>10305</v>
      </c>
      <c r="B1818">
        <v>22</v>
      </c>
      <c r="C1818" s="2">
        <v>99.29</v>
      </c>
      <c r="D1818" s="3">
        <v>14</v>
      </c>
      <c r="E1818" s="4">
        <f>Table1[[#This Row],[PRICEEACH]]*Table1[[#This Row],[QUANTITYORDERED]]</f>
        <v>2184.38</v>
      </c>
      <c r="F1818" s="1">
        <v>38270</v>
      </c>
      <c r="G1818" s="12" t="s">
        <v>2848</v>
      </c>
      <c r="H1818">
        <v>4</v>
      </c>
      <c r="I1818">
        <v>10</v>
      </c>
      <c r="J1818" s="3">
        <v>2004</v>
      </c>
      <c r="K1818" s="3" t="s">
        <v>3454</v>
      </c>
      <c r="L1818">
        <v>121</v>
      </c>
      <c r="M1818" t="s">
        <v>3223</v>
      </c>
      <c r="N1818" t="s">
        <v>3311</v>
      </c>
      <c r="O1818" s="10">
        <v>6175558555</v>
      </c>
      <c r="P1818" t="s">
        <v>3312</v>
      </c>
      <c r="Q1818" t="s">
        <v>2911</v>
      </c>
      <c r="R1818" t="s">
        <v>2912</v>
      </c>
      <c r="S1818" t="s">
        <v>2853</v>
      </c>
      <c r="T1818">
        <v>51247</v>
      </c>
      <c r="U1818" t="s">
        <v>2854</v>
      </c>
      <c r="V1818" t="s">
        <v>2913</v>
      </c>
      <c r="W1818" t="s">
        <v>2914</v>
      </c>
      <c r="X1818" t="s">
        <v>2857</v>
      </c>
    </row>
    <row r="1819" spans="1:24" hidden="1" x14ac:dyDescent="0.25">
      <c r="A1819">
        <v>10305</v>
      </c>
      <c r="B1819">
        <v>41</v>
      </c>
      <c r="C1819" s="2">
        <v>53.48</v>
      </c>
      <c r="D1819" s="3">
        <v>11</v>
      </c>
      <c r="E1819" s="4">
        <f>Table1[[#This Row],[PRICEEACH]]*Table1[[#This Row],[QUANTITYORDERED]]</f>
        <v>2192.6799999999998</v>
      </c>
      <c r="F1819" s="1">
        <v>38270</v>
      </c>
      <c r="G1819" s="12" t="s">
        <v>2848</v>
      </c>
      <c r="H1819">
        <v>4</v>
      </c>
      <c r="I1819">
        <v>10</v>
      </c>
      <c r="J1819" s="3">
        <v>2004</v>
      </c>
      <c r="K1819" s="3" t="s">
        <v>3454</v>
      </c>
      <c r="L1819">
        <v>60</v>
      </c>
      <c r="M1819" t="s">
        <v>3200</v>
      </c>
      <c r="N1819" t="s">
        <v>3311</v>
      </c>
      <c r="O1819" s="10">
        <v>6175558555</v>
      </c>
      <c r="P1819" t="s">
        <v>3312</v>
      </c>
      <c r="Q1819" t="s">
        <v>2911</v>
      </c>
      <c r="R1819" t="s">
        <v>2912</v>
      </c>
      <c r="S1819" t="s">
        <v>2853</v>
      </c>
      <c r="T1819">
        <v>51247</v>
      </c>
      <c r="U1819" t="s">
        <v>2854</v>
      </c>
      <c r="V1819" t="s">
        <v>2913</v>
      </c>
      <c r="W1819" t="s">
        <v>2914</v>
      </c>
      <c r="X1819" t="s">
        <v>2857</v>
      </c>
    </row>
    <row r="1820" spans="1:24" hidden="1" x14ac:dyDescent="0.25">
      <c r="A1820">
        <v>10305</v>
      </c>
      <c r="B1820">
        <v>40</v>
      </c>
      <c r="C1820" s="2">
        <v>57.9</v>
      </c>
      <c r="D1820" s="3">
        <v>7</v>
      </c>
      <c r="E1820" s="4">
        <f>Table1[[#This Row],[PRICEEACH]]*Table1[[#This Row],[QUANTITYORDERED]]</f>
        <v>2316</v>
      </c>
      <c r="F1820" s="1">
        <v>38270</v>
      </c>
      <c r="G1820" s="12" t="s">
        <v>2848</v>
      </c>
      <c r="H1820">
        <v>4</v>
      </c>
      <c r="I1820">
        <v>10</v>
      </c>
      <c r="J1820" s="3">
        <v>2004</v>
      </c>
      <c r="K1820" s="3" t="s">
        <v>3454</v>
      </c>
      <c r="L1820">
        <v>54</v>
      </c>
      <c r="M1820" t="s">
        <v>3259</v>
      </c>
      <c r="N1820" t="s">
        <v>3311</v>
      </c>
      <c r="O1820" s="10">
        <v>6175558555</v>
      </c>
      <c r="P1820" t="s">
        <v>3312</v>
      </c>
      <c r="Q1820" t="s">
        <v>2911</v>
      </c>
      <c r="R1820" t="s">
        <v>2912</v>
      </c>
      <c r="S1820" t="s">
        <v>2853</v>
      </c>
      <c r="T1820">
        <v>51247</v>
      </c>
      <c r="U1820" t="s">
        <v>2854</v>
      </c>
      <c r="V1820" t="s">
        <v>2913</v>
      </c>
      <c r="W1820" t="s">
        <v>2914</v>
      </c>
      <c r="X1820" t="s">
        <v>2857</v>
      </c>
    </row>
    <row r="1821" spans="1:24" hidden="1" x14ac:dyDescent="0.25">
      <c r="A1821">
        <v>10305</v>
      </c>
      <c r="B1821">
        <v>24</v>
      </c>
      <c r="C1821" s="2">
        <v>100</v>
      </c>
      <c r="D1821" s="3">
        <v>10</v>
      </c>
      <c r="E1821" s="4">
        <f>Table1[[#This Row],[PRICEEACH]]*Table1[[#This Row],[QUANTITYORDERED]]</f>
        <v>2400</v>
      </c>
      <c r="F1821" s="1">
        <v>38270</v>
      </c>
      <c r="G1821" s="12" t="s">
        <v>2848</v>
      </c>
      <c r="H1821">
        <v>4</v>
      </c>
      <c r="I1821">
        <v>10</v>
      </c>
      <c r="J1821" s="3">
        <v>2004</v>
      </c>
      <c r="K1821" s="3" t="s">
        <v>3454</v>
      </c>
      <c r="L1821">
        <v>127</v>
      </c>
      <c r="M1821" t="s">
        <v>3236</v>
      </c>
      <c r="N1821" t="s">
        <v>3311</v>
      </c>
      <c r="O1821" s="10">
        <v>6175558555</v>
      </c>
      <c r="P1821" t="s">
        <v>3312</v>
      </c>
      <c r="Q1821" t="s">
        <v>2911</v>
      </c>
      <c r="R1821" t="s">
        <v>2912</v>
      </c>
      <c r="S1821" t="s">
        <v>2853</v>
      </c>
      <c r="T1821">
        <v>51247</v>
      </c>
      <c r="U1821" t="s">
        <v>2854</v>
      </c>
      <c r="V1821" t="s">
        <v>2913</v>
      </c>
      <c r="W1821" t="s">
        <v>2914</v>
      </c>
      <c r="X1821" t="s">
        <v>2867</v>
      </c>
    </row>
    <row r="1822" spans="1:24" hidden="1" x14ac:dyDescent="0.25">
      <c r="A1822">
        <v>10305</v>
      </c>
      <c r="B1822">
        <v>27</v>
      </c>
      <c r="C1822" s="2">
        <v>100</v>
      </c>
      <c r="D1822" s="3">
        <v>4</v>
      </c>
      <c r="E1822" s="4">
        <f>Table1[[#This Row],[PRICEEACH]]*Table1[[#This Row],[QUANTITYORDERED]]</f>
        <v>2700</v>
      </c>
      <c r="F1822" s="1">
        <v>38270</v>
      </c>
      <c r="G1822" s="12" t="s">
        <v>2848</v>
      </c>
      <c r="H1822">
        <v>4</v>
      </c>
      <c r="I1822">
        <v>10</v>
      </c>
      <c r="J1822" s="3">
        <v>2004</v>
      </c>
      <c r="K1822" s="3" t="s">
        <v>3331</v>
      </c>
      <c r="L1822">
        <v>163</v>
      </c>
      <c r="M1822" t="s">
        <v>3196</v>
      </c>
      <c r="N1822" t="s">
        <v>3311</v>
      </c>
      <c r="O1822" s="10">
        <v>6175558555</v>
      </c>
      <c r="P1822" t="s">
        <v>3312</v>
      </c>
      <c r="Q1822" t="s">
        <v>2911</v>
      </c>
      <c r="R1822" t="s">
        <v>2912</v>
      </c>
      <c r="S1822" t="s">
        <v>2853</v>
      </c>
      <c r="T1822">
        <v>51247</v>
      </c>
      <c r="U1822" t="s">
        <v>2854</v>
      </c>
      <c r="V1822" t="s">
        <v>2913</v>
      </c>
      <c r="W1822" t="s">
        <v>2914</v>
      </c>
      <c r="X1822" t="s">
        <v>2867</v>
      </c>
    </row>
    <row r="1823" spans="1:24" hidden="1" x14ac:dyDescent="0.25">
      <c r="A1823">
        <v>10305</v>
      </c>
      <c r="B1823">
        <v>45</v>
      </c>
      <c r="C1823" s="2">
        <v>61.85</v>
      </c>
      <c r="D1823" s="3">
        <v>2</v>
      </c>
      <c r="E1823" s="4">
        <f>Table1[[#This Row],[PRICEEACH]]*Table1[[#This Row],[QUANTITYORDERED]]</f>
        <v>2783.25</v>
      </c>
      <c r="F1823" s="1">
        <v>38270</v>
      </c>
      <c r="G1823" s="12" t="s">
        <v>2848</v>
      </c>
      <c r="H1823">
        <v>4</v>
      </c>
      <c r="I1823">
        <v>10</v>
      </c>
      <c r="J1823" s="3">
        <v>2004</v>
      </c>
      <c r="K1823" s="3" t="s">
        <v>3331</v>
      </c>
      <c r="L1823">
        <v>57</v>
      </c>
      <c r="M1823" t="s">
        <v>3228</v>
      </c>
      <c r="N1823" t="s">
        <v>3311</v>
      </c>
      <c r="O1823" s="10">
        <v>6175558555</v>
      </c>
      <c r="P1823" t="s">
        <v>3312</v>
      </c>
      <c r="Q1823" t="s">
        <v>2911</v>
      </c>
      <c r="R1823" t="s">
        <v>2912</v>
      </c>
      <c r="S1823" t="s">
        <v>2853</v>
      </c>
      <c r="T1823">
        <v>51247</v>
      </c>
      <c r="U1823" t="s">
        <v>2854</v>
      </c>
      <c r="V1823" t="s">
        <v>2913</v>
      </c>
      <c r="W1823" t="s">
        <v>2914</v>
      </c>
      <c r="X1823" t="s">
        <v>2857</v>
      </c>
    </row>
    <row r="1824" spans="1:24" hidden="1" x14ac:dyDescent="0.25">
      <c r="A1824">
        <v>10305</v>
      </c>
      <c r="B1824">
        <v>28</v>
      </c>
      <c r="C1824" s="2">
        <v>100</v>
      </c>
      <c r="D1824" s="3">
        <v>12</v>
      </c>
      <c r="E1824" s="4">
        <f>Table1[[#This Row],[PRICEEACH]]*Table1[[#This Row],[QUANTITYORDERED]]</f>
        <v>2800</v>
      </c>
      <c r="F1824" s="1">
        <v>38270</v>
      </c>
      <c r="G1824" s="12" t="s">
        <v>2848</v>
      </c>
      <c r="H1824">
        <v>4</v>
      </c>
      <c r="I1824">
        <v>10</v>
      </c>
      <c r="J1824" s="3">
        <v>2004</v>
      </c>
      <c r="K1824" s="3" t="s">
        <v>3454</v>
      </c>
      <c r="L1824">
        <v>96</v>
      </c>
      <c r="M1824" t="s">
        <v>3256</v>
      </c>
      <c r="N1824" t="s">
        <v>3311</v>
      </c>
      <c r="O1824" s="10">
        <v>6175558555</v>
      </c>
      <c r="P1824" t="s">
        <v>3312</v>
      </c>
      <c r="Q1824" t="s">
        <v>2911</v>
      </c>
      <c r="R1824" t="s">
        <v>2912</v>
      </c>
      <c r="S1824" t="s">
        <v>2853</v>
      </c>
      <c r="T1824">
        <v>51247</v>
      </c>
      <c r="U1824" t="s">
        <v>2854</v>
      </c>
      <c r="V1824" t="s">
        <v>2913</v>
      </c>
      <c r="W1824" t="s">
        <v>2914</v>
      </c>
      <c r="X1824" t="s">
        <v>2867</v>
      </c>
    </row>
    <row r="1825" spans="1:24" hidden="1" x14ac:dyDescent="0.25">
      <c r="A1825">
        <v>10305</v>
      </c>
      <c r="B1825">
        <v>36</v>
      </c>
      <c r="C1825" s="2">
        <v>100</v>
      </c>
      <c r="D1825" s="3">
        <v>8</v>
      </c>
      <c r="E1825" s="4">
        <f>Table1[[#This Row],[PRICEEACH]]*Table1[[#This Row],[QUANTITYORDERED]]</f>
        <v>3600</v>
      </c>
      <c r="F1825" s="1">
        <v>38270</v>
      </c>
      <c r="G1825" s="12" t="s">
        <v>2848</v>
      </c>
      <c r="H1825">
        <v>4</v>
      </c>
      <c r="I1825">
        <v>10</v>
      </c>
      <c r="J1825" s="3">
        <v>2004</v>
      </c>
      <c r="K1825" s="3" t="s">
        <v>3454</v>
      </c>
      <c r="L1825">
        <v>122</v>
      </c>
      <c r="M1825" t="s">
        <v>3198</v>
      </c>
      <c r="N1825" t="s">
        <v>3311</v>
      </c>
      <c r="O1825" s="10">
        <v>6175558555</v>
      </c>
      <c r="P1825" t="s">
        <v>3312</v>
      </c>
      <c r="Q1825" t="s">
        <v>2911</v>
      </c>
      <c r="R1825" t="s">
        <v>2912</v>
      </c>
      <c r="S1825" t="s">
        <v>2853</v>
      </c>
      <c r="T1825">
        <v>51247</v>
      </c>
      <c r="U1825" t="s">
        <v>2854</v>
      </c>
      <c r="V1825" t="s">
        <v>2913</v>
      </c>
      <c r="W1825" t="s">
        <v>2914</v>
      </c>
      <c r="X1825" t="s">
        <v>2867</v>
      </c>
    </row>
    <row r="1826" spans="1:24" hidden="1" x14ac:dyDescent="0.25">
      <c r="A1826">
        <v>10305</v>
      </c>
      <c r="B1826">
        <v>36</v>
      </c>
      <c r="C1826" s="2">
        <v>100</v>
      </c>
      <c r="D1826" s="3">
        <v>1</v>
      </c>
      <c r="E1826" s="4">
        <f>Table1[[#This Row],[PRICEEACH]]*Table1[[#This Row],[QUANTITYORDERED]]</f>
        <v>3600</v>
      </c>
      <c r="F1826" s="1">
        <v>38270</v>
      </c>
      <c r="G1826" s="12" t="s">
        <v>2848</v>
      </c>
      <c r="H1826">
        <v>4</v>
      </c>
      <c r="I1826">
        <v>10</v>
      </c>
      <c r="J1826" s="3">
        <v>2004</v>
      </c>
      <c r="K1826" s="3" t="s">
        <v>3331</v>
      </c>
      <c r="L1826">
        <v>118</v>
      </c>
      <c r="M1826" t="s">
        <v>3252</v>
      </c>
      <c r="N1826" t="s">
        <v>3311</v>
      </c>
      <c r="O1826" s="10">
        <v>6175558555</v>
      </c>
      <c r="P1826" t="s">
        <v>3312</v>
      </c>
      <c r="Q1826" t="s">
        <v>2911</v>
      </c>
      <c r="R1826" t="s">
        <v>2912</v>
      </c>
      <c r="S1826" t="s">
        <v>2853</v>
      </c>
      <c r="T1826">
        <v>51247</v>
      </c>
      <c r="U1826" t="s">
        <v>2854</v>
      </c>
      <c r="V1826" t="s">
        <v>2913</v>
      </c>
      <c r="W1826" t="s">
        <v>2914</v>
      </c>
      <c r="X1826" t="s">
        <v>2867</v>
      </c>
    </row>
    <row r="1827" spans="1:24" hidden="1" x14ac:dyDescent="0.25">
      <c r="A1827">
        <v>10305</v>
      </c>
      <c r="B1827">
        <v>37</v>
      </c>
      <c r="C1827" s="2">
        <v>100</v>
      </c>
      <c r="D1827" s="3">
        <v>9</v>
      </c>
      <c r="E1827" s="4">
        <f>Table1[[#This Row],[PRICEEACH]]*Table1[[#This Row],[QUANTITYORDERED]]</f>
        <v>3700</v>
      </c>
      <c r="F1827" s="1">
        <v>38270</v>
      </c>
      <c r="G1827" s="12" t="s">
        <v>2848</v>
      </c>
      <c r="H1827">
        <v>4</v>
      </c>
      <c r="I1827">
        <v>10</v>
      </c>
      <c r="J1827" s="3">
        <v>2004</v>
      </c>
      <c r="K1827" s="3" t="s">
        <v>3331</v>
      </c>
      <c r="L1827">
        <v>169</v>
      </c>
      <c r="M1827" t="s">
        <v>3211</v>
      </c>
      <c r="N1827" t="s">
        <v>3311</v>
      </c>
      <c r="O1827" s="10">
        <v>6175558555</v>
      </c>
      <c r="P1827" t="s">
        <v>3312</v>
      </c>
      <c r="Q1827" t="s">
        <v>2911</v>
      </c>
      <c r="R1827" t="s">
        <v>2912</v>
      </c>
      <c r="S1827" t="s">
        <v>2853</v>
      </c>
      <c r="T1827">
        <v>51247</v>
      </c>
      <c r="U1827" t="s">
        <v>2854</v>
      </c>
      <c r="V1827" t="s">
        <v>2913</v>
      </c>
      <c r="W1827" t="s">
        <v>2914</v>
      </c>
      <c r="X1827" t="s">
        <v>2931</v>
      </c>
    </row>
    <row r="1828" spans="1:24" hidden="1" x14ac:dyDescent="0.25">
      <c r="A1828">
        <v>10305</v>
      </c>
      <c r="B1828">
        <v>38</v>
      </c>
      <c r="C1828" s="2">
        <v>100</v>
      </c>
      <c r="D1828" s="3">
        <v>13</v>
      </c>
      <c r="E1828" s="4">
        <f>Table1[[#This Row],[PRICEEACH]]*Table1[[#This Row],[QUANTITYORDERED]]</f>
        <v>3800</v>
      </c>
      <c r="F1828" s="1">
        <v>38270</v>
      </c>
      <c r="G1828" s="12" t="s">
        <v>2848</v>
      </c>
      <c r="H1828">
        <v>4</v>
      </c>
      <c r="I1828">
        <v>10</v>
      </c>
      <c r="J1828" s="3">
        <v>2004</v>
      </c>
      <c r="K1828" s="3" t="s">
        <v>3331</v>
      </c>
      <c r="L1828">
        <v>147</v>
      </c>
      <c r="M1828" t="s">
        <v>3079</v>
      </c>
      <c r="N1828" t="s">
        <v>3311</v>
      </c>
      <c r="O1828" s="10">
        <v>6175558555</v>
      </c>
      <c r="P1828" t="s">
        <v>3312</v>
      </c>
      <c r="Q1828" t="s">
        <v>2911</v>
      </c>
      <c r="R1828" t="s">
        <v>2912</v>
      </c>
      <c r="S1828" t="s">
        <v>2853</v>
      </c>
      <c r="T1828">
        <v>51247</v>
      </c>
      <c r="U1828" t="s">
        <v>2854</v>
      </c>
      <c r="V1828" t="s">
        <v>2913</v>
      </c>
      <c r="W1828" t="s">
        <v>2914</v>
      </c>
      <c r="X1828" t="s">
        <v>2867</v>
      </c>
    </row>
    <row r="1829" spans="1:24" hidden="1" x14ac:dyDescent="0.25">
      <c r="A1829">
        <v>10305</v>
      </c>
      <c r="B1829">
        <v>38</v>
      </c>
      <c r="C1829" s="2">
        <v>100</v>
      </c>
      <c r="D1829" s="3">
        <v>5</v>
      </c>
      <c r="E1829" s="4">
        <f>Table1[[#This Row],[PRICEEACH]]*Table1[[#This Row],[QUANTITYORDERED]]</f>
        <v>3800</v>
      </c>
      <c r="F1829" s="1">
        <v>38270</v>
      </c>
      <c r="G1829" s="12" t="s">
        <v>2848</v>
      </c>
      <c r="H1829">
        <v>4</v>
      </c>
      <c r="I1829">
        <v>10</v>
      </c>
      <c r="J1829" s="3">
        <v>2004</v>
      </c>
      <c r="K1829" s="3" t="s">
        <v>3454</v>
      </c>
      <c r="L1829">
        <v>118</v>
      </c>
      <c r="M1829" t="s">
        <v>3150</v>
      </c>
      <c r="N1829" t="s">
        <v>3311</v>
      </c>
      <c r="O1829" s="10">
        <v>6175558555</v>
      </c>
      <c r="P1829" t="s">
        <v>3312</v>
      </c>
      <c r="Q1829" t="s">
        <v>2911</v>
      </c>
      <c r="R1829" t="s">
        <v>2912</v>
      </c>
      <c r="S1829" t="s">
        <v>2853</v>
      </c>
      <c r="T1829">
        <v>51247</v>
      </c>
      <c r="U1829" t="s">
        <v>2854</v>
      </c>
      <c r="V1829" t="s">
        <v>2913</v>
      </c>
      <c r="W1829" t="s">
        <v>2914</v>
      </c>
      <c r="X1829" t="s">
        <v>2867</v>
      </c>
    </row>
    <row r="1830" spans="1:24" hidden="1" x14ac:dyDescent="0.25">
      <c r="A1830">
        <v>10305</v>
      </c>
      <c r="B1830">
        <v>42</v>
      </c>
      <c r="C1830" s="2">
        <v>100</v>
      </c>
      <c r="D1830" s="3">
        <v>3</v>
      </c>
      <c r="E1830" s="4">
        <f>Table1[[#This Row],[PRICEEACH]]*Table1[[#This Row],[QUANTITYORDERED]]</f>
        <v>4200</v>
      </c>
      <c r="F1830" s="1">
        <v>38270</v>
      </c>
      <c r="G1830" s="12" t="s">
        <v>2848</v>
      </c>
      <c r="H1830">
        <v>4</v>
      </c>
      <c r="I1830">
        <v>10</v>
      </c>
      <c r="J1830" s="3">
        <v>2004</v>
      </c>
      <c r="K1830" s="3" t="s">
        <v>3454</v>
      </c>
      <c r="L1830">
        <v>115</v>
      </c>
      <c r="M1830" t="s">
        <v>3265</v>
      </c>
      <c r="N1830" t="s">
        <v>3311</v>
      </c>
      <c r="O1830" s="10">
        <v>6175558555</v>
      </c>
      <c r="P1830" t="s">
        <v>3312</v>
      </c>
      <c r="Q1830" t="s">
        <v>2911</v>
      </c>
      <c r="R1830" t="s">
        <v>2912</v>
      </c>
      <c r="S1830" t="s">
        <v>2853</v>
      </c>
      <c r="T1830">
        <v>51247</v>
      </c>
      <c r="U1830" t="s">
        <v>2854</v>
      </c>
      <c r="V1830" t="s">
        <v>2913</v>
      </c>
      <c r="W1830" t="s">
        <v>2914</v>
      </c>
      <c r="X1830" t="s">
        <v>2867</v>
      </c>
    </row>
    <row r="1831" spans="1:24" hidden="1" x14ac:dyDescent="0.25">
      <c r="A1831">
        <v>10306</v>
      </c>
      <c r="B1831">
        <v>20</v>
      </c>
      <c r="C1831" s="2">
        <v>100</v>
      </c>
      <c r="D1831" s="3">
        <v>12</v>
      </c>
      <c r="E1831" s="4">
        <f>Table1[[#This Row],[PRICEEACH]]*Table1[[#This Row],[QUANTITYORDERED]]</f>
        <v>2000</v>
      </c>
      <c r="F1831" s="1">
        <v>38270</v>
      </c>
      <c r="G1831" s="12" t="s">
        <v>2848</v>
      </c>
      <c r="H1831">
        <v>4</v>
      </c>
      <c r="I1831">
        <v>10</v>
      </c>
      <c r="J1831" s="3">
        <v>2004</v>
      </c>
      <c r="K1831" s="3" t="s">
        <v>3331</v>
      </c>
      <c r="L1831">
        <v>173</v>
      </c>
      <c r="M1831" t="s">
        <v>3148</v>
      </c>
      <c r="N1831" t="s">
        <v>3135</v>
      </c>
      <c r="O1831" s="10" t="s">
        <v>3448</v>
      </c>
      <c r="P1831" t="s">
        <v>3449</v>
      </c>
      <c r="Q1831" t="s">
        <v>3136</v>
      </c>
      <c r="R1831" t="s">
        <v>3516</v>
      </c>
      <c r="S1831" t="s">
        <v>2942</v>
      </c>
      <c r="T1831" t="s">
        <v>3450</v>
      </c>
      <c r="U1831" t="s">
        <v>2861</v>
      </c>
      <c r="V1831" t="s">
        <v>3137</v>
      </c>
      <c r="W1831" t="s">
        <v>2893</v>
      </c>
      <c r="X1831" t="s">
        <v>2867</v>
      </c>
    </row>
    <row r="1832" spans="1:24" hidden="1" x14ac:dyDescent="0.25">
      <c r="A1832">
        <v>10306</v>
      </c>
      <c r="B1832">
        <v>34</v>
      </c>
      <c r="C1832" s="2">
        <v>60.34</v>
      </c>
      <c r="D1832" s="3">
        <v>15</v>
      </c>
      <c r="E1832" s="4">
        <f>Table1[[#This Row],[PRICEEACH]]*Table1[[#This Row],[QUANTITYORDERED]]</f>
        <v>2051.56</v>
      </c>
      <c r="F1832" s="1">
        <v>38270</v>
      </c>
      <c r="G1832" s="12" t="s">
        <v>2848</v>
      </c>
      <c r="H1832">
        <v>4</v>
      </c>
      <c r="I1832">
        <v>10</v>
      </c>
      <c r="J1832" s="3">
        <v>2004</v>
      </c>
      <c r="K1832" s="3" t="s">
        <v>3212</v>
      </c>
      <c r="L1832">
        <v>58</v>
      </c>
      <c r="M1832" t="s">
        <v>3266</v>
      </c>
      <c r="N1832" t="s">
        <v>3135</v>
      </c>
      <c r="O1832" s="10" t="s">
        <v>3448</v>
      </c>
      <c r="P1832" t="s">
        <v>3449</v>
      </c>
      <c r="Q1832" t="s">
        <v>3136</v>
      </c>
      <c r="R1832" t="s">
        <v>3516</v>
      </c>
      <c r="S1832" t="s">
        <v>2942</v>
      </c>
      <c r="T1832" t="s">
        <v>3450</v>
      </c>
      <c r="U1832" t="s">
        <v>2861</v>
      </c>
      <c r="V1832" t="s">
        <v>3137</v>
      </c>
      <c r="W1832" t="s">
        <v>2893</v>
      </c>
      <c r="X1832" t="s">
        <v>2857</v>
      </c>
    </row>
    <row r="1833" spans="1:24" hidden="1" x14ac:dyDescent="0.25">
      <c r="A1833">
        <v>10306</v>
      </c>
      <c r="B1833">
        <v>35</v>
      </c>
      <c r="C1833" s="2">
        <v>59.51</v>
      </c>
      <c r="D1833" s="3">
        <v>6</v>
      </c>
      <c r="E1833" s="4">
        <f>Table1[[#This Row],[PRICEEACH]]*Table1[[#This Row],[QUANTITYORDERED]]</f>
        <v>2082.85</v>
      </c>
      <c r="F1833" s="1">
        <v>38270</v>
      </c>
      <c r="G1833" s="12" t="s">
        <v>2848</v>
      </c>
      <c r="H1833">
        <v>4</v>
      </c>
      <c r="I1833">
        <v>10</v>
      </c>
      <c r="J1833" s="3">
        <v>2004</v>
      </c>
      <c r="K1833" s="3" t="s">
        <v>3207</v>
      </c>
      <c r="L1833">
        <v>54</v>
      </c>
      <c r="M1833" t="s">
        <v>3281</v>
      </c>
      <c r="N1833" t="s">
        <v>3135</v>
      </c>
      <c r="O1833" s="10" t="s">
        <v>3448</v>
      </c>
      <c r="P1833" t="s">
        <v>3449</v>
      </c>
      <c r="Q1833" t="s">
        <v>3136</v>
      </c>
      <c r="R1833" t="s">
        <v>3516</v>
      </c>
      <c r="S1833" t="s">
        <v>2942</v>
      </c>
      <c r="T1833" t="s">
        <v>3450</v>
      </c>
      <c r="U1833" t="s">
        <v>2861</v>
      </c>
      <c r="V1833" t="s">
        <v>3137</v>
      </c>
      <c r="W1833" t="s">
        <v>2893</v>
      </c>
      <c r="X1833" t="s">
        <v>2857</v>
      </c>
    </row>
    <row r="1834" spans="1:24" hidden="1" x14ac:dyDescent="0.25">
      <c r="A1834">
        <v>10306</v>
      </c>
      <c r="B1834">
        <v>23</v>
      </c>
      <c r="C1834" s="2">
        <v>100</v>
      </c>
      <c r="D1834" s="3">
        <v>16</v>
      </c>
      <c r="E1834" s="4">
        <f>Table1[[#This Row],[PRICEEACH]]*Table1[[#This Row],[QUANTITYORDERED]]</f>
        <v>2300</v>
      </c>
      <c r="F1834" s="1">
        <v>38270</v>
      </c>
      <c r="G1834" s="12" t="s">
        <v>2848</v>
      </c>
      <c r="H1834">
        <v>4</v>
      </c>
      <c r="I1834">
        <v>10</v>
      </c>
      <c r="J1834" s="3">
        <v>2004</v>
      </c>
      <c r="K1834" s="3" t="s">
        <v>3331</v>
      </c>
      <c r="L1834">
        <v>143</v>
      </c>
      <c r="M1834" t="s">
        <v>3220</v>
      </c>
      <c r="N1834" t="s">
        <v>3135</v>
      </c>
      <c r="O1834" s="10" t="s">
        <v>3448</v>
      </c>
      <c r="P1834" t="s">
        <v>3449</v>
      </c>
      <c r="Q1834" t="s">
        <v>3136</v>
      </c>
      <c r="R1834" t="s">
        <v>3516</v>
      </c>
      <c r="S1834" t="s">
        <v>2942</v>
      </c>
      <c r="T1834" t="s">
        <v>3450</v>
      </c>
      <c r="U1834" t="s">
        <v>2861</v>
      </c>
      <c r="V1834" t="s">
        <v>3137</v>
      </c>
      <c r="W1834" t="s">
        <v>2893</v>
      </c>
      <c r="X1834" t="s">
        <v>2867</v>
      </c>
    </row>
    <row r="1835" spans="1:24" hidden="1" x14ac:dyDescent="0.25">
      <c r="A1835">
        <v>10306</v>
      </c>
      <c r="B1835">
        <v>46</v>
      </c>
      <c r="C1835" s="2">
        <v>50.33</v>
      </c>
      <c r="D1835" s="3">
        <v>17</v>
      </c>
      <c r="E1835" s="4">
        <f>Table1[[#This Row],[PRICEEACH]]*Table1[[#This Row],[QUANTITYORDERED]]</f>
        <v>2315.1799999999998</v>
      </c>
      <c r="F1835" s="1">
        <v>38270</v>
      </c>
      <c r="G1835" s="12" t="s">
        <v>2848</v>
      </c>
      <c r="H1835">
        <v>4</v>
      </c>
      <c r="I1835">
        <v>10</v>
      </c>
      <c r="J1835" s="3">
        <v>2004</v>
      </c>
      <c r="K1835" s="3" t="s">
        <v>3212</v>
      </c>
      <c r="L1835">
        <v>62</v>
      </c>
      <c r="M1835" t="s">
        <v>3260</v>
      </c>
      <c r="N1835" t="s">
        <v>3135</v>
      </c>
      <c r="O1835" s="10" t="s">
        <v>3448</v>
      </c>
      <c r="P1835" t="s">
        <v>3449</v>
      </c>
      <c r="Q1835" t="s">
        <v>3136</v>
      </c>
      <c r="R1835" t="s">
        <v>3516</v>
      </c>
      <c r="S1835" t="s">
        <v>2942</v>
      </c>
      <c r="T1835" t="s">
        <v>3450</v>
      </c>
      <c r="U1835" t="s">
        <v>2861</v>
      </c>
      <c r="V1835" t="s">
        <v>3137</v>
      </c>
      <c r="W1835" t="s">
        <v>2893</v>
      </c>
      <c r="X1835" t="s">
        <v>2857</v>
      </c>
    </row>
    <row r="1836" spans="1:24" hidden="1" x14ac:dyDescent="0.25">
      <c r="A1836">
        <v>10306</v>
      </c>
      <c r="B1836">
        <v>31</v>
      </c>
      <c r="C1836" s="2">
        <v>84.08</v>
      </c>
      <c r="D1836" s="3">
        <v>2</v>
      </c>
      <c r="E1836" s="4">
        <f>Table1[[#This Row],[PRICEEACH]]*Table1[[#This Row],[QUANTITYORDERED]]</f>
        <v>2606.48</v>
      </c>
      <c r="F1836" s="1">
        <v>38270</v>
      </c>
      <c r="G1836" s="12" t="s">
        <v>2848</v>
      </c>
      <c r="H1836">
        <v>4</v>
      </c>
      <c r="I1836">
        <v>10</v>
      </c>
      <c r="J1836" s="3">
        <v>2004</v>
      </c>
      <c r="K1836" s="3" t="s">
        <v>3468</v>
      </c>
      <c r="L1836">
        <v>88</v>
      </c>
      <c r="M1836" t="s">
        <v>3243</v>
      </c>
      <c r="N1836" t="s">
        <v>3135</v>
      </c>
      <c r="O1836" s="10" t="s">
        <v>3448</v>
      </c>
      <c r="P1836" t="s">
        <v>3449</v>
      </c>
      <c r="Q1836" t="s">
        <v>3136</v>
      </c>
      <c r="R1836" t="s">
        <v>3516</v>
      </c>
      <c r="S1836" t="s">
        <v>2942</v>
      </c>
      <c r="T1836" t="s">
        <v>3450</v>
      </c>
      <c r="U1836" t="s">
        <v>2861</v>
      </c>
      <c r="V1836" t="s">
        <v>3137</v>
      </c>
      <c r="W1836" t="s">
        <v>2893</v>
      </c>
      <c r="X1836" t="s">
        <v>2857</v>
      </c>
    </row>
    <row r="1837" spans="1:24" hidden="1" x14ac:dyDescent="0.25">
      <c r="A1837">
        <v>10306</v>
      </c>
      <c r="B1837">
        <v>50</v>
      </c>
      <c r="C1837" s="2">
        <v>54</v>
      </c>
      <c r="D1837" s="3">
        <v>3</v>
      </c>
      <c r="E1837" s="4">
        <f>Table1[[#This Row],[PRICEEACH]]*Table1[[#This Row],[QUANTITYORDERED]]</f>
        <v>2700</v>
      </c>
      <c r="F1837" s="1">
        <v>38270</v>
      </c>
      <c r="G1837" s="12" t="s">
        <v>2848</v>
      </c>
      <c r="H1837">
        <v>4</v>
      </c>
      <c r="I1837">
        <v>10</v>
      </c>
      <c r="J1837" s="3">
        <v>2004</v>
      </c>
      <c r="K1837" s="3" t="s">
        <v>3207</v>
      </c>
      <c r="L1837">
        <v>66</v>
      </c>
      <c r="M1837" t="s">
        <v>3268</v>
      </c>
      <c r="N1837" t="s">
        <v>3135</v>
      </c>
      <c r="O1837" s="10" t="s">
        <v>3448</v>
      </c>
      <c r="P1837" t="s">
        <v>3449</v>
      </c>
      <c r="Q1837" t="s">
        <v>3136</v>
      </c>
      <c r="R1837" t="s">
        <v>3516</v>
      </c>
      <c r="S1837" t="s">
        <v>2942</v>
      </c>
      <c r="T1837" t="s">
        <v>3450</v>
      </c>
      <c r="U1837" t="s">
        <v>2861</v>
      </c>
      <c r="V1837" t="s">
        <v>3137</v>
      </c>
      <c r="W1837" t="s">
        <v>2893</v>
      </c>
      <c r="X1837" t="s">
        <v>2857</v>
      </c>
    </row>
    <row r="1838" spans="1:24" hidden="1" x14ac:dyDescent="0.25">
      <c r="A1838">
        <v>10306</v>
      </c>
      <c r="B1838">
        <v>32</v>
      </c>
      <c r="C1838" s="2">
        <v>90.15</v>
      </c>
      <c r="D1838" s="3">
        <v>4</v>
      </c>
      <c r="E1838" s="4">
        <f>Table1[[#This Row],[PRICEEACH]]*Table1[[#This Row],[QUANTITYORDERED]]</f>
        <v>2884.8</v>
      </c>
      <c r="F1838" s="1">
        <v>38270</v>
      </c>
      <c r="G1838" s="12" t="s">
        <v>2848</v>
      </c>
      <c r="H1838">
        <v>4</v>
      </c>
      <c r="I1838">
        <v>10</v>
      </c>
      <c r="J1838" s="3">
        <v>2004</v>
      </c>
      <c r="K1838" s="3" t="s">
        <v>3207</v>
      </c>
      <c r="L1838">
        <v>100</v>
      </c>
      <c r="M1838" t="s">
        <v>3277</v>
      </c>
      <c r="N1838" t="s">
        <v>3135</v>
      </c>
      <c r="O1838" s="10" t="s">
        <v>3448</v>
      </c>
      <c r="P1838" t="s">
        <v>3449</v>
      </c>
      <c r="Q1838" t="s">
        <v>3136</v>
      </c>
      <c r="R1838" t="s">
        <v>3516</v>
      </c>
      <c r="S1838" t="s">
        <v>2942</v>
      </c>
      <c r="T1838" t="s">
        <v>3450</v>
      </c>
      <c r="U1838" t="s">
        <v>2861</v>
      </c>
      <c r="V1838" t="s">
        <v>3137</v>
      </c>
      <c r="W1838" t="s">
        <v>2893</v>
      </c>
      <c r="X1838" t="s">
        <v>2857</v>
      </c>
    </row>
    <row r="1839" spans="1:24" hidden="1" x14ac:dyDescent="0.25">
      <c r="A1839">
        <v>10306</v>
      </c>
      <c r="B1839">
        <v>29</v>
      </c>
      <c r="C1839" s="2">
        <v>100</v>
      </c>
      <c r="D1839" s="3">
        <v>7</v>
      </c>
      <c r="E1839" s="4">
        <f>Table1[[#This Row],[PRICEEACH]]*Table1[[#This Row],[QUANTITYORDERED]]</f>
        <v>2900</v>
      </c>
      <c r="F1839" s="1">
        <v>38270</v>
      </c>
      <c r="G1839" s="12" t="s">
        <v>2848</v>
      </c>
      <c r="H1839">
        <v>4</v>
      </c>
      <c r="I1839">
        <v>10</v>
      </c>
      <c r="J1839" s="3">
        <v>2004</v>
      </c>
      <c r="K1839" s="3" t="s">
        <v>3207</v>
      </c>
      <c r="L1839">
        <v>122</v>
      </c>
      <c r="M1839" t="s">
        <v>3234</v>
      </c>
      <c r="N1839" t="s">
        <v>3135</v>
      </c>
      <c r="O1839" s="10" t="s">
        <v>3448</v>
      </c>
      <c r="P1839" t="s">
        <v>3449</v>
      </c>
      <c r="Q1839" t="s">
        <v>3136</v>
      </c>
      <c r="R1839" t="s">
        <v>3516</v>
      </c>
      <c r="S1839" t="s">
        <v>2942</v>
      </c>
      <c r="T1839" t="s">
        <v>3450</v>
      </c>
      <c r="U1839" t="s">
        <v>2861</v>
      </c>
      <c r="V1839" t="s">
        <v>3137</v>
      </c>
      <c r="W1839" t="s">
        <v>2893</v>
      </c>
      <c r="X1839" t="s">
        <v>2867</v>
      </c>
    </row>
    <row r="1840" spans="1:24" hidden="1" x14ac:dyDescent="0.25">
      <c r="A1840">
        <v>10306</v>
      </c>
      <c r="B1840">
        <v>30</v>
      </c>
      <c r="C1840" s="2">
        <v>100</v>
      </c>
      <c r="D1840" s="3">
        <v>5</v>
      </c>
      <c r="E1840" s="4">
        <f>Table1[[#This Row],[PRICEEACH]]*Table1[[#This Row],[QUANTITYORDERED]]</f>
        <v>3000</v>
      </c>
      <c r="F1840" s="1">
        <v>38270</v>
      </c>
      <c r="G1840" s="12" t="s">
        <v>2848</v>
      </c>
      <c r="H1840">
        <v>4</v>
      </c>
      <c r="I1840">
        <v>10</v>
      </c>
      <c r="J1840" s="3">
        <v>2004</v>
      </c>
      <c r="K1840" s="3" t="s">
        <v>3207</v>
      </c>
      <c r="L1840">
        <v>99</v>
      </c>
      <c r="M1840" t="s">
        <v>3278</v>
      </c>
      <c r="N1840" t="s">
        <v>3135</v>
      </c>
      <c r="O1840" s="10" t="s">
        <v>3448</v>
      </c>
      <c r="P1840" t="s">
        <v>3449</v>
      </c>
      <c r="Q1840" t="s">
        <v>3136</v>
      </c>
      <c r="R1840" t="s">
        <v>3516</v>
      </c>
      <c r="S1840" t="s">
        <v>2942</v>
      </c>
      <c r="T1840" t="s">
        <v>3450</v>
      </c>
      <c r="U1840" t="s">
        <v>2861</v>
      </c>
      <c r="V1840" t="s">
        <v>3137</v>
      </c>
      <c r="W1840" t="s">
        <v>2893</v>
      </c>
      <c r="X1840" t="s">
        <v>2867</v>
      </c>
    </row>
    <row r="1841" spans="1:24" hidden="1" x14ac:dyDescent="0.25">
      <c r="A1841">
        <v>10306</v>
      </c>
      <c r="B1841">
        <v>31</v>
      </c>
      <c r="C1841" s="2">
        <v>100</v>
      </c>
      <c r="D1841" s="3">
        <v>13</v>
      </c>
      <c r="E1841" s="4">
        <f>Table1[[#This Row],[PRICEEACH]]*Table1[[#This Row],[QUANTITYORDERED]]</f>
        <v>3100</v>
      </c>
      <c r="F1841" s="1">
        <v>38270</v>
      </c>
      <c r="G1841" s="12" t="s">
        <v>2848</v>
      </c>
      <c r="H1841">
        <v>4</v>
      </c>
      <c r="I1841">
        <v>10</v>
      </c>
      <c r="J1841" s="3">
        <v>2004</v>
      </c>
      <c r="K1841" s="3" t="s">
        <v>3331</v>
      </c>
      <c r="L1841">
        <v>207</v>
      </c>
      <c r="M1841" t="s">
        <v>3125</v>
      </c>
      <c r="N1841" t="s">
        <v>3135</v>
      </c>
      <c r="O1841" s="10" t="s">
        <v>3448</v>
      </c>
      <c r="P1841" t="s">
        <v>3449</v>
      </c>
      <c r="Q1841" t="s">
        <v>3136</v>
      </c>
      <c r="R1841" t="s">
        <v>3516</v>
      </c>
      <c r="S1841" t="s">
        <v>2942</v>
      </c>
      <c r="T1841" t="s">
        <v>3450</v>
      </c>
      <c r="U1841" t="s">
        <v>2861</v>
      </c>
      <c r="V1841" t="s">
        <v>3137</v>
      </c>
      <c r="W1841" t="s">
        <v>2893</v>
      </c>
      <c r="X1841" t="s">
        <v>2867</v>
      </c>
    </row>
    <row r="1842" spans="1:24" hidden="1" x14ac:dyDescent="0.25">
      <c r="A1842">
        <v>10306</v>
      </c>
      <c r="B1842">
        <v>32</v>
      </c>
      <c r="C1842" s="2">
        <v>100</v>
      </c>
      <c r="D1842" s="3">
        <v>9</v>
      </c>
      <c r="E1842" s="4">
        <f>Table1[[#This Row],[PRICEEACH]]*Table1[[#This Row],[QUANTITYORDERED]]</f>
        <v>3200</v>
      </c>
      <c r="F1842" s="1">
        <v>38270</v>
      </c>
      <c r="G1842" s="12" t="s">
        <v>2848</v>
      </c>
      <c r="H1842">
        <v>4</v>
      </c>
      <c r="I1842">
        <v>10</v>
      </c>
      <c r="J1842" s="3">
        <v>2004</v>
      </c>
      <c r="K1842" s="3" t="s">
        <v>3468</v>
      </c>
      <c r="L1842">
        <v>136</v>
      </c>
      <c r="M1842" t="s">
        <v>3210</v>
      </c>
      <c r="N1842" t="s">
        <v>3135</v>
      </c>
      <c r="O1842" s="10" t="s">
        <v>3448</v>
      </c>
      <c r="P1842" t="s">
        <v>3449</v>
      </c>
      <c r="Q1842" t="s">
        <v>3136</v>
      </c>
      <c r="R1842" t="s">
        <v>3516</v>
      </c>
      <c r="S1842" t="s">
        <v>2942</v>
      </c>
      <c r="T1842" t="s">
        <v>3450</v>
      </c>
      <c r="U1842" t="s">
        <v>2861</v>
      </c>
      <c r="V1842" t="s">
        <v>3137</v>
      </c>
      <c r="W1842" t="s">
        <v>2893</v>
      </c>
      <c r="X1842" t="s">
        <v>2867</v>
      </c>
    </row>
    <row r="1843" spans="1:24" hidden="1" x14ac:dyDescent="0.25">
      <c r="A1843">
        <v>10306</v>
      </c>
      <c r="B1843">
        <v>43</v>
      </c>
      <c r="C1843" s="2">
        <v>75.17</v>
      </c>
      <c r="D1843" s="3">
        <v>1</v>
      </c>
      <c r="E1843" s="4">
        <f>Table1[[#This Row],[PRICEEACH]]*Table1[[#This Row],[QUANTITYORDERED]]</f>
        <v>3232.31</v>
      </c>
      <c r="F1843" s="1">
        <v>38270</v>
      </c>
      <c r="G1843" s="12" t="s">
        <v>2848</v>
      </c>
      <c r="H1843">
        <v>4</v>
      </c>
      <c r="I1843">
        <v>10</v>
      </c>
      <c r="J1843" s="3">
        <v>2004</v>
      </c>
      <c r="K1843" s="3" t="s">
        <v>3207</v>
      </c>
      <c r="L1843">
        <v>72</v>
      </c>
      <c r="M1843" t="s">
        <v>3273</v>
      </c>
      <c r="N1843" t="s">
        <v>3135</v>
      </c>
      <c r="O1843" s="10" t="s">
        <v>3448</v>
      </c>
      <c r="P1843" t="s">
        <v>3449</v>
      </c>
      <c r="Q1843" t="s">
        <v>3136</v>
      </c>
      <c r="R1843" t="s">
        <v>3516</v>
      </c>
      <c r="S1843" t="s">
        <v>2942</v>
      </c>
      <c r="T1843" t="s">
        <v>3450</v>
      </c>
      <c r="U1843" t="s">
        <v>2861</v>
      </c>
      <c r="V1843" t="s">
        <v>3137</v>
      </c>
      <c r="W1843" t="s">
        <v>2893</v>
      </c>
      <c r="X1843" t="s">
        <v>2867</v>
      </c>
    </row>
    <row r="1844" spans="1:24" hidden="1" x14ac:dyDescent="0.25">
      <c r="A1844">
        <v>10306</v>
      </c>
      <c r="B1844">
        <v>34</v>
      </c>
      <c r="C1844" s="2">
        <v>100</v>
      </c>
      <c r="D1844" s="3">
        <v>14</v>
      </c>
      <c r="E1844" s="4">
        <f>Table1[[#This Row],[PRICEEACH]]*Table1[[#This Row],[QUANTITYORDERED]]</f>
        <v>3400</v>
      </c>
      <c r="F1844" s="1">
        <v>38270</v>
      </c>
      <c r="G1844" s="12" t="s">
        <v>2848</v>
      </c>
      <c r="H1844">
        <v>4</v>
      </c>
      <c r="I1844">
        <v>10</v>
      </c>
      <c r="J1844" s="3">
        <v>2004</v>
      </c>
      <c r="K1844" s="3" t="s">
        <v>3331</v>
      </c>
      <c r="L1844">
        <v>151</v>
      </c>
      <c r="M1844" t="s">
        <v>3145</v>
      </c>
      <c r="N1844" t="s">
        <v>3135</v>
      </c>
      <c r="O1844" s="10" t="s">
        <v>3448</v>
      </c>
      <c r="P1844" t="s">
        <v>3449</v>
      </c>
      <c r="Q1844" t="s">
        <v>3136</v>
      </c>
      <c r="R1844" t="s">
        <v>3516</v>
      </c>
      <c r="S1844" t="s">
        <v>2942</v>
      </c>
      <c r="T1844" t="s">
        <v>3450</v>
      </c>
      <c r="U1844" t="s">
        <v>2861</v>
      </c>
      <c r="V1844" t="s">
        <v>3137</v>
      </c>
      <c r="W1844" t="s">
        <v>2893</v>
      </c>
      <c r="X1844" t="s">
        <v>2867</v>
      </c>
    </row>
    <row r="1845" spans="1:24" hidden="1" x14ac:dyDescent="0.25">
      <c r="A1845">
        <v>10306</v>
      </c>
      <c r="B1845">
        <v>38</v>
      </c>
      <c r="C1845" s="2">
        <v>91.81</v>
      </c>
      <c r="D1845" s="3">
        <v>10</v>
      </c>
      <c r="E1845" s="4">
        <f>Table1[[#This Row],[PRICEEACH]]*Table1[[#This Row],[QUANTITYORDERED]]</f>
        <v>3488.78</v>
      </c>
      <c r="F1845" s="1">
        <v>38270</v>
      </c>
      <c r="G1845" s="12" t="s">
        <v>2848</v>
      </c>
      <c r="H1845">
        <v>4</v>
      </c>
      <c r="I1845">
        <v>10</v>
      </c>
      <c r="J1845" s="3">
        <v>2004</v>
      </c>
      <c r="K1845" s="3" t="s">
        <v>3207</v>
      </c>
      <c r="L1845">
        <v>86</v>
      </c>
      <c r="M1845" t="s">
        <v>3270</v>
      </c>
      <c r="N1845" t="s">
        <v>3135</v>
      </c>
      <c r="O1845" s="10" t="s">
        <v>3448</v>
      </c>
      <c r="P1845" t="s">
        <v>3449</v>
      </c>
      <c r="Q1845" t="s">
        <v>3136</v>
      </c>
      <c r="R1845" t="s">
        <v>3516</v>
      </c>
      <c r="S1845" t="s">
        <v>2942</v>
      </c>
      <c r="T1845" t="s">
        <v>3450</v>
      </c>
      <c r="U1845" t="s">
        <v>2861</v>
      </c>
      <c r="V1845" t="s">
        <v>3137</v>
      </c>
      <c r="W1845" t="s">
        <v>2893</v>
      </c>
      <c r="X1845" t="s">
        <v>2867</v>
      </c>
    </row>
    <row r="1846" spans="1:24" hidden="1" x14ac:dyDescent="0.25">
      <c r="A1846">
        <v>10306</v>
      </c>
      <c r="B1846">
        <v>39</v>
      </c>
      <c r="C1846" s="2">
        <v>90.4</v>
      </c>
      <c r="D1846" s="3">
        <v>8</v>
      </c>
      <c r="E1846" s="4">
        <f>Table1[[#This Row],[PRICEEACH]]*Table1[[#This Row],[QUANTITYORDERED]]</f>
        <v>3525.6000000000004</v>
      </c>
      <c r="F1846" s="1">
        <v>38270</v>
      </c>
      <c r="G1846" s="12" t="s">
        <v>2848</v>
      </c>
      <c r="H1846">
        <v>4</v>
      </c>
      <c r="I1846">
        <v>10</v>
      </c>
      <c r="J1846" s="3">
        <v>2004</v>
      </c>
      <c r="K1846" s="3" t="s">
        <v>3468</v>
      </c>
      <c r="L1846">
        <v>87</v>
      </c>
      <c r="M1846" t="s">
        <v>3222</v>
      </c>
      <c r="N1846" t="s">
        <v>3135</v>
      </c>
      <c r="O1846" s="10" t="s">
        <v>3448</v>
      </c>
      <c r="P1846" t="s">
        <v>3449</v>
      </c>
      <c r="Q1846" t="s">
        <v>3136</v>
      </c>
      <c r="R1846" t="s">
        <v>3516</v>
      </c>
      <c r="S1846" t="s">
        <v>2942</v>
      </c>
      <c r="T1846" t="s">
        <v>3450</v>
      </c>
      <c r="U1846" t="s">
        <v>2861</v>
      </c>
      <c r="V1846" t="s">
        <v>3137</v>
      </c>
      <c r="W1846" t="s">
        <v>2893</v>
      </c>
      <c r="X1846" t="s">
        <v>2867</v>
      </c>
    </row>
    <row r="1847" spans="1:24" hidden="1" x14ac:dyDescent="0.25">
      <c r="A1847">
        <v>10306</v>
      </c>
      <c r="B1847">
        <v>40</v>
      </c>
      <c r="C1847" s="2">
        <v>91.76</v>
      </c>
      <c r="D1847" s="3">
        <v>11</v>
      </c>
      <c r="E1847" s="4">
        <f>Table1[[#This Row],[PRICEEACH]]*Table1[[#This Row],[QUANTITYORDERED]]</f>
        <v>3670.4</v>
      </c>
      <c r="F1847" s="1">
        <v>38270</v>
      </c>
      <c r="G1847" s="12" t="s">
        <v>2848</v>
      </c>
      <c r="H1847">
        <v>4</v>
      </c>
      <c r="I1847">
        <v>10</v>
      </c>
      <c r="J1847" s="3">
        <v>2004</v>
      </c>
      <c r="K1847" s="3" t="s">
        <v>3212</v>
      </c>
      <c r="L1847">
        <v>100</v>
      </c>
      <c r="M1847" t="s">
        <v>3213</v>
      </c>
      <c r="N1847" t="s">
        <v>3135</v>
      </c>
      <c r="O1847" s="10" t="s">
        <v>3448</v>
      </c>
      <c r="P1847" t="s">
        <v>3449</v>
      </c>
      <c r="Q1847" t="s">
        <v>3136</v>
      </c>
      <c r="R1847" t="s">
        <v>3516</v>
      </c>
      <c r="S1847" t="s">
        <v>2942</v>
      </c>
      <c r="T1847" t="s">
        <v>3450</v>
      </c>
      <c r="U1847" t="s">
        <v>2861</v>
      </c>
      <c r="V1847" t="s">
        <v>3137</v>
      </c>
      <c r="W1847" t="s">
        <v>2893</v>
      </c>
      <c r="X1847" t="s">
        <v>2867</v>
      </c>
    </row>
    <row r="1848" spans="1:24" hidden="1" x14ac:dyDescent="0.25">
      <c r="A1848">
        <v>10307</v>
      </c>
      <c r="B1848">
        <v>22</v>
      </c>
      <c r="C1848" s="2">
        <v>71.67</v>
      </c>
      <c r="D1848" s="3">
        <v>3</v>
      </c>
      <c r="E1848" s="4">
        <f>Table1[[#This Row],[PRICEEACH]]*Table1[[#This Row],[QUANTITYORDERED]]</f>
        <v>1576.74</v>
      </c>
      <c r="F1848" s="1">
        <v>38270</v>
      </c>
      <c r="G1848" s="12" t="s">
        <v>2848</v>
      </c>
      <c r="H1848">
        <v>4</v>
      </c>
      <c r="I1848">
        <v>10</v>
      </c>
      <c r="J1848" s="3">
        <v>2004</v>
      </c>
      <c r="K1848" s="3" t="s">
        <v>3468</v>
      </c>
      <c r="L1848">
        <v>65</v>
      </c>
      <c r="M1848" t="s">
        <v>3246</v>
      </c>
      <c r="N1848" t="s">
        <v>2974</v>
      </c>
      <c r="O1848" s="10">
        <v>2155554695</v>
      </c>
      <c r="P1848" t="s">
        <v>3340</v>
      </c>
      <c r="Q1848" t="s">
        <v>2975</v>
      </c>
      <c r="R1848" t="s">
        <v>2924</v>
      </c>
      <c r="S1848" t="s">
        <v>2853</v>
      </c>
      <c r="T1848">
        <v>71270</v>
      </c>
      <c r="U1848" t="s">
        <v>2854</v>
      </c>
      <c r="V1848" t="s">
        <v>2976</v>
      </c>
      <c r="W1848" t="s">
        <v>2977</v>
      </c>
      <c r="X1848" t="s">
        <v>2857</v>
      </c>
    </row>
    <row r="1849" spans="1:24" hidden="1" x14ac:dyDescent="0.25">
      <c r="A1849">
        <v>10307</v>
      </c>
      <c r="B1849">
        <v>34</v>
      </c>
      <c r="C1849" s="2">
        <v>53.63</v>
      </c>
      <c r="D1849" s="3">
        <v>4</v>
      </c>
      <c r="E1849" s="4">
        <f>Table1[[#This Row],[PRICEEACH]]*Table1[[#This Row],[QUANTITYORDERED]]</f>
        <v>1823.42</v>
      </c>
      <c r="F1849" s="1">
        <v>38270</v>
      </c>
      <c r="G1849" s="12" t="s">
        <v>2848</v>
      </c>
      <c r="H1849">
        <v>4</v>
      </c>
      <c r="I1849">
        <v>10</v>
      </c>
      <c r="J1849" s="3">
        <v>2004</v>
      </c>
      <c r="K1849" s="3" t="s">
        <v>3181</v>
      </c>
      <c r="L1849">
        <v>49</v>
      </c>
      <c r="M1849" t="s">
        <v>3280</v>
      </c>
      <c r="N1849" t="s">
        <v>2974</v>
      </c>
      <c r="O1849" s="10">
        <v>2155554695</v>
      </c>
      <c r="P1849" t="s">
        <v>3340</v>
      </c>
      <c r="Q1849" t="s">
        <v>2975</v>
      </c>
      <c r="R1849" t="s">
        <v>2924</v>
      </c>
      <c r="S1849" t="s">
        <v>2853</v>
      </c>
      <c r="T1849">
        <v>71270</v>
      </c>
      <c r="U1849" t="s">
        <v>2854</v>
      </c>
      <c r="V1849" t="s">
        <v>2976</v>
      </c>
      <c r="W1849" t="s">
        <v>2977</v>
      </c>
      <c r="X1849" t="s">
        <v>2857</v>
      </c>
    </row>
    <row r="1850" spans="1:24" hidden="1" x14ac:dyDescent="0.25">
      <c r="A1850">
        <v>10307</v>
      </c>
      <c r="B1850">
        <v>25</v>
      </c>
      <c r="C1850" s="2">
        <v>75.36</v>
      </c>
      <c r="D1850" s="3">
        <v>2</v>
      </c>
      <c r="E1850" s="4">
        <f>Table1[[#This Row],[PRICEEACH]]*Table1[[#This Row],[QUANTITYORDERED]]</f>
        <v>1884</v>
      </c>
      <c r="F1850" s="1">
        <v>38270</v>
      </c>
      <c r="G1850" s="12" t="s">
        <v>2848</v>
      </c>
      <c r="H1850">
        <v>4</v>
      </c>
      <c r="I1850">
        <v>10</v>
      </c>
      <c r="J1850" s="3">
        <v>2004</v>
      </c>
      <c r="K1850" s="3" t="s">
        <v>3181</v>
      </c>
      <c r="L1850">
        <v>68</v>
      </c>
      <c r="M1850" t="s">
        <v>3240</v>
      </c>
      <c r="N1850" t="s">
        <v>2974</v>
      </c>
      <c r="O1850" s="10">
        <v>2155554695</v>
      </c>
      <c r="P1850" t="s">
        <v>3340</v>
      </c>
      <c r="Q1850" t="s">
        <v>2975</v>
      </c>
      <c r="R1850" t="s">
        <v>2924</v>
      </c>
      <c r="S1850" t="s">
        <v>2853</v>
      </c>
      <c r="T1850">
        <v>71270</v>
      </c>
      <c r="U1850" t="s">
        <v>2854</v>
      </c>
      <c r="V1850" t="s">
        <v>2976</v>
      </c>
      <c r="W1850" t="s">
        <v>2977</v>
      </c>
      <c r="X1850" t="s">
        <v>2857</v>
      </c>
    </row>
    <row r="1851" spans="1:24" hidden="1" x14ac:dyDescent="0.25">
      <c r="A1851">
        <v>10307</v>
      </c>
      <c r="B1851">
        <v>22</v>
      </c>
      <c r="C1851" s="2">
        <v>91.41</v>
      </c>
      <c r="D1851" s="3">
        <v>8</v>
      </c>
      <c r="E1851" s="4">
        <f>Table1[[#This Row],[PRICEEACH]]*Table1[[#This Row],[QUANTITYORDERED]]</f>
        <v>2011.02</v>
      </c>
      <c r="F1851" s="1">
        <v>38270</v>
      </c>
      <c r="G1851" s="12" t="s">
        <v>2848</v>
      </c>
      <c r="H1851">
        <v>4</v>
      </c>
      <c r="I1851">
        <v>10</v>
      </c>
      <c r="J1851" s="3">
        <v>2004</v>
      </c>
      <c r="K1851" s="3" t="s">
        <v>3468</v>
      </c>
      <c r="L1851">
        <v>83</v>
      </c>
      <c r="M1851" t="s">
        <v>3248</v>
      </c>
      <c r="N1851" t="s">
        <v>2974</v>
      </c>
      <c r="O1851" s="10">
        <v>2155554695</v>
      </c>
      <c r="P1851" t="s">
        <v>3340</v>
      </c>
      <c r="Q1851" t="s">
        <v>2975</v>
      </c>
      <c r="R1851" t="s">
        <v>2924</v>
      </c>
      <c r="S1851" t="s">
        <v>2853</v>
      </c>
      <c r="T1851">
        <v>71270</v>
      </c>
      <c r="U1851" t="s">
        <v>2854</v>
      </c>
      <c r="V1851" t="s">
        <v>2976</v>
      </c>
      <c r="W1851" t="s">
        <v>2977</v>
      </c>
      <c r="X1851" t="s">
        <v>2857</v>
      </c>
    </row>
    <row r="1852" spans="1:24" hidden="1" x14ac:dyDescent="0.25">
      <c r="A1852">
        <v>10307</v>
      </c>
      <c r="B1852">
        <v>22</v>
      </c>
      <c r="C1852" s="2">
        <v>100</v>
      </c>
      <c r="D1852" s="3">
        <v>9</v>
      </c>
      <c r="E1852" s="4">
        <f>Table1[[#This Row],[PRICEEACH]]*Table1[[#This Row],[QUANTITYORDERED]]</f>
        <v>2200</v>
      </c>
      <c r="F1852" s="1">
        <v>38270</v>
      </c>
      <c r="G1852" s="12" t="s">
        <v>2848</v>
      </c>
      <c r="H1852">
        <v>4</v>
      </c>
      <c r="I1852">
        <v>10</v>
      </c>
      <c r="J1852" s="3">
        <v>2004</v>
      </c>
      <c r="K1852" s="3" t="s">
        <v>3331</v>
      </c>
      <c r="L1852">
        <v>136</v>
      </c>
      <c r="M1852" t="s">
        <v>3035</v>
      </c>
      <c r="N1852" t="s">
        <v>2974</v>
      </c>
      <c r="O1852" s="10">
        <v>2155554695</v>
      </c>
      <c r="P1852" t="s">
        <v>3340</v>
      </c>
      <c r="Q1852" t="s">
        <v>2975</v>
      </c>
      <c r="R1852" t="s">
        <v>2924</v>
      </c>
      <c r="S1852" t="s">
        <v>2853</v>
      </c>
      <c r="T1852">
        <v>71270</v>
      </c>
      <c r="U1852" t="s">
        <v>2854</v>
      </c>
      <c r="V1852" t="s">
        <v>2976</v>
      </c>
      <c r="W1852" t="s">
        <v>2977</v>
      </c>
      <c r="X1852" t="s">
        <v>2857</v>
      </c>
    </row>
    <row r="1853" spans="1:24" hidden="1" x14ac:dyDescent="0.25">
      <c r="A1853">
        <v>10307</v>
      </c>
      <c r="B1853">
        <v>31</v>
      </c>
      <c r="C1853" s="2">
        <v>83.44</v>
      </c>
      <c r="D1853" s="3">
        <v>7</v>
      </c>
      <c r="E1853" s="4">
        <f>Table1[[#This Row],[PRICEEACH]]*Table1[[#This Row],[QUANTITYORDERED]]</f>
        <v>2586.64</v>
      </c>
      <c r="F1853" s="1">
        <v>38270</v>
      </c>
      <c r="G1853" s="12" t="s">
        <v>2848</v>
      </c>
      <c r="H1853">
        <v>4</v>
      </c>
      <c r="I1853">
        <v>10</v>
      </c>
      <c r="J1853" s="3">
        <v>2004</v>
      </c>
      <c r="K1853" s="3" t="s">
        <v>3207</v>
      </c>
      <c r="L1853">
        <v>86</v>
      </c>
      <c r="M1853" t="s">
        <v>3208</v>
      </c>
      <c r="N1853" t="s">
        <v>2974</v>
      </c>
      <c r="O1853" s="10">
        <v>2155554695</v>
      </c>
      <c r="P1853" t="s">
        <v>3340</v>
      </c>
      <c r="Q1853" t="s">
        <v>2975</v>
      </c>
      <c r="R1853" t="s">
        <v>2924</v>
      </c>
      <c r="S1853" t="s">
        <v>2853</v>
      </c>
      <c r="T1853">
        <v>71270</v>
      </c>
      <c r="U1853" t="s">
        <v>2854</v>
      </c>
      <c r="V1853" t="s">
        <v>2976</v>
      </c>
      <c r="W1853" t="s">
        <v>2977</v>
      </c>
      <c r="X1853" t="s">
        <v>2857</v>
      </c>
    </row>
    <row r="1854" spans="1:24" hidden="1" x14ac:dyDescent="0.25">
      <c r="A1854">
        <v>10307</v>
      </c>
      <c r="B1854">
        <v>34</v>
      </c>
      <c r="C1854" s="2">
        <v>97.76</v>
      </c>
      <c r="D1854" s="3">
        <v>5</v>
      </c>
      <c r="E1854" s="4">
        <f>Table1[[#This Row],[PRICEEACH]]*Table1[[#This Row],[QUANTITYORDERED]]</f>
        <v>3323.84</v>
      </c>
      <c r="F1854" s="1">
        <v>38270</v>
      </c>
      <c r="G1854" s="12" t="s">
        <v>2848</v>
      </c>
      <c r="H1854">
        <v>4</v>
      </c>
      <c r="I1854">
        <v>10</v>
      </c>
      <c r="J1854" s="3">
        <v>2004</v>
      </c>
      <c r="K1854" s="3" t="s">
        <v>3207</v>
      </c>
      <c r="L1854">
        <v>90</v>
      </c>
      <c r="M1854" t="s">
        <v>3271</v>
      </c>
      <c r="N1854" t="s">
        <v>2974</v>
      </c>
      <c r="O1854" s="10">
        <v>2155554695</v>
      </c>
      <c r="P1854" t="s">
        <v>3340</v>
      </c>
      <c r="Q1854" t="s">
        <v>2975</v>
      </c>
      <c r="R1854" t="s">
        <v>2924</v>
      </c>
      <c r="S1854" t="s">
        <v>2853</v>
      </c>
      <c r="T1854">
        <v>71270</v>
      </c>
      <c r="U1854" t="s">
        <v>2854</v>
      </c>
      <c r="V1854" t="s">
        <v>2976</v>
      </c>
      <c r="W1854" t="s">
        <v>2977</v>
      </c>
      <c r="X1854" t="s">
        <v>2867</v>
      </c>
    </row>
    <row r="1855" spans="1:24" hidden="1" x14ac:dyDescent="0.25">
      <c r="A1855">
        <v>10307</v>
      </c>
      <c r="B1855">
        <v>39</v>
      </c>
      <c r="C1855" s="2">
        <v>100</v>
      </c>
      <c r="D1855" s="3">
        <v>1</v>
      </c>
      <c r="E1855" s="4">
        <f>Table1[[#This Row],[PRICEEACH]]*Table1[[#This Row],[QUANTITYORDERED]]</f>
        <v>3900</v>
      </c>
      <c r="F1855" s="1">
        <v>38270</v>
      </c>
      <c r="G1855" s="12" t="s">
        <v>2848</v>
      </c>
      <c r="H1855">
        <v>4</v>
      </c>
      <c r="I1855">
        <v>10</v>
      </c>
      <c r="J1855" s="3">
        <v>2004</v>
      </c>
      <c r="K1855" s="3" t="s">
        <v>3181</v>
      </c>
      <c r="L1855">
        <v>157</v>
      </c>
      <c r="M1855" t="s">
        <v>3182</v>
      </c>
      <c r="N1855" t="s">
        <v>2974</v>
      </c>
      <c r="O1855" s="10">
        <v>2155554695</v>
      </c>
      <c r="P1855" t="s">
        <v>3340</v>
      </c>
      <c r="Q1855" t="s">
        <v>2975</v>
      </c>
      <c r="R1855" t="s">
        <v>2924</v>
      </c>
      <c r="S1855" t="s">
        <v>2853</v>
      </c>
      <c r="T1855">
        <v>71270</v>
      </c>
      <c r="U1855" t="s">
        <v>2854</v>
      </c>
      <c r="V1855" t="s">
        <v>2976</v>
      </c>
      <c r="W1855" t="s">
        <v>2977</v>
      </c>
      <c r="X1855" t="s">
        <v>2931</v>
      </c>
    </row>
    <row r="1856" spans="1:24" hidden="1" x14ac:dyDescent="0.25">
      <c r="A1856">
        <v>10307</v>
      </c>
      <c r="B1856">
        <v>48</v>
      </c>
      <c r="C1856" s="2">
        <v>86.81</v>
      </c>
      <c r="D1856" s="3">
        <v>6</v>
      </c>
      <c r="E1856" s="4">
        <f>Table1[[#This Row],[PRICEEACH]]*Table1[[#This Row],[QUANTITYORDERED]]</f>
        <v>4166.88</v>
      </c>
      <c r="F1856" s="1">
        <v>38270</v>
      </c>
      <c r="G1856" s="12" t="s">
        <v>2848</v>
      </c>
      <c r="H1856">
        <v>4</v>
      </c>
      <c r="I1856">
        <v>10</v>
      </c>
      <c r="J1856" s="3">
        <v>2004</v>
      </c>
      <c r="K1856" s="3" t="s">
        <v>3468</v>
      </c>
      <c r="L1856">
        <v>105</v>
      </c>
      <c r="M1856" t="s">
        <v>3219</v>
      </c>
      <c r="N1856" t="s">
        <v>2974</v>
      </c>
      <c r="O1856" s="10">
        <v>2155554695</v>
      </c>
      <c r="P1856" t="s">
        <v>3340</v>
      </c>
      <c r="Q1856" t="s">
        <v>2975</v>
      </c>
      <c r="R1856" t="s">
        <v>2924</v>
      </c>
      <c r="S1856" t="s">
        <v>2853</v>
      </c>
      <c r="T1856">
        <v>71270</v>
      </c>
      <c r="U1856" t="s">
        <v>2854</v>
      </c>
      <c r="V1856" t="s">
        <v>2976</v>
      </c>
      <c r="W1856" t="s">
        <v>2977</v>
      </c>
      <c r="X1856" t="s">
        <v>2867</v>
      </c>
    </row>
    <row r="1857" spans="1:24" hidden="1" x14ac:dyDescent="0.25">
      <c r="A1857">
        <v>10308</v>
      </c>
      <c r="B1857">
        <v>34</v>
      </c>
      <c r="C1857" s="2">
        <v>52.09</v>
      </c>
      <c r="D1857" s="3">
        <v>3</v>
      </c>
      <c r="E1857" s="4">
        <f>Table1[[#This Row],[PRICEEACH]]*Table1[[#This Row],[QUANTITYORDERED]]</f>
        <v>1771.0600000000002</v>
      </c>
      <c r="F1857" s="1">
        <v>38270</v>
      </c>
      <c r="G1857" s="12" t="s">
        <v>2848</v>
      </c>
      <c r="H1857">
        <v>4</v>
      </c>
      <c r="I1857">
        <v>10</v>
      </c>
      <c r="J1857" s="3">
        <v>2004</v>
      </c>
      <c r="K1857" s="3" t="s">
        <v>2849</v>
      </c>
      <c r="L1857">
        <v>60</v>
      </c>
      <c r="M1857" t="s">
        <v>3202</v>
      </c>
      <c r="N1857" t="s">
        <v>3380</v>
      </c>
      <c r="O1857" s="10">
        <v>9145554562</v>
      </c>
      <c r="P1857" t="s">
        <v>3381</v>
      </c>
      <c r="Q1857" t="s">
        <v>3382</v>
      </c>
      <c r="R1857" t="s">
        <v>2852</v>
      </c>
      <c r="S1857" t="s">
        <v>2853</v>
      </c>
      <c r="T1857">
        <v>24067</v>
      </c>
      <c r="U1857" t="s">
        <v>2854</v>
      </c>
      <c r="V1857" t="s">
        <v>2898</v>
      </c>
      <c r="W1857" t="s">
        <v>2990</v>
      </c>
      <c r="X1857" t="s">
        <v>2857</v>
      </c>
    </row>
    <row r="1858" spans="1:24" hidden="1" x14ac:dyDescent="0.25">
      <c r="A1858">
        <v>10308</v>
      </c>
      <c r="B1858">
        <v>21</v>
      </c>
      <c r="C1858" s="2">
        <v>87.2</v>
      </c>
      <c r="D1858" s="3">
        <v>13</v>
      </c>
      <c r="E1858" s="4">
        <f>Table1[[#This Row],[PRICEEACH]]*Table1[[#This Row],[QUANTITYORDERED]]</f>
        <v>1831.2</v>
      </c>
      <c r="F1858" s="1">
        <v>38270</v>
      </c>
      <c r="G1858" s="12" t="s">
        <v>2848</v>
      </c>
      <c r="H1858">
        <v>4</v>
      </c>
      <c r="I1858">
        <v>10</v>
      </c>
      <c r="J1858" s="3">
        <v>2004</v>
      </c>
      <c r="K1858" s="3" t="s">
        <v>3181</v>
      </c>
      <c r="L1858">
        <v>80</v>
      </c>
      <c r="M1858" t="s">
        <v>3276</v>
      </c>
      <c r="N1858" t="s">
        <v>3380</v>
      </c>
      <c r="O1858" s="10">
        <v>9145554562</v>
      </c>
      <c r="P1858" t="s">
        <v>3381</v>
      </c>
      <c r="Q1858" t="s">
        <v>3382</v>
      </c>
      <c r="R1858" t="s">
        <v>2852</v>
      </c>
      <c r="S1858" t="s">
        <v>2853</v>
      </c>
      <c r="T1858">
        <v>24067</v>
      </c>
      <c r="U1858" t="s">
        <v>2854</v>
      </c>
      <c r="V1858" t="s">
        <v>2898</v>
      </c>
      <c r="W1858" t="s">
        <v>2990</v>
      </c>
      <c r="X1858" t="s">
        <v>2857</v>
      </c>
    </row>
    <row r="1859" spans="1:24" hidden="1" x14ac:dyDescent="0.25">
      <c r="A1859">
        <v>10308</v>
      </c>
      <c r="B1859">
        <v>24</v>
      </c>
      <c r="C1859" s="2">
        <v>79.91</v>
      </c>
      <c r="D1859" s="3">
        <v>5</v>
      </c>
      <c r="E1859" s="4">
        <f>Table1[[#This Row],[PRICEEACH]]*Table1[[#This Row],[QUANTITYORDERED]]</f>
        <v>1917.84</v>
      </c>
      <c r="F1859" s="1">
        <v>38270</v>
      </c>
      <c r="G1859" s="12" t="s">
        <v>2848</v>
      </c>
      <c r="H1859">
        <v>4</v>
      </c>
      <c r="I1859">
        <v>10</v>
      </c>
      <c r="J1859" s="3">
        <v>2004</v>
      </c>
      <c r="K1859" s="3" t="s">
        <v>2849</v>
      </c>
      <c r="L1859">
        <v>99</v>
      </c>
      <c r="M1859" t="s">
        <v>3257</v>
      </c>
      <c r="N1859" t="s">
        <v>3380</v>
      </c>
      <c r="O1859" s="10">
        <v>9145554562</v>
      </c>
      <c r="P1859" t="s">
        <v>3381</v>
      </c>
      <c r="Q1859" t="s">
        <v>3382</v>
      </c>
      <c r="R1859" t="s">
        <v>2852</v>
      </c>
      <c r="S1859" t="s">
        <v>2853</v>
      </c>
      <c r="T1859">
        <v>24067</v>
      </c>
      <c r="U1859" t="s">
        <v>2854</v>
      </c>
      <c r="V1859" t="s">
        <v>2898</v>
      </c>
      <c r="W1859" t="s">
        <v>2990</v>
      </c>
      <c r="X1859" t="s">
        <v>2857</v>
      </c>
    </row>
    <row r="1860" spans="1:24" hidden="1" x14ac:dyDescent="0.25">
      <c r="A1860">
        <v>10308</v>
      </c>
      <c r="B1860">
        <v>20</v>
      </c>
      <c r="C1860" s="2">
        <v>100</v>
      </c>
      <c r="D1860" s="3">
        <v>1</v>
      </c>
      <c r="E1860" s="4">
        <f>Table1[[#This Row],[PRICEEACH]]*Table1[[#This Row],[QUANTITYORDERED]]</f>
        <v>2000</v>
      </c>
      <c r="F1860" s="1">
        <v>38270</v>
      </c>
      <c r="G1860" s="12" t="s">
        <v>2848</v>
      </c>
      <c r="H1860">
        <v>4</v>
      </c>
      <c r="I1860">
        <v>10</v>
      </c>
      <c r="J1860" s="3">
        <v>2004</v>
      </c>
      <c r="K1860" s="3" t="s">
        <v>2849</v>
      </c>
      <c r="L1860">
        <v>193</v>
      </c>
      <c r="M1860" t="s">
        <v>3034</v>
      </c>
      <c r="N1860" t="s">
        <v>3380</v>
      </c>
      <c r="O1860" s="10">
        <v>9145554562</v>
      </c>
      <c r="P1860" t="s">
        <v>3381</v>
      </c>
      <c r="Q1860" t="s">
        <v>3382</v>
      </c>
      <c r="R1860" t="s">
        <v>2852</v>
      </c>
      <c r="S1860" t="s">
        <v>2853</v>
      </c>
      <c r="T1860">
        <v>24067</v>
      </c>
      <c r="U1860" t="s">
        <v>2854</v>
      </c>
      <c r="V1860" t="s">
        <v>2898</v>
      </c>
      <c r="W1860" t="s">
        <v>2990</v>
      </c>
      <c r="X1860" t="s">
        <v>2867</v>
      </c>
    </row>
    <row r="1861" spans="1:24" hidden="1" x14ac:dyDescent="0.25">
      <c r="A1861">
        <v>10308</v>
      </c>
      <c r="B1861">
        <v>47</v>
      </c>
      <c r="C1861" s="2">
        <v>43.64</v>
      </c>
      <c r="D1861" s="3">
        <v>11</v>
      </c>
      <c r="E1861" s="4">
        <f>Table1[[#This Row],[PRICEEACH]]*Table1[[#This Row],[QUANTITYORDERED]]</f>
        <v>2051.08</v>
      </c>
      <c r="F1861" s="1">
        <v>38270</v>
      </c>
      <c r="G1861" s="12" t="s">
        <v>2848</v>
      </c>
      <c r="H1861">
        <v>4</v>
      </c>
      <c r="I1861">
        <v>10</v>
      </c>
      <c r="J1861" s="3">
        <v>2004</v>
      </c>
      <c r="K1861" s="3" t="s">
        <v>3468</v>
      </c>
      <c r="L1861">
        <v>43</v>
      </c>
      <c r="M1861" t="s">
        <v>3264</v>
      </c>
      <c r="N1861" t="s">
        <v>3380</v>
      </c>
      <c r="O1861" s="10">
        <v>9145554562</v>
      </c>
      <c r="P1861" t="s">
        <v>3381</v>
      </c>
      <c r="Q1861" t="s">
        <v>3382</v>
      </c>
      <c r="R1861" t="s">
        <v>2852</v>
      </c>
      <c r="S1861" t="s">
        <v>2853</v>
      </c>
      <c r="T1861">
        <v>24067</v>
      </c>
      <c r="U1861" t="s">
        <v>2854</v>
      </c>
      <c r="V1861" t="s">
        <v>2898</v>
      </c>
      <c r="W1861" t="s">
        <v>2990</v>
      </c>
      <c r="X1861" t="s">
        <v>2857</v>
      </c>
    </row>
    <row r="1862" spans="1:24" hidden="1" x14ac:dyDescent="0.25">
      <c r="A1862">
        <v>10308</v>
      </c>
      <c r="B1862">
        <v>21</v>
      </c>
      <c r="C1862" s="2">
        <v>100</v>
      </c>
      <c r="D1862" s="3">
        <v>12</v>
      </c>
      <c r="E1862" s="4">
        <f>Table1[[#This Row],[PRICEEACH]]*Table1[[#This Row],[QUANTITYORDERED]]</f>
        <v>2100</v>
      </c>
      <c r="F1862" s="1">
        <v>38270</v>
      </c>
      <c r="G1862" s="12" t="s">
        <v>2848</v>
      </c>
      <c r="H1862">
        <v>4</v>
      </c>
      <c r="I1862">
        <v>10</v>
      </c>
      <c r="J1862" s="3">
        <v>2004</v>
      </c>
      <c r="K1862" s="3" t="s">
        <v>3181</v>
      </c>
      <c r="L1862">
        <v>91</v>
      </c>
      <c r="M1862" t="s">
        <v>3269</v>
      </c>
      <c r="N1862" t="s">
        <v>3380</v>
      </c>
      <c r="O1862" s="10">
        <v>9145554562</v>
      </c>
      <c r="P1862" t="s">
        <v>3381</v>
      </c>
      <c r="Q1862" t="s">
        <v>3382</v>
      </c>
      <c r="R1862" t="s">
        <v>2852</v>
      </c>
      <c r="S1862" t="s">
        <v>2853</v>
      </c>
      <c r="T1862">
        <v>24067</v>
      </c>
      <c r="U1862" t="s">
        <v>2854</v>
      </c>
      <c r="V1862" t="s">
        <v>2898</v>
      </c>
      <c r="W1862" t="s">
        <v>2990</v>
      </c>
      <c r="X1862" t="s">
        <v>2857</v>
      </c>
    </row>
    <row r="1863" spans="1:24" hidden="1" x14ac:dyDescent="0.25">
      <c r="A1863">
        <v>10308</v>
      </c>
      <c r="B1863">
        <v>27</v>
      </c>
      <c r="C1863" s="2">
        <v>82.79</v>
      </c>
      <c r="D1863" s="3">
        <v>7</v>
      </c>
      <c r="E1863" s="4">
        <f>Table1[[#This Row],[PRICEEACH]]*Table1[[#This Row],[QUANTITYORDERED]]</f>
        <v>2235.3300000000004</v>
      </c>
      <c r="F1863" s="1">
        <v>38270</v>
      </c>
      <c r="G1863" s="12" t="s">
        <v>2848</v>
      </c>
      <c r="H1863">
        <v>4</v>
      </c>
      <c r="I1863">
        <v>10</v>
      </c>
      <c r="J1863" s="3">
        <v>2004</v>
      </c>
      <c r="K1863" s="3" t="s">
        <v>3181</v>
      </c>
      <c r="L1863">
        <v>84</v>
      </c>
      <c r="M1863" t="s">
        <v>3201</v>
      </c>
      <c r="N1863" t="s">
        <v>3380</v>
      </c>
      <c r="O1863" s="10">
        <v>9145554562</v>
      </c>
      <c r="P1863" t="s">
        <v>3381</v>
      </c>
      <c r="Q1863" t="s">
        <v>3382</v>
      </c>
      <c r="R1863" t="s">
        <v>2852</v>
      </c>
      <c r="S1863" t="s">
        <v>2853</v>
      </c>
      <c r="T1863">
        <v>24067</v>
      </c>
      <c r="U1863" t="s">
        <v>2854</v>
      </c>
      <c r="V1863" t="s">
        <v>2898</v>
      </c>
      <c r="W1863" t="s">
        <v>2990</v>
      </c>
      <c r="X1863" t="s">
        <v>2857</v>
      </c>
    </row>
    <row r="1864" spans="1:24" hidden="1" x14ac:dyDescent="0.25">
      <c r="A1864">
        <v>10308</v>
      </c>
      <c r="B1864">
        <v>39</v>
      </c>
      <c r="C1864" s="2">
        <v>68.11</v>
      </c>
      <c r="D1864" s="3">
        <v>15</v>
      </c>
      <c r="E1864" s="4">
        <f>Table1[[#This Row],[PRICEEACH]]*Table1[[#This Row],[QUANTITYORDERED]]</f>
        <v>2656.29</v>
      </c>
      <c r="F1864" s="1">
        <v>38270</v>
      </c>
      <c r="G1864" s="12" t="s">
        <v>2848</v>
      </c>
      <c r="H1864">
        <v>4</v>
      </c>
      <c r="I1864">
        <v>10</v>
      </c>
      <c r="J1864" s="3">
        <v>2004</v>
      </c>
      <c r="K1864" s="3" t="s">
        <v>3181</v>
      </c>
      <c r="L1864">
        <v>74</v>
      </c>
      <c r="M1864" t="s">
        <v>3279</v>
      </c>
      <c r="N1864" t="s">
        <v>3380</v>
      </c>
      <c r="O1864" s="10">
        <v>9145554562</v>
      </c>
      <c r="P1864" t="s">
        <v>3381</v>
      </c>
      <c r="Q1864" t="s">
        <v>3382</v>
      </c>
      <c r="R1864" t="s">
        <v>2852</v>
      </c>
      <c r="S1864" t="s">
        <v>2853</v>
      </c>
      <c r="T1864">
        <v>24067</v>
      </c>
      <c r="U1864" t="s">
        <v>2854</v>
      </c>
      <c r="V1864" t="s">
        <v>2898</v>
      </c>
      <c r="W1864" t="s">
        <v>2990</v>
      </c>
      <c r="X1864" t="s">
        <v>2857</v>
      </c>
    </row>
    <row r="1865" spans="1:24" hidden="1" x14ac:dyDescent="0.25">
      <c r="A1865">
        <v>10308</v>
      </c>
      <c r="B1865">
        <v>47</v>
      </c>
      <c r="C1865" s="2">
        <v>63.22</v>
      </c>
      <c r="D1865" s="3">
        <v>4</v>
      </c>
      <c r="E1865" s="4">
        <f>Table1[[#This Row],[PRICEEACH]]*Table1[[#This Row],[QUANTITYORDERED]]</f>
        <v>2971.34</v>
      </c>
      <c r="F1865" s="1">
        <v>38270</v>
      </c>
      <c r="G1865" s="12" t="s">
        <v>2848</v>
      </c>
      <c r="H1865">
        <v>4</v>
      </c>
      <c r="I1865">
        <v>10</v>
      </c>
      <c r="J1865" s="3">
        <v>2004</v>
      </c>
      <c r="K1865" s="3" t="s">
        <v>2849</v>
      </c>
      <c r="L1865">
        <v>76</v>
      </c>
      <c r="M1865" t="s">
        <v>3233</v>
      </c>
      <c r="N1865" t="s">
        <v>3380</v>
      </c>
      <c r="O1865" s="10">
        <v>9145554562</v>
      </c>
      <c r="P1865" t="s">
        <v>3381</v>
      </c>
      <c r="Q1865" t="s">
        <v>3382</v>
      </c>
      <c r="R1865" t="s">
        <v>2852</v>
      </c>
      <c r="S1865" t="s">
        <v>2853</v>
      </c>
      <c r="T1865">
        <v>24067</v>
      </c>
      <c r="U1865" t="s">
        <v>2854</v>
      </c>
      <c r="V1865" t="s">
        <v>2898</v>
      </c>
      <c r="W1865" t="s">
        <v>2990</v>
      </c>
      <c r="X1865" t="s">
        <v>2857</v>
      </c>
    </row>
    <row r="1866" spans="1:24" hidden="1" x14ac:dyDescent="0.25">
      <c r="A1866">
        <v>10308</v>
      </c>
      <c r="B1866">
        <v>46</v>
      </c>
      <c r="C1866" s="2">
        <v>66.040000000000006</v>
      </c>
      <c r="D1866" s="3">
        <v>10</v>
      </c>
      <c r="E1866" s="4">
        <f>Table1[[#This Row],[PRICEEACH]]*Table1[[#This Row],[QUANTITYORDERED]]</f>
        <v>3037.84</v>
      </c>
      <c r="F1866" s="1">
        <v>38270</v>
      </c>
      <c r="G1866" s="12" t="s">
        <v>2848</v>
      </c>
      <c r="H1866">
        <v>4</v>
      </c>
      <c r="I1866">
        <v>10</v>
      </c>
      <c r="J1866" s="3">
        <v>2004</v>
      </c>
      <c r="K1866" s="3" t="s">
        <v>3468</v>
      </c>
      <c r="L1866">
        <v>68</v>
      </c>
      <c r="M1866" t="s">
        <v>3262</v>
      </c>
      <c r="N1866" t="s">
        <v>3380</v>
      </c>
      <c r="O1866" s="10">
        <v>9145554562</v>
      </c>
      <c r="P1866" t="s">
        <v>3381</v>
      </c>
      <c r="Q1866" t="s">
        <v>3382</v>
      </c>
      <c r="R1866" t="s">
        <v>2852</v>
      </c>
      <c r="S1866" t="s">
        <v>2853</v>
      </c>
      <c r="T1866">
        <v>24067</v>
      </c>
      <c r="U1866" t="s">
        <v>2854</v>
      </c>
      <c r="V1866" t="s">
        <v>2898</v>
      </c>
      <c r="W1866" t="s">
        <v>2990</v>
      </c>
      <c r="X1866" t="s">
        <v>2867</v>
      </c>
    </row>
    <row r="1867" spans="1:24" hidden="1" x14ac:dyDescent="0.25">
      <c r="A1867">
        <v>10308</v>
      </c>
      <c r="B1867">
        <v>31</v>
      </c>
      <c r="C1867" s="2">
        <v>100</v>
      </c>
      <c r="D1867" s="3">
        <v>9</v>
      </c>
      <c r="E1867" s="4">
        <f>Table1[[#This Row],[PRICEEACH]]*Table1[[#This Row],[QUANTITYORDERED]]</f>
        <v>3100</v>
      </c>
      <c r="F1867" s="1">
        <v>38270</v>
      </c>
      <c r="G1867" s="12" t="s">
        <v>2848</v>
      </c>
      <c r="H1867">
        <v>4</v>
      </c>
      <c r="I1867">
        <v>10</v>
      </c>
      <c r="J1867" s="3">
        <v>2004</v>
      </c>
      <c r="K1867" s="3" t="s">
        <v>3181</v>
      </c>
      <c r="L1867">
        <v>109</v>
      </c>
      <c r="M1867" t="s">
        <v>3231</v>
      </c>
      <c r="N1867" t="s">
        <v>3380</v>
      </c>
      <c r="O1867" s="10">
        <v>9145554562</v>
      </c>
      <c r="P1867" t="s">
        <v>3381</v>
      </c>
      <c r="Q1867" t="s">
        <v>3382</v>
      </c>
      <c r="R1867" t="s">
        <v>2852</v>
      </c>
      <c r="S1867" t="s">
        <v>2853</v>
      </c>
      <c r="T1867">
        <v>24067</v>
      </c>
      <c r="U1867" t="s">
        <v>2854</v>
      </c>
      <c r="V1867" t="s">
        <v>2898</v>
      </c>
      <c r="W1867" t="s">
        <v>2990</v>
      </c>
      <c r="X1867" t="s">
        <v>2867</v>
      </c>
    </row>
    <row r="1868" spans="1:24" hidden="1" x14ac:dyDescent="0.25">
      <c r="A1868">
        <v>10308</v>
      </c>
      <c r="B1868">
        <v>31</v>
      </c>
      <c r="C1868" s="2">
        <v>100</v>
      </c>
      <c r="D1868" s="3">
        <v>6</v>
      </c>
      <c r="E1868" s="4">
        <f>Table1[[#This Row],[PRICEEACH]]*Table1[[#This Row],[QUANTITYORDERED]]</f>
        <v>3100</v>
      </c>
      <c r="F1868" s="1">
        <v>38270</v>
      </c>
      <c r="G1868" s="12" t="s">
        <v>2848</v>
      </c>
      <c r="H1868">
        <v>4</v>
      </c>
      <c r="I1868">
        <v>10</v>
      </c>
      <c r="J1868" s="3">
        <v>2004</v>
      </c>
      <c r="K1868" s="3" t="s">
        <v>3181</v>
      </c>
      <c r="L1868">
        <v>118</v>
      </c>
      <c r="M1868" t="s">
        <v>3275</v>
      </c>
      <c r="N1868" t="s">
        <v>3380</v>
      </c>
      <c r="O1868" s="10">
        <v>9145554562</v>
      </c>
      <c r="P1868" t="s">
        <v>3381</v>
      </c>
      <c r="Q1868" t="s">
        <v>3382</v>
      </c>
      <c r="R1868" t="s">
        <v>2852</v>
      </c>
      <c r="S1868" t="s">
        <v>2853</v>
      </c>
      <c r="T1868">
        <v>24067</v>
      </c>
      <c r="U1868" t="s">
        <v>2854</v>
      </c>
      <c r="V1868" t="s">
        <v>2898</v>
      </c>
      <c r="W1868" t="s">
        <v>2990</v>
      </c>
      <c r="X1868" t="s">
        <v>2867</v>
      </c>
    </row>
    <row r="1869" spans="1:24" hidden="1" x14ac:dyDescent="0.25">
      <c r="A1869">
        <v>10308</v>
      </c>
      <c r="B1869">
        <v>35</v>
      </c>
      <c r="C1869" s="2">
        <v>88.75</v>
      </c>
      <c r="D1869" s="3">
        <v>14</v>
      </c>
      <c r="E1869" s="4">
        <f>Table1[[#This Row],[PRICEEACH]]*Table1[[#This Row],[QUANTITYORDERED]]</f>
        <v>3106.25</v>
      </c>
      <c r="F1869" s="1">
        <v>38270</v>
      </c>
      <c r="G1869" s="12" t="s">
        <v>2848</v>
      </c>
      <c r="H1869">
        <v>4</v>
      </c>
      <c r="I1869">
        <v>10</v>
      </c>
      <c r="J1869" s="3">
        <v>2004</v>
      </c>
      <c r="K1869" s="3" t="s">
        <v>3181</v>
      </c>
      <c r="L1869">
        <v>99</v>
      </c>
      <c r="M1869" t="s">
        <v>3272</v>
      </c>
      <c r="N1869" t="s">
        <v>3380</v>
      </c>
      <c r="O1869" s="10">
        <v>9145554562</v>
      </c>
      <c r="P1869" t="s">
        <v>3381</v>
      </c>
      <c r="Q1869" t="s">
        <v>3382</v>
      </c>
      <c r="R1869" t="s">
        <v>2852</v>
      </c>
      <c r="S1869" t="s">
        <v>2853</v>
      </c>
      <c r="T1869">
        <v>24067</v>
      </c>
      <c r="U1869" t="s">
        <v>2854</v>
      </c>
      <c r="V1869" t="s">
        <v>2898</v>
      </c>
      <c r="W1869" t="s">
        <v>2990</v>
      </c>
      <c r="X1869" t="s">
        <v>2867</v>
      </c>
    </row>
    <row r="1870" spans="1:24" hidden="1" x14ac:dyDescent="0.25">
      <c r="A1870">
        <v>10308</v>
      </c>
      <c r="B1870">
        <v>43</v>
      </c>
      <c r="C1870" s="2">
        <v>76.430000000000007</v>
      </c>
      <c r="D1870" s="3">
        <v>16</v>
      </c>
      <c r="E1870" s="4">
        <f>Table1[[#This Row],[PRICEEACH]]*Table1[[#This Row],[QUANTITYORDERED]]</f>
        <v>3286.4900000000002</v>
      </c>
      <c r="F1870" s="1">
        <v>38270</v>
      </c>
      <c r="G1870" s="12" t="s">
        <v>2848</v>
      </c>
      <c r="H1870">
        <v>4</v>
      </c>
      <c r="I1870">
        <v>10</v>
      </c>
      <c r="J1870" s="3">
        <v>2004</v>
      </c>
      <c r="K1870" s="3" t="s">
        <v>3181</v>
      </c>
      <c r="L1870">
        <v>68</v>
      </c>
      <c r="M1870" t="s">
        <v>3250</v>
      </c>
      <c r="N1870" t="s">
        <v>3380</v>
      </c>
      <c r="O1870" s="10">
        <v>9145554562</v>
      </c>
      <c r="P1870" t="s">
        <v>3381</v>
      </c>
      <c r="Q1870" t="s">
        <v>3382</v>
      </c>
      <c r="R1870" t="s">
        <v>2852</v>
      </c>
      <c r="S1870" t="s">
        <v>2853</v>
      </c>
      <c r="T1870">
        <v>24067</v>
      </c>
      <c r="U1870" t="s">
        <v>2854</v>
      </c>
      <c r="V1870" t="s">
        <v>2898</v>
      </c>
      <c r="W1870" t="s">
        <v>2990</v>
      </c>
      <c r="X1870" t="s">
        <v>2867</v>
      </c>
    </row>
    <row r="1871" spans="1:24" hidden="1" x14ac:dyDescent="0.25">
      <c r="A1871">
        <v>10308</v>
      </c>
      <c r="B1871">
        <v>34</v>
      </c>
      <c r="C1871" s="2">
        <v>100</v>
      </c>
      <c r="D1871" s="3">
        <v>2</v>
      </c>
      <c r="E1871" s="4">
        <f>Table1[[#This Row],[PRICEEACH]]*Table1[[#This Row],[QUANTITYORDERED]]</f>
        <v>3400</v>
      </c>
      <c r="F1871" s="1">
        <v>38270</v>
      </c>
      <c r="G1871" s="12" t="s">
        <v>2848</v>
      </c>
      <c r="H1871">
        <v>4</v>
      </c>
      <c r="I1871">
        <v>10</v>
      </c>
      <c r="J1871" s="3">
        <v>2004</v>
      </c>
      <c r="K1871" s="3" t="s">
        <v>2849</v>
      </c>
      <c r="L1871">
        <v>118</v>
      </c>
      <c r="M1871" t="s">
        <v>3023</v>
      </c>
      <c r="N1871" t="s">
        <v>3380</v>
      </c>
      <c r="O1871" s="10">
        <v>9145554562</v>
      </c>
      <c r="P1871" t="s">
        <v>3381</v>
      </c>
      <c r="Q1871" t="s">
        <v>3382</v>
      </c>
      <c r="R1871" t="s">
        <v>2852</v>
      </c>
      <c r="S1871" t="s">
        <v>2853</v>
      </c>
      <c r="T1871">
        <v>24067</v>
      </c>
      <c r="U1871" t="s">
        <v>2854</v>
      </c>
      <c r="V1871" t="s">
        <v>2898</v>
      </c>
      <c r="W1871" t="s">
        <v>2990</v>
      </c>
      <c r="X1871" t="s">
        <v>2867</v>
      </c>
    </row>
    <row r="1872" spans="1:24" hidden="1" x14ac:dyDescent="0.25">
      <c r="A1872">
        <v>10308</v>
      </c>
      <c r="B1872">
        <v>44</v>
      </c>
      <c r="C1872" s="2">
        <v>83.32</v>
      </c>
      <c r="D1872" s="3">
        <v>8</v>
      </c>
      <c r="E1872" s="4">
        <f>Table1[[#This Row],[PRICEEACH]]*Table1[[#This Row],[QUANTITYORDERED]]</f>
        <v>3666.08</v>
      </c>
      <c r="F1872" s="1">
        <v>38270</v>
      </c>
      <c r="G1872" s="12" t="s">
        <v>2848</v>
      </c>
      <c r="H1872">
        <v>4</v>
      </c>
      <c r="I1872">
        <v>10</v>
      </c>
      <c r="J1872" s="3">
        <v>2004</v>
      </c>
      <c r="K1872" s="3" t="s">
        <v>3181</v>
      </c>
      <c r="L1872">
        <v>72</v>
      </c>
      <c r="M1872" t="s">
        <v>3254</v>
      </c>
      <c r="N1872" t="s">
        <v>3380</v>
      </c>
      <c r="O1872" s="10">
        <v>9145554562</v>
      </c>
      <c r="P1872" t="s">
        <v>3381</v>
      </c>
      <c r="Q1872" t="s">
        <v>3382</v>
      </c>
      <c r="R1872" t="s">
        <v>2852</v>
      </c>
      <c r="S1872" t="s">
        <v>2853</v>
      </c>
      <c r="T1872">
        <v>24067</v>
      </c>
      <c r="U1872" t="s">
        <v>2854</v>
      </c>
      <c r="V1872" t="s">
        <v>2898</v>
      </c>
      <c r="W1872" t="s">
        <v>2990</v>
      </c>
      <c r="X1872" t="s">
        <v>2867</v>
      </c>
    </row>
    <row r="1873" spans="1:24" hidden="1" x14ac:dyDescent="0.25">
      <c r="A1873">
        <v>10309</v>
      </c>
      <c r="B1873">
        <v>24</v>
      </c>
      <c r="C1873" s="2">
        <v>56.1</v>
      </c>
      <c r="D1873" s="3">
        <v>2</v>
      </c>
      <c r="E1873" s="4">
        <f>Table1[[#This Row],[PRICEEACH]]*Table1[[#This Row],[QUANTITYORDERED]]</f>
        <v>1346.4</v>
      </c>
      <c r="F1873" s="1">
        <v>38270</v>
      </c>
      <c r="G1873" s="12" t="s">
        <v>2848</v>
      </c>
      <c r="H1873">
        <v>4</v>
      </c>
      <c r="I1873">
        <v>10</v>
      </c>
      <c r="J1873" s="3">
        <v>2004</v>
      </c>
      <c r="K1873" s="3" t="s">
        <v>2849</v>
      </c>
      <c r="L1873">
        <v>69</v>
      </c>
      <c r="M1873" t="s">
        <v>3237</v>
      </c>
      <c r="N1873" t="s">
        <v>3315</v>
      </c>
      <c r="O1873" s="10" t="s">
        <v>3316</v>
      </c>
      <c r="P1873" t="s">
        <v>3317</v>
      </c>
      <c r="Q1873" t="s">
        <v>2920</v>
      </c>
      <c r="R1873" t="s">
        <v>3507</v>
      </c>
      <c r="S1873" t="s">
        <v>2884</v>
      </c>
      <c r="T1873">
        <v>4110</v>
      </c>
      <c r="U1873" t="s">
        <v>2861</v>
      </c>
      <c r="V1873" t="s">
        <v>2921</v>
      </c>
      <c r="W1873" t="s">
        <v>2922</v>
      </c>
      <c r="X1873" t="s">
        <v>2857</v>
      </c>
    </row>
    <row r="1874" spans="1:24" hidden="1" x14ac:dyDescent="0.25">
      <c r="A1874">
        <v>10309</v>
      </c>
      <c r="B1874">
        <v>21</v>
      </c>
      <c r="C1874" s="2">
        <v>100</v>
      </c>
      <c r="D1874" s="3">
        <v>6</v>
      </c>
      <c r="E1874" s="4">
        <f>Table1[[#This Row],[PRICEEACH]]*Table1[[#This Row],[QUANTITYORDERED]]</f>
        <v>2100</v>
      </c>
      <c r="F1874" s="1">
        <v>38270</v>
      </c>
      <c r="G1874" s="12" t="s">
        <v>2848</v>
      </c>
      <c r="H1874">
        <v>4</v>
      </c>
      <c r="I1874">
        <v>10</v>
      </c>
      <c r="J1874" s="3">
        <v>2004</v>
      </c>
      <c r="K1874" s="3" t="s">
        <v>2849</v>
      </c>
      <c r="L1874">
        <v>112</v>
      </c>
      <c r="M1874" t="s">
        <v>3229</v>
      </c>
      <c r="N1874" t="s">
        <v>3315</v>
      </c>
      <c r="O1874" s="10" t="s">
        <v>3316</v>
      </c>
      <c r="P1874" t="s">
        <v>3317</v>
      </c>
      <c r="Q1874" t="s">
        <v>2920</v>
      </c>
      <c r="R1874" t="s">
        <v>3507</v>
      </c>
      <c r="S1874" t="s">
        <v>2884</v>
      </c>
      <c r="T1874">
        <v>4110</v>
      </c>
      <c r="U1874" t="s">
        <v>2861</v>
      </c>
      <c r="V1874" t="s">
        <v>2921</v>
      </c>
      <c r="W1874" t="s">
        <v>2922</v>
      </c>
      <c r="X1874" t="s">
        <v>2857</v>
      </c>
    </row>
    <row r="1875" spans="1:24" hidden="1" x14ac:dyDescent="0.25">
      <c r="A1875">
        <v>10309</v>
      </c>
      <c r="B1875">
        <v>28</v>
      </c>
      <c r="C1875" s="2">
        <v>88.68</v>
      </c>
      <c r="D1875" s="3">
        <v>1</v>
      </c>
      <c r="E1875" s="4">
        <f>Table1[[#This Row],[PRICEEACH]]*Table1[[#This Row],[QUANTITYORDERED]]</f>
        <v>2483.04</v>
      </c>
      <c r="F1875" s="1">
        <v>38270</v>
      </c>
      <c r="G1875" s="12" t="s">
        <v>2848</v>
      </c>
      <c r="H1875">
        <v>4</v>
      </c>
      <c r="I1875">
        <v>10</v>
      </c>
      <c r="J1875" s="3">
        <v>2004</v>
      </c>
      <c r="K1875" s="3" t="s">
        <v>2849</v>
      </c>
      <c r="L1875">
        <v>81</v>
      </c>
      <c r="M1875" t="s">
        <v>3267</v>
      </c>
      <c r="N1875" t="s">
        <v>3315</v>
      </c>
      <c r="O1875" s="10" t="s">
        <v>3316</v>
      </c>
      <c r="P1875" t="s">
        <v>3317</v>
      </c>
      <c r="Q1875" t="s">
        <v>2920</v>
      </c>
      <c r="R1875" t="s">
        <v>3507</v>
      </c>
      <c r="S1875" t="s">
        <v>2884</v>
      </c>
      <c r="T1875">
        <v>4110</v>
      </c>
      <c r="U1875" t="s">
        <v>2861</v>
      </c>
      <c r="V1875" t="s">
        <v>2921</v>
      </c>
      <c r="W1875" t="s">
        <v>2922</v>
      </c>
      <c r="X1875" t="s">
        <v>2857</v>
      </c>
    </row>
    <row r="1876" spans="1:24" hidden="1" x14ac:dyDescent="0.25">
      <c r="A1876">
        <v>10309</v>
      </c>
      <c r="B1876">
        <v>26</v>
      </c>
      <c r="C1876" s="2">
        <v>100</v>
      </c>
      <c r="D1876" s="3">
        <v>4</v>
      </c>
      <c r="E1876" s="4">
        <f>Table1[[#This Row],[PRICEEACH]]*Table1[[#This Row],[QUANTITYORDERED]]</f>
        <v>2600</v>
      </c>
      <c r="F1876" s="1">
        <v>38270</v>
      </c>
      <c r="G1876" s="12" t="s">
        <v>2848</v>
      </c>
      <c r="H1876">
        <v>4</v>
      </c>
      <c r="I1876">
        <v>10</v>
      </c>
      <c r="J1876" s="3">
        <v>2004</v>
      </c>
      <c r="K1876" s="3" t="s">
        <v>2849</v>
      </c>
      <c r="L1876">
        <v>150</v>
      </c>
      <c r="M1876" t="s">
        <v>3142</v>
      </c>
      <c r="N1876" t="s">
        <v>3315</v>
      </c>
      <c r="O1876" s="10" t="s">
        <v>3316</v>
      </c>
      <c r="P1876" t="s">
        <v>3317</v>
      </c>
      <c r="Q1876" t="s">
        <v>2920</v>
      </c>
      <c r="R1876" t="s">
        <v>3507</v>
      </c>
      <c r="S1876" t="s">
        <v>2884</v>
      </c>
      <c r="T1876">
        <v>4110</v>
      </c>
      <c r="U1876" t="s">
        <v>2861</v>
      </c>
      <c r="V1876" t="s">
        <v>2921</v>
      </c>
      <c r="W1876" t="s">
        <v>2922</v>
      </c>
      <c r="X1876" t="s">
        <v>2867</v>
      </c>
    </row>
    <row r="1877" spans="1:24" hidden="1" x14ac:dyDescent="0.25">
      <c r="A1877">
        <v>10309</v>
      </c>
      <c r="B1877">
        <v>41</v>
      </c>
      <c r="C1877" s="2">
        <v>100</v>
      </c>
      <c r="D1877" s="3">
        <v>5</v>
      </c>
      <c r="E1877" s="4">
        <f>Table1[[#This Row],[PRICEEACH]]*Table1[[#This Row],[QUANTITYORDERED]]</f>
        <v>4100</v>
      </c>
      <c r="F1877" s="1">
        <v>38270</v>
      </c>
      <c r="G1877" s="12" t="s">
        <v>2848</v>
      </c>
      <c r="H1877">
        <v>4</v>
      </c>
      <c r="I1877">
        <v>10</v>
      </c>
      <c r="J1877" s="3">
        <v>2004</v>
      </c>
      <c r="K1877" s="3" t="s">
        <v>2849</v>
      </c>
      <c r="L1877">
        <v>95</v>
      </c>
      <c r="M1877" t="s">
        <v>2850</v>
      </c>
      <c r="N1877" t="s">
        <v>3315</v>
      </c>
      <c r="O1877" s="10" t="s">
        <v>3316</v>
      </c>
      <c r="P1877" t="s">
        <v>3317</v>
      </c>
      <c r="Q1877" t="s">
        <v>2920</v>
      </c>
      <c r="R1877" t="s">
        <v>3507</v>
      </c>
      <c r="S1877" t="s">
        <v>2884</v>
      </c>
      <c r="T1877">
        <v>4110</v>
      </c>
      <c r="U1877" t="s">
        <v>2861</v>
      </c>
      <c r="V1877" t="s">
        <v>2921</v>
      </c>
      <c r="W1877" t="s">
        <v>2922</v>
      </c>
      <c r="X1877" t="s">
        <v>2867</v>
      </c>
    </row>
    <row r="1878" spans="1:24" hidden="1" x14ac:dyDescent="0.25">
      <c r="A1878">
        <v>10309</v>
      </c>
      <c r="B1878">
        <v>50</v>
      </c>
      <c r="C1878" s="2">
        <v>84.7</v>
      </c>
      <c r="D1878" s="3">
        <v>3</v>
      </c>
      <c r="E1878" s="4">
        <f>Table1[[#This Row],[PRICEEACH]]*Table1[[#This Row],[QUANTITYORDERED]]</f>
        <v>4235</v>
      </c>
      <c r="F1878" s="1">
        <v>38270</v>
      </c>
      <c r="G1878" s="12" t="s">
        <v>2848</v>
      </c>
      <c r="H1878">
        <v>4</v>
      </c>
      <c r="I1878">
        <v>10</v>
      </c>
      <c r="J1878" s="3">
        <v>2004</v>
      </c>
      <c r="K1878" s="3" t="s">
        <v>2849</v>
      </c>
      <c r="L1878">
        <v>102</v>
      </c>
      <c r="M1878" t="s">
        <v>3263</v>
      </c>
      <c r="N1878" t="s">
        <v>3315</v>
      </c>
      <c r="O1878" s="10" t="s">
        <v>3316</v>
      </c>
      <c r="P1878" t="s">
        <v>3317</v>
      </c>
      <c r="Q1878" t="s">
        <v>2920</v>
      </c>
      <c r="R1878" t="s">
        <v>3507</v>
      </c>
      <c r="S1878" t="s">
        <v>2884</v>
      </c>
      <c r="T1878">
        <v>4110</v>
      </c>
      <c r="U1878" t="s">
        <v>2861</v>
      </c>
      <c r="V1878" t="s">
        <v>2921</v>
      </c>
      <c r="W1878" t="s">
        <v>2922</v>
      </c>
      <c r="X1878" t="s">
        <v>2867</v>
      </c>
    </row>
    <row r="1879" spans="1:24" hidden="1" x14ac:dyDescent="0.25">
      <c r="A1879">
        <v>10310</v>
      </c>
      <c r="B1879">
        <v>33</v>
      </c>
      <c r="C1879" s="2">
        <v>41.91</v>
      </c>
      <c r="D1879" s="3">
        <v>4</v>
      </c>
      <c r="E1879" s="4">
        <f>Table1[[#This Row],[PRICEEACH]]*Table1[[#This Row],[QUANTITYORDERED]]</f>
        <v>1383.03</v>
      </c>
      <c r="F1879" s="1">
        <v>38270</v>
      </c>
      <c r="G1879" s="12" t="s">
        <v>2848</v>
      </c>
      <c r="H1879">
        <v>4</v>
      </c>
      <c r="I1879">
        <v>10</v>
      </c>
      <c r="J1879" s="3">
        <v>2004</v>
      </c>
      <c r="K1879" s="3" t="s">
        <v>3331</v>
      </c>
      <c r="L1879">
        <v>37</v>
      </c>
      <c r="M1879" t="s">
        <v>3242</v>
      </c>
      <c r="N1879" t="s">
        <v>3101</v>
      </c>
      <c r="O1879" s="10" t="s">
        <v>3102</v>
      </c>
      <c r="P1879" t="s">
        <v>3433</v>
      </c>
      <c r="Q1879" t="s">
        <v>3103</v>
      </c>
      <c r="R1879" t="s">
        <v>3486</v>
      </c>
      <c r="S1879" t="s">
        <v>3104</v>
      </c>
      <c r="T1879">
        <v>50739</v>
      </c>
      <c r="U1879" t="s">
        <v>2861</v>
      </c>
      <c r="V1879" t="s">
        <v>3105</v>
      </c>
      <c r="W1879" t="s">
        <v>3106</v>
      </c>
      <c r="X1879" t="s">
        <v>2857</v>
      </c>
    </row>
    <row r="1880" spans="1:24" hidden="1" x14ac:dyDescent="0.25">
      <c r="A1880">
        <v>10310</v>
      </c>
      <c r="B1880">
        <v>36</v>
      </c>
      <c r="C1880" s="2">
        <v>43.05</v>
      </c>
      <c r="D1880" s="3">
        <v>17</v>
      </c>
      <c r="E1880" s="4">
        <f>Table1[[#This Row],[PRICEEACH]]*Table1[[#This Row],[QUANTITYORDERED]]</f>
        <v>1549.8</v>
      </c>
      <c r="F1880" s="1">
        <v>38270</v>
      </c>
      <c r="G1880" s="12" t="s">
        <v>2848</v>
      </c>
      <c r="H1880">
        <v>4</v>
      </c>
      <c r="I1880">
        <v>10</v>
      </c>
      <c r="J1880" s="3">
        <v>2004</v>
      </c>
      <c r="K1880" s="3" t="s">
        <v>2849</v>
      </c>
      <c r="L1880">
        <v>40</v>
      </c>
      <c r="M1880" t="s">
        <v>3258</v>
      </c>
      <c r="N1880" t="s">
        <v>3101</v>
      </c>
      <c r="O1880" s="10" t="s">
        <v>3102</v>
      </c>
      <c r="P1880" t="s">
        <v>3433</v>
      </c>
      <c r="Q1880" t="s">
        <v>3103</v>
      </c>
      <c r="R1880" t="s">
        <v>3486</v>
      </c>
      <c r="S1880" t="s">
        <v>3104</v>
      </c>
      <c r="T1880">
        <v>50739</v>
      </c>
      <c r="U1880" t="s">
        <v>2861</v>
      </c>
      <c r="V1880" t="s">
        <v>3105</v>
      </c>
      <c r="W1880" t="s">
        <v>3106</v>
      </c>
      <c r="X1880" t="s">
        <v>2857</v>
      </c>
    </row>
    <row r="1881" spans="1:24" hidden="1" x14ac:dyDescent="0.25">
      <c r="A1881">
        <v>10310</v>
      </c>
      <c r="B1881">
        <v>20</v>
      </c>
      <c r="C1881" s="2">
        <v>91.63</v>
      </c>
      <c r="D1881" s="3">
        <v>6</v>
      </c>
      <c r="E1881" s="4">
        <f>Table1[[#This Row],[PRICEEACH]]*Table1[[#This Row],[QUANTITYORDERED]]</f>
        <v>1832.6</v>
      </c>
      <c r="F1881" s="1">
        <v>38270</v>
      </c>
      <c r="G1881" s="12" t="s">
        <v>2848</v>
      </c>
      <c r="H1881">
        <v>4</v>
      </c>
      <c r="I1881">
        <v>10</v>
      </c>
      <c r="J1881" s="3">
        <v>2004</v>
      </c>
      <c r="K1881" s="3" t="s">
        <v>3331</v>
      </c>
      <c r="L1881">
        <v>77</v>
      </c>
      <c r="M1881" t="s">
        <v>3194</v>
      </c>
      <c r="N1881" t="s">
        <v>3101</v>
      </c>
      <c r="O1881" s="10" t="s">
        <v>3102</v>
      </c>
      <c r="P1881" t="s">
        <v>3433</v>
      </c>
      <c r="Q1881" t="s">
        <v>3103</v>
      </c>
      <c r="R1881" t="s">
        <v>3486</v>
      </c>
      <c r="S1881" t="s">
        <v>3104</v>
      </c>
      <c r="T1881">
        <v>50739</v>
      </c>
      <c r="U1881" t="s">
        <v>2861</v>
      </c>
      <c r="V1881" t="s">
        <v>3105</v>
      </c>
      <c r="W1881" t="s">
        <v>3106</v>
      </c>
      <c r="X1881" t="s">
        <v>2857</v>
      </c>
    </row>
    <row r="1882" spans="1:24" hidden="1" x14ac:dyDescent="0.25">
      <c r="A1882">
        <v>10310</v>
      </c>
      <c r="B1882">
        <v>38</v>
      </c>
      <c r="C1882" s="2">
        <v>56.94</v>
      </c>
      <c r="D1882" s="3">
        <v>9</v>
      </c>
      <c r="E1882" s="4">
        <f>Table1[[#This Row],[PRICEEACH]]*Table1[[#This Row],[QUANTITYORDERED]]</f>
        <v>2163.7199999999998</v>
      </c>
      <c r="F1882" s="1">
        <v>38270</v>
      </c>
      <c r="G1882" s="12" t="s">
        <v>2848</v>
      </c>
      <c r="H1882">
        <v>4</v>
      </c>
      <c r="I1882">
        <v>10</v>
      </c>
      <c r="J1882" s="3">
        <v>2004</v>
      </c>
      <c r="K1882" s="3" t="s">
        <v>3331</v>
      </c>
      <c r="L1882">
        <v>61</v>
      </c>
      <c r="M1882" t="s">
        <v>3245</v>
      </c>
      <c r="N1882" t="s">
        <v>3101</v>
      </c>
      <c r="O1882" s="10" t="s">
        <v>3102</v>
      </c>
      <c r="P1882" t="s">
        <v>3433</v>
      </c>
      <c r="Q1882" t="s">
        <v>3103</v>
      </c>
      <c r="R1882" t="s">
        <v>3486</v>
      </c>
      <c r="S1882" t="s">
        <v>3104</v>
      </c>
      <c r="T1882">
        <v>50739</v>
      </c>
      <c r="U1882" t="s">
        <v>2861</v>
      </c>
      <c r="V1882" t="s">
        <v>3105</v>
      </c>
      <c r="W1882" t="s">
        <v>3106</v>
      </c>
      <c r="X1882" t="s">
        <v>2857</v>
      </c>
    </row>
    <row r="1883" spans="1:24" hidden="1" x14ac:dyDescent="0.25">
      <c r="A1883">
        <v>10310</v>
      </c>
      <c r="B1883">
        <v>27</v>
      </c>
      <c r="C1883" s="2">
        <v>80.41</v>
      </c>
      <c r="D1883" s="3">
        <v>13</v>
      </c>
      <c r="E1883" s="4">
        <f>Table1[[#This Row],[PRICEEACH]]*Table1[[#This Row],[QUANTITYORDERED]]</f>
        <v>2171.0699999999997</v>
      </c>
      <c r="F1883" s="1">
        <v>38270</v>
      </c>
      <c r="G1883" s="12" t="s">
        <v>2848</v>
      </c>
      <c r="H1883">
        <v>4</v>
      </c>
      <c r="I1883">
        <v>10</v>
      </c>
      <c r="J1883" s="3">
        <v>2004</v>
      </c>
      <c r="K1883" s="3" t="s">
        <v>3331</v>
      </c>
      <c r="L1883">
        <v>80</v>
      </c>
      <c r="M1883" t="s">
        <v>3214</v>
      </c>
      <c r="N1883" t="s">
        <v>3101</v>
      </c>
      <c r="O1883" s="10" t="s">
        <v>3102</v>
      </c>
      <c r="P1883" t="s">
        <v>3433</v>
      </c>
      <c r="Q1883" t="s">
        <v>3103</v>
      </c>
      <c r="R1883" t="s">
        <v>3486</v>
      </c>
      <c r="S1883" t="s">
        <v>3104</v>
      </c>
      <c r="T1883">
        <v>50739</v>
      </c>
      <c r="U1883" t="s">
        <v>2861</v>
      </c>
      <c r="V1883" t="s">
        <v>3105</v>
      </c>
      <c r="W1883" t="s">
        <v>3106</v>
      </c>
      <c r="X1883" t="s">
        <v>2857</v>
      </c>
    </row>
    <row r="1884" spans="1:24" hidden="1" x14ac:dyDescent="0.25">
      <c r="A1884">
        <v>10310</v>
      </c>
      <c r="B1884">
        <v>24</v>
      </c>
      <c r="C1884" s="2">
        <v>100</v>
      </c>
      <c r="D1884" s="3">
        <v>8</v>
      </c>
      <c r="E1884" s="4">
        <f>Table1[[#This Row],[PRICEEACH]]*Table1[[#This Row],[QUANTITYORDERED]]</f>
        <v>2400</v>
      </c>
      <c r="F1884" s="1">
        <v>38270</v>
      </c>
      <c r="G1884" s="12" t="s">
        <v>2848</v>
      </c>
      <c r="H1884">
        <v>4</v>
      </c>
      <c r="I1884">
        <v>10</v>
      </c>
      <c r="J1884" s="3">
        <v>2004</v>
      </c>
      <c r="K1884" s="3" t="s">
        <v>3331</v>
      </c>
      <c r="L1884">
        <v>117</v>
      </c>
      <c r="M1884" t="s">
        <v>3146</v>
      </c>
      <c r="N1884" t="s">
        <v>3101</v>
      </c>
      <c r="O1884" s="10" t="s">
        <v>3102</v>
      </c>
      <c r="P1884" t="s">
        <v>3433</v>
      </c>
      <c r="Q1884" t="s">
        <v>3103</v>
      </c>
      <c r="R1884" t="s">
        <v>3486</v>
      </c>
      <c r="S1884" t="s">
        <v>3104</v>
      </c>
      <c r="T1884">
        <v>50739</v>
      </c>
      <c r="U1884" t="s">
        <v>2861</v>
      </c>
      <c r="V1884" t="s">
        <v>3105</v>
      </c>
      <c r="W1884" t="s">
        <v>3106</v>
      </c>
      <c r="X1884" t="s">
        <v>2867</v>
      </c>
    </row>
    <row r="1885" spans="1:24" hidden="1" x14ac:dyDescent="0.25">
      <c r="A1885">
        <v>10310</v>
      </c>
      <c r="B1885">
        <v>24</v>
      </c>
      <c r="C1885" s="2">
        <v>100</v>
      </c>
      <c r="D1885" s="3">
        <v>1</v>
      </c>
      <c r="E1885" s="4">
        <f>Table1[[#This Row],[PRICEEACH]]*Table1[[#This Row],[QUANTITYORDERED]]</f>
        <v>2400</v>
      </c>
      <c r="F1885" s="1">
        <v>38270</v>
      </c>
      <c r="G1885" s="12" t="s">
        <v>2848</v>
      </c>
      <c r="H1885">
        <v>4</v>
      </c>
      <c r="I1885">
        <v>10</v>
      </c>
      <c r="J1885" s="3">
        <v>2004</v>
      </c>
      <c r="K1885" s="3" t="s">
        <v>3331</v>
      </c>
      <c r="L1885">
        <v>142</v>
      </c>
      <c r="M1885" t="s">
        <v>3195</v>
      </c>
      <c r="N1885" t="s">
        <v>3101</v>
      </c>
      <c r="O1885" s="10" t="s">
        <v>3102</v>
      </c>
      <c r="P1885" t="s">
        <v>3433</v>
      </c>
      <c r="Q1885" t="s">
        <v>3103</v>
      </c>
      <c r="R1885" t="s">
        <v>3486</v>
      </c>
      <c r="S1885" t="s">
        <v>3104</v>
      </c>
      <c r="T1885">
        <v>50739</v>
      </c>
      <c r="U1885" t="s">
        <v>2861</v>
      </c>
      <c r="V1885" t="s">
        <v>3105</v>
      </c>
      <c r="W1885" t="s">
        <v>3106</v>
      </c>
      <c r="X1885" t="s">
        <v>2867</v>
      </c>
    </row>
    <row r="1886" spans="1:24" hidden="1" x14ac:dyDescent="0.25">
      <c r="A1886">
        <v>10310</v>
      </c>
      <c r="B1886">
        <v>25</v>
      </c>
      <c r="C1886" s="2">
        <v>100</v>
      </c>
      <c r="D1886" s="3">
        <v>7</v>
      </c>
      <c r="E1886" s="4">
        <f>Table1[[#This Row],[PRICEEACH]]*Table1[[#This Row],[QUANTITYORDERED]]</f>
        <v>2500</v>
      </c>
      <c r="F1886" s="1">
        <v>38270</v>
      </c>
      <c r="G1886" s="12" t="s">
        <v>2848</v>
      </c>
      <c r="H1886">
        <v>4</v>
      </c>
      <c r="I1886">
        <v>10</v>
      </c>
      <c r="J1886" s="3">
        <v>2004</v>
      </c>
      <c r="K1886" s="3" t="s">
        <v>3331</v>
      </c>
      <c r="L1886">
        <v>115</v>
      </c>
      <c r="M1886" t="s">
        <v>3156</v>
      </c>
      <c r="N1886" t="s">
        <v>3101</v>
      </c>
      <c r="O1886" s="10" t="s">
        <v>3102</v>
      </c>
      <c r="P1886" t="s">
        <v>3433</v>
      </c>
      <c r="Q1886" t="s">
        <v>3103</v>
      </c>
      <c r="R1886" t="s">
        <v>3486</v>
      </c>
      <c r="S1886" t="s">
        <v>3104</v>
      </c>
      <c r="T1886">
        <v>50739</v>
      </c>
      <c r="U1886" t="s">
        <v>2861</v>
      </c>
      <c r="V1886" t="s">
        <v>3105</v>
      </c>
      <c r="W1886" t="s">
        <v>3106</v>
      </c>
      <c r="X1886" t="s">
        <v>2857</v>
      </c>
    </row>
    <row r="1887" spans="1:24" hidden="1" x14ac:dyDescent="0.25">
      <c r="A1887">
        <v>10310</v>
      </c>
      <c r="B1887">
        <v>42</v>
      </c>
      <c r="C1887" s="2">
        <v>67.14</v>
      </c>
      <c r="D1887" s="3">
        <v>16</v>
      </c>
      <c r="E1887" s="4">
        <f>Table1[[#This Row],[PRICEEACH]]*Table1[[#This Row],[QUANTITYORDERED]]</f>
        <v>2819.88</v>
      </c>
      <c r="F1887" s="1">
        <v>38270</v>
      </c>
      <c r="G1887" s="12" t="s">
        <v>2848</v>
      </c>
      <c r="H1887">
        <v>4</v>
      </c>
      <c r="I1887">
        <v>10</v>
      </c>
      <c r="J1887" s="3">
        <v>2004</v>
      </c>
      <c r="K1887" s="3" t="s">
        <v>2849</v>
      </c>
      <c r="L1887">
        <v>62</v>
      </c>
      <c r="M1887" t="s">
        <v>3218</v>
      </c>
      <c r="N1887" t="s">
        <v>3101</v>
      </c>
      <c r="O1887" s="10" t="s">
        <v>3102</v>
      </c>
      <c r="P1887" t="s">
        <v>3433</v>
      </c>
      <c r="Q1887" t="s">
        <v>3103</v>
      </c>
      <c r="R1887" t="s">
        <v>3486</v>
      </c>
      <c r="S1887" t="s">
        <v>3104</v>
      </c>
      <c r="T1887">
        <v>50739</v>
      </c>
      <c r="U1887" t="s">
        <v>2861</v>
      </c>
      <c r="V1887" t="s">
        <v>3105</v>
      </c>
      <c r="W1887" t="s">
        <v>3106</v>
      </c>
      <c r="X1887" t="s">
        <v>2857</v>
      </c>
    </row>
    <row r="1888" spans="1:24" hidden="1" x14ac:dyDescent="0.25">
      <c r="A1888">
        <v>10310</v>
      </c>
      <c r="B1888">
        <v>33</v>
      </c>
      <c r="C1888" s="2">
        <v>100</v>
      </c>
      <c r="D1888" s="3">
        <v>10</v>
      </c>
      <c r="E1888" s="4">
        <f>Table1[[#This Row],[PRICEEACH]]*Table1[[#This Row],[QUANTITYORDERED]]</f>
        <v>3300</v>
      </c>
      <c r="F1888" s="1">
        <v>38270</v>
      </c>
      <c r="G1888" s="12" t="s">
        <v>2848</v>
      </c>
      <c r="H1888">
        <v>4</v>
      </c>
      <c r="I1888">
        <v>10</v>
      </c>
      <c r="J1888" s="3">
        <v>2004</v>
      </c>
      <c r="K1888" s="3" t="s">
        <v>3331</v>
      </c>
      <c r="L1888">
        <v>194</v>
      </c>
      <c r="M1888" t="s">
        <v>3092</v>
      </c>
      <c r="N1888" t="s">
        <v>3101</v>
      </c>
      <c r="O1888" s="10" t="s">
        <v>3102</v>
      </c>
      <c r="P1888" t="s">
        <v>3433</v>
      </c>
      <c r="Q1888" t="s">
        <v>3103</v>
      </c>
      <c r="R1888" t="s">
        <v>3486</v>
      </c>
      <c r="S1888" t="s">
        <v>3104</v>
      </c>
      <c r="T1888">
        <v>50739</v>
      </c>
      <c r="U1888" t="s">
        <v>2861</v>
      </c>
      <c r="V1888" t="s">
        <v>3105</v>
      </c>
      <c r="W1888" t="s">
        <v>3106</v>
      </c>
      <c r="X1888" t="s">
        <v>2867</v>
      </c>
    </row>
    <row r="1889" spans="1:24" hidden="1" x14ac:dyDescent="0.25">
      <c r="A1889">
        <v>10310</v>
      </c>
      <c r="B1889">
        <v>37</v>
      </c>
      <c r="C1889" s="2">
        <v>100</v>
      </c>
      <c r="D1889" s="3">
        <v>2</v>
      </c>
      <c r="E1889" s="4">
        <f>Table1[[#This Row],[PRICEEACH]]*Table1[[#This Row],[QUANTITYORDERED]]</f>
        <v>3700</v>
      </c>
      <c r="F1889" s="1">
        <v>38270</v>
      </c>
      <c r="G1889" s="12" t="s">
        <v>2848</v>
      </c>
      <c r="H1889">
        <v>4</v>
      </c>
      <c r="I1889">
        <v>10</v>
      </c>
      <c r="J1889" s="3">
        <v>2004</v>
      </c>
      <c r="K1889" s="3" t="s">
        <v>3331</v>
      </c>
      <c r="L1889">
        <v>141</v>
      </c>
      <c r="M1889" t="s">
        <v>3163</v>
      </c>
      <c r="N1889" t="s">
        <v>3101</v>
      </c>
      <c r="O1889" s="10" t="s">
        <v>3102</v>
      </c>
      <c r="P1889" t="s">
        <v>3433</v>
      </c>
      <c r="Q1889" t="s">
        <v>3103</v>
      </c>
      <c r="R1889" t="s">
        <v>3486</v>
      </c>
      <c r="S1889" t="s">
        <v>3104</v>
      </c>
      <c r="T1889">
        <v>50739</v>
      </c>
      <c r="U1889" t="s">
        <v>2861</v>
      </c>
      <c r="V1889" t="s">
        <v>3105</v>
      </c>
      <c r="W1889" t="s">
        <v>3106</v>
      </c>
      <c r="X1889" t="s">
        <v>2867</v>
      </c>
    </row>
    <row r="1890" spans="1:24" hidden="1" x14ac:dyDescent="0.25">
      <c r="A1890">
        <v>10310</v>
      </c>
      <c r="B1890">
        <v>49</v>
      </c>
      <c r="C1890" s="2">
        <v>81.400000000000006</v>
      </c>
      <c r="D1890" s="3">
        <v>11</v>
      </c>
      <c r="E1890" s="4">
        <f>Table1[[#This Row],[PRICEEACH]]*Table1[[#This Row],[QUANTITYORDERED]]</f>
        <v>3988.6000000000004</v>
      </c>
      <c r="F1890" s="1">
        <v>38270</v>
      </c>
      <c r="G1890" s="12" t="s">
        <v>2848</v>
      </c>
      <c r="H1890">
        <v>4</v>
      </c>
      <c r="I1890">
        <v>10</v>
      </c>
      <c r="J1890" s="3">
        <v>2004</v>
      </c>
      <c r="K1890" s="3" t="s">
        <v>3331</v>
      </c>
      <c r="L1890">
        <v>79</v>
      </c>
      <c r="M1890" t="s">
        <v>3149</v>
      </c>
      <c r="N1890" t="s">
        <v>3101</v>
      </c>
      <c r="O1890" s="10" t="s">
        <v>3102</v>
      </c>
      <c r="P1890" t="s">
        <v>3433</v>
      </c>
      <c r="Q1890" t="s">
        <v>3103</v>
      </c>
      <c r="R1890" t="s">
        <v>3486</v>
      </c>
      <c r="S1890" t="s">
        <v>3104</v>
      </c>
      <c r="T1890">
        <v>50739</v>
      </c>
      <c r="U1890" t="s">
        <v>2861</v>
      </c>
      <c r="V1890" t="s">
        <v>3105</v>
      </c>
      <c r="W1890" t="s">
        <v>3106</v>
      </c>
      <c r="X1890" t="s">
        <v>2867</v>
      </c>
    </row>
    <row r="1891" spans="1:24" hidden="1" x14ac:dyDescent="0.25">
      <c r="A1891">
        <v>10310</v>
      </c>
      <c r="B1891">
        <v>40</v>
      </c>
      <c r="C1891" s="2">
        <v>100</v>
      </c>
      <c r="D1891" s="3">
        <v>15</v>
      </c>
      <c r="E1891" s="4">
        <f>Table1[[#This Row],[PRICEEACH]]*Table1[[#This Row],[QUANTITYORDERED]]</f>
        <v>4000</v>
      </c>
      <c r="F1891" s="1">
        <v>38270</v>
      </c>
      <c r="G1891" s="12" t="s">
        <v>2848</v>
      </c>
      <c r="H1891">
        <v>4</v>
      </c>
      <c r="I1891">
        <v>10</v>
      </c>
      <c r="J1891" s="3">
        <v>2004</v>
      </c>
      <c r="K1891" s="3" t="s">
        <v>3331</v>
      </c>
      <c r="L1891">
        <v>148</v>
      </c>
      <c r="M1891" t="s">
        <v>3225</v>
      </c>
      <c r="N1891" t="s">
        <v>3101</v>
      </c>
      <c r="O1891" s="10" t="s">
        <v>3102</v>
      </c>
      <c r="P1891" t="s">
        <v>3433</v>
      </c>
      <c r="Q1891" t="s">
        <v>3103</v>
      </c>
      <c r="R1891" t="s">
        <v>3486</v>
      </c>
      <c r="S1891" t="s">
        <v>3104</v>
      </c>
      <c r="T1891">
        <v>50739</v>
      </c>
      <c r="U1891" t="s">
        <v>2861</v>
      </c>
      <c r="V1891" t="s">
        <v>3105</v>
      </c>
      <c r="W1891" t="s">
        <v>3106</v>
      </c>
      <c r="X1891" t="s">
        <v>2867</v>
      </c>
    </row>
    <row r="1892" spans="1:24" hidden="1" x14ac:dyDescent="0.25">
      <c r="A1892">
        <v>10310</v>
      </c>
      <c r="B1892">
        <v>45</v>
      </c>
      <c r="C1892" s="2">
        <v>100</v>
      </c>
      <c r="D1892" s="3">
        <v>5</v>
      </c>
      <c r="E1892" s="4">
        <f>Table1[[#This Row],[PRICEEACH]]*Table1[[#This Row],[QUANTITYORDERED]]</f>
        <v>4500</v>
      </c>
      <c r="F1892" s="1">
        <v>38270</v>
      </c>
      <c r="G1892" s="12" t="s">
        <v>2848</v>
      </c>
      <c r="H1892">
        <v>4</v>
      </c>
      <c r="I1892">
        <v>10</v>
      </c>
      <c r="J1892" s="3">
        <v>2004</v>
      </c>
      <c r="K1892" s="3" t="s">
        <v>3331</v>
      </c>
      <c r="L1892">
        <v>140</v>
      </c>
      <c r="M1892" t="s">
        <v>3249</v>
      </c>
      <c r="N1892" t="s">
        <v>3101</v>
      </c>
      <c r="O1892" s="10" t="s">
        <v>3102</v>
      </c>
      <c r="P1892" t="s">
        <v>3433</v>
      </c>
      <c r="Q1892" t="s">
        <v>3103</v>
      </c>
      <c r="R1892" t="s">
        <v>3486</v>
      </c>
      <c r="S1892" t="s">
        <v>3104</v>
      </c>
      <c r="T1892">
        <v>50739</v>
      </c>
      <c r="U1892" t="s">
        <v>2861</v>
      </c>
      <c r="V1892" t="s">
        <v>3105</v>
      </c>
      <c r="W1892" t="s">
        <v>3106</v>
      </c>
      <c r="X1892" t="s">
        <v>2867</v>
      </c>
    </row>
    <row r="1893" spans="1:24" hidden="1" x14ac:dyDescent="0.25">
      <c r="A1893">
        <v>10310</v>
      </c>
      <c r="B1893">
        <v>49</v>
      </c>
      <c r="C1893" s="2">
        <v>97.01</v>
      </c>
      <c r="D1893" s="3">
        <v>14</v>
      </c>
      <c r="E1893" s="4">
        <f>Table1[[#This Row],[PRICEEACH]]*Table1[[#This Row],[QUANTITYORDERED]]</f>
        <v>4753.4900000000007</v>
      </c>
      <c r="F1893" s="1">
        <v>38270</v>
      </c>
      <c r="G1893" s="12" t="s">
        <v>2848</v>
      </c>
      <c r="H1893">
        <v>4</v>
      </c>
      <c r="I1893">
        <v>10</v>
      </c>
      <c r="J1893" s="3">
        <v>2004</v>
      </c>
      <c r="K1893" s="3" t="s">
        <v>3331</v>
      </c>
      <c r="L1893">
        <v>80</v>
      </c>
      <c r="M1893" t="s">
        <v>3255</v>
      </c>
      <c r="N1893" t="s">
        <v>3101</v>
      </c>
      <c r="O1893" s="10" t="s">
        <v>3102</v>
      </c>
      <c r="P1893" t="s">
        <v>3433</v>
      </c>
      <c r="Q1893" t="s">
        <v>3103</v>
      </c>
      <c r="R1893" t="s">
        <v>3486</v>
      </c>
      <c r="S1893" t="s">
        <v>3104</v>
      </c>
      <c r="T1893">
        <v>50739</v>
      </c>
      <c r="U1893" t="s">
        <v>2861</v>
      </c>
      <c r="V1893" t="s">
        <v>3105</v>
      </c>
      <c r="W1893" t="s">
        <v>3106</v>
      </c>
      <c r="X1893" t="s">
        <v>2867</v>
      </c>
    </row>
    <row r="1894" spans="1:24" hidden="1" x14ac:dyDescent="0.25">
      <c r="A1894">
        <v>10310</v>
      </c>
      <c r="B1894">
        <v>48</v>
      </c>
      <c r="C1894" s="2">
        <v>100</v>
      </c>
      <c r="D1894" s="3">
        <v>3</v>
      </c>
      <c r="E1894" s="4">
        <f>Table1[[#This Row],[PRICEEACH]]*Table1[[#This Row],[QUANTITYORDERED]]</f>
        <v>4800</v>
      </c>
      <c r="F1894" s="1">
        <v>38270</v>
      </c>
      <c r="G1894" s="12" t="s">
        <v>2848</v>
      </c>
      <c r="H1894">
        <v>4</v>
      </c>
      <c r="I1894">
        <v>10</v>
      </c>
      <c r="J1894" s="3">
        <v>2004</v>
      </c>
      <c r="K1894" s="3" t="s">
        <v>3331</v>
      </c>
      <c r="L1894">
        <v>169</v>
      </c>
      <c r="M1894" t="s">
        <v>3211</v>
      </c>
      <c r="N1894" t="s">
        <v>3101</v>
      </c>
      <c r="O1894" s="10" t="s">
        <v>3102</v>
      </c>
      <c r="P1894" t="s">
        <v>3433</v>
      </c>
      <c r="Q1894" t="s">
        <v>3103</v>
      </c>
      <c r="R1894" t="s">
        <v>3486</v>
      </c>
      <c r="S1894" t="s">
        <v>3104</v>
      </c>
      <c r="T1894">
        <v>50739</v>
      </c>
      <c r="U1894" t="s">
        <v>2861</v>
      </c>
      <c r="V1894" t="s">
        <v>3105</v>
      </c>
      <c r="W1894" t="s">
        <v>3106</v>
      </c>
      <c r="X1894" t="s">
        <v>2931</v>
      </c>
    </row>
    <row r="1895" spans="1:24" hidden="1" x14ac:dyDescent="0.25">
      <c r="A1895">
        <v>10310</v>
      </c>
      <c r="B1895">
        <v>49</v>
      </c>
      <c r="C1895" s="2">
        <v>100</v>
      </c>
      <c r="D1895" s="3">
        <v>12</v>
      </c>
      <c r="E1895" s="4">
        <f>Table1[[#This Row],[PRICEEACH]]*Table1[[#This Row],[QUANTITYORDERED]]</f>
        <v>4900</v>
      </c>
      <c r="F1895" s="1">
        <v>38270</v>
      </c>
      <c r="G1895" s="12" t="s">
        <v>2848</v>
      </c>
      <c r="H1895">
        <v>4</v>
      </c>
      <c r="I1895">
        <v>10</v>
      </c>
      <c r="J1895" s="3">
        <v>2004</v>
      </c>
      <c r="K1895" s="3" t="s">
        <v>3331</v>
      </c>
      <c r="L1895">
        <v>146</v>
      </c>
      <c r="M1895" t="s">
        <v>3216</v>
      </c>
      <c r="N1895" t="s">
        <v>3101</v>
      </c>
      <c r="O1895" s="10" t="s">
        <v>3102</v>
      </c>
      <c r="P1895" t="s">
        <v>3433</v>
      </c>
      <c r="Q1895" t="s">
        <v>3103</v>
      </c>
      <c r="R1895" t="s">
        <v>3486</v>
      </c>
      <c r="S1895" t="s">
        <v>3104</v>
      </c>
      <c r="T1895">
        <v>50739</v>
      </c>
      <c r="U1895" t="s">
        <v>2861</v>
      </c>
      <c r="V1895" t="s">
        <v>3105</v>
      </c>
      <c r="W1895" t="s">
        <v>3106</v>
      </c>
      <c r="X1895" t="s">
        <v>2867</v>
      </c>
    </row>
    <row r="1896" spans="1:24" hidden="1" x14ac:dyDescent="0.25">
      <c r="A1896">
        <v>10311</v>
      </c>
      <c r="B1896">
        <v>25</v>
      </c>
      <c r="C1896" s="2">
        <v>66.989999999999995</v>
      </c>
      <c r="D1896" s="3">
        <v>2</v>
      </c>
      <c r="E1896" s="4">
        <f>Table1[[#This Row],[PRICEEACH]]*Table1[[#This Row],[QUANTITYORDERED]]</f>
        <v>1674.7499999999998</v>
      </c>
      <c r="F1896" s="1">
        <v>38270</v>
      </c>
      <c r="G1896" s="12" t="s">
        <v>2848</v>
      </c>
      <c r="H1896">
        <v>4</v>
      </c>
      <c r="I1896">
        <v>10</v>
      </c>
      <c r="J1896" s="3">
        <v>2004</v>
      </c>
      <c r="K1896" s="3" t="s">
        <v>3331</v>
      </c>
      <c r="L1896">
        <v>71</v>
      </c>
      <c r="M1896" t="s">
        <v>3226</v>
      </c>
      <c r="N1896" t="s">
        <v>3329</v>
      </c>
      <c r="O1896" s="10" t="s">
        <v>3330</v>
      </c>
      <c r="P1896" t="s">
        <v>2946</v>
      </c>
      <c r="Q1896" t="s">
        <v>2947</v>
      </c>
      <c r="R1896" t="s">
        <v>3485</v>
      </c>
      <c r="S1896" t="s">
        <v>2948</v>
      </c>
      <c r="T1896">
        <v>28034</v>
      </c>
      <c r="U1896" t="s">
        <v>2861</v>
      </c>
      <c r="V1896" t="s">
        <v>2949</v>
      </c>
      <c r="W1896" t="s">
        <v>2950</v>
      </c>
      <c r="X1896" t="s">
        <v>2857</v>
      </c>
    </row>
    <row r="1897" spans="1:24" hidden="1" x14ac:dyDescent="0.25">
      <c r="A1897">
        <v>10311</v>
      </c>
      <c r="B1897">
        <v>25</v>
      </c>
      <c r="C1897" s="2">
        <v>83.04</v>
      </c>
      <c r="D1897" s="3">
        <v>5</v>
      </c>
      <c r="E1897" s="4">
        <f>Table1[[#This Row],[PRICEEACH]]*Table1[[#This Row],[QUANTITYORDERED]]</f>
        <v>2076</v>
      </c>
      <c r="F1897" s="1">
        <v>38270</v>
      </c>
      <c r="G1897" s="12" t="s">
        <v>2848</v>
      </c>
      <c r="H1897">
        <v>4</v>
      </c>
      <c r="I1897">
        <v>10</v>
      </c>
      <c r="J1897" s="3">
        <v>2004</v>
      </c>
      <c r="K1897" s="3" t="s">
        <v>3331</v>
      </c>
      <c r="L1897">
        <v>85</v>
      </c>
      <c r="M1897" t="s">
        <v>3244</v>
      </c>
      <c r="N1897" t="s">
        <v>3329</v>
      </c>
      <c r="O1897" s="10" t="s">
        <v>3330</v>
      </c>
      <c r="P1897" t="s">
        <v>2946</v>
      </c>
      <c r="Q1897" t="s">
        <v>2947</v>
      </c>
      <c r="R1897" t="s">
        <v>3485</v>
      </c>
      <c r="S1897" t="s">
        <v>2948</v>
      </c>
      <c r="T1897">
        <v>28034</v>
      </c>
      <c r="U1897" t="s">
        <v>2861</v>
      </c>
      <c r="V1897" t="s">
        <v>2949</v>
      </c>
      <c r="W1897" t="s">
        <v>2950</v>
      </c>
      <c r="X1897" t="s">
        <v>2857</v>
      </c>
    </row>
    <row r="1898" spans="1:24" hidden="1" x14ac:dyDescent="0.25">
      <c r="A1898">
        <v>10311</v>
      </c>
      <c r="B1898">
        <v>45</v>
      </c>
      <c r="C1898" s="2">
        <v>49.3</v>
      </c>
      <c r="D1898" s="3">
        <v>8</v>
      </c>
      <c r="E1898" s="4">
        <f>Table1[[#This Row],[PRICEEACH]]*Table1[[#This Row],[QUANTITYORDERED]]</f>
        <v>2218.5</v>
      </c>
      <c r="F1898" s="1">
        <v>38270</v>
      </c>
      <c r="G1898" s="12" t="s">
        <v>2848</v>
      </c>
      <c r="H1898">
        <v>4</v>
      </c>
      <c r="I1898">
        <v>10</v>
      </c>
      <c r="J1898" s="3">
        <v>2004</v>
      </c>
      <c r="K1898" s="3" t="s">
        <v>3331</v>
      </c>
      <c r="L1898">
        <v>50</v>
      </c>
      <c r="M1898" t="s">
        <v>3230</v>
      </c>
      <c r="N1898" t="s">
        <v>3329</v>
      </c>
      <c r="O1898" s="10" t="s">
        <v>3330</v>
      </c>
      <c r="P1898" t="s">
        <v>2946</v>
      </c>
      <c r="Q1898" t="s">
        <v>2947</v>
      </c>
      <c r="R1898" t="s">
        <v>3485</v>
      </c>
      <c r="S1898" t="s">
        <v>2948</v>
      </c>
      <c r="T1898">
        <v>28034</v>
      </c>
      <c r="U1898" t="s">
        <v>2861</v>
      </c>
      <c r="V1898" t="s">
        <v>2949</v>
      </c>
      <c r="W1898" t="s">
        <v>2950</v>
      </c>
      <c r="X1898" t="s">
        <v>2857</v>
      </c>
    </row>
    <row r="1899" spans="1:24" hidden="1" x14ac:dyDescent="0.25">
      <c r="A1899">
        <v>10311</v>
      </c>
      <c r="B1899">
        <v>26</v>
      </c>
      <c r="C1899" s="2">
        <v>87.45</v>
      </c>
      <c r="D1899" s="3">
        <v>6</v>
      </c>
      <c r="E1899" s="4">
        <f>Table1[[#This Row],[PRICEEACH]]*Table1[[#This Row],[QUANTITYORDERED]]</f>
        <v>2273.7000000000003</v>
      </c>
      <c r="F1899" s="1">
        <v>38270</v>
      </c>
      <c r="G1899" s="12" t="s">
        <v>2848</v>
      </c>
      <c r="H1899">
        <v>4</v>
      </c>
      <c r="I1899">
        <v>10</v>
      </c>
      <c r="J1899" s="3">
        <v>2004</v>
      </c>
      <c r="K1899" s="3" t="s">
        <v>3331</v>
      </c>
      <c r="L1899">
        <v>73</v>
      </c>
      <c r="M1899" t="s">
        <v>3227</v>
      </c>
      <c r="N1899" t="s">
        <v>3329</v>
      </c>
      <c r="O1899" s="10" t="s">
        <v>3330</v>
      </c>
      <c r="P1899" t="s">
        <v>2946</v>
      </c>
      <c r="Q1899" t="s">
        <v>2947</v>
      </c>
      <c r="R1899" t="s">
        <v>3485</v>
      </c>
      <c r="S1899" t="s">
        <v>2948</v>
      </c>
      <c r="T1899">
        <v>28034</v>
      </c>
      <c r="U1899" t="s">
        <v>2861</v>
      </c>
      <c r="V1899" t="s">
        <v>2949</v>
      </c>
      <c r="W1899" t="s">
        <v>2950</v>
      </c>
      <c r="X1899" t="s">
        <v>2857</v>
      </c>
    </row>
    <row r="1900" spans="1:24" hidden="1" x14ac:dyDescent="0.25">
      <c r="A1900">
        <v>10311</v>
      </c>
      <c r="B1900">
        <v>28</v>
      </c>
      <c r="C1900" s="2">
        <v>93.6</v>
      </c>
      <c r="D1900" s="3">
        <v>4</v>
      </c>
      <c r="E1900" s="4">
        <f>Table1[[#This Row],[PRICEEACH]]*Table1[[#This Row],[QUANTITYORDERED]]</f>
        <v>2620.7999999999997</v>
      </c>
      <c r="F1900" s="1">
        <v>38270</v>
      </c>
      <c r="G1900" s="12" t="s">
        <v>2848</v>
      </c>
      <c r="H1900">
        <v>4</v>
      </c>
      <c r="I1900">
        <v>10</v>
      </c>
      <c r="J1900" s="3">
        <v>2004</v>
      </c>
      <c r="K1900" s="3" t="s">
        <v>3331</v>
      </c>
      <c r="L1900">
        <v>90</v>
      </c>
      <c r="M1900" t="s">
        <v>3238</v>
      </c>
      <c r="N1900" t="s">
        <v>3329</v>
      </c>
      <c r="O1900" s="10" t="s">
        <v>3330</v>
      </c>
      <c r="P1900" t="s">
        <v>2946</v>
      </c>
      <c r="Q1900" t="s">
        <v>2947</v>
      </c>
      <c r="R1900" t="s">
        <v>3485</v>
      </c>
      <c r="S1900" t="s">
        <v>2948</v>
      </c>
      <c r="T1900">
        <v>28034</v>
      </c>
      <c r="U1900" t="s">
        <v>2861</v>
      </c>
      <c r="V1900" t="s">
        <v>2949</v>
      </c>
      <c r="W1900" t="s">
        <v>2950</v>
      </c>
      <c r="X1900" t="s">
        <v>2857</v>
      </c>
    </row>
    <row r="1901" spans="1:24" hidden="1" x14ac:dyDescent="0.25">
      <c r="A1901">
        <v>10311</v>
      </c>
      <c r="B1901">
        <v>29</v>
      </c>
      <c r="C1901" s="2">
        <v>100</v>
      </c>
      <c r="D1901" s="3">
        <v>9</v>
      </c>
      <c r="E1901" s="4">
        <f>Table1[[#This Row],[PRICEEACH]]*Table1[[#This Row],[QUANTITYORDERED]]</f>
        <v>2900</v>
      </c>
      <c r="F1901" s="1">
        <v>38270</v>
      </c>
      <c r="G1901" s="12" t="s">
        <v>2848</v>
      </c>
      <c r="H1901">
        <v>4</v>
      </c>
      <c r="I1901">
        <v>10</v>
      </c>
      <c r="J1901" s="3">
        <v>2004</v>
      </c>
      <c r="K1901" s="3" t="s">
        <v>3331</v>
      </c>
      <c r="L1901">
        <v>124</v>
      </c>
      <c r="M1901" t="s">
        <v>3180</v>
      </c>
      <c r="N1901" t="s">
        <v>3329</v>
      </c>
      <c r="O1901" s="10" t="s">
        <v>3330</v>
      </c>
      <c r="P1901" t="s">
        <v>2946</v>
      </c>
      <c r="Q1901" t="s">
        <v>2947</v>
      </c>
      <c r="R1901" t="s">
        <v>3485</v>
      </c>
      <c r="S1901" t="s">
        <v>2948</v>
      </c>
      <c r="T1901">
        <v>28034</v>
      </c>
      <c r="U1901" t="s">
        <v>2861</v>
      </c>
      <c r="V1901" t="s">
        <v>2949</v>
      </c>
      <c r="W1901" t="s">
        <v>2950</v>
      </c>
      <c r="X1901" t="s">
        <v>2857</v>
      </c>
    </row>
    <row r="1902" spans="1:24" hidden="1" x14ac:dyDescent="0.25">
      <c r="A1902">
        <v>10311</v>
      </c>
      <c r="B1902">
        <v>32</v>
      </c>
      <c r="C1902" s="2">
        <v>100</v>
      </c>
      <c r="D1902" s="3">
        <v>11</v>
      </c>
      <c r="E1902" s="4">
        <f>Table1[[#This Row],[PRICEEACH]]*Table1[[#This Row],[QUANTITYORDERED]]</f>
        <v>3200</v>
      </c>
      <c r="F1902" s="1">
        <v>38270</v>
      </c>
      <c r="G1902" s="12" t="s">
        <v>2848</v>
      </c>
      <c r="H1902">
        <v>4</v>
      </c>
      <c r="I1902">
        <v>10</v>
      </c>
      <c r="J1902" s="3">
        <v>2004</v>
      </c>
      <c r="K1902" s="3" t="s">
        <v>3331</v>
      </c>
      <c r="L1902">
        <v>141</v>
      </c>
      <c r="M1902" t="s">
        <v>3217</v>
      </c>
      <c r="N1902" t="s">
        <v>3329</v>
      </c>
      <c r="O1902" s="10" t="s">
        <v>3330</v>
      </c>
      <c r="P1902" t="s">
        <v>2946</v>
      </c>
      <c r="Q1902" t="s">
        <v>2947</v>
      </c>
      <c r="R1902" t="s">
        <v>3485</v>
      </c>
      <c r="S1902" t="s">
        <v>2948</v>
      </c>
      <c r="T1902">
        <v>28034</v>
      </c>
      <c r="U1902" t="s">
        <v>2861</v>
      </c>
      <c r="V1902" t="s">
        <v>2949</v>
      </c>
      <c r="W1902" t="s">
        <v>2950</v>
      </c>
      <c r="X1902" t="s">
        <v>2867</v>
      </c>
    </row>
    <row r="1903" spans="1:24" hidden="1" x14ac:dyDescent="0.25">
      <c r="A1903">
        <v>10311</v>
      </c>
      <c r="B1903">
        <v>41</v>
      </c>
      <c r="C1903" s="2">
        <v>81.91</v>
      </c>
      <c r="D1903" s="3">
        <v>1</v>
      </c>
      <c r="E1903" s="4">
        <f>Table1[[#This Row],[PRICEEACH]]*Table1[[#This Row],[QUANTITYORDERED]]</f>
        <v>3358.31</v>
      </c>
      <c r="F1903" s="1">
        <v>38270</v>
      </c>
      <c r="G1903" s="12" t="s">
        <v>2848</v>
      </c>
      <c r="H1903">
        <v>4</v>
      </c>
      <c r="I1903">
        <v>10</v>
      </c>
      <c r="J1903" s="3">
        <v>2004</v>
      </c>
      <c r="K1903" s="3" t="s">
        <v>3468</v>
      </c>
      <c r="L1903">
        <v>92</v>
      </c>
      <c r="M1903" t="s">
        <v>3221</v>
      </c>
      <c r="N1903" t="s">
        <v>3329</v>
      </c>
      <c r="O1903" s="10" t="s">
        <v>3330</v>
      </c>
      <c r="P1903" t="s">
        <v>2946</v>
      </c>
      <c r="Q1903" t="s">
        <v>2947</v>
      </c>
      <c r="R1903" t="s">
        <v>3485</v>
      </c>
      <c r="S1903" t="s">
        <v>2948</v>
      </c>
      <c r="T1903">
        <v>28034</v>
      </c>
      <c r="U1903" t="s">
        <v>2861</v>
      </c>
      <c r="V1903" t="s">
        <v>2949</v>
      </c>
      <c r="W1903" t="s">
        <v>2950</v>
      </c>
      <c r="X1903" t="s">
        <v>2867</v>
      </c>
    </row>
    <row r="1904" spans="1:24" hidden="1" x14ac:dyDescent="0.25">
      <c r="A1904">
        <v>10311</v>
      </c>
      <c r="B1904">
        <v>46</v>
      </c>
      <c r="C1904" s="2">
        <v>92.09</v>
      </c>
      <c r="D1904" s="3">
        <v>7</v>
      </c>
      <c r="E1904" s="4">
        <f>Table1[[#This Row],[PRICEEACH]]*Table1[[#This Row],[QUANTITYORDERED]]</f>
        <v>4236.1400000000003</v>
      </c>
      <c r="F1904" s="1">
        <v>38270</v>
      </c>
      <c r="G1904" s="12" t="s">
        <v>2848</v>
      </c>
      <c r="H1904">
        <v>4</v>
      </c>
      <c r="I1904">
        <v>10</v>
      </c>
      <c r="J1904" s="3">
        <v>2004</v>
      </c>
      <c r="K1904" s="3" t="s">
        <v>3331</v>
      </c>
      <c r="L1904">
        <v>107</v>
      </c>
      <c r="M1904" t="s">
        <v>3247</v>
      </c>
      <c r="N1904" t="s">
        <v>3329</v>
      </c>
      <c r="O1904" s="10" t="s">
        <v>3330</v>
      </c>
      <c r="P1904" t="s">
        <v>2946</v>
      </c>
      <c r="Q1904" t="s">
        <v>2947</v>
      </c>
      <c r="R1904" t="s">
        <v>3485</v>
      </c>
      <c r="S1904" t="s">
        <v>2948</v>
      </c>
      <c r="T1904">
        <v>28034</v>
      </c>
      <c r="U1904" t="s">
        <v>2861</v>
      </c>
      <c r="V1904" t="s">
        <v>2949</v>
      </c>
      <c r="W1904" t="s">
        <v>2950</v>
      </c>
      <c r="X1904" t="s">
        <v>2867</v>
      </c>
    </row>
    <row r="1905" spans="1:24" hidden="1" x14ac:dyDescent="0.25">
      <c r="A1905">
        <v>10311</v>
      </c>
      <c r="B1905">
        <v>43</v>
      </c>
      <c r="C1905" s="2">
        <v>100</v>
      </c>
      <c r="D1905" s="3">
        <v>10</v>
      </c>
      <c r="E1905" s="4">
        <f>Table1[[#This Row],[PRICEEACH]]*Table1[[#This Row],[QUANTITYORDERED]]</f>
        <v>4300</v>
      </c>
      <c r="F1905" s="1">
        <v>38270</v>
      </c>
      <c r="G1905" s="12" t="s">
        <v>2848</v>
      </c>
      <c r="H1905">
        <v>4</v>
      </c>
      <c r="I1905">
        <v>10</v>
      </c>
      <c r="J1905" s="3">
        <v>2004</v>
      </c>
      <c r="K1905" s="3" t="s">
        <v>3331</v>
      </c>
      <c r="L1905">
        <v>132</v>
      </c>
      <c r="M1905" t="s">
        <v>3204</v>
      </c>
      <c r="N1905" t="s">
        <v>3329</v>
      </c>
      <c r="O1905" s="10" t="s">
        <v>3330</v>
      </c>
      <c r="P1905" t="s">
        <v>2946</v>
      </c>
      <c r="Q1905" t="s">
        <v>2947</v>
      </c>
      <c r="R1905" t="s">
        <v>3485</v>
      </c>
      <c r="S1905" t="s">
        <v>2948</v>
      </c>
      <c r="T1905">
        <v>28034</v>
      </c>
      <c r="U1905" t="s">
        <v>2861</v>
      </c>
      <c r="V1905" t="s">
        <v>2949</v>
      </c>
      <c r="W1905" t="s">
        <v>2950</v>
      </c>
      <c r="X1905" t="s">
        <v>2867</v>
      </c>
    </row>
    <row r="1906" spans="1:24" hidden="1" x14ac:dyDescent="0.25">
      <c r="A1906">
        <v>10311</v>
      </c>
      <c r="B1906">
        <v>43</v>
      </c>
      <c r="C1906" s="2">
        <v>100</v>
      </c>
      <c r="D1906" s="3">
        <v>3</v>
      </c>
      <c r="E1906" s="4">
        <f>Table1[[#This Row],[PRICEEACH]]*Table1[[#This Row],[QUANTITYORDERED]]</f>
        <v>4300</v>
      </c>
      <c r="F1906" s="1">
        <v>38270</v>
      </c>
      <c r="G1906" s="12" t="s">
        <v>2848</v>
      </c>
      <c r="H1906">
        <v>4</v>
      </c>
      <c r="I1906">
        <v>10</v>
      </c>
      <c r="J1906" s="3">
        <v>2004</v>
      </c>
      <c r="K1906" s="3" t="s">
        <v>3331</v>
      </c>
      <c r="L1906">
        <v>117</v>
      </c>
      <c r="M1906" t="s">
        <v>3241</v>
      </c>
      <c r="N1906" t="s">
        <v>3329</v>
      </c>
      <c r="O1906" s="10" t="s">
        <v>3330</v>
      </c>
      <c r="P1906" t="s">
        <v>2946</v>
      </c>
      <c r="Q1906" t="s">
        <v>2947</v>
      </c>
      <c r="R1906" t="s">
        <v>3485</v>
      </c>
      <c r="S1906" t="s">
        <v>2948</v>
      </c>
      <c r="T1906">
        <v>28034</v>
      </c>
      <c r="U1906" t="s">
        <v>2861</v>
      </c>
      <c r="V1906" t="s">
        <v>2949</v>
      </c>
      <c r="W1906" t="s">
        <v>2950</v>
      </c>
      <c r="X1906" t="s">
        <v>2867</v>
      </c>
    </row>
    <row r="1907" spans="1:24" hidden="1" x14ac:dyDescent="0.25">
      <c r="A1907">
        <v>10312</v>
      </c>
      <c r="B1907">
        <v>23</v>
      </c>
      <c r="C1907" s="2">
        <v>37.630000000000003</v>
      </c>
      <c r="D1907" s="3">
        <v>12</v>
      </c>
      <c r="E1907" s="4">
        <f>Table1[[#This Row],[PRICEEACH]]*Table1[[#This Row],[QUANTITYORDERED]]</f>
        <v>865.49</v>
      </c>
      <c r="F1907" s="1">
        <v>38270</v>
      </c>
      <c r="G1907" s="12" t="s">
        <v>2848</v>
      </c>
      <c r="H1907">
        <v>4</v>
      </c>
      <c r="I1907">
        <v>10</v>
      </c>
      <c r="J1907" s="3">
        <v>2004</v>
      </c>
      <c r="K1907" s="3" t="s">
        <v>3468</v>
      </c>
      <c r="L1907">
        <v>44</v>
      </c>
      <c r="M1907" t="s">
        <v>3235</v>
      </c>
      <c r="N1907" t="s">
        <v>3361</v>
      </c>
      <c r="O1907" s="10">
        <v>4155551450</v>
      </c>
      <c r="P1907" t="s">
        <v>3362</v>
      </c>
      <c r="Q1907" t="s">
        <v>3363</v>
      </c>
      <c r="R1907" t="s">
        <v>2870</v>
      </c>
      <c r="S1907" t="s">
        <v>2853</v>
      </c>
      <c r="T1907">
        <v>97562</v>
      </c>
      <c r="U1907" t="s">
        <v>2854</v>
      </c>
      <c r="V1907" t="s">
        <v>3010</v>
      </c>
      <c r="W1907" t="s">
        <v>3011</v>
      </c>
      <c r="X1907" t="s">
        <v>2857</v>
      </c>
    </row>
    <row r="1908" spans="1:24" hidden="1" x14ac:dyDescent="0.25">
      <c r="A1908">
        <v>10312</v>
      </c>
      <c r="B1908">
        <v>31</v>
      </c>
      <c r="C1908" s="2">
        <v>35.29</v>
      </c>
      <c r="D1908" s="3">
        <v>15</v>
      </c>
      <c r="E1908" s="4">
        <f>Table1[[#This Row],[PRICEEACH]]*Table1[[#This Row],[QUANTITYORDERED]]</f>
        <v>1093.99</v>
      </c>
      <c r="F1908" s="1">
        <v>38270</v>
      </c>
      <c r="G1908" s="12" t="s">
        <v>2848</v>
      </c>
      <c r="H1908">
        <v>4</v>
      </c>
      <c r="I1908">
        <v>10</v>
      </c>
      <c r="J1908" s="3">
        <v>2004</v>
      </c>
      <c r="K1908" s="3" t="s">
        <v>3468</v>
      </c>
      <c r="L1908">
        <v>41</v>
      </c>
      <c r="M1908" t="s">
        <v>3251</v>
      </c>
      <c r="N1908" t="s">
        <v>3361</v>
      </c>
      <c r="O1908" s="10">
        <v>4155551450</v>
      </c>
      <c r="P1908" t="s">
        <v>3362</v>
      </c>
      <c r="Q1908" t="s">
        <v>3363</v>
      </c>
      <c r="R1908" t="s">
        <v>2870</v>
      </c>
      <c r="S1908" t="s">
        <v>2853</v>
      </c>
      <c r="T1908">
        <v>97562</v>
      </c>
      <c r="U1908" t="s">
        <v>2854</v>
      </c>
      <c r="V1908" t="s">
        <v>3010</v>
      </c>
      <c r="W1908" t="s">
        <v>3011</v>
      </c>
      <c r="X1908" t="s">
        <v>2857</v>
      </c>
    </row>
    <row r="1909" spans="1:24" hidden="1" x14ac:dyDescent="0.25">
      <c r="A1909">
        <v>10312</v>
      </c>
      <c r="B1909">
        <v>25</v>
      </c>
      <c r="C1909" s="2">
        <v>44.21</v>
      </c>
      <c r="D1909" s="3">
        <v>9</v>
      </c>
      <c r="E1909" s="4">
        <f>Table1[[#This Row],[PRICEEACH]]*Table1[[#This Row],[QUANTITYORDERED]]</f>
        <v>1105.25</v>
      </c>
      <c r="F1909" s="1">
        <v>38270</v>
      </c>
      <c r="G1909" s="12" t="s">
        <v>2848</v>
      </c>
      <c r="H1909">
        <v>4</v>
      </c>
      <c r="I1909">
        <v>10</v>
      </c>
      <c r="J1909" s="3">
        <v>2004</v>
      </c>
      <c r="K1909" s="3" t="s">
        <v>3468</v>
      </c>
      <c r="L1909">
        <v>53</v>
      </c>
      <c r="M1909" t="s">
        <v>3179</v>
      </c>
      <c r="N1909" t="s">
        <v>3361</v>
      </c>
      <c r="O1909" s="10">
        <v>4155551450</v>
      </c>
      <c r="P1909" t="s">
        <v>3362</v>
      </c>
      <c r="Q1909" t="s">
        <v>3363</v>
      </c>
      <c r="R1909" t="s">
        <v>2870</v>
      </c>
      <c r="S1909" t="s">
        <v>2853</v>
      </c>
      <c r="T1909">
        <v>97562</v>
      </c>
      <c r="U1909" t="s">
        <v>2854</v>
      </c>
      <c r="V1909" t="s">
        <v>3010</v>
      </c>
      <c r="W1909" t="s">
        <v>3011</v>
      </c>
      <c r="X1909" t="s">
        <v>2857</v>
      </c>
    </row>
    <row r="1910" spans="1:24" hidden="1" x14ac:dyDescent="0.25">
      <c r="A1910">
        <v>10312</v>
      </c>
      <c r="B1910">
        <v>39</v>
      </c>
      <c r="C1910" s="2">
        <v>29.54</v>
      </c>
      <c r="D1910" s="3">
        <v>13</v>
      </c>
      <c r="E1910" s="4">
        <f>Table1[[#This Row],[PRICEEACH]]*Table1[[#This Row],[QUANTITYORDERED]]</f>
        <v>1152.06</v>
      </c>
      <c r="F1910" s="1">
        <v>38270</v>
      </c>
      <c r="G1910" s="12" t="s">
        <v>2848</v>
      </c>
      <c r="H1910">
        <v>4</v>
      </c>
      <c r="I1910">
        <v>10</v>
      </c>
      <c r="J1910" s="3">
        <v>2004</v>
      </c>
      <c r="K1910" s="3" t="s">
        <v>3468</v>
      </c>
      <c r="L1910">
        <v>33</v>
      </c>
      <c r="M1910" t="s">
        <v>3232</v>
      </c>
      <c r="N1910" t="s">
        <v>3361</v>
      </c>
      <c r="O1910" s="10">
        <v>4155551450</v>
      </c>
      <c r="P1910" t="s">
        <v>3362</v>
      </c>
      <c r="Q1910" t="s">
        <v>3363</v>
      </c>
      <c r="R1910" t="s">
        <v>2870</v>
      </c>
      <c r="S1910" t="s">
        <v>2853</v>
      </c>
      <c r="T1910">
        <v>97562</v>
      </c>
      <c r="U1910" t="s">
        <v>2854</v>
      </c>
      <c r="V1910" t="s">
        <v>3010</v>
      </c>
      <c r="W1910" t="s">
        <v>3011</v>
      </c>
      <c r="X1910" t="s">
        <v>2857</v>
      </c>
    </row>
    <row r="1911" spans="1:24" hidden="1" x14ac:dyDescent="0.25">
      <c r="A1911">
        <v>10312</v>
      </c>
      <c r="B1911">
        <v>30</v>
      </c>
      <c r="C1911" s="2">
        <v>61.15</v>
      </c>
      <c r="D1911" s="3">
        <v>16</v>
      </c>
      <c r="E1911" s="4">
        <f>Table1[[#This Row],[PRICEEACH]]*Table1[[#This Row],[QUANTITYORDERED]]</f>
        <v>1834.5</v>
      </c>
      <c r="F1911" s="1">
        <v>38270</v>
      </c>
      <c r="G1911" s="12" t="s">
        <v>2848</v>
      </c>
      <c r="H1911">
        <v>4</v>
      </c>
      <c r="I1911">
        <v>10</v>
      </c>
      <c r="J1911" s="3">
        <v>2004</v>
      </c>
      <c r="K1911" s="3" t="s">
        <v>3468</v>
      </c>
      <c r="L1911">
        <v>60</v>
      </c>
      <c r="M1911" t="s">
        <v>3197</v>
      </c>
      <c r="N1911" t="s">
        <v>3361</v>
      </c>
      <c r="O1911" s="10">
        <v>4155551450</v>
      </c>
      <c r="P1911" t="s">
        <v>3362</v>
      </c>
      <c r="Q1911" t="s">
        <v>3363</v>
      </c>
      <c r="R1911" t="s">
        <v>2870</v>
      </c>
      <c r="S1911" t="s">
        <v>2853</v>
      </c>
      <c r="T1911">
        <v>97562</v>
      </c>
      <c r="U1911" t="s">
        <v>2854</v>
      </c>
      <c r="V1911" t="s">
        <v>3010</v>
      </c>
      <c r="W1911" t="s">
        <v>3011</v>
      </c>
      <c r="X1911" t="s">
        <v>2857</v>
      </c>
    </row>
    <row r="1912" spans="1:24" hidden="1" x14ac:dyDescent="0.25">
      <c r="A1912">
        <v>10312</v>
      </c>
      <c r="B1912">
        <v>35</v>
      </c>
      <c r="C1912" s="2">
        <v>53.72</v>
      </c>
      <c r="D1912" s="3">
        <v>6</v>
      </c>
      <c r="E1912" s="4">
        <f>Table1[[#This Row],[PRICEEACH]]*Table1[[#This Row],[QUANTITYORDERED]]</f>
        <v>1880.2</v>
      </c>
      <c r="F1912" s="1">
        <v>38270</v>
      </c>
      <c r="G1912" s="12" t="s">
        <v>2848</v>
      </c>
      <c r="H1912">
        <v>4</v>
      </c>
      <c r="I1912">
        <v>10</v>
      </c>
      <c r="J1912" s="3">
        <v>2004</v>
      </c>
      <c r="K1912" s="3" t="s">
        <v>3468</v>
      </c>
      <c r="L1912">
        <v>62</v>
      </c>
      <c r="M1912" t="s">
        <v>3206</v>
      </c>
      <c r="N1912" t="s">
        <v>3361</v>
      </c>
      <c r="O1912" s="10">
        <v>4155551450</v>
      </c>
      <c r="P1912" t="s">
        <v>3362</v>
      </c>
      <c r="Q1912" t="s">
        <v>3363</v>
      </c>
      <c r="R1912" t="s">
        <v>2870</v>
      </c>
      <c r="S1912" t="s">
        <v>2853</v>
      </c>
      <c r="T1912">
        <v>97562</v>
      </c>
      <c r="U1912" t="s">
        <v>2854</v>
      </c>
      <c r="V1912" t="s">
        <v>3010</v>
      </c>
      <c r="W1912" t="s">
        <v>3011</v>
      </c>
      <c r="X1912" t="s">
        <v>2857</v>
      </c>
    </row>
    <row r="1913" spans="1:24" hidden="1" x14ac:dyDescent="0.25">
      <c r="A1913">
        <v>10312</v>
      </c>
      <c r="B1913">
        <v>39</v>
      </c>
      <c r="C1913" s="2">
        <v>56.85</v>
      </c>
      <c r="D1913" s="3">
        <v>1</v>
      </c>
      <c r="E1913" s="4">
        <f>Table1[[#This Row],[PRICEEACH]]*Table1[[#This Row],[QUANTITYORDERED]]</f>
        <v>2217.15</v>
      </c>
      <c r="F1913" s="1">
        <v>38270</v>
      </c>
      <c r="G1913" s="12" t="s">
        <v>2848</v>
      </c>
      <c r="H1913">
        <v>4</v>
      </c>
      <c r="I1913">
        <v>10</v>
      </c>
      <c r="J1913" s="3">
        <v>2004</v>
      </c>
      <c r="K1913" s="3" t="s">
        <v>3468</v>
      </c>
      <c r="L1913">
        <v>50</v>
      </c>
      <c r="M1913" t="s">
        <v>3224</v>
      </c>
      <c r="N1913" t="s">
        <v>3361</v>
      </c>
      <c r="O1913" s="10">
        <v>4155551450</v>
      </c>
      <c r="P1913" t="s">
        <v>3362</v>
      </c>
      <c r="Q1913" t="s">
        <v>3363</v>
      </c>
      <c r="R1913" t="s">
        <v>2870</v>
      </c>
      <c r="S1913" t="s">
        <v>2853</v>
      </c>
      <c r="T1913">
        <v>97562</v>
      </c>
      <c r="U1913" t="s">
        <v>2854</v>
      </c>
      <c r="V1913" t="s">
        <v>3010</v>
      </c>
      <c r="W1913" t="s">
        <v>3011</v>
      </c>
      <c r="X1913" t="s">
        <v>2857</v>
      </c>
    </row>
    <row r="1914" spans="1:24" hidden="1" x14ac:dyDescent="0.25">
      <c r="A1914">
        <v>10312</v>
      </c>
      <c r="B1914">
        <v>25</v>
      </c>
      <c r="C1914" s="2">
        <v>100</v>
      </c>
      <c r="D1914" s="3">
        <v>11</v>
      </c>
      <c r="E1914" s="4">
        <f>Table1[[#This Row],[PRICEEACH]]*Table1[[#This Row],[QUANTITYORDERED]]</f>
        <v>2500</v>
      </c>
      <c r="F1914" s="1">
        <v>38270</v>
      </c>
      <c r="G1914" s="12" t="s">
        <v>2848</v>
      </c>
      <c r="H1914">
        <v>4</v>
      </c>
      <c r="I1914">
        <v>10</v>
      </c>
      <c r="J1914" s="3">
        <v>2004</v>
      </c>
      <c r="K1914" s="3" t="s">
        <v>3468</v>
      </c>
      <c r="L1914">
        <v>168</v>
      </c>
      <c r="M1914" t="s">
        <v>3203</v>
      </c>
      <c r="N1914" t="s">
        <v>3361</v>
      </c>
      <c r="O1914" s="10">
        <v>4155551450</v>
      </c>
      <c r="P1914" t="s">
        <v>3362</v>
      </c>
      <c r="Q1914" t="s">
        <v>3363</v>
      </c>
      <c r="R1914" t="s">
        <v>2870</v>
      </c>
      <c r="S1914" t="s">
        <v>2853</v>
      </c>
      <c r="T1914">
        <v>97562</v>
      </c>
      <c r="U1914" t="s">
        <v>2854</v>
      </c>
      <c r="V1914" t="s">
        <v>3010</v>
      </c>
      <c r="W1914" t="s">
        <v>3011</v>
      </c>
      <c r="X1914" t="s">
        <v>2867</v>
      </c>
    </row>
    <row r="1915" spans="1:24" hidden="1" x14ac:dyDescent="0.25">
      <c r="A1915">
        <v>10312</v>
      </c>
      <c r="B1915">
        <v>31</v>
      </c>
      <c r="C1915" s="2">
        <v>100</v>
      </c>
      <c r="D1915" s="3">
        <v>14</v>
      </c>
      <c r="E1915" s="4">
        <f>Table1[[#This Row],[PRICEEACH]]*Table1[[#This Row],[QUANTITYORDERED]]</f>
        <v>3100</v>
      </c>
      <c r="F1915" s="1">
        <v>38270</v>
      </c>
      <c r="G1915" s="12" t="s">
        <v>2848</v>
      </c>
      <c r="H1915">
        <v>4</v>
      </c>
      <c r="I1915">
        <v>10</v>
      </c>
      <c r="J1915" s="3">
        <v>2004</v>
      </c>
      <c r="K1915" s="3" t="s">
        <v>3468</v>
      </c>
      <c r="L1915">
        <v>127</v>
      </c>
      <c r="M1915" t="s">
        <v>3199</v>
      </c>
      <c r="N1915" t="s">
        <v>3361</v>
      </c>
      <c r="O1915" s="10">
        <v>4155551450</v>
      </c>
      <c r="P1915" t="s">
        <v>3362</v>
      </c>
      <c r="Q1915" t="s">
        <v>3363</v>
      </c>
      <c r="R1915" t="s">
        <v>2870</v>
      </c>
      <c r="S1915" t="s">
        <v>2853</v>
      </c>
      <c r="T1915">
        <v>97562</v>
      </c>
      <c r="U1915" t="s">
        <v>2854</v>
      </c>
      <c r="V1915" t="s">
        <v>3010</v>
      </c>
      <c r="W1915" t="s">
        <v>3011</v>
      </c>
      <c r="X1915" t="s">
        <v>2867</v>
      </c>
    </row>
    <row r="1916" spans="1:24" hidden="1" x14ac:dyDescent="0.25">
      <c r="A1916">
        <v>10312</v>
      </c>
      <c r="B1916">
        <v>32</v>
      </c>
      <c r="C1916" s="2">
        <v>100</v>
      </c>
      <c r="D1916" s="3">
        <v>2</v>
      </c>
      <c r="E1916" s="4">
        <f>Table1[[#This Row],[PRICEEACH]]*Table1[[#This Row],[QUANTITYORDERED]]</f>
        <v>3200</v>
      </c>
      <c r="F1916" s="1">
        <v>38270</v>
      </c>
      <c r="G1916" s="12" t="s">
        <v>2848</v>
      </c>
      <c r="H1916">
        <v>4</v>
      </c>
      <c r="I1916">
        <v>10</v>
      </c>
      <c r="J1916" s="3">
        <v>2004</v>
      </c>
      <c r="K1916" s="3" t="s">
        <v>3454</v>
      </c>
      <c r="L1916">
        <v>116</v>
      </c>
      <c r="M1916" t="s">
        <v>3162</v>
      </c>
      <c r="N1916" t="s">
        <v>3361</v>
      </c>
      <c r="O1916" s="10">
        <v>4155551450</v>
      </c>
      <c r="P1916" t="s">
        <v>3362</v>
      </c>
      <c r="Q1916" t="s">
        <v>3363</v>
      </c>
      <c r="R1916" t="s">
        <v>2870</v>
      </c>
      <c r="S1916" t="s">
        <v>2853</v>
      </c>
      <c r="T1916">
        <v>97562</v>
      </c>
      <c r="U1916" t="s">
        <v>2854</v>
      </c>
      <c r="V1916" t="s">
        <v>3010</v>
      </c>
      <c r="W1916" t="s">
        <v>3011</v>
      </c>
      <c r="X1916" t="s">
        <v>2867</v>
      </c>
    </row>
    <row r="1917" spans="1:24" hidden="1" x14ac:dyDescent="0.25">
      <c r="A1917">
        <v>10312</v>
      </c>
      <c r="B1917">
        <v>33</v>
      </c>
      <c r="C1917" s="2">
        <v>100</v>
      </c>
      <c r="D1917" s="3">
        <v>8</v>
      </c>
      <c r="E1917" s="4">
        <f>Table1[[#This Row],[PRICEEACH]]*Table1[[#This Row],[QUANTITYORDERED]]</f>
        <v>3300</v>
      </c>
      <c r="F1917" s="1">
        <v>38270</v>
      </c>
      <c r="G1917" s="12" t="s">
        <v>2848</v>
      </c>
      <c r="H1917">
        <v>4</v>
      </c>
      <c r="I1917">
        <v>10</v>
      </c>
      <c r="J1917" s="3">
        <v>2004</v>
      </c>
      <c r="K1917" s="3" t="s">
        <v>3468</v>
      </c>
      <c r="L1917">
        <v>99</v>
      </c>
      <c r="M1917" t="s">
        <v>3215</v>
      </c>
      <c r="N1917" t="s">
        <v>3361</v>
      </c>
      <c r="O1917" s="10">
        <v>4155551450</v>
      </c>
      <c r="P1917" t="s">
        <v>3362</v>
      </c>
      <c r="Q1917" t="s">
        <v>3363</v>
      </c>
      <c r="R1917" t="s">
        <v>2870</v>
      </c>
      <c r="S1917" t="s">
        <v>2853</v>
      </c>
      <c r="T1917">
        <v>97562</v>
      </c>
      <c r="U1917" t="s">
        <v>2854</v>
      </c>
      <c r="V1917" t="s">
        <v>3010</v>
      </c>
      <c r="W1917" t="s">
        <v>3011</v>
      </c>
      <c r="X1917" t="s">
        <v>2867</v>
      </c>
    </row>
    <row r="1918" spans="1:24" hidden="1" x14ac:dyDescent="0.25">
      <c r="A1918">
        <v>10312</v>
      </c>
      <c r="B1918">
        <v>37</v>
      </c>
      <c r="C1918" s="2">
        <v>100</v>
      </c>
      <c r="D1918" s="3">
        <v>4</v>
      </c>
      <c r="E1918" s="4">
        <f>Table1[[#This Row],[PRICEEACH]]*Table1[[#This Row],[QUANTITYORDERED]]</f>
        <v>3700</v>
      </c>
      <c r="F1918" s="1">
        <v>38270</v>
      </c>
      <c r="G1918" s="12" t="s">
        <v>2848</v>
      </c>
      <c r="H1918">
        <v>4</v>
      </c>
      <c r="I1918">
        <v>10</v>
      </c>
      <c r="J1918" s="3">
        <v>2004</v>
      </c>
      <c r="K1918" s="3" t="s">
        <v>3468</v>
      </c>
      <c r="L1918">
        <v>101</v>
      </c>
      <c r="M1918" t="s">
        <v>3205</v>
      </c>
      <c r="N1918" t="s">
        <v>3361</v>
      </c>
      <c r="O1918" s="10">
        <v>4155551450</v>
      </c>
      <c r="P1918" t="s">
        <v>3362</v>
      </c>
      <c r="Q1918" t="s">
        <v>3363</v>
      </c>
      <c r="R1918" t="s">
        <v>2870</v>
      </c>
      <c r="S1918" t="s">
        <v>2853</v>
      </c>
      <c r="T1918">
        <v>97562</v>
      </c>
      <c r="U1918" t="s">
        <v>2854</v>
      </c>
      <c r="V1918" t="s">
        <v>3010</v>
      </c>
      <c r="W1918" t="s">
        <v>3011</v>
      </c>
      <c r="X1918" t="s">
        <v>2867</v>
      </c>
    </row>
    <row r="1919" spans="1:24" hidden="1" x14ac:dyDescent="0.25">
      <c r="A1919">
        <v>10312</v>
      </c>
      <c r="B1919">
        <v>38</v>
      </c>
      <c r="C1919" s="2">
        <v>100</v>
      </c>
      <c r="D1919" s="3">
        <v>5</v>
      </c>
      <c r="E1919" s="4">
        <f>Table1[[#This Row],[PRICEEACH]]*Table1[[#This Row],[QUANTITYORDERED]]</f>
        <v>3800</v>
      </c>
      <c r="F1919" s="1">
        <v>38270</v>
      </c>
      <c r="G1919" s="12" t="s">
        <v>2848</v>
      </c>
      <c r="H1919">
        <v>4</v>
      </c>
      <c r="I1919">
        <v>10</v>
      </c>
      <c r="J1919" s="3">
        <v>2004</v>
      </c>
      <c r="K1919" s="3" t="s">
        <v>3468</v>
      </c>
      <c r="L1919">
        <v>104</v>
      </c>
      <c r="M1919" t="s">
        <v>3209</v>
      </c>
      <c r="N1919" t="s">
        <v>3361</v>
      </c>
      <c r="O1919" s="10">
        <v>4155551450</v>
      </c>
      <c r="P1919" t="s">
        <v>3362</v>
      </c>
      <c r="Q1919" t="s">
        <v>3363</v>
      </c>
      <c r="R1919" t="s">
        <v>2870</v>
      </c>
      <c r="S1919" t="s">
        <v>2853</v>
      </c>
      <c r="T1919">
        <v>97562</v>
      </c>
      <c r="U1919" t="s">
        <v>2854</v>
      </c>
      <c r="V1919" t="s">
        <v>3010</v>
      </c>
      <c r="W1919" t="s">
        <v>3011</v>
      </c>
      <c r="X1919" t="s">
        <v>2867</v>
      </c>
    </row>
    <row r="1920" spans="1:24" hidden="1" x14ac:dyDescent="0.25">
      <c r="A1920">
        <v>10312</v>
      </c>
      <c r="B1920">
        <v>43</v>
      </c>
      <c r="C1920" s="2">
        <v>89.38</v>
      </c>
      <c r="D1920" s="3">
        <v>10</v>
      </c>
      <c r="E1920" s="4">
        <f>Table1[[#This Row],[PRICEEACH]]*Table1[[#This Row],[QUANTITYORDERED]]</f>
        <v>3843.3399999999997</v>
      </c>
      <c r="F1920" s="1">
        <v>38270</v>
      </c>
      <c r="G1920" s="12" t="s">
        <v>2848</v>
      </c>
      <c r="H1920">
        <v>4</v>
      </c>
      <c r="I1920">
        <v>10</v>
      </c>
      <c r="J1920" s="3">
        <v>2004</v>
      </c>
      <c r="K1920" s="3" t="s">
        <v>3468</v>
      </c>
      <c r="L1920">
        <v>102</v>
      </c>
      <c r="M1920" t="s">
        <v>3170</v>
      </c>
      <c r="N1920" t="s">
        <v>3361</v>
      </c>
      <c r="O1920" s="10">
        <v>4155551450</v>
      </c>
      <c r="P1920" t="s">
        <v>3362</v>
      </c>
      <c r="Q1920" t="s">
        <v>3363</v>
      </c>
      <c r="R1920" t="s">
        <v>2870</v>
      </c>
      <c r="S1920" t="s">
        <v>2853</v>
      </c>
      <c r="T1920">
        <v>97562</v>
      </c>
      <c r="U1920" t="s">
        <v>2854</v>
      </c>
      <c r="V1920" t="s">
        <v>3010</v>
      </c>
      <c r="W1920" t="s">
        <v>3011</v>
      </c>
      <c r="X1920" t="s">
        <v>2867</v>
      </c>
    </row>
    <row r="1921" spans="1:24" hidden="1" x14ac:dyDescent="0.25">
      <c r="A1921">
        <v>10312</v>
      </c>
      <c r="B1921">
        <v>44</v>
      </c>
      <c r="C1921" s="2">
        <v>100</v>
      </c>
      <c r="D1921" s="3">
        <v>7</v>
      </c>
      <c r="E1921" s="4">
        <f>Table1[[#This Row],[PRICEEACH]]*Table1[[#This Row],[QUANTITYORDERED]]</f>
        <v>4400</v>
      </c>
      <c r="F1921" s="1">
        <v>38270</v>
      </c>
      <c r="G1921" s="12" t="s">
        <v>2848</v>
      </c>
      <c r="H1921">
        <v>4</v>
      </c>
      <c r="I1921">
        <v>10</v>
      </c>
      <c r="J1921" s="3">
        <v>2004</v>
      </c>
      <c r="K1921" s="3" t="s">
        <v>3468</v>
      </c>
      <c r="L1921">
        <v>97</v>
      </c>
      <c r="M1921" t="s">
        <v>3253</v>
      </c>
      <c r="N1921" t="s">
        <v>3361</v>
      </c>
      <c r="O1921" s="10">
        <v>4155551450</v>
      </c>
      <c r="P1921" t="s">
        <v>3362</v>
      </c>
      <c r="Q1921" t="s">
        <v>3363</v>
      </c>
      <c r="R1921" t="s">
        <v>2870</v>
      </c>
      <c r="S1921" t="s">
        <v>2853</v>
      </c>
      <c r="T1921">
        <v>97562</v>
      </c>
      <c r="U1921" t="s">
        <v>2854</v>
      </c>
      <c r="V1921" t="s">
        <v>3010</v>
      </c>
      <c r="W1921" t="s">
        <v>3011</v>
      </c>
      <c r="X1921" t="s">
        <v>2867</v>
      </c>
    </row>
    <row r="1922" spans="1:24" hidden="1" x14ac:dyDescent="0.25">
      <c r="A1922">
        <v>10312</v>
      </c>
      <c r="B1922">
        <v>48</v>
      </c>
      <c r="C1922" s="2">
        <v>100</v>
      </c>
      <c r="D1922" s="3">
        <v>3</v>
      </c>
      <c r="E1922" s="4">
        <f>Table1[[#This Row],[PRICEEACH]]*Table1[[#This Row],[QUANTITYORDERED]]</f>
        <v>4800</v>
      </c>
      <c r="F1922" s="1">
        <v>38270</v>
      </c>
      <c r="G1922" s="12" t="s">
        <v>2848</v>
      </c>
      <c r="H1922">
        <v>4</v>
      </c>
      <c r="I1922">
        <v>10</v>
      </c>
      <c r="J1922" s="3">
        <v>2004</v>
      </c>
      <c r="K1922" s="3" t="s">
        <v>3331</v>
      </c>
      <c r="L1922">
        <v>214</v>
      </c>
      <c r="M1922" t="s">
        <v>2951</v>
      </c>
      <c r="N1922" t="s">
        <v>3361</v>
      </c>
      <c r="O1922" s="10">
        <v>4155551450</v>
      </c>
      <c r="P1922" t="s">
        <v>3362</v>
      </c>
      <c r="Q1922" t="s">
        <v>3363</v>
      </c>
      <c r="R1922" t="s">
        <v>2870</v>
      </c>
      <c r="S1922" t="s">
        <v>2853</v>
      </c>
      <c r="T1922">
        <v>97562</v>
      </c>
      <c r="U1922" t="s">
        <v>2854</v>
      </c>
      <c r="V1922" t="s">
        <v>3010</v>
      </c>
      <c r="W1922" t="s">
        <v>3011</v>
      </c>
      <c r="X1922" t="s">
        <v>2931</v>
      </c>
    </row>
    <row r="1923" spans="1:24" hidden="1" x14ac:dyDescent="0.25">
      <c r="A1923">
        <v>10312</v>
      </c>
      <c r="B1923">
        <v>48</v>
      </c>
      <c r="C1923" s="2">
        <v>100</v>
      </c>
      <c r="D1923" s="3">
        <v>17</v>
      </c>
      <c r="E1923" s="4">
        <f>Table1[[#This Row],[PRICEEACH]]*Table1[[#This Row],[QUANTITYORDERED]]</f>
        <v>4800</v>
      </c>
      <c r="F1923" s="1">
        <v>38270</v>
      </c>
      <c r="G1923" s="12" t="s">
        <v>2848</v>
      </c>
      <c r="H1923">
        <v>4</v>
      </c>
      <c r="I1923">
        <v>10</v>
      </c>
      <c r="J1923" s="3">
        <v>2004</v>
      </c>
      <c r="K1923" s="3" t="s">
        <v>3468</v>
      </c>
      <c r="L1923">
        <v>170</v>
      </c>
      <c r="M1923" t="s">
        <v>3193</v>
      </c>
      <c r="N1923" t="s">
        <v>3361</v>
      </c>
      <c r="O1923" s="10">
        <v>4155551450</v>
      </c>
      <c r="P1923" t="s">
        <v>3362</v>
      </c>
      <c r="Q1923" t="s">
        <v>3363</v>
      </c>
      <c r="R1923" t="s">
        <v>2870</v>
      </c>
      <c r="S1923" t="s">
        <v>2853</v>
      </c>
      <c r="T1923">
        <v>97562</v>
      </c>
      <c r="U1923" t="s">
        <v>2854</v>
      </c>
      <c r="V1923" t="s">
        <v>3010</v>
      </c>
      <c r="W1923" t="s">
        <v>3011</v>
      </c>
      <c r="X1923" t="s">
        <v>2931</v>
      </c>
    </row>
    <row r="1924" spans="1:24" hidden="1" x14ac:dyDescent="0.25">
      <c r="A1924">
        <v>10313</v>
      </c>
      <c r="B1924">
        <v>38</v>
      </c>
      <c r="C1924" s="2">
        <v>45.45</v>
      </c>
      <c r="D1924" s="3">
        <v>1</v>
      </c>
      <c r="E1924" s="4">
        <f>Table1[[#This Row],[PRICEEACH]]*Table1[[#This Row],[QUANTITYORDERED]]</f>
        <v>1727.1000000000001</v>
      </c>
      <c r="F1924" s="1">
        <v>38270</v>
      </c>
      <c r="G1924" s="12" t="s">
        <v>2848</v>
      </c>
      <c r="H1924">
        <v>4</v>
      </c>
      <c r="I1924">
        <v>10</v>
      </c>
      <c r="J1924" s="3">
        <v>2004</v>
      </c>
      <c r="K1924" s="3" t="s">
        <v>3454</v>
      </c>
      <c r="L1924">
        <v>54</v>
      </c>
      <c r="M1924" t="s">
        <v>3259</v>
      </c>
      <c r="N1924" t="s">
        <v>3341</v>
      </c>
      <c r="O1924" s="10" t="s">
        <v>3342</v>
      </c>
      <c r="P1924" t="s">
        <v>3343</v>
      </c>
      <c r="Q1924" t="s">
        <v>2983</v>
      </c>
      <c r="R1924" t="s">
        <v>2984</v>
      </c>
      <c r="S1924" t="s">
        <v>2985</v>
      </c>
      <c r="T1924" t="s">
        <v>3344</v>
      </c>
      <c r="U1924" t="s">
        <v>2854</v>
      </c>
      <c r="V1924" t="s">
        <v>2986</v>
      </c>
      <c r="W1924" t="s">
        <v>2987</v>
      </c>
      <c r="X1924" t="s">
        <v>2857</v>
      </c>
    </row>
    <row r="1925" spans="1:24" hidden="1" x14ac:dyDescent="0.25">
      <c r="A1925">
        <v>10313</v>
      </c>
      <c r="B1925">
        <v>34</v>
      </c>
      <c r="C1925" s="2">
        <v>52.87</v>
      </c>
      <c r="D1925" s="3">
        <v>5</v>
      </c>
      <c r="E1925" s="4">
        <f>Table1[[#This Row],[PRICEEACH]]*Table1[[#This Row],[QUANTITYORDERED]]</f>
        <v>1797.58</v>
      </c>
      <c r="F1925" s="1">
        <v>38270</v>
      </c>
      <c r="G1925" s="12" t="s">
        <v>2848</v>
      </c>
      <c r="H1925">
        <v>4</v>
      </c>
      <c r="I1925">
        <v>10</v>
      </c>
      <c r="J1925" s="3">
        <v>2004</v>
      </c>
      <c r="K1925" s="3" t="s">
        <v>3454</v>
      </c>
      <c r="L1925">
        <v>60</v>
      </c>
      <c r="M1925" t="s">
        <v>3200</v>
      </c>
      <c r="N1925" t="s">
        <v>3341</v>
      </c>
      <c r="O1925" s="10" t="s">
        <v>3342</v>
      </c>
      <c r="P1925" t="s">
        <v>3343</v>
      </c>
      <c r="Q1925" t="s">
        <v>2983</v>
      </c>
      <c r="R1925" t="s">
        <v>2984</v>
      </c>
      <c r="S1925" t="s">
        <v>2985</v>
      </c>
      <c r="T1925" t="s">
        <v>3344</v>
      </c>
      <c r="U1925" t="s">
        <v>2854</v>
      </c>
      <c r="V1925" t="s">
        <v>2986</v>
      </c>
      <c r="W1925" t="s">
        <v>2987</v>
      </c>
      <c r="X1925" t="s">
        <v>2857</v>
      </c>
    </row>
    <row r="1926" spans="1:24" hidden="1" x14ac:dyDescent="0.25">
      <c r="A1926">
        <v>10313</v>
      </c>
      <c r="B1926">
        <v>34</v>
      </c>
      <c r="C1926" s="2">
        <v>56.24</v>
      </c>
      <c r="D1926" s="3">
        <v>10</v>
      </c>
      <c r="E1926" s="4">
        <f>Table1[[#This Row],[PRICEEACH]]*Table1[[#This Row],[QUANTITYORDERED]]</f>
        <v>1912.16</v>
      </c>
      <c r="F1926" s="1">
        <v>38270</v>
      </c>
      <c r="G1926" s="12" t="s">
        <v>2848</v>
      </c>
      <c r="H1926">
        <v>4</v>
      </c>
      <c r="I1926">
        <v>10</v>
      </c>
      <c r="J1926" s="3">
        <v>2004</v>
      </c>
      <c r="K1926" s="3" t="s">
        <v>3454</v>
      </c>
      <c r="L1926">
        <v>64</v>
      </c>
      <c r="M1926" t="s">
        <v>3261</v>
      </c>
      <c r="N1926" t="s">
        <v>3341</v>
      </c>
      <c r="O1926" s="10" t="s">
        <v>3342</v>
      </c>
      <c r="P1926" t="s">
        <v>3343</v>
      </c>
      <c r="Q1926" t="s">
        <v>2983</v>
      </c>
      <c r="R1926" t="s">
        <v>2984</v>
      </c>
      <c r="S1926" t="s">
        <v>2985</v>
      </c>
      <c r="T1926" t="s">
        <v>3344</v>
      </c>
      <c r="U1926" t="s">
        <v>2854</v>
      </c>
      <c r="V1926" t="s">
        <v>2986</v>
      </c>
      <c r="W1926" t="s">
        <v>2987</v>
      </c>
      <c r="X1926" t="s">
        <v>2857</v>
      </c>
    </row>
    <row r="1927" spans="1:24" hidden="1" x14ac:dyDescent="0.25">
      <c r="A1927">
        <v>10313</v>
      </c>
      <c r="B1927">
        <v>21</v>
      </c>
      <c r="C1927" s="2">
        <v>100</v>
      </c>
      <c r="D1927" s="3">
        <v>11</v>
      </c>
      <c r="E1927" s="4">
        <f>Table1[[#This Row],[PRICEEACH]]*Table1[[#This Row],[QUANTITYORDERED]]</f>
        <v>2100</v>
      </c>
      <c r="F1927" s="1">
        <v>38270</v>
      </c>
      <c r="G1927" s="12" t="s">
        <v>2848</v>
      </c>
      <c r="H1927">
        <v>4</v>
      </c>
      <c r="I1927">
        <v>10</v>
      </c>
      <c r="J1927" s="3">
        <v>2004</v>
      </c>
      <c r="K1927" s="3" t="s">
        <v>3454</v>
      </c>
      <c r="L1927">
        <v>136</v>
      </c>
      <c r="M1927" t="s">
        <v>3141</v>
      </c>
      <c r="N1927" t="s">
        <v>3341</v>
      </c>
      <c r="O1927" s="10" t="s">
        <v>3342</v>
      </c>
      <c r="P1927" t="s">
        <v>3343</v>
      </c>
      <c r="Q1927" t="s">
        <v>2983</v>
      </c>
      <c r="R1927" t="s">
        <v>2984</v>
      </c>
      <c r="S1927" t="s">
        <v>2985</v>
      </c>
      <c r="T1927" t="s">
        <v>3344</v>
      </c>
      <c r="U1927" t="s">
        <v>2854</v>
      </c>
      <c r="V1927" t="s">
        <v>2986</v>
      </c>
      <c r="W1927" t="s">
        <v>2987</v>
      </c>
      <c r="X1927" t="s">
        <v>2857</v>
      </c>
    </row>
    <row r="1928" spans="1:24" hidden="1" x14ac:dyDescent="0.25">
      <c r="A1928">
        <v>10313</v>
      </c>
      <c r="B1928">
        <v>27</v>
      </c>
      <c r="C1928" s="2">
        <v>87.64</v>
      </c>
      <c r="D1928" s="3">
        <v>6</v>
      </c>
      <c r="E1928" s="4">
        <f>Table1[[#This Row],[PRICEEACH]]*Table1[[#This Row],[QUANTITYORDERED]]</f>
        <v>2366.2800000000002</v>
      </c>
      <c r="F1928" s="1">
        <v>38270</v>
      </c>
      <c r="G1928" s="12" t="s">
        <v>2848</v>
      </c>
      <c r="H1928">
        <v>4</v>
      </c>
      <c r="I1928">
        <v>10</v>
      </c>
      <c r="J1928" s="3">
        <v>2004</v>
      </c>
      <c r="K1928" s="3" t="s">
        <v>3454</v>
      </c>
      <c r="L1928">
        <v>96</v>
      </c>
      <c r="M1928" t="s">
        <v>3256</v>
      </c>
      <c r="N1928" t="s">
        <v>3341</v>
      </c>
      <c r="O1928" s="10" t="s">
        <v>3342</v>
      </c>
      <c r="P1928" t="s">
        <v>3343</v>
      </c>
      <c r="Q1928" t="s">
        <v>2983</v>
      </c>
      <c r="R1928" t="s">
        <v>2984</v>
      </c>
      <c r="S1928" t="s">
        <v>2985</v>
      </c>
      <c r="T1928" t="s">
        <v>3344</v>
      </c>
      <c r="U1928" t="s">
        <v>2854</v>
      </c>
      <c r="V1928" t="s">
        <v>2986</v>
      </c>
      <c r="W1928" t="s">
        <v>2987</v>
      </c>
      <c r="X1928" t="s">
        <v>2857</v>
      </c>
    </row>
    <row r="1929" spans="1:24" hidden="1" x14ac:dyDescent="0.25">
      <c r="A1929">
        <v>10313</v>
      </c>
      <c r="B1929">
        <v>25</v>
      </c>
      <c r="C1929" s="2">
        <v>100</v>
      </c>
      <c r="D1929" s="3">
        <v>3</v>
      </c>
      <c r="E1929" s="4">
        <f>Table1[[#This Row],[PRICEEACH]]*Table1[[#This Row],[QUANTITYORDERED]]</f>
        <v>2500</v>
      </c>
      <c r="F1929" s="1">
        <v>38270</v>
      </c>
      <c r="G1929" s="12" t="s">
        <v>2848</v>
      </c>
      <c r="H1929">
        <v>4</v>
      </c>
      <c r="I1929">
        <v>10</v>
      </c>
      <c r="J1929" s="3">
        <v>2004</v>
      </c>
      <c r="K1929" s="3" t="s">
        <v>3331</v>
      </c>
      <c r="L1929">
        <v>169</v>
      </c>
      <c r="M1929" t="s">
        <v>3211</v>
      </c>
      <c r="N1929" t="s">
        <v>3341</v>
      </c>
      <c r="O1929" s="10" t="s">
        <v>3342</v>
      </c>
      <c r="P1929" t="s">
        <v>3343</v>
      </c>
      <c r="Q1929" t="s">
        <v>2983</v>
      </c>
      <c r="R1929" t="s">
        <v>2984</v>
      </c>
      <c r="S1929" t="s">
        <v>2985</v>
      </c>
      <c r="T1929" t="s">
        <v>3344</v>
      </c>
      <c r="U1929" t="s">
        <v>2854</v>
      </c>
      <c r="V1929" t="s">
        <v>2986</v>
      </c>
      <c r="W1929" t="s">
        <v>2987</v>
      </c>
      <c r="X1929" t="s">
        <v>2867</v>
      </c>
    </row>
    <row r="1930" spans="1:24" hidden="1" x14ac:dyDescent="0.25">
      <c r="A1930">
        <v>10313</v>
      </c>
      <c r="B1930">
        <v>28</v>
      </c>
      <c r="C1930" s="2">
        <v>100</v>
      </c>
      <c r="D1930" s="3">
        <v>8</v>
      </c>
      <c r="E1930" s="4">
        <f>Table1[[#This Row],[PRICEEACH]]*Table1[[#This Row],[QUANTITYORDERED]]</f>
        <v>2800</v>
      </c>
      <c r="F1930" s="1">
        <v>38270</v>
      </c>
      <c r="G1930" s="12" t="s">
        <v>2848</v>
      </c>
      <c r="H1930">
        <v>4</v>
      </c>
      <c r="I1930">
        <v>10</v>
      </c>
      <c r="J1930" s="3">
        <v>2004</v>
      </c>
      <c r="K1930" s="3" t="s">
        <v>3454</v>
      </c>
      <c r="L1930">
        <v>121</v>
      </c>
      <c r="M1930" t="s">
        <v>3223</v>
      </c>
      <c r="N1930" t="s">
        <v>3341</v>
      </c>
      <c r="O1930" s="10" t="s">
        <v>3342</v>
      </c>
      <c r="P1930" t="s">
        <v>3343</v>
      </c>
      <c r="Q1930" t="s">
        <v>2983</v>
      </c>
      <c r="R1930" t="s">
        <v>2984</v>
      </c>
      <c r="S1930" t="s">
        <v>2985</v>
      </c>
      <c r="T1930" t="s">
        <v>3344</v>
      </c>
      <c r="U1930" t="s">
        <v>2854</v>
      </c>
      <c r="V1930" t="s">
        <v>2986</v>
      </c>
      <c r="W1930" t="s">
        <v>2987</v>
      </c>
      <c r="X1930" t="s">
        <v>2857</v>
      </c>
    </row>
    <row r="1931" spans="1:24" hidden="1" x14ac:dyDescent="0.25">
      <c r="A1931">
        <v>10313</v>
      </c>
      <c r="B1931">
        <v>29</v>
      </c>
      <c r="C1931" s="2">
        <v>100</v>
      </c>
      <c r="D1931" s="3">
        <v>2</v>
      </c>
      <c r="E1931" s="4">
        <f>Table1[[#This Row],[PRICEEACH]]*Table1[[#This Row],[QUANTITYORDERED]]</f>
        <v>2900</v>
      </c>
      <c r="F1931" s="1">
        <v>38270</v>
      </c>
      <c r="G1931" s="12" t="s">
        <v>2848</v>
      </c>
      <c r="H1931">
        <v>4</v>
      </c>
      <c r="I1931">
        <v>10</v>
      </c>
      <c r="J1931" s="3">
        <v>2004</v>
      </c>
      <c r="K1931" s="3" t="s">
        <v>3454</v>
      </c>
      <c r="L1931">
        <v>122</v>
      </c>
      <c r="M1931" t="s">
        <v>3198</v>
      </c>
      <c r="N1931" t="s">
        <v>3341</v>
      </c>
      <c r="O1931" s="10" t="s">
        <v>3342</v>
      </c>
      <c r="P1931" t="s">
        <v>3343</v>
      </c>
      <c r="Q1931" t="s">
        <v>2983</v>
      </c>
      <c r="R1931" t="s">
        <v>2984</v>
      </c>
      <c r="S1931" t="s">
        <v>2985</v>
      </c>
      <c r="T1931" t="s">
        <v>3344</v>
      </c>
      <c r="U1931" t="s">
        <v>2854</v>
      </c>
      <c r="V1931" t="s">
        <v>2986</v>
      </c>
      <c r="W1931" t="s">
        <v>2987</v>
      </c>
      <c r="X1931" t="s">
        <v>2867</v>
      </c>
    </row>
    <row r="1932" spans="1:24" hidden="1" x14ac:dyDescent="0.25">
      <c r="A1932">
        <v>10313</v>
      </c>
      <c r="B1932">
        <v>30</v>
      </c>
      <c r="C1932" s="2">
        <v>99.13</v>
      </c>
      <c r="D1932" s="3">
        <v>9</v>
      </c>
      <c r="E1932" s="4">
        <f>Table1[[#This Row],[PRICEEACH]]*Table1[[#This Row],[QUANTITYORDERED]]</f>
        <v>2973.8999999999996</v>
      </c>
      <c r="F1932" s="1">
        <v>38270</v>
      </c>
      <c r="G1932" s="12" t="s">
        <v>2848</v>
      </c>
      <c r="H1932">
        <v>4</v>
      </c>
      <c r="I1932">
        <v>10</v>
      </c>
      <c r="J1932" s="3">
        <v>2004</v>
      </c>
      <c r="K1932" s="3" t="s">
        <v>3331</v>
      </c>
      <c r="L1932">
        <v>101</v>
      </c>
      <c r="M1932" t="s">
        <v>3274</v>
      </c>
      <c r="N1932" t="s">
        <v>3341</v>
      </c>
      <c r="O1932" s="10" t="s">
        <v>3342</v>
      </c>
      <c r="P1932" t="s">
        <v>3343</v>
      </c>
      <c r="Q1932" t="s">
        <v>2983</v>
      </c>
      <c r="R1932" t="s">
        <v>2984</v>
      </c>
      <c r="S1932" t="s">
        <v>2985</v>
      </c>
      <c r="T1932" t="s">
        <v>3344</v>
      </c>
      <c r="U1932" t="s">
        <v>2854</v>
      </c>
      <c r="V1932" t="s">
        <v>2986</v>
      </c>
      <c r="W1932" t="s">
        <v>2987</v>
      </c>
      <c r="X1932" t="s">
        <v>2857</v>
      </c>
    </row>
    <row r="1933" spans="1:24" hidden="1" x14ac:dyDescent="0.25">
      <c r="A1933">
        <v>10313</v>
      </c>
      <c r="B1933">
        <v>40</v>
      </c>
      <c r="C1933" s="2">
        <v>100</v>
      </c>
      <c r="D1933" s="3">
        <v>7</v>
      </c>
      <c r="E1933" s="4">
        <f>Table1[[#This Row],[PRICEEACH]]*Table1[[#This Row],[QUANTITYORDERED]]</f>
        <v>4000</v>
      </c>
      <c r="F1933" s="1">
        <v>38270</v>
      </c>
      <c r="G1933" s="12" t="s">
        <v>2848</v>
      </c>
      <c r="H1933">
        <v>4</v>
      </c>
      <c r="I1933">
        <v>10</v>
      </c>
      <c r="J1933" s="3">
        <v>2004</v>
      </c>
      <c r="K1933" s="3" t="s">
        <v>3331</v>
      </c>
      <c r="L1933">
        <v>147</v>
      </c>
      <c r="M1933" t="s">
        <v>3079</v>
      </c>
      <c r="N1933" t="s">
        <v>3341</v>
      </c>
      <c r="O1933" s="10" t="s">
        <v>3342</v>
      </c>
      <c r="P1933" t="s">
        <v>3343</v>
      </c>
      <c r="Q1933" t="s">
        <v>2983</v>
      </c>
      <c r="R1933" t="s">
        <v>2984</v>
      </c>
      <c r="S1933" t="s">
        <v>2985</v>
      </c>
      <c r="T1933" t="s">
        <v>3344</v>
      </c>
      <c r="U1933" t="s">
        <v>2854</v>
      </c>
      <c r="V1933" t="s">
        <v>2986</v>
      </c>
      <c r="W1933" t="s">
        <v>2987</v>
      </c>
      <c r="X1933" t="s">
        <v>2867</v>
      </c>
    </row>
    <row r="1934" spans="1:24" hidden="1" x14ac:dyDescent="0.25">
      <c r="A1934">
        <v>10313</v>
      </c>
      <c r="B1934">
        <v>42</v>
      </c>
      <c r="C1934" s="2">
        <v>100</v>
      </c>
      <c r="D1934" s="3">
        <v>4</v>
      </c>
      <c r="E1934" s="4">
        <f>Table1[[#This Row],[PRICEEACH]]*Table1[[#This Row],[QUANTITYORDERED]]</f>
        <v>4200</v>
      </c>
      <c r="F1934" s="1">
        <v>38270</v>
      </c>
      <c r="G1934" s="12" t="s">
        <v>2848</v>
      </c>
      <c r="H1934">
        <v>4</v>
      </c>
      <c r="I1934">
        <v>10</v>
      </c>
      <c r="J1934" s="3">
        <v>2004</v>
      </c>
      <c r="K1934" s="3" t="s">
        <v>3454</v>
      </c>
      <c r="L1934">
        <v>127</v>
      </c>
      <c r="M1934" t="s">
        <v>3236</v>
      </c>
      <c r="N1934" t="s">
        <v>3341</v>
      </c>
      <c r="O1934" s="10" t="s">
        <v>3342</v>
      </c>
      <c r="P1934" t="s">
        <v>3343</v>
      </c>
      <c r="Q1934" t="s">
        <v>2983</v>
      </c>
      <c r="R1934" t="s">
        <v>2984</v>
      </c>
      <c r="S1934" t="s">
        <v>2985</v>
      </c>
      <c r="T1934" t="s">
        <v>3344</v>
      </c>
      <c r="U1934" t="s">
        <v>2854</v>
      </c>
      <c r="V1934" t="s">
        <v>2986</v>
      </c>
      <c r="W1934" t="s">
        <v>2987</v>
      </c>
      <c r="X1934" t="s">
        <v>2867</v>
      </c>
    </row>
    <row r="1935" spans="1:24" hidden="1" x14ac:dyDescent="0.25">
      <c r="A1935">
        <v>10314</v>
      </c>
      <c r="B1935">
        <v>39</v>
      </c>
      <c r="C1935" s="2">
        <v>37.130000000000003</v>
      </c>
      <c r="D1935" s="3">
        <v>15</v>
      </c>
      <c r="E1935" s="4">
        <f>Table1[[#This Row],[PRICEEACH]]*Table1[[#This Row],[QUANTITYORDERED]]</f>
        <v>1448.0700000000002</v>
      </c>
      <c r="F1935" s="1">
        <v>38270</v>
      </c>
      <c r="G1935" s="12" t="s">
        <v>2848</v>
      </c>
      <c r="H1935">
        <v>4</v>
      </c>
      <c r="I1935">
        <v>10</v>
      </c>
      <c r="J1935" s="3">
        <v>2004</v>
      </c>
      <c r="K1935" s="3" t="s">
        <v>3331</v>
      </c>
      <c r="L1935">
        <v>35</v>
      </c>
      <c r="M1935" t="s">
        <v>3239</v>
      </c>
      <c r="N1935" t="s">
        <v>3451</v>
      </c>
      <c r="O1935" s="10" t="s">
        <v>3452</v>
      </c>
      <c r="P1935" t="s">
        <v>3453</v>
      </c>
      <c r="Q1935" t="s">
        <v>3138</v>
      </c>
      <c r="R1935" t="s">
        <v>3523</v>
      </c>
      <c r="S1935" t="s">
        <v>3037</v>
      </c>
      <c r="T1935">
        <v>8200</v>
      </c>
      <c r="U1935" t="s">
        <v>2861</v>
      </c>
      <c r="V1935" t="s">
        <v>3139</v>
      </c>
      <c r="W1935" t="s">
        <v>3140</v>
      </c>
      <c r="X1935" t="s">
        <v>2857</v>
      </c>
    </row>
    <row r="1936" spans="1:24" hidden="1" x14ac:dyDescent="0.25">
      <c r="A1936">
        <v>10314</v>
      </c>
      <c r="B1936">
        <v>23</v>
      </c>
      <c r="C1936" s="2">
        <v>76.22</v>
      </c>
      <c r="D1936" s="3">
        <v>2</v>
      </c>
      <c r="E1936" s="4">
        <f>Table1[[#This Row],[PRICEEACH]]*Table1[[#This Row],[QUANTITYORDERED]]</f>
        <v>1753.06</v>
      </c>
      <c r="F1936" s="1">
        <v>38270</v>
      </c>
      <c r="G1936" s="12" t="s">
        <v>2848</v>
      </c>
      <c r="H1936">
        <v>4</v>
      </c>
      <c r="I1936">
        <v>10</v>
      </c>
      <c r="J1936" s="3">
        <v>2004</v>
      </c>
      <c r="K1936" s="3" t="s">
        <v>3207</v>
      </c>
      <c r="L1936">
        <v>86</v>
      </c>
      <c r="M1936" t="s">
        <v>3270</v>
      </c>
      <c r="N1936" t="s">
        <v>3451</v>
      </c>
      <c r="O1936" s="10" t="s">
        <v>3452</v>
      </c>
      <c r="P1936" t="s">
        <v>3453</v>
      </c>
      <c r="Q1936" t="s">
        <v>3138</v>
      </c>
      <c r="R1936" t="s">
        <v>3523</v>
      </c>
      <c r="S1936" t="s">
        <v>3037</v>
      </c>
      <c r="T1936">
        <v>8200</v>
      </c>
      <c r="U1936" t="s">
        <v>2861</v>
      </c>
      <c r="V1936" t="s">
        <v>3139</v>
      </c>
      <c r="W1936" t="s">
        <v>3140</v>
      </c>
      <c r="X1936" t="s">
        <v>2857</v>
      </c>
    </row>
    <row r="1937" spans="1:24" hidden="1" x14ac:dyDescent="0.25">
      <c r="A1937">
        <v>10314</v>
      </c>
      <c r="B1937">
        <v>20</v>
      </c>
      <c r="C1937" s="2">
        <v>100</v>
      </c>
      <c r="D1937" s="3">
        <v>1</v>
      </c>
      <c r="E1937" s="4">
        <f>Table1[[#This Row],[PRICEEACH]]*Table1[[#This Row],[QUANTITYORDERED]]</f>
        <v>2000</v>
      </c>
      <c r="F1937" s="1">
        <v>38270</v>
      </c>
      <c r="G1937" s="12" t="s">
        <v>2848</v>
      </c>
      <c r="H1937">
        <v>4</v>
      </c>
      <c r="I1937">
        <v>10</v>
      </c>
      <c r="J1937" s="3">
        <v>2004</v>
      </c>
      <c r="K1937" s="3" t="s">
        <v>3468</v>
      </c>
      <c r="L1937">
        <v>136</v>
      </c>
      <c r="M1937" t="s">
        <v>3210</v>
      </c>
      <c r="N1937" t="s">
        <v>3451</v>
      </c>
      <c r="O1937" s="10" t="s">
        <v>3452</v>
      </c>
      <c r="P1937" t="s">
        <v>3453</v>
      </c>
      <c r="Q1937" t="s">
        <v>3138</v>
      </c>
      <c r="R1937" t="s">
        <v>3523</v>
      </c>
      <c r="S1937" t="s">
        <v>3037</v>
      </c>
      <c r="T1937">
        <v>8200</v>
      </c>
      <c r="U1937" t="s">
        <v>2861</v>
      </c>
      <c r="V1937" t="s">
        <v>3139</v>
      </c>
      <c r="W1937" t="s">
        <v>3140</v>
      </c>
      <c r="X1937" t="s">
        <v>2857</v>
      </c>
    </row>
    <row r="1938" spans="1:24" hidden="1" x14ac:dyDescent="0.25">
      <c r="A1938">
        <v>10314</v>
      </c>
      <c r="B1938">
        <v>23</v>
      </c>
      <c r="C1938" s="2">
        <v>100</v>
      </c>
      <c r="D1938" s="3">
        <v>3</v>
      </c>
      <c r="E1938" s="4">
        <f>Table1[[#This Row],[PRICEEACH]]*Table1[[#This Row],[QUANTITYORDERED]]</f>
        <v>2300</v>
      </c>
      <c r="F1938" s="1">
        <v>38270</v>
      </c>
      <c r="G1938" s="12" t="s">
        <v>2848</v>
      </c>
      <c r="H1938">
        <v>4</v>
      </c>
      <c r="I1938">
        <v>10</v>
      </c>
      <c r="J1938" s="3">
        <v>2004</v>
      </c>
      <c r="K1938" s="3" t="s">
        <v>3212</v>
      </c>
      <c r="L1938">
        <v>100</v>
      </c>
      <c r="M1938" t="s">
        <v>3213</v>
      </c>
      <c r="N1938" t="s">
        <v>3451</v>
      </c>
      <c r="O1938" s="10" t="s">
        <v>3452</v>
      </c>
      <c r="P1938" t="s">
        <v>3453</v>
      </c>
      <c r="Q1938" t="s">
        <v>3138</v>
      </c>
      <c r="R1938" t="s">
        <v>3523</v>
      </c>
      <c r="S1938" t="s">
        <v>3037</v>
      </c>
      <c r="T1938">
        <v>8200</v>
      </c>
      <c r="U1938" t="s">
        <v>2861</v>
      </c>
      <c r="V1938" t="s">
        <v>3139</v>
      </c>
      <c r="W1938" t="s">
        <v>3140</v>
      </c>
      <c r="X1938" t="s">
        <v>2857</v>
      </c>
    </row>
    <row r="1939" spans="1:24" hidden="1" x14ac:dyDescent="0.25">
      <c r="A1939">
        <v>10314</v>
      </c>
      <c r="B1939">
        <v>35</v>
      </c>
      <c r="C1939" s="2">
        <v>66.489999999999995</v>
      </c>
      <c r="D1939" s="3">
        <v>9</v>
      </c>
      <c r="E1939" s="4">
        <f>Table1[[#This Row],[PRICEEACH]]*Table1[[#This Row],[QUANTITYORDERED]]</f>
        <v>2327.1499999999996</v>
      </c>
      <c r="F1939" s="1">
        <v>38270</v>
      </c>
      <c r="G1939" s="12" t="s">
        <v>2848</v>
      </c>
      <c r="H1939">
        <v>4</v>
      </c>
      <c r="I1939">
        <v>10</v>
      </c>
      <c r="J1939" s="3">
        <v>2004</v>
      </c>
      <c r="K1939" s="3" t="s">
        <v>3212</v>
      </c>
      <c r="L1939">
        <v>62</v>
      </c>
      <c r="M1939" t="s">
        <v>3260</v>
      </c>
      <c r="N1939" t="s">
        <v>3451</v>
      </c>
      <c r="O1939" s="10" t="s">
        <v>3452</v>
      </c>
      <c r="P1939" t="s">
        <v>3453</v>
      </c>
      <c r="Q1939" t="s">
        <v>3138</v>
      </c>
      <c r="R1939" t="s">
        <v>3523</v>
      </c>
      <c r="S1939" t="s">
        <v>3037</v>
      </c>
      <c r="T1939">
        <v>8200</v>
      </c>
      <c r="U1939" t="s">
        <v>2861</v>
      </c>
      <c r="V1939" t="s">
        <v>3139</v>
      </c>
      <c r="W1939" t="s">
        <v>3140</v>
      </c>
      <c r="X1939" t="s">
        <v>2857</v>
      </c>
    </row>
    <row r="1940" spans="1:24" hidden="1" x14ac:dyDescent="0.25">
      <c r="A1940">
        <v>10314</v>
      </c>
      <c r="B1940">
        <v>38</v>
      </c>
      <c r="C1940" s="2">
        <v>61.51</v>
      </c>
      <c r="D1940" s="3">
        <v>7</v>
      </c>
      <c r="E1940" s="4">
        <f>Table1[[#This Row],[PRICEEACH]]*Table1[[#This Row],[QUANTITYORDERED]]</f>
        <v>2337.38</v>
      </c>
      <c r="F1940" s="1">
        <v>38270</v>
      </c>
      <c r="G1940" s="12" t="s">
        <v>2848</v>
      </c>
      <c r="H1940">
        <v>4</v>
      </c>
      <c r="I1940">
        <v>10</v>
      </c>
      <c r="J1940" s="3">
        <v>2004</v>
      </c>
      <c r="K1940" s="3" t="s">
        <v>3212</v>
      </c>
      <c r="L1940">
        <v>58</v>
      </c>
      <c r="M1940" t="s">
        <v>3266</v>
      </c>
      <c r="N1940" t="s">
        <v>3451</v>
      </c>
      <c r="O1940" s="10" t="s">
        <v>3452</v>
      </c>
      <c r="P1940" t="s">
        <v>3453</v>
      </c>
      <c r="Q1940" t="s">
        <v>3138</v>
      </c>
      <c r="R1940" t="s">
        <v>3523</v>
      </c>
      <c r="S1940" t="s">
        <v>3037</v>
      </c>
      <c r="T1940">
        <v>8200</v>
      </c>
      <c r="U1940" t="s">
        <v>2861</v>
      </c>
      <c r="V1940" t="s">
        <v>3139</v>
      </c>
      <c r="W1940" t="s">
        <v>3140</v>
      </c>
      <c r="X1940" t="s">
        <v>2857</v>
      </c>
    </row>
    <row r="1941" spans="1:24" hidden="1" x14ac:dyDescent="0.25">
      <c r="A1941">
        <v>10314</v>
      </c>
      <c r="B1941">
        <v>44</v>
      </c>
      <c r="C1941" s="2">
        <v>53.18</v>
      </c>
      <c r="D1941" s="3">
        <v>11</v>
      </c>
      <c r="E1941" s="4">
        <f>Table1[[#This Row],[PRICEEACH]]*Table1[[#This Row],[QUANTITYORDERED]]</f>
        <v>2339.92</v>
      </c>
      <c r="F1941" s="1">
        <v>38270</v>
      </c>
      <c r="G1941" s="12" t="s">
        <v>2848</v>
      </c>
      <c r="H1941">
        <v>4</v>
      </c>
      <c r="I1941">
        <v>10</v>
      </c>
      <c r="J1941" s="3">
        <v>2004</v>
      </c>
      <c r="K1941" s="3" t="s">
        <v>3331</v>
      </c>
      <c r="L1941">
        <v>57</v>
      </c>
      <c r="M1941" t="s">
        <v>3228</v>
      </c>
      <c r="N1941" t="s">
        <v>3451</v>
      </c>
      <c r="O1941" s="10" t="s">
        <v>3452</v>
      </c>
      <c r="P1941" t="s">
        <v>3453</v>
      </c>
      <c r="Q1941" t="s">
        <v>3138</v>
      </c>
      <c r="R1941" t="s">
        <v>3523</v>
      </c>
      <c r="S1941" t="s">
        <v>3037</v>
      </c>
      <c r="T1941">
        <v>8200</v>
      </c>
      <c r="U1941" t="s">
        <v>2861</v>
      </c>
      <c r="V1941" t="s">
        <v>3139</v>
      </c>
      <c r="W1941" t="s">
        <v>3140</v>
      </c>
      <c r="X1941" t="s">
        <v>2857</v>
      </c>
    </row>
    <row r="1942" spans="1:24" hidden="1" x14ac:dyDescent="0.25">
      <c r="A1942">
        <v>10314</v>
      </c>
      <c r="B1942">
        <v>28</v>
      </c>
      <c r="C1942" s="2">
        <v>100</v>
      </c>
      <c r="D1942" s="3">
        <v>12</v>
      </c>
      <c r="E1942" s="4">
        <f>Table1[[#This Row],[PRICEEACH]]*Table1[[#This Row],[QUANTITYORDERED]]</f>
        <v>2800</v>
      </c>
      <c r="F1942" s="1">
        <v>38270</v>
      </c>
      <c r="G1942" s="12" t="s">
        <v>2848</v>
      </c>
      <c r="H1942">
        <v>4</v>
      </c>
      <c r="I1942">
        <v>10</v>
      </c>
      <c r="J1942" s="3">
        <v>2004</v>
      </c>
      <c r="K1942" s="3" t="s">
        <v>3454</v>
      </c>
      <c r="L1942">
        <v>115</v>
      </c>
      <c r="M1942" t="s">
        <v>3265</v>
      </c>
      <c r="N1942" t="s">
        <v>3451</v>
      </c>
      <c r="O1942" s="10" t="s">
        <v>3452</v>
      </c>
      <c r="P1942" t="s">
        <v>3453</v>
      </c>
      <c r="Q1942" t="s">
        <v>3138</v>
      </c>
      <c r="R1942" t="s">
        <v>3523</v>
      </c>
      <c r="S1942" t="s">
        <v>3037</v>
      </c>
      <c r="T1942">
        <v>8200</v>
      </c>
      <c r="U1942" t="s">
        <v>2861</v>
      </c>
      <c r="V1942" t="s">
        <v>3139</v>
      </c>
      <c r="W1942" t="s">
        <v>3140</v>
      </c>
      <c r="X1942" t="s">
        <v>2867</v>
      </c>
    </row>
    <row r="1943" spans="1:24" hidden="1" x14ac:dyDescent="0.25">
      <c r="A1943">
        <v>10314</v>
      </c>
      <c r="B1943">
        <v>29</v>
      </c>
      <c r="C1943" s="2">
        <v>100</v>
      </c>
      <c r="D1943" s="3">
        <v>8</v>
      </c>
      <c r="E1943" s="4">
        <f>Table1[[#This Row],[PRICEEACH]]*Table1[[#This Row],[QUANTITYORDERED]]</f>
        <v>2900</v>
      </c>
      <c r="F1943" s="1">
        <v>38270</v>
      </c>
      <c r="G1943" s="12" t="s">
        <v>2848</v>
      </c>
      <c r="H1943">
        <v>4</v>
      </c>
      <c r="I1943">
        <v>10</v>
      </c>
      <c r="J1943" s="3">
        <v>2004</v>
      </c>
      <c r="K1943" s="3" t="s">
        <v>3331</v>
      </c>
      <c r="L1943">
        <v>143</v>
      </c>
      <c r="M1943" t="s">
        <v>3220</v>
      </c>
      <c r="N1943" t="s">
        <v>3451</v>
      </c>
      <c r="O1943" s="10" t="s">
        <v>3452</v>
      </c>
      <c r="P1943" t="s">
        <v>3453</v>
      </c>
      <c r="Q1943" t="s">
        <v>3138</v>
      </c>
      <c r="R1943" t="s">
        <v>3523</v>
      </c>
      <c r="S1943" t="s">
        <v>3037</v>
      </c>
      <c r="T1943">
        <v>8200</v>
      </c>
      <c r="U1943" t="s">
        <v>2861</v>
      </c>
      <c r="V1943" t="s">
        <v>3139</v>
      </c>
      <c r="W1943" t="s">
        <v>3140</v>
      </c>
      <c r="X1943" t="s">
        <v>2867</v>
      </c>
    </row>
    <row r="1944" spans="1:24" hidden="1" x14ac:dyDescent="0.25">
      <c r="A1944">
        <v>10314</v>
      </c>
      <c r="B1944">
        <v>36</v>
      </c>
      <c r="C1944" s="2">
        <v>100</v>
      </c>
      <c r="D1944" s="3">
        <v>4</v>
      </c>
      <c r="E1944" s="4">
        <f>Table1[[#This Row],[PRICEEACH]]*Table1[[#This Row],[QUANTITYORDERED]]</f>
        <v>3600</v>
      </c>
      <c r="F1944" s="1">
        <v>38270</v>
      </c>
      <c r="G1944" s="12" t="s">
        <v>2848</v>
      </c>
      <c r="H1944">
        <v>4</v>
      </c>
      <c r="I1944">
        <v>10</v>
      </c>
      <c r="J1944" s="3">
        <v>2004</v>
      </c>
      <c r="K1944" s="3" t="s">
        <v>3331</v>
      </c>
      <c r="L1944">
        <v>173</v>
      </c>
      <c r="M1944" t="s">
        <v>3148</v>
      </c>
      <c r="N1944" t="s">
        <v>3451</v>
      </c>
      <c r="O1944" s="10" t="s">
        <v>3452</v>
      </c>
      <c r="P1944" t="s">
        <v>3453</v>
      </c>
      <c r="Q1944" t="s">
        <v>3138</v>
      </c>
      <c r="R1944" t="s">
        <v>3523</v>
      </c>
      <c r="S1944" t="s">
        <v>3037</v>
      </c>
      <c r="T1944">
        <v>8200</v>
      </c>
      <c r="U1944" t="s">
        <v>2861</v>
      </c>
      <c r="V1944" t="s">
        <v>3139</v>
      </c>
      <c r="W1944" t="s">
        <v>3140</v>
      </c>
      <c r="X1944" t="s">
        <v>2867</v>
      </c>
    </row>
    <row r="1945" spans="1:24" hidden="1" x14ac:dyDescent="0.25">
      <c r="A1945">
        <v>10314</v>
      </c>
      <c r="B1945">
        <v>38</v>
      </c>
      <c r="C1945" s="2">
        <v>100</v>
      </c>
      <c r="D1945" s="3">
        <v>5</v>
      </c>
      <c r="E1945" s="4">
        <f>Table1[[#This Row],[PRICEEACH]]*Table1[[#This Row],[QUANTITYORDERED]]</f>
        <v>3800</v>
      </c>
      <c r="F1945" s="1">
        <v>38270</v>
      </c>
      <c r="G1945" s="12" t="s">
        <v>2848</v>
      </c>
      <c r="H1945">
        <v>4</v>
      </c>
      <c r="I1945">
        <v>10</v>
      </c>
      <c r="J1945" s="3">
        <v>2004</v>
      </c>
      <c r="K1945" s="3" t="s">
        <v>3331</v>
      </c>
      <c r="L1945">
        <v>207</v>
      </c>
      <c r="M1945" t="s">
        <v>3125</v>
      </c>
      <c r="N1945" t="s">
        <v>3451</v>
      </c>
      <c r="O1945" s="10" t="s">
        <v>3452</v>
      </c>
      <c r="P1945" t="s">
        <v>3453</v>
      </c>
      <c r="Q1945" t="s">
        <v>3138</v>
      </c>
      <c r="R1945" t="s">
        <v>3523</v>
      </c>
      <c r="S1945" t="s">
        <v>3037</v>
      </c>
      <c r="T1945">
        <v>8200</v>
      </c>
      <c r="U1945" t="s">
        <v>2861</v>
      </c>
      <c r="V1945" t="s">
        <v>3139</v>
      </c>
      <c r="W1945" t="s">
        <v>3140</v>
      </c>
      <c r="X1945" t="s">
        <v>2931</v>
      </c>
    </row>
    <row r="1946" spans="1:24" hidden="1" x14ac:dyDescent="0.25">
      <c r="A1946">
        <v>10314</v>
      </c>
      <c r="B1946">
        <v>38</v>
      </c>
      <c r="C1946" s="2">
        <v>100</v>
      </c>
      <c r="D1946" s="3">
        <v>10</v>
      </c>
      <c r="E1946" s="4">
        <f>Table1[[#This Row],[PRICEEACH]]*Table1[[#This Row],[QUANTITYORDERED]]</f>
        <v>3800</v>
      </c>
      <c r="F1946" s="1">
        <v>38270</v>
      </c>
      <c r="G1946" s="12" t="s">
        <v>2848</v>
      </c>
      <c r="H1946">
        <v>4</v>
      </c>
      <c r="I1946">
        <v>10</v>
      </c>
      <c r="J1946" s="3">
        <v>2004</v>
      </c>
      <c r="K1946" s="3" t="s">
        <v>3331</v>
      </c>
      <c r="L1946">
        <v>118</v>
      </c>
      <c r="M1946" t="s">
        <v>3252</v>
      </c>
      <c r="N1946" t="s">
        <v>3451</v>
      </c>
      <c r="O1946" s="10" t="s">
        <v>3452</v>
      </c>
      <c r="P1946" t="s">
        <v>3453</v>
      </c>
      <c r="Q1946" t="s">
        <v>3138</v>
      </c>
      <c r="R1946" t="s">
        <v>3523</v>
      </c>
      <c r="S1946" t="s">
        <v>3037</v>
      </c>
      <c r="T1946">
        <v>8200</v>
      </c>
      <c r="U1946" t="s">
        <v>2861</v>
      </c>
      <c r="V1946" t="s">
        <v>3139</v>
      </c>
      <c r="W1946" t="s">
        <v>3140</v>
      </c>
      <c r="X1946" t="s">
        <v>2867</v>
      </c>
    </row>
    <row r="1947" spans="1:24" hidden="1" x14ac:dyDescent="0.25">
      <c r="A1947">
        <v>10314</v>
      </c>
      <c r="B1947">
        <v>42</v>
      </c>
      <c r="C1947" s="2">
        <v>100</v>
      </c>
      <c r="D1947" s="3">
        <v>13</v>
      </c>
      <c r="E1947" s="4">
        <f>Table1[[#This Row],[PRICEEACH]]*Table1[[#This Row],[QUANTITYORDERED]]</f>
        <v>4200</v>
      </c>
      <c r="F1947" s="1">
        <v>38270</v>
      </c>
      <c r="G1947" s="12" t="s">
        <v>2848</v>
      </c>
      <c r="H1947">
        <v>4</v>
      </c>
      <c r="I1947">
        <v>10</v>
      </c>
      <c r="J1947" s="3">
        <v>2004</v>
      </c>
      <c r="K1947" s="3" t="s">
        <v>3331</v>
      </c>
      <c r="L1947">
        <v>163</v>
      </c>
      <c r="M1947" t="s">
        <v>3196</v>
      </c>
      <c r="N1947" t="s">
        <v>3451</v>
      </c>
      <c r="O1947" s="10" t="s">
        <v>3452</v>
      </c>
      <c r="P1947" t="s">
        <v>3453</v>
      </c>
      <c r="Q1947" t="s">
        <v>3138</v>
      </c>
      <c r="R1947" t="s">
        <v>3523</v>
      </c>
      <c r="S1947" t="s">
        <v>3037</v>
      </c>
      <c r="T1947">
        <v>8200</v>
      </c>
      <c r="U1947" t="s">
        <v>2861</v>
      </c>
      <c r="V1947" t="s">
        <v>3139</v>
      </c>
      <c r="W1947" t="s">
        <v>3140</v>
      </c>
      <c r="X1947" t="s">
        <v>2867</v>
      </c>
    </row>
    <row r="1948" spans="1:24" hidden="1" x14ac:dyDescent="0.25">
      <c r="A1948">
        <v>10314</v>
      </c>
      <c r="B1948">
        <v>45</v>
      </c>
      <c r="C1948" s="2">
        <v>100</v>
      </c>
      <c r="D1948" s="3">
        <v>14</v>
      </c>
      <c r="E1948" s="4">
        <f>Table1[[#This Row],[PRICEEACH]]*Table1[[#This Row],[QUANTITYORDERED]]</f>
        <v>4500</v>
      </c>
      <c r="F1948" s="1">
        <v>38270</v>
      </c>
      <c r="G1948" s="12" t="s">
        <v>2848</v>
      </c>
      <c r="H1948">
        <v>4</v>
      </c>
      <c r="I1948">
        <v>10</v>
      </c>
      <c r="J1948" s="3">
        <v>2004</v>
      </c>
      <c r="K1948" s="3" t="s">
        <v>3454</v>
      </c>
      <c r="L1948">
        <v>118</v>
      </c>
      <c r="M1948" t="s">
        <v>3150</v>
      </c>
      <c r="N1948" t="s">
        <v>3451</v>
      </c>
      <c r="O1948" s="10" t="s">
        <v>3452</v>
      </c>
      <c r="P1948" t="s">
        <v>3453</v>
      </c>
      <c r="Q1948" t="s">
        <v>3138</v>
      </c>
      <c r="R1948" t="s">
        <v>3523</v>
      </c>
      <c r="S1948" t="s">
        <v>3037</v>
      </c>
      <c r="T1948">
        <v>8200</v>
      </c>
      <c r="U1948" t="s">
        <v>2861</v>
      </c>
      <c r="V1948" t="s">
        <v>3139</v>
      </c>
      <c r="W1948" t="s">
        <v>3140</v>
      </c>
      <c r="X1948" t="s">
        <v>2867</v>
      </c>
    </row>
    <row r="1949" spans="1:24" hidden="1" x14ac:dyDescent="0.25">
      <c r="A1949">
        <v>10314</v>
      </c>
      <c r="B1949">
        <v>46</v>
      </c>
      <c r="C1949" s="2">
        <v>100</v>
      </c>
      <c r="D1949" s="3">
        <v>6</v>
      </c>
      <c r="E1949" s="4">
        <f>Table1[[#This Row],[PRICEEACH]]*Table1[[#This Row],[QUANTITYORDERED]]</f>
        <v>4600</v>
      </c>
      <c r="F1949" s="1">
        <v>38270</v>
      </c>
      <c r="G1949" s="12" t="s">
        <v>2848</v>
      </c>
      <c r="H1949">
        <v>4</v>
      </c>
      <c r="I1949">
        <v>10</v>
      </c>
      <c r="J1949" s="3">
        <v>2004</v>
      </c>
      <c r="K1949" s="3" t="s">
        <v>3331</v>
      </c>
      <c r="L1949">
        <v>151</v>
      </c>
      <c r="M1949" t="s">
        <v>3145</v>
      </c>
      <c r="N1949" t="s">
        <v>3451</v>
      </c>
      <c r="O1949" s="10" t="s">
        <v>3452</v>
      </c>
      <c r="P1949" t="s">
        <v>3453</v>
      </c>
      <c r="Q1949" t="s">
        <v>3138</v>
      </c>
      <c r="R1949" t="s">
        <v>3523</v>
      </c>
      <c r="S1949" t="s">
        <v>3037</v>
      </c>
      <c r="T1949">
        <v>8200</v>
      </c>
      <c r="U1949" t="s">
        <v>2861</v>
      </c>
      <c r="V1949" t="s">
        <v>3139</v>
      </c>
      <c r="W1949" t="s">
        <v>3140</v>
      </c>
      <c r="X1949" t="s">
        <v>2867</v>
      </c>
    </row>
    <row r="1950" spans="1:24" hidden="1" x14ac:dyDescent="0.25">
      <c r="A1950">
        <v>10315</v>
      </c>
      <c r="B1950">
        <v>24</v>
      </c>
      <c r="C1950" s="2">
        <v>86.74</v>
      </c>
      <c r="D1950" s="3">
        <v>1</v>
      </c>
      <c r="E1950" s="4">
        <f>Table1[[#This Row],[PRICEEACH]]*Table1[[#This Row],[QUANTITYORDERED]]</f>
        <v>2081.7599999999998</v>
      </c>
      <c r="F1950" s="1">
        <v>38270</v>
      </c>
      <c r="G1950" s="12" t="s">
        <v>2848</v>
      </c>
      <c r="H1950">
        <v>4</v>
      </c>
      <c r="I1950">
        <v>10</v>
      </c>
      <c r="J1950" s="3">
        <v>2004</v>
      </c>
      <c r="K1950" s="3" t="s">
        <v>3468</v>
      </c>
      <c r="L1950">
        <v>88</v>
      </c>
      <c r="M1950" t="s">
        <v>3243</v>
      </c>
      <c r="N1950" t="s">
        <v>3310</v>
      </c>
      <c r="O1950" s="10" t="s">
        <v>2906</v>
      </c>
      <c r="P1950" t="s">
        <v>2907</v>
      </c>
      <c r="Q1950" t="s">
        <v>2908</v>
      </c>
      <c r="R1950" t="s">
        <v>3519</v>
      </c>
      <c r="S1950" t="s">
        <v>2860</v>
      </c>
      <c r="T1950">
        <v>44000</v>
      </c>
      <c r="U1950" t="s">
        <v>2861</v>
      </c>
      <c r="V1950" t="s">
        <v>2909</v>
      </c>
      <c r="W1950" t="s">
        <v>2910</v>
      </c>
      <c r="X1950" t="s">
        <v>2857</v>
      </c>
    </row>
    <row r="1951" spans="1:24" hidden="1" x14ac:dyDescent="0.25">
      <c r="A1951">
        <v>10315</v>
      </c>
      <c r="B1951">
        <v>40</v>
      </c>
      <c r="C1951" s="2">
        <v>55.69</v>
      </c>
      <c r="D1951" s="3">
        <v>5</v>
      </c>
      <c r="E1951" s="4">
        <f>Table1[[#This Row],[PRICEEACH]]*Table1[[#This Row],[QUANTITYORDERED]]</f>
        <v>2227.6</v>
      </c>
      <c r="F1951" s="1">
        <v>38270</v>
      </c>
      <c r="G1951" s="12" t="s">
        <v>2848</v>
      </c>
      <c r="H1951">
        <v>4</v>
      </c>
      <c r="I1951">
        <v>10</v>
      </c>
      <c r="J1951" s="3">
        <v>2004</v>
      </c>
      <c r="K1951" s="3" t="s">
        <v>3207</v>
      </c>
      <c r="L1951">
        <v>54</v>
      </c>
      <c r="M1951" t="s">
        <v>3281</v>
      </c>
      <c r="N1951" t="s">
        <v>3310</v>
      </c>
      <c r="O1951" s="10" t="s">
        <v>2906</v>
      </c>
      <c r="P1951" t="s">
        <v>2907</v>
      </c>
      <c r="Q1951" t="s">
        <v>2908</v>
      </c>
      <c r="R1951" t="s">
        <v>3519</v>
      </c>
      <c r="S1951" t="s">
        <v>2860</v>
      </c>
      <c r="T1951">
        <v>44000</v>
      </c>
      <c r="U1951" t="s">
        <v>2861</v>
      </c>
      <c r="V1951" t="s">
        <v>2909</v>
      </c>
      <c r="W1951" t="s">
        <v>2910</v>
      </c>
      <c r="X1951" t="s">
        <v>2857</v>
      </c>
    </row>
    <row r="1952" spans="1:24" hidden="1" x14ac:dyDescent="0.25">
      <c r="A1952">
        <v>10315</v>
      </c>
      <c r="B1952">
        <v>41</v>
      </c>
      <c r="C1952" s="2">
        <v>62</v>
      </c>
      <c r="D1952" s="3">
        <v>2</v>
      </c>
      <c r="E1952" s="4">
        <f>Table1[[#This Row],[PRICEEACH]]*Table1[[#This Row],[QUANTITYORDERED]]</f>
        <v>2542</v>
      </c>
      <c r="F1952" s="1">
        <v>38270</v>
      </c>
      <c r="G1952" s="12" t="s">
        <v>2848</v>
      </c>
      <c r="H1952">
        <v>4</v>
      </c>
      <c r="I1952">
        <v>10</v>
      </c>
      <c r="J1952" s="3">
        <v>2004</v>
      </c>
      <c r="K1952" s="3" t="s">
        <v>3207</v>
      </c>
      <c r="L1952">
        <v>66</v>
      </c>
      <c r="M1952" t="s">
        <v>3268</v>
      </c>
      <c r="N1952" t="s">
        <v>3310</v>
      </c>
      <c r="O1952" s="10" t="s">
        <v>2906</v>
      </c>
      <c r="P1952" t="s">
        <v>2907</v>
      </c>
      <c r="Q1952" t="s">
        <v>2908</v>
      </c>
      <c r="R1952" t="s">
        <v>3519</v>
      </c>
      <c r="S1952" t="s">
        <v>2860</v>
      </c>
      <c r="T1952">
        <v>44000</v>
      </c>
      <c r="U1952" t="s">
        <v>2861</v>
      </c>
      <c r="V1952" t="s">
        <v>2909</v>
      </c>
      <c r="W1952" t="s">
        <v>2910</v>
      </c>
      <c r="X1952" t="s">
        <v>2857</v>
      </c>
    </row>
    <row r="1953" spans="1:24" hidden="1" x14ac:dyDescent="0.25">
      <c r="A1953">
        <v>10315</v>
      </c>
      <c r="B1953">
        <v>31</v>
      </c>
      <c r="C1953" s="2">
        <v>86.15</v>
      </c>
      <c r="D1953" s="3">
        <v>3</v>
      </c>
      <c r="E1953" s="4">
        <f>Table1[[#This Row],[PRICEEACH]]*Table1[[#This Row],[QUANTITYORDERED]]</f>
        <v>2670.65</v>
      </c>
      <c r="F1953" s="1">
        <v>38270</v>
      </c>
      <c r="G1953" s="12" t="s">
        <v>2848</v>
      </c>
      <c r="H1953">
        <v>4</v>
      </c>
      <c r="I1953">
        <v>10</v>
      </c>
      <c r="J1953" s="3">
        <v>2004</v>
      </c>
      <c r="K1953" s="3" t="s">
        <v>3207</v>
      </c>
      <c r="L1953">
        <v>100</v>
      </c>
      <c r="M1953" t="s">
        <v>3277</v>
      </c>
      <c r="N1953" t="s">
        <v>3310</v>
      </c>
      <c r="O1953" s="10" t="s">
        <v>2906</v>
      </c>
      <c r="P1953" t="s">
        <v>2907</v>
      </c>
      <c r="Q1953" t="s">
        <v>2908</v>
      </c>
      <c r="R1953" t="s">
        <v>3519</v>
      </c>
      <c r="S1953" t="s">
        <v>2860</v>
      </c>
      <c r="T1953">
        <v>44000</v>
      </c>
      <c r="U1953" t="s">
        <v>2861</v>
      </c>
      <c r="V1953" t="s">
        <v>2909</v>
      </c>
      <c r="W1953" t="s">
        <v>2910</v>
      </c>
      <c r="X1953" t="s">
        <v>2857</v>
      </c>
    </row>
    <row r="1954" spans="1:24" hidden="1" x14ac:dyDescent="0.25">
      <c r="A1954">
        <v>10315</v>
      </c>
      <c r="B1954">
        <v>37</v>
      </c>
      <c r="C1954" s="2">
        <v>91.37</v>
      </c>
      <c r="D1954" s="3">
        <v>4</v>
      </c>
      <c r="E1954" s="4">
        <f>Table1[[#This Row],[PRICEEACH]]*Table1[[#This Row],[QUANTITYORDERED]]</f>
        <v>3380.69</v>
      </c>
      <c r="F1954" s="1">
        <v>38270</v>
      </c>
      <c r="G1954" s="12" t="s">
        <v>2848</v>
      </c>
      <c r="H1954">
        <v>4</v>
      </c>
      <c r="I1954">
        <v>10</v>
      </c>
      <c r="J1954" s="3">
        <v>2004</v>
      </c>
      <c r="K1954" s="3" t="s">
        <v>3207</v>
      </c>
      <c r="L1954">
        <v>99</v>
      </c>
      <c r="M1954" t="s">
        <v>3278</v>
      </c>
      <c r="N1954" t="s">
        <v>3310</v>
      </c>
      <c r="O1954" s="10" t="s">
        <v>2906</v>
      </c>
      <c r="P1954" t="s">
        <v>2907</v>
      </c>
      <c r="Q1954" t="s">
        <v>2908</v>
      </c>
      <c r="R1954" t="s">
        <v>3519</v>
      </c>
      <c r="S1954" t="s">
        <v>2860</v>
      </c>
      <c r="T1954">
        <v>44000</v>
      </c>
      <c r="U1954" t="s">
        <v>2861</v>
      </c>
      <c r="V1954" t="s">
        <v>2909</v>
      </c>
      <c r="W1954" t="s">
        <v>2910</v>
      </c>
      <c r="X1954" t="s">
        <v>2867</v>
      </c>
    </row>
    <row r="1955" spans="1:24" hidden="1" x14ac:dyDescent="0.25">
      <c r="A1955">
        <v>10315</v>
      </c>
      <c r="B1955">
        <v>35</v>
      </c>
      <c r="C1955" s="2">
        <v>100</v>
      </c>
      <c r="D1955" s="3">
        <v>6</v>
      </c>
      <c r="E1955" s="4">
        <f>Table1[[#This Row],[PRICEEACH]]*Table1[[#This Row],[QUANTITYORDERED]]</f>
        <v>3500</v>
      </c>
      <c r="F1955" s="1">
        <v>38270</v>
      </c>
      <c r="G1955" s="12" t="s">
        <v>2848</v>
      </c>
      <c r="H1955">
        <v>4</v>
      </c>
      <c r="I1955">
        <v>10</v>
      </c>
      <c r="J1955" s="3">
        <v>2004</v>
      </c>
      <c r="K1955" s="3" t="s">
        <v>3207</v>
      </c>
      <c r="L1955">
        <v>122</v>
      </c>
      <c r="M1955" t="s">
        <v>3234</v>
      </c>
      <c r="N1955" t="s">
        <v>3310</v>
      </c>
      <c r="O1955" s="10" t="s">
        <v>2906</v>
      </c>
      <c r="P1955" t="s">
        <v>2907</v>
      </c>
      <c r="Q1955" t="s">
        <v>2908</v>
      </c>
      <c r="R1955" t="s">
        <v>3519</v>
      </c>
      <c r="S1955" t="s">
        <v>2860</v>
      </c>
      <c r="T1955">
        <v>44000</v>
      </c>
      <c r="U1955" t="s">
        <v>2861</v>
      </c>
      <c r="V1955" t="s">
        <v>2909</v>
      </c>
      <c r="W1955" t="s">
        <v>2910</v>
      </c>
      <c r="X1955" t="s">
        <v>2867</v>
      </c>
    </row>
    <row r="1956" spans="1:24" hidden="1" x14ac:dyDescent="0.25">
      <c r="A1956">
        <v>10315</v>
      </c>
      <c r="B1956">
        <v>36</v>
      </c>
      <c r="C1956" s="2">
        <v>100</v>
      </c>
      <c r="D1956" s="3">
        <v>7</v>
      </c>
      <c r="E1956" s="4">
        <f>Table1[[#This Row],[PRICEEACH]]*Table1[[#This Row],[QUANTITYORDERED]]</f>
        <v>3600</v>
      </c>
      <c r="F1956" s="1">
        <v>38270</v>
      </c>
      <c r="G1956" s="12" t="s">
        <v>2848</v>
      </c>
      <c r="H1956">
        <v>4</v>
      </c>
      <c r="I1956">
        <v>10</v>
      </c>
      <c r="J1956" s="3">
        <v>2004</v>
      </c>
      <c r="K1956" s="3" t="s">
        <v>3468</v>
      </c>
      <c r="L1956">
        <v>87</v>
      </c>
      <c r="M1956" t="s">
        <v>3222</v>
      </c>
      <c r="N1956" t="s">
        <v>3310</v>
      </c>
      <c r="O1956" s="10" t="s">
        <v>2906</v>
      </c>
      <c r="P1956" t="s">
        <v>2907</v>
      </c>
      <c r="Q1956" t="s">
        <v>2908</v>
      </c>
      <c r="R1956" t="s">
        <v>3519</v>
      </c>
      <c r="S1956" t="s">
        <v>2860</v>
      </c>
      <c r="T1956">
        <v>44000</v>
      </c>
      <c r="U1956" t="s">
        <v>2861</v>
      </c>
      <c r="V1956" t="s">
        <v>2909</v>
      </c>
      <c r="W1956" t="s">
        <v>2910</v>
      </c>
      <c r="X1956" t="s">
        <v>2867</v>
      </c>
    </row>
    <row r="1957" spans="1:24" hidden="1" x14ac:dyDescent="0.25">
      <c r="A1957">
        <v>10161</v>
      </c>
      <c r="B1957">
        <v>23</v>
      </c>
      <c r="C1957" s="2">
        <v>53.33</v>
      </c>
      <c r="D1957" s="3">
        <v>7</v>
      </c>
      <c r="E1957" s="4">
        <f>Table1[[#This Row],[PRICEEACH]]*Table1[[#This Row],[QUANTITYORDERED]]</f>
        <v>1226.5899999999999</v>
      </c>
      <c r="F1957" s="1">
        <v>37904</v>
      </c>
      <c r="G1957" s="12" t="s">
        <v>2848</v>
      </c>
      <c r="H1957">
        <v>4</v>
      </c>
      <c r="I1957">
        <v>10</v>
      </c>
      <c r="J1957" s="3">
        <v>2003</v>
      </c>
      <c r="K1957" s="3" t="s">
        <v>3331</v>
      </c>
      <c r="L1957">
        <v>50</v>
      </c>
      <c r="M1957" t="s">
        <v>3230</v>
      </c>
      <c r="N1957" t="s">
        <v>3451</v>
      </c>
      <c r="O1957" s="10" t="s">
        <v>3452</v>
      </c>
      <c r="P1957" t="s">
        <v>3453</v>
      </c>
      <c r="Q1957" t="s">
        <v>3138</v>
      </c>
      <c r="R1957" t="s">
        <v>3523</v>
      </c>
      <c r="S1957" t="s">
        <v>3037</v>
      </c>
      <c r="T1957">
        <v>8200</v>
      </c>
      <c r="U1957" t="s">
        <v>2861</v>
      </c>
      <c r="V1957" t="s">
        <v>3139</v>
      </c>
      <c r="W1957" t="s">
        <v>3140</v>
      </c>
      <c r="X1957" t="s">
        <v>2857</v>
      </c>
    </row>
    <row r="1958" spans="1:24" hidden="1" x14ac:dyDescent="0.25">
      <c r="A1958">
        <v>10161</v>
      </c>
      <c r="B1958">
        <v>20</v>
      </c>
      <c r="C1958" s="2">
        <v>77.05</v>
      </c>
      <c r="D1958" s="3">
        <v>4</v>
      </c>
      <c r="E1958" s="4">
        <f>Table1[[#This Row],[PRICEEACH]]*Table1[[#This Row],[QUANTITYORDERED]]</f>
        <v>1541</v>
      </c>
      <c r="F1958" s="1">
        <v>37904</v>
      </c>
      <c r="G1958" s="12" t="s">
        <v>2848</v>
      </c>
      <c r="H1958">
        <v>4</v>
      </c>
      <c r="I1958">
        <v>10</v>
      </c>
      <c r="J1958" s="3">
        <v>2003</v>
      </c>
      <c r="K1958" s="3" t="s">
        <v>3331</v>
      </c>
      <c r="L1958">
        <v>85</v>
      </c>
      <c r="M1958" t="s">
        <v>3244</v>
      </c>
      <c r="N1958" t="s">
        <v>3451</v>
      </c>
      <c r="O1958" s="10" t="s">
        <v>3452</v>
      </c>
      <c r="P1958" t="s">
        <v>3453</v>
      </c>
      <c r="Q1958" t="s">
        <v>3138</v>
      </c>
      <c r="R1958" t="s">
        <v>3523</v>
      </c>
      <c r="S1958" t="s">
        <v>3037</v>
      </c>
      <c r="T1958">
        <v>8200</v>
      </c>
      <c r="U1958" t="s">
        <v>2861</v>
      </c>
      <c r="V1958" t="s">
        <v>3139</v>
      </c>
      <c r="W1958" t="s">
        <v>3140</v>
      </c>
      <c r="X1958" t="s">
        <v>2857</v>
      </c>
    </row>
    <row r="1959" spans="1:24" hidden="1" x14ac:dyDescent="0.25">
      <c r="A1959">
        <v>10161</v>
      </c>
      <c r="B1959">
        <v>20</v>
      </c>
      <c r="C1959" s="2">
        <v>100</v>
      </c>
      <c r="D1959" s="3">
        <v>3</v>
      </c>
      <c r="E1959" s="4">
        <f>Table1[[#This Row],[PRICEEACH]]*Table1[[#This Row],[QUANTITYORDERED]]</f>
        <v>2000</v>
      </c>
      <c r="F1959" s="1">
        <v>37904</v>
      </c>
      <c r="G1959" s="12" t="s">
        <v>2848</v>
      </c>
      <c r="H1959">
        <v>4</v>
      </c>
      <c r="I1959">
        <v>10</v>
      </c>
      <c r="J1959" s="3">
        <v>2003</v>
      </c>
      <c r="K1959" s="3" t="s">
        <v>3331</v>
      </c>
      <c r="L1959">
        <v>90</v>
      </c>
      <c r="M1959" t="s">
        <v>3238</v>
      </c>
      <c r="N1959" t="s">
        <v>3451</v>
      </c>
      <c r="O1959" s="10" t="s">
        <v>3452</v>
      </c>
      <c r="P1959" t="s">
        <v>3453</v>
      </c>
      <c r="Q1959" t="s">
        <v>3138</v>
      </c>
      <c r="R1959" t="s">
        <v>3523</v>
      </c>
      <c r="S1959" t="s">
        <v>3037</v>
      </c>
      <c r="T1959">
        <v>8200</v>
      </c>
      <c r="U1959" t="s">
        <v>2861</v>
      </c>
      <c r="V1959" t="s">
        <v>3139</v>
      </c>
      <c r="W1959" t="s">
        <v>3140</v>
      </c>
      <c r="X1959" t="s">
        <v>2857</v>
      </c>
    </row>
    <row r="1960" spans="1:24" hidden="1" x14ac:dyDescent="0.25">
      <c r="A1960">
        <v>10161</v>
      </c>
      <c r="B1960">
        <v>25</v>
      </c>
      <c r="C1960" s="2">
        <v>80.540000000000006</v>
      </c>
      <c r="D1960" s="3">
        <v>1</v>
      </c>
      <c r="E1960" s="4">
        <f>Table1[[#This Row],[PRICEEACH]]*Table1[[#This Row],[QUANTITYORDERED]]</f>
        <v>2013.5000000000002</v>
      </c>
      <c r="F1960" s="1">
        <v>37904</v>
      </c>
      <c r="G1960" s="12" t="s">
        <v>2848</v>
      </c>
      <c r="H1960">
        <v>4</v>
      </c>
      <c r="I1960">
        <v>10</v>
      </c>
      <c r="J1960" s="3">
        <v>2003</v>
      </c>
      <c r="K1960" s="3" t="s">
        <v>3331</v>
      </c>
      <c r="L1960">
        <v>71</v>
      </c>
      <c r="M1960" t="s">
        <v>3226</v>
      </c>
      <c r="N1960" t="s">
        <v>3451</v>
      </c>
      <c r="O1960" s="10" t="s">
        <v>3452</v>
      </c>
      <c r="P1960" t="s">
        <v>3453</v>
      </c>
      <c r="Q1960" t="s">
        <v>3138</v>
      </c>
      <c r="R1960" t="s">
        <v>3523</v>
      </c>
      <c r="S1960" t="s">
        <v>3037</v>
      </c>
      <c r="T1960">
        <v>8200</v>
      </c>
      <c r="U1960" t="s">
        <v>2861</v>
      </c>
      <c r="V1960" t="s">
        <v>3139</v>
      </c>
      <c r="W1960" t="s">
        <v>3140</v>
      </c>
      <c r="X1960" t="s">
        <v>2857</v>
      </c>
    </row>
    <row r="1961" spans="1:24" hidden="1" x14ac:dyDescent="0.25">
      <c r="A1961">
        <v>10161</v>
      </c>
      <c r="B1961">
        <v>23</v>
      </c>
      <c r="C1961" s="2">
        <v>100</v>
      </c>
      <c r="D1961" s="3">
        <v>9</v>
      </c>
      <c r="E1961" s="4">
        <f>Table1[[#This Row],[PRICEEACH]]*Table1[[#This Row],[QUANTITYORDERED]]</f>
        <v>2300</v>
      </c>
      <c r="F1961" s="1">
        <v>37904</v>
      </c>
      <c r="G1961" s="12" t="s">
        <v>2848</v>
      </c>
      <c r="H1961">
        <v>4</v>
      </c>
      <c r="I1961">
        <v>10</v>
      </c>
      <c r="J1961" s="3">
        <v>2003</v>
      </c>
      <c r="K1961" s="3" t="s">
        <v>3331</v>
      </c>
      <c r="L1961">
        <v>132</v>
      </c>
      <c r="M1961" t="s">
        <v>3204</v>
      </c>
      <c r="N1961" t="s">
        <v>3451</v>
      </c>
      <c r="O1961" s="10" t="s">
        <v>3452</v>
      </c>
      <c r="P1961" t="s">
        <v>3453</v>
      </c>
      <c r="Q1961" t="s">
        <v>3138</v>
      </c>
      <c r="R1961" t="s">
        <v>3523</v>
      </c>
      <c r="S1961" t="s">
        <v>3037</v>
      </c>
      <c r="T1961">
        <v>8200</v>
      </c>
      <c r="U1961" t="s">
        <v>2861</v>
      </c>
      <c r="V1961" t="s">
        <v>3139</v>
      </c>
      <c r="W1961" t="s">
        <v>3140</v>
      </c>
      <c r="X1961" t="s">
        <v>2867</v>
      </c>
    </row>
    <row r="1962" spans="1:24" hidden="1" x14ac:dyDescent="0.25">
      <c r="A1962">
        <v>10161</v>
      </c>
      <c r="B1962">
        <v>25</v>
      </c>
      <c r="C1962" s="2">
        <v>100</v>
      </c>
      <c r="D1962" s="3">
        <v>2</v>
      </c>
      <c r="E1962" s="4">
        <f>Table1[[#This Row],[PRICEEACH]]*Table1[[#This Row],[QUANTITYORDERED]]</f>
        <v>2500</v>
      </c>
      <c r="F1962" s="1">
        <v>37904</v>
      </c>
      <c r="G1962" s="12" t="s">
        <v>2848</v>
      </c>
      <c r="H1962">
        <v>4</v>
      </c>
      <c r="I1962">
        <v>10</v>
      </c>
      <c r="J1962" s="3">
        <v>2003</v>
      </c>
      <c r="K1962" s="3" t="s">
        <v>3331</v>
      </c>
      <c r="L1962">
        <v>117</v>
      </c>
      <c r="M1962" t="s">
        <v>3241</v>
      </c>
      <c r="N1962" t="s">
        <v>3451</v>
      </c>
      <c r="O1962" s="10" t="s">
        <v>3452</v>
      </c>
      <c r="P1962" t="s">
        <v>3453</v>
      </c>
      <c r="Q1962" t="s">
        <v>3138</v>
      </c>
      <c r="R1962" t="s">
        <v>3523</v>
      </c>
      <c r="S1962" t="s">
        <v>3037</v>
      </c>
      <c r="T1962">
        <v>8200</v>
      </c>
      <c r="U1962" t="s">
        <v>2861</v>
      </c>
      <c r="V1962" t="s">
        <v>3139</v>
      </c>
      <c r="W1962" t="s">
        <v>3140</v>
      </c>
      <c r="X1962" t="s">
        <v>2857</v>
      </c>
    </row>
    <row r="1963" spans="1:24" hidden="1" x14ac:dyDescent="0.25">
      <c r="A1963">
        <v>10161</v>
      </c>
      <c r="B1963">
        <v>37</v>
      </c>
      <c r="C1963" s="2">
        <v>72.760000000000005</v>
      </c>
      <c r="D1963" s="3">
        <v>5</v>
      </c>
      <c r="E1963" s="4">
        <f>Table1[[#This Row],[PRICEEACH]]*Table1[[#This Row],[QUANTITYORDERED]]</f>
        <v>2692.1200000000003</v>
      </c>
      <c r="F1963" s="1">
        <v>37904</v>
      </c>
      <c r="G1963" s="12" t="s">
        <v>2848</v>
      </c>
      <c r="H1963">
        <v>4</v>
      </c>
      <c r="I1963">
        <v>10</v>
      </c>
      <c r="J1963" s="3">
        <v>2003</v>
      </c>
      <c r="K1963" s="3" t="s">
        <v>3331</v>
      </c>
      <c r="L1963">
        <v>73</v>
      </c>
      <c r="M1963" t="s">
        <v>3227</v>
      </c>
      <c r="N1963" t="s">
        <v>3451</v>
      </c>
      <c r="O1963" s="10" t="s">
        <v>3452</v>
      </c>
      <c r="P1963" t="s">
        <v>3453</v>
      </c>
      <c r="Q1963" t="s">
        <v>3138</v>
      </c>
      <c r="R1963" t="s">
        <v>3523</v>
      </c>
      <c r="S1963" t="s">
        <v>3037</v>
      </c>
      <c r="T1963">
        <v>8200</v>
      </c>
      <c r="U1963" t="s">
        <v>2861</v>
      </c>
      <c r="V1963" t="s">
        <v>3139</v>
      </c>
      <c r="W1963" t="s">
        <v>3140</v>
      </c>
      <c r="X1963" t="s">
        <v>2857</v>
      </c>
    </row>
    <row r="1964" spans="1:24" hidden="1" x14ac:dyDescent="0.25">
      <c r="A1964">
        <v>10161</v>
      </c>
      <c r="B1964">
        <v>28</v>
      </c>
      <c r="C1964" s="2">
        <v>100</v>
      </c>
      <c r="D1964" s="3">
        <v>12</v>
      </c>
      <c r="E1964" s="4">
        <f>Table1[[#This Row],[PRICEEACH]]*Table1[[#This Row],[QUANTITYORDERED]]</f>
        <v>2800</v>
      </c>
      <c r="F1964" s="1">
        <v>37904</v>
      </c>
      <c r="G1964" s="12" t="s">
        <v>2848</v>
      </c>
      <c r="H1964">
        <v>4</v>
      </c>
      <c r="I1964">
        <v>10</v>
      </c>
      <c r="J1964" s="3">
        <v>2003</v>
      </c>
      <c r="K1964" s="3" t="s">
        <v>3331</v>
      </c>
      <c r="L1964">
        <v>141</v>
      </c>
      <c r="M1964" t="s">
        <v>3163</v>
      </c>
      <c r="N1964" t="s">
        <v>3451</v>
      </c>
      <c r="O1964" s="10" t="s">
        <v>3452</v>
      </c>
      <c r="P1964" t="s">
        <v>3453</v>
      </c>
      <c r="Q1964" t="s">
        <v>3138</v>
      </c>
      <c r="R1964" t="s">
        <v>3523</v>
      </c>
      <c r="S1964" t="s">
        <v>3037</v>
      </c>
      <c r="T1964">
        <v>8200</v>
      </c>
      <c r="U1964" t="s">
        <v>2861</v>
      </c>
      <c r="V1964" t="s">
        <v>3139</v>
      </c>
      <c r="W1964" t="s">
        <v>3140</v>
      </c>
      <c r="X1964" t="s">
        <v>2867</v>
      </c>
    </row>
    <row r="1965" spans="1:24" hidden="1" x14ac:dyDescent="0.25">
      <c r="A1965">
        <v>10161</v>
      </c>
      <c r="B1965">
        <v>30</v>
      </c>
      <c r="C1965" s="2">
        <v>100</v>
      </c>
      <c r="D1965" s="3">
        <v>6</v>
      </c>
      <c r="E1965" s="4">
        <f>Table1[[#This Row],[PRICEEACH]]*Table1[[#This Row],[QUANTITYORDERED]]</f>
        <v>3000</v>
      </c>
      <c r="F1965" s="1">
        <v>37904</v>
      </c>
      <c r="G1965" s="12" t="s">
        <v>2848</v>
      </c>
      <c r="H1965">
        <v>4</v>
      </c>
      <c r="I1965">
        <v>10</v>
      </c>
      <c r="J1965" s="3">
        <v>2003</v>
      </c>
      <c r="K1965" s="3" t="s">
        <v>3331</v>
      </c>
      <c r="L1965">
        <v>107</v>
      </c>
      <c r="M1965" t="s">
        <v>3247</v>
      </c>
      <c r="N1965" t="s">
        <v>3451</v>
      </c>
      <c r="O1965" s="10" t="s">
        <v>3452</v>
      </c>
      <c r="P1965" t="s">
        <v>3453</v>
      </c>
      <c r="Q1965" t="s">
        <v>3138</v>
      </c>
      <c r="R1965" t="s">
        <v>3523</v>
      </c>
      <c r="S1965" t="s">
        <v>3037</v>
      </c>
      <c r="T1965">
        <v>8200</v>
      </c>
      <c r="U1965" t="s">
        <v>2861</v>
      </c>
      <c r="V1965" t="s">
        <v>3139</v>
      </c>
      <c r="W1965" t="s">
        <v>3140</v>
      </c>
      <c r="X1965" t="s">
        <v>2867</v>
      </c>
    </row>
    <row r="1966" spans="1:24" hidden="1" x14ac:dyDescent="0.25">
      <c r="A1966">
        <v>10161</v>
      </c>
      <c r="B1966">
        <v>36</v>
      </c>
      <c r="C1966" s="2">
        <v>100</v>
      </c>
      <c r="D1966" s="3">
        <v>10</v>
      </c>
      <c r="E1966" s="4">
        <f>Table1[[#This Row],[PRICEEACH]]*Table1[[#This Row],[QUANTITYORDERED]]</f>
        <v>3600</v>
      </c>
      <c r="F1966" s="1">
        <v>37904</v>
      </c>
      <c r="G1966" s="12" t="s">
        <v>2848</v>
      </c>
      <c r="H1966">
        <v>4</v>
      </c>
      <c r="I1966">
        <v>10</v>
      </c>
      <c r="J1966" s="3">
        <v>2003</v>
      </c>
      <c r="K1966" s="3" t="s">
        <v>3331</v>
      </c>
      <c r="L1966">
        <v>141</v>
      </c>
      <c r="M1966" t="s">
        <v>3217</v>
      </c>
      <c r="N1966" t="s">
        <v>3451</v>
      </c>
      <c r="O1966" s="10" t="s">
        <v>3452</v>
      </c>
      <c r="P1966" t="s">
        <v>3453</v>
      </c>
      <c r="Q1966" t="s">
        <v>3138</v>
      </c>
      <c r="R1966" t="s">
        <v>3523</v>
      </c>
      <c r="S1966" t="s">
        <v>3037</v>
      </c>
      <c r="T1966">
        <v>8200</v>
      </c>
      <c r="U1966" t="s">
        <v>2861</v>
      </c>
      <c r="V1966" t="s">
        <v>3139</v>
      </c>
      <c r="W1966" t="s">
        <v>3140</v>
      </c>
      <c r="X1966" t="s">
        <v>2867</v>
      </c>
    </row>
    <row r="1967" spans="1:24" hidden="1" x14ac:dyDescent="0.25">
      <c r="A1967">
        <v>10161</v>
      </c>
      <c r="B1967">
        <v>43</v>
      </c>
      <c r="C1967" s="2">
        <v>100</v>
      </c>
      <c r="D1967" s="3">
        <v>8</v>
      </c>
      <c r="E1967" s="4">
        <f>Table1[[#This Row],[PRICEEACH]]*Table1[[#This Row],[QUANTITYORDERED]]</f>
        <v>4300</v>
      </c>
      <c r="F1967" s="1">
        <v>37904</v>
      </c>
      <c r="G1967" s="12" t="s">
        <v>2848</v>
      </c>
      <c r="H1967">
        <v>4</v>
      </c>
      <c r="I1967">
        <v>10</v>
      </c>
      <c r="J1967" s="3">
        <v>2003</v>
      </c>
      <c r="K1967" s="3" t="s">
        <v>3331</v>
      </c>
      <c r="L1967">
        <v>124</v>
      </c>
      <c r="M1967" t="s">
        <v>3180</v>
      </c>
      <c r="N1967" t="s">
        <v>3451</v>
      </c>
      <c r="O1967" s="10" t="s">
        <v>3452</v>
      </c>
      <c r="P1967" t="s">
        <v>3453</v>
      </c>
      <c r="Q1967" t="s">
        <v>3138</v>
      </c>
      <c r="R1967" t="s">
        <v>3523</v>
      </c>
      <c r="S1967" t="s">
        <v>3037</v>
      </c>
      <c r="T1967">
        <v>8200</v>
      </c>
      <c r="U1967" t="s">
        <v>2861</v>
      </c>
      <c r="V1967" t="s">
        <v>3139</v>
      </c>
      <c r="W1967" t="s">
        <v>3140</v>
      </c>
      <c r="X1967" t="s">
        <v>2867</v>
      </c>
    </row>
    <row r="1968" spans="1:24" hidden="1" x14ac:dyDescent="0.25">
      <c r="A1968">
        <v>10161</v>
      </c>
      <c r="B1968">
        <v>48</v>
      </c>
      <c r="C1968" s="2">
        <v>100</v>
      </c>
      <c r="D1968" s="3">
        <v>11</v>
      </c>
      <c r="E1968" s="4">
        <f>Table1[[#This Row],[PRICEEACH]]*Table1[[#This Row],[QUANTITYORDERED]]</f>
        <v>4800</v>
      </c>
      <c r="F1968" s="1">
        <v>37904</v>
      </c>
      <c r="G1968" s="12" t="s">
        <v>2848</v>
      </c>
      <c r="H1968">
        <v>4</v>
      </c>
      <c r="I1968">
        <v>10</v>
      </c>
      <c r="J1968" s="3">
        <v>2003</v>
      </c>
      <c r="K1968" s="3" t="s">
        <v>3331</v>
      </c>
      <c r="L1968">
        <v>142</v>
      </c>
      <c r="M1968" t="s">
        <v>3195</v>
      </c>
      <c r="N1968" t="s">
        <v>3451</v>
      </c>
      <c r="O1968" s="10" t="s">
        <v>3452</v>
      </c>
      <c r="P1968" t="s">
        <v>3453</v>
      </c>
      <c r="Q1968" t="s">
        <v>3138</v>
      </c>
      <c r="R1968" t="s">
        <v>3523</v>
      </c>
      <c r="S1968" t="s">
        <v>3037</v>
      </c>
      <c r="T1968">
        <v>8200</v>
      </c>
      <c r="U1968" t="s">
        <v>2861</v>
      </c>
      <c r="V1968" t="s">
        <v>3139</v>
      </c>
      <c r="W1968" t="s">
        <v>3140</v>
      </c>
      <c r="X1968" t="s">
        <v>2867</v>
      </c>
    </row>
    <row r="1969" spans="1:24" hidden="1" x14ac:dyDescent="0.25">
      <c r="A1969">
        <v>10162</v>
      </c>
      <c r="B1969">
        <v>37</v>
      </c>
      <c r="C1969" s="2">
        <v>27.22</v>
      </c>
      <c r="D1969" s="3">
        <v>5</v>
      </c>
      <c r="E1969" s="4">
        <f>Table1[[#This Row],[PRICEEACH]]*Table1[[#This Row],[QUANTITYORDERED]]</f>
        <v>1007.14</v>
      </c>
      <c r="F1969" s="1">
        <v>37904</v>
      </c>
      <c r="G1969" s="12" t="s">
        <v>2848</v>
      </c>
      <c r="H1969">
        <v>4</v>
      </c>
      <c r="I1969">
        <v>10</v>
      </c>
      <c r="J1969" s="3">
        <v>2003</v>
      </c>
      <c r="K1969" s="3" t="s">
        <v>3468</v>
      </c>
      <c r="L1969">
        <v>33</v>
      </c>
      <c r="M1969" t="s">
        <v>3232</v>
      </c>
      <c r="N1969" t="s">
        <v>3291</v>
      </c>
      <c r="O1969" s="10">
        <v>6505551386</v>
      </c>
      <c r="P1969" t="s">
        <v>3292</v>
      </c>
      <c r="Q1969" t="s">
        <v>3293</v>
      </c>
      <c r="R1969" t="s">
        <v>2870</v>
      </c>
      <c r="S1969" t="s">
        <v>2853</v>
      </c>
      <c r="T1969">
        <v>94103</v>
      </c>
      <c r="U1969" t="s">
        <v>2854</v>
      </c>
      <c r="V1969" t="s">
        <v>2873</v>
      </c>
      <c r="W1969" t="s">
        <v>2872</v>
      </c>
      <c r="X1969" t="s">
        <v>2857</v>
      </c>
    </row>
    <row r="1970" spans="1:24" hidden="1" x14ac:dyDescent="0.25">
      <c r="A1970">
        <v>10162</v>
      </c>
      <c r="B1970">
        <v>37</v>
      </c>
      <c r="C1970" s="2">
        <v>38.979999999999997</v>
      </c>
      <c r="D1970" s="3">
        <v>7</v>
      </c>
      <c r="E1970" s="4">
        <f>Table1[[#This Row],[PRICEEACH]]*Table1[[#This Row],[QUANTITYORDERED]]</f>
        <v>1442.26</v>
      </c>
      <c r="F1970" s="1">
        <v>37904</v>
      </c>
      <c r="G1970" s="12" t="s">
        <v>2848</v>
      </c>
      <c r="H1970">
        <v>4</v>
      </c>
      <c r="I1970">
        <v>10</v>
      </c>
      <c r="J1970" s="3">
        <v>2003</v>
      </c>
      <c r="K1970" s="3" t="s">
        <v>3468</v>
      </c>
      <c r="L1970">
        <v>41</v>
      </c>
      <c r="M1970" t="s">
        <v>3251</v>
      </c>
      <c r="N1970" t="s">
        <v>3291</v>
      </c>
      <c r="O1970" s="10">
        <v>6505551386</v>
      </c>
      <c r="P1970" t="s">
        <v>3292</v>
      </c>
      <c r="Q1970" t="s">
        <v>3293</v>
      </c>
      <c r="R1970" t="s">
        <v>2870</v>
      </c>
      <c r="S1970" t="s">
        <v>2853</v>
      </c>
      <c r="T1970">
        <v>94103</v>
      </c>
      <c r="U1970" t="s">
        <v>2854</v>
      </c>
      <c r="V1970" t="s">
        <v>2873</v>
      </c>
      <c r="W1970" t="s">
        <v>2872</v>
      </c>
      <c r="X1970" t="s">
        <v>2857</v>
      </c>
    </row>
    <row r="1971" spans="1:24" hidden="1" x14ac:dyDescent="0.25">
      <c r="A1971">
        <v>10162</v>
      </c>
      <c r="B1971">
        <v>43</v>
      </c>
      <c r="C1971" s="2">
        <v>36.29</v>
      </c>
      <c r="D1971" s="3">
        <v>4</v>
      </c>
      <c r="E1971" s="4">
        <f>Table1[[#This Row],[PRICEEACH]]*Table1[[#This Row],[QUANTITYORDERED]]</f>
        <v>1560.47</v>
      </c>
      <c r="F1971" s="1">
        <v>37904</v>
      </c>
      <c r="G1971" s="12" t="s">
        <v>2848</v>
      </c>
      <c r="H1971">
        <v>4</v>
      </c>
      <c r="I1971">
        <v>10</v>
      </c>
      <c r="J1971" s="3">
        <v>2003</v>
      </c>
      <c r="K1971" s="3" t="s">
        <v>3468</v>
      </c>
      <c r="L1971">
        <v>44</v>
      </c>
      <c r="M1971" t="s">
        <v>3235</v>
      </c>
      <c r="N1971" t="s">
        <v>3291</v>
      </c>
      <c r="O1971" s="10">
        <v>6505551386</v>
      </c>
      <c r="P1971" t="s">
        <v>3292</v>
      </c>
      <c r="Q1971" t="s">
        <v>3293</v>
      </c>
      <c r="R1971" t="s">
        <v>2870</v>
      </c>
      <c r="S1971" t="s">
        <v>2853</v>
      </c>
      <c r="T1971">
        <v>94103</v>
      </c>
      <c r="U1971" t="s">
        <v>2854</v>
      </c>
      <c r="V1971" t="s">
        <v>2873</v>
      </c>
      <c r="W1971" t="s">
        <v>2872</v>
      </c>
      <c r="X1971" t="s">
        <v>2857</v>
      </c>
    </row>
    <row r="1972" spans="1:24" hidden="1" x14ac:dyDescent="0.25">
      <c r="A1972">
        <v>10162</v>
      </c>
      <c r="B1972">
        <v>27</v>
      </c>
      <c r="C1972" s="2">
        <v>69.62</v>
      </c>
      <c r="D1972" s="3">
        <v>8</v>
      </c>
      <c r="E1972" s="4">
        <f>Table1[[#This Row],[PRICEEACH]]*Table1[[#This Row],[QUANTITYORDERED]]</f>
        <v>1879.7400000000002</v>
      </c>
      <c r="F1972" s="1">
        <v>37904</v>
      </c>
      <c r="G1972" s="12" t="s">
        <v>2848</v>
      </c>
      <c r="H1972">
        <v>4</v>
      </c>
      <c r="I1972">
        <v>10</v>
      </c>
      <c r="J1972" s="3">
        <v>2003</v>
      </c>
      <c r="K1972" s="3" t="s">
        <v>3468</v>
      </c>
      <c r="L1972">
        <v>60</v>
      </c>
      <c r="M1972" t="s">
        <v>3197</v>
      </c>
      <c r="N1972" t="s">
        <v>3291</v>
      </c>
      <c r="O1972" s="10">
        <v>6505551386</v>
      </c>
      <c r="P1972" t="s">
        <v>3292</v>
      </c>
      <c r="Q1972" t="s">
        <v>3293</v>
      </c>
      <c r="R1972" t="s">
        <v>2870</v>
      </c>
      <c r="S1972" t="s">
        <v>2853</v>
      </c>
      <c r="T1972">
        <v>94103</v>
      </c>
      <c r="U1972" t="s">
        <v>2854</v>
      </c>
      <c r="V1972" t="s">
        <v>2873</v>
      </c>
      <c r="W1972" t="s">
        <v>2872</v>
      </c>
      <c r="X1972" t="s">
        <v>2857</v>
      </c>
    </row>
    <row r="1973" spans="1:24" hidden="1" x14ac:dyDescent="0.25">
      <c r="A1973">
        <v>10162</v>
      </c>
      <c r="B1973">
        <v>45</v>
      </c>
      <c r="C1973" s="2">
        <v>51.21</v>
      </c>
      <c r="D1973" s="3">
        <v>1</v>
      </c>
      <c r="E1973" s="4">
        <f>Table1[[#This Row],[PRICEEACH]]*Table1[[#This Row],[QUANTITYORDERED]]</f>
        <v>2304.4499999999998</v>
      </c>
      <c r="F1973" s="1">
        <v>37904</v>
      </c>
      <c r="G1973" s="12" t="s">
        <v>2848</v>
      </c>
      <c r="H1973">
        <v>4</v>
      </c>
      <c r="I1973">
        <v>10</v>
      </c>
      <c r="J1973" s="3">
        <v>2003</v>
      </c>
      <c r="K1973" s="3" t="s">
        <v>3468</v>
      </c>
      <c r="L1973">
        <v>53</v>
      </c>
      <c r="M1973" t="s">
        <v>3179</v>
      </c>
      <c r="N1973" t="s">
        <v>3291</v>
      </c>
      <c r="O1973" s="10">
        <v>6505551386</v>
      </c>
      <c r="P1973" t="s">
        <v>3292</v>
      </c>
      <c r="Q1973" t="s">
        <v>3293</v>
      </c>
      <c r="R1973" t="s">
        <v>2870</v>
      </c>
      <c r="S1973" t="s">
        <v>2853</v>
      </c>
      <c r="T1973">
        <v>94103</v>
      </c>
      <c r="U1973" t="s">
        <v>2854</v>
      </c>
      <c r="V1973" t="s">
        <v>2873</v>
      </c>
      <c r="W1973" t="s">
        <v>2872</v>
      </c>
      <c r="X1973" t="s">
        <v>2857</v>
      </c>
    </row>
    <row r="1974" spans="1:24" hidden="1" x14ac:dyDescent="0.25">
      <c r="A1974">
        <v>10162</v>
      </c>
      <c r="B1974">
        <v>29</v>
      </c>
      <c r="C1974" s="2">
        <v>100</v>
      </c>
      <c r="D1974" s="3">
        <v>9</v>
      </c>
      <c r="E1974" s="4">
        <f>Table1[[#This Row],[PRICEEACH]]*Table1[[#This Row],[QUANTITYORDERED]]</f>
        <v>2900</v>
      </c>
      <c r="F1974" s="1">
        <v>37904</v>
      </c>
      <c r="G1974" s="12" t="s">
        <v>2848</v>
      </c>
      <c r="H1974">
        <v>4</v>
      </c>
      <c r="I1974">
        <v>10</v>
      </c>
      <c r="J1974" s="3">
        <v>2003</v>
      </c>
      <c r="K1974" s="3" t="s">
        <v>3468</v>
      </c>
      <c r="L1974">
        <v>170</v>
      </c>
      <c r="M1974" t="s">
        <v>3193</v>
      </c>
      <c r="N1974" t="s">
        <v>3291</v>
      </c>
      <c r="O1974" s="10">
        <v>6505551386</v>
      </c>
      <c r="P1974" t="s">
        <v>3292</v>
      </c>
      <c r="Q1974" t="s">
        <v>3293</v>
      </c>
      <c r="R1974" t="s">
        <v>2870</v>
      </c>
      <c r="S1974" t="s">
        <v>2853</v>
      </c>
      <c r="T1974">
        <v>94103</v>
      </c>
      <c r="U1974" t="s">
        <v>2854</v>
      </c>
      <c r="V1974" t="s">
        <v>2873</v>
      </c>
      <c r="W1974" t="s">
        <v>2872</v>
      </c>
      <c r="X1974" t="s">
        <v>2867</v>
      </c>
    </row>
    <row r="1975" spans="1:24" hidden="1" x14ac:dyDescent="0.25">
      <c r="A1975">
        <v>10162</v>
      </c>
      <c r="B1975">
        <v>38</v>
      </c>
      <c r="C1975" s="2">
        <v>100</v>
      </c>
      <c r="D1975" s="3">
        <v>6</v>
      </c>
      <c r="E1975" s="4">
        <f>Table1[[#This Row],[PRICEEACH]]*Table1[[#This Row],[QUANTITYORDERED]]</f>
        <v>3800</v>
      </c>
      <c r="F1975" s="1">
        <v>37904</v>
      </c>
      <c r="G1975" s="12" t="s">
        <v>2848</v>
      </c>
      <c r="H1975">
        <v>4</v>
      </c>
      <c r="I1975">
        <v>10</v>
      </c>
      <c r="J1975" s="3">
        <v>2003</v>
      </c>
      <c r="K1975" s="3" t="s">
        <v>3468</v>
      </c>
      <c r="L1975">
        <v>127</v>
      </c>
      <c r="M1975" t="s">
        <v>3199</v>
      </c>
      <c r="N1975" t="s">
        <v>3291</v>
      </c>
      <c r="O1975" s="10">
        <v>6505551386</v>
      </c>
      <c r="P1975" t="s">
        <v>3292</v>
      </c>
      <c r="Q1975" t="s">
        <v>3293</v>
      </c>
      <c r="R1975" t="s">
        <v>2870</v>
      </c>
      <c r="S1975" t="s">
        <v>2853</v>
      </c>
      <c r="T1975">
        <v>94103</v>
      </c>
      <c r="U1975" t="s">
        <v>2854</v>
      </c>
      <c r="V1975" t="s">
        <v>2873</v>
      </c>
      <c r="W1975" t="s">
        <v>2872</v>
      </c>
      <c r="X1975" t="s">
        <v>2867</v>
      </c>
    </row>
    <row r="1976" spans="1:24" hidden="1" x14ac:dyDescent="0.25">
      <c r="A1976">
        <v>10162</v>
      </c>
      <c r="B1976">
        <v>39</v>
      </c>
      <c r="C1976" s="2">
        <v>100</v>
      </c>
      <c r="D1976" s="3">
        <v>10</v>
      </c>
      <c r="E1976" s="4">
        <f>Table1[[#This Row],[PRICEEACH]]*Table1[[#This Row],[QUANTITYORDERED]]</f>
        <v>3900</v>
      </c>
      <c r="F1976" s="1">
        <v>37904</v>
      </c>
      <c r="G1976" s="12" t="s">
        <v>2848</v>
      </c>
      <c r="H1976">
        <v>4</v>
      </c>
      <c r="I1976">
        <v>10</v>
      </c>
      <c r="J1976" s="3">
        <v>2003</v>
      </c>
      <c r="K1976" s="3" t="s">
        <v>3468</v>
      </c>
      <c r="L1976">
        <v>92</v>
      </c>
      <c r="M1976" t="s">
        <v>3221</v>
      </c>
      <c r="N1976" t="s">
        <v>3291</v>
      </c>
      <c r="O1976" s="10">
        <v>6505551386</v>
      </c>
      <c r="P1976" t="s">
        <v>3292</v>
      </c>
      <c r="Q1976" t="s">
        <v>3293</v>
      </c>
      <c r="R1976" t="s">
        <v>2870</v>
      </c>
      <c r="S1976" t="s">
        <v>2853</v>
      </c>
      <c r="T1976">
        <v>94103</v>
      </c>
      <c r="U1976" t="s">
        <v>2854</v>
      </c>
      <c r="V1976" t="s">
        <v>2873</v>
      </c>
      <c r="W1976" t="s">
        <v>2872</v>
      </c>
      <c r="X1976" t="s">
        <v>2867</v>
      </c>
    </row>
    <row r="1977" spans="1:24" hidden="1" x14ac:dyDescent="0.25">
      <c r="A1977">
        <v>10162</v>
      </c>
      <c r="B1977">
        <v>48</v>
      </c>
      <c r="C1977" s="2">
        <v>91.44</v>
      </c>
      <c r="D1977" s="3">
        <v>2</v>
      </c>
      <c r="E1977" s="4">
        <f>Table1[[#This Row],[PRICEEACH]]*Table1[[#This Row],[QUANTITYORDERED]]</f>
        <v>4389.12</v>
      </c>
      <c r="F1977" s="1">
        <v>37904</v>
      </c>
      <c r="G1977" s="12" t="s">
        <v>2848</v>
      </c>
      <c r="H1977">
        <v>4</v>
      </c>
      <c r="I1977">
        <v>10</v>
      </c>
      <c r="J1977" s="3">
        <v>2003</v>
      </c>
      <c r="K1977" s="3" t="s">
        <v>3468</v>
      </c>
      <c r="L1977">
        <v>102</v>
      </c>
      <c r="M1977" t="s">
        <v>3170</v>
      </c>
      <c r="N1977" t="s">
        <v>3291</v>
      </c>
      <c r="O1977" s="10">
        <v>6505551386</v>
      </c>
      <c r="P1977" t="s">
        <v>3292</v>
      </c>
      <c r="Q1977" t="s">
        <v>3293</v>
      </c>
      <c r="R1977" t="s">
        <v>2870</v>
      </c>
      <c r="S1977" t="s">
        <v>2853</v>
      </c>
      <c r="T1977">
        <v>94103</v>
      </c>
      <c r="U1977" t="s">
        <v>2854</v>
      </c>
      <c r="V1977" t="s">
        <v>2873</v>
      </c>
      <c r="W1977" t="s">
        <v>2872</v>
      </c>
      <c r="X1977" t="s">
        <v>2867</v>
      </c>
    </row>
    <row r="1978" spans="1:24" hidden="1" x14ac:dyDescent="0.25">
      <c r="A1978">
        <v>10162</v>
      </c>
      <c r="B1978">
        <v>48</v>
      </c>
      <c r="C1978" s="2">
        <v>100</v>
      </c>
      <c r="D1978" s="3">
        <v>3</v>
      </c>
      <c r="E1978" s="4">
        <f>Table1[[#This Row],[PRICEEACH]]*Table1[[#This Row],[QUANTITYORDERED]]</f>
        <v>4800</v>
      </c>
      <c r="F1978" s="1">
        <v>37904</v>
      </c>
      <c r="G1978" s="12" t="s">
        <v>2848</v>
      </c>
      <c r="H1978">
        <v>4</v>
      </c>
      <c r="I1978">
        <v>10</v>
      </c>
      <c r="J1978" s="3">
        <v>2003</v>
      </c>
      <c r="K1978" s="3" t="s">
        <v>3468</v>
      </c>
      <c r="L1978">
        <v>168</v>
      </c>
      <c r="M1978" t="s">
        <v>3203</v>
      </c>
      <c r="N1978" t="s">
        <v>3291</v>
      </c>
      <c r="O1978" s="10">
        <v>6505551386</v>
      </c>
      <c r="P1978" t="s">
        <v>3292</v>
      </c>
      <c r="Q1978" t="s">
        <v>3293</v>
      </c>
      <c r="R1978" t="s">
        <v>2870</v>
      </c>
      <c r="S1978" t="s">
        <v>2853</v>
      </c>
      <c r="T1978">
        <v>94103</v>
      </c>
      <c r="U1978" t="s">
        <v>2854</v>
      </c>
      <c r="V1978" t="s">
        <v>2873</v>
      </c>
      <c r="W1978" t="s">
        <v>2872</v>
      </c>
      <c r="X1978" t="s">
        <v>2931</v>
      </c>
    </row>
    <row r="1979" spans="1:24" hidden="1" x14ac:dyDescent="0.25">
      <c r="A1979">
        <v>10163</v>
      </c>
      <c r="B1979">
        <v>21</v>
      </c>
      <c r="C1979" s="2">
        <v>100</v>
      </c>
      <c r="D1979" s="3">
        <v>1</v>
      </c>
      <c r="E1979" s="4">
        <f>Table1[[#This Row],[PRICEEACH]]*Table1[[#This Row],[QUANTITYORDERED]]</f>
        <v>2100</v>
      </c>
      <c r="F1979" s="1">
        <v>37904</v>
      </c>
      <c r="G1979" s="12" t="s">
        <v>2848</v>
      </c>
      <c r="H1979">
        <v>4</v>
      </c>
      <c r="I1979">
        <v>10</v>
      </c>
      <c r="J1979" s="3">
        <v>2003</v>
      </c>
      <c r="K1979" s="3" t="s">
        <v>3331</v>
      </c>
      <c r="L1979">
        <v>214</v>
      </c>
      <c r="M1979" t="s">
        <v>2951</v>
      </c>
      <c r="N1979" t="s">
        <v>3336</v>
      </c>
      <c r="O1979" s="10">
        <v>2125558493</v>
      </c>
      <c r="P1979" t="s">
        <v>3337</v>
      </c>
      <c r="Q1979" t="s">
        <v>2851</v>
      </c>
      <c r="R1979" t="s">
        <v>2852</v>
      </c>
      <c r="S1979" t="s">
        <v>2853</v>
      </c>
      <c r="T1979">
        <v>10022</v>
      </c>
      <c r="U1979" t="s">
        <v>2854</v>
      </c>
      <c r="V1979" t="s">
        <v>2913</v>
      </c>
      <c r="W1979" t="s">
        <v>2967</v>
      </c>
      <c r="X1979" t="s">
        <v>2867</v>
      </c>
    </row>
    <row r="1980" spans="1:24" hidden="1" x14ac:dyDescent="0.25">
      <c r="A1980">
        <v>10163</v>
      </c>
      <c r="B1980">
        <v>31</v>
      </c>
      <c r="C1980" s="2">
        <v>100</v>
      </c>
      <c r="D1980" s="3">
        <v>2</v>
      </c>
      <c r="E1980" s="4">
        <f>Table1[[#This Row],[PRICEEACH]]*Table1[[#This Row],[QUANTITYORDERED]]</f>
        <v>3100</v>
      </c>
      <c r="F1980" s="1">
        <v>37904</v>
      </c>
      <c r="G1980" s="12" t="s">
        <v>2848</v>
      </c>
      <c r="H1980">
        <v>4</v>
      </c>
      <c r="I1980">
        <v>10</v>
      </c>
      <c r="J1980" s="3">
        <v>2003</v>
      </c>
      <c r="K1980" s="3" t="s">
        <v>3468</v>
      </c>
      <c r="L1980">
        <v>101</v>
      </c>
      <c r="M1980" t="s">
        <v>3205</v>
      </c>
      <c r="N1980" t="s">
        <v>3336</v>
      </c>
      <c r="O1980" s="10">
        <v>2125558493</v>
      </c>
      <c r="P1980" t="s">
        <v>3337</v>
      </c>
      <c r="Q1980" t="s">
        <v>2851</v>
      </c>
      <c r="R1980" t="s">
        <v>2852</v>
      </c>
      <c r="S1980" t="s">
        <v>2853</v>
      </c>
      <c r="T1980">
        <v>10022</v>
      </c>
      <c r="U1980" t="s">
        <v>2854</v>
      </c>
      <c r="V1980" t="s">
        <v>2913</v>
      </c>
      <c r="W1980" t="s">
        <v>2967</v>
      </c>
      <c r="X1980" t="s">
        <v>2867</v>
      </c>
    </row>
    <row r="1981" spans="1:24" hidden="1" x14ac:dyDescent="0.25">
      <c r="A1981">
        <v>10163</v>
      </c>
      <c r="B1981">
        <v>48</v>
      </c>
      <c r="C1981" s="2">
        <v>69.959999999999994</v>
      </c>
      <c r="D1981" s="3">
        <v>4</v>
      </c>
      <c r="E1981" s="4">
        <f>Table1[[#This Row],[PRICEEACH]]*Table1[[#This Row],[QUANTITYORDERED]]</f>
        <v>3358.08</v>
      </c>
      <c r="F1981" s="1">
        <v>37904</v>
      </c>
      <c r="G1981" s="12" t="s">
        <v>2848</v>
      </c>
      <c r="H1981">
        <v>4</v>
      </c>
      <c r="I1981">
        <v>10</v>
      </c>
      <c r="J1981" s="3">
        <v>2003</v>
      </c>
      <c r="K1981" s="3" t="s">
        <v>3468</v>
      </c>
      <c r="L1981">
        <v>62</v>
      </c>
      <c r="M1981" t="s">
        <v>3206</v>
      </c>
      <c r="N1981" t="s">
        <v>3336</v>
      </c>
      <c r="O1981" s="10">
        <v>2125558493</v>
      </c>
      <c r="P1981" t="s">
        <v>3337</v>
      </c>
      <c r="Q1981" t="s">
        <v>2851</v>
      </c>
      <c r="R1981" t="s">
        <v>2852</v>
      </c>
      <c r="S1981" t="s">
        <v>2853</v>
      </c>
      <c r="T1981">
        <v>10022</v>
      </c>
      <c r="U1981" t="s">
        <v>2854</v>
      </c>
      <c r="V1981" t="s">
        <v>2913</v>
      </c>
      <c r="W1981" t="s">
        <v>2967</v>
      </c>
      <c r="X1981" t="s">
        <v>2867</v>
      </c>
    </row>
    <row r="1982" spans="1:24" hidden="1" x14ac:dyDescent="0.25">
      <c r="A1982">
        <v>10163</v>
      </c>
      <c r="B1982">
        <v>42</v>
      </c>
      <c r="C1982" s="2">
        <v>91.55</v>
      </c>
      <c r="D1982" s="3">
        <v>5</v>
      </c>
      <c r="E1982" s="4">
        <f>Table1[[#This Row],[PRICEEACH]]*Table1[[#This Row],[QUANTITYORDERED]]</f>
        <v>3845.1</v>
      </c>
      <c r="F1982" s="1">
        <v>37904</v>
      </c>
      <c r="G1982" s="12" t="s">
        <v>2848</v>
      </c>
      <c r="H1982">
        <v>4</v>
      </c>
      <c r="I1982">
        <v>10</v>
      </c>
      <c r="J1982" s="3">
        <v>2003</v>
      </c>
      <c r="K1982" s="3" t="s">
        <v>3468</v>
      </c>
      <c r="L1982">
        <v>97</v>
      </c>
      <c r="M1982" t="s">
        <v>3253</v>
      </c>
      <c r="N1982" t="s">
        <v>3336</v>
      </c>
      <c r="O1982" s="10">
        <v>2125558493</v>
      </c>
      <c r="P1982" t="s">
        <v>3337</v>
      </c>
      <c r="Q1982" t="s">
        <v>2851</v>
      </c>
      <c r="R1982" t="s">
        <v>2852</v>
      </c>
      <c r="S1982" t="s">
        <v>2853</v>
      </c>
      <c r="T1982">
        <v>10022</v>
      </c>
      <c r="U1982" t="s">
        <v>2854</v>
      </c>
      <c r="V1982" t="s">
        <v>2913</v>
      </c>
      <c r="W1982" t="s">
        <v>2967</v>
      </c>
      <c r="X1982" t="s">
        <v>2867</v>
      </c>
    </row>
    <row r="1983" spans="1:24" hidden="1" x14ac:dyDescent="0.25">
      <c r="A1983">
        <v>10163</v>
      </c>
      <c r="B1983">
        <v>40</v>
      </c>
      <c r="C1983" s="2">
        <v>100</v>
      </c>
      <c r="D1983" s="3">
        <v>3</v>
      </c>
      <c r="E1983" s="4">
        <f>Table1[[#This Row],[PRICEEACH]]*Table1[[#This Row],[QUANTITYORDERED]]</f>
        <v>4000</v>
      </c>
      <c r="F1983" s="1">
        <v>37904</v>
      </c>
      <c r="G1983" s="12" t="s">
        <v>2848</v>
      </c>
      <c r="H1983">
        <v>4</v>
      </c>
      <c r="I1983">
        <v>10</v>
      </c>
      <c r="J1983" s="3">
        <v>2003</v>
      </c>
      <c r="K1983" s="3" t="s">
        <v>3468</v>
      </c>
      <c r="L1983">
        <v>104</v>
      </c>
      <c r="M1983" t="s">
        <v>3209</v>
      </c>
      <c r="N1983" t="s">
        <v>3336</v>
      </c>
      <c r="O1983" s="10">
        <v>2125558493</v>
      </c>
      <c r="P1983" t="s">
        <v>3337</v>
      </c>
      <c r="Q1983" t="s">
        <v>2851</v>
      </c>
      <c r="R1983" t="s">
        <v>2852</v>
      </c>
      <c r="S1983" t="s">
        <v>2853</v>
      </c>
      <c r="T1983">
        <v>10022</v>
      </c>
      <c r="U1983" t="s">
        <v>2854</v>
      </c>
      <c r="V1983" t="s">
        <v>2913</v>
      </c>
      <c r="W1983" t="s">
        <v>2967</v>
      </c>
      <c r="X1983" t="s">
        <v>2867</v>
      </c>
    </row>
    <row r="1984" spans="1:24" hidden="1" x14ac:dyDescent="0.25">
      <c r="A1984">
        <v>10163</v>
      </c>
      <c r="B1984">
        <v>43</v>
      </c>
      <c r="C1984" s="2">
        <v>100</v>
      </c>
      <c r="D1984" s="3">
        <v>6</v>
      </c>
      <c r="E1984" s="4">
        <f>Table1[[#This Row],[PRICEEACH]]*Table1[[#This Row],[QUANTITYORDERED]]</f>
        <v>4300</v>
      </c>
      <c r="F1984" s="1">
        <v>37904</v>
      </c>
      <c r="G1984" s="12" t="s">
        <v>2848</v>
      </c>
      <c r="H1984">
        <v>4</v>
      </c>
      <c r="I1984">
        <v>10</v>
      </c>
      <c r="J1984" s="3">
        <v>2003</v>
      </c>
      <c r="K1984" s="3" t="s">
        <v>3468</v>
      </c>
      <c r="L1984">
        <v>99</v>
      </c>
      <c r="M1984" t="s">
        <v>3215</v>
      </c>
      <c r="N1984" t="s">
        <v>3336</v>
      </c>
      <c r="O1984" s="10">
        <v>2125558493</v>
      </c>
      <c r="P1984" t="s">
        <v>3337</v>
      </c>
      <c r="Q1984" t="s">
        <v>2851</v>
      </c>
      <c r="R1984" t="s">
        <v>2852</v>
      </c>
      <c r="S1984" t="s">
        <v>2853</v>
      </c>
      <c r="T1984">
        <v>10022</v>
      </c>
      <c r="U1984" t="s">
        <v>2854</v>
      </c>
      <c r="V1984" t="s">
        <v>2913</v>
      </c>
      <c r="W1984" t="s">
        <v>2967</v>
      </c>
      <c r="X1984" t="s">
        <v>2867</v>
      </c>
    </row>
    <row r="1985" spans="1:24" hidden="1" x14ac:dyDescent="0.25">
      <c r="A1985">
        <v>10164</v>
      </c>
      <c r="B1985">
        <v>25</v>
      </c>
      <c r="C1985" s="2">
        <v>53.83</v>
      </c>
      <c r="D1985" s="3">
        <v>7</v>
      </c>
      <c r="E1985" s="4">
        <f>Table1[[#This Row],[PRICEEACH]]*Table1[[#This Row],[QUANTITYORDERED]]</f>
        <v>1345.75</v>
      </c>
      <c r="F1985" s="1">
        <v>37904</v>
      </c>
      <c r="G1985" s="12" t="s">
        <v>3084</v>
      </c>
      <c r="H1985">
        <v>4</v>
      </c>
      <c r="I1985">
        <v>10</v>
      </c>
      <c r="J1985" s="3">
        <v>2003</v>
      </c>
      <c r="K1985" s="3" t="s">
        <v>3468</v>
      </c>
      <c r="L1985">
        <v>50</v>
      </c>
      <c r="M1985" t="s">
        <v>3224</v>
      </c>
      <c r="N1985" t="s">
        <v>3421</v>
      </c>
      <c r="O1985" s="10" t="s">
        <v>3085</v>
      </c>
      <c r="P1985" t="s">
        <v>3422</v>
      </c>
      <c r="Q1985" t="s">
        <v>3086</v>
      </c>
      <c r="R1985" t="s">
        <v>3510</v>
      </c>
      <c r="S1985" t="s">
        <v>2928</v>
      </c>
      <c r="T1985">
        <v>8010</v>
      </c>
      <c r="U1985" t="s">
        <v>2861</v>
      </c>
      <c r="V1985" t="s">
        <v>3087</v>
      </c>
      <c r="W1985" t="s">
        <v>3088</v>
      </c>
      <c r="X1985" t="s">
        <v>2857</v>
      </c>
    </row>
    <row r="1986" spans="1:24" hidden="1" x14ac:dyDescent="0.25">
      <c r="A1986">
        <v>10164</v>
      </c>
      <c r="B1986">
        <v>21</v>
      </c>
      <c r="C1986" s="2">
        <v>100</v>
      </c>
      <c r="D1986" s="3">
        <v>2</v>
      </c>
      <c r="E1986" s="4">
        <f>Table1[[#This Row],[PRICEEACH]]*Table1[[#This Row],[QUANTITYORDERED]]</f>
        <v>2100</v>
      </c>
      <c r="F1986" s="1">
        <v>37904</v>
      </c>
      <c r="G1986" s="12" t="s">
        <v>3084</v>
      </c>
      <c r="H1986">
        <v>4</v>
      </c>
      <c r="I1986">
        <v>10</v>
      </c>
      <c r="J1986" s="3">
        <v>2003</v>
      </c>
      <c r="K1986" s="3" t="s">
        <v>3331</v>
      </c>
      <c r="L1986">
        <v>147</v>
      </c>
      <c r="M1986" t="s">
        <v>3079</v>
      </c>
      <c r="N1986" t="s">
        <v>3421</v>
      </c>
      <c r="O1986" s="10" t="s">
        <v>3085</v>
      </c>
      <c r="P1986" t="s">
        <v>3422</v>
      </c>
      <c r="Q1986" t="s">
        <v>3086</v>
      </c>
      <c r="R1986" t="s">
        <v>3510</v>
      </c>
      <c r="S1986" t="s">
        <v>2928</v>
      </c>
      <c r="T1986">
        <v>8010</v>
      </c>
      <c r="U1986" t="s">
        <v>2861</v>
      </c>
      <c r="V1986" t="s">
        <v>3087</v>
      </c>
      <c r="W1986" t="s">
        <v>3088</v>
      </c>
      <c r="X1986" t="s">
        <v>2867</v>
      </c>
    </row>
    <row r="1987" spans="1:24" hidden="1" x14ac:dyDescent="0.25">
      <c r="A1987">
        <v>10164</v>
      </c>
      <c r="B1987">
        <v>24</v>
      </c>
      <c r="C1987" s="2">
        <v>100</v>
      </c>
      <c r="D1987" s="3">
        <v>1</v>
      </c>
      <c r="E1987" s="4">
        <f>Table1[[#This Row],[PRICEEACH]]*Table1[[#This Row],[QUANTITYORDERED]]</f>
        <v>2400</v>
      </c>
      <c r="F1987" s="1">
        <v>37904</v>
      </c>
      <c r="G1987" s="12" t="s">
        <v>3084</v>
      </c>
      <c r="H1987">
        <v>4</v>
      </c>
      <c r="I1987">
        <v>10</v>
      </c>
      <c r="J1987" s="3">
        <v>2003</v>
      </c>
      <c r="K1987" s="3" t="s">
        <v>3454</v>
      </c>
      <c r="L1987">
        <v>96</v>
      </c>
      <c r="M1987" t="s">
        <v>3256</v>
      </c>
      <c r="N1987" t="s">
        <v>3421</v>
      </c>
      <c r="O1987" s="10" t="s">
        <v>3085</v>
      </c>
      <c r="P1987" t="s">
        <v>3422</v>
      </c>
      <c r="Q1987" t="s">
        <v>3086</v>
      </c>
      <c r="R1987" t="s">
        <v>3510</v>
      </c>
      <c r="S1987" t="s">
        <v>2928</v>
      </c>
      <c r="T1987">
        <v>8010</v>
      </c>
      <c r="U1987" t="s">
        <v>2861</v>
      </c>
      <c r="V1987" t="s">
        <v>3087</v>
      </c>
      <c r="W1987" t="s">
        <v>3088</v>
      </c>
      <c r="X1987" t="s">
        <v>2857</v>
      </c>
    </row>
    <row r="1988" spans="1:24" hidden="1" x14ac:dyDescent="0.25">
      <c r="A1988">
        <v>10164</v>
      </c>
      <c r="B1988">
        <v>49</v>
      </c>
      <c r="C1988" s="2">
        <v>54.94</v>
      </c>
      <c r="D1988" s="3">
        <v>5</v>
      </c>
      <c r="E1988" s="4">
        <f>Table1[[#This Row],[PRICEEACH]]*Table1[[#This Row],[QUANTITYORDERED]]</f>
        <v>2692.06</v>
      </c>
      <c r="F1988" s="1">
        <v>37904</v>
      </c>
      <c r="G1988" s="12" t="s">
        <v>3084</v>
      </c>
      <c r="H1988">
        <v>4</v>
      </c>
      <c r="I1988">
        <v>10</v>
      </c>
      <c r="J1988" s="3">
        <v>2003</v>
      </c>
      <c r="K1988" s="3" t="s">
        <v>3454</v>
      </c>
      <c r="L1988">
        <v>64</v>
      </c>
      <c r="M1988" t="s">
        <v>3261</v>
      </c>
      <c r="N1988" t="s">
        <v>3421</v>
      </c>
      <c r="O1988" s="10" t="s">
        <v>3085</v>
      </c>
      <c r="P1988" t="s">
        <v>3422</v>
      </c>
      <c r="Q1988" t="s">
        <v>3086</v>
      </c>
      <c r="R1988" t="s">
        <v>3510</v>
      </c>
      <c r="S1988" t="s">
        <v>2928</v>
      </c>
      <c r="T1988">
        <v>8010</v>
      </c>
      <c r="U1988" t="s">
        <v>2861</v>
      </c>
      <c r="V1988" t="s">
        <v>3087</v>
      </c>
      <c r="W1988" t="s">
        <v>3088</v>
      </c>
      <c r="X1988" t="s">
        <v>2857</v>
      </c>
    </row>
    <row r="1989" spans="1:24" hidden="1" x14ac:dyDescent="0.25">
      <c r="A1989">
        <v>10164</v>
      </c>
      <c r="B1989">
        <v>39</v>
      </c>
      <c r="C1989" s="2">
        <v>81.93</v>
      </c>
      <c r="D1989" s="3">
        <v>4</v>
      </c>
      <c r="E1989" s="4">
        <f>Table1[[#This Row],[PRICEEACH]]*Table1[[#This Row],[QUANTITYORDERED]]</f>
        <v>3195.2700000000004</v>
      </c>
      <c r="F1989" s="1">
        <v>37904</v>
      </c>
      <c r="G1989" s="12" t="s">
        <v>3084</v>
      </c>
      <c r="H1989">
        <v>4</v>
      </c>
      <c r="I1989">
        <v>10</v>
      </c>
      <c r="J1989" s="3">
        <v>2003</v>
      </c>
      <c r="K1989" s="3" t="s">
        <v>3331</v>
      </c>
      <c r="L1989">
        <v>101</v>
      </c>
      <c r="M1989" t="s">
        <v>3274</v>
      </c>
      <c r="N1989" t="s">
        <v>3421</v>
      </c>
      <c r="O1989" s="10" t="s">
        <v>3085</v>
      </c>
      <c r="P1989" t="s">
        <v>3422</v>
      </c>
      <c r="Q1989" t="s">
        <v>3086</v>
      </c>
      <c r="R1989" t="s">
        <v>3510</v>
      </c>
      <c r="S1989" t="s">
        <v>2928</v>
      </c>
      <c r="T1989">
        <v>8010</v>
      </c>
      <c r="U1989" t="s">
        <v>2861</v>
      </c>
      <c r="V1989" t="s">
        <v>3087</v>
      </c>
      <c r="W1989" t="s">
        <v>3088</v>
      </c>
      <c r="X1989" t="s">
        <v>2867</v>
      </c>
    </row>
    <row r="1990" spans="1:24" hidden="1" x14ac:dyDescent="0.25">
      <c r="A1990">
        <v>10164</v>
      </c>
      <c r="B1990">
        <v>36</v>
      </c>
      <c r="C1990" s="2">
        <v>99.17</v>
      </c>
      <c r="D1990" s="3">
        <v>8</v>
      </c>
      <c r="E1990" s="4">
        <f>Table1[[#This Row],[PRICEEACH]]*Table1[[#This Row],[QUANTITYORDERED]]</f>
        <v>3570.12</v>
      </c>
      <c r="F1990" s="1">
        <v>37904</v>
      </c>
      <c r="G1990" s="12" t="s">
        <v>3084</v>
      </c>
      <c r="H1990">
        <v>4</v>
      </c>
      <c r="I1990">
        <v>10</v>
      </c>
      <c r="J1990" s="3">
        <v>2003</v>
      </c>
      <c r="K1990" s="3" t="s">
        <v>3454</v>
      </c>
      <c r="L1990">
        <v>116</v>
      </c>
      <c r="M1990" t="s">
        <v>3162</v>
      </c>
      <c r="N1990" t="s">
        <v>3421</v>
      </c>
      <c r="O1990" s="10" t="s">
        <v>3085</v>
      </c>
      <c r="P1990" t="s">
        <v>3422</v>
      </c>
      <c r="Q1990" t="s">
        <v>3086</v>
      </c>
      <c r="R1990" t="s">
        <v>3510</v>
      </c>
      <c r="S1990" t="s">
        <v>2928</v>
      </c>
      <c r="T1990">
        <v>8010</v>
      </c>
      <c r="U1990" t="s">
        <v>2861</v>
      </c>
      <c r="V1990" t="s">
        <v>3087</v>
      </c>
      <c r="W1990" t="s">
        <v>3088</v>
      </c>
      <c r="X1990" t="s">
        <v>2867</v>
      </c>
    </row>
    <row r="1991" spans="1:24" hidden="1" x14ac:dyDescent="0.25">
      <c r="A1991">
        <v>10164</v>
      </c>
      <c r="B1991">
        <v>45</v>
      </c>
      <c r="C1991" s="2">
        <v>100</v>
      </c>
      <c r="D1991" s="3">
        <v>3</v>
      </c>
      <c r="E1991" s="4">
        <f>Table1[[#This Row],[PRICEEACH]]*Table1[[#This Row],[QUANTITYORDERED]]</f>
        <v>4500</v>
      </c>
      <c r="F1991" s="1">
        <v>37904</v>
      </c>
      <c r="G1991" s="12" t="s">
        <v>3084</v>
      </c>
      <c r="H1991">
        <v>4</v>
      </c>
      <c r="I1991">
        <v>10</v>
      </c>
      <c r="J1991" s="3">
        <v>2003</v>
      </c>
      <c r="K1991" s="3" t="s">
        <v>3454</v>
      </c>
      <c r="L1991">
        <v>121</v>
      </c>
      <c r="M1991" t="s">
        <v>3223</v>
      </c>
      <c r="N1991" t="s">
        <v>3421</v>
      </c>
      <c r="O1991" s="10" t="s">
        <v>3085</v>
      </c>
      <c r="P1991" t="s">
        <v>3422</v>
      </c>
      <c r="Q1991" t="s">
        <v>3086</v>
      </c>
      <c r="R1991" t="s">
        <v>3510</v>
      </c>
      <c r="S1991" t="s">
        <v>2928</v>
      </c>
      <c r="T1991">
        <v>8010</v>
      </c>
      <c r="U1991" t="s">
        <v>2861</v>
      </c>
      <c r="V1991" t="s">
        <v>3087</v>
      </c>
      <c r="W1991" t="s">
        <v>3088</v>
      </c>
      <c r="X1991" t="s">
        <v>2867</v>
      </c>
    </row>
    <row r="1992" spans="1:24" hidden="1" x14ac:dyDescent="0.25">
      <c r="A1992">
        <v>10164</v>
      </c>
      <c r="B1992">
        <v>49</v>
      </c>
      <c r="C1992" s="2">
        <v>100</v>
      </c>
      <c r="D1992" s="3">
        <v>6</v>
      </c>
      <c r="E1992" s="4">
        <f>Table1[[#This Row],[PRICEEACH]]*Table1[[#This Row],[QUANTITYORDERED]]</f>
        <v>4900</v>
      </c>
      <c r="F1992" s="1">
        <v>37904</v>
      </c>
      <c r="G1992" s="12" t="s">
        <v>3084</v>
      </c>
      <c r="H1992">
        <v>4</v>
      </c>
      <c r="I1992">
        <v>10</v>
      </c>
      <c r="J1992" s="3">
        <v>2003</v>
      </c>
      <c r="K1992" s="3" t="s">
        <v>3454</v>
      </c>
      <c r="L1992">
        <v>136</v>
      </c>
      <c r="M1992" t="s">
        <v>3141</v>
      </c>
      <c r="N1992" t="s">
        <v>3421</v>
      </c>
      <c r="O1992" s="10" t="s">
        <v>3085</v>
      </c>
      <c r="P1992" t="s">
        <v>3422</v>
      </c>
      <c r="Q1992" t="s">
        <v>3086</v>
      </c>
      <c r="R1992" t="s">
        <v>3510</v>
      </c>
      <c r="S1992" t="s">
        <v>2928</v>
      </c>
      <c r="T1992">
        <v>8010</v>
      </c>
      <c r="U1992" t="s">
        <v>2861</v>
      </c>
      <c r="V1992" t="s">
        <v>3087</v>
      </c>
      <c r="W1992" t="s">
        <v>3088</v>
      </c>
      <c r="X1992" t="s">
        <v>2867</v>
      </c>
    </row>
    <row r="1993" spans="1:24" hidden="1" x14ac:dyDescent="0.25">
      <c r="A1993">
        <v>10165</v>
      </c>
      <c r="B1993">
        <v>27</v>
      </c>
      <c r="C1993" s="2">
        <v>31.82</v>
      </c>
      <c r="D1993" s="3">
        <v>13</v>
      </c>
      <c r="E1993" s="4">
        <f>Table1[[#This Row],[PRICEEACH]]*Table1[[#This Row],[QUANTITYORDERED]]</f>
        <v>859.14</v>
      </c>
      <c r="F1993" s="1">
        <v>37904</v>
      </c>
      <c r="G1993" s="12" t="s">
        <v>2848</v>
      </c>
      <c r="H1993">
        <v>4</v>
      </c>
      <c r="I1993">
        <v>10</v>
      </c>
      <c r="J1993" s="3">
        <v>2003</v>
      </c>
      <c r="K1993" s="3" t="s">
        <v>3331</v>
      </c>
      <c r="L1993">
        <v>35</v>
      </c>
      <c r="M1993" t="s">
        <v>3239</v>
      </c>
      <c r="N1993" t="s">
        <v>2961</v>
      </c>
      <c r="O1993" s="11">
        <v>652217555</v>
      </c>
      <c r="P1993" t="s">
        <v>2962</v>
      </c>
      <c r="Q1993" t="s">
        <v>2963</v>
      </c>
      <c r="R1993" t="s">
        <v>2963</v>
      </c>
      <c r="S1993" t="s">
        <v>2963</v>
      </c>
      <c r="T1993">
        <v>79903</v>
      </c>
      <c r="U1993" t="s">
        <v>2964</v>
      </c>
      <c r="V1993" t="s">
        <v>2965</v>
      </c>
      <c r="W1993" t="s">
        <v>2966</v>
      </c>
      <c r="X1993" t="s">
        <v>2857</v>
      </c>
    </row>
    <row r="1994" spans="1:24" hidden="1" x14ac:dyDescent="0.25">
      <c r="A1994">
        <v>10165</v>
      </c>
      <c r="B1994">
        <v>25</v>
      </c>
      <c r="C1994" s="2">
        <v>69.36</v>
      </c>
      <c r="D1994" s="3">
        <v>9</v>
      </c>
      <c r="E1994" s="4">
        <f>Table1[[#This Row],[PRICEEACH]]*Table1[[#This Row],[QUANTITYORDERED]]</f>
        <v>1734</v>
      </c>
      <c r="F1994" s="1">
        <v>37904</v>
      </c>
      <c r="G1994" s="12" t="s">
        <v>2848</v>
      </c>
      <c r="H1994">
        <v>4</v>
      </c>
      <c r="I1994">
        <v>10</v>
      </c>
      <c r="J1994" s="3">
        <v>2003</v>
      </c>
      <c r="K1994" s="3" t="s">
        <v>3331</v>
      </c>
      <c r="L1994">
        <v>57</v>
      </c>
      <c r="M1994" t="s">
        <v>3228</v>
      </c>
      <c r="N1994" t="s">
        <v>2961</v>
      </c>
      <c r="O1994" s="11">
        <v>652217555</v>
      </c>
      <c r="P1994" t="s">
        <v>2962</v>
      </c>
      <c r="Q1994" t="s">
        <v>2963</v>
      </c>
      <c r="R1994" t="s">
        <v>2963</v>
      </c>
      <c r="S1994" t="s">
        <v>2963</v>
      </c>
      <c r="T1994">
        <v>79903</v>
      </c>
      <c r="U1994" t="s">
        <v>2964</v>
      </c>
      <c r="V1994" t="s">
        <v>2965</v>
      </c>
      <c r="W1994" t="s">
        <v>2966</v>
      </c>
      <c r="X1994" t="s">
        <v>2857</v>
      </c>
    </row>
    <row r="1995" spans="1:24" hidden="1" x14ac:dyDescent="0.25">
      <c r="A1995">
        <v>10165</v>
      </c>
      <c r="B1995">
        <v>31</v>
      </c>
      <c r="C1995" s="2">
        <v>71.099999999999994</v>
      </c>
      <c r="D1995" s="3">
        <v>18</v>
      </c>
      <c r="E1995" s="4">
        <f>Table1[[#This Row],[PRICEEACH]]*Table1[[#This Row],[QUANTITYORDERED]]</f>
        <v>2204.1</v>
      </c>
      <c r="F1995" s="1">
        <v>37904</v>
      </c>
      <c r="G1995" s="12" t="s">
        <v>2848</v>
      </c>
      <c r="H1995">
        <v>4</v>
      </c>
      <c r="I1995">
        <v>10</v>
      </c>
      <c r="J1995" s="3">
        <v>2003</v>
      </c>
      <c r="K1995" s="3" t="s">
        <v>3454</v>
      </c>
      <c r="L1995">
        <v>60</v>
      </c>
      <c r="M1995" t="s">
        <v>3200</v>
      </c>
      <c r="N1995" t="s">
        <v>2961</v>
      </c>
      <c r="O1995" s="11">
        <v>652217555</v>
      </c>
      <c r="P1995" t="s">
        <v>2962</v>
      </c>
      <c r="Q1995" t="s">
        <v>2963</v>
      </c>
      <c r="R1995" t="s">
        <v>2963</v>
      </c>
      <c r="S1995" t="s">
        <v>2963</v>
      </c>
      <c r="T1995">
        <v>79903</v>
      </c>
      <c r="U1995" t="s">
        <v>2964</v>
      </c>
      <c r="V1995" t="s">
        <v>2965</v>
      </c>
      <c r="W1995" t="s">
        <v>2966</v>
      </c>
      <c r="X1995" t="s">
        <v>2857</v>
      </c>
    </row>
    <row r="1996" spans="1:24" hidden="1" x14ac:dyDescent="0.25">
      <c r="A1996">
        <v>10165</v>
      </c>
      <c r="B1996">
        <v>48</v>
      </c>
      <c r="C1996" s="2">
        <v>45.99</v>
      </c>
      <c r="D1996" s="3">
        <v>14</v>
      </c>
      <c r="E1996" s="4">
        <f>Table1[[#This Row],[PRICEEACH]]*Table1[[#This Row],[QUANTITYORDERED]]</f>
        <v>2207.52</v>
      </c>
      <c r="F1996" s="1">
        <v>37904</v>
      </c>
      <c r="G1996" s="12" t="s">
        <v>2848</v>
      </c>
      <c r="H1996">
        <v>4</v>
      </c>
      <c r="I1996">
        <v>10</v>
      </c>
      <c r="J1996" s="3">
        <v>2003</v>
      </c>
      <c r="K1996" s="3" t="s">
        <v>3454</v>
      </c>
      <c r="L1996">
        <v>54</v>
      </c>
      <c r="M1996" t="s">
        <v>3259</v>
      </c>
      <c r="N1996" t="s">
        <v>2961</v>
      </c>
      <c r="O1996" s="11">
        <v>652217555</v>
      </c>
      <c r="P1996" t="s">
        <v>2962</v>
      </c>
      <c r="Q1996" t="s">
        <v>2963</v>
      </c>
      <c r="R1996" t="s">
        <v>2963</v>
      </c>
      <c r="S1996" t="s">
        <v>2963</v>
      </c>
      <c r="T1996">
        <v>79903</v>
      </c>
      <c r="U1996" t="s">
        <v>2964</v>
      </c>
      <c r="V1996" t="s">
        <v>2965</v>
      </c>
      <c r="W1996" t="s">
        <v>2966</v>
      </c>
      <c r="X1996" t="s">
        <v>2857</v>
      </c>
    </row>
    <row r="1997" spans="1:24" hidden="1" x14ac:dyDescent="0.25">
      <c r="A1997">
        <v>10165</v>
      </c>
      <c r="B1997">
        <v>44</v>
      </c>
      <c r="C1997" s="2">
        <v>53.44</v>
      </c>
      <c r="D1997" s="3">
        <v>7</v>
      </c>
      <c r="E1997" s="4">
        <f>Table1[[#This Row],[PRICEEACH]]*Table1[[#This Row],[QUANTITYORDERED]]</f>
        <v>2351.3599999999997</v>
      </c>
      <c r="F1997" s="1">
        <v>37904</v>
      </c>
      <c r="G1997" s="12" t="s">
        <v>2848</v>
      </c>
      <c r="H1997">
        <v>4</v>
      </c>
      <c r="I1997">
        <v>10</v>
      </c>
      <c r="J1997" s="3">
        <v>2003</v>
      </c>
      <c r="K1997" s="3" t="s">
        <v>3212</v>
      </c>
      <c r="L1997">
        <v>62</v>
      </c>
      <c r="M1997" t="s">
        <v>3260</v>
      </c>
      <c r="N1997" t="s">
        <v>2961</v>
      </c>
      <c r="O1997" s="11">
        <v>652217555</v>
      </c>
      <c r="P1997" t="s">
        <v>2962</v>
      </c>
      <c r="Q1997" t="s">
        <v>2963</v>
      </c>
      <c r="R1997" t="s">
        <v>2963</v>
      </c>
      <c r="S1997" t="s">
        <v>2963</v>
      </c>
      <c r="T1997">
        <v>79903</v>
      </c>
      <c r="U1997" t="s">
        <v>2964</v>
      </c>
      <c r="V1997" t="s">
        <v>2965</v>
      </c>
      <c r="W1997" t="s">
        <v>2966</v>
      </c>
      <c r="X1997" t="s">
        <v>2857</v>
      </c>
    </row>
    <row r="1998" spans="1:24" hidden="1" x14ac:dyDescent="0.25">
      <c r="A1998">
        <v>10165</v>
      </c>
      <c r="B1998">
        <v>24</v>
      </c>
      <c r="C1998" s="2">
        <v>99.36</v>
      </c>
      <c r="D1998" s="3">
        <v>8</v>
      </c>
      <c r="E1998" s="4">
        <f>Table1[[#This Row],[PRICEEACH]]*Table1[[#This Row],[QUANTITYORDERED]]</f>
        <v>2384.64</v>
      </c>
      <c r="F1998" s="1">
        <v>37904</v>
      </c>
      <c r="G1998" s="12" t="s">
        <v>2848</v>
      </c>
      <c r="H1998">
        <v>4</v>
      </c>
      <c r="I1998">
        <v>10</v>
      </c>
      <c r="J1998" s="3">
        <v>2003</v>
      </c>
      <c r="K1998" s="3" t="s">
        <v>3331</v>
      </c>
      <c r="L1998">
        <v>118</v>
      </c>
      <c r="M1998" t="s">
        <v>3252</v>
      </c>
      <c r="N1998" t="s">
        <v>2961</v>
      </c>
      <c r="O1998" s="11">
        <v>652217555</v>
      </c>
      <c r="P1998" t="s">
        <v>2962</v>
      </c>
      <c r="Q1998" t="s">
        <v>2963</v>
      </c>
      <c r="R1998" t="s">
        <v>2963</v>
      </c>
      <c r="S1998" t="s">
        <v>2963</v>
      </c>
      <c r="T1998">
        <v>79903</v>
      </c>
      <c r="U1998" t="s">
        <v>2964</v>
      </c>
      <c r="V1998" t="s">
        <v>2965</v>
      </c>
      <c r="W1998" t="s">
        <v>2966</v>
      </c>
      <c r="X1998" t="s">
        <v>2857</v>
      </c>
    </row>
    <row r="1999" spans="1:24" hidden="1" x14ac:dyDescent="0.25">
      <c r="A1999">
        <v>10165</v>
      </c>
      <c r="B1999">
        <v>38</v>
      </c>
      <c r="C1999" s="2">
        <v>66.78</v>
      </c>
      <c r="D1999" s="3">
        <v>5</v>
      </c>
      <c r="E1999" s="4">
        <f>Table1[[#This Row],[PRICEEACH]]*Table1[[#This Row],[QUANTITYORDERED]]</f>
        <v>2537.64</v>
      </c>
      <c r="F1999" s="1">
        <v>37904</v>
      </c>
      <c r="G1999" s="12" t="s">
        <v>2848</v>
      </c>
      <c r="H1999">
        <v>4</v>
      </c>
      <c r="I1999">
        <v>10</v>
      </c>
      <c r="J1999" s="3">
        <v>2003</v>
      </c>
      <c r="K1999" s="3" t="s">
        <v>3212</v>
      </c>
      <c r="L1999">
        <v>58</v>
      </c>
      <c r="M1999" t="s">
        <v>3266</v>
      </c>
      <c r="N1999" t="s">
        <v>2961</v>
      </c>
      <c r="O1999" s="11">
        <v>652217555</v>
      </c>
      <c r="P1999" t="s">
        <v>2962</v>
      </c>
      <c r="Q1999" t="s">
        <v>2963</v>
      </c>
      <c r="R1999" t="s">
        <v>2963</v>
      </c>
      <c r="S1999" t="s">
        <v>2963</v>
      </c>
      <c r="T1999">
        <v>79903</v>
      </c>
      <c r="U1999" t="s">
        <v>2964</v>
      </c>
      <c r="V1999" t="s">
        <v>2965</v>
      </c>
      <c r="W1999" t="s">
        <v>2966</v>
      </c>
      <c r="X1999" t="s">
        <v>2857</v>
      </c>
    </row>
    <row r="2000" spans="1:24" hidden="1" x14ac:dyDescent="0.25">
      <c r="A2000">
        <v>10165</v>
      </c>
      <c r="B2000">
        <v>27</v>
      </c>
      <c r="C2000" s="2">
        <v>100</v>
      </c>
      <c r="D2000" s="3">
        <v>2</v>
      </c>
      <c r="E2000" s="4">
        <f>Table1[[#This Row],[PRICEEACH]]*Table1[[#This Row],[QUANTITYORDERED]]</f>
        <v>2700</v>
      </c>
      <c r="F2000" s="1">
        <v>37904</v>
      </c>
      <c r="G2000" s="12" t="s">
        <v>2848</v>
      </c>
      <c r="H2000">
        <v>4</v>
      </c>
      <c r="I2000">
        <v>10</v>
      </c>
      <c r="J2000" s="3">
        <v>2003</v>
      </c>
      <c r="K2000" s="3" t="s">
        <v>3331</v>
      </c>
      <c r="L2000">
        <v>173</v>
      </c>
      <c r="M2000" t="s">
        <v>3148</v>
      </c>
      <c r="N2000" t="s">
        <v>2961</v>
      </c>
      <c r="O2000" s="11">
        <v>652217555</v>
      </c>
      <c r="P2000" t="s">
        <v>2962</v>
      </c>
      <c r="Q2000" t="s">
        <v>2963</v>
      </c>
      <c r="R2000" t="s">
        <v>2963</v>
      </c>
      <c r="S2000" t="s">
        <v>2963</v>
      </c>
      <c r="T2000">
        <v>79903</v>
      </c>
      <c r="U2000" t="s">
        <v>2964</v>
      </c>
      <c r="V2000" t="s">
        <v>2965</v>
      </c>
      <c r="W2000" t="s">
        <v>2966</v>
      </c>
      <c r="X2000" t="s">
        <v>2867</v>
      </c>
    </row>
    <row r="2001" spans="1:24" hidden="1" x14ac:dyDescent="0.25">
      <c r="A2001">
        <v>10165</v>
      </c>
      <c r="B2001">
        <v>28</v>
      </c>
      <c r="C2001" s="2">
        <v>100</v>
      </c>
      <c r="D2001" s="3">
        <v>6</v>
      </c>
      <c r="E2001" s="4">
        <f>Table1[[#This Row],[PRICEEACH]]*Table1[[#This Row],[QUANTITYORDERED]]</f>
        <v>2800</v>
      </c>
      <c r="F2001" s="1">
        <v>37904</v>
      </c>
      <c r="G2001" s="12" t="s">
        <v>2848</v>
      </c>
      <c r="H2001">
        <v>4</v>
      </c>
      <c r="I2001">
        <v>10</v>
      </c>
      <c r="J2001" s="3">
        <v>2003</v>
      </c>
      <c r="K2001" s="3" t="s">
        <v>3331</v>
      </c>
      <c r="L2001">
        <v>143</v>
      </c>
      <c r="M2001" t="s">
        <v>3220</v>
      </c>
      <c r="N2001" t="s">
        <v>2961</v>
      </c>
      <c r="O2001" s="11">
        <v>652217555</v>
      </c>
      <c r="P2001" t="s">
        <v>2962</v>
      </c>
      <c r="Q2001" t="s">
        <v>2963</v>
      </c>
      <c r="R2001" t="s">
        <v>2963</v>
      </c>
      <c r="S2001" t="s">
        <v>2963</v>
      </c>
      <c r="T2001">
        <v>79903</v>
      </c>
      <c r="U2001" t="s">
        <v>2964</v>
      </c>
      <c r="V2001" t="s">
        <v>2965</v>
      </c>
      <c r="W2001" t="s">
        <v>2966</v>
      </c>
      <c r="X2001" t="s">
        <v>2867</v>
      </c>
    </row>
    <row r="2002" spans="1:24" hidden="1" x14ac:dyDescent="0.25">
      <c r="A2002">
        <v>10165</v>
      </c>
      <c r="B2002">
        <v>29</v>
      </c>
      <c r="C2002" s="2">
        <v>100</v>
      </c>
      <c r="D2002" s="3">
        <v>11</v>
      </c>
      <c r="E2002" s="4">
        <f>Table1[[#This Row],[PRICEEACH]]*Table1[[#This Row],[QUANTITYORDERED]]</f>
        <v>2900</v>
      </c>
      <c r="F2002" s="1">
        <v>37904</v>
      </c>
      <c r="G2002" s="12" t="s">
        <v>2848</v>
      </c>
      <c r="H2002">
        <v>4</v>
      </c>
      <c r="I2002">
        <v>10</v>
      </c>
      <c r="J2002" s="3">
        <v>2003</v>
      </c>
      <c r="K2002" s="3" t="s">
        <v>3331</v>
      </c>
      <c r="L2002">
        <v>163</v>
      </c>
      <c r="M2002" t="s">
        <v>3196</v>
      </c>
      <c r="N2002" t="s">
        <v>2961</v>
      </c>
      <c r="O2002" s="11">
        <v>652217555</v>
      </c>
      <c r="P2002" t="s">
        <v>2962</v>
      </c>
      <c r="Q2002" t="s">
        <v>2963</v>
      </c>
      <c r="R2002" t="s">
        <v>2963</v>
      </c>
      <c r="S2002" t="s">
        <v>2963</v>
      </c>
      <c r="T2002">
        <v>79903</v>
      </c>
      <c r="U2002" t="s">
        <v>2964</v>
      </c>
      <c r="V2002" t="s">
        <v>2965</v>
      </c>
      <c r="W2002" t="s">
        <v>2966</v>
      </c>
      <c r="X2002" t="s">
        <v>2867</v>
      </c>
    </row>
    <row r="2003" spans="1:24" hidden="1" x14ac:dyDescent="0.25">
      <c r="A2003">
        <v>10165</v>
      </c>
      <c r="B2003">
        <v>32</v>
      </c>
      <c r="C2003" s="2">
        <v>100</v>
      </c>
      <c r="D2003" s="3">
        <v>17</v>
      </c>
      <c r="E2003" s="4">
        <f>Table1[[#This Row],[PRICEEACH]]*Table1[[#This Row],[QUANTITYORDERED]]</f>
        <v>3200</v>
      </c>
      <c r="F2003" s="1">
        <v>37904</v>
      </c>
      <c r="G2003" s="12" t="s">
        <v>2848</v>
      </c>
      <c r="H2003">
        <v>4</v>
      </c>
      <c r="I2003">
        <v>10</v>
      </c>
      <c r="J2003" s="3">
        <v>2003</v>
      </c>
      <c r="K2003" s="3" t="s">
        <v>3454</v>
      </c>
      <c r="L2003">
        <v>127</v>
      </c>
      <c r="M2003" t="s">
        <v>3236</v>
      </c>
      <c r="N2003" t="s">
        <v>2961</v>
      </c>
      <c r="O2003" s="11">
        <v>652217555</v>
      </c>
      <c r="P2003" t="s">
        <v>2962</v>
      </c>
      <c r="Q2003" t="s">
        <v>2963</v>
      </c>
      <c r="R2003" t="s">
        <v>2963</v>
      </c>
      <c r="S2003" t="s">
        <v>2963</v>
      </c>
      <c r="T2003">
        <v>79903</v>
      </c>
      <c r="U2003" t="s">
        <v>2964</v>
      </c>
      <c r="V2003" t="s">
        <v>2965</v>
      </c>
      <c r="W2003" t="s">
        <v>2966</v>
      </c>
      <c r="X2003" t="s">
        <v>2867</v>
      </c>
    </row>
    <row r="2004" spans="1:24" hidden="1" x14ac:dyDescent="0.25">
      <c r="A2004">
        <v>10165</v>
      </c>
      <c r="B2004">
        <v>34</v>
      </c>
      <c r="C2004" s="2">
        <v>100</v>
      </c>
      <c r="D2004" s="3">
        <v>4</v>
      </c>
      <c r="E2004" s="4">
        <f>Table1[[#This Row],[PRICEEACH]]*Table1[[#This Row],[QUANTITYORDERED]]</f>
        <v>3400</v>
      </c>
      <c r="F2004" s="1">
        <v>37904</v>
      </c>
      <c r="G2004" s="12" t="s">
        <v>2848</v>
      </c>
      <c r="H2004">
        <v>4</v>
      </c>
      <c r="I2004">
        <v>10</v>
      </c>
      <c r="J2004" s="3">
        <v>2003</v>
      </c>
      <c r="K2004" s="3" t="s">
        <v>3331</v>
      </c>
      <c r="L2004">
        <v>151</v>
      </c>
      <c r="M2004" t="s">
        <v>3145</v>
      </c>
      <c r="N2004" t="s">
        <v>2961</v>
      </c>
      <c r="O2004" s="11">
        <v>652217555</v>
      </c>
      <c r="P2004" t="s">
        <v>2962</v>
      </c>
      <c r="Q2004" t="s">
        <v>2963</v>
      </c>
      <c r="R2004" t="s">
        <v>2963</v>
      </c>
      <c r="S2004" t="s">
        <v>2963</v>
      </c>
      <c r="T2004">
        <v>79903</v>
      </c>
      <c r="U2004" t="s">
        <v>2964</v>
      </c>
      <c r="V2004" t="s">
        <v>2965</v>
      </c>
      <c r="W2004" t="s">
        <v>2966</v>
      </c>
      <c r="X2004" t="s">
        <v>2867</v>
      </c>
    </row>
    <row r="2005" spans="1:24" hidden="1" x14ac:dyDescent="0.25">
      <c r="A2005">
        <v>10165</v>
      </c>
      <c r="B2005">
        <v>44</v>
      </c>
      <c r="C2005" s="2">
        <v>100</v>
      </c>
      <c r="D2005" s="3">
        <v>3</v>
      </c>
      <c r="E2005" s="4">
        <f>Table1[[#This Row],[PRICEEACH]]*Table1[[#This Row],[QUANTITYORDERED]]</f>
        <v>4400</v>
      </c>
      <c r="F2005" s="1">
        <v>37904</v>
      </c>
      <c r="G2005" s="12" t="s">
        <v>2848</v>
      </c>
      <c r="H2005">
        <v>4</v>
      </c>
      <c r="I2005">
        <v>10</v>
      </c>
      <c r="J2005" s="3">
        <v>2003</v>
      </c>
      <c r="K2005" s="3" t="s">
        <v>3331</v>
      </c>
      <c r="L2005">
        <v>207</v>
      </c>
      <c r="M2005" t="s">
        <v>3125</v>
      </c>
      <c r="N2005" t="s">
        <v>2961</v>
      </c>
      <c r="O2005" s="11">
        <v>652217555</v>
      </c>
      <c r="P2005" t="s">
        <v>2962</v>
      </c>
      <c r="Q2005" t="s">
        <v>2963</v>
      </c>
      <c r="R2005" t="s">
        <v>2963</v>
      </c>
      <c r="S2005" t="s">
        <v>2963</v>
      </c>
      <c r="T2005">
        <v>79903</v>
      </c>
      <c r="U2005" t="s">
        <v>2964</v>
      </c>
      <c r="V2005" t="s">
        <v>2965</v>
      </c>
      <c r="W2005" t="s">
        <v>2966</v>
      </c>
      <c r="X2005" t="s">
        <v>2931</v>
      </c>
    </row>
    <row r="2006" spans="1:24" hidden="1" x14ac:dyDescent="0.25">
      <c r="A2006">
        <v>10165</v>
      </c>
      <c r="B2006">
        <v>48</v>
      </c>
      <c r="C2006" s="2">
        <v>94.92</v>
      </c>
      <c r="D2006" s="3">
        <v>10</v>
      </c>
      <c r="E2006" s="4">
        <f>Table1[[#This Row],[PRICEEACH]]*Table1[[#This Row],[QUANTITYORDERED]]</f>
        <v>4556.16</v>
      </c>
      <c r="F2006" s="1">
        <v>37904</v>
      </c>
      <c r="G2006" s="12" t="s">
        <v>2848</v>
      </c>
      <c r="H2006">
        <v>4</v>
      </c>
      <c r="I2006">
        <v>10</v>
      </c>
      <c r="J2006" s="3">
        <v>2003</v>
      </c>
      <c r="K2006" s="3" t="s">
        <v>3454</v>
      </c>
      <c r="L2006">
        <v>115</v>
      </c>
      <c r="M2006" t="s">
        <v>3265</v>
      </c>
      <c r="N2006" t="s">
        <v>2961</v>
      </c>
      <c r="O2006" s="11">
        <v>652217555</v>
      </c>
      <c r="P2006" t="s">
        <v>2962</v>
      </c>
      <c r="Q2006" t="s">
        <v>2963</v>
      </c>
      <c r="R2006" t="s">
        <v>2963</v>
      </c>
      <c r="S2006" t="s">
        <v>2963</v>
      </c>
      <c r="T2006">
        <v>79903</v>
      </c>
      <c r="U2006" t="s">
        <v>2964</v>
      </c>
      <c r="V2006" t="s">
        <v>2965</v>
      </c>
      <c r="W2006" t="s">
        <v>2966</v>
      </c>
      <c r="X2006" t="s">
        <v>2867</v>
      </c>
    </row>
    <row r="2007" spans="1:24" hidden="1" x14ac:dyDescent="0.25">
      <c r="A2007">
        <v>10165</v>
      </c>
      <c r="B2007">
        <v>46</v>
      </c>
      <c r="C2007" s="2">
        <v>100</v>
      </c>
      <c r="D2007" s="3">
        <v>15</v>
      </c>
      <c r="E2007" s="4">
        <f>Table1[[#This Row],[PRICEEACH]]*Table1[[#This Row],[QUANTITYORDERED]]</f>
        <v>4600</v>
      </c>
      <c r="F2007" s="1">
        <v>37904</v>
      </c>
      <c r="G2007" s="12" t="s">
        <v>2848</v>
      </c>
      <c r="H2007">
        <v>4</v>
      </c>
      <c r="I2007">
        <v>10</v>
      </c>
      <c r="J2007" s="3">
        <v>2003</v>
      </c>
      <c r="K2007" s="3" t="s">
        <v>3454</v>
      </c>
      <c r="L2007">
        <v>122</v>
      </c>
      <c r="M2007" t="s">
        <v>3198</v>
      </c>
      <c r="N2007" t="s">
        <v>2961</v>
      </c>
      <c r="O2007" s="11">
        <v>652217555</v>
      </c>
      <c r="P2007" t="s">
        <v>2962</v>
      </c>
      <c r="Q2007" t="s">
        <v>2963</v>
      </c>
      <c r="R2007" t="s">
        <v>2963</v>
      </c>
      <c r="S2007" t="s">
        <v>2963</v>
      </c>
      <c r="T2007">
        <v>79903</v>
      </c>
      <c r="U2007" t="s">
        <v>2964</v>
      </c>
      <c r="V2007" t="s">
        <v>2965</v>
      </c>
      <c r="W2007" t="s">
        <v>2966</v>
      </c>
      <c r="X2007" t="s">
        <v>2867</v>
      </c>
    </row>
    <row r="2008" spans="1:24" hidden="1" x14ac:dyDescent="0.25">
      <c r="A2008">
        <v>10165</v>
      </c>
      <c r="B2008">
        <v>47</v>
      </c>
      <c r="C2008" s="2">
        <v>100</v>
      </c>
      <c r="D2008" s="3">
        <v>16</v>
      </c>
      <c r="E2008" s="4">
        <f>Table1[[#This Row],[PRICEEACH]]*Table1[[#This Row],[QUANTITYORDERED]]</f>
        <v>4700</v>
      </c>
      <c r="F2008" s="1">
        <v>37904</v>
      </c>
      <c r="G2008" s="12" t="s">
        <v>2848</v>
      </c>
      <c r="H2008">
        <v>4</v>
      </c>
      <c r="I2008">
        <v>10</v>
      </c>
      <c r="J2008" s="3">
        <v>2003</v>
      </c>
      <c r="K2008" s="3" t="s">
        <v>3331</v>
      </c>
      <c r="L2008">
        <v>169</v>
      </c>
      <c r="M2008" t="s">
        <v>3211</v>
      </c>
      <c r="N2008" t="s">
        <v>2961</v>
      </c>
      <c r="O2008" s="11">
        <v>652217555</v>
      </c>
      <c r="P2008" t="s">
        <v>2962</v>
      </c>
      <c r="Q2008" t="s">
        <v>2963</v>
      </c>
      <c r="R2008" t="s">
        <v>2963</v>
      </c>
      <c r="S2008" t="s">
        <v>2963</v>
      </c>
      <c r="T2008">
        <v>79903</v>
      </c>
      <c r="U2008" t="s">
        <v>2964</v>
      </c>
      <c r="V2008" t="s">
        <v>2965</v>
      </c>
      <c r="W2008" t="s">
        <v>2966</v>
      </c>
      <c r="X2008" t="s">
        <v>2931</v>
      </c>
    </row>
    <row r="2009" spans="1:24" hidden="1" x14ac:dyDescent="0.25">
      <c r="A2009">
        <v>10165</v>
      </c>
      <c r="B2009">
        <v>48</v>
      </c>
      <c r="C2009" s="2">
        <v>100</v>
      </c>
      <c r="D2009" s="3">
        <v>12</v>
      </c>
      <c r="E2009" s="4">
        <f>Table1[[#This Row],[PRICEEACH]]*Table1[[#This Row],[QUANTITYORDERED]]</f>
        <v>4800</v>
      </c>
      <c r="F2009" s="1">
        <v>37904</v>
      </c>
      <c r="G2009" s="12" t="s">
        <v>2848</v>
      </c>
      <c r="H2009">
        <v>4</v>
      </c>
      <c r="I2009">
        <v>10</v>
      </c>
      <c r="J2009" s="3">
        <v>2003</v>
      </c>
      <c r="K2009" s="3" t="s">
        <v>3454</v>
      </c>
      <c r="L2009">
        <v>118</v>
      </c>
      <c r="M2009" t="s">
        <v>3150</v>
      </c>
      <c r="N2009" t="s">
        <v>2961</v>
      </c>
      <c r="O2009" s="11">
        <v>652217555</v>
      </c>
      <c r="P2009" t="s">
        <v>2962</v>
      </c>
      <c r="Q2009" t="s">
        <v>2963</v>
      </c>
      <c r="R2009" t="s">
        <v>2963</v>
      </c>
      <c r="S2009" t="s">
        <v>2963</v>
      </c>
      <c r="T2009">
        <v>79903</v>
      </c>
      <c r="U2009" t="s">
        <v>2964</v>
      </c>
      <c r="V2009" t="s">
        <v>2965</v>
      </c>
      <c r="W2009" t="s">
        <v>2966</v>
      </c>
      <c r="X2009" t="s">
        <v>2867</v>
      </c>
    </row>
    <row r="2010" spans="1:24" hidden="1" x14ac:dyDescent="0.25">
      <c r="A2010">
        <v>10165</v>
      </c>
      <c r="B2010">
        <v>50</v>
      </c>
      <c r="C2010" s="2">
        <v>100</v>
      </c>
      <c r="D2010" s="3">
        <v>1</v>
      </c>
      <c r="E2010" s="4">
        <f>Table1[[#This Row],[PRICEEACH]]*Table1[[#This Row],[QUANTITYORDERED]]</f>
        <v>5000</v>
      </c>
      <c r="F2010" s="1">
        <v>37904</v>
      </c>
      <c r="G2010" s="12" t="s">
        <v>2848</v>
      </c>
      <c r="H2010">
        <v>4</v>
      </c>
      <c r="I2010">
        <v>10</v>
      </c>
      <c r="J2010" s="3">
        <v>2003</v>
      </c>
      <c r="K2010" s="3" t="s">
        <v>3212</v>
      </c>
      <c r="L2010">
        <v>100</v>
      </c>
      <c r="M2010" t="s">
        <v>3213</v>
      </c>
      <c r="N2010" t="s">
        <v>2961</v>
      </c>
      <c r="O2010" s="11">
        <v>652217555</v>
      </c>
      <c r="P2010" t="s">
        <v>2962</v>
      </c>
      <c r="Q2010" t="s">
        <v>2963</v>
      </c>
      <c r="R2010" t="s">
        <v>2963</v>
      </c>
      <c r="S2010" t="s">
        <v>2963</v>
      </c>
      <c r="T2010">
        <v>79903</v>
      </c>
      <c r="U2010" t="s">
        <v>2964</v>
      </c>
      <c r="V2010" t="s">
        <v>2965</v>
      </c>
      <c r="W2010" t="s">
        <v>2966</v>
      </c>
      <c r="X2010" t="s">
        <v>2867</v>
      </c>
    </row>
    <row r="2011" spans="1:24" hidden="1" x14ac:dyDescent="0.25">
      <c r="A2011">
        <v>10166</v>
      </c>
      <c r="B2011">
        <v>26</v>
      </c>
      <c r="C2011" s="2">
        <v>73.73</v>
      </c>
      <c r="D2011" s="3">
        <v>1</v>
      </c>
      <c r="E2011" s="4">
        <f>Table1[[#This Row],[PRICEEACH]]*Table1[[#This Row],[QUANTITYORDERED]]</f>
        <v>1916.98</v>
      </c>
      <c r="F2011" s="1">
        <v>37904</v>
      </c>
      <c r="G2011" s="12" t="s">
        <v>2848</v>
      </c>
      <c r="H2011">
        <v>4</v>
      </c>
      <c r="I2011">
        <v>10</v>
      </c>
      <c r="J2011" s="3">
        <v>2003</v>
      </c>
      <c r="K2011" s="3" t="s">
        <v>3468</v>
      </c>
      <c r="L2011">
        <v>87</v>
      </c>
      <c r="M2011" t="s">
        <v>3222</v>
      </c>
      <c r="N2011" t="s">
        <v>2937</v>
      </c>
      <c r="O2011" s="10">
        <v>5085552555</v>
      </c>
      <c r="P2011" t="s">
        <v>3324</v>
      </c>
      <c r="Q2011" t="s">
        <v>3325</v>
      </c>
      <c r="R2011" t="s">
        <v>2912</v>
      </c>
      <c r="S2011" t="s">
        <v>2853</v>
      </c>
      <c r="T2011">
        <v>50553</v>
      </c>
      <c r="U2011" t="s">
        <v>2854</v>
      </c>
      <c r="V2011" t="s">
        <v>2938</v>
      </c>
      <c r="W2011" t="s">
        <v>2939</v>
      </c>
      <c r="X2011" t="s">
        <v>2857</v>
      </c>
    </row>
    <row r="2012" spans="1:24" hidden="1" x14ac:dyDescent="0.25">
      <c r="A2012">
        <v>10166</v>
      </c>
      <c r="B2012">
        <v>29</v>
      </c>
      <c r="C2012" s="2">
        <v>100</v>
      </c>
      <c r="D2012" s="3">
        <v>3</v>
      </c>
      <c r="E2012" s="4">
        <f>Table1[[#This Row],[PRICEEACH]]*Table1[[#This Row],[QUANTITYORDERED]]</f>
        <v>2900</v>
      </c>
      <c r="F2012" s="1">
        <v>37904</v>
      </c>
      <c r="G2012" s="12" t="s">
        <v>2848</v>
      </c>
      <c r="H2012">
        <v>4</v>
      </c>
      <c r="I2012">
        <v>10</v>
      </c>
      <c r="J2012" s="3">
        <v>2003</v>
      </c>
      <c r="K2012" s="3" t="s">
        <v>3207</v>
      </c>
      <c r="L2012">
        <v>86</v>
      </c>
      <c r="M2012" t="s">
        <v>3270</v>
      </c>
      <c r="N2012" t="s">
        <v>2937</v>
      </c>
      <c r="O2012" s="10">
        <v>5085552555</v>
      </c>
      <c r="P2012" t="s">
        <v>3324</v>
      </c>
      <c r="Q2012" t="s">
        <v>3325</v>
      </c>
      <c r="R2012" t="s">
        <v>2912</v>
      </c>
      <c r="S2012" t="s">
        <v>2853</v>
      </c>
      <c r="T2012">
        <v>50553</v>
      </c>
      <c r="U2012" t="s">
        <v>2854</v>
      </c>
      <c r="V2012" t="s">
        <v>2938</v>
      </c>
      <c r="W2012" t="s">
        <v>2939</v>
      </c>
      <c r="X2012" t="s">
        <v>2867</v>
      </c>
    </row>
    <row r="2013" spans="1:24" hidden="1" x14ac:dyDescent="0.25">
      <c r="A2013">
        <v>10166</v>
      </c>
      <c r="B2013">
        <v>43</v>
      </c>
      <c r="C2013" s="2">
        <v>100</v>
      </c>
      <c r="D2013" s="3">
        <v>2</v>
      </c>
      <c r="E2013" s="4">
        <f>Table1[[#This Row],[PRICEEACH]]*Table1[[#This Row],[QUANTITYORDERED]]</f>
        <v>4300</v>
      </c>
      <c r="F2013" s="1">
        <v>37904</v>
      </c>
      <c r="G2013" s="12" t="s">
        <v>2848</v>
      </c>
      <c r="H2013">
        <v>4</v>
      </c>
      <c r="I2013">
        <v>10</v>
      </c>
      <c r="J2013" s="3">
        <v>2003</v>
      </c>
      <c r="K2013" s="3" t="s">
        <v>3468</v>
      </c>
      <c r="L2013">
        <v>136</v>
      </c>
      <c r="M2013" t="s">
        <v>3210</v>
      </c>
      <c r="N2013" t="s">
        <v>2937</v>
      </c>
      <c r="O2013" s="10">
        <v>5085552555</v>
      </c>
      <c r="P2013" t="s">
        <v>3324</v>
      </c>
      <c r="Q2013" t="s">
        <v>3325</v>
      </c>
      <c r="R2013" t="s">
        <v>2912</v>
      </c>
      <c r="S2013" t="s">
        <v>2853</v>
      </c>
      <c r="T2013">
        <v>50553</v>
      </c>
      <c r="U2013" t="s">
        <v>2854</v>
      </c>
      <c r="V2013" t="s">
        <v>2938</v>
      </c>
      <c r="W2013" t="s">
        <v>2939</v>
      </c>
      <c r="X2013" t="s">
        <v>2867</v>
      </c>
    </row>
    <row r="2014" spans="1:24" hidden="1" x14ac:dyDescent="0.25">
      <c r="A2014">
        <v>10167</v>
      </c>
      <c r="B2014">
        <v>21</v>
      </c>
      <c r="C2014" s="2">
        <v>69.88</v>
      </c>
      <c r="D2014" s="3">
        <v>2</v>
      </c>
      <c r="E2014" s="4">
        <f>Table1[[#This Row],[PRICEEACH]]*Table1[[#This Row],[QUANTITYORDERED]]</f>
        <v>1467.48</v>
      </c>
      <c r="F2014" s="1">
        <v>37904</v>
      </c>
      <c r="G2014" s="13" t="s">
        <v>3044</v>
      </c>
      <c r="H2014">
        <v>4</v>
      </c>
      <c r="I2014">
        <v>10</v>
      </c>
      <c r="J2014" s="3">
        <v>2003</v>
      </c>
      <c r="K2014" s="3" t="s">
        <v>3181</v>
      </c>
      <c r="L2014">
        <v>68</v>
      </c>
      <c r="M2014" t="s">
        <v>3240</v>
      </c>
      <c r="N2014" t="s">
        <v>3356</v>
      </c>
      <c r="O2014" s="10" t="s">
        <v>3357</v>
      </c>
      <c r="P2014" t="s">
        <v>3358</v>
      </c>
      <c r="Q2014" t="s">
        <v>3004</v>
      </c>
      <c r="R2014" t="s">
        <v>3494</v>
      </c>
      <c r="S2014" t="s">
        <v>2954</v>
      </c>
      <c r="T2014" t="s">
        <v>3359</v>
      </c>
      <c r="U2014" t="s">
        <v>2861</v>
      </c>
      <c r="V2014" t="s">
        <v>3005</v>
      </c>
      <c r="W2014" t="s">
        <v>2967</v>
      </c>
      <c r="X2014" t="s">
        <v>2857</v>
      </c>
    </row>
    <row r="2015" spans="1:24" hidden="1" x14ac:dyDescent="0.25">
      <c r="A2015">
        <v>10167</v>
      </c>
      <c r="B2015">
        <v>20</v>
      </c>
      <c r="C2015" s="2">
        <v>79.66</v>
      </c>
      <c r="D2015" s="3">
        <v>11</v>
      </c>
      <c r="E2015" s="4">
        <f>Table1[[#This Row],[PRICEEACH]]*Table1[[#This Row],[QUANTITYORDERED]]</f>
        <v>1593.1999999999998</v>
      </c>
      <c r="F2015" s="1">
        <v>37904</v>
      </c>
      <c r="G2015" s="13" t="s">
        <v>3044</v>
      </c>
      <c r="H2015">
        <v>4</v>
      </c>
      <c r="I2015">
        <v>10</v>
      </c>
      <c r="J2015" s="3">
        <v>2003</v>
      </c>
      <c r="K2015" s="3" t="s">
        <v>3468</v>
      </c>
      <c r="L2015">
        <v>88</v>
      </c>
      <c r="M2015" t="s">
        <v>3243</v>
      </c>
      <c r="N2015" t="s">
        <v>3356</v>
      </c>
      <c r="O2015" s="10" t="s">
        <v>3357</v>
      </c>
      <c r="P2015" t="s">
        <v>3358</v>
      </c>
      <c r="Q2015" t="s">
        <v>3004</v>
      </c>
      <c r="R2015" t="s">
        <v>3498</v>
      </c>
      <c r="S2015" t="s">
        <v>2954</v>
      </c>
      <c r="T2015" t="s">
        <v>3359</v>
      </c>
      <c r="U2015" t="s">
        <v>2861</v>
      </c>
      <c r="V2015" t="s">
        <v>3005</v>
      </c>
      <c r="W2015" t="s">
        <v>2967</v>
      </c>
      <c r="X2015" t="s">
        <v>2857</v>
      </c>
    </row>
    <row r="2016" spans="1:24" hidden="1" x14ac:dyDescent="0.25">
      <c r="A2016">
        <v>10167</v>
      </c>
      <c r="B2016">
        <v>40</v>
      </c>
      <c r="C2016" s="2">
        <v>41.71</v>
      </c>
      <c r="D2016" s="3">
        <v>4</v>
      </c>
      <c r="E2016" s="4">
        <f>Table1[[#This Row],[PRICEEACH]]*Table1[[#This Row],[QUANTITYORDERED]]</f>
        <v>1668.4</v>
      </c>
      <c r="F2016" s="1">
        <v>37904</v>
      </c>
      <c r="G2016" s="13" t="s">
        <v>3044</v>
      </c>
      <c r="H2016">
        <v>4</v>
      </c>
      <c r="I2016">
        <v>10</v>
      </c>
      <c r="J2016" s="3">
        <v>2003</v>
      </c>
      <c r="K2016" s="3" t="s">
        <v>3181</v>
      </c>
      <c r="L2016">
        <v>49</v>
      </c>
      <c r="M2016" t="s">
        <v>3280</v>
      </c>
      <c r="N2016" t="s">
        <v>3356</v>
      </c>
      <c r="O2016" s="10" t="s">
        <v>3357</v>
      </c>
      <c r="P2016" t="s">
        <v>3358</v>
      </c>
      <c r="Q2016" t="s">
        <v>3004</v>
      </c>
      <c r="R2016" t="s">
        <v>3494</v>
      </c>
      <c r="S2016" t="s">
        <v>2954</v>
      </c>
      <c r="T2016" t="s">
        <v>3359</v>
      </c>
      <c r="U2016" t="s">
        <v>2861</v>
      </c>
      <c r="V2016" t="s">
        <v>3005</v>
      </c>
      <c r="W2016" t="s">
        <v>2967</v>
      </c>
      <c r="X2016" t="s">
        <v>2857</v>
      </c>
    </row>
    <row r="2017" spans="1:24" hidden="1" x14ac:dyDescent="0.25">
      <c r="A2017">
        <v>10167</v>
      </c>
      <c r="B2017">
        <v>38</v>
      </c>
      <c r="C2017" s="2">
        <v>48.59</v>
      </c>
      <c r="D2017" s="3">
        <v>15</v>
      </c>
      <c r="E2017" s="4">
        <f>Table1[[#This Row],[PRICEEACH]]*Table1[[#This Row],[QUANTITYORDERED]]</f>
        <v>1846.42</v>
      </c>
      <c r="F2017" s="1">
        <v>37904</v>
      </c>
      <c r="G2017" s="13" t="s">
        <v>3044</v>
      </c>
      <c r="H2017">
        <v>4</v>
      </c>
      <c r="I2017">
        <v>10</v>
      </c>
      <c r="J2017" s="3">
        <v>2003</v>
      </c>
      <c r="K2017" s="3" t="s">
        <v>3207</v>
      </c>
      <c r="L2017">
        <v>54</v>
      </c>
      <c r="M2017" t="s">
        <v>3281</v>
      </c>
      <c r="N2017" t="s">
        <v>3356</v>
      </c>
      <c r="O2017" s="10" t="s">
        <v>3357</v>
      </c>
      <c r="P2017" t="s">
        <v>3358</v>
      </c>
      <c r="Q2017" t="s">
        <v>3004</v>
      </c>
      <c r="R2017" t="s">
        <v>3497</v>
      </c>
      <c r="S2017" t="s">
        <v>2954</v>
      </c>
      <c r="T2017" t="s">
        <v>3359</v>
      </c>
      <c r="U2017" t="s">
        <v>2861</v>
      </c>
      <c r="V2017" t="s">
        <v>3005</v>
      </c>
      <c r="W2017" t="s">
        <v>2967</v>
      </c>
      <c r="X2017" t="s">
        <v>2857</v>
      </c>
    </row>
    <row r="2018" spans="1:24" hidden="1" x14ac:dyDescent="0.25">
      <c r="A2018">
        <v>10167</v>
      </c>
      <c r="B2018">
        <v>32</v>
      </c>
      <c r="C2018" s="2">
        <v>63.12</v>
      </c>
      <c r="D2018" s="3">
        <v>3</v>
      </c>
      <c r="E2018" s="4">
        <f>Table1[[#This Row],[PRICEEACH]]*Table1[[#This Row],[QUANTITYORDERED]]</f>
        <v>2019.84</v>
      </c>
      <c r="F2018" s="1">
        <v>37904</v>
      </c>
      <c r="G2018" s="13" t="s">
        <v>3044</v>
      </c>
      <c r="H2018">
        <v>4</v>
      </c>
      <c r="I2018">
        <v>10</v>
      </c>
      <c r="J2018" s="3">
        <v>2003</v>
      </c>
      <c r="K2018" s="3" t="s">
        <v>3468</v>
      </c>
      <c r="L2018">
        <v>65</v>
      </c>
      <c r="M2018" t="s">
        <v>3246</v>
      </c>
      <c r="N2018" t="s">
        <v>3356</v>
      </c>
      <c r="O2018" s="10" t="s">
        <v>3357</v>
      </c>
      <c r="P2018" t="s">
        <v>3358</v>
      </c>
      <c r="Q2018" t="s">
        <v>3004</v>
      </c>
      <c r="R2018" t="s">
        <v>3498</v>
      </c>
      <c r="S2018" t="s">
        <v>2954</v>
      </c>
      <c r="T2018" t="s">
        <v>3359</v>
      </c>
      <c r="U2018" t="s">
        <v>2861</v>
      </c>
      <c r="V2018" t="s">
        <v>3005</v>
      </c>
      <c r="W2018" t="s">
        <v>2967</v>
      </c>
      <c r="X2018" t="s">
        <v>2857</v>
      </c>
    </row>
    <row r="2019" spans="1:24" hidden="1" x14ac:dyDescent="0.25">
      <c r="A2019">
        <v>10167</v>
      </c>
      <c r="B2019">
        <v>24</v>
      </c>
      <c r="C2019" s="2">
        <v>100</v>
      </c>
      <c r="D2019" s="3">
        <v>13</v>
      </c>
      <c r="E2019" s="4">
        <f>Table1[[#This Row],[PRICEEACH]]*Table1[[#This Row],[QUANTITYORDERED]]</f>
        <v>2400</v>
      </c>
      <c r="F2019" s="1">
        <v>37904</v>
      </c>
      <c r="G2019" s="13" t="s">
        <v>3044</v>
      </c>
      <c r="H2019">
        <v>4</v>
      </c>
      <c r="I2019">
        <v>10</v>
      </c>
      <c r="J2019" s="3">
        <v>2003</v>
      </c>
      <c r="K2019" s="3" t="s">
        <v>3207</v>
      </c>
      <c r="L2019">
        <v>100</v>
      </c>
      <c r="M2019" t="s">
        <v>3277</v>
      </c>
      <c r="N2019" t="s">
        <v>3356</v>
      </c>
      <c r="O2019" s="10" t="s">
        <v>3357</v>
      </c>
      <c r="P2019" t="s">
        <v>3358</v>
      </c>
      <c r="Q2019" t="s">
        <v>3004</v>
      </c>
      <c r="R2019" t="s">
        <v>3497</v>
      </c>
      <c r="S2019" t="s">
        <v>2954</v>
      </c>
      <c r="T2019" t="s">
        <v>3359</v>
      </c>
      <c r="U2019" t="s">
        <v>2861</v>
      </c>
      <c r="V2019" t="s">
        <v>3005</v>
      </c>
      <c r="W2019" t="s">
        <v>2967</v>
      </c>
      <c r="X2019" t="s">
        <v>2857</v>
      </c>
    </row>
    <row r="2020" spans="1:24" hidden="1" x14ac:dyDescent="0.25">
      <c r="A2020">
        <v>10167</v>
      </c>
      <c r="B2020">
        <v>29</v>
      </c>
      <c r="C2020" s="2">
        <v>83.86</v>
      </c>
      <c r="D2020" s="3">
        <v>8</v>
      </c>
      <c r="E2020" s="4">
        <f>Table1[[#This Row],[PRICEEACH]]*Table1[[#This Row],[QUANTITYORDERED]]</f>
        <v>2431.94</v>
      </c>
      <c r="F2020" s="1">
        <v>37904</v>
      </c>
      <c r="G2020" s="13" t="s">
        <v>3044</v>
      </c>
      <c r="H2020">
        <v>4</v>
      </c>
      <c r="I2020">
        <v>10</v>
      </c>
      <c r="J2020" s="3">
        <v>2003</v>
      </c>
      <c r="K2020" s="3" t="s">
        <v>3468</v>
      </c>
      <c r="L2020">
        <v>83</v>
      </c>
      <c r="M2020" t="s">
        <v>3248</v>
      </c>
      <c r="N2020" t="s">
        <v>3356</v>
      </c>
      <c r="O2020" s="10" t="s">
        <v>3357</v>
      </c>
      <c r="P2020" t="s">
        <v>3358</v>
      </c>
      <c r="Q2020" t="s">
        <v>3004</v>
      </c>
      <c r="R2020" t="s">
        <v>3498</v>
      </c>
      <c r="S2020" t="s">
        <v>2954</v>
      </c>
      <c r="T2020" t="s">
        <v>3359</v>
      </c>
      <c r="U2020" t="s">
        <v>2861</v>
      </c>
      <c r="V2020" t="s">
        <v>3005</v>
      </c>
      <c r="W2020" t="s">
        <v>2967</v>
      </c>
      <c r="X2020" t="s">
        <v>2857</v>
      </c>
    </row>
    <row r="2021" spans="1:24" hidden="1" x14ac:dyDescent="0.25">
      <c r="A2021">
        <v>10167</v>
      </c>
      <c r="B2021">
        <v>28</v>
      </c>
      <c r="C2021" s="2">
        <v>100</v>
      </c>
      <c r="D2021" s="3">
        <v>14</v>
      </c>
      <c r="E2021" s="4">
        <f>Table1[[#This Row],[PRICEEACH]]*Table1[[#This Row],[QUANTITYORDERED]]</f>
        <v>2800</v>
      </c>
      <c r="F2021" s="1">
        <v>37904</v>
      </c>
      <c r="G2021" s="13" t="s">
        <v>3044</v>
      </c>
      <c r="H2021">
        <v>4</v>
      </c>
      <c r="I2021">
        <v>10</v>
      </c>
      <c r="J2021" s="3">
        <v>2003</v>
      </c>
      <c r="K2021" s="3" t="s">
        <v>3207</v>
      </c>
      <c r="L2021">
        <v>99</v>
      </c>
      <c r="M2021" t="s">
        <v>3278</v>
      </c>
      <c r="N2021" t="s">
        <v>3356</v>
      </c>
      <c r="O2021" s="10" t="s">
        <v>3357</v>
      </c>
      <c r="P2021" t="s">
        <v>3358</v>
      </c>
      <c r="Q2021" t="s">
        <v>3004</v>
      </c>
      <c r="R2021" t="s">
        <v>3497</v>
      </c>
      <c r="S2021" t="s">
        <v>2954</v>
      </c>
      <c r="T2021" t="s">
        <v>3359</v>
      </c>
      <c r="U2021" t="s">
        <v>2861</v>
      </c>
      <c r="V2021" t="s">
        <v>3005</v>
      </c>
      <c r="W2021" t="s">
        <v>2967</v>
      </c>
      <c r="X2021" t="s">
        <v>2867</v>
      </c>
    </row>
    <row r="2022" spans="1:24" hidden="1" x14ac:dyDescent="0.25">
      <c r="A2022">
        <v>10167</v>
      </c>
      <c r="B2022">
        <v>29</v>
      </c>
      <c r="C2022" s="2">
        <v>100</v>
      </c>
      <c r="D2022" s="3">
        <v>5</v>
      </c>
      <c r="E2022" s="4">
        <f>Table1[[#This Row],[PRICEEACH]]*Table1[[#This Row],[QUANTITYORDERED]]</f>
        <v>2900</v>
      </c>
      <c r="F2022" s="1">
        <v>37904</v>
      </c>
      <c r="G2022" s="13" t="s">
        <v>3044</v>
      </c>
      <c r="H2022">
        <v>4</v>
      </c>
      <c r="I2022">
        <v>10</v>
      </c>
      <c r="J2022" s="3">
        <v>2003</v>
      </c>
      <c r="K2022" s="3" t="s">
        <v>3207</v>
      </c>
      <c r="L2022">
        <v>90</v>
      </c>
      <c r="M2022" t="s">
        <v>3271</v>
      </c>
      <c r="N2022" t="s">
        <v>3356</v>
      </c>
      <c r="O2022" s="10" t="s">
        <v>3357</v>
      </c>
      <c r="P2022" t="s">
        <v>3358</v>
      </c>
      <c r="Q2022" t="s">
        <v>3004</v>
      </c>
      <c r="R2022" t="s">
        <v>3497</v>
      </c>
      <c r="S2022" t="s">
        <v>2954</v>
      </c>
      <c r="T2022" t="s">
        <v>3359</v>
      </c>
      <c r="U2022" t="s">
        <v>2861</v>
      </c>
      <c r="V2022" t="s">
        <v>3005</v>
      </c>
      <c r="W2022" t="s">
        <v>2967</v>
      </c>
      <c r="X2022" t="s">
        <v>2857</v>
      </c>
    </row>
    <row r="2023" spans="1:24" hidden="1" x14ac:dyDescent="0.25">
      <c r="A2023">
        <v>10167</v>
      </c>
      <c r="B2023">
        <v>46</v>
      </c>
      <c r="C2023" s="2">
        <v>70.11</v>
      </c>
      <c r="D2023" s="3">
        <v>10</v>
      </c>
      <c r="E2023" s="4">
        <f>Table1[[#This Row],[PRICEEACH]]*Table1[[#This Row],[QUANTITYORDERED]]</f>
        <v>3225.06</v>
      </c>
      <c r="F2023" s="1">
        <v>37904</v>
      </c>
      <c r="G2023" s="13" t="s">
        <v>3044</v>
      </c>
      <c r="H2023">
        <v>4</v>
      </c>
      <c r="I2023">
        <v>10</v>
      </c>
      <c r="J2023" s="3">
        <v>2003</v>
      </c>
      <c r="K2023" s="3" t="s">
        <v>3207</v>
      </c>
      <c r="L2023">
        <v>72</v>
      </c>
      <c r="M2023" t="s">
        <v>3273</v>
      </c>
      <c r="N2023" t="s">
        <v>3356</v>
      </c>
      <c r="O2023" s="10" t="s">
        <v>3357</v>
      </c>
      <c r="P2023" t="s">
        <v>3358</v>
      </c>
      <c r="Q2023" t="s">
        <v>3004</v>
      </c>
      <c r="R2023" t="s">
        <v>3497</v>
      </c>
      <c r="S2023" t="s">
        <v>2954</v>
      </c>
      <c r="T2023" t="s">
        <v>3359</v>
      </c>
      <c r="U2023" t="s">
        <v>2861</v>
      </c>
      <c r="V2023" t="s">
        <v>3005</v>
      </c>
      <c r="W2023" t="s">
        <v>2967</v>
      </c>
      <c r="X2023" t="s">
        <v>2867</v>
      </c>
    </row>
    <row r="2024" spans="1:24" hidden="1" x14ac:dyDescent="0.25">
      <c r="A2024">
        <v>10167</v>
      </c>
      <c r="B2024">
        <v>43</v>
      </c>
      <c r="C2024" s="2">
        <v>75.34</v>
      </c>
      <c r="D2024" s="3">
        <v>12</v>
      </c>
      <c r="E2024" s="4">
        <f>Table1[[#This Row],[PRICEEACH]]*Table1[[#This Row],[QUANTITYORDERED]]</f>
        <v>3239.6200000000003</v>
      </c>
      <c r="F2024" s="1">
        <v>37904</v>
      </c>
      <c r="G2024" s="13" t="s">
        <v>3044</v>
      </c>
      <c r="H2024">
        <v>4</v>
      </c>
      <c r="I2024">
        <v>10</v>
      </c>
      <c r="J2024" s="3">
        <v>2003</v>
      </c>
      <c r="K2024" s="3" t="s">
        <v>3207</v>
      </c>
      <c r="L2024">
        <v>66</v>
      </c>
      <c r="M2024" t="s">
        <v>3268</v>
      </c>
      <c r="N2024" t="s">
        <v>3356</v>
      </c>
      <c r="O2024" s="10" t="s">
        <v>3357</v>
      </c>
      <c r="P2024" t="s">
        <v>3358</v>
      </c>
      <c r="Q2024" t="s">
        <v>3004</v>
      </c>
      <c r="R2024" t="s">
        <v>3497</v>
      </c>
      <c r="S2024" t="s">
        <v>2954</v>
      </c>
      <c r="T2024" t="s">
        <v>3359</v>
      </c>
      <c r="U2024" t="s">
        <v>2861</v>
      </c>
      <c r="V2024" t="s">
        <v>3005</v>
      </c>
      <c r="W2024" t="s">
        <v>2967</v>
      </c>
      <c r="X2024" t="s">
        <v>2867</v>
      </c>
    </row>
    <row r="2025" spans="1:24" hidden="1" x14ac:dyDescent="0.25">
      <c r="A2025">
        <v>10167</v>
      </c>
      <c r="B2025">
        <v>33</v>
      </c>
      <c r="C2025" s="2">
        <v>100</v>
      </c>
      <c r="D2025" s="3">
        <v>16</v>
      </c>
      <c r="E2025" s="4">
        <f>Table1[[#This Row],[PRICEEACH]]*Table1[[#This Row],[QUANTITYORDERED]]</f>
        <v>3300</v>
      </c>
      <c r="F2025" s="1">
        <v>37904</v>
      </c>
      <c r="G2025" s="13" t="s">
        <v>3044</v>
      </c>
      <c r="H2025">
        <v>4</v>
      </c>
      <c r="I2025">
        <v>10</v>
      </c>
      <c r="J2025" s="3">
        <v>2003</v>
      </c>
      <c r="K2025" s="3" t="s">
        <v>3207</v>
      </c>
      <c r="L2025">
        <v>122</v>
      </c>
      <c r="M2025" t="s">
        <v>3234</v>
      </c>
      <c r="N2025" t="s">
        <v>3356</v>
      </c>
      <c r="O2025" s="10" t="s">
        <v>3357</v>
      </c>
      <c r="P2025" t="s">
        <v>3358</v>
      </c>
      <c r="Q2025" t="s">
        <v>3004</v>
      </c>
      <c r="R2025" t="s">
        <v>3497</v>
      </c>
      <c r="S2025" t="s">
        <v>2954</v>
      </c>
      <c r="T2025" t="s">
        <v>3359</v>
      </c>
      <c r="U2025" t="s">
        <v>2861</v>
      </c>
      <c r="V2025" t="s">
        <v>3005</v>
      </c>
      <c r="W2025" t="s">
        <v>2967</v>
      </c>
      <c r="X2025" t="s">
        <v>2867</v>
      </c>
    </row>
    <row r="2026" spans="1:24" hidden="1" x14ac:dyDescent="0.25">
      <c r="A2026">
        <v>10167</v>
      </c>
      <c r="B2026">
        <v>46</v>
      </c>
      <c r="C2026" s="2">
        <v>73.12</v>
      </c>
      <c r="D2026" s="3">
        <v>7</v>
      </c>
      <c r="E2026" s="4">
        <f>Table1[[#This Row],[PRICEEACH]]*Table1[[#This Row],[QUANTITYORDERED]]</f>
        <v>3363.5200000000004</v>
      </c>
      <c r="F2026" s="1">
        <v>37904</v>
      </c>
      <c r="G2026" s="13" t="s">
        <v>3044</v>
      </c>
      <c r="H2026">
        <v>4</v>
      </c>
      <c r="I2026">
        <v>10</v>
      </c>
      <c r="J2026" s="3">
        <v>2003</v>
      </c>
      <c r="K2026" s="3" t="s">
        <v>3207</v>
      </c>
      <c r="L2026">
        <v>86</v>
      </c>
      <c r="M2026" t="s">
        <v>3208</v>
      </c>
      <c r="N2026" t="s">
        <v>3356</v>
      </c>
      <c r="O2026" s="10" t="s">
        <v>3357</v>
      </c>
      <c r="P2026" t="s">
        <v>3358</v>
      </c>
      <c r="Q2026" t="s">
        <v>3004</v>
      </c>
      <c r="R2026" t="s">
        <v>3497</v>
      </c>
      <c r="S2026" t="s">
        <v>2954</v>
      </c>
      <c r="T2026" t="s">
        <v>3359</v>
      </c>
      <c r="U2026" t="s">
        <v>2861</v>
      </c>
      <c r="V2026" t="s">
        <v>3005</v>
      </c>
      <c r="W2026" t="s">
        <v>2967</v>
      </c>
      <c r="X2026" t="s">
        <v>2867</v>
      </c>
    </row>
    <row r="2027" spans="1:24" hidden="1" x14ac:dyDescent="0.25">
      <c r="A2027">
        <v>10167</v>
      </c>
      <c r="B2027">
        <v>34</v>
      </c>
      <c r="C2027" s="2">
        <v>100</v>
      </c>
      <c r="D2027" s="3">
        <v>6</v>
      </c>
      <c r="E2027" s="4">
        <f>Table1[[#This Row],[PRICEEACH]]*Table1[[#This Row],[QUANTITYORDERED]]</f>
        <v>3400</v>
      </c>
      <c r="F2027" s="1">
        <v>37904</v>
      </c>
      <c r="G2027" s="13" t="s">
        <v>3044</v>
      </c>
      <c r="H2027">
        <v>4</v>
      </c>
      <c r="I2027">
        <v>10</v>
      </c>
      <c r="J2027" s="3">
        <v>2003</v>
      </c>
      <c r="K2027" s="3" t="s">
        <v>3468</v>
      </c>
      <c r="L2027">
        <v>105</v>
      </c>
      <c r="M2027" t="s">
        <v>3219</v>
      </c>
      <c r="N2027" t="s">
        <v>3356</v>
      </c>
      <c r="O2027" s="10" t="s">
        <v>3357</v>
      </c>
      <c r="P2027" t="s">
        <v>3358</v>
      </c>
      <c r="Q2027" t="s">
        <v>3004</v>
      </c>
      <c r="R2027" t="s">
        <v>3498</v>
      </c>
      <c r="S2027" t="s">
        <v>2954</v>
      </c>
      <c r="T2027" t="s">
        <v>3359</v>
      </c>
      <c r="U2027" t="s">
        <v>2861</v>
      </c>
      <c r="V2027" t="s">
        <v>3005</v>
      </c>
      <c r="W2027" t="s">
        <v>2967</v>
      </c>
      <c r="X2027" t="s">
        <v>2867</v>
      </c>
    </row>
    <row r="2028" spans="1:24" hidden="1" x14ac:dyDescent="0.25">
      <c r="A2028">
        <v>10167</v>
      </c>
      <c r="B2028">
        <v>43</v>
      </c>
      <c r="C2028" s="2">
        <v>100</v>
      </c>
      <c r="D2028" s="3">
        <v>1</v>
      </c>
      <c r="E2028" s="4">
        <f>Table1[[#This Row],[PRICEEACH]]*Table1[[#This Row],[QUANTITYORDERED]]</f>
        <v>4300</v>
      </c>
      <c r="F2028" s="1">
        <v>37904</v>
      </c>
      <c r="G2028" s="13" t="s">
        <v>3044</v>
      </c>
      <c r="H2028">
        <v>4</v>
      </c>
      <c r="I2028">
        <v>10</v>
      </c>
      <c r="J2028" s="3">
        <v>2003</v>
      </c>
      <c r="K2028" s="3" t="s">
        <v>3181</v>
      </c>
      <c r="L2028">
        <v>157</v>
      </c>
      <c r="M2028" t="s">
        <v>3182</v>
      </c>
      <c r="N2028" t="s">
        <v>3356</v>
      </c>
      <c r="O2028" s="10" t="s">
        <v>3357</v>
      </c>
      <c r="P2028" t="s">
        <v>3358</v>
      </c>
      <c r="Q2028" t="s">
        <v>3004</v>
      </c>
      <c r="R2028" t="s">
        <v>3494</v>
      </c>
      <c r="S2028" t="s">
        <v>2954</v>
      </c>
      <c r="T2028" t="s">
        <v>3359</v>
      </c>
      <c r="U2028" t="s">
        <v>2861</v>
      </c>
      <c r="V2028" t="s">
        <v>3005</v>
      </c>
      <c r="W2028" t="s">
        <v>2967</v>
      </c>
      <c r="X2028" t="s">
        <v>2867</v>
      </c>
    </row>
    <row r="2029" spans="1:24" hidden="1" x14ac:dyDescent="0.25">
      <c r="A2029">
        <v>10167</v>
      </c>
      <c r="B2029">
        <v>44</v>
      </c>
      <c r="C2029" s="2">
        <v>100</v>
      </c>
      <c r="D2029" s="3">
        <v>9</v>
      </c>
      <c r="E2029" s="4">
        <f>Table1[[#This Row],[PRICEEACH]]*Table1[[#This Row],[QUANTITYORDERED]]</f>
        <v>4400</v>
      </c>
      <c r="F2029" s="1">
        <v>37904</v>
      </c>
      <c r="G2029" s="13" t="s">
        <v>3044</v>
      </c>
      <c r="H2029">
        <v>4</v>
      </c>
      <c r="I2029">
        <v>10</v>
      </c>
      <c r="J2029" s="3">
        <v>2003</v>
      </c>
      <c r="K2029" s="3" t="s">
        <v>3331</v>
      </c>
      <c r="L2029">
        <v>136</v>
      </c>
      <c r="M2029" t="s">
        <v>3035</v>
      </c>
      <c r="N2029" t="s">
        <v>3356</v>
      </c>
      <c r="O2029" s="10" t="s">
        <v>3357</v>
      </c>
      <c r="P2029" t="s">
        <v>3358</v>
      </c>
      <c r="Q2029" t="s">
        <v>3004</v>
      </c>
      <c r="R2029" t="s">
        <v>3490</v>
      </c>
      <c r="S2029" t="s">
        <v>2954</v>
      </c>
      <c r="T2029" t="s">
        <v>3359</v>
      </c>
      <c r="U2029" t="s">
        <v>2861</v>
      </c>
      <c r="V2029" t="s">
        <v>3005</v>
      </c>
      <c r="W2029" t="s">
        <v>2967</v>
      </c>
      <c r="X2029" t="s">
        <v>2867</v>
      </c>
    </row>
    <row r="2030" spans="1:24" hidden="1" x14ac:dyDescent="0.25">
      <c r="A2030">
        <v>10168</v>
      </c>
      <c r="B2030">
        <v>21</v>
      </c>
      <c r="C2030" s="2">
        <v>70.959999999999994</v>
      </c>
      <c r="D2030" s="3">
        <v>9</v>
      </c>
      <c r="E2030" s="4">
        <f>Table1[[#This Row],[PRICEEACH]]*Table1[[#This Row],[QUANTITYORDERED]]</f>
        <v>1490.1599999999999</v>
      </c>
      <c r="F2030" s="1">
        <v>37904</v>
      </c>
      <c r="G2030" s="12" t="s">
        <v>2848</v>
      </c>
      <c r="H2030">
        <v>4</v>
      </c>
      <c r="I2030">
        <v>10</v>
      </c>
      <c r="J2030" s="3">
        <v>2003</v>
      </c>
      <c r="K2030" s="3" t="s">
        <v>3181</v>
      </c>
      <c r="L2030">
        <v>84</v>
      </c>
      <c r="M2030" t="s">
        <v>3201</v>
      </c>
      <c r="N2030" t="s">
        <v>3294</v>
      </c>
      <c r="O2030" s="10">
        <v>6505556809</v>
      </c>
      <c r="P2030" t="s">
        <v>3295</v>
      </c>
      <c r="Q2030" t="s">
        <v>2874</v>
      </c>
      <c r="R2030" t="s">
        <v>3500</v>
      </c>
      <c r="S2030" t="s">
        <v>2853</v>
      </c>
      <c r="T2030">
        <v>94217</v>
      </c>
      <c r="U2030" t="s">
        <v>2854</v>
      </c>
      <c r="V2030" t="s">
        <v>2875</v>
      </c>
      <c r="W2030" t="s">
        <v>2876</v>
      </c>
      <c r="X2030" t="s">
        <v>2857</v>
      </c>
    </row>
    <row r="2031" spans="1:24" hidden="1" x14ac:dyDescent="0.25">
      <c r="A2031">
        <v>10168</v>
      </c>
      <c r="B2031">
        <v>27</v>
      </c>
      <c r="C2031" s="2">
        <v>73.02</v>
      </c>
      <c r="D2031" s="3">
        <v>18</v>
      </c>
      <c r="E2031" s="4">
        <f>Table1[[#This Row],[PRICEEACH]]*Table1[[#This Row],[QUANTITYORDERED]]</f>
        <v>1971.54</v>
      </c>
      <c r="F2031" s="1">
        <v>37904</v>
      </c>
      <c r="G2031" s="12" t="s">
        <v>2848</v>
      </c>
      <c r="H2031">
        <v>4</v>
      </c>
      <c r="I2031">
        <v>10</v>
      </c>
      <c r="J2031" s="3">
        <v>2003</v>
      </c>
      <c r="K2031" s="3" t="s">
        <v>3181</v>
      </c>
      <c r="L2031">
        <v>68</v>
      </c>
      <c r="M2031" t="s">
        <v>3250</v>
      </c>
      <c r="N2031" t="s">
        <v>3294</v>
      </c>
      <c r="O2031" s="10">
        <v>6505556809</v>
      </c>
      <c r="P2031" t="s">
        <v>3295</v>
      </c>
      <c r="Q2031" t="s">
        <v>2874</v>
      </c>
      <c r="R2031" t="s">
        <v>3500</v>
      </c>
      <c r="S2031" t="s">
        <v>2853</v>
      </c>
      <c r="T2031">
        <v>94217</v>
      </c>
      <c r="U2031" t="s">
        <v>2854</v>
      </c>
      <c r="V2031" t="s">
        <v>2875</v>
      </c>
      <c r="W2031" t="s">
        <v>2876</v>
      </c>
      <c r="X2031" t="s">
        <v>2857</v>
      </c>
    </row>
    <row r="2032" spans="1:24" hidden="1" x14ac:dyDescent="0.25">
      <c r="A2032">
        <v>10168</v>
      </c>
      <c r="B2032">
        <v>20</v>
      </c>
      <c r="C2032" s="2">
        <v>100</v>
      </c>
      <c r="D2032" s="3">
        <v>3</v>
      </c>
      <c r="E2032" s="4">
        <f>Table1[[#This Row],[PRICEEACH]]*Table1[[#This Row],[QUANTITYORDERED]]</f>
        <v>2000</v>
      </c>
      <c r="F2032" s="1">
        <v>37904</v>
      </c>
      <c r="G2032" s="12" t="s">
        <v>2848</v>
      </c>
      <c r="H2032">
        <v>4</v>
      </c>
      <c r="I2032">
        <v>10</v>
      </c>
      <c r="J2032" s="3">
        <v>2003</v>
      </c>
      <c r="K2032" s="3" t="s">
        <v>2849</v>
      </c>
      <c r="L2032">
        <v>193</v>
      </c>
      <c r="M2032" t="s">
        <v>3034</v>
      </c>
      <c r="N2032" t="s">
        <v>3294</v>
      </c>
      <c r="O2032" s="10">
        <v>6505556809</v>
      </c>
      <c r="P2032" t="s">
        <v>3295</v>
      </c>
      <c r="Q2032" t="s">
        <v>2874</v>
      </c>
      <c r="R2032" t="s">
        <v>3500</v>
      </c>
      <c r="S2032" t="s">
        <v>2853</v>
      </c>
      <c r="T2032">
        <v>94217</v>
      </c>
      <c r="U2032" t="s">
        <v>2854</v>
      </c>
      <c r="V2032" t="s">
        <v>2875</v>
      </c>
      <c r="W2032" t="s">
        <v>2876</v>
      </c>
      <c r="X2032" t="s">
        <v>2867</v>
      </c>
    </row>
    <row r="2033" spans="1:24" hidden="1" x14ac:dyDescent="0.25">
      <c r="A2033">
        <v>10168</v>
      </c>
      <c r="B2033">
        <v>29</v>
      </c>
      <c r="C2033" s="2">
        <v>75.41</v>
      </c>
      <c r="D2033" s="3">
        <v>6</v>
      </c>
      <c r="E2033" s="4">
        <f>Table1[[#This Row],[PRICEEACH]]*Table1[[#This Row],[QUANTITYORDERED]]</f>
        <v>2186.89</v>
      </c>
      <c r="F2033" s="1">
        <v>37904</v>
      </c>
      <c r="G2033" s="12" t="s">
        <v>2848</v>
      </c>
      <c r="H2033">
        <v>4</v>
      </c>
      <c r="I2033">
        <v>10</v>
      </c>
      <c r="J2033" s="3">
        <v>2003</v>
      </c>
      <c r="K2033" s="3" t="s">
        <v>2849</v>
      </c>
      <c r="L2033">
        <v>76</v>
      </c>
      <c r="M2033" t="s">
        <v>3233</v>
      </c>
      <c r="N2033" t="s">
        <v>3294</v>
      </c>
      <c r="O2033" s="10">
        <v>6505556809</v>
      </c>
      <c r="P2033" t="s">
        <v>3295</v>
      </c>
      <c r="Q2033" t="s">
        <v>2874</v>
      </c>
      <c r="R2033" t="s">
        <v>3500</v>
      </c>
      <c r="S2033" t="s">
        <v>2853</v>
      </c>
      <c r="T2033">
        <v>94217</v>
      </c>
      <c r="U2033" t="s">
        <v>2854</v>
      </c>
      <c r="V2033" t="s">
        <v>2875</v>
      </c>
      <c r="W2033" t="s">
        <v>2876</v>
      </c>
      <c r="X2033" t="s">
        <v>2857</v>
      </c>
    </row>
    <row r="2034" spans="1:24" hidden="1" x14ac:dyDescent="0.25">
      <c r="A2034">
        <v>10168</v>
      </c>
      <c r="B2034">
        <v>31</v>
      </c>
      <c r="C2034" s="2">
        <v>73.61</v>
      </c>
      <c r="D2034" s="3">
        <v>12</v>
      </c>
      <c r="E2034" s="4">
        <f>Table1[[#This Row],[PRICEEACH]]*Table1[[#This Row],[QUANTITYORDERED]]</f>
        <v>2281.91</v>
      </c>
      <c r="F2034" s="1">
        <v>37904</v>
      </c>
      <c r="G2034" s="12" t="s">
        <v>2848</v>
      </c>
      <c r="H2034">
        <v>4</v>
      </c>
      <c r="I2034">
        <v>10</v>
      </c>
      <c r="J2034" s="3">
        <v>2003</v>
      </c>
      <c r="K2034" s="3" t="s">
        <v>3468</v>
      </c>
      <c r="L2034">
        <v>68</v>
      </c>
      <c r="M2034" t="s">
        <v>3262</v>
      </c>
      <c r="N2034" t="s">
        <v>3294</v>
      </c>
      <c r="O2034" s="10">
        <v>6505556809</v>
      </c>
      <c r="P2034" t="s">
        <v>3295</v>
      </c>
      <c r="Q2034" t="s">
        <v>2874</v>
      </c>
      <c r="R2034" t="s">
        <v>3500</v>
      </c>
      <c r="S2034" t="s">
        <v>2853</v>
      </c>
      <c r="T2034">
        <v>94217</v>
      </c>
      <c r="U2034" t="s">
        <v>2854</v>
      </c>
      <c r="V2034" t="s">
        <v>2875</v>
      </c>
      <c r="W2034" t="s">
        <v>2876</v>
      </c>
      <c r="X2034" t="s">
        <v>2857</v>
      </c>
    </row>
    <row r="2035" spans="1:24" hidden="1" x14ac:dyDescent="0.25">
      <c r="A2035">
        <v>10168</v>
      </c>
      <c r="B2035">
        <v>48</v>
      </c>
      <c r="C2035" s="2">
        <v>51.93</v>
      </c>
      <c r="D2035" s="3">
        <v>13</v>
      </c>
      <c r="E2035" s="4">
        <f>Table1[[#This Row],[PRICEEACH]]*Table1[[#This Row],[QUANTITYORDERED]]</f>
        <v>2492.64</v>
      </c>
      <c r="F2035" s="1">
        <v>37904</v>
      </c>
      <c r="G2035" s="12" t="s">
        <v>2848</v>
      </c>
      <c r="H2035">
        <v>4</v>
      </c>
      <c r="I2035">
        <v>10</v>
      </c>
      <c r="J2035" s="3">
        <v>2003</v>
      </c>
      <c r="K2035" s="3" t="s">
        <v>3468</v>
      </c>
      <c r="L2035">
        <v>43</v>
      </c>
      <c r="M2035" t="s">
        <v>3264</v>
      </c>
      <c r="N2035" t="s">
        <v>3294</v>
      </c>
      <c r="O2035" s="10">
        <v>6505556809</v>
      </c>
      <c r="P2035" t="s">
        <v>3295</v>
      </c>
      <c r="Q2035" t="s">
        <v>2874</v>
      </c>
      <c r="R2035" t="s">
        <v>3500</v>
      </c>
      <c r="S2035" t="s">
        <v>2853</v>
      </c>
      <c r="T2035">
        <v>94217</v>
      </c>
      <c r="U2035" t="s">
        <v>2854</v>
      </c>
      <c r="V2035" t="s">
        <v>2875</v>
      </c>
      <c r="W2035" t="s">
        <v>2876</v>
      </c>
      <c r="X2035" t="s">
        <v>2857</v>
      </c>
    </row>
    <row r="2036" spans="1:24" hidden="1" x14ac:dyDescent="0.25">
      <c r="A2036">
        <v>10168</v>
      </c>
      <c r="B2036">
        <v>27</v>
      </c>
      <c r="C2036" s="2">
        <v>100</v>
      </c>
      <c r="D2036" s="3">
        <v>4</v>
      </c>
      <c r="E2036" s="4">
        <f>Table1[[#This Row],[PRICEEACH]]*Table1[[#This Row],[QUANTITYORDERED]]</f>
        <v>2700</v>
      </c>
      <c r="F2036" s="1">
        <v>37904</v>
      </c>
      <c r="G2036" s="12" t="s">
        <v>2848</v>
      </c>
      <c r="H2036">
        <v>4</v>
      </c>
      <c r="I2036">
        <v>10</v>
      </c>
      <c r="J2036" s="3">
        <v>2003</v>
      </c>
      <c r="K2036" s="3" t="s">
        <v>2849</v>
      </c>
      <c r="L2036">
        <v>118</v>
      </c>
      <c r="M2036" t="s">
        <v>3023</v>
      </c>
      <c r="N2036" t="s">
        <v>3294</v>
      </c>
      <c r="O2036" s="10">
        <v>6505556809</v>
      </c>
      <c r="P2036" t="s">
        <v>3295</v>
      </c>
      <c r="Q2036" t="s">
        <v>2874</v>
      </c>
      <c r="R2036" t="s">
        <v>3500</v>
      </c>
      <c r="S2036" t="s">
        <v>2853</v>
      </c>
      <c r="T2036">
        <v>94217</v>
      </c>
      <c r="U2036" t="s">
        <v>2854</v>
      </c>
      <c r="V2036" t="s">
        <v>2875</v>
      </c>
      <c r="W2036" t="s">
        <v>2876</v>
      </c>
      <c r="X2036" t="s">
        <v>2867</v>
      </c>
    </row>
    <row r="2037" spans="1:24" hidden="1" x14ac:dyDescent="0.25">
      <c r="A2037">
        <v>10168</v>
      </c>
      <c r="B2037">
        <v>28</v>
      </c>
      <c r="C2037" s="2">
        <v>98.65</v>
      </c>
      <c r="D2037" s="3">
        <v>14</v>
      </c>
      <c r="E2037" s="4">
        <f>Table1[[#This Row],[PRICEEACH]]*Table1[[#This Row],[QUANTITYORDERED]]</f>
        <v>2762.2000000000003</v>
      </c>
      <c r="F2037" s="1">
        <v>37904</v>
      </c>
      <c r="G2037" s="12" t="s">
        <v>2848</v>
      </c>
      <c r="H2037">
        <v>4</v>
      </c>
      <c r="I2037">
        <v>10</v>
      </c>
      <c r="J2037" s="3">
        <v>2003</v>
      </c>
      <c r="K2037" s="3" t="s">
        <v>3181</v>
      </c>
      <c r="L2037">
        <v>91</v>
      </c>
      <c r="M2037" t="s">
        <v>3269</v>
      </c>
      <c r="N2037" t="s">
        <v>3294</v>
      </c>
      <c r="O2037" s="10">
        <v>6505556809</v>
      </c>
      <c r="P2037" t="s">
        <v>3295</v>
      </c>
      <c r="Q2037" t="s">
        <v>2874</v>
      </c>
      <c r="R2037" t="s">
        <v>3500</v>
      </c>
      <c r="S2037" t="s">
        <v>2853</v>
      </c>
      <c r="T2037">
        <v>94217</v>
      </c>
      <c r="U2037" t="s">
        <v>2854</v>
      </c>
      <c r="V2037" t="s">
        <v>2875</v>
      </c>
      <c r="W2037" t="s">
        <v>2876</v>
      </c>
      <c r="X2037" t="s">
        <v>2857</v>
      </c>
    </row>
    <row r="2038" spans="1:24" hidden="1" x14ac:dyDescent="0.25">
      <c r="A2038">
        <v>10168</v>
      </c>
      <c r="B2038">
        <v>28</v>
      </c>
      <c r="C2038" s="2">
        <v>100</v>
      </c>
      <c r="D2038" s="3">
        <v>7</v>
      </c>
      <c r="E2038" s="4">
        <f>Table1[[#This Row],[PRICEEACH]]*Table1[[#This Row],[QUANTITYORDERED]]</f>
        <v>2800</v>
      </c>
      <c r="F2038" s="1">
        <v>37904</v>
      </c>
      <c r="G2038" s="12" t="s">
        <v>2848</v>
      </c>
      <c r="H2038">
        <v>4</v>
      </c>
      <c r="I2038">
        <v>10</v>
      </c>
      <c r="J2038" s="3">
        <v>2003</v>
      </c>
      <c r="K2038" s="3" t="s">
        <v>2849</v>
      </c>
      <c r="L2038">
        <v>99</v>
      </c>
      <c r="M2038" t="s">
        <v>3257</v>
      </c>
      <c r="N2038" t="s">
        <v>3294</v>
      </c>
      <c r="O2038" s="10">
        <v>6505556809</v>
      </c>
      <c r="P2038" t="s">
        <v>3295</v>
      </c>
      <c r="Q2038" t="s">
        <v>2874</v>
      </c>
      <c r="R2038" t="s">
        <v>3500</v>
      </c>
      <c r="S2038" t="s">
        <v>2853</v>
      </c>
      <c r="T2038">
        <v>94217</v>
      </c>
      <c r="U2038" t="s">
        <v>2854</v>
      </c>
      <c r="V2038" t="s">
        <v>2875</v>
      </c>
      <c r="W2038" t="s">
        <v>2876</v>
      </c>
      <c r="X2038" t="s">
        <v>2867</v>
      </c>
    </row>
    <row r="2039" spans="1:24" hidden="1" x14ac:dyDescent="0.25">
      <c r="A2039">
        <v>10168</v>
      </c>
      <c r="B2039">
        <v>46</v>
      </c>
      <c r="C2039" s="2">
        <v>61.18</v>
      </c>
      <c r="D2039" s="3">
        <v>5</v>
      </c>
      <c r="E2039" s="4">
        <f>Table1[[#This Row],[PRICEEACH]]*Table1[[#This Row],[QUANTITYORDERED]]</f>
        <v>2814.28</v>
      </c>
      <c r="F2039" s="1">
        <v>37904</v>
      </c>
      <c r="G2039" s="12" t="s">
        <v>2848</v>
      </c>
      <c r="H2039">
        <v>4</v>
      </c>
      <c r="I2039">
        <v>10</v>
      </c>
      <c r="J2039" s="3">
        <v>2003</v>
      </c>
      <c r="K2039" s="3" t="s">
        <v>2849</v>
      </c>
      <c r="L2039">
        <v>60</v>
      </c>
      <c r="M2039" t="s">
        <v>3202</v>
      </c>
      <c r="N2039" t="s">
        <v>3294</v>
      </c>
      <c r="O2039" s="10">
        <v>6505556809</v>
      </c>
      <c r="P2039" t="s">
        <v>3295</v>
      </c>
      <c r="Q2039" t="s">
        <v>2874</v>
      </c>
      <c r="R2039" t="s">
        <v>3500</v>
      </c>
      <c r="S2039" t="s">
        <v>2853</v>
      </c>
      <c r="T2039">
        <v>94217</v>
      </c>
      <c r="U2039" t="s">
        <v>2854</v>
      </c>
      <c r="V2039" t="s">
        <v>2875</v>
      </c>
      <c r="W2039" t="s">
        <v>2876</v>
      </c>
      <c r="X2039" t="s">
        <v>2857</v>
      </c>
    </row>
    <row r="2040" spans="1:24" hidden="1" x14ac:dyDescent="0.25">
      <c r="A2040">
        <v>10168</v>
      </c>
      <c r="B2040">
        <v>31</v>
      </c>
      <c r="C2040" s="2">
        <v>100</v>
      </c>
      <c r="D2040" s="3">
        <v>16</v>
      </c>
      <c r="E2040" s="4">
        <f>Table1[[#This Row],[PRICEEACH]]*Table1[[#This Row],[QUANTITYORDERED]]</f>
        <v>3100</v>
      </c>
      <c r="F2040" s="1">
        <v>37904</v>
      </c>
      <c r="G2040" s="12" t="s">
        <v>2848</v>
      </c>
      <c r="H2040">
        <v>4</v>
      </c>
      <c r="I2040">
        <v>10</v>
      </c>
      <c r="J2040" s="3">
        <v>2003</v>
      </c>
      <c r="K2040" s="3" t="s">
        <v>3181</v>
      </c>
      <c r="L2040">
        <v>99</v>
      </c>
      <c r="M2040" t="s">
        <v>3272</v>
      </c>
      <c r="N2040" t="s">
        <v>3294</v>
      </c>
      <c r="O2040" s="10">
        <v>6505556809</v>
      </c>
      <c r="P2040" t="s">
        <v>3295</v>
      </c>
      <c r="Q2040" t="s">
        <v>2874</v>
      </c>
      <c r="R2040" t="s">
        <v>3500</v>
      </c>
      <c r="S2040" t="s">
        <v>2853</v>
      </c>
      <c r="T2040">
        <v>94217</v>
      </c>
      <c r="U2040" t="s">
        <v>2854</v>
      </c>
      <c r="V2040" t="s">
        <v>2875</v>
      </c>
      <c r="W2040" t="s">
        <v>2876</v>
      </c>
      <c r="X2040" t="s">
        <v>2867</v>
      </c>
    </row>
    <row r="2041" spans="1:24" hidden="1" x14ac:dyDescent="0.25">
      <c r="A2041">
        <v>10168</v>
      </c>
      <c r="B2041">
        <v>39</v>
      </c>
      <c r="C2041" s="2">
        <v>82.91</v>
      </c>
      <c r="D2041" s="3">
        <v>17</v>
      </c>
      <c r="E2041" s="4">
        <f>Table1[[#This Row],[PRICEEACH]]*Table1[[#This Row],[QUANTITYORDERED]]</f>
        <v>3233.49</v>
      </c>
      <c r="F2041" s="1">
        <v>37904</v>
      </c>
      <c r="G2041" s="12" t="s">
        <v>2848</v>
      </c>
      <c r="H2041">
        <v>4</v>
      </c>
      <c r="I2041">
        <v>10</v>
      </c>
      <c r="J2041" s="3">
        <v>2003</v>
      </c>
      <c r="K2041" s="3" t="s">
        <v>3181</v>
      </c>
      <c r="L2041">
        <v>74</v>
      </c>
      <c r="M2041" t="s">
        <v>3279</v>
      </c>
      <c r="N2041" t="s">
        <v>3294</v>
      </c>
      <c r="O2041" s="10">
        <v>6505556809</v>
      </c>
      <c r="P2041" t="s">
        <v>3295</v>
      </c>
      <c r="Q2041" t="s">
        <v>2874</v>
      </c>
      <c r="R2041" t="s">
        <v>3500</v>
      </c>
      <c r="S2041" t="s">
        <v>2853</v>
      </c>
      <c r="T2041">
        <v>94217</v>
      </c>
      <c r="U2041" t="s">
        <v>2854</v>
      </c>
      <c r="V2041" t="s">
        <v>2875</v>
      </c>
      <c r="W2041" t="s">
        <v>2876</v>
      </c>
      <c r="X2041" t="s">
        <v>2867</v>
      </c>
    </row>
    <row r="2042" spans="1:24" hidden="1" x14ac:dyDescent="0.25">
      <c r="A2042">
        <v>10168</v>
      </c>
      <c r="B2042">
        <v>36</v>
      </c>
      <c r="C2042" s="2">
        <v>96.66</v>
      </c>
      <c r="D2042" s="3">
        <v>1</v>
      </c>
      <c r="E2042" s="4">
        <f>Table1[[#This Row],[PRICEEACH]]*Table1[[#This Row],[QUANTITYORDERED]]</f>
        <v>3479.7599999999998</v>
      </c>
      <c r="F2042" s="1">
        <v>37904</v>
      </c>
      <c r="G2042" s="12" t="s">
        <v>2848</v>
      </c>
      <c r="H2042">
        <v>4</v>
      </c>
      <c r="I2042">
        <v>10</v>
      </c>
      <c r="J2042" s="3">
        <v>2003</v>
      </c>
      <c r="K2042" s="3" t="s">
        <v>2849</v>
      </c>
      <c r="L2042">
        <v>95</v>
      </c>
      <c r="M2042" t="s">
        <v>2850</v>
      </c>
      <c r="N2042" t="s">
        <v>3294</v>
      </c>
      <c r="O2042" s="10">
        <v>6505556809</v>
      </c>
      <c r="P2042" t="s">
        <v>3295</v>
      </c>
      <c r="Q2042" t="s">
        <v>2874</v>
      </c>
      <c r="R2042" t="s">
        <v>3500</v>
      </c>
      <c r="S2042" t="s">
        <v>2853</v>
      </c>
      <c r="T2042">
        <v>94217</v>
      </c>
      <c r="U2042" t="s">
        <v>2854</v>
      </c>
      <c r="V2042" t="s">
        <v>2875</v>
      </c>
      <c r="W2042" t="s">
        <v>2876</v>
      </c>
      <c r="X2042" t="s">
        <v>2867</v>
      </c>
    </row>
    <row r="2043" spans="1:24" hidden="1" x14ac:dyDescent="0.25">
      <c r="A2043">
        <v>10168</v>
      </c>
      <c r="B2043">
        <v>36</v>
      </c>
      <c r="C2043" s="2">
        <v>100</v>
      </c>
      <c r="D2043" s="3">
        <v>8</v>
      </c>
      <c r="E2043" s="4">
        <f>Table1[[#This Row],[PRICEEACH]]*Table1[[#This Row],[QUANTITYORDERED]]</f>
        <v>3600</v>
      </c>
      <c r="F2043" s="1">
        <v>37904</v>
      </c>
      <c r="G2043" s="12" t="s">
        <v>2848</v>
      </c>
      <c r="H2043">
        <v>4</v>
      </c>
      <c r="I2043">
        <v>10</v>
      </c>
      <c r="J2043" s="3">
        <v>2003</v>
      </c>
      <c r="K2043" s="3" t="s">
        <v>3181</v>
      </c>
      <c r="L2043">
        <v>118</v>
      </c>
      <c r="M2043" t="s">
        <v>3275</v>
      </c>
      <c r="N2043" t="s">
        <v>3294</v>
      </c>
      <c r="O2043" s="10">
        <v>6505556809</v>
      </c>
      <c r="P2043" t="s">
        <v>3295</v>
      </c>
      <c r="Q2043" t="s">
        <v>2874</v>
      </c>
      <c r="R2043" t="s">
        <v>3500</v>
      </c>
      <c r="S2043" t="s">
        <v>2853</v>
      </c>
      <c r="T2043">
        <v>94217</v>
      </c>
      <c r="U2043" t="s">
        <v>2854</v>
      </c>
      <c r="V2043" t="s">
        <v>2875</v>
      </c>
      <c r="W2043" t="s">
        <v>2876</v>
      </c>
      <c r="X2043" t="s">
        <v>2867</v>
      </c>
    </row>
    <row r="2044" spans="1:24" hidden="1" x14ac:dyDescent="0.25">
      <c r="A2044">
        <v>10168</v>
      </c>
      <c r="B2044">
        <v>48</v>
      </c>
      <c r="C2044" s="2">
        <v>78.25</v>
      </c>
      <c r="D2044" s="3">
        <v>10</v>
      </c>
      <c r="E2044" s="4">
        <f>Table1[[#This Row],[PRICEEACH]]*Table1[[#This Row],[QUANTITYORDERED]]</f>
        <v>3756</v>
      </c>
      <c r="F2044" s="1">
        <v>37904</v>
      </c>
      <c r="G2044" s="12" t="s">
        <v>2848</v>
      </c>
      <c r="H2044">
        <v>4</v>
      </c>
      <c r="I2044">
        <v>10</v>
      </c>
      <c r="J2044" s="3">
        <v>2003</v>
      </c>
      <c r="K2044" s="3" t="s">
        <v>3181</v>
      </c>
      <c r="L2044">
        <v>72</v>
      </c>
      <c r="M2044" t="s">
        <v>3254</v>
      </c>
      <c r="N2044" t="s">
        <v>3294</v>
      </c>
      <c r="O2044" s="10">
        <v>6505556809</v>
      </c>
      <c r="P2044" t="s">
        <v>3295</v>
      </c>
      <c r="Q2044" t="s">
        <v>2874</v>
      </c>
      <c r="R2044" t="s">
        <v>3500</v>
      </c>
      <c r="S2044" t="s">
        <v>2853</v>
      </c>
      <c r="T2044">
        <v>94217</v>
      </c>
      <c r="U2044" t="s">
        <v>2854</v>
      </c>
      <c r="V2044" t="s">
        <v>2875</v>
      </c>
      <c r="W2044" t="s">
        <v>2876</v>
      </c>
      <c r="X2044" t="s">
        <v>2867</v>
      </c>
    </row>
    <row r="2045" spans="1:24" hidden="1" x14ac:dyDescent="0.25">
      <c r="A2045">
        <v>10168</v>
      </c>
      <c r="B2045">
        <v>48</v>
      </c>
      <c r="C2045" s="2">
        <v>96</v>
      </c>
      <c r="D2045" s="3">
        <v>15</v>
      </c>
      <c r="E2045" s="4">
        <f>Table1[[#This Row],[PRICEEACH]]*Table1[[#This Row],[QUANTITYORDERED]]</f>
        <v>4608</v>
      </c>
      <c r="F2045" s="1">
        <v>37904</v>
      </c>
      <c r="G2045" s="12" t="s">
        <v>2848</v>
      </c>
      <c r="H2045">
        <v>4</v>
      </c>
      <c r="I2045">
        <v>10</v>
      </c>
      <c r="J2045" s="3">
        <v>2003</v>
      </c>
      <c r="K2045" s="3" t="s">
        <v>3181</v>
      </c>
      <c r="L2045">
        <v>80</v>
      </c>
      <c r="M2045" t="s">
        <v>3276</v>
      </c>
      <c r="N2045" t="s">
        <v>3294</v>
      </c>
      <c r="O2045" s="10">
        <v>6505556809</v>
      </c>
      <c r="P2045" t="s">
        <v>3295</v>
      </c>
      <c r="Q2045" t="s">
        <v>2874</v>
      </c>
      <c r="R2045" t="s">
        <v>3500</v>
      </c>
      <c r="S2045" t="s">
        <v>2853</v>
      </c>
      <c r="T2045">
        <v>94217</v>
      </c>
      <c r="U2045" t="s">
        <v>2854</v>
      </c>
      <c r="V2045" t="s">
        <v>2875</v>
      </c>
      <c r="W2045" t="s">
        <v>2876</v>
      </c>
      <c r="X2045" t="s">
        <v>2867</v>
      </c>
    </row>
    <row r="2046" spans="1:24" hidden="1" x14ac:dyDescent="0.25">
      <c r="A2046">
        <v>10168</v>
      </c>
      <c r="B2046">
        <v>49</v>
      </c>
      <c r="C2046" s="2">
        <v>100</v>
      </c>
      <c r="D2046" s="3">
        <v>11</v>
      </c>
      <c r="E2046" s="4">
        <f>Table1[[#This Row],[PRICEEACH]]*Table1[[#This Row],[QUANTITYORDERED]]</f>
        <v>4900</v>
      </c>
      <c r="F2046" s="1">
        <v>37904</v>
      </c>
      <c r="G2046" s="12" t="s">
        <v>2848</v>
      </c>
      <c r="H2046">
        <v>4</v>
      </c>
      <c r="I2046">
        <v>10</v>
      </c>
      <c r="J2046" s="3">
        <v>2003</v>
      </c>
      <c r="K2046" s="3" t="s">
        <v>3181</v>
      </c>
      <c r="L2046">
        <v>109</v>
      </c>
      <c r="M2046" t="s">
        <v>3231</v>
      </c>
      <c r="N2046" t="s">
        <v>3294</v>
      </c>
      <c r="O2046" s="10">
        <v>6505556809</v>
      </c>
      <c r="P2046" t="s">
        <v>3295</v>
      </c>
      <c r="Q2046" t="s">
        <v>2874</v>
      </c>
      <c r="R2046" t="s">
        <v>3500</v>
      </c>
      <c r="S2046" t="s">
        <v>2853</v>
      </c>
      <c r="T2046">
        <v>94217</v>
      </c>
      <c r="U2046" t="s">
        <v>2854</v>
      </c>
      <c r="V2046" t="s">
        <v>2875</v>
      </c>
      <c r="W2046" t="s">
        <v>2876</v>
      </c>
      <c r="X2046" t="s">
        <v>2867</v>
      </c>
    </row>
    <row r="2047" spans="1:24" hidden="1" x14ac:dyDescent="0.25">
      <c r="A2047">
        <v>10168</v>
      </c>
      <c r="B2047">
        <v>50</v>
      </c>
      <c r="C2047" s="2">
        <v>100</v>
      </c>
      <c r="D2047" s="3">
        <v>2</v>
      </c>
      <c r="E2047" s="4">
        <f>Table1[[#This Row],[PRICEEACH]]*Table1[[#This Row],[QUANTITYORDERED]]</f>
        <v>5000</v>
      </c>
      <c r="F2047" s="1">
        <v>37904</v>
      </c>
      <c r="G2047" s="12" t="s">
        <v>2848</v>
      </c>
      <c r="H2047">
        <v>4</v>
      </c>
      <c r="I2047">
        <v>10</v>
      </c>
      <c r="J2047" s="3">
        <v>2003</v>
      </c>
      <c r="K2047" s="3" t="s">
        <v>2849</v>
      </c>
      <c r="L2047">
        <v>112</v>
      </c>
      <c r="M2047" t="s">
        <v>3229</v>
      </c>
      <c r="N2047" t="s">
        <v>3294</v>
      </c>
      <c r="O2047" s="10">
        <v>6505556809</v>
      </c>
      <c r="P2047" t="s">
        <v>3295</v>
      </c>
      <c r="Q2047" t="s">
        <v>2874</v>
      </c>
      <c r="R2047" t="s">
        <v>3500</v>
      </c>
      <c r="S2047" t="s">
        <v>2853</v>
      </c>
      <c r="T2047">
        <v>94217</v>
      </c>
      <c r="U2047" t="s">
        <v>2854</v>
      </c>
      <c r="V2047" t="s">
        <v>2875</v>
      </c>
      <c r="W2047" t="s">
        <v>2876</v>
      </c>
      <c r="X2047" t="s">
        <v>2867</v>
      </c>
    </row>
    <row r="2048" spans="1:24" hidden="1" x14ac:dyDescent="0.25">
      <c r="A2048">
        <v>10169</v>
      </c>
      <c r="B2048">
        <v>26</v>
      </c>
      <c r="C2048" s="2">
        <v>39.83</v>
      </c>
      <c r="D2048" s="3">
        <v>9</v>
      </c>
      <c r="E2048" s="4">
        <f>Table1[[#This Row],[PRICEEACH]]*Table1[[#This Row],[QUANTITYORDERED]]</f>
        <v>1035.58</v>
      </c>
      <c r="F2048" s="1">
        <v>37936</v>
      </c>
      <c r="G2048" s="12" t="s">
        <v>2848</v>
      </c>
      <c r="H2048">
        <v>4</v>
      </c>
      <c r="I2048">
        <v>11</v>
      </c>
      <c r="J2048" s="3">
        <v>2003</v>
      </c>
      <c r="K2048" s="3" t="s">
        <v>2849</v>
      </c>
      <c r="L2048">
        <v>40</v>
      </c>
      <c r="M2048" t="s">
        <v>3258</v>
      </c>
      <c r="N2048" t="s">
        <v>3016</v>
      </c>
      <c r="O2048" s="11">
        <v>299368555</v>
      </c>
      <c r="P2048" t="s">
        <v>3368</v>
      </c>
      <c r="Q2048" t="s">
        <v>3369</v>
      </c>
      <c r="R2048" t="s">
        <v>2934</v>
      </c>
      <c r="S2048" t="s">
        <v>2894</v>
      </c>
      <c r="T2048">
        <v>2060</v>
      </c>
      <c r="U2048" t="s">
        <v>2895</v>
      </c>
      <c r="V2048" t="s">
        <v>3017</v>
      </c>
      <c r="W2048" t="s">
        <v>3018</v>
      </c>
      <c r="X2048" t="s">
        <v>2857</v>
      </c>
    </row>
    <row r="2049" spans="1:24" hidden="1" x14ac:dyDescent="0.25">
      <c r="A2049">
        <v>10169</v>
      </c>
      <c r="B2049">
        <v>34</v>
      </c>
      <c r="C2049" s="2">
        <v>50.21</v>
      </c>
      <c r="D2049" s="3">
        <v>1</v>
      </c>
      <c r="E2049" s="4">
        <f>Table1[[#This Row],[PRICEEACH]]*Table1[[#This Row],[QUANTITYORDERED]]</f>
        <v>1707.14</v>
      </c>
      <c r="F2049" s="1">
        <v>37936</v>
      </c>
      <c r="G2049" s="12" t="s">
        <v>2848</v>
      </c>
      <c r="H2049">
        <v>4</v>
      </c>
      <c r="I2049">
        <v>11</v>
      </c>
      <c r="J2049" s="3">
        <v>2003</v>
      </c>
      <c r="K2049" s="3" t="s">
        <v>3331</v>
      </c>
      <c r="L2049">
        <v>61</v>
      </c>
      <c r="M2049" t="s">
        <v>3245</v>
      </c>
      <c r="N2049" t="s">
        <v>3016</v>
      </c>
      <c r="O2049" s="11">
        <v>299368555</v>
      </c>
      <c r="P2049" t="s">
        <v>3368</v>
      </c>
      <c r="Q2049" t="s">
        <v>3369</v>
      </c>
      <c r="R2049" t="s">
        <v>2934</v>
      </c>
      <c r="S2049" t="s">
        <v>2894</v>
      </c>
      <c r="T2049">
        <v>2060</v>
      </c>
      <c r="U2049" t="s">
        <v>2895</v>
      </c>
      <c r="V2049" t="s">
        <v>3017</v>
      </c>
      <c r="W2049" t="s">
        <v>3018</v>
      </c>
      <c r="X2049" t="s">
        <v>2857</v>
      </c>
    </row>
    <row r="2050" spans="1:24" hidden="1" x14ac:dyDescent="0.25">
      <c r="A2050">
        <v>10169</v>
      </c>
      <c r="B2050">
        <v>32</v>
      </c>
      <c r="C2050" s="2">
        <v>70.760000000000005</v>
      </c>
      <c r="D2050" s="3">
        <v>5</v>
      </c>
      <c r="E2050" s="4">
        <f>Table1[[#This Row],[PRICEEACH]]*Table1[[#This Row],[QUANTITYORDERED]]</f>
        <v>2264.3200000000002</v>
      </c>
      <c r="F2050" s="1">
        <v>37936</v>
      </c>
      <c r="G2050" s="12" t="s">
        <v>2848</v>
      </c>
      <c r="H2050">
        <v>4</v>
      </c>
      <c r="I2050">
        <v>11</v>
      </c>
      <c r="J2050" s="3">
        <v>2003</v>
      </c>
      <c r="K2050" s="3" t="s">
        <v>3331</v>
      </c>
      <c r="L2050">
        <v>80</v>
      </c>
      <c r="M2050" t="s">
        <v>3214</v>
      </c>
      <c r="N2050" t="s">
        <v>3016</v>
      </c>
      <c r="O2050" s="11">
        <v>299368555</v>
      </c>
      <c r="P2050" t="s">
        <v>3368</v>
      </c>
      <c r="Q2050" t="s">
        <v>3369</v>
      </c>
      <c r="R2050" t="s">
        <v>2934</v>
      </c>
      <c r="S2050" t="s">
        <v>2894</v>
      </c>
      <c r="T2050">
        <v>2060</v>
      </c>
      <c r="U2050" t="s">
        <v>2895</v>
      </c>
      <c r="V2050" t="s">
        <v>3017</v>
      </c>
      <c r="W2050" t="s">
        <v>3018</v>
      </c>
      <c r="X2050" t="s">
        <v>2857</v>
      </c>
    </row>
    <row r="2051" spans="1:24" hidden="1" x14ac:dyDescent="0.25">
      <c r="A2051">
        <v>10169</v>
      </c>
      <c r="B2051">
        <v>24</v>
      </c>
      <c r="C2051" s="2">
        <v>94.58</v>
      </c>
      <c r="D2051" s="3">
        <v>6</v>
      </c>
      <c r="E2051" s="4">
        <f>Table1[[#This Row],[PRICEEACH]]*Table1[[#This Row],[QUANTITYORDERED]]</f>
        <v>2269.92</v>
      </c>
      <c r="F2051" s="1">
        <v>37936</v>
      </c>
      <c r="G2051" s="12" t="s">
        <v>2848</v>
      </c>
      <c r="H2051">
        <v>4</v>
      </c>
      <c r="I2051">
        <v>11</v>
      </c>
      <c r="J2051" s="3">
        <v>2003</v>
      </c>
      <c r="K2051" s="3" t="s">
        <v>3331</v>
      </c>
      <c r="L2051">
        <v>80</v>
      </c>
      <c r="M2051" t="s">
        <v>3255</v>
      </c>
      <c r="N2051" t="s">
        <v>3016</v>
      </c>
      <c r="O2051" s="11">
        <v>299368555</v>
      </c>
      <c r="P2051" t="s">
        <v>3368</v>
      </c>
      <c r="Q2051" t="s">
        <v>3369</v>
      </c>
      <c r="R2051" t="s">
        <v>2934</v>
      </c>
      <c r="S2051" t="s">
        <v>2894</v>
      </c>
      <c r="T2051">
        <v>2060</v>
      </c>
      <c r="U2051" t="s">
        <v>2895</v>
      </c>
      <c r="V2051" t="s">
        <v>3017</v>
      </c>
      <c r="W2051" t="s">
        <v>3018</v>
      </c>
      <c r="X2051" t="s">
        <v>2857</v>
      </c>
    </row>
    <row r="2052" spans="1:24" hidden="1" x14ac:dyDescent="0.25">
      <c r="A2052">
        <v>10169</v>
      </c>
      <c r="B2052">
        <v>36</v>
      </c>
      <c r="C2052" s="2">
        <v>63.84</v>
      </c>
      <c r="D2052" s="3">
        <v>3</v>
      </c>
      <c r="E2052" s="4">
        <f>Table1[[#This Row],[PRICEEACH]]*Table1[[#This Row],[QUANTITYORDERED]]</f>
        <v>2298.2400000000002</v>
      </c>
      <c r="F2052" s="1">
        <v>37936</v>
      </c>
      <c r="G2052" s="12" t="s">
        <v>2848</v>
      </c>
      <c r="H2052">
        <v>4</v>
      </c>
      <c r="I2052">
        <v>11</v>
      </c>
      <c r="J2052" s="3">
        <v>2003</v>
      </c>
      <c r="K2052" s="3" t="s">
        <v>3331</v>
      </c>
      <c r="L2052">
        <v>79</v>
      </c>
      <c r="M2052" t="s">
        <v>3149</v>
      </c>
      <c r="N2052" t="s">
        <v>3016</v>
      </c>
      <c r="O2052" s="11">
        <v>299368555</v>
      </c>
      <c r="P2052" t="s">
        <v>3368</v>
      </c>
      <c r="Q2052" t="s">
        <v>3369</v>
      </c>
      <c r="R2052" t="s">
        <v>2934</v>
      </c>
      <c r="S2052" t="s">
        <v>2894</v>
      </c>
      <c r="T2052">
        <v>2060</v>
      </c>
      <c r="U2052" t="s">
        <v>2895</v>
      </c>
      <c r="V2052" t="s">
        <v>3017</v>
      </c>
      <c r="W2052" t="s">
        <v>3018</v>
      </c>
      <c r="X2052" t="s">
        <v>2857</v>
      </c>
    </row>
    <row r="2053" spans="1:24" hidden="1" x14ac:dyDescent="0.25">
      <c r="A2053">
        <v>10169</v>
      </c>
      <c r="B2053">
        <v>38</v>
      </c>
      <c r="C2053" s="2">
        <v>68.39</v>
      </c>
      <c r="D2053" s="3">
        <v>8</v>
      </c>
      <c r="E2053" s="4">
        <f>Table1[[#This Row],[PRICEEACH]]*Table1[[#This Row],[QUANTITYORDERED]]</f>
        <v>2598.8200000000002</v>
      </c>
      <c r="F2053" s="1">
        <v>37936</v>
      </c>
      <c r="G2053" s="12" t="s">
        <v>2848</v>
      </c>
      <c r="H2053">
        <v>4</v>
      </c>
      <c r="I2053">
        <v>11</v>
      </c>
      <c r="J2053" s="3">
        <v>2003</v>
      </c>
      <c r="K2053" s="3" t="s">
        <v>2849</v>
      </c>
      <c r="L2053">
        <v>62</v>
      </c>
      <c r="M2053" t="s">
        <v>3218</v>
      </c>
      <c r="N2053" t="s">
        <v>3016</v>
      </c>
      <c r="O2053" s="11">
        <v>299368555</v>
      </c>
      <c r="P2053" t="s">
        <v>3368</v>
      </c>
      <c r="Q2053" t="s">
        <v>3369</v>
      </c>
      <c r="R2053" t="s">
        <v>2934</v>
      </c>
      <c r="S2053" t="s">
        <v>2894</v>
      </c>
      <c r="T2053">
        <v>2060</v>
      </c>
      <c r="U2053" t="s">
        <v>2895</v>
      </c>
      <c r="V2053" t="s">
        <v>3017</v>
      </c>
      <c r="W2053" t="s">
        <v>3018</v>
      </c>
      <c r="X2053" t="s">
        <v>2857</v>
      </c>
    </row>
    <row r="2054" spans="1:24" hidden="1" x14ac:dyDescent="0.25">
      <c r="A2054">
        <v>10169</v>
      </c>
      <c r="B2054">
        <v>38</v>
      </c>
      <c r="C2054" s="2">
        <v>74.11</v>
      </c>
      <c r="D2054" s="3">
        <v>11</v>
      </c>
      <c r="E2054" s="4">
        <f>Table1[[#This Row],[PRICEEACH]]*Table1[[#This Row],[QUANTITYORDERED]]</f>
        <v>2816.18</v>
      </c>
      <c r="F2054" s="1">
        <v>37936</v>
      </c>
      <c r="G2054" s="12" t="s">
        <v>2848</v>
      </c>
      <c r="H2054">
        <v>4</v>
      </c>
      <c r="I2054">
        <v>11</v>
      </c>
      <c r="J2054" s="3">
        <v>2003</v>
      </c>
      <c r="K2054" s="3" t="s">
        <v>2849</v>
      </c>
      <c r="L2054">
        <v>69</v>
      </c>
      <c r="M2054" t="s">
        <v>3237</v>
      </c>
      <c r="N2054" t="s">
        <v>3016</v>
      </c>
      <c r="O2054" s="11">
        <v>299368555</v>
      </c>
      <c r="P2054" t="s">
        <v>3368</v>
      </c>
      <c r="Q2054" t="s">
        <v>3369</v>
      </c>
      <c r="R2054" t="s">
        <v>2934</v>
      </c>
      <c r="S2054" t="s">
        <v>2894</v>
      </c>
      <c r="T2054">
        <v>2060</v>
      </c>
      <c r="U2054" t="s">
        <v>2895</v>
      </c>
      <c r="V2054" t="s">
        <v>3017</v>
      </c>
      <c r="W2054" t="s">
        <v>3018</v>
      </c>
      <c r="X2054" t="s">
        <v>2857</v>
      </c>
    </row>
    <row r="2055" spans="1:24" hidden="1" x14ac:dyDescent="0.25">
      <c r="A2055">
        <v>10169</v>
      </c>
      <c r="B2055">
        <v>30</v>
      </c>
      <c r="C2055" s="2">
        <v>100</v>
      </c>
      <c r="D2055" s="3">
        <v>2</v>
      </c>
      <c r="E2055" s="4">
        <f>Table1[[#This Row],[PRICEEACH]]*Table1[[#This Row],[QUANTITYORDERED]]</f>
        <v>3000</v>
      </c>
      <c r="F2055" s="1">
        <v>37936</v>
      </c>
      <c r="G2055" s="12" t="s">
        <v>2848</v>
      </c>
      <c r="H2055">
        <v>4</v>
      </c>
      <c r="I2055">
        <v>11</v>
      </c>
      <c r="J2055" s="3">
        <v>2003</v>
      </c>
      <c r="K2055" s="3" t="s">
        <v>3331</v>
      </c>
      <c r="L2055">
        <v>194</v>
      </c>
      <c r="M2055" t="s">
        <v>3092</v>
      </c>
      <c r="N2055" t="s">
        <v>3016</v>
      </c>
      <c r="O2055" s="11">
        <v>299368555</v>
      </c>
      <c r="P2055" t="s">
        <v>3368</v>
      </c>
      <c r="Q2055" t="s">
        <v>3369</v>
      </c>
      <c r="R2055" t="s">
        <v>2934</v>
      </c>
      <c r="S2055" t="s">
        <v>2894</v>
      </c>
      <c r="T2055">
        <v>2060</v>
      </c>
      <c r="U2055" t="s">
        <v>2895</v>
      </c>
      <c r="V2055" t="s">
        <v>3017</v>
      </c>
      <c r="W2055" t="s">
        <v>3018</v>
      </c>
      <c r="X2055" t="s">
        <v>2867</v>
      </c>
    </row>
    <row r="2056" spans="1:24" hidden="1" x14ac:dyDescent="0.25">
      <c r="A2056">
        <v>10169</v>
      </c>
      <c r="B2056">
        <v>33</v>
      </c>
      <c r="C2056" s="2">
        <v>100</v>
      </c>
      <c r="D2056" s="3">
        <v>7</v>
      </c>
      <c r="E2056" s="4">
        <f>Table1[[#This Row],[PRICEEACH]]*Table1[[#This Row],[QUANTITYORDERED]]</f>
        <v>3300</v>
      </c>
      <c r="F2056" s="1">
        <v>37936</v>
      </c>
      <c r="G2056" s="12" t="s">
        <v>2848</v>
      </c>
      <c r="H2056">
        <v>4</v>
      </c>
      <c r="I2056">
        <v>11</v>
      </c>
      <c r="J2056" s="3">
        <v>2003</v>
      </c>
      <c r="K2056" s="3" t="s">
        <v>3331</v>
      </c>
      <c r="L2056">
        <v>148</v>
      </c>
      <c r="M2056" t="s">
        <v>3225</v>
      </c>
      <c r="N2056" t="s">
        <v>3016</v>
      </c>
      <c r="O2056" s="11">
        <v>299368555</v>
      </c>
      <c r="P2056" t="s">
        <v>3368</v>
      </c>
      <c r="Q2056" t="s">
        <v>3369</v>
      </c>
      <c r="R2056" t="s">
        <v>2934</v>
      </c>
      <c r="S2056" t="s">
        <v>2894</v>
      </c>
      <c r="T2056">
        <v>2060</v>
      </c>
      <c r="U2056" t="s">
        <v>2895</v>
      </c>
      <c r="V2056" t="s">
        <v>3017</v>
      </c>
      <c r="W2056" t="s">
        <v>3018</v>
      </c>
      <c r="X2056" t="s">
        <v>2867</v>
      </c>
    </row>
    <row r="2057" spans="1:24" hidden="1" x14ac:dyDescent="0.25">
      <c r="A2057">
        <v>10169</v>
      </c>
      <c r="B2057">
        <v>34</v>
      </c>
      <c r="C2057" s="2">
        <v>100</v>
      </c>
      <c r="D2057" s="3">
        <v>12</v>
      </c>
      <c r="E2057" s="4">
        <f>Table1[[#This Row],[PRICEEACH]]*Table1[[#This Row],[QUANTITYORDERED]]</f>
        <v>3400</v>
      </c>
      <c r="F2057" s="1">
        <v>37936</v>
      </c>
      <c r="G2057" s="12" t="s">
        <v>2848</v>
      </c>
      <c r="H2057">
        <v>4</v>
      </c>
      <c r="I2057">
        <v>11</v>
      </c>
      <c r="J2057" s="3">
        <v>2003</v>
      </c>
      <c r="K2057" s="3" t="s">
        <v>2849</v>
      </c>
      <c r="L2057">
        <v>102</v>
      </c>
      <c r="M2057" t="s">
        <v>3263</v>
      </c>
      <c r="N2057" t="s">
        <v>3016</v>
      </c>
      <c r="O2057" s="11">
        <v>299368555</v>
      </c>
      <c r="P2057" t="s">
        <v>3368</v>
      </c>
      <c r="Q2057" t="s">
        <v>3369</v>
      </c>
      <c r="R2057" t="s">
        <v>2934</v>
      </c>
      <c r="S2057" t="s">
        <v>2894</v>
      </c>
      <c r="T2057">
        <v>2060</v>
      </c>
      <c r="U2057" t="s">
        <v>2895</v>
      </c>
      <c r="V2057" t="s">
        <v>3017</v>
      </c>
      <c r="W2057" t="s">
        <v>3018</v>
      </c>
      <c r="X2057" t="s">
        <v>2867</v>
      </c>
    </row>
    <row r="2058" spans="1:24" hidden="1" x14ac:dyDescent="0.25">
      <c r="A2058">
        <v>10169</v>
      </c>
      <c r="B2058">
        <v>35</v>
      </c>
      <c r="C2058" s="2">
        <v>100</v>
      </c>
      <c r="D2058" s="3">
        <v>13</v>
      </c>
      <c r="E2058" s="4">
        <f>Table1[[#This Row],[PRICEEACH]]*Table1[[#This Row],[QUANTITYORDERED]]</f>
        <v>3500</v>
      </c>
      <c r="F2058" s="1">
        <v>37936</v>
      </c>
      <c r="G2058" s="12" t="s">
        <v>2848</v>
      </c>
      <c r="H2058">
        <v>4</v>
      </c>
      <c r="I2058">
        <v>11</v>
      </c>
      <c r="J2058" s="3">
        <v>2003</v>
      </c>
      <c r="K2058" s="3" t="s">
        <v>2849</v>
      </c>
      <c r="L2058">
        <v>150</v>
      </c>
      <c r="M2058" t="s">
        <v>3142</v>
      </c>
      <c r="N2058" t="s">
        <v>3016</v>
      </c>
      <c r="O2058" s="11">
        <v>299368555</v>
      </c>
      <c r="P2058" t="s">
        <v>3368</v>
      </c>
      <c r="Q2058" t="s">
        <v>3369</v>
      </c>
      <c r="R2058" t="s">
        <v>2934</v>
      </c>
      <c r="S2058" t="s">
        <v>2894</v>
      </c>
      <c r="T2058">
        <v>2060</v>
      </c>
      <c r="U2058" t="s">
        <v>2895</v>
      </c>
      <c r="V2058" t="s">
        <v>3017</v>
      </c>
      <c r="W2058" t="s">
        <v>3018</v>
      </c>
      <c r="X2058" t="s">
        <v>2867</v>
      </c>
    </row>
    <row r="2059" spans="1:24" hidden="1" x14ac:dyDescent="0.25">
      <c r="A2059">
        <v>10169</v>
      </c>
      <c r="B2059">
        <v>36</v>
      </c>
      <c r="C2059" s="2">
        <v>100</v>
      </c>
      <c r="D2059" s="3">
        <v>4</v>
      </c>
      <c r="E2059" s="4">
        <f>Table1[[#This Row],[PRICEEACH]]*Table1[[#This Row],[QUANTITYORDERED]]</f>
        <v>3600</v>
      </c>
      <c r="F2059" s="1">
        <v>37936</v>
      </c>
      <c r="G2059" s="12" t="s">
        <v>2848</v>
      </c>
      <c r="H2059">
        <v>4</v>
      </c>
      <c r="I2059">
        <v>11</v>
      </c>
      <c r="J2059" s="3">
        <v>2003</v>
      </c>
      <c r="K2059" s="3" t="s">
        <v>3331</v>
      </c>
      <c r="L2059">
        <v>146</v>
      </c>
      <c r="M2059" t="s">
        <v>3216</v>
      </c>
      <c r="N2059" t="s">
        <v>3016</v>
      </c>
      <c r="O2059" s="11">
        <v>299368555</v>
      </c>
      <c r="P2059" t="s">
        <v>3368</v>
      </c>
      <c r="Q2059" t="s">
        <v>3369</v>
      </c>
      <c r="R2059" t="s">
        <v>2934</v>
      </c>
      <c r="S2059" t="s">
        <v>2894</v>
      </c>
      <c r="T2059">
        <v>2060</v>
      </c>
      <c r="U2059" t="s">
        <v>2895</v>
      </c>
      <c r="V2059" t="s">
        <v>3017</v>
      </c>
      <c r="W2059" t="s">
        <v>3018</v>
      </c>
      <c r="X2059" t="s">
        <v>2867</v>
      </c>
    </row>
    <row r="2060" spans="1:24" hidden="1" x14ac:dyDescent="0.25">
      <c r="A2060">
        <v>10169</v>
      </c>
      <c r="B2060">
        <v>48</v>
      </c>
      <c r="C2060" s="2">
        <v>80.55</v>
      </c>
      <c r="D2060" s="3">
        <v>10</v>
      </c>
      <c r="E2060" s="4">
        <f>Table1[[#This Row],[PRICEEACH]]*Table1[[#This Row],[QUANTITYORDERED]]</f>
        <v>3866.3999999999996</v>
      </c>
      <c r="F2060" s="1">
        <v>37936</v>
      </c>
      <c r="G2060" s="12" t="s">
        <v>2848</v>
      </c>
      <c r="H2060">
        <v>4</v>
      </c>
      <c r="I2060">
        <v>11</v>
      </c>
      <c r="J2060" s="3">
        <v>2003</v>
      </c>
      <c r="K2060" s="3" t="s">
        <v>2849</v>
      </c>
      <c r="L2060">
        <v>81</v>
      </c>
      <c r="M2060" t="s">
        <v>3267</v>
      </c>
      <c r="N2060" t="s">
        <v>3016</v>
      </c>
      <c r="O2060" s="11">
        <v>299368555</v>
      </c>
      <c r="P2060" t="s">
        <v>3368</v>
      </c>
      <c r="Q2060" t="s">
        <v>3369</v>
      </c>
      <c r="R2060" t="s">
        <v>2934</v>
      </c>
      <c r="S2060" t="s">
        <v>2894</v>
      </c>
      <c r="T2060">
        <v>2060</v>
      </c>
      <c r="U2060" t="s">
        <v>2895</v>
      </c>
      <c r="V2060" t="s">
        <v>3017</v>
      </c>
      <c r="W2060" t="s">
        <v>3018</v>
      </c>
      <c r="X2060" t="s">
        <v>2867</v>
      </c>
    </row>
    <row r="2061" spans="1:24" hidden="1" x14ac:dyDescent="0.25">
      <c r="A2061">
        <v>10170</v>
      </c>
      <c r="B2061">
        <v>20</v>
      </c>
      <c r="C2061" s="2">
        <v>63.14</v>
      </c>
      <c r="D2061" s="3">
        <v>2</v>
      </c>
      <c r="E2061" s="4">
        <f>Table1[[#This Row],[PRICEEACH]]*Table1[[#This Row],[QUANTITYORDERED]]</f>
        <v>1262.8</v>
      </c>
      <c r="F2061" s="1">
        <v>37936</v>
      </c>
      <c r="G2061" s="12" t="s">
        <v>2848</v>
      </c>
      <c r="H2061">
        <v>4</v>
      </c>
      <c r="I2061">
        <v>11</v>
      </c>
      <c r="J2061" s="3">
        <v>2003</v>
      </c>
      <c r="K2061" s="3" t="s">
        <v>3331</v>
      </c>
      <c r="L2061">
        <v>77</v>
      </c>
      <c r="M2061" t="s">
        <v>3194</v>
      </c>
      <c r="N2061" t="s">
        <v>3421</v>
      </c>
      <c r="O2061" s="10" t="s">
        <v>3085</v>
      </c>
      <c r="P2061" t="s">
        <v>3422</v>
      </c>
      <c r="Q2061" t="s">
        <v>3086</v>
      </c>
      <c r="R2061" t="s">
        <v>3510</v>
      </c>
      <c r="S2061" t="s">
        <v>2928</v>
      </c>
      <c r="T2061">
        <v>8010</v>
      </c>
      <c r="U2061" t="s">
        <v>2861</v>
      </c>
      <c r="V2061" t="s">
        <v>3087</v>
      </c>
      <c r="W2061" t="s">
        <v>3088</v>
      </c>
      <c r="X2061" t="s">
        <v>2857</v>
      </c>
    </row>
    <row r="2062" spans="1:24" hidden="1" x14ac:dyDescent="0.25">
      <c r="A2062">
        <v>10170</v>
      </c>
      <c r="B2062">
        <v>34</v>
      </c>
      <c r="C2062" s="2">
        <v>100</v>
      </c>
      <c r="D2062" s="3">
        <v>1</v>
      </c>
      <c r="E2062" s="4">
        <f>Table1[[#This Row],[PRICEEACH]]*Table1[[#This Row],[QUANTITYORDERED]]</f>
        <v>3400</v>
      </c>
      <c r="F2062" s="1">
        <v>37936</v>
      </c>
      <c r="G2062" s="12" t="s">
        <v>2848</v>
      </c>
      <c r="H2062">
        <v>4</v>
      </c>
      <c r="I2062">
        <v>11</v>
      </c>
      <c r="J2062" s="3">
        <v>2003</v>
      </c>
      <c r="K2062" s="3" t="s">
        <v>3331</v>
      </c>
      <c r="L2062">
        <v>140</v>
      </c>
      <c r="M2062" t="s">
        <v>3249</v>
      </c>
      <c r="N2062" t="s">
        <v>3421</v>
      </c>
      <c r="O2062" s="10" t="s">
        <v>3085</v>
      </c>
      <c r="P2062" t="s">
        <v>3422</v>
      </c>
      <c r="Q2062" t="s">
        <v>3086</v>
      </c>
      <c r="R2062" t="s">
        <v>3510</v>
      </c>
      <c r="S2062" t="s">
        <v>2928</v>
      </c>
      <c r="T2062">
        <v>8010</v>
      </c>
      <c r="U2062" t="s">
        <v>2861</v>
      </c>
      <c r="V2062" t="s">
        <v>3087</v>
      </c>
      <c r="W2062" t="s">
        <v>3088</v>
      </c>
      <c r="X2062" t="s">
        <v>2867</v>
      </c>
    </row>
    <row r="2063" spans="1:24" hidden="1" x14ac:dyDescent="0.25">
      <c r="A2063">
        <v>10170</v>
      </c>
      <c r="B2063">
        <v>41</v>
      </c>
      <c r="C2063" s="2">
        <v>100</v>
      </c>
      <c r="D2063" s="3">
        <v>3</v>
      </c>
      <c r="E2063" s="4">
        <f>Table1[[#This Row],[PRICEEACH]]*Table1[[#This Row],[QUANTITYORDERED]]</f>
        <v>4100</v>
      </c>
      <c r="F2063" s="1">
        <v>37936</v>
      </c>
      <c r="G2063" s="12" t="s">
        <v>2848</v>
      </c>
      <c r="H2063">
        <v>4</v>
      </c>
      <c r="I2063">
        <v>11</v>
      </c>
      <c r="J2063" s="3">
        <v>2003</v>
      </c>
      <c r="K2063" s="3" t="s">
        <v>3331</v>
      </c>
      <c r="L2063">
        <v>115</v>
      </c>
      <c r="M2063" t="s">
        <v>3156</v>
      </c>
      <c r="N2063" t="s">
        <v>3421</v>
      </c>
      <c r="O2063" s="10" t="s">
        <v>3085</v>
      </c>
      <c r="P2063" t="s">
        <v>3422</v>
      </c>
      <c r="Q2063" t="s">
        <v>3086</v>
      </c>
      <c r="R2063" t="s">
        <v>3510</v>
      </c>
      <c r="S2063" t="s">
        <v>2928</v>
      </c>
      <c r="T2063">
        <v>8010</v>
      </c>
      <c r="U2063" t="s">
        <v>2861</v>
      </c>
      <c r="V2063" t="s">
        <v>3087</v>
      </c>
      <c r="W2063" t="s">
        <v>3088</v>
      </c>
      <c r="X2063" t="s">
        <v>2867</v>
      </c>
    </row>
    <row r="2064" spans="1:24" hidden="1" x14ac:dyDescent="0.25">
      <c r="A2064">
        <v>10170</v>
      </c>
      <c r="B2064">
        <v>47</v>
      </c>
      <c r="C2064" s="2">
        <v>100</v>
      </c>
      <c r="D2064" s="3">
        <v>4</v>
      </c>
      <c r="E2064" s="4">
        <f>Table1[[#This Row],[PRICEEACH]]*Table1[[#This Row],[QUANTITYORDERED]]</f>
        <v>4700</v>
      </c>
      <c r="F2064" s="1">
        <v>37936</v>
      </c>
      <c r="G2064" s="12" t="s">
        <v>2848</v>
      </c>
      <c r="H2064">
        <v>4</v>
      </c>
      <c r="I2064">
        <v>11</v>
      </c>
      <c r="J2064" s="3">
        <v>2003</v>
      </c>
      <c r="K2064" s="3" t="s">
        <v>3331</v>
      </c>
      <c r="L2064">
        <v>117</v>
      </c>
      <c r="M2064" t="s">
        <v>3146</v>
      </c>
      <c r="N2064" t="s">
        <v>3421</v>
      </c>
      <c r="O2064" s="10" t="s">
        <v>3085</v>
      </c>
      <c r="P2064" t="s">
        <v>3422</v>
      </c>
      <c r="Q2064" t="s">
        <v>3086</v>
      </c>
      <c r="R2064" t="s">
        <v>3510</v>
      </c>
      <c r="S2064" t="s">
        <v>2928</v>
      </c>
      <c r="T2064">
        <v>8010</v>
      </c>
      <c r="U2064" t="s">
        <v>2861</v>
      </c>
      <c r="V2064" t="s">
        <v>3087</v>
      </c>
      <c r="W2064" t="s">
        <v>3088</v>
      </c>
      <c r="X2064" t="s">
        <v>2867</v>
      </c>
    </row>
    <row r="2065" spans="1:24" hidden="1" x14ac:dyDescent="0.25">
      <c r="A2065">
        <v>10171</v>
      </c>
      <c r="B2065">
        <v>36</v>
      </c>
      <c r="C2065" s="2">
        <v>35.49</v>
      </c>
      <c r="D2065" s="3">
        <v>4</v>
      </c>
      <c r="E2065" s="4">
        <f>Table1[[#This Row],[PRICEEACH]]*Table1[[#This Row],[QUANTITYORDERED]]</f>
        <v>1277.6400000000001</v>
      </c>
      <c r="F2065" s="1">
        <v>37936</v>
      </c>
      <c r="G2065" s="12" t="s">
        <v>2848</v>
      </c>
      <c r="H2065">
        <v>4</v>
      </c>
      <c r="I2065">
        <v>11</v>
      </c>
      <c r="J2065" s="3">
        <v>2003</v>
      </c>
      <c r="K2065" s="3" t="s">
        <v>3331</v>
      </c>
      <c r="L2065">
        <v>37</v>
      </c>
      <c r="M2065" t="s">
        <v>3242</v>
      </c>
      <c r="N2065" t="s">
        <v>3370</v>
      </c>
      <c r="O2065" s="10" t="s">
        <v>3371</v>
      </c>
      <c r="P2065" t="s">
        <v>3372</v>
      </c>
      <c r="Q2065" t="s">
        <v>3020</v>
      </c>
      <c r="R2065" t="s">
        <v>3019</v>
      </c>
      <c r="S2065" t="s">
        <v>2985</v>
      </c>
      <c r="T2065" t="s">
        <v>3373</v>
      </c>
      <c r="U2065" t="s">
        <v>2854</v>
      </c>
      <c r="V2065" t="s">
        <v>3021</v>
      </c>
      <c r="W2065" t="s">
        <v>3022</v>
      </c>
      <c r="X2065" t="s">
        <v>2857</v>
      </c>
    </row>
    <row r="2066" spans="1:24" hidden="1" x14ac:dyDescent="0.25">
      <c r="A2066">
        <v>10171</v>
      </c>
      <c r="B2066">
        <v>35</v>
      </c>
      <c r="C2066" s="2">
        <v>100</v>
      </c>
      <c r="D2066" s="3">
        <v>2</v>
      </c>
      <c r="E2066" s="4">
        <f>Table1[[#This Row],[PRICEEACH]]*Table1[[#This Row],[QUANTITYORDERED]]</f>
        <v>3500</v>
      </c>
      <c r="F2066" s="1">
        <v>37936</v>
      </c>
      <c r="G2066" s="12" t="s">
        <v>2848</v>
      </c>
      <c r="H2066">
        <v>4</v>
      </c>
      <c r="I2066">
        <v>11</v>
      </c>
      <c r="J2066" s="3">
        <v>2003</v>
      </c>
      <c r="K2066" s="3" t="s">
        <v>3331</v>
      </c>
      <c r="L2066">
        <v>141</v>
      </c>
      <c r="M2066" t="s">
        <v>3163</v>
      </c>
      <c r="N2066" t="s">
        <v>3370</v>
      </c>
      <c r="O2066" s="10" t="s">
        <v>3371</v>
      </c>
      <c r="P2066" t="s">
        <v>3372</v>
      </c>
      <c r="Q2066" t="s">
        <v>3020</v>
      </c>
      <c r="R2066" t="s">
        <v>3019</v>
      </c>
      <c r="S2066" t="s">
        <v>2985</v>
      </c>
      <c r="T2066" t="s">
        <v>3373</v>
      </c>
      <c r="U2066" t="s">
        <v>2854</v>
      </c>
      <c r="V2066" t="s">
        <v>3021</v>
      </c>
      <c r="W2066" t="s">
        <v>3022</v>
      </c>
      <c r="X2066" t="s">
        <v>2867</v>
      </c>
    </row>
    <row r="2067" spans="1:24" hidden="1" x14ac:dyDescent="0.25">
      <c r="A2067">
        <v>10171</v>
      </c>
      <c r="B2067">
        <v>35</v>
      </c>
      <c r="C2067" s="2">
        <v>100</v>
      </c>
      <c r="D2067" s="3">
        <v>1</v>
      </c>
      <c r="E2067" s="4">
        <f>Table1[[#This Row],[PRICEEACH]]*Table1[[#This Row],[QUANTITYORDERED]]</f>
        <v>3500</v>
      </c>
      <c r="F2067" s="1">
        <v>37936</v>
      </c>
      <c r="G2067" s="12" t="s">
        <v>2848</v>
      </c>
      <c r="H2067">
        <v>4</v>
      </c>
      <c r="I2067">
        <v>11</v>
      </c>
      <c r="J2067" s="3">
        <v>2003</v>
      </c>
      <c r="K2067" s="3" t="s">
        <v>3331</v>
      </c>
      <c r="L2067">
        <v>142</v>
      </c>
      <c r="M2067" t="s">
        <v>3195</v>
      </c>
      <c r="N2067" t="s">
        <v>3370</v>
      </c>
      <c r="O2067" s="10" t="s">
        <v>3371</v>
      </c>
      <c r="P2067" t="s">
        <v>3372</v>
      </c>
      <c r="Q2067" t="s">
        <v>3020</v>
      </c>
      <c r="R2067" t="s">
        <v>3019</v>
      </c>
      <c r="S2067" t="s">
        <v>2985</v>
      </c>
      <c r="T2067" t="s">
        <v>3373</v>
      </c>
      <c r="U2067" t="s">
        <v>2854</v>
      </c>
      <c r="V2067" t="s">
        <v>3021</v>
      </c>
      <c r="W2067" t="s">
        <v>3022</v>
      </c>
      <c r="X2067" t="s">
        <v>2867</v>
      </c>
    </row>
    <row r="2068" spans="1:24" hidden="1" x14ac:dyDescent="0.25">
      <c r="A2068">
        <v>10171</v>
      </c>
      <c r="B2068">
        <v>39</v>
      </c>
      <c r="C2068" s="2">
        <v>100</v>
      </c>
      <c r="D2068" s="3">
        <v>3</v>
      </c>
      <c r="E2068" s="4">
        <f>Table1[[#This Row],[PRICEEACH]]*Table1[[#This Row],[QUANTITYORDERED]]</f>
        <v>3900</v>
      </c>
      <c r="F2068" s="1">
        <v>37936</v>
      </c>
      <c r="G2068" s="12" t="s">
        <v>2848</v>
      </c>
      <c r="H2068">
        <v>4</v>
      </c>
      <c r="I2068">
        <v>11</v>
      </c>
      <c r="J2068" s="3">
        <v>2003</v>
      </c>
      <c r="K2068" s="3" t="s">
        <v>3331</v>
      </c>
      <c r="L2068">
        <v>169</v>
      </c>
      <c r="M2068" t="s">
        <v>3211</v>
      </c>
      <c r="N2068" t="s">
        <v>3370</v>
      </c>
      <c r="O2068" s="10" t="s">
        <v>3371</v>
      </c>
      <c r="P2068" t="s">
        <v>3372</v>
      </c>
      <c r="Q2068" t="s">
        <v>3020</v>
      </c>
      <c r="R2068" t="s">
        <v>3019</v>
      </c>
      <c r="S2068" t="s">
        <v>2985</v>
      </c>
      <c r="T2068" t="s">
        <v>3373</v>
      </c>
      <c r="U2068" t="s">
        <v>2854</v>
      </c>
      <c r="V2068" t="s">
        <v>3021</v>
      </c>
      <c r="W2068" t="s">
        <v>3022</v>
      </c>
      <c r="X2068" t="s">
        <v>2867</v>
      </c>
    </row>
    <row r="2069" spans="1:24" hidden="1" x14ac:dyDescent="0.25">
      <c r="A2069">
        <v>10172</v>
      </c>
      <c r="B2069">
        <v>34</v>
      </c>
      <c r="C2069" s="2">
        <v>42.76</v>
      </c>
      <c r="D2069" s="3">
        <v>5</v>
      </c>
      <c r="E2069" s="4">
        <f>Table1[[#This Row],[PRICEEACH]]*Table1[[#This Row],[QUANTITYORDERED]]</f>
        <v>1453.84</v>
      </c>
      <c r="F2069" s="1">
        <v>37936</v>
      </c>
      <c r="G2069" s="12" t="s">
        <v>2848</v>
      </c>
      <c r="H2069">
        <v>4</v>
      </c>
      <c r="I2069">
        <v>11</v>
      </c>
      <c r="J2069" s="3">
        <v>2003</v>
      </c>
      <c r="K2069" s="3" t="s">
        <v>3331</v>
      </c>
      <c r="L2069">
        <v>50</v>
      </c>
      <c r="M2069" t="s">
        <v>3230</v>
      </c>
      <c r="N2069" t="s">
        <v>3308</v>
      </c>
      <c r="O2069" s="10">
        <v>2035552570</v>
      </c>
      <c r="P2069" t="s">
        <v>3309</v>
      </c>
      <c r="Q2069" t="s">
        <v>2903</v>
      </c>
      <c r="R2069" t="s">
        <v>2904</v>
      </c>
      <c r="S2069" t="s">
        <v>2853</v>
      </c>
      <c r="T2069">
        <v>97562</v>
      </c>
      <c r="U2069" t="s">
        <v>2854</v>
      </c>
      <c r="V2069" t="s">
        <v>2905</v>
      </c>
      <c r="W2069" t="s">
        <v>2872</v>
      </c>
      <c r="X2069" t="s">
        <v>2857</v>
      </c>
    </row>
    <row r="2070" spans="1:24" hidden="1" x14ac:dyDescent="0.25">
      <c r="A2070">
        <v>10172</v>
      </c>
      <c r="B2070">
        <v>22</v>
      </c>
      <c r="C2070" s="2">
        <v>74.510000000000005</v>
      </c>
      <c r="D2070" s="3">
        <v>1</v>
      </c>
      <c r="E2070" s="4">
        <f>Table1[[#This Row],[PRICEEACH]]*Table1[[#This Row],[QUANTITYORDERED]]</f>
        <v>1639.22</v>
      </c>
      <c r="F2070" s="1">
        <v>37936</v>
      </c>
      <c r="G2070" s="12" t="s">
        <v>2848</v>
      </c>
      <c r="H2070">
        <v>4</v>
      </c>
      <c r="I2070">
        <v>11</v>
      </c>
      <c r="J2070" s="3">
        <v>2003</v>
      </c>
      <c r="K2070" s="3" t="s">
        <v>3331</v>
      </c>
      <c r="L2070">
        <v>90</v>
      </c>
      <c r="M2070" t="s">
        <v>3238</v>
      </c>
      <c r="N2070" t="s">
        <v>3308</v>
      </c>
      <c r="O2070" s="10">
        <v>2035552570</v>
      </c>
      <c r="P2070" t="s">
        <v>3309</v>
      </c>
      <c r="Q2070" t="s">
        <v>2903</v>
      </c>
      <c r="R2070" t="s">
        <v>2904</v>
      </c>
      <c r="S2070" t="s">
        <v>2853</v>
      </c>
      <c r="T2070">
        <v>97562</v>
      </c>
      <c r="U2070" t="s">
        <v>2854</v>
      </c>
      <c r="V2070" t="s">
        <v>2905</v>
      </c>
      <c r="W2070" t="s">
        <v>2872</v>
      </c>
      <c r="X2070" t="s">
        <v>2857</v>
      </c>
    </row>
    <row r="2071" spans="1:24" hidden="1" x14ac:dyDescent="0.25">
      <c r="A2071">
        <v>10172</v>
      </c>
      <c r="B2071">
        <v>24</v>
      </c>
      <c r="C2071" s="2">
        <v>81.33</v>
      </c>
      <c r="D2071" s="3">
        <v>2</v>
      </c>
      <c r="E2071" s="4">
        <f>Table1[[#This Row],[PRICEEACH]]*Table1[[#This Row],[QUANTITYORDERED]]</f>
        <v>1951.92</v>
      </c>
      <c r="F2071" s="1">
        <v>37936</v>
      </c>
      <c r="G2071" s="12" t="s">
        <v>2848</v>
      </c>
      <c r="H2071">
        <v>4</v>
      </c>
      <c r="I2071">
        <v>11</v>
      </c>
      <c r="J2071" s="3">
        <v>2003</v>
      </c>
      <c r="K2071" s="3" t="s">
        <v>3331</v>
      </c>
      <c r="L2071">
        <v>85</v>
      </c>
      <c r="M2071" t="s">
        <v>3244</v>
      </c>
      <c r="N2071" t="s">
        <v>3308</v>
      </c>
      <c r="O2071" s="10">
        <v>2035552570</v>
      </c>
      <c r="P2071" t="s">
        <v>3309</v>
      </c>
      <c r="Q2071" t="s">
        <v>2903</v>
      </c>
      <c r="R2071" t="s">
        <v>2904</v>
      </c>
      <c r="S2071" t="s">
        <v>2853</v>
      </c>
      <c r="T2071">
        <v>97562</v>
      </c>
      <c r="U2071" t="s">
        <v>2854</v>
      </c>
      <c r="V2071" t="s">
        <v>2905</v>
      </c>
      <c r="W2071" t="s">
        <v>2872</v>
      </c>
      <c r="X2071" t="s">
        <v>2857</v>
      </c>
    </row>
    <row r="2072" spans="1:24" hidden="1" x14ac:dyDescent="0.25">
      <c r="A2072">
        <v>10172</v>
      </c>
      <c r="B2072">
        <v>22</v>
      </c>
      <c r="C2072" s="2">
        <v>98.51</v>
      </c>
      <c r="D2072" s="3">
        <v>4</v>
      </c>
      <c r="E2072" s="4">
        <f>Table1[[#This Row],[PRICEEACH]]*Table1[[#This Row],[QUANTITYORDERED]]</f>
        <v>2167.2200000000003</v>
      </c>
      <c r="F2072" s="1">
        <v>37936</v>
      </c>
      <c r="G2072" s="12" t="s">
        <v>2848</v>
      </c>
      <c r="H2072">
        <v>4</v>
      </c>
      <c r="I2072">
        <v>11</v>
      </c>
      <c r="J2072" s="3">
        <v>2003</v>
      </c>
      <c r="K2072" s="3" t="s">
        <v>3331</v>
      </c>
      <c r="L2072">
        <v>107</v>
      </c>
      <c r="M2072" t="s">
        <v>3247</v>
      </c>
      <c r="N2072" t="s">
        <v>3308</v>
      </c>
      <c r="O2072" s="10">
        <v>2035552570</v>
      </c>
      <c r="P2072" t="s">
        <v>3309</v>
      </c>
      <c r="Q2072" t="s">
        <v>2903</v>
      </c>
      <c r="R2072" t="s">
        <v>2904</v>
      </c>
      <c r="S2072" t="s">
        <v>2853</v>
      </c>
      <c r="T2072">
        <v>97562</v>
      </c>
      <c r="U2072" t="s">
        <v>2854</v>
      </c>
      <c r="V2072" t="s">
        <v>2905</v>
      </c>
      <c r="W2072" t="s">
        <v>2872</v>
      </c>
      <c r="X2072" t="s">
        <v>2857</v>
      </c>
    </row>
    <row r="2073" spans="1:24" hidden="1" x14ac:dyDescent="0.25">
      <c r="A2073">
        <v>10172</v>
      </c>
      <c r="B2073">
        <v>32</v>
      </c>
      <c r="C2073" s="2">
        <v>75.69</v>
      </c>
      <c r="D2073" s="3">
        <v>3</v>
      </c>
      <c r="E2073" s="4">
        <f>Table1[[#This Row],[PRICEEACH]]*Table1[[#This Row],[QUANTITYORDERED]]</f>
        <v>2422.08</v>
      </c>
      <c r="F2073" s="1">
        <v>37936</v>
      </c>
      <c r="G2073" s="12" t="s">
        <v>2848</v>
      </c>
      <c r="H2073">
        <v>4</v>
      </c>
      <c r="I2073">
        <v>11</v>
      </c>
      <c r="J2073" s="3">
        <v>2003</v>
      </c>
      <c r="K2073" s="3" t="s">
        <v>3331</v>
      </c>
      <c r="L2073">
        <v>73</v>
      </c>
      <c r="M2073" t="s">
        <v>3227</v>
      </c>
      <c r="N2073" t="s">
        <v>3308</v>
      </c>
      <c r="O2073" s="10">
        <v>2035552570</v>
      </c>
      <c r="P2073" t="s">
        <v>3309</v>
      </c>
      <c r="Q2073" t="s">
        <v>2903</v>
      </c>
      <c r="R2073" t="s">
        <v>2904</v>
      </c>
      <c r="S2073" t="s">
        <v>2853</v>
      </c>
      <c r="T2073">
        <v>97562</v>
      </c>
      <c r="U2073" t="s">
        <v>2854</v>
      </c>
      <c r="V2073" t="s">
        <v>2905</v>
      </c>
      <c r="W2073" t="s">
        <v>2872</v>
      </c>
      <c r="X2073" t="s">
        <v>2857</v>
      </c>
    </row>
    <row r="2074" spans="1:24" hidden="1" x14ac:dyDescent="0.25">
      <c r="A2074">
        <v>10172</v>
      </c>
      <c r="B2074">
        <v>39</v>
      </c>
      <c r="C2074" s="2">
        <v>100</v>
      </c>
      <c r="D2074" s="3">
        <v>7</v>
      </c>
      <c r="E2074" s="4">
        <f>Table1[[#This Row],[PRICEEACH]]*Table1[[#This Row],[QUANTITYORDERED]]</f>
        <v>3900</v>
      </c>
      <c r="F2074" s="1">
        <v>37936</v>
      </c>
      <c r="G2074" s="12" t="s">
        <v>2848</v>
      </c>
      <c r="H2074">
        <v>4</v>
      </c>
      <c r="I2074">
        <v>11</v>
      </c>
      <c r="J2074" s="3">
        <v>2003</v>
      </c>
      <c r="K2074" s="3" t="s">
        <v>3331</v>
      </c>
      <c r="L2074">
        <v>132</v>
      </c>
      <c r="M2074" t="s">
        <v>3204</v>
      </c>
      <c r="N2074" t="s">
        <v>3308</v>
      </c>
      <c r="O2074" s="10">
        <v>2035552570</v>
      </c>
      <c r="P2074" t="s">
        <v>3309</v>
      </c>
      <c r="Q2074" t="s">
        <v>2903</v>
      </c>
      <c r="R2074" t="s">
        <v>2904</v>
      </c>
      <c r="S2074" t="s">
        <v>2853</v>
      </c>
      <c r="T2074">
        <v>97562</v>
      </c>
      <c r="U2074" t="s">
        <v>2854</v>
      </c>
      <c r="V2074" t="s">
        <v>2905</v>
      </c>
      <c r="W2074" t="s">
        <v>2872</v>
      </c>
      <c r="X2074" t="s">
        <v>2867</v>
      </c>
    </row>
    <row r="2075" spans="1:24" hidden="1" x14ac:dyDescent="0.25">
      <c r="A2075">
        <v>10172</v>
      </c>
      <c r="B2075">
        <v>42</v>
      </c>
      <c r="C2075" s="2">
        <v>100</v>
      </c>
      <c r="D2075" s="3">
        <v>6</v>
      </c>
      <c r="E2075" s="4">
        <f>Table1[[#This Row],[PRICEEACH]]*Table1[[#This Row],[QUANTITYORDERED]]</f>
        <v>4200</v>
      </c>
      <c r="F2075" s="1">
        <v>37936</v>
      </c>
      <c r="G2075" s="12" t="s">
        <v>2848</v>
      </c>
      <c r="H2075">
        <v>4</v>
      </c>
      <c r="I2075">
        <v>11</v>
      </c>
      <c r="J2075" s="3">
        <v>2003</v>
      </c>
      <c r="K2075" s="3" t="s">
        <v>3331</v>
      </c>
      <c r="L2075">
        <v>124</v>
      </c>
      <c r="M2075" t="s">
        <v>3180</v>
      </c>
      <c r="N2075" t="s">
        <v>3308</v>
      </c>
      <c r="O2075" s="10">
        <v>2035552570</v>
      </c>
      <c r="P2075" t="s">
        <v>3309</v>
      </c>
      <c r="Q2075" t="s">
        <v>2903</v>
      </c>
      <c r="R2075" t="s">
        <v>2904</v>
      </c>
      <c r="S2075" t="s">
        <v>2853</v>
      </c>
      <c r="T2075">
        <v>97562</v>
      </c>
      <c r="U2075" t="s">
        <v>2854</v>
      </c>
      <c r="V2075" t="s">
        <v>2905</v>
      </c>
      <c r="W2075" t="s">
        <v>2872</v>
      </c>
      <c r="X2075" t="s">
        <v>2867</v>
      </c>
    </row>
    <row r="2076" spans="1:24" hidden="1" x14ac:dyDescent="0.25">
      <c r="A2076">
        <v>10172</v>
      </c>
      <c r="B2076">
        <v>48</v>
      </c>
      <c r="C2076" s="2">
        <v>100</v>
      </c>
      <c r="D2076" s="3">
        <v>8</v>
      </c>
      <c r="E2076" s="4">
        <f>Table1[[#This Row],[PRICEEACH]]*Table1[[#This Row],[QUANTITYORDERED]]</f>
        <v>4800</v>
      </c>
      <c r="F2076" s="1">
        <v>37936</v>
      </c>
      <c r="G2076" s="12" t="s">
        <v>2848</v>
      </c>
      <c r="H2076">
        <v>4</v>
      </c>
      <c r="I2076">
        <v>11</v>
      </c>
      <c r="J2076" s="3">
        <v>2003</v>
      </c>
      <c r="K2076" s="3" t="s">
        <v>3331</v>
      </c>
      <c r="L2076">
        <v>141</v>
      </c>
      <c r="M2076" t="s">
        <v>3217</v>
      </c>
      <c r="N2076" t="s">
        <v>3308</v>
      </c>
      <c r="O2076" s="10">
        <v>2035552570</v>
      </c>
      <c r="P2076" t="s">
        <v>3309</v>
      </c>
      <c r="Q2076" t="s">
        <v>2903</v>
      </c>
      <c r="R2076" t="s">
        <v>2904</v>
      </c>
      <c r="S2076" t="s">
        <v>2853</v>
      </c>
      <c r="T2076">
        <v>97562</v>
      </c>
      <c r="U2076" t="s">
        <v>2854</v>
      </c>
      <c r="V2076" t="s">
        <v>2905</v>
      </c>
      <c r="W2076" t="s">
        <v>2872</v>
      </c>
      <c r="X2076" t="s">
        <v>2867</v>
      </c>
    </row>
    <row r="2077" spans="1:24" hidden="1" x14ac:dyDescent="0.25">
      <c r="A2077">
        <v>10173</v>
      </c>
      <c r="B2077">
        <v>31</v>
      </c>
      <c r="C2077" s="2">
        <v>31.53</v>
      </c>
      <c r="D2077" s="3">
        <v>9</v>
      </c>
      <c r="E2077" s="4">
        <f>Table1[[#This Row],[PRICEEACH]]*Table1[[#This Row],[QUANTITYORDERED]]</f>
        <v>977.43000000000006</v>
      </c>
      <c r="F2077" s="1">
        <v>37936</v>
      </c>
      <c r="G2077" s="12" t="s">
        <v>2848</v>
      </c>
      <c r="H2077">
        <v>4</v>
      </c>
      <c r="I2077">
        <v>11</v>
      </c>
      <c r="J2077" s="3">
        <v>2003</v>
      </c>
      <c r="K2077" s="3" t="s">
        <v>3468</v>
      </c>
      <c r="L2077">
        <v>33</v>
      </c>
      <c r="M2077" t="s">
        <v>3232</v>
      </c>
      <c r="N2077" t="s">
        <v>3469</v>
      </c>
      <c r="O2077" s="10" t="s">
        <v>3172</v>
      </c>
      <c r="P2077" t="s">
        <v>3470</v>
      </c>
      <c r="Q2077" t="s">
        <v>3173</v>
      </c>
      <c r="R2077" t="s">
        <v>3492</v>
      </c>
      <c r="S2077" t="s">
        <v>3001</v>
      </c>
      <c r="T2077">
        <v>24100</v>
      </c>
      <c r="U2077" t="s">
        <v>2861</v>
      </c>
      <c r="V2077" t="s">
        <v>3171</v>
      </c>
      <c r="W2077" t="s">
        <v>3174</v>
      </c>
      <c r="X2077" t="s">
        <v>2857</v>
      </c>
    </row>
    <row r="2078" spans="1:24" hidden="1" x14ac:dyDescent="0.25">
      <c r="A2078">
        <v>10173</v>
      </c>
      <c r="B2078">
        <v>27</v>
      </c>
      <c r="C2078" s="2">
        <v>41.22</v>
      </c>
      <c r="D2078" s="3">
        <v>8</v>
      </c>
      <c r="E2078" s="4">
        <f>Table1[[#This Row],[PRICEEACH]]*Table1[[#This Row],[QUANTITYORDERED]]</f>
        <v>1112.94</v>
      </c>
      <c r="F2078" s="1">
        <v>37936</v>
      </c>
      <c r="G2078" s="12" t="s">
        <v>2848</v>
      </c>
      <c r="H2078">
        <v>4</v>
      </c>
      <c r="I2078">
        <v>11</v>
      </c>
      <c r="J2078" s="3">
        <v>2003</v>
      </c>
      <c r="K2078" s="3" t="s">
        <v>3468</v>
      </c>
      <c r="L2078">
        <v>44</v>
      </c>
      <c r="M2078" t="s">
        <v>3235</v>
      </c>
      <c r="N2078" t="s">
        <v>3469</v>
      </c>
      <c r="O2078" s="10" t="s">
        <v>3172</v>
      </c>
      <c r="P2078" t="s">
        <v>3470</v>
      </c>
      <c r="Q2078" t="s">
        <v>3173</v>
      </c>
      <c r="R2078" t="s">
        <v>3492</v>
      </c>
      <c r="S2078" t="s">
        <v>3001</v>
      </c>
      <c r="T2078">
        <v>24100</v>
      </c>
      <c r="U2078" t="s">
        <v>2861</v>
      </c>
      <c r="V2078" t="s">
        <v>3171</v>
      </c>
      <c r="W2078" t="s">
        <v>3174</v>
      </c>
      <c r="X2078" t="s">
        <v>2857</v>
      </c>
    </row>
    <row r="2079" spans="1:24" hidden="1" x14ac:dyDescent="0.25">
      <c r="A2079">
        <v>10173</v>
      </c>
      <c r="B2079">
        <v>35</v>
      </c>
      <c r="C2079" s="2">
        <v>33.229999999999997</v>
      </c>
      <c r="D2079" s="3">
        <v>11</v>
      </c>
      <c r="E2079" s="4">
        <f>Table1[[#This Row],[PRICEEACH]]*Table1[[#This Row],[QUANTITYORDERED]]</f>
        <v>1163.05</v>
      </c>
      <c r="F2079" s="1">
        <v>37936</v>
      </c>
      <c r="G2079" s="12" t="s">
        <v>2848</v>
      </c>
      <c r="H2079">
        <v>4</v>
      </c>
      <c r="I2079">
        <v>11</v>
      </c>
      <c r="J2079" s="3">
        <v>2003</v>
      </c>
      <c r="K2079" s="3" t="s">
        <v>3468</v>
      </c>
      <c r="L2079">
        <v>41</v>
      </c>
      <c r="M2079" t="s">
        <v>3251</v>
      </c>
      <c r="N2079" t="s">
        <v>3469</v>
      </c>
      <c r="O2079" s="10" t="s">
        <v>3172</v>
      </c>
      <c r="P2079" t="s">
        <v>3470</v>
      </c>
      <c r="Q2079" t="s">
        <v>3173</v>
      </c>
      <c r="R2079" t="s">
        <v>3492</v>
      </c>
      <c r="S2079" t="s">
        <v>3001</v>
      </c>
      <c r="T2079">
        <v>24100</v>
      </c>
      <c r="U2079" t="s">
        <v>2861</v>
      </c>
      <c r="V2079" t="s">
        <v>3171</v>
      </c>
      <c r="W2079" t="s">
        <v>3174</v>
      </c>
      <c r="X2079" t="s">
        <v>2857</v>
      </c>
    </row>
    <row r="2080" spans="1:24" hidden="1" x14ac:dyDescent="0.25">
      <c r="A2080">
        <v>10173</v>
      </c>
      <c r="B2080">
        <v>26</v>
      </c>
      <c r="C2080" s="2">
        <v>57.51</v>
      </c>
      <c r="D2080" s="3">
        <v>12</v>
      </c>
      <c r="E2080" s="4">
        <f>Table1[[#This Row],[PRICEEACH]]*Table1[[#This Row],[QUANTITYORDERED]]</f>
        <v>1495.26</v>
      </c>
      <c r="F2080" s="1">
        <v>37936</v>
      </c>
      <c r="G2080" s="12" t="s">
        <v>2848</v>
      </c>
      <c r="H2080">
        <v>4</v>
      </c>
      <c r="I2080">
        <v>11</v>
      </c>
      <c r="J2080" s="3">
        <v>2003</v>
      </c>
      <c r="K2080" s="3" t="s">
        <v>3468</v>
      </c>
      <c r="L2080">
        <v>60</v>
      </c>
      <c r="M2080" t="s">
        <v>3197</v>
      </c>
      <c r="N2080" t="s">
        <v>3469</v>
      </c>
      <c r="O2080" s="10" t="s">
        <v>3172</v>
      </c>
      <c r="P2080" t="s">
        <v>3470</v>
      </c>
      <c r="Q2080" t="s">
        <v>3173</v>
      </c>
      <c r="R2080" t="s">
        <v>3492</v>
      </c>
      <c r="S2080" t="s">
        <v>3001</v>
      </c>
      <c r="T2080">
        <v>24100</v>
      </c>
      <c r="U2080" t="s">
        <v>2861</v>
      </c>
      <c r="V2080" t="s">
        <v>3171</v>
      </c>
      <c r="W2080" t="s">
        <v>3174</v>
      </c>
      <c r="X2080" t="s">
        <v>2857</v>
      </c>
    </row>
    <row r="2081" spans="1:24" hidden="1" x14ac:dyDescent="0.25">
      <c r="A2081">
        <v>10173</v>
      </c>
      <c r="B2081">
        <v>28</v>
      </c>
      <c r="C2081" s="2">
        <v>53.72</v>
      </c>
      <c r="D2081" s="3">
        <v>2</v>
      </c>
      <c r="E2081" s="4">
        <f>Table1[[#This Row],[PRICEEACH]]*Table1[[#This Row],[QUANTITYORDERED]]</f>
        <v>1504.1599999999999</v>
      </c>
      <c r="F2081" s="1">
        <v>37936</v>
      </c>
      <c r="G2081" s="12" t="s">
        <v>2848</v>
      </c>
      <c r="H2081">
        <v>4</v>
      </c>
      <c r="I2081">
        <v>11</v>
      </c>
      <c r="J2081" s="3">
        <v>2003</v>
      </c>
      <c r="K2081" s="3" t="s">
        <v>3468</v>
      </c>
      <c r="L2081">
        <v>62</v>
      </c>
      <c r="M2081" t="s">
        <v>3206</v>
      </c>
      <c r="N2081" t="s">
        <v>3469</v>
      </c>
      <c r="O2081" s="10" t="s">
        <v>3172</v>
      </c>
      <c r="P2081" t="s">
        <v>3470</v>
      </c>
      <c r="Q2081" t="s">
        <v>3173</v>
      </c>
      <c r="R2081" t="s">
        <v>3492</v>
      </c>
      <c r="S2081" t="s">
        <v>3001</v>
      </c>
      <c r="T2081">
        <v>24100</v>
      </c>
      <c r="U2081" t="s">
        <v>2861</v>
      </c>
      <c r="V2081" t="s">
        <v>3171</v>
      </c>
      <c r="W2081" t="s">
        <v>3174</v>
      </c>
      <c r="X2081" t="s">
        <v>2857</v>
      </c>
    </row>
    <row r="2082" spans="1:24" hidden="1" x14ac:dyDescent="0.25">
      <c r="A2082">
        <v>10173</v>
      </c>
      <c r="B2082">
        <v>21</v>
      </c>
      <c r="C2082" s="2">
        <v>75.459999999999994</v>
      </c>
      <c r="D2082" s="3">
        <v>14</v>
      </c>
      <c r="E2082" s="4">
        <f>Table1[[#This Row],[PRICEEACH]]*Table1[[#This Row],[QUANTITYORDERED]]</f>
        <v>1584.6599999999999</v>
      </c>
      <c r="F2082" s="1">
        <v>37936</v>
      </c>
      <c r="G2082" s="12" t="s">
        <v>2848</v>
      </c>
      <c r="H2082">
        <v>4</v>
      </c>
      <c r="I2082">
        <v>11</v>
      </c>
      <c r="J2082" s="3">
        <v>2003</v>
      </c>
      <c r="K2082" s="3" t="s">
        <v>3468</v>
      </c>
      <c r="L2082">
        <v>92</v>
      </c>
      <c r="M2082" t="s">
        <v>3221</v>
      </c>
      <c r="N2082" t="s">
        <v>3469</v>
      </c>
      <c r="O2082" s="10" t="s">
        <v>3172</v>
      </c>
      <c r="P2082" t="s">
        <v>3470</v>
      </c>
      <c r="Q2082" t="s">
        <v>3173</v>
      </c>
      <c r="R2082" t="s">
        <v>3492</v>
      </c>
      <c r="S2082" t="s">
        <v>3001</v>
      </c>
      <c r="T2082">
        <v>24100</v>
      </c>
      <c r="U2082" t="s">
        <v>2861</v>
      </c>
      <c r="V2082" t="s">
        <v>3171</v>
      </c>
      <c r="W2082" t="s">
        <v>3174</v>
      </c>
      <c r="X2082" t="s">
        <v>2857</v>
      </c>
    </row>
    <row r="2083" spans="1:24" hidden="1" x14ac:dyDescent="0.25">
      <c r="A2083">
        <v>10173</v>
      </c>
      <c r="B2083">
        <v>48</v>
      </c>
      <c r="C2083" s="2">
        <v>44.21</v>
      </c>
      <c r="D2083" s="3">
        <v>5</v>
      </c>
      <c r="E2083" s="4">
        <f>Table1[[#This Row],[PRICEEACH]]*Table1[[#This Row],[QUANTITYORDERED]]</f>
        <v>2122.08</v>
      </c>
      <c r="F2083" s="1">
        <v>37936</v>
      </c>
      <c r="G2083" s="12" t="s">
        <v>2848</v>
      </c>
      <c r="H2083">
        <v>4</v>
      </c>
      <c r="I2083">
        <v>11</v>
      </c>
      <c r="J2083" s="3">
        <v>2003</v>
      </c>
      <c r="K2083" s="3" t="s">
        <v>3468</v>
      </c>
      <c r="L2083">
        <v>53</v>
      </c>
      <c r="M2083" t="s">
        <v>3179</v>
      </c>
      <c r="N2083" t="s">
        <v>3469</v>
      </c>
      <c r="O2083" s="10" t="s">
        <v>3172</v>
      </c>
      <c r="P2083" t="s">
        <v>3470</v>
      </c>
      <c r="Q2083" t="s">
        <v>3173</v>
      </c>
      <c r="R2083" t="s">
        <v>3492</v>
      </c>
      <c r="S2083" t="s">
        <v>3001</v>
      </c>
      <c r="T2083">
        <v>24100</v>
      </c>
      <c r="U2083" t="s">
        <v>2861</v>
      </c>
      <c r="V2083" t="s">
        <v>3171</v>
      </c>
      <c r="W2083" t="s">
        <v>3174</v>
      </c>
      <c r="X2083" t="s">
        <v>2857</v>
      </c>
    </row>
    <row r="2084" spans="1:24" hidden="1" x14ac:dyDescent="0.25">
      <c r="A2084">
        <v>10173</v>
      </c>
      <c r="B2084">
        <v>22</v>
      </c>
      <c r="C2084" s="2">
        <v>100</v>
      </c>
      <c r="D2084" s="3">
        <v>7</v>
      </c>
      <c r="E2084" s="4">
        <f>Table1[[#This Row],[PRICEEACH]]*Table1[[#This Row],[QUANTITYORDERED]]</f>
        <v>2200</v>
      </c>
      <c r="F2084" s="1">
        <v>37936</v>
      </c>
      <c r="G2084" s="12" t="s">
        <v>2848</v>
      </c>
      <c r="H2084">
        <v>4</v>
      </c>
      <c r="I2084">
        <v>11</v>
      </c>
      <c r="J2084" s="3">
        <v>2003</v>
      </c>
      <c r="K2084" s="3" t="s">
        <v>3468</v>
      </c>
      <c r="L2084">
        <v>168</v>
      </c>
      <c r="M2084" t="s">
        <v>3203</v>
      </c>
      <c r="N2084" t="s">
        <v>3469</v>
      </c>
      <c r="O2084" s="10" t="s">
        <v>3172</v>
      </c>
      <c r="P2084" t="s">
        <v>3470</v>
      </c>
      <c r="Q2084" t="s">
        <v>3173</v>
      </c>
      <c r="R2084" t="s">
        <v>3492</v>
      </c>
      <c r="S2084" t="s">
        <v>3001</v>
      </c>
      <c r="T2084">
        <v>24100</v>
      </c>
      <c r="U2084" t="s">
        <v>2861</v>
      </c>
      <c r="V2084" t="s">
        <v>3171</v>
      </c>
      <c r="W2084" t="s">
        <v>3174</v>
      </c>
      <c r="X2084" t="s">
        <v>2867</v>
      </c>
    </row>
    <row r="2085" spans="1:24" hidden="1" x14ac:dyDescent="0.25">
      <c r="A2085">
        <v>10173</v>
      </c>
      <c r="B2085">
        <v>22</v>
      </c>
      <c r="C2085" s="2">
        <v>100</v>
      </c>
      <c r="D2085" s="3">
        <v>3</v>
      </c>
      <c r="E2085" s="4">
        <f>Table1[[#This Row],[PRICEEACH]]*Table1[[#This Row],[QUANTITYORDERED]]</f>
        <v>2200</v>
      </c>
      <c r="F2085" s="1">
        <v>37936</v>
      </c>
      <c r="G2085" s="12" t="s">
        <v>2848</v>
      </c>
      <c r="H2085">
        <v>4</v>
      </c>
      <c r="I2085">
        <v>11</v>
      </c>
      <c r="J2085" s="3">
        <v>2003</v>
      </c>
      <c r="K2085" s="3" t="s">
        <v>3468</v>
      </c>
      <c r="L2085">
        <v>97</v>
      </c>
      <c r="M2085" t="s">
        <v>3253</v>
      </c>
      <c r="N2085" t="s">
        <v>3469</v>
      </c>
      <c r="O2085" s="10" t="s">
        <v>3172</v>
      </c>
      <c r="P2085" t="s">
        <v>3470</v>
      </c>
      <c r="Q2085" t="s">
        <v>3173</v>
      </c>
      <c r="R2085" t="s">
        <v>3492</v>
      </c>
      <c r="S2085" t="s">
        <v>3001</v>
      </c>
      <c r="T2085">
        <v>24100</v>
      </c>
      <c r="U2085" t="s">
        <v>2861</v>
      </c>
      <c r="V2085" t="s">
        <v>3171</v>
      </c>
      <c r="W2085" t="s">
        <v>3174</v>
      </c>
      <c r="X2085" t="s">
        <v>2857</v>
      </c>
    </row>
    <row r="2086" spans="1:24" hidden="1" x14ac:dyDescent="0.25">
      <c r="A2086">
        <v>10173</v>
      </c>
      <c r="B2086">
        <v>23</v>
      </c>
      <c r="C2086" s="2">
        <v>100</v>
      </c>
      <c r="D2086" s="3">
        <v>16</v>
      </c>
      <c r="E2086" s="4">
        <f>Table1[[#This Row],[PRICEEACH]]*Table1[[#This Row],[QUANTITYORDERED]]</f>
        <v>2300</v>
      </c>
      <c r="F2086" s="1">
        <v>37936</v>
      </c>
      <c r="G2086" s="12" t="s">
        <v>2848</v>
      </c>
      <c r="H2086">
        <v>4</v>
      </c>
      <c r="I2086">
        <v>11</v>
      </c>
      <c r="J2086" s="3">
        <v>2003</v>
      </c>
      <c r="K2086" s="3" t="s">
        <v>3331</v>
      </c>
      <c r="L2086">
        <v>117</v>
      </c>
      <c r="M2086" t="s">
        <v>3241</v>
      </c>
      <c r="N2086" t="s">
        <v>3469</v>
      </c>
      <c r="O2086" s="10" t="s">
        <v>3172</v>
      </c>
      <c r="P2086" t="s">
        <v>3470</v>
      </c>
      <c r="Q2086" t="s">
        <v>3173</v>
      </c>
      <c r="R2086" t="s">
        <v>3492</v>
      </c>
      <c r="S2086" t="s">
        <v>3001</v>
      </c>
      <c r="T2086">
        <v>24100</v>
      </c>
      <c r="U2086" t="s">
        <v>2861</v>
      </c>
      <c r="V2086" t="s">
        <v>3171</v>
      </c>
      <c r="W2086" t="s">
        <v>3174</v>
      </c>
      <c r="X2086" t="s">
        <v>2857</v>
      </c>
    </row>
    <row r="2087" spans="1:24" hidden="1" x14ac:dyDescent="0.25">
      <c r="A2087">
        <v>10173</v>
      </c>
      <c r="B2087">
        <v>24</v>
      </c>
      <c r="C2087" s="2">
        <v>100</v>
      </c>
      <c r="D2087" s="3">
        <v>13</v>
      </c>
      <c r="E2087" s="4">
        <f>Table1[[#This Row],[PRICEEACH]]*Table1[[#This Row],[QUANTITYORDERED]]</f>
        <v>2400</v>
      </c>
      <c r="F2087" s="1">
        <v>37936</v>
      </c>
      <c r="G2087" s="12" t="s">
        <v>2848</v>
      </c>
      <c r="H2087">
        <v>4</v>
      </c>
      <c r="I2087">
        <v>11</v>
      </c>
      <c r="J2087" s="3">
        <v>2003</v>
      </c>
      <c r="K2087" s="3" t="s">
        <v>3468</v>
      </c>
      <c r="L2087">
        <v>170</v>
      </c>
      <c r="M2087" t="s">
        <v>3193</v>
      </c>
      <c r="N2087" t="s">
        <v>3469</v>
      </c>
      <c r="O2087" s="10" t="s">
        <v>3172</v>
      </c>
      <c r="P2087" t="s">
        <v>3470</v>
      </c>
      <c r="Q2087" t="s">
        <v>3173</v>
      </c>
      <c r="R2087" t="s">
        <v>3492</v>
      </c>
      <c r="S2087" t="s">
        <v>3001</v>
      </c>
      <c r="T2087">
        <v>24100</v>
      </c>
      <c r="U2087" t="s">
        <v>2861</v>
      </c>
      <c r="V2087" t="s">
        <v>3171</v>
      </c>
      <c r="W2087" t="s">
        <v>3174</v>
      </c>
      <c r="X2087" t="s">
        <v>2867</v>
      </c>
    </row>
    <row r="2088" spans="1:24" hidden="1" x14ac:dyDescent="0.25">
      <c r="A2088">
        <v>10173</v>
      </c>
      <c r="B2088">
        <v>31</v>
      </c>
      <c r="C2088" s="2">
        <v>89.01</v>
      </c>
      <c r="D2088" s="3">
        <v>1</v>
      </c>
      <c r="E2088" s="4">
        <f>Table1[[#This Row],[PRICEEACH]]*Table1[[#This Row],[QUANTITYORDERED]]</f>
        <v>2759.31</v>
      </c>
      <c r="F2088" s="1">
        <v>37936</v>
      </c>
      <c r="G2088" s="12" t="s">
        <v>2848</v>
      </c>
      <c r="H2088">
        <v>4</v>
      </c>
      <c r="I2088">
        <v>11</v>
      </c>
      <c r="J2088" s="3">
        <v>2003</v>
      </c>
      <c r="K2088" s="3" t="s">
        <v>3468</v>
      </c>
      <c r="L2088">
        <v>104</v>
      </c>
      <c r="M2088" t="s">
        <v>3209</v>
      </c>
      <c r="N2088" t="s">
        <v>3469</v>
      </c>
      <c r="O2088" s="10" t="s">
        <v>3172</v>
      </c>
      <c r="P2088" t="s">
        <v>3470</v>
      </c>
      <c r="Q2088" t="s">
        <v>3173</v>
      </c>
      <c r="R2088" t="s">
        <v>3492</v>
      </c>
      <c r="S2088" t="s">
        <v>3001</v>
      </c>
      <c r="T2088">
        <v>24100</v>
      </c>
      <c r="U2088" t="s">
        <v>2861</v>
      </c>
      <c r="V2088" t="s">
        <v>3171</v>
      </c>
      <c r="W2088" t="s">
        <v>3174</v>
      </c>
      <c r="X2088" t="s">
        <v>2857</v>
      </c>
    </row>
    <row r="2089" spans="1:24" hidden="1" x14ac:dyDescent="0.25">
      <c r="A2089">
        <v>10173</v>
      </c>
      <c r="B2089">
        <v>29</v>
      </c>
      <c r="C2089" s="2">
        <v>95.24</v>
      </c>
      <c r="D2089" s="3">
        <v>4</v>
      </c>
      <c r="E2089" s="4">
        <f>Table1[[#This Row],[PRICEEACH]]*Table1[[#This Row],[QUANTITYORDERED]]</f>
        <v>2761.96</v>
      </c>
      <c r="F2089" s="1">
        <v>37936</v>
      </c>
      <c r="G2089" s="12" t="s">
        <v>2848</v>
      </c>
      <c r="H2089">
        <v>4</v>
      </c>
      <c r="I2089">
        <v>11</v>
      </c>
      <c r="J2089" s="3">
        <v>2003</v>
      </c>
      <c r="K2089" s="3" t="s">
        <v>3468</v>
      </c>
      <c r="L2089">
        <v>99</v>
      </c>
      <c r="M2089" t="s">
        <v>3215</v>
      </c>
      <c r="N2089" t="s">
        <v>3469</v>
      </c>
      <c r="O2089" s="10" t="s">
        <v>3172</v>
      </c>
      <c r="P2089" t="s">
        <v>3470</v>
      </c>
      <c r="Q2089" t="s">
        <v>3173</v>
      </c>
      <c r="R2089" t="s">
        <v>3492</v>
      </c>
      <c r="S2089" t="s">
        <v>3001</v>
      </c>
      <c r="T2089">
        <v>24100</v>
      </c>
      <c r="U2089" t="s">
        <v>2861</v>
      </c>
      <c r="V2089" t="s">
        <v>3171</v>
      </c>
      <c r="W2089" t="s">
        <v>3174</v>
      </c>
      <c r="X2089" t="s">
        <v>2857</v>
      </c>
    </row>
    <row r="2090" spans="1:24" hidden="1" x14ac:dyDescent="0.25">
      <c r="A2090">
        <v>10173</v>
      </c>
      <c r="B2090">
        <v>39</v>
      </c>
      <c r="C2090" s="2">
        <v>71.98</v>
      </c>
      <c r="D2090" s="3">
        <v>15</v>
      </c>
      <c r="E2090" s="4">
        <f>Table1[[#This Row],[PRICEEACH]]*Table1[[#This Row],[QUANTITYORDERED]]</f>
        <v>2807.2200000000003</v>
      </c>
      <c r="F2090" s="1">
        <v>37936</v>
      </c>
      <c r="G2090" s="12" t="s">
        <v>2848</v>
      </c>
      <c r="H2090">
        <v>4</v>
      </c>
      <c r="I2090">
        <v>11</v>
      </c>
      <c r="J2090" s="3">
        <v>2003</v>
      </c>
      <c r="K2090" s="3" t="s">
        <v>3331</v>
      </c>
      <c r="L2090">
        <v>71</v>
      </c>
      <c r="M2090" t="s">
        <v>3226</v>
      </c>
      <c r="N2090" t="s">
        <v>3469</v>
      </c>
      <c r="O2090" s="10" t="s">
        <v>3172</v>
      </c>
      <c r="P2090" t="s">
        <v>3470</v>
      </c>
      <c r="Q2090" t="s">
        <v>3173</v>
      </c>
      <c r="R2090" t="s">
        <v>3492</v>
      </c>
      <c r="S2090" t="s">
        <v>3001</v>
      </c>
      <c r="T2090">
        <v>24100</v>
      </c>
      <c r="U2090" t="s">
        <v>2861</v>
      </c>
      <c r="V2090" t="s">
        <v>3171</v>
      </c>
      <c r="W2090" t="s">
        <v>3174</v>
      </c>
      <c r="X2090" t="s">
        <v>2857</v>
      </c>
    </row>
    <row r="2091" spans="1:24" hidden="1" x14ac:dyDescent="0.25">
      <c r="A2091">
        <v>10173</v>
      </c>
      <c r="B2091">
        <v>31</v>
      </c>
      <c r="C2091" s="2">
        <v>100</v>
      </c>
      <c r="D2091" s="3">
        <v>10</v>
      </c>
      <c r="E2091" s="4">
        <f>Table1[[#This Row],[PRICEEACH]]*Table1[[#This Row],[QUANTITYORDERED]]</f>
        <v>3100</v>
      </c>
      <c r="F2091" s="1">
        <v>37936</v>
      </c>
      <c r="G2091" s="12" t="s">
        <v>2848</v>
      </c>
      <c r="H2091">
        <v>4</v>
      </c>
      <c r="I2091">
        <v>11</v>
      </c>
      <c r="J2091" s="3">
        <v>2003</v>
      </c>
      <c r="K2091" s="3" t="s">
        <v>3468</v>
      </c>
      <c r="L2091">
        <v>127</v>
      </c>
      <c r="M2091" t="s">
        <v>3199</v>
      </c>
      <c r="N2091" t="s">
        <v>3469</v>
      </c>
      <c r="O2091" s="10" t="s">
        <v>3172</v>
      </c>
      <c r="P2091" t="s">
        <v>3470</v>
      </c>
      <c r="Q2091" t="s">
        <v>3173</v>
      </c>
      <c r="R2091" t="s">
        <v>3492</v>
      </c>
      <c r="S2091" t="s">
        <v>3001</v>
      </c>
      <c r="T2091">
        <v>24100</v>
      </c>
      <c r="U2091" t="s">
        <v>2861</v>
      </c>
      <c r="V2091" t="s">
        <v>3171</v>
      </c>
      <c r="W2091" t="s">
        <v>3174</v>
      </c>
      <c r="X2091" t="s">
        <v>2867</v>
      </c>
    </row>
    <row r="2092" spans="1:24" hidden="1" x14ac:dyDescent="0.25">
      <c r="A2092">
        <v>10173</v>
      </c>
      <c r="B2092">
        <v>43</v>
      </c>
      <c r="C2092" s="2">
        <v>100</v>
      </c>
      <c r="D2092" s="3">
        <v>6</v>
      </c>
      <c r="E2092" s="4">
        <f>Table1[[#This Row],[PRICEEACH]]*Table1[[#This Row],[QUANTITYORDERED]]</f>
        <v>4300</v>
      </c>
      <c r="F2092" s="1">
        <v>37936</v>
      </c>
      <c r="G2092" s="12" t="s">
        <v>2848</v>
      </c>
      <c r="H2092">
        <v>4</v>
      </c>
      <c r="I2092">
        <v>11</v>
      </c>
      <c r="J2092" s="3">
        <v>2003</v>
      </c>
      <c r="K2092" s="3" t="s">
        <v>3468</v>
      </c>
      <c r="L2092">
        <v>102</v>
      </c>
      <c r="M2092" t="s">
        <v>3170</v>
      </c>
      <c r="N2092" t="s">
        <v>3469</v>
      </c>
      <c r="O2092" s="10" t="s">
        <v>3172</v>
      </c>
      <c r="P2092" t="s">
        <v>3470</v>
      </c>
      <c r="Q2092" t="s">
        <v>3173</v>
      </c>
      <c r="R2092" t="s">
        <v>3492</v>
      </c>
      <c r="S2092" t="s">
        <v>3001</v>
      </c>
      <c r="T2092">
        <v>24100</v>
      </c>
      <c r="U2092" t="s">
        <v>2861</v>
      </c>
      <c r="V2092" t="s">
        <v>3171</v>
      </c>
      <c r="W2092" t="s">
        <v>3174</v>
      </c>
      <c r="X2092" t="s">
        <v>2867</v>
      </c>
    </row>
    <row r="2093" spans="1:24" hidden="1" x14ac:dyDescent="0.25">
      <c r="A2093">
        <v>10174</v>
      </c>
      <c r="B2093">
        <v>49</v>
      </c>
      <c r="C2093" s="2">
        <v>44.78</v>
      </c>
      <c r="D2093" s="3">
        <v>2</v>
      </c>
      <c r="E2093" s="4">
        <f>Table1[[#This Row],[PRICEEACH]]*Table1[[#This Row],[QUANTITYORDERED]]</f>
        <v>2194.2200000000003</v>
      </c>
      <c r="F2093" s="1">
        <v>37936</v>
      </c>
      <c r="G2093" s="12" t="s">
        <v>2848</v>
      </c>
      <c r="H2093">
        <v>4</v>
      </c>
      <c r="I2093">
        <v>11</v>
      </c>
      <c r="J2093" s="3">
        <v>2003</v>
      </c>
      <c r="K2093" s="3" t="s">
        <v>3468</v>
      </c>
      <c r="L2093">
        <v>50</v>
      </c>
      <c r="M2093" t="s">
        <v>3224</v>
      </c>
      <c r="N2093" t="s">
        <v>2968</v>
      </c>
      <c r="O2093" s="10" t="s">
        <v>2969</v>
      </c>
      <c r="P2093" t="s">
        <v>3338</v>
      </c>
      <c r="Q2093" t="s">
        <v>3339</v>
      </c>
      <c r="R2093" t="s">
        <v>2971</v>
      </c>
      <c r="S2093" t="s">
        <v>2894</v>
      </c>
      <c r="T2093">
        <v>4101</v>
      </c>
      <c r="U2093" t="s">
        <v>2895</v>
      </c>
      <c r="V2093" t="s">
        <v>2972</v>
      </c>
      <c r="W2093" t="s">
        <v>2973</v>
      </c>
      <c r="X2093" t="s">
        <v>2857</v>
      </c>
    </row>
    <row r="2094" spans="1:24" hidden="1" x14ac:dyDescent="0.25">
      <c r="A2094">
        <v>10174</v>
      </c>
      <c r="B2094">
        <v>34</v>
      </c>
      <c r="C2094" s="2">
        <v>100</v>
      </c>
      <c r="D2094" s="3">
        <v>4</v>
      </c>
      <c r="E2094" s="4">
        <f>Table1[[#This Row],[PRICEEACH]]*Table1[[#This Row],[QUANTITYORDERED]]</f>
        <v>3400</v>
      </c>
      <c r="F2094" s="1">
        <v>37936</v>
      </c>
      <c r="G2094" s="12" t="s">
        <v>2848</v>
      </c>
      <c r="H2094">
        <v>4</v>
      </c>
      <c r="I2094">
        <v>11</v>
      </c>
      <c r="J2094" s="3">
        <v>2003</v>
      </c>
      <c r="K2094" s="3" t="s">
        <v>3331</v>
      </c>
      <c r="L2094">
        <v>214</v>
      </c>
      <c r="M2094" t="s">
        <v>2951</v>
      </c>
      <c r="N2094" t="s">
        <v>2968</v>
      </c>
      <c r="O2094" s="10" t="s">
        <v>2969</v>
      </c>
      <c r="P2094" t="s">
        <v>3338</v>
      </c>
      <c r="Q2094" t="s">
        <v>3339</v>
      </c>
      <c r="R2094" t="s">
        <v>2971</v>
      </c>
      <c r="S2094" t="s">
        <v>2894</v>
      </c>
      <c r="T2094">
        <v>4101</v>
      </c>
      <c r="U2094" t="s">
        <v>2895</v>
      </c>
      <c r="V2094" t="s">
        <v>2972</v>
      </c>
      <c r="W2094" t="s">
        <v>2973</v>
      </c>
      <c r="X2094" t="s">
        <v>2931</v>
      </c>
    </row>
    <row r="2095" spans="1:24" hidden="1" x14ac:dyDescent="0.25">
      <c r="A2095">
        <v>10174</v>
      </c>
      <c r="B2095">
        <v>43</v>
      </c>
      <c r="C2095" s="2">
        <v>100</v>
      </c>
      <c r="D2095" s="3">
        <v>1</v>
      </c>
      <c r="E2095" s="4">
        <f>Table1[[#This Row],[PRICEEACH]]*Table1[[#This Row],[QUANTITYORDERED]]</f>
        <v>4300</v>
      </c>
      <c r="F2095" s="1">
        <v>37936</v>
      </c>
      <c r="G2095" s="12" t="s">
        <v>2848</v>
      </c>
      <c r="H2095">
        <v>4</v>
      </c>
      <c r="I2095">
        <v>11</v>
      </c>
      <c r="J2095" s="3">
        <v>2003</v>
      </c>
      <c r="K2095" s="3" t="s">
        <v>3454</v>
      </c>
      <c r="L2095">
        <v>136</v>
      </c>
      <c r="M2095" t="s">
        <v>3141</v>
      </c>
      <c r="N2095" t="s">
        <v>2968</v>
      </c>
      <c r="O2095" s="10" t="s">
        <v>2969</v>
      </c>
      <c r="P2095" t="s">
        <v>3338</v>
      </c>
      <c r="Q2095" t="s">
        <v>3339</v>
      </c>
      <c r="R2095" t="s">
        <v>2971</v>
      </c>
      <c r="S2095" t="s">
        <v>2894</v>
      </c>
      <c r="T2095">
        <v>4101</v>
      </c>
      <c r="U2095" t="s">
        <v>2895</v>
      </c>
      <c r="V2095" t="s">
        <v>2972</v>
      </c>
      <c r="W2095" t="s">
        <v>2973</v>
      </c>
      <c r="X2095" t="s">
        <v>2867</v>
      </c>
    </row>
    <row r="2096" spans="1:24" hidden="1" x14ac:dyDescent="0.25">
      <c r="A2096">
        <v>10174</v>
      </c>
      <c r="B2096">
        <v>48</v>
      </c>
      <c r="C2096" s="2">
        <v>93.34</v>
      </c>
      <c r="D2096" s="3">
        <v>3</v>
      </c>
      <c r="E2096" s="4">
        <f>Table1[[#This Row],[PRICEEACH]]*Table1[[#This Row],[QUANTITYORDERED]]</f>
        <v>4480.32</v>
      </c>
      <c r="F2096" s="1">
        <v>37936</v>
      </c>
      <c r="G2096" s="12" t="s">
        <v>2848</v>
      </c>
      <c r="H2096">
        <v>4</v>
      </c>
      <c r="I2096">
        <v>11</v>
      </c>
      <c r="J2096" s="3">
        <v>2003</v>
      </c>
      <c r="K2096" s="3" t="s">
        <v>3454</v>
      </c>
      <c r="L2096">
        <v>116</v>
      </c>
      <c r="M2096" t="s">
        <v>3162</v>
      </c>
      <c r="N2096" t="s">
        <v>2968</v>
      </c>
      <c r="O2096" s="10" t="s">
        <v>2969</v>
      </c>
      <c r="P2096" t="s">
        <v>3338</v>
      </c>
      <c r="Q2096" t="s">
        <v>3339</v>
      </c>
      <c r="R2096" t="s">
        <v>2971</v>
      </c>
      <c r="S2096" t="s">
        <v>2894</v>
      </c>
      <c r="T2096">
        <v>4101</v>
      </c>
      <c r="U2096" t="s">
        <v>2895</v>
      </c>
      <c r="V2096" t="s">
        <v>2972</v>
      </c>
      <c r="W2096" t="s">
        <v>2973</v>
      </c>
      <c r="X2096" t="s">
        <v>2867</v>
      </c>
    </row>
    <row r="2097" spans="1:24" hidden="1" x14ac:dyDescent="0.25">
      <c r="A2097">
        <v>10174</v>
      </c>
      <c r="B2097">
        <v>46</v>
      </c>
      <c r="C2097" s="2">
        <v>100</v>
      </c>
      <c r="D2097" s="3">
        <v>5</v>
      </c>
      <c r="E2097" s="4">
        <f>Table1[[#This Row],[PRICEEACH]]*Table1[[#This Row],[QUANTITYORDERED]]</f>
        <v>4600</v>
      </c>
      <c r="F2097" s="1">
        <v>37936</v>
      </c>
      <c r="G2097" s="12" t="s">
        <v>2848</v>
      </c>
      <c r="H2097">
        <v>4</v>
      </c>
      <c r="I2097">
        <v>11</v>
      </c>
      <c r="J2097" s="3">
        <v>2003</v>
      </c>
      <c r="K2097" s="3" t="s">
        <v>3468</v>
      </c>
      <c r="L2097">
        <v>101</v>
      </c>
      <c r="M2097" t="s">
        <v>3205</v>
      </c>
      <c r="N2097" t="s">
        <v>2968</v>
      </c>
      <c r="O2097" s="10" t="s">
        <v>2969</v>
      </c>
      <c r="P2097" t="s">
        <v>3338</v>
      </c>
      <c r="Q2097" t="s">
        <v>3339</v>
      </c>
      <c r="R2097" t="s">
        <v>2971</v>
      </c>
      <c r="S2097" t="s">
        <v>2894</v>
      </c>
      <c r="T2097">
        <v>4101</v>
      </c>
      <c r="U2097" t="s">
        <v>2895</v>
      </c>
      <c r="V2097" t="s">
        <v>2972</v>
      </c>
      <c r="W2097" t="s">
        <v>2973</v>
      </c>
      <c r="X2097" t="s">
        <v>2867</v>
      </c>
    </row>
    <row r="2098" spans="1:24" hidden="1" x14ac:dyDescent="0.25">
      <c r="A2098">
        <v>10175</v>
      </c>
      <c r="B2098">
        <v>37</v>
      </c>
      <c r="C2098" s="2">
        <v>31.12</v>
      </c>
      <c r="D2098" s="3">
        <v>2</v>
      </c>
      <c r="E2098" s="4">
        <f>Table1[[#This Row],[PRICEEACH]]*Table1[[#This Row],[QUANTITYORDERED]]</f>
        <v>1151.44</v>
      </c>
      <c r="F2098" s="1">
        <v>37936</v>
      </c>
      <c r="G2098" s="12" t="s">
        <v>2848</v>
      </c>
      <c r="H2098">
        <v>4</v>
      </c>
      <c r="I2098">
        <v>11</v>
      </c>
      <c r="J2098" s="3">
        <v>2003</v>
      </c>
      <c r="K2098" s="3" t="s">
        <v>3331</v>
      </c>
      <c r="L2098">
        <v>35</v>
      </c>
      <c r="M2098" t="s">
        <v>3239</v>
      </c>
      <c r="N2098" t="s">
        <v>3040</v>
      </c>
      <c r="O2098" s="10" t="s">
        <v>3386</v>
      </c>
      <c r="P2098" t="s">
        <v>3387</v>
      </c>
      <c r="Q2098" t="s">
        <v>3041</v>
      </c>
      <c r="R2098" t="s">
        <v>3041</v>
      </c>
      <c r="S2098" t="s">
        <v>2942</v>
      </c>
      <c r="T2098" t="s">
        <v>3388</v>
      </c>
      <c r="U2098" t="s">
        <v>2861</v>
      </c>
      <c r="V2098" t="s">
        <v>2873</v>
      </c>
      <c r="W2098" t="s">
        <v>3042</v>
      </c>
      <c r="X2098" t="s">
        <v>2857</v>
      </c>
    </row>
    <row r="2099" spans="1:24" hidden="1" x14ac:dyDescent="0.25">
      <c r="A2099">
        <v>10175</v>
      </c>
      <c r="B2099">
        <v>29</v>
      </c>
      <c r="C2099" s="2">
        <v>74.98</v>
      </c>
      <c r="D2099" s="3">
        <v>12</v>
      </c>
      <c r="E2099" s="4">
        <f>Table1[[#This Row],[PRICEEACH]]*Table1[[#This Row],[QUANTITYORDERED]]</f>
        <v>2174.42</v>
      </c>
      <c r="F2099" s="1">
        <v>37936</v>
      </c>
      <c r="G2099" s="12" t="s">
        <v>2848</v>
      </c>
      <c r="H2099">
        <v>4</v>
      </c>
      <c r="I2099">
        <v>11</v>
      </c>
      <c r="J2099" s="3">
        <v>2003</v>
      </c>
      <c r="K2099" s="3" t="s">
        <v>3454</v>
      </c>
      <c r="L2099">
        <v>64</v>
      </c>
      <c r="M2099" t="s">
        <v>3261</v>
      </c>
      <c r="N2099" t="s">
        <v>3040</v>
      </c>
      <c r="O2099" s="10" t="s">
        <v>3386</v>
      </c>
      <c r="P2099" t="s">
        <v>3387</v>
      </c>
      <c r="Q2099" t="s">
        <v>3041</v>
      </c>
      <c r="R2099" t="s">
        <v>3041</v>
      </c>
      <c r="S2099" t="s">
        <v>2942</v>
      </c>
      <c r="T2099" t="s">
        <v>3388</v>
      </c>
      <c r="U2099" t="s">
        <v>2861</v>
      </c>
      <c r="V2099" t="s">
        <v>2873</v>
      </c>
      <c r="W2099" t="s">
        <v>3042</v>
      </c>
      <c r="X2099" t="s">
        <v>2857</v>
      </c>
    </row>
    <row r="2100" spans="1:24" hidden="1" x14ac:dyDescent="0.25">
      <c r="A2100">
        <v>10175</v>
      </c>
      <c r="B2100">
        <v>22</v>
      </c>
      <c r="C2100" s="2">
        <v>100</v>
      </c>
      <c r="D2100" s="3">
        <v>8</v>
      </c>
      <c r="E2100" s="4">
        <f>Table1[[#This Row],[PRICEEACH]]*Table1[[#This Row],[QUANTITYORDERED]]</f>
        <v>2200</v>
      </c>
      <c r="F2100" s="1">
        <v>37936</v>
      </c>
      <c r="G2100" s="12" t="s">
        <v>2848</v>
      </c>
      <c r="H2100">
        <v>4</v>
      </c>
      <c r="I2100">
        <v>11</v>
      </c>
      <c r="J2100" s="3">
        <v>2003</v>
      </c>
      <c r="K2100" s="3" t="s">
        <v>3454</v>
      </c>
      <c r="L2100">
        <v>96</v>
      </c>
      <c r="M2100" t="s">
        <v>3256</v>
      </c>
      <c r="N2100" t="s">
        <v>3040</v>
      </c>
      <c r="O2100" s="10" t="s">
        <v>3386</v>
      </c>
      <c r="P2100" t="s">
        <v>3387</v>
      </c>
      <c r="Q2100" t="s">
        <v>3041</v>
      </c>
      <c r="R2100" t="s">
        <v>3041</v>
      </c>
      <c r="S2100" t="s">
        <v>2942</v>
      </c>
      <c r="T2100" t="s">
        <v>3388</v>
      </c>
      <c r="U2100" t="s">
        <v>2861</v>
      </c>
      <c r="V2100" t="s">
        <v>2873</v>
      </c>
      <c r="W2100" t="s">
        <v>3042</v>
      </c>
      <c r="X2100" t="s">
        <v>2857</v>
      </c>
    </row>
    <row r="2101" spans="1:24" hidden="1" x14ac:dyDescent="0.25">
      <c r="A2101">
        <v>10175</v>
      </c>
      <c r="B2101">
        <v>26</v>
      </c>
      <c r="C2101" s="2">
        <v>100</v>
      </c>
      <c r="D2101" s="3">
        <v>1</v>
      </c>
      <c r="E2101" s="4">
        <f>Table1[[#This Row],[PRICEEACH]]*Table1[[#This Row],[QUANTITYORDERED]]</f>
        <v>2600</v>
      </c>
      <c r="F2101" s="1">
        <v>37936</v>
      </c>
      <c r="G2101" s="12" t="s">
        <v>2848</v>
      </c>
      <c r="H2101">
        <v>4</v>
      </c>
      <c r="I2101">
        <v>11</v>
      </c>
      <c r="J2101" s="3">
        <v>2003</v>
      </c>
      <c r="K2101" s="3" t="s">
        <v>3454</v>
      </c>
      <c r="L2101">
        <v>118</v>
      </c>
      <c r="M2101" t="s">
        <v>3150</v>
      </c>
      <c r="N2101" t="s">
        <v>3040</v>
      </c>
      <c r="O2101" s="10" t="s">
        <v>3386</v>
      </c>
      <c r="P2101" t="s">
        <v>3387</v>
      </c>
      <c r="Q2101" t="s">
        <v>3041</v>
      </c>
      <c r="R2101" t="s">
        <v>3041</v>
      </c>
      <c r="S2101" t="s">
        <v>2942</v>
      </c>
      <c r="T2101" t="s">
        <v>3388</v>
      </c>
      <c r="U2101" t="s">
        <v>2861</v>
      </c>
      <c r="V2101" t="s">
        <v>2873</v>
      </c>
      <c r="W2101" t="s">
        <v>3042</v>
      </c>
      <c r="X2101" t="s">
        <v>2867</v>
      </c>
    </row>
    <row r="2102" spans="1:24" hidden="1" x14ac:dyDescent="0.25">
      <c r="A2102">
        <v>10175</v>
      </c>
      <c r="B2102">
        <v>28</v>
      </c>
      <c r="C2102" s="2">
        <v>100</v>
      </c>
      <c r="D2102" s="3">
        <v>6</v>
      </c>
      <c r="E2102" s="4">
        <f>Table1[[#This Row],[PRICEEACH]]*Table1[[#This Row],[QUANTITYORDERED]]</f>
        <v>2800</v>
      </c>
      <c r="F2102" s="1">
        <v>37936</v>
      </c>
      <c r="G2102" s="12" t="s">
        <v>2848</v>
      </c>
      <c r="H2102">
        <v>4</v>
      </c>
      <c r="I2102">
        <v>11</v>
      </c>
      <c r="J2102" s="3">
        <v>2003</v>
      </c>
      <c r="K2102" s="3" t="s">
        <v>3454</v>
      </c>
      <c r="L2102">
        <v>127</v>
      </c>
      <c r="M2102" t="s">
        <v>3236</v>
      </c>
      <c r="N2102" t="s">
        <v>3040</v>
      </c>
      <c r="O2102" s="10" t="s">
        <v>3386</v>
      </c>
      <c r="P2102" t="s">
        <v>3387</v>
      </c>
      <c r="Q2102" t="s">
        <v>3041</v>
      </c>
      <c r="R2102" t="s">
        <v>3041</v>
      </c>
      <c r="S2102" t="s">
        <v>2942</v>
      </c>
      <c r="T2102" t="s">
        <v>3388</v>
      </c>
      <c r="U2102" t="s">
        <v>2861</v>
      </c>
      <c r="V2102" t="s">
        <v>2873</v>
      </c>
      <c r="W2102" t="s">
        <v>3042</v>
      </c>
      <c r="X2102" t="s">
        <v>2857</v>
      </c>
    </row>
    <row r="2103" spans="1:24" hidden="1" x14ac:dyDescent="0.25">
      <c r="A2103">
        <v>10175</v>
      </c>
      <c r="B2103">
        <v>41</v>
      </c>
      <c r="C2103" s="2">
        <v>69.28</v>
      </c>
      <c r="D2103" s="3">
        <v>7</v>
      </c>
      <c r="E2103" s="4">
        <f>Table1[[#This Row],[PRICEEACH]]*Table1[[#This Row],[QUANTITYORDERED]]</f>
        <v>2840.48</v>
      </c>
      <c r="F2103" s="1">
        <v>37936</v>
      </c>
      <c r="G2103" s="12" t="s">
        <v>2848</v>
      </c>
      <c r="H2103">
        <v>4</v>
      </c>
      <c r="I2103">
        <v>11</v>
      </c>
      <c r="J2103" s="3">
        <v>2003</v>
      </c>
      <c r="K2103" s="3" t="s">
        <v>3454</v>
      </c>
      <c r="L2103">
        <v>60</v>
      </c>
      <c r="M2103" t="s">
        <v>3200</v>
      </c>
      <c r="N2103" t="s">
        <v>3040</v>
      </c>
      <c r="O2103" s="10" t="s">
        <v>3386</v>
      </c>
      <c r="P2103" t="s">
        <v>3387</v>
      </c>
      <c r="Q2103" t="s">
        <v>3041</v>
      </c>
      <c r="R2103" t="s">
        <v>3041</v>
      </c>
      <c r="S2103" t="s">
        <v>2942</v>
      </c>
      <c r="T2103" t="s">
        <v>3388</v>
      </c>
      <c r="U2103" t="s">
        <v>2861</v>
      </c>
      <c r="V2103" t="s">
        <v>2873</v>
      </c>
      <c r="W2103" t="s">
        <v>3042</v>
      </c>
      <c r="X2103" t="s">
        <v>2857</v>
      </c>
    </row>
    <row r="2104" spans="1:24" hidden="1" x14ac:dyDescent="0.25">
      <c r="A2104">
        <v>10175</v>
      </c>
      <c r="B2104">
        <v>29</v>
      </c>
      <c r="C2104" s="2">
        <v>100</v>
      </c>
      <c r="D2104" s="3">
        <v>5</v>
      </c>
      <c r="E2104" s="4">
        <f>Table1[[#This Row],[PRICEEACH]]*Table1[[#This Row],[QUANTITYORDERED]]</f>
        <v>2900</v>
      </c>
      <c r="F2104" s="1">
        <v>37936</v>
      </c>
      <c r="G2104" s="12" t="s">
        <v>2848</v>
      </c>
      <c r="H2104">
        <v>4</v>
      </c>
      <c r="I2104">
        <v>11</v>
      </c>
      <c r="J2104" s="3">
        <v>2003</v>
      </c>
      <c r="K2104" s="3" t="s">
        <v>3331</v>
      </c>
      <c r="L2104">
        <v>169</v>
      </c>
      <c r="M2104" t="s">
        <v>3211</v>
      </c>
      <c r="N2104" t="s">
        <v>3040</v>
      </c>
      <c r="O2104" s="10" t="s">
        <v>3386</v>
      </c>
      <c r="P2104" t="s">
        <v>3387</v>
      </c>
      <c r="Q2104" t="s">
        <v>3041</v>
      </c>
      <c r="R2104" t="s">
        <v>3041</v>
      </c>
      <c r="S2104" t="s">
        <v>2942</v>
      </c>
      <c r="T2104" t="s">
        <v>3388</v>
      </c>
      <c r="U2104" t="s">
        <v>2861</v>
      </c>
      <c r="V2104" t="s">
        <v>2873</v>
      </c>
      <c r="W2104" t="s">
        <v>3042</v>
      </c>
      <c r="X2104" t="s">
        <v>2867</v>
      </c>
    </row>
    <row r="2105" spans="1:24" hidden="1" x14ac:dyDescent="0.25">
      <c r="A2105">
        <v>10175</v>
      </c>
      <c r="B2105">
        <v>50</v>
      </c>
      <c r="C2105" s="2">
        <v>63.31</v>
      </c>
      <c r="D2105" s="3">
        <v>3</v>
      </c>
      <c r="E2105" s="4">
        <f>Table1[[#This Row],[PRICEEACH]]*Table1[[#This Row],[QUANTITYORDERED]]</f>
        <v>3165.5</v>
      </c>
      <c r="F2105" s="1">
        <v>37936</v>
      </c>
      <c r="G2105" s="12" t="s">
        <v>2848</v>
      </c>
      <c r="H2105">
        <v>4</v>
      </c>
      <c r="I2105">
        <v>11</v>
      </c>
      <c r="J2105" s="3">
        <v>2003</v>
      </c>
      <c r="K2105" s="3" t="s">
        <v>3454</v>
      </c>
      <c r="L2105">
        <v>54</v>
      </c>
      <c r="M2105" t="s">
        <v>3259</v>
      </c>
      <c r="N2105" t="s">
        <v>3040</v>
      </c>
      <c r="O2105" s="10" t="s">
        <v>3386</v>
      </c>
      <c r="P2105" t="s">
        <v>3387</v>
      </c>
      <c r="Q2105" t="s">
        <v>3041</v>
      </c>
      <c r="R2105" t="s">
        <v>3041</v>
      </c>
      <c r="S2105" t="s">
        <v>2942</v>
      </c>
      <c r="T2105" t="s">
        <v>3388</v>
      </c>
      <c r="U2105" t="s">
        <v>2861</v>
      </c>
      <c r="V2105" t="s">
        <v>2873</v>
      </c>
      <c r="W2105" t="s">
        <v>3042</v>
      </c>
      <c r="X2105" t="s">
        <v>2867</v>
      </c>
    </row>
    <row r="2106" spans="1:24" hidden="1" x14ac:dyDescent="0.25">
      <c r="A2106">
        <v>10175</v>
      </c>
      <c r="B2106">
        <v>33</v>
      </c>
      <c r="C2106" s="2">
        <v>100</v>
      </c>
      <c r="D2106" s="3">
        <v>9</v>
      </c>
      <c r="E2106" s="4">
        <f>Table1[[#This Row],[PRICEEACH]]*Table1[[#This Row],[QUANTITYORDERED]]</f>
        <v>3300</v>
      </c>
      <c r="F2106" s="1">
        <v>37936</v>
      </c>
      <c r="G2106" s="12" t="s">
        <v>2848</v>
      </c>
      <c r="H2106">
        <v>4</v>
      </c>
      <c r="I2106">
        <v>11</v>
      </c>
      <c r="J2106" s="3">
        <v>2003</v>
      </c>
      <c r="K2106" s="3" t="s">
        <v>3331</v>
      </c>
      <c r="L2106">
        <v>147</v>
      </c>
      <c r="M2106" t="s">
        <v>3079</v>
      </c>
      <c r="N2106" t="s">
        <v>3040</v>
      </c>
      <c r="O2106" s="10" t="s">
        <v>3386</v>
      </c>
      <c r="P2106" t="s">
        <v>3387</v>
      </c>
      <c r="Q2106" t="s">
        <v>3041</v>
      </c>
      <c r="R2106" t="s">
        <v>3041</v>
      </c>
      <c r="S2106" t="s">
        <v>2942</v>
      </c>
      <c r="T2106" t="s">
        <v>3388</v>
      </c>
      <c r="U2106" t="s">
        <v>2861</v>
      </c>
      <c r="V2106" t="s">
        <v>2873</v>
      </c>
      <c r="W2106" t="s">
        <v>3042</v>
      </c>
      <c r="X2106" t="s">
        <v>2867</v>
      </c>
    </row>
    <row r="2107" spans="1:24" hidden="1" x14ac:dyDescent="0.25">
      <c r="A2107">
        <v>10175</v>
      </c>
      <c r="B2107">
        <v>42</v>
      </c>
      <c r="C2107" s="2">
        <v>85.98</v>
      </c>
      <c r="D2107" s="3">
        <v>11</v>
      </c>
      <c r="E2107" s="4">
        <f>Table1[[#This Row],[PRICEEACH]]*Table1[[#This Row],[QUANTITYORDERED]]</f>
        <v>3611.1600000000003</v>
      </c>
      <c r="F2107" s="1">
        <v>37936</v>
      </c>
      <c r="G2107" s="12" t="s">
        <v>2848</v>
      </c>
      <c r="H2107">
        <v>4</v>
      </c>
      <c r="I2107">
        <v>11</v>
      </c>
      <c r="J2107" s="3">
        <v>2003</v>
      </c>
      <c r="K2107" s="3" t="s">
        <v>3331</v>
      </c>
      <c r="L2107">
        <v>101</v>
      </c>
      <c r="M2107" t="s">
        <v>3274</v>
      </c>
      <c r="N2107" t="s">
        <v>3040</v>
      </c>
      <c r="O2107" s="10" t="s">
        <v>3386</v>
      </c>
      <c r="P2107" t="s">
        <v>3387</v>
      </c>
      <c r="Q2107" t="s">
        <v>3041</v>
      </c>
      <c r="R2107" t="s">
        <v>3041</v>
      </c>
      <c r="S2107" t="s">
        <v>2942</v>
      </c>
      <c r="T2107" t="s">
        <v>3388</v>
      </c>
      <c r="U2107" t="s">
        <v>2861</v>
      </c>
      <c r="V2107" t="s">
        <v>2873</v>
      </c>
      <c r="W2107" t="s">
        <v>3042</v>
      </c>
      <c r="X2107" t="s">
        <v>2867</v>
      </c>
    </row>
    <row r="2108" spans="1:24" hidden="1" x14ac:dyDescent="0.25">
      <c r="A2108">
        <v>10175</v>
      </c>
      <c r="B2108">
        <v>47</v>
      </c>
      <c r="C2108" s="2">
        <v>100</v>
      </c>
      <c r="D2108" s="3">
        <v>10</v>
      </c>
      <c r="E2108" s="4">
        <f>Table1[[#This Row],[PRICEEACH]]*Table1[[#This Row],[QUANTITYORDERED]]</f>
        <v>4700</v>
      </c>
      <c r="F2108" s="1">
        <v>37936</v>
      </c>
      <c r="G2108" s="12" t="s">
        <v>2848</v>
      </c>
      <c r="H2108">
        <v>4</v>
      </c>
      <c r="I2108">
        <v>11</v>
      </c>
      <c r="J2108" s="3">
        <v>2003</v>
      </c>
      <c r="K2108" s="3" t="s">
        <v>3454</v>
      </c>
      <c r="L2108">
        <v>121</v>
      </c>
      <c r="M2108" t="s">
        <v>3223</v>
      </c>
      <c r="N2108" t="s">
        <v>3040</v>
      </c>
      <c r="O2108" s="10" t="s">
        <v>3386</v>
      </c>
      <c r="P2108" t="s">
        <v>3387</v>
      </c>
      <c r="Q2108" t="s">
        <v>3041</v>
      </c>
      <c r="R2108" t="s">
        <v>3041</v>
      </c>
      <c r="S2108" t="s">
        <v>2942</v>
      </c>
      <c r="T2108" t="s">
        <v>3388</v>
      </c>
      <c r="U2108" t="s">
        <v>2861</v>
      </c>
      <c r="V2108" t="s">
        <v>2873</v>
      </c>
      <c r="W2108" t="s">
        <v>3042</v>
      </c>
      <c r="X2108" t="s">
        <v>2867</v>
      </c>
    </row>
    <row r="2109" spans="1:24" hidden="1" x14ac:dyDescent="0.25">
      <c r="A2109">
        <v>10175</v>
      </c>
      <c r="B2109">
        <v>48</v>
      </c>
      <c r="C2109" s="2">
        <v>100</v>
      </c>
      <c r="D2109" s="3">
        <v>4</v>
      </c>
      <c r="E2109" s="4">
        <f>Table1[[#This Row],[PRICEEACH]]*Table1[[#This Row],[QUANTITYORDERED]]</f>
        <v>4800</v>
      </c>
      <c r="F2109" s="1">
        <v>37936</v>
      </c>
      <c r="G2109" s="12" t="s">
        <v>2848</v>
      </c>
      <c r="H2109">
        <v>4</v>
      </c>
      <c r="I2109">
        <v>11</v>
      </c>
      <c r="J2109" s="3">
        <v>2003</v>
      </c>
      <c r="K2109" s="3" t="s">
        <v>3454</v>
      </c>
      <c r="L2109">
        <v>122</v>
      </c>
      <c r="M2109" t="s">
        <v>3198</v>
      </c>
      <c r="N2109" t="s">
        <v>3040</v>
      </c>
      <c r="O2109" s="10" t="s">
        <v>3386</v>
      </c>
      <c r="P2109" t="s">
        <v>3387</v>
      </c>
      <c r="Q2109" t="s">
        <v>3041</v>
      </c>
      <c r="R2109" t="s">
        <v>3041</v>
      </c>
      <c r="S2109" t="s">
        <v>2942</v>
      </c>
      <c r="T2109" t="s">
        <v>3388</v>
      </c>
      <c r="U2109" t="s">
        <v>2861</v>
      </c>
      <c r="V2109" t="s">
        <v>2873</v>
      </c>
      <c r="W2109" t="s">
        <v>3042</v>
      </c>
      <c r="X2109" t="s">
        <v>2867</v>
      </c>
    </row>
    <row r="2110" spans="1:24" hidden="1" x14ac:dyDescent="0.25">
      <c r="A2110">
        <v>10176</v>
      </c>
      <c r="B2110">
        <v>22</v>
      </c>
      <c r="C2110" s="2">
        <v>64</v>
      </c>
      <c r="D2110" s="3">
        <v>6</v>
      </c>
      <c r="E2110" s="4">
        <f>Table1[[#This Row],[PRICEEACH]]*Table1[[#This Row],[QUANTITYORDERED]]</f>
        <v>1408</v>
      </c>
      <c r="F2110" s="1">
        <v>37936</v>
      </c>
      <c r="G2110" s="12" t="s">
        <v>2848</v>
      </c>
      <c r="H2110">
        <v>4</v>
      </c>
      <c r="I2110">
        <v>11</v>
      </c>
      <c r="J2110" s="3">
        <v>2003</v>
      </c>
      <c r="K2110" s="3" t="s">
        <v>3212</v>
      </c>
      <c r="L2110">
        <v>62</v>
      </c>
      <c r="M2110" t="s">
        <v>3260</v>
      </c>
      <c r="N2110" t="s">
        <v>3435</v>
      </c>
      <c r="O2110" s="10" t="s">
        <v>3112</v>
      </c>
      <c r="P2110" t="s">
        <v>3436</v>
      </c>
      <c r="Q2110" t="s">
        <v>3437</v>
      </c>
      <c r="R2110" t="s">
        <v>3524</v>
      </c>
      <c r="S2110" t="s">
        <v>3001</v>
      </c>
      <c r="T2110">
        <v>42100</v>
      </c>
      <c r="U2110" t="s">
        <v>2861</v>
      </c>
      <c r="V2110" t="s">
        <v>3113</v>
      </c>
      <c r="W2110" t="s">
        <v>3114</v>
      </c>
      <c r="X2110" t="s">
        <v>2857</v>
      </c>
    </row>
    <row r="2111" spans="1:24" hidden="1" x14ac:dyDescent="0.25">
      <c r="A2111">
        <v>10176</v>
      </c>
      <c r="B2111">
        <v>27</v>
      </c>
      <c r="C2111" s="2">
        <v>68.78</v>
      </c>
      <c r="D2111" s="3">
        <v>8</v>
      </c>
      <c r="E2111" s="4">
        <f>Table1[[#This Row],[PRICEEACH]]*Table1[[#This Row],[QUANTITYORDERED]]</f>
        <v>1857.06</v>
      </c>
      <c r="F2111" s="1">
        <v>37936</v>
      </c>
      <c r="G2111" s="12" t="s">
        <v>2848</v>
      </c>
      <c r="H2111">
        <v>4</v>
      </c>
      <c r="I2111">
        <v>11</v>
      </c>
      <c r="J2111" s="3">
        <v>2003</v>
      </c>
      <c r="K2111" s="3" t="s">
        <v>3331</v>
      </c>
      <c r="L2111">
        <v>57</v>
      </c>
      <c r="M2111" t="s">
        <v>3228</v>
      </c>
      <c r="N2111" t="s">
        <v>3435</v>
      </c>
      <c r="O2111" s="10" t="s">
        <v>3112</v>
      </c>
      <c r="P2111" t="s">
        <v>3436</v>
      </c>
      <c r="Q2111" t="s">
        <v>3437</v>
      </c>
      <c r="R2111" t="s">
        <v>3524</v>
      </c>
      <c r="S2111" t="s">
        <v>3001</v>
      </c>
      <c r="T2111">
        <v>42100</v>
      </c>
      <c r="U2111" t="s">
        <v>2861</v>
      </c>
      <c r="V2111" t="s">
        <v>3113</v>
      </c>
      <c r="W2111" t="s">
        <v>3114</v>
      </c>
      <c r="X2111" t="s">
        <v>2857</v>
      </c>
    </row>
    <row r="2112" spans="1:24" hidden="1" x14ac:dyDescent="0.25">
      <c r="A2112">
        <v>10176</v>
      </c>
      <c r="B2112">
        <v>20</v>
      </c>
      <c r="C2112" s="2">
        <v>100</v>
      </c>
      <c r="D2112" s="3">
        <v>10</v>
      </c>
      <c r="E2112" s="4">
        <f>Table1[[#This Row],[PRICEEACH]]*Table1[[#This Row],[QUANTITYORDERED]]</f>
        <v>2000</v>
      </c>
      <c r="F2112" s="1">
        <v>37936</v>
      </c>
      <c r="G2112" s="12" t="s">
        <v>2848</v>
      </c>
      <c r="H2112">
        <v>4</v>
      </c>
      <c r="I2112">
        <v>11</v>
      </c>
      <c r="J2112" s="3">
        <v>2003</v>
      </c>
      <c r="K2112" s="3" t="s">
        <v>3331</v>
      </c>
      <c r="L2112">
        <v>163</v>
      </c>
      <c r="M2112" t="s">
        <v>3196</v>
      </c>
      <c r="N2112" t="s">
        <v>3435</v>
      </c>
      <c r="O2112" s="10" t="s">
        <v>3112</v>
      </c>
      <c r="P2112" t="s">
        <v>3436</v>
      </c>
      <c r="Q2112" t="s">
        <v>3437</v>
      </c>
      <c r="R2112" t="s">
        <v>3524</v>
      </c>
      <c r="S2112" t="s">
        <v>3001</v>
      </c>
      <c r="T2112">
        <v>42100</v>
      </c>
      <c r="U2112" t="s">
        <v>2861</v>
      </c>
      <c r="V2112" t="s">
        <v>3113</v>
      </c>
      <c r="W2112" t="s">
        <v>3114</v>
      </c>
      <c r="X2112" t="s">
        <v>2867</v>
      </c>
    </row>
    <row r="2113" spans="1:24" hidden="1" x14ac:dyDescent="0.25">
      <c r="A2113">
        <v>10176</v>
      </c>
      <c r="B2113">
        <v>23</v>
      </c>
      <c r="C2113" s="2">
        <v>100</v>
      </c>
      <c r="D2113" s="3">
        <v>9</v>
      </c>
      <c r="E2113" s="4">
        <f>Table1[[#This Row],[PRICEEACH]]*Table1[[#This Row],[QUANTITYORDERED]]</f>
        <v>2300</v>
      </c>
      <c r="F2113" s="1">
        <v>37936</v>
      </c>
      <c r="G2113" s="12" t="s">
        <v>2848</v>
      </c>
      <c r="H2113">
        <v>4</v>
      </c>
      <c r="I2113">
        <v>11</v>
      </c>
      <c r="J2113" s="3">
        <v>2003</v>
      </c>
      <c r="K2113" s="3" t="s">
        <v>3454</v>
      </c>
      <c r="L2113">
        <v>115</v>
      </c>
      <c r="M2113" t="s">
        <v>3265</v>
      </c>
      <c r="N2113" t="s">
        <v>3435</v>
      </c>
      <c r="O2113" s="10" t="s">
        <v>3112</v>
      </c>
      <c r="P2113" t="s">
        <v>3436</v>
      </c>
      <c r="Q2113" t="s">
        <v>3437</v>
      </c>
      <c r="R2113" t="s">
        <v>3524</v>
      </c>
      <c r="S2113" t="s">
        <v>3001</v>
      </c>
      <c r="T2113">
        <v>42100</v>
      </c>
      <c r="U2113" t="s">
        <v>2861</v>
      </c>
      <c r="V2113" t="s">
        <v>3113</v>
      </c>
      <c r="W2113" t="s">
        <v>3114</v>
      </c>
      <c r="X2113" t="s">
        <v>2867</v>
      </c>
    </row>
    <row r="2114" spans="1:24" hidden="1" x14ac:dyDescent="0.25">
      <c r="A2114">
        <v>10176</v>
      </c>
      <c r="B2114">
        <v>38</v>
      </c>
      <c r="C2114" s="2">
        <v>64.44</v>
      </c>
      <c r="D2114" s="3">
        <v>4</v>
      </c>
      <c r="E2114" s="4">
        <f>Table1[[#This Row],[PRICEEACH]]*Table1[[#This Row],[QUANTITYORDERED]]</f>
        <v>2448.7199999999998</v>
      </c>
      <c r="F2114" s="1">
        <v>37936</v>
      </c>
      <c r="G2114" s="12" t="s">
        <v>2848</v>
      </c>
      <c r="H2114">
        <v>4</v>
      </c>
      <c r="I2114">
        <v>11</v>
      </c>
      <c r="J2114" s="3">
        <v>2003</v>
      </c>
      <c r="K2114" s="3" t="s">
        <v>3212</v>
      </c>
      <c r="L2114">
        <v>58</v>
      </c>
      <c r="M2114" t="s">
        <v>3266</v>
      </c>
      <c r="N2114" t="s">
        <v>3435</v>
      </c>
      <c r="O2114" s="10" t="s">
        <v>3112</v>
      </c>
      <c r="P2114" t="s">
        <v>3436</v>
      </c>
      <c r="Q2114" t="s">
        <v>3437</v>
      </c>
      <c r="R2114" t="s">
        <v>3524</v>
      </c>
      <c r="S2114" t="s">
        <v>3001</v>
      </c>
      <c r="T2114">
        <v>42100</v>
      </c>
      <c r="U2114" t="s">
        <v>2861</v>
      </c>
      <c r="V2114" t="s">
        <v>3113</v>
      </c>
      <c r="W2114" t="s">
        <v>3114</v>
      </c>
      <c r="X2114" t="s">
        <v>2857</v>
      </c>
    </row>
    <row r="2115" spans="1:24" hidden="1" x14ac:dyDescent="0.25">
      <c r="A2115">
        <v>10176</v>
      </c>
      <c r="B2115">
        <v>29</v>
      </c>
      <c r="C2115" s="2">
        <v>100</v>
      </c>
      <c r="D2115" s="3">
        <v>7</v>
      </c>
      <c r="E2115" s="4">
        <f>Table1[[#This Row],[PRICEEACH]]*Table1[[#This Row],[QUANTITYORDERED]]</f>
        <v>2900</v>
      </c>
      <c r="F2115" s="1">
        <v>37936</v>
      </c>
      <c r="G2115" s="12" t="s">
        <v>2848</v>
      </c>
      <c r="H2115">
        <v>4</v>
      </c>
      <c r="I2115">
        <v>11</v>
      </c>
      <c r="J2115" s="3">
        <v>2003</v>
      </c>
      <c r="K2115" s="3" t="s">
        <v>3331</v>
      </c>
      <c r="L2115">
        <v>118</v>
      </c>
      <c r="M2115" t="s">
        <v>3252</v>
      </c>
      <c r="N2115" t="s">
        <v>3435</v>
      </c>
      <c r="O2115" s="10" t="s">
        <v>3112</v>
      </c>
      <c r="P2115" t="s">
        <v>3436</v>
      </c>
      <c r="Q2115" t="s">
        <v>3437</v>
      </c>
      <c r="R2115" t="s">
        <v>3524</v>
      </c>
      <c r="S2115" t="s">
        <v>3001</v>
      </c>
      <c r="T2115">
        <v>42100</v>
      </c>
      <c r="U2115" t="s">
        <v>2861</v>
      </c>
      <c r="V2115" t="s">
        <v>3113</v>
      </c>
      <c r="W2115" t="s">
        <v>3114</v>
      </c>
      <c r="X2115" t="s">
        <v>2857</v>
      </c>
    </row>
    <row r="2116" spans="1:24" hidden="1" x14ac:dyDescent="0.25">
      <c r="A2116">
        <v>10176</v>
      </c>
      <c r="B2116">
        <v>33</v>
      </c>
      <c r="C2116" s="2">
        <v>100</v>
      </c>
      <c r="D2116" s="3">
        <v>2</v>
      </c>
      <c r="E2116" s="4">
        <f>Table1[[#This Row],[PRICEEACH]]*Table1[[#This Row],[QUANTITYORDERED]]</f>
        <v>3300</v>
      </c>
      <c r="F2116" s="1">
        <v>37936</v>
      </c>
      <c r="G2116" s="12" t="s">
        <v>2848</v>
      </c>
      <c r="H2116">
        <v>4</v>
      </c>
      <c r="I2116">
        <v>11</v>
      </c>
      <c r="J2116" s="3">
        <v>2003</v>
      </c>
      <c r="K2116" s="3" t="s">
        <v>3331</v>
      </c>
      <c r="L2116">
        <v>207</v>
      </c>
      <c r="M2116" t="s">
        <v>3125</v>
      </c>
      <c r="N2116" t="s">
        <v>3435</v>
      </c>
      <c r="O2116" s="10" t="s">
        <v>3112</v>
      </c>
      <c r="P2116" t="s">
        <v>3436</v>
      </c>
      <c r="Q2116" t="s">
        <v>3437</v>
      </c>
      <c r="R2116" t="s">
        <v>3524</v>
      </c>
      <c r="S2116" t="s">
        <v>3001</v>
      </c>
      <c r="T2116">
        <v>42100</v>
      </c>
      <c r="U2116" t="s">
        <v>2861</v>
      </c>
      <c r="V2116" t="s">
        <v>3113</v>
      </c>
      <c r="W2116" t="s">
        <v>3114</v>
      </c>
      <c r="X2116" t="s">
        <v>2931</v>
      </c>
    </row>
    <row r="2117" spans="1:24" hidden="1" x14ac:dyDescent="0.25">
      <c r="A2117">
        <v>10176</v>
      </c>
      <c r="B2117">
        <v>36</v>
      </c>
      <c r="C2117" s="2">
        <v>100</v>
      </c>
      <c r="D2117" s="3">
        <v>5</v>
      </c>
      <c r="E2117" s="4">
        <f>Table1[[#This Row],[PRICEEACH]]*Table1[[#This Row],[QUANTITYORDERED]]</f>
        <v>3600</v>
      </c>
      <c r="F2117" s="1">
        <v>37936</v>
      </c>
      <c r="G2117" s="12" t="s">
        <v>2848</v>
      </c>
      <c r="H2117">
        <v>4</v>
      </c>
      <c r="I2117">
        <v>11</v>
      </c>
      <c r="J2117" s="3">
        <v>2003</v>
      </c>
      <c r="K2117" s="3" t="s">
        <v>3331</v>
      </c>
      <c r="L2117">
        <v>143</v>
      </c>
      <c r="M2117" t="s">
        <v>3220</v>
      </c>
      <c r="N2117" t="s">
        <v>3435</v>
      </c>
      <c r="O2117" s="10" t="s">
        <v>3112</v>
      </c>
      <c r="P2117" t="s">
        <v>3436</v>
      </c>
      <c r="Q2117" t="s">
        <v>3437</v>
      </c>
      <c r="R2117" t="s">
        <v>3524</v>
      </c>
      <c r="S2117" t="s">
        <v>3001</v>
      </c>
      <c r="T2117">
        <v>42100</v>
      </c>
      <c r="U2117" t="s">
        <v>2861</v>
      </c>
      <c r="V2117" t="s">
        <v>3113</v>
      </c>
      <c r="W2117" t="s">
        <v>3114</v>
      </c>
      <c r="X2117" t="s">
        <v>2867</v>
      </c>
    </row>
    <row r="2118" spans="1:24" hidden="1" x14ac:dyDescent="0.25">
      <c r="A2118">
        <v>10176</v>
      </c>
      <c r="B2118">
        <v>47</v>
      </c>
      <c r="C2118" s="2">
        <v>100</v>
      </c>
      <c r="D2118" s="3">
        <v>3</v>
      </c>
      <c r="E2118" s="4">
        <f>Table1[[#This Row],[PRICEEACH]]*Table1[[#This Row],[QUANTITYORDERED]]</f>
        <v>4700</v>
      </c>
      <c r="F2118" s="1">
        <v>37936</v>
      </c>
      <c r="G2118" s="12" t="s">
        <v>2848</v>
      </c>
      <c r="H2118">
        <v>4</v>
      </c>
      <c r="I2118">
        <v>11</v>
      </c>
      <c r="J2118" s="3">
        <v>2003</v>
      </c>
      <c r="K2118" s="3" t="s">
        <v>3331</v>
      </c>
      <c r="L2118">
        <v>151</v>
      </c>
      <c r="M2118" t="s">
        <v>3145</v>
      </c>
      <c r="N2118" t="s">
        <v>3435</v>
      </c>
      <c r="O2118" s="10" t="s">
        <v>3112</v>
      </c>
      <c r="P2118" t="s">
        <v>3436</v>
      </c>
      <c r="Q2118" t="s">
        <v>3437</v>
      </c>
      <c r="R2118" t="s">
        <v>3524</v>
      </c>
      <c r="S2118" t="s">
        <v>3001</v>
      </c>
      <c r="T2118">
        <v>42100</v>
      </c>
      <c r="U2118" t="s">
        <v>2861</v>
      </c>
      <c r="V2118" t="s">
        <v>3113</v>
      </c>
      <c r="W2118" t="s">
        <v>3114</v>
      </c>
      <c r="X2118" t="s">
        <v>2931</v>
      </c>
    </row>
    <row r="2119" spans="1:24" hidden="1" x14ac:dyDescent="0.25">
      <c r="A2119">
        <v>10176</v>
      </c>
      <c r="B2119">
        <v>50</v>
      </c>
      <c r="C2119" s="2">
        <v>100</v>
      </c>
      <c r="D2119" s="3">
        <v>1</v>
      </c>
      <c r="E2119" s="4">
        <f>Table1[[#This Row],[PRICEEACH]]*Table1[[#This Row],[QUANTITYORDERED]]</f>
        <v>5000</v>
      </c>
      <c r="F2119" s="1">
        <v>37936</v>
      </c>
      <c r="G2119" s="12" t="s">
        <v>2848</v>
      </c>
      <c r="H2119">
        <v>4</v>
      </c>
      <c r="I2119">
        <v>11</v>
      </c>
      <c r="J2119" s="3">
        <v>2003</v>
      </c>
      <c r="K2119" s="3" t="s">
        <v>3331</v>
      </c>
      <c r="L2119">
        <v>173</v>
      </c>
      <c r="M2119" t="s">
        <v>3148</v>
      </c>
      <c r="N2119" t="s">
        <v>3435</v>
      </c>
      <c r="O2119" s="10" t="s">
        <v>3112</v>
      </c>
      <c r="P2119" t="s">
        <v>3436</v>
      </c>
      <c r="Q2119" t="s">
        <v>3437</v>
      </c>
      <c r="R2119" t="s">
        <v>3524</v>
      </c>
      <c r="S2119" t="s">
        <v>3001</v>
      </c>
      <c r="T2119">
        <v>42100</v>
      </c>
      <c r="U2119" t="s">
        <v>2861</v>
      </c>
      <c r="V2119" t="s">
        <v>3113</v>
      </c>
      <c r="W2119" t="s">
        <v>3114</v>
      </c>
      <c r="X2119" t="s">
        <v>2931</v>
      </c>
    </row>
    <row r="2120" spans="1:24" hidden="1" x14ac:dyDescent="0.25">
      <c r="A2120">
        <v>10177</v>
      </c>
      <c r="B2120">
        <v>24</v>
      </c>
      <c r="C2120" s="2">
        <v>76</v>
      </c>
      <c r="D2120" s="3">
        <v>3</v>
      </c>
      <c r="E2120" s="4">
        <f>Table1[[#This Row],[PRICEEACH]]*Table1[[#This Row],[QUANTITYORDERED]]</f>
        <v>1824</v>
      </c>
      <c r="F2120" s="1">
        <v>37936</v>
      </c>
      <c r="G2120" s="12" t="s">
        <v>2848</v>
      </c>
      <c r="H2120">
        <v>4</v>
      </c>
      <c r="I2120">
        <v>11</v>
      </c>
      <c r="J2120" s="3">
        <v>2003</v>
      </c>
      <c r="K2120" s="3" t="s">
        <v>3207</v>
      </c>
      <c r="L2120">
        <v>66</v>
      </c>
      <c r="M2120" t="s">
        <v>3268</v>
      </c>
      <c r="N2120" t="s">
        <v>3447</v>
      </c>
      <c r="O2120" s="11">
        <v>34913728555</v>
      </c>
      <c r="P2120" t="s">
        <v>3132</v>
      </c>
      <c r="Q2120" t="s">
        <v>2947</v>
      </c>
      <c r="R2120" t="s">
        <v>3514</v>
      </c>
      <c r="S2120" t="s">
        <v>2948</v>
      </c>
      <c r="T2120">
        <v>28023</v>
      </c>
      <c r="U2120" t="s">
        <v>2861</v>
      </c>
      <c r="V2120" t="s">
        <v>3133</v>
      </c>
      <c r="W2120" t="s">
        <v>3134</v>
      </c>
      <c r="X2120" t="s">
        <v>2857</v>
      </c>
    </row>
    <row r="2121" spans="1:24" hidden="1" x14ac:dyDescent="0.25">
      <c r="A2121">
        <v>10177</v>
      </c>
      <c r="B2121">
        <v>40</v>
      </c>
      <c r="C2121" s="2">
        <v>50.23</v>
      </c>
      <c r="D2121" s="3">
        <v>6</v>
      </c>
      <c r="E2121" s="4">
        <f>Table1[[#This Row],[PRICEEACH]]*Table1[[#This Row],[QUANTITYORDERED]]</f>
        <v>2009.1999999999998</v>
      </c>
      <c r="F2121" s="1">
        <v>37936</v>
      </c>
      <c r="G2121" s="12" t="s">
        <v>2848</v>
      </c>
      <c r="H2121">
        <v>4</v>
      </c>
      <c r="I2121">
        <v>11</v>
      </c>
      <c r="J2121" s="3">
        <v>2003</v>
      </c>
      <c r="K2121" s="3" t="s">
        <v>3207</v>
      </c>
      <c r="L2121">
        <v>54</v>
      </c>
      <c r="M2121" t="s">
        <v>3281</v>
      </c>
      <c r="N2121" t="s">
        <v>3447</v>
      </c>
      <c r="O2121" s="11">
        <v>34913728555</v>
      </c>
      <c r="P2121" t="s">
        <v>3132</v>
      </c>
      <c r="Q2121" t="s">
        <v>2947</v>
      </c>
      <c r="R2121" t="s">
        <v>3514</v>
      </c>
      <c r="S2121" t="s">
        <v>2948</v>
      </c>
      <c r="T2121">
        <v>28023</v>
      </c>
      <c r="U2121" t="s">
        <v>2861</v>
      </c>
      <c r="V2121" t="s">
        <v>3133</v>
      </c>
      <c r="W2121" t="s">
        <v>3134</v>
      </c>
      <c r="X2121" t="s">
        <v>2857</v>
      </c>
    </row>
    <row r="2122" spans="1:24" hidden="1" x14ac:dyDescent="0.25">
      <c r="A2122">
        <v>10177</v>
      </c>
      <c r="B2122">
        <v>23</v>
      </c>
      <c r="C2122" s="2">
        <v>100</v>
      </c>
      <c r="D2122" s="3">
        <v>9</v>
      </c>
      <c r="E2122" s="4">
        <f>Table1[[#This Row],[PRICEEACH]]*Table1[[#This Row],[QUANTITYORDERED]]</f>
        <v>2300</v>
      </c>
      <c r="F2122" s="1">
        <v>37936</v>
      </c>
      <c r="G2122" s="12" t="s">
        <v>2848</v>
      </c>
      <c r="H2122">
        <v>4</v>
      </c>
      <c r="I2122">
        <v>11</v>
      </c>
      <c r="J2122" s="3">
        <v>2003</v>
      </c>
      <c r="K2122" s="3" t="s">
        <v>3468</v>
      </c>
      <c r="L2122">
        <v>136</v>
      </c>
      <c r="M2122" t="s">
        <v>3210</v>
      </c>
      <c r="N2122" t="s">
        <v>3447</v>
      </c>
      <c r="O2122" s="11">
        <v>34913728555</v>
      </c>
      <c r="P2122" t="s">
        <v>3132</v>
      </c>
      <c r="Q2122" t="s">
        <v>2947</v>
      </c>
      <c r="R2122" t="s">
        <v>3514</v>
      </c>
      <c r="S2122" t="s">
        <v>2948</v>
      </c>
      <c r="T2122">
        <v>28023</v>
      </c>
      <c r="U2122" t="s">
        <v>2861</v>
      </c>
      <c r="V2122" t="s">
        <v>3133</v>
      </c>
      <c r="W2122" t="s">
        <v>3134</v>
      </c>
      <c r="X2122" t="s">
        <v>2867</v>
      </c>
    </row>
    <row r="2123" spans="1:24" hidden="1" x14ac:dyDescent="0.25">
      <c r="A2123">
        <v>10177</v>
      </c>
      <c r="B2123">
        <v>24</v>
      </c>
      <c r="C2123" s="2">
        <v>100</v>
      </c>
      <c r="D2123" s="3">
        <v>5</v>
      </c>
      <c r="E2123" s="4">
        <f>Table1[[#This Row],[PRICEEACH]]*Table1[[#This Row],[QUANTITYORDERED]]</f>
        <v>2400</v>
      </c>
      <c r="F2123" s="1">
        <v>37936</v>
      </c>
      <c r="G2123" s="12" t="s">
        <v>2848</v>
      </c>
      <c r="H2123">
        <v>4</v>
      </c>
      <c r="I2123">
        <v>11</v>
      </c>
      <c r="J2123" s="3">
        <v>2003</v>
      </c>
      <c r="K2123" s="3" t="s">
        <v>3207</v>
      </c>
      <c r="L2123">
        <v>99</v>
      </c>
      <c r="M2123" t="s">
        <v>3278</v>
      </c>
      <c r="N2123" t="s">
        <v>3447</v>
      </c>
      <c r="O2123" s="11">
        <v>34913728555</v>
      </c>
      <c r="P2123" t="s">
        <v>3132</v>
      </c>
      <c r="Q2123" t="s">
        <v>2947</v>
      </c>
      <c r="R2123" t="s">
        <v>3514</v>
      </c>
      <c r="S2123" t="s">
        <v>2948</v>
      </c>
      <c r="T2123">
        <v>28023</v>
      </c>
      <c r="U2123" t="s">
        <v>2861</v>
      </c>
      <c r="V2123" t="s">
        <v>3133</v>
      </c>
      <c r="W2123" t="s">
        <v>3134</v>
      </c>
      <c r="X2123" t="s">
        <v>2857</v>
      </c>
    </row>
    <row r="2124" spans="1:24" hidden="1" x14ac:dyDescent="0.25">
      <c r="A2124">
        <v>10177</v>
      </c>
      <c r="B2124">
        <v>32</v>
      </c>
      <c r="C2124" s="2">
        <v>76.62</v>
      </c>
      <c r="D2124" s="3">
        <v>1</v>
      </c>
      <c r="E2124" s="4">
        <f>Table1[[#This Row],[PRICEEACH]]*Table1[[#This Row],[QUANTITYORDERED]]</f>
        <v>2451.84</v>
      </c>
      <c r="F2124" s="1">
        <v>37936</v>
      </c>
      <c r="G2124" s="12" t="s">
        <v>2848</v>
      </c>
      <c r="H2124">
        <v>4</v>
      </c>
      <c r="I2124">
        <v>11</v>
      </c>
      <c r="J2124" s="3">
        <v>2003</v>
      </c>
      <c r="K2124" s="3" t="s">
        <v>3207</v>
      </c>
      <c r="L2124">
        <v>72</v>
      </c>
      <c r="M2124" t="s">
        <v>3273</v>
      </c>
      <c r="N2124" t="s">
        <v>3447</v>
      </c>
      <c r="O2124" s="11">
        <v>34913728555</v>
      </c>
      <c r="P2124" t="s">
        <v>3132</v>
      </c>
      <c r="Q2124" t="s">
        <v>2947</v>
      </c>
      <c r="R2124" t="s">
        <v>3514</v>
      </c>
      <c r="S2124" t="s">
        <v>2948</v>
      </c>
      <c r="T2124">
        <v>28023</v>
      </c>
      <c r="U2124" t="s">
        <v>2861</v>
      </c>
      <c r="V2124" t="s">
        <v>3133</v>
      </c>
      <c r="W2124" t="s">
        <v>3134</v>
      </c>
      <c r="X2124" t="s">
        <v>2857</v>
      </c>
    </row>
    <row r="2125" spans="1:24" hidden="1" x14ac:dyDescent="0.25">
      <c r="A2125">
        <v>10177</v>
      </c>
      <c r="B2125">
        <v>35</v>
      </c>
      <c r="C2125" s="2">
        <v>74.599999999999994</v>
      </c>
      <c r="D2125" s="3">
        <v>8</v>
      </c>
      <c r="E2125" s="4">
        <f>Table1[[#This Row],[PRICEEACH]]*Table1[[#This Row],[QUANTITYORDERED]]</f>
        <v>2611</v>
      </c>
      <c r="F2125" s="1">
        <v>37936</v>
      </c>
      <c r="G2125" s="12" t="s">
        <v>2848</v>
      </c>
      <c r="H2125">
        <v>4</v>
      </c>
      <c r="I2125">
        <v>11</v>
      </c>
      <c r="J2125" s="3">
        <v>2003</v>
      </c>
      <c r="K2125" s="3" t="s">
        <v>3468</v>
      </c>
      <c r="L2125">
        <v>87</v>
      </c>
      <c r="M2125" t="s">
        <v>3222</v>
      </c>
      <c r="N2125" t="s">
        <v>3447</v>
      </c>
      <c r="O2125" s="11">
        <v>34913728555</v>
      </c>
      <c r="P2125" t="s">
        <v>3132</v>
      </c>
      <c r="Q2125" t="s">
        <v>2947</v>
      </c>
      <c r="R2125" t="s">
        <v>3514</v>
      </c>
      <c r="S2125" t="s">
        <v>2948</v>
      </c>
      <c r="T2125">
        <v>28023</v>
      </c>
      <c r="U2125" t="s">
        <v>2861</v>
      </c>
      <c r="V2125" t="s">
        <v>3133</v>
      </c>
      <c r="W2125" t="s">
        <v>3134</v>
      </c>
      <c r="X2125" t="s">
        <v>2857</v>
      </c>
    </row>
    <row r="2126" spans="1:24" hidden="1" x14ac:dyDescent="0.25">
      <c r="A2126">
        <v>10177</v>
      </c>
      <c r="B2126">
        <v>31</v>
      </c>
      <c r="C2126" s="2">
        <v>88.34</v>
      </c>
      <c r="D2126" s="3">
        <v>10</v>
      </c>
      <c r="E2126" s="4">
        <f>Table1[[#This Row],[PRICEEACH]]*Table1[[#This Row],[QUANTITYORDERED]]</f>
        <v>2738.54</v>
      </c>
      <c r="F2126" s="1">
        <v>37936</v>
      </c>
      <c r="G2126" s="12" t="s">
        <v>2848</v>
      </c>
      <c r="H2126">
        <v>4</v>
      </c>
      <c r="I2126">
        <v>11</v>
      </c>
      <c r="J2126" s="3">
        <v>2003</v>
      </c>
      <c r="K2126" s="3" t="s">
        <v>3207</v>
      </c>
      <c r="L2126">
        <v>86</v>
      </c>
      <c r="M2126" t="s">
        <v>3270</v>
      </c>
      <c r="N2126" t="s">
        <v>3447</v>
      </c>
      <c r="O2126" s="11">
        <v>34913728555</v>
      </c>
      <c r="P2126" t="s">
        <v>3132</v>
      </c>
      <c r="Q2126" t="s">
        <v>2947</v>
      </c>
      <c r="R2126" t="s">
        <v>3514</v>
      </c>
      <c r="S2126" t="s">
        <v>2948</v>
      </c>
      <c r="T2126">
        <v>28023</v>
      </c>
      <c r="U2126" t="s">
        <v>2861</v>
      </c>
      <c r="V2126" t="s">
        <v>3133</v>
      </c>
      <c r="W2126" t="s">
        <v>3134</v>
      </c>
      <c r="X2126" t="s">
        <v>2857</v>
      </c>
    </row>
    <row r="2127" spans="1:24" hidden="1" x14ac:dyDescent="0.25">
      <c r="A2127">
        <v>10177</v>
      </c>
      <c r="B2127">
        <v>29</v>
      </c>
      <c r="C2127" s="2">
        <v>100</v>
      </c>
      <c r="D2127" s="3">
        <v>11</v>
      </c>
      <c r="E2127" s="4">
        <f>Table1[[#This Row],[PRICEEACH]]*Table1[[#This Row],[QUANTITYORDERED]]</f>
        <v>2900</v>
      </c>
      <c r="F2127" s="1">
        <v>37936</v>
      </c>
      <c r="G2127" s="12" t="s">
        <v>2848</v>
      </c>
      <c r="H2127">
        <v>4</v>
      </c>
      <c r="I2127">
        <v>11</v>
      </c>
      <c r="J2127" s="3">
        <v>2003</v>
      </c>
      <c r="K2127" s="3" t="s">
        <v>3212</v>
      </c>
      <c r="L2127">
        <v>100</v>
      </c>
      <c r="M2127" t="s">
        <v>3213</v>
      </c>
      <c r="N2127" t="s">
        <v>3447</v>
      </c>
      <c r="O2127" s="11">
        <v>34913728555</v>
      </c>
      <c r="P2127" t="s">
        <v>3132</v>
      </c>
      <c r="Q2127" t="s">
        <v>2947</v>
      </c>
      <c r="R2127" t="s">
        <v>3514</v>
      </c>
      <c r="S2127" t="s">
        <v>2948</v>
      </c>
      <c r="T2127">
        <v>28023</v>
      </c>
      <c r="U2127" t="s">
        <v>2861</v>
      </c>
      <c r="V2127" t="s">
        <v>3133</v>
      </c>
      <c r="W2127" t="s">
        <v>3134</v>
      </c>
      <c r="X2127" t="s">
        <v>2867</v>
      </c>
    </row>
    <row r="2128" spans="1:24" hidden="1" x14ac:dyDescent="0.25">
      <c r="A2128">
        <v>10177</v>
      </c>
      <c r="B2128">
        <v>45</v>
      </c>
      <c r="C2128" s="2">
        <v>72.58</v>
      </c>
      <c r="D2128" s="3">
        <v>2</v>
      </c>
      <c r="E2128" s="4">
        <f>Table1[[#This Row],[PRICEEACH]]*Table1[[#This Row],[QUANTITYORDERED]]</f>
        <v>3266.1</v>
      </c>
      <c r="F2128" s="1">
        <v>37936</v>
      </c>
      <c r="G2128" s="12" t="s">
        <v>2848</v>
      </c>
      <c r="H2128">
        <v>4</v>
      </c>
      <c r="I2128">
        <v>11</v>
      </c>
      <c r="J2128" s="3">
        <v>2003</v>
      </c>
      <c r="K2128" s="3" t="s">
        <v>3468</v>
      </c>
      <c r="L2128">
        <v>88</v>
      </c>
      <c r="M2128" t="s">
        <v>3243</v>
      </c>
      <c r="N2128" t="s">
        <v>3447</v>
      </c>
      <c r="O2128" s="11">
        <v>34913728555</v>
      </c>
      <c r="P2128" t="s">
        <v>3132</v>
      </c>
      <c r="Q2128" t="s">
        <v>2947</v>
      </c>
      <c r="R2128" t="s">
        <v>3514</v>
      </c>
      <c r="S2128" t="s">
        <v>2948</v>
      </c>
      <c r="T2128">
        <v>28023</v>
      </c>
      <c r="U2128" t="s">
        <v>2861</v>
      </c>
      <c r="V2128" t="s">
        <v>3133</v>
      </c>
      <c r="W2128" t="s">
        <v>3134</v>
      </c>
      <c r="X2128" t="s">
        <v>2867</v>
      </c>
    </row>
    <row r="2129" spans="1:24" hidden="1" x14ac:dyDescent="0.25">
      <c r="A2129">
        <v>10177</v>
      </c>
      <c r="B2129">
        <v>44</v>
      </c>
      <c r="C2129" s="2">
        <v>92.16</v>
      </c>
      <c r="D2129" s="3">
        <v>4</v>
      </c>
      <c r="E2129" s="4">
        <f>Table1[[#This Row],[PRICEEACH]]*Table1[[#This Row],[QUANTITYORDERED]]</f>
        <v>4055.04</v>
      </c>
      <c r="F2129" s="1">
        <v>37936</v>
      </c>
      <c r="G2129" s="12" t="s">
        <v>2848</v>
      </c>
      <c r="H2129">
        <v>4</v>
      </c>
      <c r="I2129">
        <v>11</v>
      </c>
      <c r="J2129" s="3">
        <v>2003</v>
      </c>
      <c r="K2129" s="3" t="s">
        <v>3207</v>
      </c>
      <c r="L2129">
        <v>100</v>
      </c>
      <c r="M2129" t="s">
        <v>3277</v>
      </c>
      <c r="N2129" t="s">
        <v>3447</v>
      </c>
      <c r="O2129" s="11">
        <v>34913728555</v>
      </c>
      <c r="P2129" t="s">
        <v>3132</v>
      </c>
      <c r="Q2129" t="s">
        <v>2947</v>
      </c>
      <c r="R2129" t="s">
        <v>3514</v>
      </c>
      <c r="S2129" t="s">
        <v>2948</v>
      </c>
      <c r="T2129">
        <v>28023</v>
      </c>
      <c r="U2129" t="s">
        <v>2861</v>
      </c>
      <c r="V2129" t="s">
        <v>3133</v>
      </c>
      <c r="W2129" t="s">
        <v>3134</v>
      </c>
      <c r="X2129" t="s">
        <v>2867</v>
      </c>
    </row>
    <row r="2130" spans="1:24" hidden="1" x14ac:dyDescent="0.25">
      <c r="A2130">
        <v>10177</v>
      </c>
      <c r="B2130">
        <v>50</v>
      </c>
      <c r="C2130" s="2">
        <v>100</v>
      </c>
      <c r="D2130" s="3">
        <v>7</v>
      </c>
      <c r="E2130" s="4">
        <f>Table1[[#This Row],[PRICEEACH]]*Table1[[#This Row],[QUANTITYORDERED]]</f>
        <v>5000</v>
      </c>
      <c r="F2130" s="1">
        <v>37936</v>
      </c>
      <c r="G2130" s="12" t="s">
        <v>2848</v>
      </c>
      <c r="H2130">
        <v>4</v>
      </c>
      <c r="I2130">
        <v>11</v>
      </c>
      <c r="J2130" s="3">
        <v>2003</v>
      </c>
      <c r="K2130" s="3" t="s">
        <v>3207</v>
      </c>
      <c r="L2130">
        <v>122</v>
      </c>
      <c r="M2130" t="s">
        <v>3234</v>
      </c>
      <c r="N2130" t="s">
        <v>3447</v>
      </c>
      <c r="O2130" s="11">
        <v>34913728555</v>
      </c>
      <c r="P2130" t="s">
        <v>3132</v>
      </c>
      <c r="Q2130" t="s">
        <v>2947</v>
      </c>
      <c r="R2130" t="s">
        <v>3514</v>
      </c>
      <c r="S2130" t="s">
        <v>2948</v>
      </c>
      <c r="T2130">
        <v>28023</v>
      </c>
      <c r="U2130" t="s">
        <v>2861</v>
      </c>
      <c r="V2130" t="s">
        <v>3133</v>
      </c>
      <c r="W2130" t="s">
        <v>3134</v>
      </c>
      <c r="X2130" t="s">
        <v>2867</v>
      </c>
    </row>
    <row r="2131" spans="1:24" x14ac:dyDescent="0.25">
      <c r="A2131">
        <v>10178</v>
      </c>
      <c r="B2131">
        <v>21</v>
      </c>
      <c r="C2131" s="2">
        <v>72.12</v>
      </c>
      <c r="D2131" s="3">
        <v>11</v>
      </c>
      <c r="E2131" s="4">
        <f>Table1[[#This Row],[PRICEEACH]]*Table1[[#This Row],[QUANTITYORDERED]]</f>
        <v>1514.52</v>
      </c>
      <c r="F2131" s="1">
        <v>37936</v>
      </c>
      <c r="G2131" s="12" t="s">
        <v>2848</v>
      </c>
      <c r="H2131">
        <v>4</v>
      </c>
      <c r="I2131">
        <v>11</v>
      </c>
      <c r="J2131" s="3">
        <v>2003</v>
      </c>
      <c r="K2131" s="3" t="s">
        <v>3468</v>
      </c>
      <c r="L2131">
        <v>83</v>
      </c>
      <c r="M2131" t="s">
        <v>3248</v>
      </c>
      <c r="N2131" t="s">
        <v>3392</v>
      </c>
      <c r="O2131" s="10" t="s">
        <v>3045</v>
      </c>
      <c r="P2131" t="s">
        <v>3393</v>
      </c>
      <c r="Q2131" t="s">
        <v>3046</v>
      </c>
      <c r="R2131" t="s">
        <v>3505</v>
      </c>
      <c r="S2131" t="s">
        <v>2860</v>
      </c>
      <c r="T2131">
        <v>31000</v>
      </c>
      <c r="U2131" t="s">
        <v>2861</v>
      </c>
      <c r="V2131" t="s">
        <v>3047</v>
      </c>
      <c r="W2131" t="s">
        <v>3048</v>
      </c>
      <c r="X2131" t="s">
        <v>2857</v>
      </c>
    </row>
    <row r="2132" spans="1:24" x14ac:dyDescent="0.25">
      <c r="A2132">
        <v>10178</v>
      </c>
      <c r="B2132">
        <v>22</v>
      </c>
      <c r="C2132" s="2">
        <v>87.75</v>
      </c>
      <c r="D2132" s="3">
        <v>1</v>
      </c>
      <c r="E2132" s="4">
        <f>Table1[[#This Row],[PRICEEACH]]*Table1[[#This Row],[QUANTITYORDERED]]</f>
        <v>1930.5</v>
      </c>
      <c r="F2132" s="1">
        <v>37936</v>
      </c>
      <c r="G2132" s="12" t="s">
        <v>2848</v>
      </c>
      <c r="H2132">
        <v>4</v>
      </c>
      <c r="I2132">
        <v>11</v>
      </c>
      <c r="J2132" s="3">
        <v>2003</v>
      </c>
      <c r="K2132" s="3" t="s">
        <v>3181</v>
      </c>
      <c r="L2132">
        <v>99</v>
      </c>
      <c r="M2132" t="s">
        <v>3272</v>
      </c>
      <c r="N2132" t="s">
        <v>3392</v>
      </c>
      <c r="O2132" s="10" t="s">
        <v>3045</v>
      </c>
      <c r="P2132" t="s">
        <v>3393</v>
      </c>
      <c r="Q2132" t="s">
        <v>3046</v>
      </c>
      <c r="R2132" t="s">
        <v>3505</v>
      </c>
      <c r="S2132" t="s">
        <v>2860</v>
      </c>
      <c r="T2132">
        <v>31000</v>
      </c>
      <c r="U2132" t="s">
        <v>2861</v>
      </c>
      <c r="V2132" t="s">
        <v>3047</v>
      </c>
      <c r="W2132" t="s">
        <v>3048</v>
      </c>
      <c r="X2132" t="s">
        <v>2857</v>
      </c>
    </row>
    <row r="2133" spans="1:24" x14ac:dyDescent="0.25">
      <c r="A2133">
        <v>10178</v>
      </c>
      <c r="B2133">
        <v>27</v>
      </c>
      <c r="C2133" s="2">
        <v>73.64</v>
      </c>
      <c r="D2133" s="3">
        <v>6</v>
      </c>
      <c r="E2133" s="4">
        <f>Table1[[#This Row],[PRICEEACH]]*Table1[[#This Row],[QUANTITYORDERED]]</f>
        <v>1988.28</v>
      </c>
      <c r="F2133" s="1">
        <v>37936</v>
      </c>
      <c r="G2133" s="12" t="s">
        <v>2848</v>
      </c>
      <c r="H2133">
        <v>4</v>
      </c>
      <c r="I2133">
        <v>11</v>
      </c>
      <c r="J2133" s="3">
        <v>2003</v>
      </c>
      <c r="K2133" s="3" t="s">
        <v>3468</v>
      </c>
      <c r="L2133">
        <v>65</v>
      </c>
      <c r="M2133" t="s">
        <v>3246</v>
      </c>
      <c r="N2133" t="s">
        <v>3392</v>
      </c>
      <c r="O2133" s="10" t="s">
        <v>3045</v>
      </c>
      <c r="P2133" t="s">
        <v>3393</v>
      </c>
      <c r="Q2133" t="s">
        <v>3046</v>
      </c>
      <c r="R2133" t="s">
        <v>3505</v>
      </c>
      <c r="S2133" t="s">
        <v>2860</v>
      </c>
      <c r="T2133">
        <v>31000</v>
      </c>
      <c r="U2133" t="s">
        <v>2861</v>
      </c>
      <c r="V2133" t="s">
        <v>3047</v>
      </c>
      <c r="W2133" t="s">
        <v>3048</v>
      </c>
      <c r="X2133" t="s">
        <v>2857</v>
      </c>
    </row>
    <row r="2134" spans="1:24" x14ac:dyDescent="0.25">
      <c r="A2134">
        <v>10178</v>
      </c>
      <c r="B2134">
        <v>30</v>
      </c>
      <c r="C2134" s="2">
        <v>72.33</v>
      </c>
      <c r="D2134" s="3">
        <v>3</v>
      </c>
      <c r="E2134" s="4">
        <f>Table1[[#This Row],[PRICEEACH]]*Table1[[#This Row],[QUANTITYORDERED]]</f>
        <v>2169.9</v>
      </c>
      <c r="F2134" s="1">
        <v>37936</v>
      </c>
      <c r="G2134" s="12" t="s">
        <v>2848</v>
      </c>
      <c r="H2134">
        <v>4</v>
      </c>
      <c r="I2134">
        <v>11</v>
      </c>
      <c r="J2134" s="3">
        <v>2003</v>
      </c>
      <c r="K2134" s="3" t="s">
        <v>3181</v>
      </c>
      <c r="L2134">
        <v>68</v>
      </c>
      <c r="M2134" t="s">
        <v>3250</v>
      </c>
      <c r="N2134" t="s">
        <v>3392</v>
      </c>
      <c r="O2134" s="10" t="s">
        <v>3045</v>
      </c>
      <c r="P2134" t="s">
        <v>3393</v>
      </c>
      <c r="Q2134" t="s">
        <v>3046</v>
      </c>
      <c r="R2134" t="s">
        <v>3505</v>
      </c>
      <c r="S2134" t="s">
        <v>2860</v>
      </c>
      <c r="T2134">
        <v>31000</v>
      </c>
      <c r="U2134" t="s">
        <v>2861</v>
      </c>
      <c r="V2134" t="s">
        <v>3047</v>
      </c>
      <c r="W2134" t="s">
        <v>3048</v>
      </c>
      <c r="X2134" t="s">
        <v>2857</v>
      </c>
    </row>
    <row r="2135" spans="1:24" x14ac:dyDescent="0.25">
      <c r="A2135">
        <v>10178</v>
      </c>
      <c r="B2135">
        <v>45</v>
      </c>
      <c r="C2135" s="2">
        <v>51.15</v>
      </c>
      <c r="D2135" s="3">
        <v>7</v>
      </c>
      <c r="E2135" s="4">
        <f>Table1[[#This Row],[PRICEEACH]]*Table1[[#This Row],[QUANTITYORDERED]]</f>
        <v>2301.75</v>
      </c>
      <c r="F2135" s="1">
        <v>37936</v>
      </c>
      <c r="G2135" s="12" t="s">
        <v>2848</v>
      </c>
      <c r="H2135">
        <v>4</v>
      </c>
      <c r="I2135">
        <v>11</v>
      </c>
      <c r="J2135" s="3">
        <v>2003</v>
      </c>
      <c r="K2135" s="3" t="s">
        <v>3181</v>
      </c>
      <c r="L2135">
        <v>49</v>
      </c>
      <c r="M2135" t="s">
        <v>3280</v>
      </c>
      <c r="N2135" t="s">
        <v>3392</v>
      </c>
      <c r="O2135" s="10" t="s">
        <v>3045</v>
      </c>
      <c r="P2135" t="s">
        <v>3393</v>
      </c>
      <c r="Q2135" t="s">
        <v>3046</v>
      </c>
      <c r="R2135" t="s">
        <v>3505</v>
      </c>
      <c r="S2135" t="s">
        <v>2860</v>
      </c>
      <c r="T2135">
        <v>31000</v>
      </c>
      <c r="U2135" t="s">
        <v>2861</v>
      </c>
      <c r="V2135" t="s">
        <v>3047</v>
      </c>
      <c r="W2135" t="s">
        <v>3048</v>
      </c>
      <c r="X2135" t="s">
        <v>2857</v>
      </c>
    </row>
    <row r="2136" spans="1:24" x14ac:dyDescent="0.25">
      <c r="A2136">
        <v>10178</v>
      </c>
      <c r="B2136">
        <v>24</v>
      </c>
      <c r="C2136" s="2">
        <v>100</v>
      </c>
      <c r="D2136" s="3">
        <v>12</v>
      </c>
      <c r="E2136" s="4">
        <f>Table1[[#This Row],[PRICEEACH]]*Table1[[#This Row],[QUANTITYORDERED]]</f>
        <v>2400</v>
      </c>
      <c r="F2136" s="1">
        <v>37936</v>
      </c>
      <c r="G2136" s="12" t="s">
        <v>2848</v>
      </c>
      <c r="H2136">
        <v>4</v>
      </c>
      <c r="I2136">
        <v>11</v>
      </c>
      <c r="J2136" s="3">
        <v>2003</v>
      </c>
      <c r="K2136" s="3" t="s">
        <v>3331</v>
      </c>
      <c r="L2136">
        <v>136</v>
      </c>
      <c r="M2136" t="s">
        <v>3035</v>
      </c>
      <c r="N2136" t="s">
        <v>3392</v>
      </c>
      <c r="O2136" s="10" t="s">
        <v>3045</v>
      </c>
      <c r="P2136" t="s">
        <v>3393</v>
      </c>
      <c r="Q2136" t="s">
        <v>3046</v>
      </c>
      <c r="R2136" t="s">
        <v>3505</v>
      </c>
      <c r="S2136" t="s">
        <v>2860</v>
      </c>
      <c r="T2136">
        <v>31000</v>
      </c>
      <c r="U2136" t="s">
        <v>2861</v>
      </c>
      <c r="V2136" t="s">
        <v>3047</v>
      </c>
      <c r="W2136" t="s">
        <v>3048</v>
      </c>
      <c r="X2136" t="s">
        <v>2867</v>
      </c>
    </row>
    <row r="2137" spans="1:24" x14ac:dyDescent="0.25">
      <c r="A2137">
        <v>10178</v>
      </c>
      <c r="B2137">
        <v>34</v>
      </c>
      <c r="C2137" s="2">
        <v>80.84</v>
      </c>
      <c r="D2137" s="3">
        <v>5</v>
      </c>
      <c r="E2137" s="4">
        <f>Table1[[#This Row],[PRICEEACH]]*Table1[[#This Row],[QUANTITYORDERED]]</f>
        <v>2748.56</v>
      </c>
      <c r="F2137" s="1">
        <v>37936</v>
      </c>
      <c r="G2137" s="12" t="s">
        <v>2848</v>
      </c>
      <c r="H2137">
        <v>4</v>
      </c>
      <c r="I2137">
        <v>11</v>
      </c>
      <c r="J2137" s="3">
        <v>2003</v>
      </c>
      <c r="K2137" s="3" t="s">
        <v>3181</v>
      </c>
      <c r="L2137">
        <v>68</v>
      </c>
      <c r="M2137" t="s">
        <v>3240</v>
      </c>
      <c r="N2137" t="s">
        <v>3392</v>
      </c>
      <c r="O2137" s="10" t="s">
        <v>3045</v>
      </c>
      <c r="P2137" t="s">
        <v>3393</v>
      </c>
      <c r="Q2137" t="s">
        <v>3046</v>
      </c>
      <c r="R2137" t="s">
        <v>3505</v>
      </c>
      <c r="S2137" t="s">
        <v>2860</v>
      </c>
      <c r="T2137">
        <v>31000</v>
      </c>
      <c r="U2137" t="s">
        <v>2861</v>
      </c>
      <c r="V2137" t="s">
        <v>3047</v>
      </c>
      <c r="W2137" t="s">
        <v>3048</v>
      </c>
      <c r="X2137" t="s">
        <v>2857</v>
      </c>
    </row>
    <row r="2138" spans="1:24" x14ac:dyDescent="0.25">
      <c r="A2138">
        <v>10178</v>
      </c>
      <c r="B2138">
        <v>34</v>
      </c>
      <c r="C2138" s="2">
        <v>96.86</v>
      </c>
      <c r="D2138" s="3">
        <v>8</v>
      </c>
      <c r="E2138" s="4">
        <f>Table1[[#This Row],[PRICEEACH]]*Table1[[#This Row],[QUANTITYORDERED]]</f>
        <v>3293.24</v>
      </c>
      <c r="F2138" s="1">
        <v>37936</v>
      </c>
      <c r="G2138" s="12" t="s">
        <v>2848</v>
      </c>
      <c r="H2138">
        <v>4</v>
      </c>
      <c r="I2138">
        <v>11</v>
      </c>
      <c r="J2138" s="3">
        <v>2003</v>
      </c>
      <c r="K2138" s="3" t="s">
        <v>3207</v>
      </c>
      <c r="L2138">
        <v>90</v>
      </c>
      <c r="M2138" t="s">
        <v>3271</v>
      </c>
      <c r="N2138" t="s">
        <v>3392</v>
      </c>
      <c r="O2138" s="10" t="s">
        <v>3045</v>
      </c>
      <c r="P2138" t="s">
        <v>3393</v>
      </c>
      <c r="Q2138" t="s">
        <v>3046</v>
      </c>
      <c r="R2138" t="s">
        <v>3505</v>
      </c>
      <c r="S2138" t="s">
        <v>2860</v>
      </c>
      <c r="T2138">
        <v>31000</v>
      </c>
      <c r="U2138" t="s">
        <v>2861</v>
      </c>
      <c r="V2138" t="s">
        <v>3047</v>
      </c>
      <c r="W2138" t="s">
        <v>3048</v>
      </c>
      <c r="X2138" t="s">
        <v>2867</v>
      </c>
    </row>
    <row r="2139" spans="1:24" x14ac:dyDescent="0.25">
      <c r="A2139">
        <v>10178</v>
      </c>
      <c r="B2139">
        <v>41</v>
      </c>
      <c r="C2139" s="2">
        <v>81.72</v>
      </c>
      <c r="D2139" s="3">
        <v>10</v>
      </c>
      <c r="E2139" s="4">
        <f>Table1[[#This Row],[PRICEEACH]]*Table1[[#This Row],[QUANTITYORDERED]]</f>
        <v>3350.52</v>
      </c>
      <c r="F2139" s="1">
        <v>37936</v>
      </c>
      <c r="G2139" s="12" t="s">
        <v>2848</v>
      </c>
      <c r="H2139">
        <v>4</v>
      </c>
      <c r="I2139">
        <v>11</v>
      </c>
      <c r="J2139" s="3">
        <v>2003</v>
      </c>
      <c r="K2139" s="3" t="s">
        <v>3207</v>
      </c>
      <c r="L2139">
        <v>86</v>
      </c>
      <c r="M2139" t="s">
        <v>3208</v>
      </c>
      <c r="N2139" t="s">
        <v>3392</v>
      </c>
      <c r="O2139" s="10" t="s">
        <v>3045</v>
      </c>
      <c r="P2139" t="s">
        <v>3393</v>
      </c>
      <c r="Q2139" t="s">
        <v>3046</v>
      </c>
      <c r="R2139" t="s">
        <v>3505</v>
      </c>
      <c r="S2139" t="s">
        <v>2860</v>
      </c>
      <c r="T2139">
        <v>31000</v>
      </c>
      <c r="U2139" t="s">
        <v>2861</v>
      </c>
      <c r="V2139" t="s">
        <v>3047</v>
      </c>
      <c r="W2139" t="s">
        <v>3048</v>
      </c>
      <c r="X2139" t="s">
        <v>2867</v>
      </c>
    </row>
    <row r="2140" spans="1:24" x14ac:dyDescent="0.25">
      <c r="A2140">
        <v>10178</v>
      </c>
      <c r="B2140">
        <v>45</v>
      </c>
      <c r="C2140" s="2">
        <v>76.25</v>
      </c>
      <c r="D2140" s="3">
        <v>2</v>
      </c>
      <c r="E2140" s="4">
        <f>Table1[[#This Row],[PRICEEACH]]*Table1[[#This Row],[QUANTITYORDERED]]</f>
        <v>3431.25</v>
      </c>
      <c r="F2140" s="1">
        <v>37936</v>
      </c>
      <c r="G2140" s="12" t="s">
        <v>2848</v>
      </c>
      <c r="H2140">
        <v>4</v>
      </c>
      <c r="I2140">
        <v>11</v>
      </c>
      <c r="J2140" s="3">
        <v>2003</v>
      </c>
      <c r="K2140" s="3" t="s">
        <v>3181</v>
      </c>
      <c r="L2140">
        <v>74</v>
      </c>
      <c r="M2140" t="s">
        <v>3279</v>
      </c>
      <c r="N2140" t="s">
        <v>3392</v>
      </c>
      <c r="O2140" s="10" t="s">
        <v>3045</v>
      </c>
      <c r="P2140" t="s">
        <v>3393</v>
      </c>
      <c r="Q2140" t="s">
        <v>3046</v>
      </c>
      <c r="R2140" t="s">
        <v>3505</v>
      </c>
      <c r="S2140" t="s">
        <v>2860</v>
      </c>
      <c r="T2140">
        <v>31000</v>
      </c>
      <c r="U2140" t="s">
        <v>2861</v>
      </c>
      <c r="V2140" t="s">
        <v>3047</v>
      </c>
      <c r="W2140" t="s">
        <v>3048</v>
      </c>
      <c r="X2140" t="s">
        <v>2867</v>
      </c>
    </row>
    <row r="2141" spans="1:24" x14ac:dyDescent="0.25">
      <c r="A2141">
        <v>10178</v>
      </c>
      <c r="B2141">
        <v>42</v>
      </c>
      <c r="C2141" s="2">
        <v>100</v>
      </c>
      <c r="D2141" s="3">
        <v>4</v>
      </c>
      <c r="E2141" s="4">
        <f>Table1[[#This Row],[PRICEEACH]]*Table1[[#This Row],[QUANTITYORDERED]]</f>
        <v>4200</v>
      </c>
      <c r="F2141" s="1">
        <v>37936</v>
      </c>
      <c r="G2141" s="12" t="s">
        <v>2848</v>
      </c>
      <c r="H2141">
        <v>4</v>
      </c>
      <c r="I2141">
        <v>11</v>
      </c>
      <c r="J2141" s="3">
        <v>2003</v>
      </c>
      <c r="K2141" s="3" t="s">
        <v>3181</v>
      </c>
      <c r="L2141">
        <v>157</v>
      </c>
      <c r="M2141" t="s">
        <v>3182</v>
      </c>
      <c r="N2141" t="s">
        <v>3392</v>
      </c>
      <c r="O2141" s="10" t="s">
        <v>3045</v>
      </c>
      <c r="P2141" t="s">
        <v>3393</v>
      </c>
      <c r="Q2141" t="s">
        <v>3046</v>
      </c>
      <c r="R2141" t="s">
        <v>3505</v>
      </c>
      <c r="S2141" t="s">
        <v>2860</v>
      </c>
      <c r="T2141">
        <v>31000</v>
      </c>
      <c r="U2141" t="s">
        <v>2861</v>
      </c>
      <c r="V2141" t="s">
        <v>3047</v>
      </c>
      <c r="W2141" t="s">
        <v>3048</v>
      </c>
      <c r="X2141" t="s">
        <v>2867</v>
      </c>
    </row>
    <row r="2142" spans="1:24" x14ac:dyDescent="0.25">
      <c r="A2142">
        <v>10178</v>
      </c>
      <c r="B2142">
        <v>48</v>
      </c>
      <c r="C2142" s="2">
        <v>100</v>
      </c>
      <c r="D2142" s="3">
        <v>9</v>
      </c>
      <c r="E2142" s="4">
        <f>Table1[[#This Row],[PRICEEACH]]*Table1[[#This Row],[QUANTITYORDERED]]</f>
        <v>4800</v>
      </c>
      <c r="F2142" s="1">
        <v>37936</v>
      </c>
      <c r="G2142" s="12" t="s">
        <v>2848</v>
      </c>
      <c r="H2142">
        <v>4</v>
      </c>
      <c r="I2142">
        <v>11</v>
      </c>
      <c r="J2142" s="3">
        <v>2003</v>
      </c>
      <c r="K2142" s="3" t="s">
        <v>3468</v>
      </c>
      <c r="L2142">
        <v>105</v>
      </c>
      <c r="M2142" t="s">
        <v>3219</v>
      </c>
      <c r="N2142" t="s">
        <v>3392</v>
      </c>
      <c r="O2142" s="10" t="s">
        <v>3045</v>
      </c>
      <c r="P2142" t="s">
        <v>3393</v>
      </c>
      <c r="Q2142" t="s">
        <v>3046</v>
      </c>
      <c r="R2142" t="s">
        <v>3505</v>
      </c>
      <c r="S2142" t="s">
        <v>2860</v>
      </c>
      <c r="T2142">
        <v>31000</v>
      </c>
      <c r="U2142" t="s">
        <v>2861</v>
      </c>
      <c r="V2142" t="s">
        <v>3047</v>
      </c>
      <c r="W2142" t="s">
        <v>3048</v>
      </c>
      <c r="X2142" t="s">
        <v>2867</v>
      </c>
    </row>
    <row r="2143" spans="1:24" x14ac:dyDescent="0.25">
      <c r="A2143">
        <v>10180</v>
      </c>
      <c r="B2143">
        <v>21</v>
      </c>
      <c r="C2143" s="2">
        <v>50.36</v>
      </c>
      <c r="D2143" s="3">
        <v>3</v>
      </c>
      <c r="E2143" s="4">
        <f>Table1[[#This Row],[PRICEEACH]]*Table1[[#This Row],[QUANTITYORDERED]]</f>
        <v>1057.56</v>
      </c>
      <c r="F2143" s="1">
        <v>37936</v>
      </c>
      <c r="G2143" s="12" t="s">
        <v>2848</v>
      </c>
      <c r="H2143">
        <v>4</v>
      </c>
      <c r="I2143">
        <v>11</v>
      </c>
      <c r="J2143" s="3">
        <v>2003</v>
      </c>
      <c r="K2143" s="3" t="s">
        <v>2849</v>
      </c>
      <c r="L2143">
        <v>62</v>
      </c>
      <c r="M2143" t="s">
        <v>3218</v>
      </c>
      <c r="N2143" t="s">
        <v>3296</v>
      </c>
      <c r="O2143" s="10" t="s">
        <v>2877</v>
      </c>
      <c r="P2143" t="s">
        <v>2878</v>
      </c>
      <c r="Q2143" t="s">
        <v>2879</v>
      </c>
      <c r="R2143" t="s">
        <v>3483</v>
      </c>
      <c r="S2143" t="s">
        <v>2860</v>
      </c>
      <c r="T2143">
        <v>59000</v>
      </c>
      <c r="U2143" t="s">
        <v>2861</v>
      </c>
      <c r="V2143" t="s">
        <v>2880</v>
      </c>
      <c r="W2143" t="s">
        <v>2881</v>
      </c>
      <c r="X2143" t="s">
        <v>2857</v>
      </c>
    </row>
    <row r="2144" spans="1:24" x14ac:dyDescent="0.25">
      <c r="A2144">
        <v>10180</v>
      </c>
      <c r="B2144">
        <v>34</v>
      </c>
      <c r="C2144" s="2">
        <v>45.46</v>
      </c>
      <c r="D2144" s="3">
        <v>4</v>
      </c>
      <c r="E2144" s="4">
        <f>Table1[[#This Row],[PRICEEACH]]*Table1[[#This Row],[QUANTITYORDERED]]</f>
        <v>1545.64</v>
      </c>
      <c r="F2144" s="1">
        <v>37936</v>
      </c>
      <c r="G2144" s="12" t="s">
        <v>2848</v>
      </c>
      <c r="H2144">
        <v>4</v>
      </c>
      <c r="I2144">
        <v>11</v>
      </c>
      <c r="J2144" s="3">
        <v>2003</v>
      </c>
      <c r="K2144" s="3" t="s">
        <v>2849</v>
      </c>
      <c r="L2144">
        <v>40</v>
      </c>
      <c r="M2144" t="s">
        <v>3258</v>
      </c>
      <c r="N2144" t="s">
        <v>3296</v>
      </c>
      <c r="O2144" s="10" t="s">
        <v>2877</v>
      </c>
      <c r="P2144" t="s">
        <v>2878</v>
      </c>
      <c r="Q2144" t="s">
        <v>2879</v>
      </c>
      <c r="R2144" t="s">
        <v>3483</v>
      </c>
      <c r="S2144" t="s">
        <v>2860</v>
      </c>
      <c r="T2144">
        <v>59000</v>
      </c>
      <c r="U2144" t="s">
        <v>2861</v>
      </c>
      <c r="V2144" t="s">
        <v>2880</v>
      </c>
      <c r="W2144" t="s">
        <v>2881</v>
      </c>
      <c r="X2144" t="s">
        <v>2857</v>
      </c>
    </row>
    <row r="2145" spans="1:24" x14ac:dyDescent="0.25">
      <c r="A2145">
        <v>10180</v>
      </c>
      <c r="B2145">
        <v>25</v>
      </c>
      <c r="C2145" s="2">
        <v>64.2</v>
      </c>
      <c r="D2145" s="3">
        <v>13</v>
      </c>
      <c r="E2145" s="4">
        <f>Table1[[#This Row],[PRICEEACH]]*Table1[[#This Row],[QUANTITYORDERED]]</f>
        <v>1605</v>
      </c>
      <c r="F2145" s="1">
        <v>37936</v>
      </c>
      <c r="G2145" s="12" t="s">
        <v>2848</v>
      </c>
      <c r="H2145">
        <v>4</v>
      </c>
      <c r="I2145">
        <v>11</v>
      </c>
      <c r="J2145" s="3">
        <v>2003</v>
      </c>
      <c r="K2145" s="3" t="s">
        <v>2849</v>
      </c>
      <c r="L2145">
        <v>60</v>
      </c>
      <c r="M2145" t="s">
        <v>3202</v>
      </c>
      <c r="N2145" t="s">
        <v>3296</v>
      </c>
      <c r="O2145" s="10" t="s">
        <v>2877</v>
      </c>
      <c r="P2145" t="s">
        <v>2878</v>
      </c>
      <c r="Q2145" t="s">
        <v>2879</v>
      </c>
      <c r="R2145" t="s">
        <v>3483</v>
      </c>
      <c r="S2145" t="s">
        <v>2860</v>
      </c>
      <c r="T2145">
        <v>59000</v>
      </c>
      <c r="U2145" t="s">
        <v>2861</v>
      </c>
      <c r="V2145" t="s">
        <v>2880</v>
      </c>
      <c r="W2145" t="s">
        <v>2881</v>
      </c>
      <c r="X2145" t="s">
        <v>2857</v>
      </c>
    </row>
    <row r="2146" spans="1:24" x14ac:dyDescent="0.25">
      <c r="A2146">
        <v>10180</v>
      </c>
      <c r="B2146">
        <v>28</v>
      </c>
      <c r="C2146" s="2">
        <v>68.55</v>
      </c>
      <c r="D2146" s="3">
        <v>14</v>
      </c>
      <c r="E2146" s="4">
        <f>Table1[[#This Row],[PRICEEACH]]*Table1[[#This Row],[QUANTITYORDERED]]</f>
        <v>1919.3999999999999</v>
      </c>
      <c r="F2146" s="1">
        <v>37936</v>
      </c>
      <c r="G2146" s="12" t="s">
        <v>2848</v>
      </c>
      <c r="H2146">
        <v>4</v>
      </c>
      <c r="I2146">
        <v>11</v>
      </c>
      <c r="J2146" s="3">
        <v>2003</v>
      </c>
      <c r="K2146" s="3" t="s">
        <v>2849</v>
      </c>
      <c r="L2146">
        <v>76</v>
      </c>
      <c r="M2146" t="s">
        <v>3233</v>
      </c>
      <c r="N2146" t="s">
        <v>3296</v>
      </c>
      <c r="O2146" s="10" t="s">
        <v>2877</v>
      </c>
      <c r="P2146" t="s">
        <v>2878</v>
      </c>
      <c r="Q2146" t="s">
        <v>2879</v>
      </c>
      <c r="R2146" t="s">
        <v>3483</v>
      </c>
      <c r="S2146" t="s">
        <v>2860</v>
      </c>
      <c r="T2146">
        <v>59000</v>
      </c>
      <c r="U2146" t="s">
        <v>2861</v>
      </c>
      <c r="V2146" t="s">
        <v>2880</v>
      </c>
      <c r="W2146" t="s">
        <v>2881</v>
      </c>
      <c r="X2146" t="s">
        <v>2857</v>
      </c>
    </row>
    <row r="2147" spans="1:24" x14ac:dyDescent="0.25">
      <c r="A2147">
        <v>10180</v>
      </c>
      <c r="B2147">
        <v>21</v>
      </c>
      <c r="C2147" s="2">
        <v>93.56</v>
      </c>
      <c r="D2147" s="3">
        <v>5</v>
      </c>
      <c r="E2147" s="4">
        <f>Table1[[#This Row],[PRICEEACH]]*Table1[[#This Row],[QUANTITYORDERED]]</f>
        <v>1964.76</v>
      </c>
      <c r="F2147" s="1">
        <v>37936</v>
      </c>
      <c r="G2147" s="12" t="s">
        <v>2848</v>
      </c>
      <c r="H2147">
        <v>4</v>
      </c>
      <c r="I2147">
        <v>11</v>
      </c>
      <c r="J2147" s="3">
        <v>2003</v>
      </c>
      <c r="K2147" s="3" t="s">
        <v>2849</v>
      </c>
      <c r="L2147">
        <v>81</v>
      </c>
      <c r="M2147" t="s">
        <v>3267</v>
      </c>
      <c r="N2147" t="s">
        <v>3296</v>
      </c>
      <c r="O2147" s="10" t="s">
        <v>2877</v>
      </c>
      <c r="P2147" t="s">
        <v>2878</v>
      </c>
      <c r="Q2147" t="s">
        <v>2879</v>
      </c>
      <c r="R2147" t="s">
        <v>3483</v>
      </c>
      <c r="S2147" t="s">
        <v>2860</v>
      </c>
      <c r="T2147">
        <v>59000</v>
      </c>
      <c r="U2147" t="s">
        <v>2861</v>
      </c>
      <c r="V2147" t="s">
        <v>2880</v>
      </c>
      <c r="W2147" t="s">
        <v>2881</v>
      </c>
      <c r="X2147" t="s">
        <v>2857</v>
      </c>
    </row>
    <row r="2148" spans="1:24" x14ac:dyDescent="0.25">
      <c r="A2148">
        <v>10180</v>
      </c>
      <c r="B2148">
        <v>28</v>
      </c>
      <c r="C2148" s="2">
        <v>71.14</v>
      </c>
      <c r="D2148" s="3">
        <v>1</v>
      </c>
      <c r="E2148" s="4">
        <f>Table1[[#This Row],[PRICEEACH]]*Table1[[#This Row],[QUANTITYORDERED]]</f>
        <v>1991.92</v>
      </c>
      <c r="F2148" s="1">
        <v>37936</v>
      </c>
      <c r="G2148" s="12" t="s">
        <v>2848</v>
      </c>
      <c r="H2148">
        <v>4</v>
      </c>
      <c r="I2148">
        <v>11</v>
      </c>
      <c r="J2148" s="3">
        <v>2003</v>
      </c>
      <c r="K2148" s="3" t="s">
        <v>3331</v>
      </c>
      <c r="L2148">
        <v>80</v>
      </c>
      <c r="M2148" t="s">
        <v>3255</v>
      </c>
      <c r="N2148" t="s">
        <v>3296</v>
      </c>
      <c r="O2148" s="10" t="s">
        <v>2877</v>
      </c>
      <c r="P2148" t="s">
        <v>2878</v>
      </c>
      <c r="Q2148" t="s">
        <v>2879</v>
      </c>
      <c r="R2148" t="s">
        <v>3483</v>
      </c>
      <c r="S2148" t="s">
        <v>2860</v>
      </c>
      <c r="T2148">
        <v>59000</v>
      </c>
      <c r="U2148" t="s">
        <v>2861</v>
      </c>
      <c r="V2148" t="s">
        <v>2880</v>
      </c>
      <c r="W2148" t="s">
        <v>2881</v>
      </c>
      <c r="X2148" t="s">
        <v>2857</v>
      </c>
    </row>
    <row r="2149" spans="1:24" x14ac:dyDescent="0.25">
      <c r="A2149">
        <v>10180</v>
      </c>
      <c r="B2149">
        <v>22</v>
      </c>
      <c r="C2149" s="2">
        <v>100</v>
      </c>
      <c r="D2149" s="3">
        <v>7</v>
      </c>
      <c r="E2149" s="4">
        <f>Table1[[#This Row],[PRICEEACH]]*Table1[[#This Row],[QUANTITYORDERED]]</f>
        <v>2200</v>
      </c>
      <c r="F2149" s="1">
        <v>37936</v>
      </c>
      <c r="G2149" s="12" t="s">
        <v>2848</v>
      </c>
      <c r="H2149">
        <v>4</v>
      </c>
      <c r="I2149">
        <v>11</v>
      </c>
      <c r="J2149" s="3">
        <v>2003</v>
      </c>
      <c r="K2149" s="3" t="s">
        <v>2849</v>
      </c>
      <c r="L2149">
        <v>102</v>
      </c>
      <c r="M2149" t="s">
        <v>3263</v>
      </c>
      <c r="N2149" t="s">
        <v>3296</v>
      </c>
      <c r="O2149" s="10" t="s">
        <v>2877</v>
      </c>
      <c r="P2149" t="s">
        <v>2878</v>
      </c>
      <c r="Q2149" t="s">
        <v>2879</v>
      </c>
      <c r="R2149" t="s">
        <v>3483</v>
      </c>
      <c r="S2149" t="s">
        <v>2860</v>
      </c>
      <c r="T2149">
        <v>59000</v>
      </c>
      <c r="U2149" t="s">
        <v>2861</v>
      </c>
      <c r="V2149" t="s">
        <v>2880</v>
      </c>
      <c r="W2149" t="s">
        <v>2881</v>
      </c>
      <c r="X2149" t="s">
        <v>2857</v>
      </c>
    </row>
    <row r="2150" spans="1:24" x14ac:dyDescent="0.25">
      <c r="A2150">
        <v>10180</v>
      </c>
      <c r="B2150">
        <v>29</v>
      </c>
      <c r="C2150" s="2">
        <v>86.13</v>
      </c>
      <c r="D2150" s="3">
        <v>9</v>
      </c>
      <c r="E2150" s="4">
        <f>Table1[[#This Row],[PRICEEACH]]*Table1[[#This Row],[QUANTITYORDERED]]</f>
        <v>2497.77</v>
      </c>
      <c r="F2150" s="1">
        <v>37936</v>
      </c>
      <c r="G2150" s="12" t="s">
        <v>2848</v>
      </c>
      <c r="H2150">
        <v>4</v>
      </c>
      <c r="I2150">
        <v>11</v>
      </c>
      <c r="J2150" s="3">
        <v>2003</v>
      </c>
      <c r="K2150" s="3" t="s">
        <v>2849</v>
      </c>
      <c r="L2150">
        <v>95</v>
      </c>
      <c r="M2150" t="s">
        <v>2850</v>
      </c>
      <c r="N2150" t="s">
        <v>3296</v>
      </c>
      <c r="O2150" s="10" t="s">
        <v>2877</v>
      </c>
      <c r="P2150" t="s">
        <v>2878</v>
      </c>
      <c r="Q2150" t="s">
        <v>2879</v>
      </c>
      <c r="R2150" t="s">
        <v>3483</v>
      </c>
      <c r="S2150" t="s">
        <v>2860</v>
      </c>
      <c r="T2150">
        <v>59000</v>
      </c>
      <c r="U2150" t="s">
        <v>2861</v>
      </c>
      <c r="V2150" t="s">
        <v>2880</v>
      </c>
      <c r="W2150" t="s">
        <v>2881</v>
      </c>
      <c r="X2150" t="s">
        <v>2857</v>
      </c>
    </row>
    <row r="2151" spans="1:24" x14ac:dyDescent="0.25">
      <c r="A2151">
        <v>10180</v>
      </c>
      <c r="B2151">
        <v>35</v>
      </c>
      <c r="C2151" s="2">
        <v>72.03</v>
      </c>
      <c r="D2151" s="3">
        <v>6</v>
      </c>
      <c r="E2151" s="4">
        <f>Table1[[#This Row],[PRICEEACH]]*Table1[[#This Row],[QUANTITYORDERED]]</f>
        <v>2521.0500000000002</v>
      </c>
      <c r="F2151" s="1">
        <v>37936</v>
      </c>
      <c r="G2151" s="12" t="s">
        <v>2848</v>
      </c>
      <c r="H2151">
        <v>4</v>
      </c>
      <c r="I2151">
        <v>11</v>
      </c>
      <c r="J2151" s="3">
        <v>2003</v>
      </c>
      <c r="K2151" s="3" t="s">
        <v>2849</v>
      </c>
      <c r="L2151">
        <v>69</v>
      </c>
      <c r="M2151" t="s">
        <v>3237</v>
      </c>
      <c r="N2151" t="s">
        <v>3296</v>
      </c>
      <c r="O2151" s="10" t="s">
        <v>2877</v>
      </c>
      <c r="P2151" t="s">
        <v>2878</v>
      </c>
      <c r="Q2151" t="s">
        <v>2879</v>
      </c>
      <c r="R2151" t="s">
        <v>3483</v>
      </c>
      <c r="S2151" t="s">
        <v>2860</v>
      </c>
      <c r="T2151">
        <v>59000</v>
      </c>
      <c r="U2151" t="s">
        <v>2861</v>
      </c>
      <c r="V2151" t="s">
        <v>2880</v>
      </c>
      <c r="W2151" t="s">
        <v>2881</v>
      </c>
      <c r="X2151" t="s">
        <v>2857</v>
      </c>
    </row>
    <row r="2152" spans="1:24" x14ac:dyDescent="0.25">
      <c r="A2152">
        <v>10180</v>
      </c>
      <c r="B2152">
        <v>40</v>
      </c>
      <c r="C2152" s="2">
        <v>100</v>
      </c>
      <c r="D2152" s="3">
        <v>8</v>
      </c>
      <c r="E2152" s="4">
        <f>Table1[[#This Row],[PRICEEACH]]*Table1[[#This Row],[QUANTITYORDERED]]</f>
        <v>4000</v>
      </c>
      <c r="F2152" s="1">
        <v>37936</v>
      </c>
      <c r="G2152" s="12" t="s">
        <v>2848</v>
      </c>
      <c r="H2152">
        <v>4</v>
      </c>
      <c r="I2152">
        <v>11</v>
      </c>
      <c r="J2152" s="3">
        <v>2003</v>
      </c>
      <c r="K2152" s="3" t="s">
        <v>2849</v>
      </c>
      <c r="L2152">
        <v>150</v>
      </c>
      <c r="M2152" t="s">
        <v>3142</v>
      </c>
      <c r="N2152" t="s">
        <v>3296</v>
      </c>
      <c r="O2152" s="10" t="s">
        <v>2877</v>
      </c>
      <c r="P2152" t="s">
        <v>2878</v>
      </c>
      <c r="Q2152" t="s">
        <v>2879</v>
      </c>
      <c r="R2152" t="s">
        <v>3483</v>
      </c>
      <c r="S2152" t="s">
        <v>2860</v>
      </c>
      <c r="T2152">
        <v>59000</v>
      </c>
      <c r="U2152" t="s">
        <v>2861</v>
      </c>
      <c r="V2152" t="s">
        <v>2880</v>
      </c>
      <c r="W2152" t="s">
        <v>2881</v>
      </c>
      <c r="X2152" t="s">
        <v>2867</v>
      </c>
    </row>
    <row r="2153" spans="1:24" x14ac:dyDescent="0.25">
      <c r="A2153">
        <v>10180</v>
      </c>
      <c r="B2153">
        <v>41</v>
      </c>
      <c r="C2153" s="2">
        <v>100</v>
      </c>
      <c r="D2153" s="3">
        <v>11</v>
      </c>
      <c r="E2153" s="4">
        <f>Table1[[#This Row],[PRICEEACH]]*Table1[[#This Row],[QUANTITYORDERED]]</f>
        <v>4100</v>
      </c>
      <c r="F2153" s="1">
        <v>37936</v>
      </c>
      <c r="G2153" s="12" t="s">
        <v>2848</v>
      </c>
      <c r="H2153">
        <v>4</v>
      </c>
      <c r="I2153">
        <v>11</v>
      </c>
      <c r="J2153" s="3">
        <v>2003</v>
      </c>
      <c r="K2153" s="3" t="s">
        <v>2849</v>
      </c>
      <c r="L2153">
        <v>193</v>
      </c>
      <c r="M2153" t="s">
        <v>3034</v>
      </c>
      <c r="N2153" t="s">
        <v>3296</v>
      </c>
      <c r="O2153" s="10" t="s">
        <v>2877</v>
      </c>
      <c r="P2153" t="s">
        <v>2878</v>
      </c>
      <c r="Q2153" t="s">
        <v>2879</v>
      </c>
      <c r="R2153" t="s">
        <v>3483</v>
      </c>
      <c r="S2153" t="s">
        <v>2860</v>
      </c>
      <c r="T2153">
        <v>59000</v>
      </c>
      <c r="U2153" t="s">
        <v>2861</v>
      </c>
      <c r="V2153" t="s">
        <v>2880</v>
      </c>
      <c r="W2153" t="s">
        <v>2881</v>
      </c>
      <c r="X2153" t="s">
        <v>2931</v>
      </c>
    </row>
    <row r="2154" spans="1:24" x14ac:dyDescent="0.25">
      <c r="A2154">
        <v>10180</v>
      </c>
      <c r="B2154">
        <v>42</v>
      </c>
      <c r="C2154" s="2">
        <v>100</v>
      </c>
      <c r="D2154" s="3">
        <v>12</v>
      </c>
      <c r="E2154" s="4">
        <f>Table1[[#This Row],[PRICEEACH]]*Table1[[#This Row],[QUANTITYORDERED]]</f>
        <v>4200</v>
      </c>
      <c r="F2154" s="1">
        <v>37936</v>
      </c>
      <c r="G2154" s="12" t="s">
        <v>2848</v>
      </c>
      <c r="H2154">
        <v>4</v>
      </c>
      <c r="I2154">
        <v>11</v>
      </c>
      <c r="J2154" s="3">
        <v>2003</v>
      </c>
      <c r="K2154" s="3" t="s">
        <v>2849</v>
      </c>
      <c r="L2154">
        <v>118</v>
      </c>
      <c r="M2154" t="s">
        <v>3023</v>
      </c>
      <c r="N2154" t="s">
        <v>3296</v>
      </c>
      <c r="O2154" s="10" t="s">
        <v>2877</v>
      </c>
      <c r="P2154" t="s">
        <v>2878</v>
      </c>
      <c r="Q2154" t="s">
        <v>2879</v>
      </c>
      <c r="R2154" t="s">
        <v>3483</v>
      </c>
      <c r="S2154" t="s">
        <v>2860</v>
      </c>
      <c r="T2154">
        <v>59000</v>
      </c>
      <c r="U2154" t="s">
        <v>2861</v>
      </c>
      <c r="V2154" t="s">
        <v>2880</v>
      </c>
      <c r="W2154" t="s">
        <v>2881</v>
      </c>
      <c r="X2154" t="s">
        <v>2867</v>
      </c>
    </row>
    <row r="2155" spans="1:24" x14ac:dyDescent="0.25">
      <c r="A2155">
        <v>10180</v>
      </c>
      <c r="B2155">
        <v>44</v>
      </c>
      <c r="C2155" s="2">
        <v>100</v>
      </c>
      <c r="D2155" s="3">
        <v>2</v>
      </c>
      <c r="E2155" s="4">
        <f>Table1[[#This Row],[PRICEEACH]]*Table1[[#This Row],[QUANTITYORDERED]]</f>
        <v>4400</v>
      </c>
      <c r="F2155" s="1">
        <v>37936</v>
      </c>
      <c r="G2155" s="12" t="s">
        <v>2848</v>
      </c>
      <c r="H2155">
        <v>4</v>
      </c>
      <c r="I2155">
        <v>11</v>
      </c>
      <c r="J2155" s="3">
        <v>2003</v>
      </c>
      <c r="K2155" s="3" t="s">
        <v>3331</v>
      </c>
      <c r="L2155">
        <v>148</v>
      </c>
      <c r="M2155" t="s">
        <v>3225</v>
      </c>
      <c r="N2155" t="s">
        <v>3296</v>
      </c>
      <c r="O2155" s="10" t="s">
        <v>2877</v>
      </c>
      <c r="P2155" t="s">
        <v>2878</v>
      </c>
      <c r="Q2155" t="s">
        <v>2879</v>
      </c>
      <c r="R2155" t="s">
        <v>3483</v>
      </c>
      <c r="S2155" t="s">
        <v>2860</v>
      </c>
      <c r="T2155">
        <v>59000</v>
      </c>
      <c r="U2155" t="s">
        <v>2861</v>
      </c>
      <c r="V2155" t="s">
        <v>2880</v>
      </c>
      <c r="W2155" t="s">
        <v>2881</v>
      </c>
      <c r="X2155" t="s">
        <v>2867</v>
      </c>
    </row>
    <row r="2156" spans="1:24" x14ac:dyDescent="0.25">
      <c r="A2156">
        <v>10180</v>
      </c>
      <c r="B2156">
        <v>48</v>
      </c>
      <c r="C2156" s="2">
        <v>100</v>
      </c>
      <c r="D2156" s="3">
        <v>10</v>
      </c>
      <c r="E2156" s="4">
        <f>Table1[[#This Row],[PRICEEACH]]*Table1[[#This Row],[QUANTITYORDERED]]</f>
        <v>4800</v>
      </c>
      <c r="F2156" s="1">
        <v>37936</v>
      </c>
      <c r="G2156" s="12" t="s">
        <v>2848</v>
      </c>
      <c r="H2156">
        <v>4</v>
      </c>
      <c r="I2156">
        <v>11</v>
      </c>
      <c r="J2156" s="3">
        <v>2003</v>
      </c>
      <c r="K2156" s="3" t="s">
        <v>2849</v>
      </c>
      <c r="L2156">
        <v>112</v>
      </c>
      <c r="M2156" t="s">
        <v>3229</v>
      </c>
      <c r="N2156" t="s">
        <v>3296</v>
      </c>
      <c r="O2156" s="10" t="s">
        <v>2877</v>
      </c>
      <c r="P2156" t="s">
        <v>2878</v>
      </c>
      <c r="Q2156" t="s">
        <v>2879</v>
      </c>
      <c r="R2156" t="s">
        <v>3483</v>
      </c>
      <c r="S2156" t="s">
        <v>2860</v>
      </c>
      <c r="T2156">
        <v>59000</v>
      </c>
      <c r="U2156" t="s">
        <v>2861</v>
      </c>
      <c r="V2156" t="s">
        <v>2880</v>
      </c>
      <c r="W2156" t="s">
        <v>2881</v>
      </c>
      <c r="X2156" t="s">
        <v>2867</v>
      </c>
    </row>
    <row r="2157" spans="1:24" hidden="1" x14ac:dyDescent="0.25">
      <c r="A2157">
        <v>10181</v>
      </c>
      <c r="B2157">
        <v>23</v>
      </c>
      <c r="C2157" s="2">
        <v>65.52</v>
      </c>
      <c r="D2157" s="3">
        <v>13</v>
      </c>
      <c r="E2157" s="4">
        <f>Table1[[#This Row],[PRICEEACH]]*Table1[[#This Row],[QUANTITYORDERED]]</f>
        <v>1506.9599999999998</v>
      </c>
      <c r="F2157" s="1">
        <v>37936</v>
      </c>
      <c r="G2157" s="12" t="s">
        <v>2848</v>
      </c>
      <c r="H2157">
        <v>4</v>
      </c>
      <c r="I2157">
        <v>11</v>
      </c>
      <c r="J2157" s="3">
        <v>2003</v>
      </c>
      <c r="K2157" s="3" t="s">
        <v>3331</v>
      </c>
      <c r="L2157">
        <v>61</v>
      </c>
      <c r="M2157" t="s">
        <v>3245</v>
      </c>
      <c r="N2157" t="s">
        <v>3297</v>
      </c>
      <c r="O2157" s="11">
        <v>4722673215</v>
      </c>
      <c r="P2157" t="s">
        <v>2882</v>
      </c>
      <c r="Q2157" t="s">
        <v>2883</v>
      </c>
      <c r="R2157" t="s">
        <v>3491</v>
      </c>
      <c r="S2157" t="s">
        <v>2884</v>
      </c>
      <c r="T2157" t="s">
        <v>3298</v>
      </c>
      <c r="U2157" t="s">
        <v>2861</v>
      </c>
      <c r="V2157" t="s">
        <v>2885</v>
      </c>
      <c r="W2157" t="s">
        <v>2886</v>
      </c>
      <c r="X2157" t="s">
        <v>2857</v>
      </c>
    </row>
    <row r="2158" spans="1:24" hidden="1" x14ac:dyDescent="0.25">
      <c r="A2158">
        <v>10181</v>
      </c>
      <c r="B2158">
        <v>37</v>
      </c>
      <c r="C2158" s="2">
        <v>42.67</v>
      </c>
      <c r="D2158" s="3">
        <v>8</v>
      </c>
      <c r="E2158" s="4">
        <f>Table1[[#This Row],[PRICEEACH]]*Table1[[#This Row],[QUANTITYORDERED]]</f>
        <v>1578.79</v>
      </c>
      <c r="F2158" s="1">
        <v>37936</v>
      </c>
      <c r="G2158" s="12" t="s">
        <v>2848</v>
      </c>
      <c r="H2158">
        <v>4</v>
      </c>
      <c r="I2158">
        <v>11</v>
      </c>
      <c r="J2158" s="3">
        <v>2003</v>
      </c>
      <c r="K2158" s="3" t="s">
        <v>3331</v>
      </c>
      <c r="L2158">
        <v>37</v>
      </c>
      <c r="M2158" t="s">
        <v>3242</v>
      </c>
      <c r="N2158" t="s">
        <v>3297</v>
      </c>
      <c r="O2158" s="11">
        <v>4722673215</v>
      </c>
      <c r="P2158" t="s">
        <v>2882</v>
      </c>
      <c r="Q2158" t="s">
        <v>2883</v>
      </c>
      <c r="R2158" t="s">
        <v>3491</v>
      </c>
      <c r="S2158" t="s">
        <v>2884</v>
      </c>
      <c r="T2158" t="s">
        <v>3298</v>
      </c>
      <c r="U2158" t="s">
        <v>2861</v>
      </c>
      <c r="V2158" t="s">
        <v>2885</v>
      </c>
      <c r="W2158" t="s">
        <v>2886</v>
      </c>
      <c r="X2158" t="s">
        <v>2857</v>
      </c>
    </row>
    <row r="2159" spans="1:24" hidden="1" x14ac:dyDescent="0.25">
      <c r="A2159">
        <v>10181</v>
      </c>
      <c r="B2159">
        <v>22</v>
      </c>
      <c r="C2159" s="2">
        <v>73.92</v>
      </c>
      <c r="D2159" s="3">
        <v>10</v>
      </c>
      <c r="E2159" s="4">
        <f>Table1[[#This Row],[PRICEEACH]]*Table1[[#This Row],[QUANTITYORDERED]]</f>
        <v>1626.24</v>
      </c>
      <c r="F2159" s="1">
        <v>37936</v>
      </c>
      <c r="G2159" s="12" t="s">
        <v>2848</v>
      </c>
      <c r="H2159">
        <v>4</v>
      </c>
      <c r="I2159">
        <v>11</v>
      </c>
      <c r="J2159" s="3">
        <v>2003</v>
      </c>
      <c r="K2159" s="3" t="s">
        <v>3331</v>
      </c>
      <c r="L2159">
        <v>77</v>
      </c>
      <c r="M2159" t="s">
        <v>3194</v>
      </c>
      <c r="N2159" t="s">
        <v>3297</v>
      </c>
      <c r="O2159" s="11">
        <v>4722673215</v>
      </c>
      <c r="P2159" t="s">
        <v>2882</v>
      </c>
      <c r="Q2159" t="s">
        <v>2883</v>
      </c>
      <c r="R2159" t="s">
        <v>3491</v>
      </c>
      <c r="S2159" t="s">
        <v>2884</v>
      </c>
      <c r="T2159" t="s">
        <v>3298</v>
      </c>
      <c r="U2159" t="s">
        <v>2861</v>
      </c>
      <c r="V2159" t="s">
        <v>2885</v>
      </c>
      <c r="W2159" t="s">
        <v>2886</v>
      </c>
      <c r="X2159" t="s">
        <v>2857</v>
      </c>
    </row>
    <row r="2160" spans="1:24" hidden="1" x14ac:dyDescent="0.25">
      <c r="A2160">
        <v>10181</v>
      </c>
      <c r="B2160">
        <v>20</v>
      </c>
      <c r="C2160" s="2">
        <v>81.400000000000006</v>
      </c>
      <c r="D2160" s="3">
        <v>15</v>
      </c>
      <c r="E2160" s="4">
        <f>Table1[[#This Row],[PRICEEACH]]*Table1[[#This Row],[QUANTITYORDERED]]</f>
        <v>1628</v>
      </c>
      <c r="F2160" s="1">
        <v>37936</v>
      </c>
      <c r="G2160" s="12" t="s">
        <v>2848</v>
      </c>
      <c r="H2160">
        <v>4</v>
      </c>
      <c r="I2160">
        <v>11</v>
      </c>
      <c r="J2160" s="3">
        <v>2003</v>
      </c>
      <c r="K2160" s="3" t="s">
        <v>3331</v>
      </c>
      <c r="L2160">
        <v>79</v>
      </c>
      <c r="M2160" t="s">
        <v>3149</v>
      </c>
      <c r="N2160" t="s">
        <v>3297</v>
      </c>
      <c r="O2160" s="11">
        <v>4722673215</v>
      </c>
      <c r="P2160" t="s">
        <v>2882</v>
      </c>
      <c r="Q2160" t="s">
        <v>2883</v>
      </c>
      <c r="R2160" t="s">
        <v>3491</v>
      </c>
      <c r="S2160" t="s">
        <v>2884</v>
      </c>
      <c r="T2160" t="s">
        <v>3298</v>
      </c>
      <c r="U2160" t="s">
        <v>2861</v>
      </c>
      <c r="V2160" t="s">
        <v>2885</v>
      </c>
      <c r="W2160" t="s">
        <v>2886</v>
      </c>
      <c r="X2160" t="s">
        <v>2857</v>
      </c>
    </row>
    <row r="2161" spans="1:24" hidden="1" x14ac:dyDescent="0.25">
      <c r="A2161">
        <v>10181</v>
      </c>
      <c r="B2161">
        <v>34</v>
      </c>
      <c r="C2161" s="2">
        <v>53.83</v>
      </c>
      <c r="D2161" s="3">
        <v>1</v>
      </c>
      <c r="E2161" s="4">
        <f>Table1[[#This Row],[PRICEEACH]]*Table1[[#This Row],[QUANTITYORDERED]]</f>
        <v>1830.22</v>
      </c>
      <c r="F2161" s="1">
        <v>37936</v>
      </c>
      <c r="G2161" s="12" t="s">
        <v>2848</v>
      </c>
      <c r="H2161">
        <v>4</v>
      </c>
      <c r="I2161">
        <v>11</v>
      </c>
      <c r="J2161" s="3">
        <v>2003</v>
      </c>
      <c r="K2161" s="3" t="s">
        <v>3331</v>
      </c>
      <c r="L2161">
        <v>50</v>
      </c>
      <c r="M2161" t="s">
        <v>3230</v>
      </c>
      <c r="N2161" t="s">
        <v>3297</v>
      </c>
      <c r="O2161" s="11">
        <v>4722673215</v>
      </c>
      <c r="P2161" t="s">
        <v>2882</v>
      </c>
      <c r="Q2161" t="s">
        <v>2883</v>
      </c>
      <c r="R2161" t="s">
        <v>3491</v>
      </c>
      <c r="S2161" t="s">
        <v>2884</v>
      </c>
      <c r="T2161" t="s">
        <v>3298</v>
      </c>
      <c r="U2161" t="s">
        <v>2861</v>
      </c>
      <c r="V2161" t="s">
        <v>2885</v>
      </c>
      <c r="W2161" t="s">
        <v>2886</v>
      </c>
      <c r="X2161" t="s">
        <v>2857</v>
      </c>
    </row>
    <row r="2162" spans="1:24" hidden="1" x14ac:dyDescent="0.25">
      <c r="A2162">
        <v>10181</v>
      </c>
      <c r="B2162">
        <v>21</v>
      </c>
      <c r="C2162" s="2">
        <v>100</v>
      </c>
      <c r="D2162" s="3">
        <v>5</v>
      </c>
      <c r="E2162" s="4">
        <f>Table1[[#This Row],[PRICEEACH]]*Table1[[#This Row],[QUANTITYORDERED]]</f>
        <v>2100</v>
      </c>
      <c r="F2162" s="1">
        <v>37936</v>
      </c>
      <c r="G2162" s="12" t="s">
        <v>2848</v>
      </c>
      <c r="H2162">
        <v>4</v>
      </c>
      <c r="I2162">
        <v>11</v>
      </c>
      <c r="J2162" s="3">
        <v>2003</v>
      </c>
      <c r="K2162" s="3" t="s">
        <v>3331</v>
      </c>
      <c r="L2162">
        <v>142</v>
      </c>
      <c r="M2162" t="s">
        <v>3195</v>
      </c>
      <c r="N2162" t="s">
        <v>3297</v>
      </c>
      <c r="O2162" s="11">
        <v>4722673215</v>
      </c>
      <c r="P2162" t="s">
        <v>2882</v>
      </c>
      <c r="Q2162" t="s">
        <v>2883</v>
      </c>
      <c r="R2162" t="s">
        <v>3491</v>
      </c>
      <c r="S2162" t="s">
        <v>2884</v>
      </c>
      <c r="T2162" t="s">
        <v>3298</v>
      </c>
      <c r="U2162" t="s">
        <v>2861</v>
      </c>
      <c r="V2162" t="s">
        <v>2885</v>
      </c>
      <c r="W2162" t="s">
        <v>2886</v>
      </c>
      <c r="X2162" t="s">
        <v>2867</v>
      </c>
    </row>
    <row r="2163" spans="1:24" hidden="1" x14ac:dyDescent="0.25">
      <c r="A2163">
        <v>10181</v>
      </c>
      <c r="B2163">
        <v>22</v>
      </c>
      <c r="C2163" s="2">
        <v>100</v>
      </c>
      <c r="D2163" s="3">
        <v>16</v>
      </c>
      <c r="E2163" s="4">
        <f>Table1[[#This Row],[PRICEEACH]]*Table1[[#This Row],[QUANTITYORDERED]]</f>
        <v>2200</v>
      </c>
      <c r="F2163" s="1">
        <v>37936</v>
      </c>
      <c r="G2163" s="12" t="s">
        <v>2848</v>
      </c>
      <c r="H2163">
        <v>4</v>
      </c>
      <c r="I2163">
        <v>11</v>
      </c>
      <c r="J2163" s="3">
        <v>2003</v>
      </c>
      <c r="K2163" s="3" t="s">
        <v>3331</v>
      </c>
      <c r="L2163">
        <v>146</v>
      </c>
      <c r="M2163" t="s">
        <v>3216</v>
      </c>
      <c r="N2163" t="s">
        <v>3297</v>
      </c>
      <c r="O2163" s="11">
        <v>4722673215</v>
      </c>
      <c r="P2163" t="s">
        <v>2882</v>
      </c>
      <c r="Q2163" t="s">
        <v>2883</v>
      </c>
      <c r="R2163" t="s">
        <v>3491</v>
      </c>
      <c r="S2163" t="s">
        <v>2884</v>
      </c>
      <c r="T2163" t="s">
        <v>3298</v>
      </c>
      <c r="U2163" t="s">
        <v>2861</v>
      </c>
      <c r="V2163" t="s">
        <v>2885</v>
      </c>
      <c r="W2163" t="s">
        <v>2886</v>
      </c>
      <c r="X2163" t="s">
        <v>2867</v>
      </c>
    </row>
    <row r="2164" spans="1:24" hidden="1" x14ac:dyDescent="0.25">
      <c r="A2164">
        <v>10181</v>
      </c>
      <c r="B2164">
        <v>30</v>
      </c>
      <c r="C2164" s="2">
        <v>82.82</v>
      </c>
      <c r="D2164" s="3">
        <v>17</v>
      </c>
      <c r="E2164" s="4">
        <f>Table1[[#This Row],[PRICEEACH]]*Table1[[#This Row],[QUANTITYORDERED]]</f>
        <v>2484.6</v>
      </c>
      <c r="F2164" s="1">
        <v>37936</v>
      </c>
      <c r="G2164" s="12" t="s">
        <v>2848</v>
      </c>
      <c r="H2164">
        <v>4</v>
      </c>
      <c r="I2164">
        <v>11</v>
      </c>
      <c r="J2164" s="3">
        <v>2003</v>
      </c>
      <c r="K2164" s="3" t="s">
        <v>3331</v>
      </c>
      <c r="L2164">
        <v>80</v>
      </c>
      <c r="M2164" t="s">
        <v>3214</v>
      </c>
      <c r="N2164" t="s">
        <v>3297</v>
      </c>
      <c r="O2164" s="11">
        <v>4722673215</v>
      </c>
      <c r="P2164" t="s">
        <v>2882</v>
      </c>
      <c r="Q2164" t="s">
        <v>2883</v>
      </c>
      <c r="R2164" t="s">
        <v>3491</v>
      </c>
      <c r="S2164" t="s">
        <v>2884</v>
      </c>
      <c r="T2164" t="s">
        <v>3298</v>
      </c>
      <c r="U2164" t="s">
        <v>2861</v>
      </c>
      <c r="V2164" t="s">
        <v>2885</v>
      </c>
      <c r="W2164" t="s">
        <v>2886</v>
      </c>
      <c r="X2164" t="s">
        <v>2857</v>
      </c>
    </row>
    <row r="2165" spans="1:24" hidden="1" x14ac:dyDescent="0.25">
      <c r="A2165">
        <v>10181</v>
      </c>
      <c r="B2165">
        <v>25</v>
      </c>
      <c r="C2165" s="2">
        <v>100</v>
      </c>
      <c r="D2165" s="3">
        <v>9</v>
      </c>
      <c r="E2165" s="4">
        <f>Table1[[#This Row],[PRICEEACH]]*Table1[[#This Row],[QUANTITYORDERED]]</f>
        <v>2500</v>
      </c>
      <c r="F2165" s="1">
        <v>37936</v>
      </c>
      <c r="G2165" s="12" t="s">
        <v>2848</v>
      </c>
      <c r="H2165">
        <v>4</v>
      </c>
      <c r="I2165">
        <v>11</v>
      </c>
      <c r="J2165" s="3">
        <v>2003</v>
      </c>
      <c r="K2165" s="3" t="s">
        <v>3331</v>
      </c>
      <c r="L2165">
        <v>140</v>
      </c>
      <c r="M2165" t="s">
        <v>3249</v>
      </c>
      <c r="N2165" t="s">
        <v>3297</v>
      </c>
      <c r="O2165" s="11">
        <v>4722673215</v>
      </c>
      <c r="P2165" t="s">
        <v>2882</v>
      </c>
      <c r="Q2165" t="s">
        <v>2883</v>
      </c>
      <c r="R2165" t="s">
        <v>3491</v>
      </c>
      <c r="S2165" t="s">
        <v>2884</v>
      </c>
      <c r="T2165" t="s">
        <v>3298</v>
      </c>
      <c r="U2165" t="s">
        <v>2861</v>
      </c>
      <c r="V2165" t="s">
        <v>2885</v>
      </c>
      <c r="W2165" t="s">
        <v>2886</v>
      </c>
      <c r="X2165" t="s">
        <v>2867</v>
      </c>
    </row>
    <row r="2166" spans="1:24" hidden="1" x14ac:dyDescent="0.25">
      <c r="A2166">
        <v>10181</v>
      </c>
      <c r="B2166">
        <v>27</v>
      </c>
      <c r="C2166" s="2">
        <v>100</v>
      </c>
      <c r="D2166" s="3">
        <v>14</v>
      </c>
      <c r="E2166" s="4">
        <f>Table1[[#This Row],[PRICEEACH]]*Table1[[#This Row],[QUANTITYORDERED]]</f>
        <v>2700</v>
      </c>
      <c r="F2166" s="1">
        <v>37936</v>
      </c>
      <c r="G2166" s="12" t="s">
        <v>2848</v>
      </c>
      <c r="H2166">
        <v>4</v>
      </c>
      <c r="I2166">
        <v>11</v>
      </c>
      <c r="J2166" s="3">
        <v>2003</v>
      </c>
      <c r="K2166" s="3" t="s">
        <v>3331</v>
      </c>
      <c r="L2166">
        <v>194</v>
      </c>
      <c r="M2166" t="s">
        <v>3092</v>
      </c>
      <c r="N2166" t="s">
        <v>3297</v>
      </c>
      <c r="O2166" s="11">
        <v>4722673215</v>
      </c>
      <c r="P2166" t="s">
        <v>2882</v>
      </c>
      <c r="Q2166" t="s">
        <v>2883</v>
      </c>
      <c r="R2166" t="s">
        <v>3491</v>
      </c>
      <c r="S2166" t="s">
        <v>2884</v>
      </c>
      <c r="T2166" t="s">
        <v>3298</v>
      </c>
      <c r="U2166" t="s">
        <v>2861</v>
      </c>
      <c r="V2166" t="s">
        <v>2885</v>
      </c>
      <c r="W2166" t="s">
        <v>2886</v>
      </c>
      <c r="X2166" t="s">
        <v>2867</v>
      </c>
    </row>
    <row r="2167" spans="1:24" hidden="1" x14ac:dyDescent="0.25">
      <c r="A2167">
        <v>10181</v>
      </c>
      <c r="B2167">
        <v>27</v>
      </c>
      <c r="C2167" s="2">
        <v>100</v>
      </c>
      <c r="D2167" s="3">
        <v>3</v>
      </c>
      <c r="E2167" s="4">
        <f>Table1[[#This Row],[PRICEEACH]]*Table1[[#This Row],[QUANTITYORDERED]]</f>
        <v>2700</v>
      </c>
      <c r="F2167" s="1">
        <v>37936</v>
      </c>
      <c r="G2167" s="12" t="s">
        <v>2848</v>
      </c>
      <c r="H2167">
        <v>4</v>
      </c>
      <c r="I2167">
        <v>11</v>
      </c>
      <c r="J2167" s="3">
        <v>2003</v>
      </c>
      <c r="K2167" s="3" t="s">
        <v>3331</v>
      </c>
      <c r="L2167">
        <v>132</v>
      </c>
      <c r="M2167" t="s">
        <v>3204</v>
      </c>
      <c r="N2167" t="s">
        <v>3297</v>
      </c>
      <c r="O2167" s="11">
        <v>4722673215</v>
      </c>
      <c r="P2167" t="s">
        <v>2882</v>
      </c>
      <c r="Q2167" t="s">
        <v>2883</v>
      </c>
      <c r="R2167" t="s">
        <v>3491</v>
      </c>
      <c r="S2167" t="s">
        <v>2884</v>
      </c>
      <c r="T2167" t="s">
        <v>3298</v>
      </c>
      <c r="U2167" t="s">
        <v>2861</v>
      </c>
      <c r="V2167" t="s">
        <v>2885</v>
      </c>
      <c r="W2167" t="s">
        <v>2886</v>
      </c>
      <c r="X2167" t="s">
        <v>2867</v>
      </c>
    </row>
    <row r="2168" spans="1:24" hidden="1" x14ac:dyDescent="0.25">
      <c r="A2168">
        <v>10181</v>
      </c>
      <c r="B2168">
        <v>28</v>
      </c>
      <c r="C2168" s="2">
        <v>100</v>
      </c>
      <c r="D2168" s="3">
        <v>12</v>
      </c>
      <c r="E2168" s="4">
        <f>Table1[[#This Row],[PRICEEACH]]*Table1[[#This Row],[QUANTITYORDERED]]</f>
        <v>2800</v>
      </c>
      <c r="F2168" s="1">
        <v>37936</v>
      </c>
      <c r="G2168" s="12" t="s">
        <v>2848</v>
      </c>
      <c r="H2168">
        <v>4</v>
      </c>
      <c r="I2168">
        <v>11</v>
      </c>
      <c r="J2168" s="3">
        <v>2003</v>
      </c>
      <c r="K2168" s="3" t="s">
        <v>3331</v>
      </c>
      <c r="L2168">
        <v>117</v>
      </c>
      <c r="M2168" t="s">
        <v>3146</v>
      </c>
      <c r="N2168" t="s">
        <v>3297</v>
      </c>
      <c r="O2168" s="11">
        <v>4722673215</v>
      </c>
      <c r="P2168" t="s">
        <v>2882</v>
      </c>
      <c r="Q2168" t="s">
        <v>2883</v>
      </c>
      <c r="R2168" t="s">
        <v>3491</v>
      </c>
      <c r="S2168" t="s">
        <v>2884</v>
      </c>
      <c r="T2168" t="s">
        <v>3298</v>
      </c>
      <c r="U2168" t="s">
        <v>2861</v>
      </c>
      <c r="V2168" t="s">
        <v>2885</v>
      </c>
      <c r="W2168" t="s">
        <v>2886</v>
      </c>
      <c r="X2168" t="s">
        <v>2857</v>
      </c>
    </row>
    <row r="2169" spans="1:24" hidden="1" x14ac:dyDescent="0.25">
      <c r="A2169">
        <v>10181</v>
      </c>
      <c r="B2169">
        <v>36</v>
      </c>
      <c r="C2169" s="2">
        <v>100</v>
      </c>
      <c r="D2169" s="3">
        <v>11</v>
      </c>
      <c r="E2169" s="4">
        <f>Table1[[#This Row],[PRICEEACH]]*Table1[[#This Row],[QUANTITYORDERED]]</f>
        <v>3600</v>
      </c>
      <c r="F2169" s="1">
        <v>37936</v>
      </c>
      <c r="G2169" s="12" t="s">
        <v>2848</v>
      </c>
      <c r="H2169">
        <v>4</v>
      </c>
      <c r="I2169">
        <v>11</v>
      </c>
      <c r="J2169" s="3">
        <v>2003</v>
      </c>
      <c r="K2169" s="3" t="s">
        <v>3331</v>
      </c>
      <c r="L2169">
        <v>115</v>
      </c>
      <c r="M2169" t="s">
        <v>3156</v>
      </c>
      <c r="N2169" t="s">
        <v>3297</v>
      </c>
      <c r="O2169" s="11">
        <v>4722673215</v>
      </c>
      <c r="P2169" t="s">
        <v>2882</v>
      </c>
      <c r="Q2169" t="s">
        <v>2883</v>
      </c>
      <c r="R2169" t="s">
        <v>3491</v>
      </c>
      <c r="S2169" t="s">
        <v>2884</v>
      </c>
      <c r="T2169" t="s">
        <v>3298</v>
      </c>
      <c r="U2169" t="s">
        <v>2861</v>
      </c>
      <c r="V2169" t="s">
        <v>2885</v>
      </c>
      <c r="W2169" t="s">
        <v>2886</v>
      </c>
      <c r="X2169" t="s">
        <v>2867</v>
      </c>
    </row>
    <row r="2170" spans="1:24" hidden="1" x14ac:dyDescent="0.25">
      <c r="A2170">
        <v>10181</v>
      </c>
      <c r="B2170">
        <v>39</v>
      </c>
      <c r="C2170" s="2">
        <v>100</v>
      </c>
      <c r="D2170" s="3">
        <v>4</v>
      </c>
      <c r="E2170" s="4">
        <f>Table1[[#This Row],[PRICEEACH]]*Table1[[#This Row],[QUANTITYORDERED]]</f>
        <v>3900</v>
      </c>
      <c r="F2170" s="1">
        <v>37936</v>
      </c>
      <c r="G2170" s="12" t="s">
        <v>2848</v>
      </c>
      <c r="H2170">
        <v>4</v>
      </c>
      <c r="I2170">
        <v>11</v>
      </c>
      <c r="J2170" s="3">
        <v>2003</v>
      </c>
      <c r="K2170" s="3" t="s">
        <v>3331</v>
      </c>
      <c r="L2170">
        <v>141</v>
      </c>
      <c r="M2170" t="s">
        <v>3217</v>
      </c>
      <c r="N2170" t="s">
        <v>3297</v>
      </c>
      <c r="O2170" s="11">
        <v>4722673215</v>
      </c>
      <c r="P2170" t="s">
        <v>2882</v>
      </c>
      <c r="Q2170" t="s">
        <v>2883</v>
      </c>
      <c r="R2170" t="s">
        <v>3491</v>
      </c>
      <c r="S2170" t="s">
        <v>2884</v>
      </c>
      <c r="T2170" t="s">
        <v>3298</v>
      </c>
      <c r="U2170" t="s">
        <v>2861</v>
      </c>
      <c r="V2170" t="s">
        <v>2885</v>
      </c>
      <c r="W2170" t="s">
        <v>2886</v>
      </c>
      <c r="X2170" t="s">
        <v>2867</v>
      </c>
    </row>
    <row r="2171" spans="1:24" hidden="1" x14ac:dyDescent="0.25">
      <c r="A2171">
        <v>10181</v>
      </c>
      <c r="B2171">
        <v>42</v>
      </c>
      <c r="C2171" s="2">
        <v>100</v>
      </c>
      <c r="D2171" s="3">
        <v>2</v>
      </c>
      <c r="E2171" s="4">
        <f>Table1[[#This Row],[PRICEEACH]]*Table1[[#This Row],[QUANTITYORDERED]]</f>
        <v>4200</v>
      </c>
      <c r="F2171" s="1">
        <v>37936</v>
      </c>
      <c r="G2171" s="12" t="s">
        <v>2848</v>
      </c>
      <c r="H2171">
        <v>4</v>
      </c>
      <c r="I2171">
        <v>11</v>
      </c>
      <c r="J2171" s="3">
        <v>2003</v>
      </c>
      <c r="K2171" s="3" t="s">
        <v>3331</v>
      </c>
      <c r="L2171">
        <v>124</v>
      </c>
      <c r="M2171" t="s">
        <v>3180</v>
      </c>
      <c r="N2171" t="s">
        <v>3297</v>
      </c>
      <c r="O2171" s="11">
        <v>4722673215</v>
      </c>
      <c r="P2171" t="s">
        <v>2882</v>
      </c>
      <c r="Q2171" t="s">
        <v>2883</v>
      </c>
      <c r="R2171" t="s">
        <v>3491</v>
      </c>
      <c r="S2171" t="s">
        <v>2884</v>
      </c>
      <c r="T2171" t="s">
        <v>3298</v>
      </c>
      <c r="U2171" t="s">
        <v>2861</v>
      </c>
      <c r="V2171" t="s">
        <v>2885</v>
      </c>
      <c r="W2171" t="s">
        <v>2886</v>
      </c>
      <c r="X2171" t="s">
        <v>2867</v>
      </c>
    </row>
    <row r="2172" spans="1:24" hidden="1" x14ac:dyDescent="0.25">
      <c r="A2172">
        <v>10181</v>
      </c>
      <c r="B2172">
        <v>44</v>
      </c>
      <c r="C2172" s="2">
        <v>100</v>
      </c>
      <c r="D2172" s="3">
        <v>6</v>
      </c>
      <c r="E2172" s="4">
        <f>Table1[[#This Row],[PRICEEACH]]*Table1[[#This Row],[QUANTITYORDERED]]</f>
        <v>4400</v>
      </c>
      <c r="F2172" s="1">
        <v>37936</v>
      </c>
      <c r="G2172" s="12" t="s">
        <v>2848</v>
      </c>
      <c r="H2172">
        <v>4</v>
      </c>
      <c r="I2172">
        <v>11</v>
      </c>
      <c r="J2172" s="3">
        <v>2003</v>
      </c>
      <c r="K2172" s="3" t="s">
        <v>3331</v>
      </c>
      <c r="L2172">
        <v>141</v>
      </c>
      <c r="M2172" t="s">
        <v>3163</v>
      </c>
      <c r="N2172" t="s">
        <v>3297</v>
      </c>
      <c r="O2172" s="11">
        <v>4722673215</v>
      </c>
      <c r="P2172" t="s">
        <v>2882</v>
      </c>
      <c r="Q2172" t="s">
        <v>2883</v>
      </c>
      <c r="R2172" t="s">
        <v>3491</v>
      </c>
      <c r="S2172" t="s">
        <v>2884</v>
      </c>
      <c r="T2172" t="s">
        <v>3298</v>
      </c>
      <c r="U2172" t="s">
        <v>2861</v>
      </c>
      <c r="V2172" t="s">
        <v>2885</v>
      </c>
      <c r="W2172" t="s">
        <v>2886</v>
      </c>
      <c r="X2172" t="s">
        <v>2867</v>
      </c>
    </row>
    <row r="2173" spans="1:24" hidden="1" x14ac:dyDescent="0.25">
      <c r="A2173">
        <v>10181</v>
      </c>
      <c r="B2173">
        <v>45</v>
      </c>
      <c r="C2173" s="2">
        <v>100</v>
      </c>
      <c r="D2173" s="3">
        <v>7</v>
      </c>
      <c r="E2173" s="4">
        <f>Table1[[#This Row],[PRICEEACH]]*Table1[[#This Row],[QUANTITYORDERED]]</f>
        <v>4500</v>
      </c>
      <c r="F2173" s="1">
        <v>37936</v>
      </c>
      <c r="G2173" s="12" t="s">
        <v>2848</v>
      </c>
      <c r="H2173">
        <v>4</v>
      </c>
      <c r="I2173">
        <v>11</v>
      </c>
      <c r="J2173" s="3">
        <v>2003</v>
      </c>
      <c r="K2173" s="3" t="s">
        <v>3331</v>
      </c>
      <c r="L2173">
        <v>169</v>
      </c>
      <c r="M2173" t="s">
        <v>3211</v>
      </c>
      <c r="N2173" t="s">
        <v>3297</v>
      </c>
      <c r="O2173" s="11">
        <v>4722673215</v>
      </c>
      <c r="P2173" t="s">
        <v>2882</v>
      </c>
      <c r="Q2173" t="s">
        <v>2883</v>
      </c>
      <c r="R2173" t="s">
        <v>3491</v>
      </c>
      <c r="S2173" t="s">
        <v>2884</v>
      </c>
      <c r="T2173" t="s">
        <v>3298</v>
      </c>
      <c r="U2173" t="s">
        <v>2861</v>
      </c>
      <c r="V2173" t="s">
        <v>2885</v>
      </c>
      <c r="W2173" t="s">
        <v>2886</v>
      </c>
      <c r="X2173" t="s">
        <v>2867</v>
      </c>
    </row>
    <row r="2174" spans="1:24" hidden="1" x14ac:dyDescent="0.25">
      <c r="A2174">
        <v>10182</v>
      </c>
      <c r="B2174">
        <v>23</v>
      </c>
      <c r="C2174" s="2">
        <v>42.26</v>
      </c>
      <c r="D2174" s="3">
        <v>8</v>
      </c>
      <c r="E2174" s="4">
        <f>Table1[[#This Row],[PRICEEACH]]*Table1[[#This Row],[QUANTITYORDERED]]</f>
        <v>971.9799999999999</v>
      </c>
      <c r="F2174" s="1">
        <v>37936</v>
      </c>
      <c r="G2174" s="12" t="s">
        <v>2848</v>
      </c>
      <c r="H2174">
        <v>4</v>
      </c>
      <c r="I2174">
        <v>11</v>
      </c>
      <c r="J2174" s="3">
        <v>2003</v>
      </c>
      <c r="K2174" s="3" t="s">
        <v>3468</v>
      </c>
      <c r="L2174">
        <v>41</v>
      </c>
      <c r="M2174" t="s">
        <v>3251</v>
      </c>
      <c r="N2174" t="s">
        <v>3361</v>
      </c>
      <c r="O2174" s="10">
        <v>4155551450</v>
      </c>
      <c r="P2174" t="s">
        <v>3362</v>
      </c>
      <c r="Q2174" t="s">
        <v>3363</v>
      </c>
      <c r="R2174" t="s">
        <v>2870</v>
      </c>
      <c r="S2174" t="s">
        <v>2853</v>
      </c>
      <c r="T2174">
        <v>97562</v>
      </c>
      <c r="U2174" t="s">
        <v>2854</v>
      </c>
      <c r="V2174" t="s">
        <v>3010</v>
      </c>
      <c r="W2174" t="s">
        <v>3011</v>
      </c>
      <c r="X2174" t="s">
        <v>2857</v>
      </c>
    </row>
    <row r="2175" spans="1:24" hidden="1" x14ac:dyDescent="0.25">
      <c r="A2175">
        <v>10182</v>
      </c>
      <c r="B2175">
        <v>31</v>
      </c>
      <c r="C2175" s="2">
        <v>36.74</v>
      </c>
      <c r="D2175" s="3">
        <v>5</v>
      </c>
      <c r="E2175" s="4">
        <f>Table1[[#This Row],[PRICEEACH]]*Table1[[#This Row],[QUANTITYORDERED]]</f>
        <v>1138.94</v>
      </c>
      <c r="F2175" s="1">
        <v>37936</v>
      </c>
      <c r="G2175" s="12" t="s">
        <v>2848</v>
      </c>
      <c r="H2175">
        <v>4</v>
      </c>
      <c r="I2175">
        <v>11</v>
      </c>
      <c r="J2175" s="3">
        <v>2003</v>
      </c>
      <c r="K2175" s="3" t="s">
        <v>3468</v>
      </c>
      <c r="L2175">
        <v>44</v>
      </c>
      <c r="M2175" t="s">
        <v>3235</v>
      </c>
      <c r="N2175" t="s">
        <v>3361</v>
      </c>
      <c r="O2175" s="10">
        <v>4155551450</v>
      </c>
      <c r="P2175" t="s">
        <v>3362</v>
      </c>
      <c r="Q2175" t="s">
        <v>3363</v>
      </c>
      <c r="R2175" t="s">
        <v>2870</v>
      </c>
      <c r="S2175" t="s">
        <v>2853</v>
      </c>
      <c r="T2175">
        <v>97562</v>
      </c>
      <c r="U2175" t="s">
        <v>2854</v>
      </c>
      <c r="V2175" t="s">
        <v>3010</v>
      </c>
      <c r="W2175" t="s">
        <v>3011</v>
      </c>
      <c r="X2175" t="s">
        <v>2857</v>
      </c>
    </row>
    <row r="2176" spans="1:24" hidden="1" x14ac:dyDescent="0.25">
      <c r="A2176">
        <v>10182</v>
      </c>
      <c r="B2176">
        <v>39</v>
      </c>
      <c r="C2176" s="2">
        <v>36.840000000000003</v>
      </c>
      <c r="D2176" s="3">
        <v>6</v>
      </c>
      <c r="E2176" s="4">
        <f>Table1[[#This Row],[PRICEEACH]]*Table1[[#This Row],[QUANTITYORDERED]]</f>
        <v>1436.7600000000002</v>
      </c>
      <c r="F2176" s="1">
        <v>37936</v>
      </c>
      <c r="G2176" s="12" t="s">
        <v>2848</v>
      </c>
      <c r="H2176">
        <v>4</v>
      </c>
      <c r="I2176">
        <v>11</v>
      </c>
      <c r="J2176" s="3">
        <v>2003</v>
      </c>
      <c r="K2176" s="3" t="s">
        <v>3468</v>
      </c>
      <c r="L2176">
        <v>33</v>
      </c>
      <c r="M2176" t="s">
        <v>3232</v>
      </c>
      <c r="N2176" t="s">
        <v>3361</v>
      </c>
      <c r="O2176" s="10">
        <v>4155551450</v>
      </c>
      <c r="P2176" t="s">
        <v>3362</v>
      </c>
      <c r="Q2176" t="s">
        <v>3363</v>
      </c>
      <c r="R2176" t="s">
        <v>2870</v>
      </c>
      <c r="S2176" t="s">
        <v>2853</v>
      </c>
      <c r="T2176">
        <v>97562</v>
      </c>
      <c r="U2176" t="s">
        <v>2854</v>
      </c>
      <c r="V2176" t="s">
        <v>3010</v>
      </c>
      <c r="W2176" t="s">
        <v>3011</v>
      </c>
      <c r="X2176" t="s">
        <v>2857</v>
      </c>
    </row>
    <row r="2177" spans="1:24" hidden="1" x14ac:dyDescent="0.25">
      <c r="A2177">
        <v>10182</v>
      </c>
      <c r="B2177">
        <v>32</v>
      </c>
      <c r="C2177" s="2">
        <v>54.45</v>
      </c>
      <c r="D2177" s="3">
        <v>2</v>
      </c>
      <c r="E2177" s="4">
        <f>Table1[[#This Row],[PRICEEACH]]*Table1[[#This Row],[QUANTITYORDERED]]</f>
        <v>1742.4</v>
      </c>
      <c r="F2177" s="1">
        <v>37936</v>
      </c>
      <c r="G2177" s="12" t="s">
        <v>2848</v>
      </c>
      <c r="H2177">
        <v>4</v>
      </c>
      <c r="I2177">
        <v>11</v>
      </c>
      <c r="J2177" s="3">
        <v>2003</v>
      </c>
      <c r="K2177" s="3" t="s">
        <v>3468</v>
      </c>
      <c r="L2177">
        <v>53</v>
      </c>
      <c r="M2177" t="s">
        <v>3179</v>
      </c>
      <c r="N2177" t="s">
        <v>3361</v>
      </c>
      <c r="O2177" s="10">
        <v>4155551450</v>
      </c>
      <c r="P2177" t="s">
        <v>3362</v>
      </c>
      <c r="Q2177" t="s">
        <v>3363</v>
      </c>
      <c r="R2177" t="s">
        <v>2870</v>
      </c>
      <c r="S2177" t="s">
        <v>2853</v>
      </c>
      <c r="T2177">
        <v>97562</v>
      </c>
      <c r="U2177" t="s">
        <v>2854</v>
      </c>
      <c r="V2177" t="s">
        <v>3010</v>
      </c>
      <c r="W2177" t="s">
        <v>3011</v>
      </c>
      <c r="X2177" t="s">
        <v>2857</v>
      </c>
    </row>
    <row r="2178" spans="1:24" hidden="1" x14ac:dyDescent="0.25">
      <c r="A2178">
        <v>10182</v>
      </c>
      <c r="B2178">
        <v>20</v>
      </c>
      <c r="C2178" s="2">
        <v>100</v>
      </c>
      <c r="D2178" s="3">
        <v>7</v>
      </c>
      <c r="E2178" s="4">
        <f>Table1[[#This Row],[PRICEEACH]]*Table1[[#This Row],[QUANTITYORDERED]]</f>
        <v>2000</v>
      </c>
      <c r="F2178" s="1">
        <v>37936</v>
      </c>
      <c r="G2178" s="12" t="s">
        <v>2848</v>
      </c>
      <c r="H2178">
        <v>4</v>
      </c>
      <c r="I2178">
        <v>11</v>
      </c>
      <c r="J2178" s="3">
        <v>2003</v>
      </c>
      <c r="K2178" s="3" t="s">
        <v>3468</v>
      </c>
      <c r="L2178">
        <v>127</v>
      </c>
      <c r="M2178" t="s">
        <v>3199</v>
      </c>
      <c r="N2178" t="s">
        <v>3361</v>
      </c>
      <c r="O2178" s="10">
        <v>4155551450</v>
      </c>
      <c r="P2178" t="s">
        <v>3362</v>
      </c>
      <c r="Q2178" t="s">
        <v>3363</v>
      </c>
      <c r="R2178" t="s">
        <v>2870</v>
      </c>
      <c r="S2178" t="s">
        <v>2853</v>
      </c>
      <c r="T2178">
        <v>97562</v>
      </c>
      <c r="U2178" t="s">
        <v>2854</v>
      </c>
      <c r="V2178" t="s">
        <v>3010</v>
      </c>
      <c r="W2178" t="s">
        <v>3011</v>
      </c>
      <c r="X2178" t="s">
        <v>2857</v>
      </c>
    </row>
    <row r="2179" spans="1:24" hidden="1" x14ac:dyDescent="0.25">
      <c r="A2179">
        <v>10182</v>
      </c>
      <c r="B2179">
        <v>20</v>
      </c>
      <c r="C2179" s="2">
        <v>100</v>
      </c>
      <c r="D2179" s="3">
        <v>13</v>
      </c>
      <c r="E2179" s="4">
        <f>Table1[[#This Row],[PRICEEACH]]*Table1[[#This Row],[QUANTITYORDERED]]</f>
        <v>2000</v>
      </c>
      <c r="F2179" s="1">
        <v>37936</v>
      </c>
      <c r="G2179" s="12" t="s">
        <v>2848</v>
      </c>
      <c r="H2179">
        <v>4</v>
      </c>
      <c r="I2179">
        <v>11</v>
      </c>
      <c r="J2179" s="3">
        <v>2003</v>
      </c>
      <c r="K2179" s="3" t="s">
        <v>3331</v>
      </c>
      <c r="L2179">
        <v>117</v>
      </c>
      <c r="M2179" t="s">
        <v>3241</v>
      </c>
      <c r="N2179" t="s">
        <v>3361</v>
      </c>
      <c r="O2179" s="10">
        <v>4155551450</v>
      </c>
      <c r="P2179" t="s">
        <v>3362</v>
      </c>
      <c r="Q2179" t="s">
        <v>3363</v>
      </c>
      <c r="R2179" t="s">
        <v>2870</v>
      </c>
      <c r="S2179" t="s">
        <v>2853</v>
      </c>
      <c r="T2179">
        <v>97562</v>
      </c>
      <c r="U2179" t="s">
        <v>2854</v>
      </c>
      <c r="V2179" t="s">
        <v>3010</v>
      </c>
      <c r="W2179" t="s">
        <v>3011</v>
      </c>
      <c r="X2179" t="s">
        <v>2857</v>
      </c>
    </row>
    <row r="2180" spans="1:24" hidden="1" x14ac:dyDescent="0.25">
      <c r="A2180">
        <v>10182</v>
      </c>
      <c r="B2180">
        <v>21</v>
      </c>
      <c r="C2180" s="2">
        <v>100</v>
      </c>
      <c r="D2180" s="3">
        <v>4</v>
      </c>
      <c r="E2180" s="4">
        <f>Table1[[#This Row],[PRICEEACH]]*Table1[[#This Row],[QUANTITYORDERED]]</f>
        <v>2100</v>
      </c>
      <c r="F2180" s="1">
        <v>37936</v>
      </c>
      <c r="G2180" s="12" t="s">
        <v>2848</v>
      </c>
      <c r="H2180">
        <v>4</v>
      </c>
      <c r="I2180">
        <v>11</v>
      </c>
      <c r="J2180" s="3">
        <v>2003</v>
      </c>
      <c r="K2180" s="3" t="s">
        <v>3468</v>
      </c>
      <c r="L2180">
        <v>168</v>
      </c>
      <c r="M2180" t="s">
        <v>3203</v>
      </c>
      <c r="N2180" t="s">
        <v>3361</v>
      </c>
      <c r="O2180" s="10">
        <v>4155551450</v>
      </c>
      <c r="P2180" t="s">
        <v>3362</v>
      </c>
      <c r="Q2180" t="s">
        <v>3363</v>
      </c>
      <c r="R2180" t="s">
        <v>2870</v>
      </c>
      <c r="S2180" t="s">
        <v>2853</v>
      </c>
      <c r="T2180">
        <v>97562</v>
      </c>
      <c r="U2180" t="s">
        <v>2854</v>
      </c>
      <c r="V2180" t="s">
        <v>3010</v>
      </c>
      <c r="W2180" t="s">
        <v>3011</v>
      </c>
      <c r="X2180" t="s">
        <v>2867</v>
      </c>
    </row>
    <row r="2181" spans="1:24" hidden="1" x14ac:dyDescent="0.25">
      <c r="A2181">
        <v>10182</v>
      </c>
      <c r="B2181">
        <v>25</v>
      </c>
      <c r="C2181" s="2">
        <v>87.33</v>
      </c>
      <c r="D2181" s="3">
        <v>3</v>
      </c>
      <c r="E2181" s="4">
        <f>Table1[[#This Row],[PRICEEACH]]*Table1[[#This Row],[QUANTITYORDERED]]</f>
        <v>2183.25</v>
      </c>
      <c r="F2181" s="1">
        <v>37936</v>
      </c>
      <c r="G2181" s="12" t="s">
        <v>2848</v>
      </c>
      <c r="H2181">
        <v>4</v>
      </c>
      <c r="I2181">
        <v>11</v>
      </c>
      <c r="J2181" s="3">
        <v>2003</v>
      </c>
      <c r="K2181" s="3" t="s">
        <v>3468</v>
      </c>
      <c r="L2181">
        <v>102</v>
      </c>
      <c r="M2181" t="s">
        <v>3170</v>
      </c>
      <c r="N2181" t="s">
        <v>3361</v>
      </c>
      <c r="O2181" s="10">
        <v>4155551450</v>
      </c>
      <c r="P2181" t="s">
        <v>3362</v>
      </c>
      <c r="Q2181" t="s">
        <v>3363</v>
      </c>
      <c r="R2181" t="s">
        <v>2870</v>
      </c>
      <c r="S2181" t="s">
        <v>2853</v>
      </c>
      <c r="T2181">
        <v>97562</v>
      </c>
      <c r="U2181" t="s">
        <v>2854</v>
      </c>
      <c r="V2181" t="s">
        <v>3010</v>
      </c>
      <c r="W2181" t="s">
        <v>3011</v>
      </c>
      <c r="X2181" t="s">
        <v>2857</v>
      </c>
    </row>
    <row r="2182" spans="1:24" hidden="1" x14ac:dyDescent="0.25">
      <c r="A2182">
        <v>10182</v>
      </c>
      <c r="B2182">
        <v>38</v>
      </c>
      <c r="C2182" s="2">
        <v>61.15</v>
      </c>
      <c r="D2182" s="3">
        <v>9</v>
      </c>
      <c r="E2182" s="4">
        <f>Table1[[#This Row],[PRICEEACH]]*Table1[[#This Row],[QUANTITYORDERED]]</f>
        <v>2323.6999999999998</v>
      </c>
      <c r="F2182" s="1">
        <v>37936</v>
      </c>
      <c r="G2182" s="12" t="s">
        <v>2848</v>
      </c>
      <c r="H2182">
        <v>4</v>
      </c>
      <c r="I2182">
        <v>11</v>
      </c>
      <c r="J2182" s="3">
        <v>2003</v>
      </c>
      <c r="K2182" s="3" t="s">
        <v>3468</v>
      </c>
      <c r="L2182">
        <v>60</v>
      </c>
      <c r="M2182" t="s">
        <v>3197</v>
      </c>
      <c r="N2182" t="s">
        <v>3361</v>
      </c>
      <c r="O2182" s="10">
        <v>4155551450</v>
      </c>
      <c r="P2182" t="s">
        <v>3362</v>
      </c>
      <c r="Q2182" t="s">
        <v>3363</v>
      </c>
      <c r="R2182" t="s">
        <v>2870</v>
      </c>
      <c r="S2182" t="s">
        <v>2853</v>
      </c>
      <c r="T2182">
        <v>97562</v>
      </c>
      <c r="U2182" t="s">
        <v>2854</v>
      </c>
      <c r="V2182" t="s">
        <v>3010</v>
      </c>
      <c r="W2182" t="s">
        <v>3011</v>
      </c>
      <c r="X2182" t="s">
        <v>2857</v>
      </c>
    </row>
    <row r="2183" spans="1:24" hidden="1" x14ac:dyDescent="0.25">
      <c r="A2183">
        <v>10182</v>
      </c>
      <c r="B2183">
        <v>36</v>
      </c>
      <c r="C2183" s="2">
        <v>73.599999999999994</v>
      </c>
      <c r="D2183" s="3">
        <v>14</v>
      </c>
      <c r="E2183" s="4">
        <f>Table1[[#This Row],[PRICEEACH]]*Table1[[#This Row],[QUANTITYORDERED]]</f>
        <v>2649.6</v>
      </c>
      <c r="F2183" s="1">
        <v>37936</v>
      </c>
      <c r="G2183" s="12" t="s">
        <v>2848</v>
      </c>
      <c r="H2183">
        <v>4</v>
      </c>
      <c r="I2183">
        <v>11</v>
      </c>
      <c r="J2183" s="3">
        <v>2003</v>
      </c>
      <c r="K2183" s="3" t="s">
        <v>3331</v>
      </c>
      <c r="L2183">
        <v>90</v>
      </c>
      <c r="M2183" t="s">
        <v>3238</v>
      </c>
      <c r="N2183" t="s">
        <v>3361</v>
      </c>
      <c r="O2183" s="10">
        <v>4155551450</v>
      </c>
      <c r="P2183" t="s">
        <v>3362</v>
      </c>
      <c r="Q2183" t="s">
        <v>3363</v>
      </c>
      <c r="R2183" t="s">
        <v>2870</v>
      </c>
      <c r="S2183" t="s">
        <v>2853</v>
      </c>
      <c r="T2183">
        <v>97562</v>
      </c>
      <c r="U2183" t="s">
        <v>2854</v>
      </c>
      <c r="V2183" t="s">
        <v>3010</v>
      </c>
      <c r="W2183" t="s">
        <v>3011</v>
      </c>
      <c r="X2183" t="s">
        <v>2857</v>
      </c>
    </row>
    <row r="2184" spans="1:24" hidden="1" x14ac:dyDescent="0.25">
      <c r="A2184">
        <v>10182</v>
      </c>
      <c r="B2184">
        <v>33</v>
      </c>
      <c r="C2184" s="2">
        <v>86.31</v>
      </c>
      <c r="D2184" s="3">
        <v>1</v>
      </c>
      <c r="E2184" s="4">
        <f>Table1[[#This Row],[PRICEEACH]]*Table1[[#This Row],[QUANTITYORDERED]]</f>
        <v>2848.23</v>
      </c>
      <c r="F2184" s="1">
        <v>37936</v>
      </c>
      <c r="G2184" s="12" t="s">
        <v>2848</v>
      </c>
      <c r="H2184">
        <v>4</v>
      </c>
      <c r="I2184">
        <v>11</v>
      </c>
      <c r="J2184" s="3">
        <v>2003</v>
      </c>
      <c r="K2184" s="3" t="s">
        <v>3468</v>
      </c>
      <c r="L2184">
        <v>99</v>
      </c>
      <c r="M2184" t="s">
        <v>3215</v>
      </c>
      <c r="N2184" t="s">
        <v>3361</v>
      </c>
      <c r="O2184" s="10">
        <v>4155551450</v>
      </c>
      <c r="P2184" t="s">
        <v>3362</v>
      </c>
      <c r="Q2184" t="s">
        <v>3363</v>
      </c>
      <c r="R2184" t="s">
        <v>2870</v>
      </c>
      <c r="S2184" t="s">
        <v>2853</v>
      </c>
      <c r="T2184">
        <v>97562</v>
      </c>
      <c r="U2184" t="s">
        <v>2854</v>
      </c>
      <c r="V2184" t="s">
        <v>3010</v>
      </c>
      <c r="W2184" t="s">
        <v>3011</v>
      </c>
      <c r="X2184" t="s">
        <v>2857</v>
      </c>
    </row>
    <row r="2185" spans="1:24" hidden="1" x14ac:dyDescent="0.25">
      <c r="A2185">
        <v>10182</v>
      </c>
      <c r="B2185">
        <v>44</v>
      </c>
      <c r="C2185" s="2">
        <v>69.84</v>
      </c>
      <c r="D2185" s="3">
        <v>12</v>
      </c>
      <c r="E2185" s="4">
        <f>Table1[[#This Row],[PRICEEACH]]*Table1[[#This Row],[QUANTITYORDERED]]</f>
        <v>3072.96</v>
      </c>
      <c r="F2185" s="1">
        <v>37936</v>
      </c>
      <c r="G2185" s="12" t="s">
        <v>2848</v>
      </c>
      <c r="H2185">
        <v>4</v>
      </c>
      <c r="I2185">
        <v>11</v>
      </c>
      <c r="J2185" s="3">
        <v>2003</v>
      </c>
      <c r="K2185" s="3" t="s">
        <v>3331</v>
      </c>
      <c r="L2185">
        <v>71</v>
      </c>
      <c r="M2185" t="s">
        <v>3226</v>
      </c>
      <c r="N2185" t="s">
        <v>3361</v>
      </c>
      <c r="O2185" s="10">
        <v>4155551450</v>
      </c>
      <c r="P2185" t="s">
        <v>3362</v>
      </c>
      <c r="Q2185" t="s">
        <v>3363</v>
      </c>
      <c r="R2185" t="s">
        <v>2870</v>
      </c>
      <c r="S2185" t="s">
        <v>2853</v>
      </c>
      <c r="T2185">
        <v>97562</v>
      </c>
      <c r="U2185" t="s">
        <v>2854</v>
      </c>
      <c r="V2185" t="s">
        <v>3010</v>
      </c>
      <c r="W2185" t="s">
        <v>3011</v>
      </c>
      <c r="X2185" t="s">
        <v>2867</v>
      </c>
    </row>
    <row r="2186" spans="1:24" hidden="1" x14ac:dyDescent="0.25">
      <c r="A2186">
        <v>10182</v>
      </c>
      <c r="B2186">
        <v>33</v>
      </c>
      <c r="C2186" s="2">
        <v>94.17</v>
      </c>
      <c r="D2186" s="3">
        <v>15</v>
      </c>
      <c r="E2186" s="4">
        <f>Table1[[#This Row],[PRICEEACH]]*Table1[[#This Row],[QUANTITYORDERED]]</f>
        <v>3107.61</v>
      </c>
      <c r="F2186" s="1">
        <v>37936</v>
      </c>
      <c r="G2186" s="12" t="s">
        <v>2848</v>
      </c>
      <c r="H2186">
        <v>4</v>
      </c>
      <c r="I2186">
        <v>11</v>
      </c>
      <c r="J2186" s="3">
        <v>2003</v>
      </c>
      <c r="K2186" s="3" t="s">
        <v>3331</v>
      </c>
      <c r="L2186">
        <v>85</v>
      </c>
      <c r="M2186" t="s">
        <v>3244</v>
      </c>
      <c r="N2186" t="s">
        <v>3361</v>
      </c>
      <c r="O2186" s="10">
        <v>4155551450</v>
      </c>
      <c r="P2186" t="s">
        <v>3362</v>
      </c>
      <c r="Q2186" t="s">
        <v>3363</v>
      </c>
      <c r="R2186" t="s">
        <v>2870</v>
      </c>
      <c r="S2186" t="s">
        <v>2853</v>
      </c>
      <c r="T2186">
        <v>97562</v>
      </c>
      <c r="U2186" t="s">
        <v>2854</v>
      </c>
      <c r="V2186" t="s">
        <v>3010</v>
      </c>
      <c r="W2186" t="s">
        <v>3011</v>
      </c>
      <c r="X2186" t="s">
        <v>2867</v>
      </c>
    </row>
    <row r="2187" spans="1:24" hidden="1" x14ac:dyDescent="0.25">
      <c r="A2187">
        <v>10182</v>
      </c>
      <c r="B2187">
        <v>47</v>
      </c>
      <c r="C2187" s="2">
        <v>74.22</v>
      </c>
      <c r="D2187" s="3">
        <v>16</v>
      </c>
      <c r="E2187" s="4">
        <f>Table1[[#This Row],[PRICEEACH]]*Table1[[#This Row],[QUANTITYORDERED]]</f>
        <v>3488.34</v>
      </c>
      <c r="F2187" s="1">
        <v>37936</v>
      </c>
      <c r="G2187" s="12" t="s">
        <v>2848</v>
      </c>
      <c r="H2187">
        <v>4</v>
      </c>
      <c r="I2187">
        <v>11</v>
      </c>
      <c r="J2187" s="3">
        <v>2003</v>
      </c>
      <c r="K2187" s="3" t="s">
        <v>3331</v>
      </c>
      <c r="L2187">
        <v>73</v>
      </c>
      <c r="M2187" t="s">
        <v>3227</v>
      </c>
      <c r="N2187" t="s">
        <v>3361</v>
      </c>
      <c r="O2187" s="10">
        <v>4155551450</v>
      </c>
      <c r="P2187" t="s">
        <v>3362</v>
      </c>
      <c r="Q2187" t="s">
        <v>3363</v>
      </c>
      <c r="R2187" t="s">
        <v>2870</v>
      </c>
      <c r="S2187" t="s">
        <v>2853</v>
      </c>
      <c r="T2187">
        <v>97562</v>
      </c>
      <c r="U2187" t="s">
        <v>2854</v>
      </c>
      <c r="V2187" t="s">
        <v>3010</v>
      </c>
      <c r="W2187" t="s">
        <v>3011</v>
      </c>
      <c r="X2187" t="s">
        <v>2867</v>
      </c>
    </row>
    <row r="2188" spans="1:24" hidden="1" x14ac:dyDescent="0.25">
      <c r="A2188">
        <v>10182</v>
      </c>
      <c r="B2188">
        <v>36</v>
      </c>
      <c r="C2188" s="2">
        <v>100</v>
      </c>
      <c r="D2188" s="3">
        <v>11</v>
      </c>
      <c r="E2188" s="4">
        <f>Table1[[#This Row],[PRICEEACH]]*Table1[[#This Row],[QUANTITYORDERED]]</f>
        <v>3600</v>
      </c>
      <c r="F2188" s="1">
        <v>37936</v>
      </c>
      <c r="G2188" s="12" t="s">
        <v>2848</v>
      </c>
      <c r="H2188">
        <v>4</v>
      </c>
      <c r="I2188">
        <v>11</v>
      </c>
      <c r="J2188" s="3">
        <v>2003</v>
      </c>
      <c r="K2188" s="3" t="s">
        <v>3468</v>
      </c>
      <c r="L2188">
        <v>92</v>
      </c>
      <c r="M2188" t="s">
        <v>3221</v>
      </c>
      <c r="N2188" t="s">
        <v>3361</v>
      </c>
      <c r="O2188" s="10">
        <v>4155551450</v>
      </c>
      <c r="P2188" t="s">
        <v>3362</v>
      </c>
      <c r="Q2188" t="s">
        <v>3363</v>
      </c>
      <c r="R2188" t="s">
        <v>2870</v>
      </c>
      <c r="S2188" t="s">
        <v>2853</v>
      </c>
      <c r="T2188">
        <v>97562</v>
      </c>
      <c r="U2188" t="s">
        <v>2854</v>
      </c>
      <c r="V2188" t="s">
        <v>3010</v>
      </c>
      <c r="W2188" t="s">
        <v>3011</v>
      </c>
      <c r="X2188" t="s">
        <v>2867</v>
      </c>
    </row>
    <row r="2189" spans="1:24" hidden="1" x14ac:dyDescent="0.25">
      <c r="A2189">
        <v>10182</v>
      </c>
      <c r="B2189">
        <v>44</v>
      </c>
      <c r="C2189" s="2">
        <v>100</v>
      </c>
      <c r="D2189" s="3">
        <v>10</v>
      </c>
      <c r="E2189" s="4">
        <f>Table1[[#This Row],[PRICEEACH]]*Table1[[#This Row],[QUANTITYORDERED]]</f>
        <v>4400</v>
      </c>
      <c r="F2189" s="1">
        <v>37936</v>
      </c>
      <c r="G2189" s="12" t="s">
        <v>2848</v>
      </c>
      <c r="H2189">
        <v>4</v>
      </c>
      <c r="I2189">
        <v>11</v>
      </c>
      <c r="J2189" s="3">
        <v>2003</v>
      </c>
      <c r="K2189" s="3" t="s">
        <v>3468</v>
      </c>
      <c r="L2189">
        <v>170</v>
      </c>
      <c r="M2189" t="s">
        <v>3193</v>
      </c>
      <c r="N2189" t="s">
        <v>3361</v>
      </c>
      <c r="O2189" s="10">
        <v>4155551450</v>
      </c>
      <c r="P2189" t="s">
        <v>3362</v>
      </c>
      <c r="Q2189" t="s">
        <v>3363</v>
      </c>
      <c r="R2189" t="s">
        <v>2870</v>
      </c>
      <c r="S2189" t="s">
        <v>2853</v>
      </c>
      <c r="T2189">
        <v>97562</v>
      </c>
      <c r="U2189" t="s">
        <v>2854</v>
      </c>
      <c r="V2189" t="s">
        <v>3010</v>
      </c>
      <c r="W2189" t="s">
        <v>3011</v>
      </c>
      <c r="X2189" t="s">
        <v>2931</v>
      </c>
    </row>
    <row r="2190" spans="1:24" hidden="1" x14ac:dyDescent="0.25">
      <c r="A2190">
        <v>10182</v>
      </c>
      <c r="B2190">
        <v>49</v>
      </c>
      <c r="C2190" s="2">
        <v>100</v>
      </c>
      <c r="D2190" s="3">
        <v>17</v>
      </c>
      <c r="E2190" s="4">
        <f>Table1[[#This Row],[PRICEEACH]]*Table1[[#This Row],[QUANTITYORDERED]]</f>
        <v>4900</v>
      </c>
      <c r="F2190" s="1">
        <v>37936</v>
      </c>
      <c r="G2190" s="12" t="s">
        <v>2848</v>
      </c>
      <c r="H2190">
        <v>4</v>
      </c>
      <c r="I2190">
        <v>11</v>
      </c>
      <c r="J2190" s="3">
        <v>2003</v>
      </c>
      <c r="K2190" s="3" t="s">
        <v>3331</v>
      </c>
      <c r="L2190">
        <v>107</v>
      </c>
      <c r="M2190" t="s">
        <v>3247</v>
      </c>
      <c r="N2190" t="s">
        <v>3361</v>
      </c>
      <c r="O2190" s="10">
        <v>4155551450</v>
      </c>
      <c r="P2190" t="s">
        <v>3362</v>
      </c>
      <c r="Q2190" t="s">
        <v>3363</v>
      </c>
      <c r="R2190" t="s">
        <v>2870</v>
      </c>
      <c r="S2190" t="s">
        <v>2853</v>
      </c>
      <c r="T2190">
        <v>97562</v>
      </c>
      <c r="U2190" t="s">
        <v>2854</v>
      </c>
      <c r="V2190" t="s">
        <v>3010</v>
      </c>
      <c r="W2190" t="s">
        <v>3011</v>
      </c>
      <c r="X2190" t="s">
        <v>2867</v>
      </c>
    </row>
    <row r="2191" spans="1:24" hidden="1" x14ac:dyDescent="0.25">
      <c r="A2191">
        <v>10316</v>
      </c>
      <c r="B2191">
        <v>24</v>
      </c>
      <c r="C2191" s="2">
        <v>59.16</v>
      </c>
      <c r="D2191" s="3">
        <v>2</v>
      </c>
      <c r="E2191" s="4">
        <f>Table1[[#This Row],[PRICEEACH]]*Table1[[#This Row],[QUANTITYORDERED]]</f>
        <v>1419.84</v>
      </c>
      <c r="F2191" s="1">
        <v>38302</v>
      </c>
      <c r="G2191" s="12" t="s">
        <v>2848</v>
      </c>
      <c r="H2191">
        <v>4</v>
      </c>
      <c r="I2191">
        <v>11</v>
      </c>
      <c r="J2191" s="3">
        <v>2004</v>
      </c>
      <c r="K2191" s="3" t="s">
        <v>3468</v>
      </c>
      <c r="L2191">
        <v>68</v>
      </c>
      <c r="M2191" t="s">
        <v>3262</v>
      </c>
      <c r="N2191" t="s">
        <v>3069</v>
      </c>
      <c r="O2191" s="10" t="s">
        <v>3411</v>
      </c>
      <c r="P2191" t="s">
        <v>3412</v>
      </c>
      <c r="Q2191" t="s">
        <v>3070</v>
      </c>
      <c r="R2191" t="s">
        <v>3413</v>
      </c>
      <c r="S2191" t="s">
        <v>2942</v>
      </c>
      <c r="T2191" t="s">
        <v>3414</v>
      </c>
      <c r="U2191" t="s">
        <v>2861</v>
      </c>
      <c r="V2191" t="s">
        <v>3071</v>
      </c>
      <c r="W2191" t="s">
        <v>3072</v>
      </c>
      <c r="X2191" t="s">
        <v>2857</v>
      </c>
    </row>
    <row r="2192" spans="1:24" hidden="1" x14ac:dyDescent="0.25">
      <c r="A2192">
        <v>10316</v>
      </c>
      <c r="B2192">
        <v>34</v>
      </c>
      <c r="C2192" s="2">
        <v>43.7</v>
      </c>
      <c r="D2192" s="3">
        <v>12</v>
      </c>
      <c r="E2192" s="4">
        <f>Table1[[#This Row],[PRICEEACH]]*Table1[[#This Row],[QUANTITYORDERED]]</f>
        <v>1485.8000000000002</v>
      </c>
      <c r="F2192" s="1">
        <v>38302</v>
      </c>
      <c r="G2192" s="12" t="s">
        <v>2848</v>
      </c>
      <c r="H2192">
        <v>4</v>
      </c>
      <c r="I2192">
        <v>11</v>
      </c>
      <c r="J2192" s="3">
        <v>2004</v>
      </c>
      <c r="K2192" s="3" t="s">
        <v>3181</v>
      </c>
      <c r="L2192">
        <v>49</v>
      </c>
      <c r="M2192" t="s">
        <v>3280</v>
      </c>
      <c r="N2192" t="s">
        <v>3069</v>
      </c>
      <c r="O2192" s="10" t="s">
        <v>3411</v>
      </c>
      <c r="P2192" t="s">
        <v>3412</v>
      </c>
      <c r="Q2192" t="s">
        <v>3070</v>
      </c>
      <c r="R2192" t="s">
        <v>3413</v>
      </c>
      <c r="S2192" t="s">
        <v>2942</v>
      </c>
      <c r="T2192" t="s">
        <v>3414</v>
      </c>
      <c r="U2192" t="s">
        <v>2861</v>
      </c>
      <c r="V2192" t="s">
        <v>3071</v>
      </c>
      <c r="W2192" t="s">
        <v>3072</v>
      </c>
      <c r="X2192" t="s">
        <v>2857</v>
      </c>
    </row>
    <row r="2193" spans="1:24" hidden="1" x14ac:dyDescent="0.25">
      <c r="A2193">
        <v>10316</v>
      </c>
      <c r="B2193">
        <v>34</v>
      </c>
      <c r="C2193" s="2">
        <v>47.57</v>
      </c>
      <c r="D2193" s="3">
        <v>3</v>
      </c>
      <c r="E2193" s="4">
        <f>Table1[[#This Row],[PRICEEACH]]*Table1[[#This Row],[QUANTITYORDERED]]</f>
        <v>1617.38</v>
      </c>
      <c r="F2193" s="1">
        <v>38302</v>
      </c>
      <c r="G2193" s="12" t="s">
        <v>2848</v>
      </c>
      <c r="H2193">
        <v>4</v>
      </c>
      <c r="I2193">
        <v>11</v>
      </c>
      <c r="J2193" s="3">
        <v>2004</v>
      </c>
      <c r="K2193" s="3" t="s">
        <v>3468</v>
      </c>
      <c r="L2193">
        <v>43</v>
      </c>
      <c r="M2193" t="s">
        <v>3264</v>
      </c>
      <c r="N2193" t="s">
        <v>3069</v>
      </c>
      <c r="O2193" s="10" t="s">
        <v>3411</v>
      </c>
      <c r="P2193" t="s">
        <v>3412</v>
      </c>
      <c r="Q2193" t="s">
        <v>3070</v>
      </c>
      <c r="R2193" t="s">
        <v>3413</v>
      </c>
      <c r="S2193" t="s">
        <v>2942</v>
      </c>
      <c r="T2193" t="s">
        <v>3414</v>
      </c>
      <c r="U2193" t="s">
        <v>2861</v>
      </c>
      <c r="V2193" t="s">
        <v>3071</v>
      </c>
      <c r="W2193" t="s">
        <v>3072</v>
      </c>
      <c r="X2193" t="s">
        <v>2857</v>
      </c>
    </row>
    <row r="2194" spans="1:24" hidden="1" x14ac:dyDescent="0.25">
      <c r="A2194">
        <v>10316</v>
      </c>
      <c r="B2194">
        <v>21</v>
      </c>
      <c r="C2194" s="2">
        <v>94.62</v>
      </c>
      <c r="D2194" s="3">
        <v>15</v>
      </c>
      <c r="E2194" s="4">
        <f>Table1[[#This Row],[PRICEEACH]]*Table1[[#This Row],[QUANTITYORDERED]]</f>
        <v>1987.02</v>
      </c>
      <c r="F2194" s="1">
        <v>38302</v>
      </c>
      <c r="G2194" s="12" t="s">
        <v>2848</v>
      </c>
      <c r="H2194">
        <v>4</v>
      </c>
      <c r="I2194">
        <v>11</v>
      </c>
      <c r="J2194" s="3">
        <v>2004</v>
      </c>
      <c r="K2194" s="3" t="s">
        <v>3207</v>
      </c>
      <c r="L2194">
        <v>86</v>
      </c>
      <c r="M2194" t="s">
        <v>3208</v>
      </c>
      <c r="N2194" t="s">
        <v>3069</v>
      </c>
      <c r="O2194" s="10" t="s">
        <v>3411</v>
      </c>
      <c r="P2194" t="s">
        <v>3412</v>
      </c>
      <c r="Q2194" t="s">
        <v>3070</v>
      </c>
      <c r="R2194" t="s">
        <v>3413</v>
      </c>
      <c r="S2194" t="s">
        <v>2942</v>
      </c>
      <c r="T2194" t="s">
        <v>3414</v>
      </c>
      <c r="U2194" t="s">
        <v>2861</v>
      </c>
      <c r="V2194" t="s">
        <v>3071</v>
      </c>
      <c r="W2194" t="s">
        <v>3072</v>
      </c>
      <c r="X2194" t="s">
        <v>2857</v>
      </c>
    </row>
    <row r="2195" spans="1:24" hidden="1" x14ac:dyDescent="0.25">
      <c r="A2195">
        <v>10316</v>
      </c>
      <c r="B2195">
        <v>34</v>
      </c>
      <c r="C2195" s="2">
        <v>63.71</v>
      </c>
      <c r="D2195" s="3">
        <v>10</v>
      </c>
      <c r="E2195" s="4">
        <f>Table1[[#This Row],[PRICEEACH]]*Table1[[#This Row],[QUANTITYORDERED]]</f>
        <v>2166.14</v>
      </c>
      <c r="F2195" s="1">
        <v>38302</v>
      </c>
      <c r="G2195" s="12" t="s">
        <v>2848</v>
      </c>
      <c r="H2195">
        <v>4</v>
      </c>
      <c r="I2195">
        <v>11</v>
      </c>
      <c r="J2195" s="3">
        <v>2004</v>
      </c>
      <c r="K2195" s="3" t="s">
        <v>3181</v>
      </c>
      <c r="L2195">
        <v>68</v>
      </c>
      <c r="M2195" t="s">
        <v>3240</v>
      </c>
      <c r="N2195" t="s">
        <v>3069</v>
      </c>
      <c r="O2195" s="10" t="s">
        <v>3411</v>
      </c>
      <c r="P2195" t="s">
        <v>3412</v>
      </c>
      <c r="Q2195" t="s">
        <v>3070</v>
      </c>
      <c r="R2195" t="s">
        <v>3413</v>
      </c>
      <c r="S2195" t="s">
        <v>2942</v>
      </c>
      <c r="T2195" t="s">
        <v>3414</v>
      </c>
      <c r="U2195" t="s">
        <v>2861</v>
      </c>
      <c r="V2195" t="s">
        <v>3071</v>
      </c>
      <c r="W2195" t="s">
        <v>3072</v>
      </c>
      <c r="X2195" t="s">
        <v>2857</v>
      </c>
    </row>
    <row r="2196" spans="1:24" hidden="1" x14ac:dyDescent="0.25">
      <c r="A2196">
        <v>10316</v>
      </c>
      <c r="B2196">
        <v>23</v>
      </c>
      <c r="C2196" s="2">
        <v>100</v>
      </c>
      <c r="D2196" s="3">
        <v>6</v>
      </c>
      <c r="E2196" s="4">
        <f>Table1[[#This Row],[PRICEEACH]]*Table1[[#This Row],[QUANTITYORDERED]]</f>
        <v>2300</v>
      </c>
      <c r="F2196" s="1">
        <v>38302</v>
      </c>
      <c r="G2196" s="12" t="s">
        <v>2848</v>
      </c>
      <c r="H2196">
        <v>4</v>
      </c>
      <c r="I2196">
        <v>11</v>
      </c>
      <c r="J2196" s="3">
        <v>2004</v>
      </c>
      <c r="K2196" s="3" t="s">
        <v>3181</v>
      </c>
      <c r="L2196">
        <v>99</v>
      </c>
      <c r="M2196" t="s">
        <v>3272</v>
      </c>
      <c r="N2196" t="s">
        <v>3069</v>
      </c>
      <c r="O2196" s="10" t="s">
        <v>3411</v>
      </c>
      <c r="P2196" t="s">
        <v>3412</v>
      </c>
      <c r="Q2196" t="s">
        <v>3070</v>
      </c>
      <c r="R2196" t="s">
        <v>3413</v>
      </c>
      <c r="S2196" t="s">
        <v>2942</v>
      </c>
      <c r="T2196" t="s">
        <v>3414</v>
      </c>
      <c r="U2196" t="s">
        <v>2861</v>
      </c>
      <c r="V2196" t="s">
        <v>3071</v>
      </c>
      <c r="W2196" t="s">
        <v>3072</v>
      </c>
      <c r="X2196" t="s">
        <v>2857</v>
      </c>
    </row>
    <row r="2197" spans="1:24" hidden="1" x14ac:dyDescent="0.25">
      <c r="A2197">
        <v>10316</v>
      </c>
      <c r="B2197">
        <v>25</v>
      </c>
      <c r="C2197" s="2">
        <v>92.25</v>
      </c>
      <c r="D2197" s="3">
        <v>16</v>
      </c>
      <c r="E2197" s="4">
        <f>Table1[[#This Row],[PRICEEACH]]*Table1[[#This Row],[QUANTITYORDERED]]</f>
        <v>2306.25</v>
      </c>
      <c r="F2197" s="1">
        <v>38302</v>
      </c>
      <c r="G2197" s="12" t="s">
        <v>2848</v>
      </c>
      <c r="H2197">
        <v>4</v>
      </c>
      <c r="I2197">
        <v>11</v>
      </c>
      <c r="J2197" s="3">
        <v>2004</v>
      </c>
      <c r="K2197" s="3" t="s">
        <v>3468</v>
      </c>
      <c r="L2197">
        <v>83</v>
      </c>
      <c r="M2197" t="s">
        <v>3248</v>
      </c>
      <c r="N2197" t="s">
        <v>3069</v>
      </c>
      <c r="O2197" s="10" t="s">
        <v>3411</v>
      </c>
      <c r="P2197" t="s">
        <v>3412</v>
      </c>
      <c r="Q2197" t="s">
        <v>3070</v>
      </c>
      <c r="R2197" t="s">
        <v>3413</v>
      </c>
      <c r="S2197" t="s">
        <v>2942</v>
      </c>
      <c r="T2197" t="s">
        <v>3414</v>
      </c>
      <c r="U2197" t="s">
        <v>2861</v>
      </c>
      <c r="V2197" t="s">
        <v>3071</v>
      </c>
      <c r="W2197" t="s">
        <v>3072</v>
      </c>
      <c r="X2197" t="s">
        <v>2857</v>
      </c>
    </row>
    <row r="2198" spans="1:24" hidden="1" x14ac:dyDescent="0.25">
      <c r="A2198">
        <v>10316</v>
      </c>
      <c r="B2198">
        <v>30</v>
      </c>
      <c r="C2198" s="2">
        <v>77.790000000000006</v>
      </c>
      <c r="D2198" s="3">
        <v>8</v>
      </c>
      <c r="E2198" s="4">
        <f>Table1[[#This Row],[PRICEEACH]]*Table1[[#This Row],[QUANTITYORDERED]]</f>
        <v>2333.7000000000003</v>
      </c>
      <c r="F2198" s="1">
        <v>38302</v>
      </c>
      <c r="G2198" s="12" t="s">
        <v>2848</v>
      </c>
      <c r="H2198">
        <v>4</v>
      </c>
      <c r="I2198">
        <v>11</v>
      </c>
      <c r="J2198" s="3">
        <v>2004</v>
      </c>
      <c r="K2198" s="3" t="s">
        <v>3181</v>
      </c>
      <c r="L2198">
        <v>68</v>
      </c>
      <c r="M2198" t="s">
        <v>3250</v>
      </c>
      <c r="N2198" t="s">
        <v>3069</v>
      </c>
      <c r="O2198" s="10" t="s">
        <v>3411</v>
      </c>
      <c r="P2198" t="s">
        <v>3412</v>
      </c>
      <c r="Q2198" t="s">
        <v>3070</v>
      </c>
      <c r="R2198" t="s">
        <v>3413</v>
      </c>
      <c r="S2198" t="s">
        <v>2942</v>
      </c>
      <c r="T2198" t="s">
        <v>3414</v>
      </c>
      <c r="U2198" t="s">
        <v>2861</v>
      </c>
      <c r="V2198" t="s">
        <v>3071</v>
      </c>
      <c r="W2198" t="s">
        <v>3072</v>
      </c>
      <c r="X2198" t="s">
        <v>2857</v>
      </c>
    </row>
    <row r="2199" spans="1:24" hidden="1" x14ac:dyDescent="0.25">
      <c r="A2199">
        <v>10316</v>
      </c>
      <c r="B2199">
        <v>25</v>
      </c>
      <c r="C2199" s="2">
        <v>100</v>
      </c>
      <c r="D2199" s="3">
        <v>1</v>
      </c>
      <c r="E2199" s="4">
        <f>Table1[[#This Row],[PRICEEACH]]*Table1[[#This Row],[QUANTITYORDERED]]</f>
        <v>2500</v>
      </c>
      <c r="F2199" s="1">
        <v>38302</v>
      </c>
      <c r="G2199" s="12" t="s">
        <v>2848</v>
      </c>
      <c r="H2199">
        <v>4</v>
      </c>
      <c r="I2199">
        <v>11</v>
      </c>
      <c r="J2199" s="3">
        <v>2004</v>
      </c>
      <c r="K2199" s="3" t="s">
        <v>3181</v>
      </c>
      <c r="L2199">
        <v>109</v>
      </c>
      <c r="M2199" t="s">
        <v>3231</v>
      </c>
      <c r="N2199" t="s">
        <v>3069</v>
      </c>
      <c r="O2199" s="10" t="s">
        <v>3411</v>
      </c>
      <c r="P2199" t="s">
        <v>3412</v>
      </c>
      <c r="Q2199" t="s">
        <v>3070</v>
      </c>
      <c r="R2199" t="s">
        <v>3413</v>
      </c>
      <c r="S2199" t="s">
        <v>2942</v>
      </c>
      <c r="T2199" t="s">
        <v>3414</v>
      </c>
      <c r="U2199" t="s">
        <v>2861</v>
      </c>
      <c r="V2199" t="s">
        <v>3071</v>
      </c>
      <c r="W2199" t="s">
        <v>3072</v>
      </c>
      <c r="X2199" t="s">
        <v>2857</v>
      </c>
    </row>
    <row r="2200" spans="1:24" hidden="1" x14ac:dyDescent="0.25">
      <c r="A2200">
        <v>10316</v>
      </c>
      <c r="B2200">
        <v>27</v>
      </c>
      <c r="C2200" s="2">
        <v>100</v>
      </c>
      <c r="D2200" s="3">
        <v>9</v>
      </c>
      <c r="E2200" s="4">
        <f>Table1[[#This Row],[PRICEEACH]]*Table1[[#This Row],[QUANTITYORDERED]]</f>
        <v>2700</v>
      </c>
      <c r="F2200" s="1">
        <v>38302</v>
      </c>
      <c r="G2200" s="12" t="s">
        <v>2848</v>
      </c>
      <c r="H2200">
        <v>4</v>
      </c>
      <c r="I2200">
        <v>11</v>
      </c>
      <c r="J2200" s="3">
        <v>2004</v>
      </c>
      <c r="K2200" s="3" t="s">
        <v>3181</v>
      </c>
      <c r="L2200">
        <v>157</v>
      </c>
      <c r="M2200" t="s">
        <v>3182</v>
      </c>
      <c r="N2200" t="s">
        <v>3069</v>
      </c>
      <c r="O2200" s="10" t="s">
        <v>3411</v>
      </c>
      <c r="P2200" t="s">
        <v>3412</v>
      </c>
      <c r="Q2200" t="s">
        <v>3070</v>
      </c>
      <c r="R2200" t="s">
        <v>3413</v>
      </c>
      <c r="S2200" t="s">
        <v>2942</v>
      </c>
      <c r="T2200" t="s">
        <v>3414</v>
      </c>
      <c r="U2200" t="s">
        <v>2861</v>
      </c>
      <c r="V2200" t="s">
        <v>3071</v>
      </c>
      <c r="W2200" t="s">
        <v>3072</v>
      </c>
      <c r="X2200" t="s">
        <v>2867</v>
      </c>
    </row>
    <row r="2201" spans="1:24" hidden="1" x14ac:dyDescent="0.25">
      <c r="A2201">
        <v>10316</v>
      </c>
      <c r="B2201">
        <v>44</v>
      </c>
      <c r="C2201" s="2">
        <v>62.19</v>
      </c>
      <c r="D2201" s="3">
        <v>7</v>
      </c>
      <c r="E2201" s="4">
        <f>Table1[[#This Row],[PRICEEACH]]*Table1[[#This Row],[QUANTITYORDERED]]</f>
        <v>2736.3599999999997</v>
      </c>
      <c r="F2201" s="1">
        <v>38302</v>
      </c>
      <c r="G2201" s="12" t="s">
        <v>2848</v>
      </c>
      <c r="H2201">
        <v>4</v>
      </c>
      <c r="I2201">
        <v>11</v>
      </c>
      <c r="J2201" s="3">
        <v>2004</v>
      </c>
      <c r="K2201" s="3" t="s">
        <v>3181</v>
      </c>
      <c r="L2201">
        <v>74</v>
      </c>
      <c r="M2201" t="s">
        <v>3279</v>
      </c>
      <c r="N2201" t="s">
        <v>3069</v>
      </c>
      <c r="O2201" s="10" t="s">
        <v>3411</v>
      </c>
      <c r="P2201" t="s">
        <v>3412</v>
      </c>
      <c r="Q2201" t="s">
        <v>3070</v>
      </c>
      <c r="R2201" t="s">
        <v>3413</v>
      </c>
      <c r="S2201" t="s">
        <v>2942</v>
      </c>
      <c r="T2201" t="s">
        <v>3414</v>
      </c>
      <c r="U2201" t="s">
        <v>2861</v>
      </c>
      <c r="V2201" t="s">
        <v>3071</v>
      </c>
      <c r="W2201" t="s">
        <v>3072</v>
      </c>
      <c r="X2201" t="s">
        <v>2857</v>
      </c>
    </row>
    <row r="2202" spans="1:24" hidden="1" x14ac:dyDescent="0.25">
      <c r="A2202">
        <v>10316</v>
      </c>
      <c r="B2202">
        <v>34</v>
      </c>
      <c r="C2202" s="2">
        <v>82.21</v>
      </c>
      <c r="D2202" s="3">
        <v>4</v>
      </c>
      <c r="E2202" s="4">
        <f>Table1[[#This Row],[PRICEEACH]]*Table1[[#This Row],[QUANTITYORDERED]]</f>
        <v>2795.14</v>
      </c>
      <c r="F2202" s="1">
        <v>38302</v>
      </c>
      <c r="G2202" s="12" t="s">
        <v>2848</v>
      </c>
      <c r="H2202">
        <v>4</v>
      </c>
      <c r="I2202">
        <v>11</v>
      </c>
      <c r="J2202" s="3">
        <v>2004</v>
      </c>
      <c r="K2202" s="3" t="s">
        <v>3181</v>
      </c>
      <c r="L2202">
        <v>91</v>
      </c>
      <c r="M2202" t="s">
        <v>3269</v>
      </c>
      <c r="N2202" t="s">
        <v>3069</v>
      </c>
      <c r="O2202" s="10" t="s">
        <v>3411</v>
      </c>
      <c r="P2202" t="s">
        <v>3412</v>
      </c>
      <c r="Q2202" t="s">
        <v>3070</v>
      </c>
      <c r="R2202" t="s">
        <v>3413</v>
      </c>
      <c r="S2202" t="s">
        <v>2942</v>
      </c>
      <c r="T2202" t="s">
        <v>3414</v>
      </c>
      <c r="U2202" t="s">
        <v>2861</v>
      </c>
      <c r="V2202" t="s">
        <v>3071</v>
      </c>
      <c r="W2202" t="s">
        <v>3072</v>
      </c>
      <c r="X2202" t="s">
        <v>2857</v>
      </c>
    </row>
    <row r="2203" spans="1:24" hidden="1" x14ac:dyDescent="0.25">
      <c r="A2203">
        <v>10316</v>
      </c>
      <c r="B2203">
        <v>33</v>
      </c>
      <c r="C2203" s="2">
        <v>100</v>
      </c>
      <c r="D2203" s="3">
        <v>17</v>
      </c>
      <c r="E2203" s="4">
        <f>Table1[[#This Row],[PRICEEACH]]*Table1[[#This Row],[QUANTITYORDERED]]</f>
        <v>3300</v>
      </c>
      <c r="F2203" s="1">
        <v>38302</v>
      </c>
      <c r="G2203" s="12" t="s">
        <v>2848</v>
      </c>
      <c r="H2203">
        <v>4</v>
      </c>
      <c r="I2203">
        <v>11</v>
      </c>
      <c r="J2203" s="3">
        <v>2004</v>
      </c>
      <c r="K2203" s="3" t="s">
        <v>3331</v>
      </c>
      <c r="L2203">
        <v>136</v>
      </c>
      <c r="M2203" t="s">
        <v>3035</v>
      </c>
      <c r="N2203" t="s">
        <v>3069</v>
      </c>
      <c r="O2203" s="10" t="s">
        <v>3411</v>
      </c>
      <c r="P2203" t="s">
        <v>3412</v>
      </c>
      <c r="Q2203" t="s">
        <v>3070</v>
      </c>
      <c r="R2203" t="s">
        <v>3413</v>
      </c>
      <c r="S2203" t="s">
        <v>2942</v>
      </c>
      <c r="T2203" t="s">
        <v>3414</v>
      </c>
      <c r="U2203" t="s">
        <v>2861</v>
      </c>
      <c r="V2203" t="s">
        <v>3071</v>
      </c>
      <c r="W2203" t="s">
        <v>3072</v>
      </c>
      <c r="X2203" t="s">
        <v>2867</v>
      </c>
    </row>
    <row r="2204" spans="1:24" hidden="1" x14ac:dyDescent="0.25">
      <c r="A2204">
        <v>10316</v>
      </c>
      <c r="B2204">
        <v>48</v>
      </c>
      <c r="C2204" s="2">
        <v>74.45</v>
      </c>
      <c r="D2204" s="3">
        <v>18</v>
      </c>
      <c r="E2204" s="4">
        <f>Table1[[#This Row],[PRICEEACH]]*Table1[[#This Row],[QUANTITYORDERED]]</f>
        <v>3573.6000000000004</v>
      </c>
      <c r="F2204" s="1">
        <v>38302</v>
      </c>
      <c r="G2204" s="12" t="s">
        <v>2848</v>
      </c>
      <c r="H2204">
        <v>4</v>
      </c>
      <c r="I2204">
        <v>11</v>
      </c>
      <c r="J2204" s="3">
        <v>2004</v>
      </c>
      <c r="K2204" s="3" t="s">
        <v>3207</v>
      </c>
      <c r="L2204">
        <v>72</v>
      </c>
      <c r="M2204" t="s">
        <v>3273</v>
      </c>
      <c r="N2204" t="s">
        <v>3069</v>
      </c>
      <c r="O2204" s="10" t="s">
        <v>3411</v>
      </c>
      <c r="P2204" t="s">
        <v>3412</v>
      </c>
      <c r="Q2204" t="s">
        <v>3070</v>
      </c>
      <c r="R2204" t="s">
        <v>3413</v>
      </c>
      <c r="S2204" t="s">
        <v>2942</v>
      </c>
      <c r="T2204" t="s">
        <v>3414</v>
      </c>
      <c r="U2204" t="s">
        <v>2861</v>
      </c>
      <c r="V2204" t="s">
        <v>3071</v>
      </c>
      <c r="W2204" t="s">
        <v>3072</v>
      </c>
      <c r="X2204" t="s">
        <v>2867</v>
      </c>
    </row>
    <row r="2205" spans="1:24" hidden="1" x14ac:dyDescent="0.25">
      <c r="A2205">
        <v>10316</v>
      </c>
      <c r="B2205">
        <v>48</v>
      </c>
      <c r="C2205" s="2">
        <v>75.2</v>
      </c>
      <c r="D2205" s="3">
        <v>5</v>
      </c>
      <c r="E2205" s="4">
        <f>Table1[[#This Row],[PRICEEACH]]*Table1[[#This Row],[QUANTITYORDERED]]</f>
        <v>3609.6000000000004</v>
      </c>
      <c r="F2205" s="1">
        <v>38302</v>
      </c>
      <c r="G2205" s="12" t="s">
        <v>2848</v>
      </c>
      <c r="H2205">
        <v>4</v>
      </c>
      <c r="I2205">
        <v>11</v>
      </c>
      <c r="J2205" s="3">
        <v>2004</v>
      </c>
      <c r="K2205" s="3" t="s">
        <v>3181</v>
      </c>
      <c r="L2205">
        <v>80</v>
      </c>
      <c r="M2205" t="s">
        <v>3276</v>
      </c>
      <c r="N2205" t="s">
        <v>3069</v>
      </c>
      <c r="O2205" s="10" t="s">
        <v>3411</v>
      </c>
      <c r="P2205" t="s">
        <v>3412</v>
      </c>
      <c r="Q2205" t="s">
        <v>3070</v>
      </c>
      <c r="R2205" t="s">
        <v>3413</v>
      </c>
      <c r="S2205" t="s">
        <v>2942</v>
      </c>
      <c r="T2205" t="s">
        <v>3414</v>
      </c>
      <c r="U2205" t="s">
        <v>2861</v>
      </c>
      <c r="V2205" t="s">
        <v>3071</v>
      </c>
      <c r="W2205" t="s">
        <v>3072</v>
      </c>
      <c r="X2205" t="s">
        <v>2867</v>
      </c>
    </row>
    <row r="2206" spans="1:24" hidden="1" x14ac:dyDescent="0.25">
      <c r="A2206">
        <v>10316</v>
      </c>
      <c r="B2206">
        <v>47</v>
      </c>
      <c r="C2206" s="2">
        <v>76.930000000000007</v>
      </c>
      <c r="D2206" s="3">
        <v>11</v>
      </c>
      <c r="E2206" s="4">
        <f>Table1[[#This Row],[PRICEEACH]]*Table1[[#This Row],[QUANTITYORDERED]]</f>
        <v>3615.7100000000005</v>
      </c>
      <c r="F2206" s="1">
        <v>38302</v>
      </c>
      <c r="G2206" s="12" t="s">
        <v>2848</v>
      </c>
      <c r="H2206">
        <v>4</v>
      </c>
      <c r="I2206">
        <v>11</v>
      </c>
      <c r="J2206" s="3">
        <v>2004</v>
      </c>
      <c r="K2206" s="3" t="s">
        <v>3468</v>
      </c>
      <c r="L2206">
        <v>65</v>
      </c>
      <c r="M2206" t="s">
        <v>3246</v>
      </c>
      <c r="N2206" t="s">
        <v>3069</v>
      </c>
      <c r="O2206" s="10" t="s">
        <v>3411</v>
      </c>
      <c r="P2206" t="s">
        <v>3412</v>
      </c>
      <c r="Q2206" t="s">
        <v>3070</v>
      </c>
      <c r="R2206" t="s">
        <v>3413</v>
      </c>
      <c r="S2206" t="s">
        <v>2942</v>
      </c>
      <c r="T2206" t="s">
        <v>3414</v>
      </c>
      <c r="U2206" t="s">
        <v>2861</v>
      </c>
      <c r="V2206" t="s">
        <v>3071</v>
      </c>
      <c r="W2206" t="s">
        <v>3072</v>
      </c>
      <c r="X2206" t="s">
        <v>2867</v>
      </c>
    </row>
    <row r="2207" spans="1:24" hidden="1" x14ac:dyDescent="0.25">
      <c r="A2207">
        <v>10316</v>
      </c>
      <c r="B2207">
        <v>47</v>
      </c>
      <c r="C2207" s="2">
        <v>86.81</v>
      </c>
      <c r="D2207" s="3">
        <v>14</v>
      </c>
      <c r="E2207" s="4">
        <f>Table1[[#This Row],[PRICEEACH]]*Table1[[#This Row],[QUANTITYORDERED]]</f>
        <v>4080.07</v>
      </c>
      <c r="F2207" s="1">
        <v>38302</v>
      </c>
      <c r="G2207" s="12" t="s">
        <v>2848</v>
      </c>
      <c r="H2207">
        <v>4</v>
      </c>
      <c r="I2207">
        <v>11</v>
      </c>
      <c r="J2207" s="3">
        <v>2004</v>
      </c>
      <c r="K2207" s="3" t="s">
        <v>3468</v>
      </c>
      <c r="L2207">
        <v>105</v>
      </c>
      <c r="M2207" t="s">
        <v>3219</v>
      </c>
      <c r="N2207" t="s">
        <v>3069</v>
      </c>
      <c r="O2207" s="10" t="s">
        <v>3411</v>
      </c>
      <c r="P2207" t="s">
        <v>3412</v>
      </c>
      <c r="Q2207" t="s">
        <v>3070</v>
      </c>
      <c r="R2207" t="s">
        <v>3413</v>
      </c>
      <c r="S2207" t="s">
        <v>2942</v>
      </c>
      <c r="T2207" t="s">
        <v>3414</v>
      </c>
      <c r="U2207" t="s">
        <v>2861</v>
      </c>
      <c r="V2207" t="s">
        <v>3071</v>
      </c>
      <c r="W2207" t="s">
        <v>3072</v>
      </c>
      <c r="X2207" t="s">
        <v>2867</v>
      </c>
    </row>
    <row r="2208" spans="1:24" hidden="1" x14ac:dyDescent="0.25">
      <c r="A2208">
        <v>10316</v>
      </c>
      <c r="B2208">
        <v>45</v>
      </c>
      <c r="C2208" s="2">
        <v>93.24</v>
      </c>
      <c r="D2208" s="3">
        <v>13</v>
      </c>
      <c r="E2208" s="4">
        <f>Table1[[#This Row],[PRICEEACH]]*Table1[[#This Row],[QUANTITYORDERED]]</f>
        <v>4195.8</v>
      </c>
      <c r="F2208" s="1">
        <v>38302</v>
      </c>
      <c r="G2208" s="12" t="s">
        <v>2848</v>
      </c>
      <c r="H2208">
        <v>4</v>
      </c>
      <c r="I2208">
        <v>11</v>
      </c>
      <c r="J2208" s="3">
        <v>2004</v>
      </c>
      <c r="K2208" s="3" t="s">
        <v>3207</v>
      </c>
      <c r="L2208">
        <v>90</v>
      </c>
      <c r="M2208" t="s">
        <v>3271</v>
      </c>
      <c r="N2208" t="s">
        <v>3069</v>
      </c>
      <c r="O2208" s="10" t="s">
        <v>3411</v>
      </c>
      <c r="P2208" t="s">
        <v>3412</v>
      </c>
      <c r="Q2208" t="s">
        <v>3070</v>
      </c>
      <c r="R2208" t="s">
        <v>3413</v>
      </c>
      <c r="S2208" t="s">
        <v>2942</v>
      </c>
      <c r="T2208" t="s">
        <v>3414</v>
      </c>
      <c r="U2208" t="s">
        <v>2861</v>
      </c>
      <c r="V2208" t="s">
        <v>3071</v>
      </c>
      <c r="W2208" t="s">
        <v>3072</v>
      </c>
      <c r="X2208" t="s">
        <v>2867</v>
      </c>
    </row>
    <row r="2209" spans="1:24" hidden="1" x14ac:dyDescent="0.25">
      <c r="A2209">
        <v>10348</v>
      </c>
      <c r="B2209">
        <v>39</v>
      </c>
      <c r="C2209" s="2">
        <v>50.31</v>
      </c>
      <c r="D2209" s="3">
        <v>2</v>
      </c>
      <c r="E2209" s="4">
        <f>Table1[[#This Row],[PRICEEACH]]*Table1[[#This Row],[QUANTITYORDERED]]</f>
        <v>1962.0900000000001</v>
      </c>
      <c r="F2209" s="1">
        <v>38302</v>
      </c>
      <c r="G2209" s="12" t="s">
        <v>2848</v>
      </c>
      <c r="H2209">
        <v>4</v>
      </c>
      <c r="I2209">
        <v>11</v>
      </c>
      <c r="J2209" s="3">
        <v>2004</v>
      </c>
      <c r="K2209" s="3" t="s">
        <v>3468</v>
      </c>
      <c r="L2209">
        <v>97</v>
      </c>
      <c r="M2209" t="s">
        <v>3253</v>
      </c>
      <c r="N2209" t="s">
        <v>2957</v>
      </c>
      <c r="O2209" s="10" t="s">
        <v>3335</v>
      </c>
      <c r="P2209" t="s">
        <v>2958</v>
      </c>
      <c r="Q2209" t="s">
        <v>2947</v>
      </c>
      <c r="R2209" t="s">
        <v>3514</v>
      </c>
      <c r="S2209" t="s">
        <v>2948</v>
      </c>
      <c r="T2209">
        <v>28023</v>
      </c>
      <c r="U2209" t="s">
        <v>2861</v>
      </c>
      <c r="V2209" t="s">
        <v>2959</v>
      </c>
      <c r="W2209" t="s">
        <v>2960</v>
      </c>
      <c r="X2209" t="s">
        <v>2857</v>
      </c>
    </row>
    <row r="2210" spans="1:24" hidden="1" x14ac:dyDescent="0.25">
      <c r="A2210">
        <v>10348</v>
      </c>
      <c r="B2210">
        <v>48</v>
      </c>
      <c r="C2210" s="2">
        <v>52.36</v>
      </c>
      <c r="D2210" s="3">
        <v>8</v>
      </c>
      <c r="E2210" s="4">
        <f>Table1[[#This Row],[PRICEEACH]]*Table1[[#This Row],[QUANTITYORDERED]]</f>
        <v>2513.2799999999997</v>
      </c>
      <c r="F2210" s="1">
        <v>38302</v>
      </c>
      <c r="G2210" s="12" t="s">
        <v>2848</v>
      </c>
      <c r="H2210">
        <v>4</v>
      </c>
      <c r="I2210">
        <v>11</v>
      </c>
      <c r="J2210" s="3">
        <v>2004</v>
      </c>
      <c r="K2210" s="3" t="s">
        <v>3331</v>
      </c>
      <c r="L2210">
        <v>207</v>
      </c>
      <c r="M2210" t="s">
        <v>3125</v>
      </c>
      <c r="N2210" t="s">
        <v>2957</v>
      </c>
      <c r="O2210" s="10" t="s">
        <v>3335</v>
      </c>
      <c r="P2210" t="s">
        <v>2958</v>
      </c>
      <c r="Q2210" t="s">
        <v>2947</v>
      </c>
      <c r="R2210" t="s">
        <v>3514</v>
      </c>
      <c r="S2210" t="s">
        <v>2948</v>
      </c>
      <c r="T2210">
        <v>28023</v>
      </c>
      <c r="U2210" t="s">
        <v>2861</v>
      </c>
      <c r="V2210" t="s">
        <v>2959</v>
      </c>
      <c r="W2210" t="s">
        <v>2960</v>
      </c>
      <c r="X2210" t="s">
        <v>2857</v>
      </c>
    </row>
    <row r="2211" spans="1:24" hidden="1" x14ac:dyDescent="0.25">
      <c r="A2211">
        <v>10348</v>
      </c>
      <c r="B2211">
        <v>32</v>
      </c>
      <c r="C2211" s="2">
        <v>82.83</v>
      </c>
      <c r="D2211" s="3">
        <v>7</v>
      </c>
      <c r="E2211" s="4">
        <f>Table1[[#This Row],[PRICEEACH]]*Table1[[#This Row],[QUANTITYORDERED]]</f>
        <v>2650.56</v>
      </c>
      <c r="F2211" s="1">
        <v>38302</v>
      </c>
      <c r="G2211" s="12" t="s">
        <v>2848</v>
      </c>
      <c r="H2211">
        <v>4</v>
      </c>
      <c r="I2211">
        <v>11</v>
      </c>
      <c r="J2211" s="3">
        <v>2004</v>
      </c>
      <c r="K2211" s="3" t="s">
        <v>3331</v>
      </c>
      <c r="L2211">
        <v>101</v>
      </c>
      <c r="M2211" t="s">
        <v>3274</v>
      </c>
      <c r="N2211" t="s">
        <v>2957</v>
      </c>
      <c r="O2211" s="10" t="s">
        <v>3335</v>
      </c>
      <c r="P2211" t="s">
        <v>2958</v>
      </c>
      <c r="Q2211" t="s">
        <v>2947</v>
      </c>
      <c r="R2211" t="s">
        <v>3514</v>
      </c>
      <c r="S2211" t="s">
        <v>2948</v>
      </c>
      <c r="T2211">
        <v>28023</v>
      </c>
      <c r="U2211" t="s">
        <v>2861</v>
      </c>
      <c r="V2211" t="s">
        <v>2959</v>
      </c>
      <c r="W2211" t="s">
        <v>2960</v>
      </c>
      <c r="X2211" t="s">
        <v>2857</v>
      </c>
    </row>
    <row r="2212" spans="1:24" hidden="1" x14ac:dyDescent="0.25">
      <c r="A2212">
        <v>10348</v>
      </c>
      <c r="B2212">
        <v>29</v>
      </c>
      <c r="C2212" s="2">
        <v>100</v>
      </c>
      <c r="D2212" s="3">
        <v>6</v>
      </c>
      <c r="E2212" s="4">
        <f>Table1[[#This Row],[PRICEEACH]]*Table1[[#This Row],[QUANTITYORDERED]]</f>
        <v>2900</v>
      </c>
      <c r="F2212" s="1">
        <v>38302</v>
      </c>
      <c r="G2212" s="12" t="s">
        <v>2848</v>
      </c>
      <c r="H2212">
        <v>4</v>
      </c>
      <c r="I2212">
        <v>11</v>
      </c>
      <c r="J2212" s="3">
        <v>2004</v>
      </c>
      <c r="K2212" s="3" t="s">
        <v>3468</v>
      </c>
      <c r="L2212">
        <v>50</v>
      </c>
      <c r="M2212" t="s">
        <v>3224</v>
      </c>
      <c r="N2212" t="s">
        <v>2957</v>
      </c>
      <c r="O2212" s="10" t="s">
        <v>3335</v>
      </c>
      <c r="P2212" t="s">
        <v>2958</v>
      </c>
      <c r="Q2212" t="s">
        <v>2947</v>
      </c>
      <c r="R2212" t="s">
        <v>3514</v>
      </c>
      <c r="S2212" t="s">
        <v>2948</v>
      </c>
      <c r="T2212">
        <v>28023</v>
      </c>
      <c r="U2212" t="s">
        <v>2861</v>
      </c>
      <c r="V2212" t="s">
        <v>2959</v>
      </c>
      <c r="W2212" t="s">
        <v>2960</v>
      </c>
      <c r="X2212" t="s">
        <v>2931</v>
      </c>
    </row>
    <row r="2213" spans="1:24" hidden="1" x14ac:dyDescent="0.25">
      <c r="A2213">
        <v>10348</v>
      </c>
      <c r="B2213">
        <v>31</v>
      </c>
      <c r="C2213" s="2">
        <v>100</v>
      </c>
      <c r="D2213" s="3">
        <v>5</v>
      </c>
      <c r="E2213" s="4">
        <f>Table1[[#This Row],[PRICEEACH]]*Table1[[#This Row],[QUANTITYORDERED]]</f>
        <v>3100</v>
      </c>
      <c r="F2213" s="1">
        <v>38302</v>
      </c>
      <c r="G2213" s="12" t="s">
        <v>2848</v>
      </c>
      <c r="H2213">
        <v>4</v>
      </c>
      <c r="I2213">
        <v>11</v>
      </c>
      <c r="J2213" s="3">
        <v>2004</v>
      </c>
      <c r="K2213" s="3" t="s">
        <v>3454</v>
      </c>
      <c r="L2213">
        <v>64</v>
      </c>
      <c r="M2213" t="s">
        <v>3261</v>
      </c>
      <c r="N2213" t="s">
        <v>2957</v>
      </c>
      <c r="O2213" s="10" t="s">
        <v>3335</v>
      </c>
      <c r="P2213" t="s">
        <v>2958</v>
      </c>
      <c r="Q2213" t="s">
        <v>2947</v>
      </c>
      <c r="R2213" t="s">
        <v>3514</v>
      </c>
      <c r="S2213" t="s">
        <v>2948</v>
      </c>
      <c r="T2213">
        <v>28023</v>
      </c>
      <c r="U2213" t="s">
        <v>2861</v>
      </c>
      <c r="V2213" t="s">
        <v>2959</v>
      </c>
      <c r="W2213" t="s">
        <v>2960</v>
      </c>
      <c r="X2213" t="s">
        <v>2867</v>
      </c>
    </row>
    <row r="2214" spans="1:24" hidden="1" x14ac:dyDescent="0.25">
      <c r="A2214">
        <v>10348</v>
      </c>
      <c r="B2214">
        <v>37</v>
      </c>
      <c r="C2214" s="2">
        <v>100</v>
      </c>
      <c r="D2214" s="3">
        <v>1</v>
      </c>
      <c r="E2214" s="4">
        <f>Table1[[#This Row],[PRICEEACH]]*Table1[[#This Row],[QUANTITYORDERED]]</f>
        <v>3700</v>
      </c>
      <c r="F2214" s="1">
        <v>38302</v>
      </c>
      <c r="G2214" s="12" t="s">
        <v>2848</v>
      </c>
      <c r="H2214">
        <v>4</v>
      </c>
      <c r="I2214">
        <v>11</v>
      </c>
      <c r="J2214" s="3">
        <v>2004</v>
      </c>
      <c r="K2214" s="3" t="s">
        <v>3454</v>
      </c>
      <c r="L2214">
        <v>127</v>
      </c>
      <c r="M2214" t="s">
        <v>3236</v>
      </c>
      <c r="N2214" t="s">
        <v>2957</v>
      </c>
      <c r="O2214" s="10" t="s">
        <v>3335</v>
      </c>
      <c r="P2214" t="s">
        <v>2958</v>
      </c>
      <c r="Q2214" t="s">
        <v>2947</v>
      </c>
      <c r="R2214" t="s">
        <v>3514</v>
      </c>
      <c r="S2214" t="s">
        <v>2948</v>
      </c>
      <c r="T2214">
        <v>28023</v>
      </c>
      <c r="U2214" t="s">
        <v>2861</v>
      </c>
      <c r="V2214" t="s">
        <v>2959</v>
      </c>
      <c r="W2214" t="s">
        <v>2960</v>
      </c>
      <c r="X2214" t="s">
        <v>2867</v>
      </c>
    </row>
    <row r="2215" spans="1:24" hidden="1" x14ac:dyDescent="0.25">
      <c r="A2215">
        <v>10348</v>
      </c>
      <c r="B2215">
        <v>42</v>
      </c>
      <c r="C2215" s="2">
        <v>100</v>
      </c>
      <c r="D2215" s="3">
        <v>3</v>
      </c>
      <c r="E2215" s="4">
        <f>Table1[[#This Row],[PRICEEACH]]*Table1[[#This Row],[QUANTITYORDERED]]</f>
        <v>4200</v>
      </c>
      <c r="F2215" s="1">
        <v>38302</v>
      </c>
      <c r="G2215" s="12" t="s">
        <v>2848</v>
      </c>
      <c r="H2215">
        <v>4</v>
      </c>
      <c r="I2215">
        <v>11</v>
      </c>
      <c r="J2215" s="3">
        <v>2004</v>
      </c>
      <c r="K2215" s="3" t="s">
        <v>3454</v>
      </c>
      <c r="L2215">
        <v>96</v>
      </c>
      <c r="M2215" t="s">
        <v>3256</v>
      </c>
      <c r="N2215" t="s">
        <v>2957</v>
      </c>
      <c r="O2215" s="10" t="s">
        <v>3335</v>
      </c>
      <c r="P2215" t="s">
        <v>2958</v>
      </c>
      <c r="Q2215" t="s">
        <v>2947</v>
      </c>
      <c r="R2215" t="s">
        <v>3514</v>
      </c>
      <c r="S2215" t="s">
        <v>2948</v>
      </c>
      <c r="T2215">
        <v>28023</v>
      </c>
      <c r="U2215" t="s">
        <v>2861</v>
      </c>
      <c r="V2215" t="s">
        <v>2959</v>
      </c>
      <c r="W2215" t="s">
        <v>2960</v>
      </c>
      <c r="X2215" t="s">
        <v>2867</v>
      </c>
    </row>
    <row r="2216" spans="1:24" hidden="1" x14ac:dyDescent="0.25">
      <c r="A2216">
        <v>10348</v>
      </c>
      <c r="B2216">
        <v>47</v>
      </c>
      <c r="C2216" s="2">
        <v>100</v>
      </c>
      <c r="D2216" s="3">
        <v>4</v>
      </c>
      <c r="E2216" s="4">
        <f>Table1[[#This Row],[PRICEEACH]]*Table1[[#This Row],[QUANTITYORDERED]]</f>
        <v>4700</v>
      </c>
      <c r="F2216" s="1">
        <v>38302</v>
      </c>
      <c r="G2216" s="12" t="s">
        <v>2848</v>
      </c>
      <c r="H2216">
        <v>4</v>
      </c>
      <c r="I2216">
        <v>11</v>
      </c>
      <c r="J2216" s="3">
        <v>2004</v>
      </c>
      <c r="K2216" s="3" t="s">
        <v>3331</v>
      </c>
      <c r="L2216">
        <v>151</v>
      </c>
      <c r="M2216" t="s">
        <v>3145</v>
      </c>
      <c r="N2216" t="s">
        <v>2957</v>
      </c>
      <c r="O2216" s="10" t="s">
        <v>3335</v>
      </c>
      <c r="P2216" t="s">
        <v>2958</v>
      </c>
      <c r="Q2216" t="s">
        <v>2947</v>
      </c>
      <c r="R2216" t="s">
        <v>3514</v>
      </c>
      <c r="S2216" t="s">
        <v>2948</v>
      </c>
      <c r="T2216">
        <v>28023</v>
      </c>
      <c r="U2216" t="s">
        <v>2861</v>
      </c>
      <c r="V2216" t="s">
        <v>2959</v>
      </c>
      <c r="W2216" t="s">
        <v>2960</v>
      </c>
      <c r="X2216" t="s">
        <v>2867</v>
      </c>
    </row>
    <row r="2217" spans="1:24" hidden="1" x14ac:dyDescent="0.25">
      <c r="A2217">
        <v>10317</v>
      </c>
      <c r="B2217">
        <v>35</v>
      </c>
      <c r="C2217" s="2">
        <v>83.32</v>
      </c>
      <c r="D2217" s="3">
        <v>1</v>
      </c>
      <c r="E2217" s="4">
        <f>Table1[[#This Row],[PRICEEACH]]*Table1[[#This Row],[QUANTITYORDERED]]</f>
        <v>2916.2</v>
      </c>
      <c r="F2217" s="1">
        <v>38302</v>
      </c>
      <c r="G2217" s="12" t="s">
        <v>2848</v>
      </c>
      <c r="H2217">
        <v>4</v>
      </c>
      <c r="I2217">
        <v>11</v>
      </c>
      <c r="J2217" s="3">
        <v>2004</v>
      </c>
      <c r="K2217" s="3" t="s">
        <v>3181</v>
      </c>
      <c r="L2217">
        <v>72</v>
      </c>
      <c r="M2217" t="s">
        <v>3254</v>
      </c>
      <c r="N2217" t="s">
        <v>3294</v>
      </c>
      <c r="O2217" s="10">
        <v>6505556809</v>
      </c>
      <c r="P2217" t="s">
        <v>3295</v>
      </c>
      <c r="Q2217" t="s">
        <v>2874</v>
      </c>
      <c r="R2217" t="s">
        <v>3500</v>
      </c>
      <c r="S2217" t="s">
        <v>2853</v>
      </c>
      <c r="T2217">
        <v>94217</v>
      </c>
      <c r="U2217" t="s">
        <v>2854</v>
      </c>
      <c r="V2217" t="s">
        <v>2875</v>
      </c>
      <c r="W2217" t="s">
        <v>2876</v>
      </c>
      <c r="X2217" t="s">
        <v>2857</v>
      </c>
    </row>
    <row r="2218" spans="1:24" hidden="1" x14ac:dyDescent="0.25">
      <c r="A2218">
        <v>10318</v>
      </c>
      <c r="B2218">
        <v>42</v>
      </c>
      <c r="C2218" s="2">
        <v>52.7</v>
      </c>
      <c r="D2218" s="3">
        <v>5</v>
      </c>
      <c r="E2218" s="4">
        <f>Table1[[#This Row],[PRICEEACH]]*Table1[[#This Row],[QUANTITYORDERED]]</f>
        <v>2213.4</v>
      </c>
      <c r="F2218" s="1">
        <v>38302</v>
      </c>
      <c r="G2218" s="12" t="s">
        <v>2848</v>
      </c>
      <c r="H2218">
        <v>4</v>
      </c>
      <c r="I2218">
        <v>11</v>
      </c>
      <c r="J2218" s="3">
        <v>2004</v>
      </c>
      <c r="K2218" s="3" t="s">
        <v>2849</v>
      </c>
      <c r="L2218">
        <v>60</v>
      </c>
      <c r="M2218" t="s">
        <v>3202</v>
      </c>
      <c r="N2218" t="s">
        <v>3318</v>
      </c>
      <c r="O2218" s="10">
        <v>2155551555</v>
      </c>
      <c r="P2218" t="s">
        <v>3319</v>
      </c>
      <c r="Q2218" t="s">
        <v>2923</v>
      </c>
      <c r="R2218" t="s">
        <v>3487</v>
      </c>
      <c r="S2218" t="s">
        <v>2853</v>
      </c>
      <c r="T2218">
        <v>70267</v>
      </c>
      <c r="U2218" t="s">
        <v>2854</v>
      </c>
      <c r="V2218" t="s">
        <v>2855</v>
      </c>
      <c r="W2218" t="s">
        <v>2925</v>
      </c>
      <c r="X2218" t="s">
        <v>2857</v>
      </c>
    </row>
    <row r="2219" spans="1:24" hidden="1" x14ac:dyDescent="0.25">
      <c r="A2219">
        <v>10318</v>
      </c>
      <c r="B2219">
        <v>26</v>
      </c>
      <c r="C2219" s="2">
        <v>86.83</v>
      </c>
      <c r="D2219" s="3">
        <v>6</v>
      </c>
      <c r="E2219" s="4">
        <f>Table1[[#This Row],[PRICEEACH]]*Table1[[#This Row],[QUANTITYORDERED]]</f>
        <v>2257.58</v>
      </c>
      <c r="F2219" s="1">
        <v>38302</v>
      </c>
      <c r="G2219" s="12" t="s">
        <v>2848</v>
      </c>
      <c r="H2219">
        <v>4</v>
      </c>
      <c r="I2219">
        <v>11</v>
      </c>
      <c r="J2219" s="3">
        <v>2004</v>
      </c>
      <c r="K2219" s="3" t="s">
        <v>2849</v>
      </c>
      <c r="L2219">
        <v>76</v>
      </c>
      <c r="M2219" t="s">
        <v>3233</v>
      </c>
      <c r="N2219" t="s">
        <v>3318</v>
      </c>
      <c r="O2219" s="10">
        <v>2155551555</v>
      </c>
      <c r="P2219" t="s">
        <v>3319</v>
      </c>
      <c r="Q2219" t="s">
        <v>2923</v>
      </c>
      <c r="R2219" t="s">
        <v>3487</v>
      </c>
      <c r="S2219" t="s">
        <v>2853</v>
      </c>
      <c r="T2219">
        <v>70267</v>
      </c>
      <c r="U2219" t="s">
        <v>2854</v>
      </c>
      <c r="V2219" t="s">
        <v>2855</v>
      </c>
      <c r="W2219" t="s">
        <v>2925</v>
      </c>
      <c r="X2219" t="s">
        <v>2857</v>
      </c>
    </row>
    <row r="2220" spans="1:24" hidden="1" x14ac:dyDescent="0.25">
      <c r="A2220">
        <v>10318</v>
      </c>
      <c r="B2220">
        <v>31</v>
      </c>
      <c r="C2220" s="2">
        <v>100</v>
      </c>
      <c r="D2220" s="3">
        <v>9</v>
      </c>
      <c r="E2220" s="4">
        <f>Table1[[#This Row],[PRICEEACH]]*Table1[[#This Row],[QUANTITYORDERED]]</f>
        <v>3100</v>
      </c>
      <c r="F2220" s="1">
        <v>38302</v>
      </c>
      <c r="G2220" s="12" t="s">
        <v>2848</v>
      </c>
      <c r="H2220">
        <v>4</v>
      </c>
      <c r="I2220">
        <v>11</v>
      </c>
      <c r="J2220" s="3">
        <v>2004</v>
      </c>
      <c r="K2220" s="3" t="s">
        <v>3181</v>
      </c>
      <c r="L2220">
        <v>84</v>
      </c>
      <c r="M2220" t="s">
        <v>3201</v>
      </c>
      <c r="N2220" t="s">
        <v>3318</v>
      </c>
      <c r="O2220" s="10">
        <v>2155551555</v>
      </c>
      <c r="P2220" t="s">
        <v>3319</v>
      </c>
      <c r="Q2220" t="s">
        <v>2923</v>
      </c>
      <c r="R2220" t="s">
        <v>3487</v>
      </c>
      <c r="S2220" t="s">
        <v>2853</v>
      </c>
      <c r="T2220">
        <v>70267</v>
      </c>
      <c r="U2220" t="s">
        <v>2854</v>
      </c>
      <c r="V2220" t="s">
        <v>2855</v>
      </c>
      <c r="W2220" t="s">
        <v>2925</v>
      </c>
      <c r="X2220" t="s">
        <v>2867</v>
      </c>
    </row>
    <row r="2221" spans="1:24" hidden="1" x14ac:dyDescent="0.25">
      <c r="A2221">
        <v>10318</v>
      </c>
      <c r="B2221">
        <v>37</v>
      </c>
      <c r="C2221" s="2">
        <v>100</v>
      </c>
      <c r="D2221" s="3">
        <v>3</v>
      </c>
      <c r="E2221" s="4">
        <f>Table1[[#This Row],[PRICEEACH]]*Table1[[#This Row],[QUANTITYORDERED]]</f>
        <v>3700</v>
      </c>
      <c r="F2221" s="1">
        <v>38302</v>
      </c>
      <c r="G2221" s="12" t="s">
        <v>2848</v>
      </c>
      <c r="H2221">
        <v>4</v>
      </c>
      <c r="I2221">
        <v>11</v>
      </c>
      <c r="J2221" s="3">
        <v>2004</v>
      </c>
      <c r="K2221" s="3" t="s">
        <v>2849</v>
      </c>
      <c r="L2221">
        <v>193</v>
      </c>
      <c r="M2221" t="s">
        <v>3034</v>
      </c>
      <c r="N2221" t="s">
        <v>3318</v>
      </c>
      <c r="O2221" s="10">
        <v>2155551555</v>
      </c>
      <c r="P2221" t="s">
        <v>3319</v>
      </c>
      <c r="Q2221" t="s">
        <v>2923</v>
      </c>
      <c r="R2221" t="s">
        <v>3487</v>
      </c>
      <c r="S2221" t="s">
        <v>2853</v>
      </c>
      <c r="T2221">
        <v>70267</v>
      </c>
      <c r="U2221" t="s">
        <v>2854</v>
      </c>
      <c r="V2221" t="s">
        <v>2855</v>
      </c>
      <c r="W2221" t="s">
        <v>2925</v>
      </c>
      <c r="X2221" t="s">
        <v>2931</v>
      </c>
    </row>
    <row r="2222" spans="1:24" hidden="1" x14ac:dyDescent="0.25">
      <c r="A2222">
        <v>10318</v>
      </c>
      <c r="B2222">
        <v>46</v>
      </c>
      <c r="C2222" s="2">
        <v>94.74</v>
      </c>
      <c r="D2222" s="3">
        <v>1</v>
      </c>
      <c r="E2222" s="4">
        <f>Table1[[#This Row],[PRICEEACH]]*Table1[[#This Row],[QUANTITYORDERED]]</f>
        <v>4358.04</v>
      </c>
      <c r="F2222" s="1">
        <v>38302</v>
      </c>
      <c r="G2222" s="12" t="s">
        <v>2848</v>
      </c>
      <c r="H2222">
        <v>4</v>
      </c>
      <c r="I2222">
        <v>11</v>
      </c>
      <c r="J2222" s="3">
        <v>2004</v>
      </c>
      <c r="K2222" s="3" t="s">
        <v>2849</v>
      </c>
      <c r="L2222">
        <v>95</v>
      </c>
      <c r="M2222" t="s">
        <v>2850</v>
      </c>
      <c r="N2222" t="s">
        <v>3318</v>
      </c>
      <c r="O2222" s="10">
        <v>2155551555</v>
      </c>
      <c r="P2222" t="s">
        <v>3319</v>
      </c>
      <c r="Q2222" t="s">
        <v>2923</v>
      </c>
      <c r="R2222" t="s">
        <v>3487</v>
      </c>
      <c r="S2222" t="s">
        <v>2853</v>
      </c>
      <c r="T2222">
        <v>70267</v>
      </c>
      <c r="U2222" t="s">
        <v>2854</v>
      </c>
      <c r="V2222" t="s">
        <v>2855</v>
      </c>
      <c r="W2222" t="s">
        <v>2925</v>
      </c>
      <c r="X2222" t="s">
        <v>2867</v>
      </c>
    </row>
    <row r="2223" spans="1:24" hidden="1" x14ac:dyDescent="0.25">
      <c r="A2223">
        <v>10318</v>
      </c>
      <c r="B2223">
        <v>45</v>
      </c>
      <c r="C2223" s="2">
        <v>100</v>
      </c>
      <c r="D2223" s="3">
        <v>4</v>
      </c>
      <c r="E2223" s="4">
        <f>Table1[[#This Row],[PRICEEACH]]*Table1[[#This Row],[QUANTITYORDERED]]</f>
        <v>4500</v>
      </c>
      <c r="F2223" s="1">
        <v>38302</v>
      </c>
      <c r="G2223" s="12" t="s">
        <v>2848</v>
      </c>
      <c r="H2223">
        <v>4</v>
      </c>
      <c r="I2223">
        <v>11</v>
      </c>
      <c r="J2223" s="3">
        <v>2004</v>
      </c>
      <c r="K2223" s="3" t="s">
        <v>2849</v>
      </c>
      <c r="L2223">
        <v>118</v>
      </c>
      <c r="M2223" t="s">
        <v>3023</v>
      </c>
      <c r="N2223" t="s">
        <v>3318</v>
      </c>
      <c r="O2223" s="10">
        <v>2155551555</v>
      </c>
      <c r="P2223" t="s">
        <v>3319</v>
      </c>
      <c r="Q2223" t="s">
        <v>2923</v>
      </c>
      <c r="R2223" t="s">
        <v>3487</v>
      </c>
      <c r="S2223" t="s">
        <v>2853</v>
      </c>
      <c r="T2223">
        <v>70267</v>
      </c>
      <c r="U2223" t="s">
        <v>2854</v>
      </c>
      <c r="V2223" t="s">
        <v>2855</v>
      </c>
      <c r="W2223" t="s">
        <v>2925</v>
      </c>
      <c r="X2223" t="s">
        <v>2867</v>
      </c>
    </row>
    <row r="2224" spans="1:24" hidden="1" x14ac:dyDescent="0.25">
      <c r="A2224">
        <v>10318</v>
      </c>
      <c r="B2224">
        <v>47</v>
      </c>
      <c r="C2224" s="2">
        <v>100</v>
      </c>
      <c r="D2224" s="3">
        <v>7</v>
      </c>
      <c r="E2224" s="4">
        <f>Table1[[#This Row],[PRICEEACH]]*Table1[[#This Row],[QUANTITYORDERED]]</f>
        <v>4700</v>
      </c>
      <c r="F2224" s="1">
        <v>38302</v>
      </c>
      <c r="G2224" s="12" t="s">
        <v>2848</v>
      </c>
      <c r="H2224">
        <v>4</v>
      </c>
      <c r="I2224">
        <v>11</v>
      </c>
      <c r="J2224" s="3">
        <v>2004</v>
      </c>
      <c r="K2224" s="3" t="s">
        <v>2849</v>
      </c>
      <c r="L2224">
        <v>99</v>
      </c>
      <c r="M2224" t="s">
        <v>3257</v>
      </c>
      <c r="N2224" t="s">
        <v>3318</v>
      </c>
      <c r="O2224" s="10">
        <v>2155551555</v>
      </c>
      <c r="P2224" t="s">
        <v>3319</v>
      </c>
      <c r="Q2224" t="s">
        <v>2923</v>
      </c>
      <c r="R2224" t="s">
        <v>3487</v>
      </c>
      <c r="S2224" t="s">
        <v>2853</v>
      </c>
      <c r="T2224">
        <v>70267</v>
      </c>
      <c r="U2224" t="s">
        <v>2854</v>
      </c>
      <c r="V2224" t="s">
        <v>2855</v>
      </c>
      <c r="W2224" t="s">
        <v>2925</v>
      </c>
      <c r="X2224" t="s">
        <v>2867</v>
      </c>
    </row>
    <row r="2225" spans="1:24" hidden="1" x14ac:dyDescent="0.25">
      <c r="A2225">
        <v>10318</v>
      </c>
      <c r="B2225">
        <v>48</v>
      </c>
      <c r="C2225" s="2">
        <v>100</v>
      </c>
      <c r="D2225" s="3">
        <v>2</v>
      </c>
      <c r="E2225" s="4">
        <f>Table1[[#This Row],[PRICEEACH]]*Table1[[#This Row],[QUANTITYORDERED]]</f>
        <v>4800</v>
      </c>
      <c r="F2225" s="1">
        <v>38302</v>
      </c>
      <c r="G2225" s="12" t="s">
        <v>2848</v>
      </c>
      <c r="H2225">
        <v>4</v>
      </c>
      <c r="I2225">
        <v>11</v>
      </c>
      <c r="J2225" s="3">
        <v>2004</v>
      </c>
      <c r="K2225" s="3" t="s">
        <v>2849</v>
      </c>
      <c r="L2225">
        <v>112</v>
      </c>
      <c r="M2225" t="s">
        <v>3229</v>
      </c>
      <c r="N2225" t="s">
        <v>3318</v>
      </c>
      <c r="O2225" s="10">
        <v>2155551555</v>
      </c>
      <c r="P2225" t="s">
        <v>3319</v>
      </c>
      <c r="Q2225" t="s">
        <v>2923</v>
      </c>
      <c r="R2225" t="s">
        <v>3487</v>
      </c>
      <c r="S2225" t="s">
        <v>2853</v>
      </c>
      <c r="T2225">
        <v>70267</v>
      </c>
      <c r="U2225" t="s">
        <v>2854</v>
      </c>
      <c r="V2225" t="s">
        <v>2855</v>
      </c>
      <c r="W2225" t="s">
        <v>2925</v>
      </c>
      <c r="X2225" t="s">
        <v>2867</v>
      </c>
    </row>
    <row r="2226" spans="1:24" hidden="1" x14ac:dyDescent="0.25">
      <c r="A2226">
        <v>10318</v>
      </c>
      <c r="B2226">
        <v>50</v>
      </c>
      <c r="C2226" s="2">
        <v>100</v>
      </c>
      <c r="D2226" s="3">
        <v>8</v>
      </c>
      <c r="E2226" s="4">
        <f>Table1[[#This Row],[PRICEEACH]]*Table1[[#This Row],[QUANTITYORDERED]]</f>
        <v>5000</v>
      </c>
      <c r="F2226" s="1">
        <v>38302</v>
      </c>
      <c r="G2226" s="12" t="s">
        <v>2848</v>
      </c>
      <c r="H2226">
        <v>4</v>
      </c>
      <c r="I2226">
        <v>11</v>
      </c>
      <c r="J2226" s="3">
        <v>2004</v>
      </c>
      <c r="K2226" s="3" t="s">
        <v>3181</v>
      </c>
      <c r="L2226">
        <v>118</v>
      </c>
      <c r="M2226" t="s">
        <v>3275</v>
      </c>
      <c r="N2226" t="s">
        <v>3318</v>
      </c>
      <c r="O2226" s="10">
        <v>2155551555</v>
      </c>
      <c r="P2226" t="s">
        <v>3319</v>
      </c>
      <c r="Q2226" t="s">
        <v>2923</v>
      </c>
      <c r="R2226" t="s">
        <v>3487</v>
      </c>
      <c r="S2226" t="s">
        <v>2853</v>
      </c>
      <c r="T2226">
        <v>70267</v>
      </c>
      <c r="U2226" t="s">
        <v>2854</v>
      </c>
      <c r="V2226" t="s">
        <v>2855</v>
      </c>
      <c r="W2226" t="s">
        <v>2925</v>
      </c>
      <c r="X2226" t="s">
        <v>2931</v>
      </c>
    </row>
    <row r="2227" spans="1:24" hidden="1" x14ac:dyDescent="0.25">
      <c r="A2227">
        <v>10319</v>
      </c>
      <c r="B2227">
        <v>29</v>
      </c>
      <c r="C2227" s="2">
        <v>38.22</v>
      </c>
      <c r="D2227" s="3">
        <v>5</v>
      </c>
      <c r="E2227" s="4">
        <f>Table1[[#This Row],[PRICEEACH]]*Table1[[#This Row],[QUANTITYORDERED]]</f>
        <v>1108.3799999999999</v>
      </c>
      <c r="F2227" s="1">
        <v>38302</v>
      </c>
      <c r="G2227" s="12" t="s">
        <v>2848</v>
      </c>
      <c r="H2227">
        <v>4</v>
      </c>
      <c r="I2227">
        <v>11</v>
      </c>
      <c r="J2227" s="3">
        <v>2004</v>
      </c>
      <c r="K2227" s="3" t="s">
        <v>2849</v>
      </c>
      <c r="L2227">
        <v>40</v>
      </c>
      <c r="M2227" t="s">
        <v>3258</v>
      </c>
      <c r="N2227" t="s">
        <v>3455</v>
      </c>
      <c r="O2227" s="10">
        <v>2125551957</v>
      </c>
      <c r="P2227" t="s">
        <v>3456</v>
      </c>
      <c r="Q2227" t="s">
        <v>2851</v>
      </c>
      <c r="R2227" t="s">
        <v>2852</v>
      </c>
      <c r="S2227" t="s">
        <v>2853</v>
      </c>
      <c r="T2227">
        <v>10022</v>
      </c>
      <c r="U2227" t="s">
        <v>2854</v>
      </c>
      <c r="V2227" t="s">
        <v>3143</v>
      </c>
      <c r="W2227" t="s">
        <v>3144</v>
      </c>
      <c r="X2227" t="s">
        <v>2857</v>
      </c>
    </row>
    <row r="2228" spans="1:24" hidden="1" x14ac:dyDescent="0.25">
      <c r="A2228">
        <v>10319</v>
      </c>
      <c r="B2228">
        <v>22</v>
      </c>
      <c r="C2228" s="2">
        <v>100</v>
      </c>
      <c r="D2228" s="3">
        <v>8</v>
      </c>
      <c r="E2228" s="4">
        <f>Table1[[#This Row],[PRICEEACH]]*Table1[[#This Row],[QUANTITYORDERED]]</f>
        <v>2200</v>
      </c>
      <c r="F2228" s="1">
        <v>38302</v>
      </c>
      <c r="G2228" s="12" t="s">
        <v>2848</v>
      </c>
      <c r="H2228">
        <v>4</v>
      </c>
      <c r="I2228">
        <v>11</v>
      </c>
      <c r="J2228" s="3">
        <v>2004</v>
      </c>
      <c r="K2228" s="3" t="s">
        <v>2849</v>
      </c>
      <c r="L2228">
        <v>102</v>
      </c>
      <c r="M2228" t="s">
        <v>3263</v>
      </c>
      <c r="N2228" t="s">
        <v>3455</v>
      </c>
      <c r="O2228" s="10">
        <v>2125551957</v>
      </c>
      <c r="P2228" t="s">
        <v>3456</v>
      </c>
      <c r="Q2228" t="s">
        <v>2851</v>
      </c>
      <c r="R2228" t="s">
        <v>2852</v>
      </c>
      <c r="S2228" t="s">
        <v>2853</v>
      </c>
      <c r="T2228">
        <v>10022</v>
      </c>
      <c r="U2228" t="s">
        <v>2854</v>
      </c>
      <c r="V2228" t="s">
        <v>3143</v>
      </c>
      <c r="W2228" t="s">
        <v>3144</v>
      </c>
      <c r="X2228" t="s">
        <v>2857</v>
      </c>
    </row>
    <row r="2229" spans="1:24" hidden="1" x14ac:dyDescent="0.25">
      <c r="A2229">
        <v>10319</v>
      </c>
      <c r="B2229">
        <v>31</v>
      </c>
      <c r="C2229" s="2">
        <v>81.73</v>
      </c>
      <c r="D2229" s="3">
        <v>7</v>
      </c>
      <c r="E2229" s="4">
        <f>Table1[[#This Row],[PRICEEACH]]*Table1[[#This Row],[QUANTITYORDERED]]</f>
        <v>2533.63</v>
      </c>
      <c r="F2229" s="1">
        <v>38302</v>
      </c>
      <c r="G2229" s="12" t="s">
        <v>2848</v>
      </c>
      <c r="H2229">
        <v>4</v>
      </c>
      <c r="I2229">
        <v>11</v>
      </c>
      <c r="J2229" s="3">
        <v>2004</v>
      </c>
      <c r="K2229" s="3" t="s">
        <v>2849</v>
      </c>
      <c r="L2229">
        <v>69</v>
      </c>
      <c r="M2229" t="s">
        <v>3237</v>
      </c>
      <c r="N2229" t="s">
        <v>3455</v>
      </c>
      <c r="O2229" s="10">
        <v>2125551957</v>
      </c>
      <c r="P2229" t="s">
        <v>3456</v>
      </c>
      <c r="Q2229" t="s">
        <v>2851</v>
      </c>
      <c r="R2229" t="s">
        <v>2852</v>
      </c>
      <c r="S2229" t="s">
        <v>2853</v>
      </c>
      <c r="T2229">
        <v>10022</v>
      </c>
      <c r="U2229" t="s">
        <v>2854</v>
      </c>
      <c r="V2229" t="s">
        <v>3143</v>
      </c>
      <c r="W2229" t="s">
        <v>3144</v>
      </c>
      <c r="X2229" t="s">
        <v>2857</v>
      </c>
    </row>
    <row r="2230" spans="1:24" hidden="1" x14ac:dyDescent="0.25">
      <c r="A2230">
        <v>10319</v>
      </c>
      <c r="B2230">
        <v>44</v>
      </c>
      <c r="C2230" s="2">
        <v>59.06</v>
      </c>
      <c r="D2230" s="3">
        <v>4</v>
      </c>
      <c r="E2230" s="4">
        <f>Table1[[#This Row],[PRICEEACH]]*Table1[[#This Row],[QUANTITYORDERED]]</f>
        <v>2598.6400000000003</v>
      </c>
      <c r="F2230" s="1">
        <v>38302</v>
      </c>
      <c r="G2230" s="12" t="s">
        <v>2848</v>
      </c>
      <c r="H2230">
        <v>4</v>
      </c>
      <c r="I2230">
        <v>11</v>
      </c>
      <c r="J2230" s="3">
        <v>2004</v>
      </c>
      <c r="K2230" s="3" t="s">
        <v>2849</v>
      </c>
      <c r="L2230">
        <v>62</v>
      </c>
      <c r="M2230" t="s">
        <v>3218</v>
      </c>
      <c r="N2230" t="s">
        <v>3455</v>
      </c>
      <c r="O2230" s="10">
        <v>2125551957</v>
      </c>
      <c r="P2230" t="s">
        <v>3456</v>
      </c>
      <c r="Q2230" t="s">
        <v>2851</v>
      </c>
      <c r="R2230" t="s">
        <v>2852</v>
      </c>
      <c r="S2230" t="s">
        <v>2853</v>
      </c>
      <c r="T2230">
        <v>10022</v>
      </c>
      <c r="U2230" t="s">
        <v>2854</v>
      </c>
      <c r="V2230" t="s">
        <v>3143</v>
      </c>
      <c r="W2230" t="s">
        <v>3144</v>
      </c>
      <c r="X2230" t="s">
        <v>2857</v>
      </c>
    </row>
    <row r="2231" spans="1:24" hidden="1" x14ac:dyDescent="0.25">
      <c r="A2231">
        <v>10319</v>
      </c>
      <c r="B2231">
        <v>30</v>
      </c>
      <c r="C2231" s="2">
        <v>100</v>
      </c>
      <c r="D2231" s="3">
        <v>9</v>
      </c>
      <c r="E2231" s="4">
        <f>Table1[[#This Row],[PRICEEACH]]*Table1[[#This Row],[QUANTITYORDERED]]</f>
        <v>3000</v>
      </c>
      <c r="F2231" s="1">
        <v>38302</v>
      </c>
      <c r="G2231" s="12" t="s">
        <v>2848</v>
      </c>
      <c r="H2231">
        <v>4</v>
      </c>
      <c r="I2231">
        <v>11</v>
      </c>
      <c r="J2231" s="3">
        <v>2004</v>
      </c>
      <c r="K2231" s="3" t="s">
        <v>2849</v>
      </c>
      <c r="L2231">
        <v>150</v>
      </c>
      <c r="M2231" t="s">
        <v>3142</v>
      </c>
      <c r="N2231" t="s">
        <v>3455</v>
      </c>
      <c r="O2231" s="10">
        <v>2125551957</v>
      </c>
      <c r="P2231" t="s">
        <v>3456</v>
      </c>
      <c r="Q2231" t="s">
        <v>2851</v>
      </c>
      <c r="R2231" t="s">
        <v>2852</v>
      </c>
      <c r="S2231" t="s">
        <v>2853</v>
      </c>
      <c r="T2231">
        <v>10022</v>
      </c>
      <c r="U2231" t="s">
        <v>2854</v>
      </c>
      <c r="V2231" t="s">
        <v>3143</v>
      </c>
      <c r="W2231" t="s">
        <v>3144</v>
      </c>
      <c r="X2231" t="s">
        <v>2867</v>
      </c>
    </row>
    <row r="2232" spans="1:24" hidden="1" x14ac:dyDescent="0.25">
      <c r="A2232">
        <v>10319</v>
      </c>
      <c r="B2232">
        <v>46</v>
      </c>
      <c r="C2232" s="2">
        <v>73.98</v>
      </c>
      <c r="D2232" s="3">
        <v>1</v>
      </c>
      <c r="E2232" s="4">
        <f>Table1[[#This Row],[PRICEEACH]]*Table1[[#This Row],[QUANTITYORDERED]]</f>
        <v>3403.0800000000004</v>
      </c>
      <c r="F2232" s="1">
        <v>38302</v>
      </c>
      <c r="G2232" s="12" t="s">
        <v>2848</v>
      </c>
      <c r="H2232">
        <v>4</v>
      </c>
      <c r="I2232">
        <v>11</v>
      </c>
      <c r="J2232" s="3">
        <v>2004</v>
      </c>
      <c r="K2232" s="3" t="s">
        <v>3331</v>
      </c>
      <c r="L2232">
        <v>80</v>
      </c>
      <c r="M2232" t="s">
        <v>3214</v>
      </c>
      <c r="N2232" t="s">
        <v>3455</v>
      </c>
      <c r="O2232" s="10">
        <v>2125551957</v>
      </c>
      <c r="P2232" t="s">
        <v>3456</v>
      </c>
      <c r="Q2232" t="s">
        <v>2851</v>
      </c>
      <c r="R2232" t="s">
        <v>2852</v>
      </c>
      <c r="S2232" t="s">
        <v>2853</v>
      </c>
      <c r="T2232">
        <v>10022</v>
      </c>
      <c r="U2232" t="s">
        <v>2854</v>
      </c>
      <c r="V2232" t="s">
        <v>3143</v>
      </c>
      <c r="W2232" t="s">
        <v>3144</v>
      </c>
      <c r="X2232" t="s">
        <v>2867</v>
      </c>
    </row>
    <row r="2233" spans="1:24" hidden="1" x14ac:dyDescent="0.25">
      <c r="A2233">
        <v>10319</v>
      </c>
      <c r="B2233">
        <v>45</v>
      </c>
      <c r="C2233" s="2">
        <v>77.290000000000006</v>
      </c>
      <c r="D2233" s="3">
        <v>6</v>
      </c>
      <c r="E2233" s="4">
        <f>Table1[[#This Row],[PRICEEACH]]*Table1[[#This Row],[QUANTITYORDERED]]</f>
        <v>3478.05</v>
      </c>
      <c r="F2233" s="1">
        <v>38302</v>
      </c>
      <c r="G2233" s="12" t="s">
        <v>2848</v>
      </c>
      <c r="H2233">
        <v>4</v>
      </c>
      <c r="I2233">
        <v>11</v>
      </c>
      <c r="J2233" s="3">
        <v>2004</v>
      </c>
      <c r="K2233" s="3" t="s">
        <v>2849</v>
      </c>
      <c r="L2233">
        <v>81</v>
      </c>
      <c r="M2233" t="s">
        <v>3267</v>
      </c>
      <c r="N2233" t="s">
        <v>3455</v>
      </c>
      <c r="O2233" s="10">
        <v>2125551957</v>
      </c>
      <c r="P2233" t="s">
        <v>3456</v>
      </c>
      <c r="Q2233" t="s">
        <v>2851</v>
      </c>
      <c r="R2233" t="s">
        <v>2852</v>
      </c>
      <c r="S2233" t="s">
        <v>2853</v>
      </c>
      <c r="T2233">
        <v>10022</v>
      </c>
      <c r="U2233" t="s">
        <v>2854</v>
      </c>
      <c r="V2233" t="s">
        <v>3143</v>
      </c>
      <c r="W2233" t="s">
        <v>3144</v>
      </c>
      <c r="X2233" t="s">
        <v>2867</v>
      </c>
    </row>
    <row r="2234" spans="1:24" hidden="1" x14ac:dyDescent="0.25">
      <c r="A2234">
        <v>10319</v>
      </c>
      <c r="B2234">
        <v>43</v>
      </c>
      <c r="C2234" s="2">
        <v>85.69</v>
      </c>
      <c r="D2234" s="3">
        <v>2</v>
      </c>
      <c r="E2234" s="4">
        <f>Table1[[#This Row],[PRICEEACH]]*Table1[[#This Row],[QUANTITYORDERED]]</f>
        <v>3684.67</v>
      </c>
      <c r="F2234" s="1">
        <v>38302</v>
      </c>
      <c r="G2234" s="12" t="s">
        <v>2848</v>
      </c>
      <c r="H2234">
        <v>4</v>
      </c>
      <c r="I2234">
        <v>11</v>
      </c>
      <c r="J2234" s="3">
        <v>2004</v>
      </c>
      <c r="K2234" s="3" t="s">
        <v>3331</v>
      </c>
      <c r="L2234">
        <v>80</v>
      </c>
      <c r="M2234" t="s">
        <v>3255</v>
      </c>
      <c r="N2234" t="s">
        <v>3455</v>
      </c>
      <c r="O2234" s="10">
        <v>2125551957</v>
      </c>
      <c r="P2234" t="s">
        <v>3456</v>
      </c>
      <c r="Q2234" t="s">
        <v>2851</v>
      </c>
      <c r="R2234" t="s">
        <v>2852</v>
      </c>
      <c r="S2234" t="s">
        <v>2853</v>
      </c>
      <c r="T2234">
        <v>10022</v>
      </c>
      <c r="U2234" t="s">
        <v>2854</v>
      </c>
      <c r="V2234" t="s">
        <v>3143</v>
      </c>
      <c r="W2234" t="s">
        <v>3144</v>
      </c>
      <c r="X2234" t="s">
        <v>2867</v>
      </c>
    </row>
    <row r="2235" spans="1:24" hidden="1" x14ac:dyDescent="0.25">
      <c r="A2235">
        <v>10319</v>
      </c>
      <c r="B2235">
        <v>45</v>
      </c>
      <c r="C2235" s="2">
        <v>100</v>
      </c>
      <c r="D2235" s="3">
        <v>3</v>
      </c>
      <c r="E2235" s="4">
        <f>Table1[[#This Row],[PRICEEACH]]*Table1[[#This Row],[QUANTITYORDERED]]</f>
        <v>4500</v>
      </c>
      <c r="F2235" s="1">
        <v>38302</v>
      </c>
      <c r="G2235" s="12" t="s">
        <v>2848</v>
      </c>
      <c r="H2235">
        <v>4</v>
      </c>
      <c r="I2235">
        <v>11</v>
      </c>
      <c r="J2235" s="3">
        <v>2004</v>
      </c>
      <c r="K2235" s="3" t="s">
        <v>3331</v>
      </c>
      <c r="L2235">
        <v>148</v>
      </c>
      <c r="M2235" t="s">
        <v>3225</v>
      </c>
      <c r="N2235" t="s">
        <v>3455</v>
      </c>
      <c r="O2235" s="10">
        <v>2125551957</v>
      </c>
      <c r="P2235" t="s">
        <v>3456</v>
      </c>
      <c r="Q2235" t="s">
        <v>2851</v>
      </c>
      <c r="R2235" t="s">
        <v>2852</v>
      </c>
      <c r="S2235" t="s">
        <v>2853</v>
      </c>
      <c r="T2235">
        <v>10022</v>
      </c>
      <c r="U2235" t="s">
        <v>2854</v>
      </c>
      <c r="V2235" t="s">
        <v>3143</v>
      </c>
      <c r="W2235" t="s">
        <v>3144</v>
      </c>
      <c r="X2235" t="s">
        <v>2931</v>
      </c>
    </row>
    <row r="2236" spans="1:24" hidden="1" x14ac:dyDescent="0.25">
      <c r="A2236">
        <v>10320</v>
      </c>
      <c r="B2236">
        <v>26</v>
      </c>
      <c r="C2236" s="2">
        <v>61.23</v>
      </c>
      <c r="D2236" s="3">
        <v>2</v>
      </c>
      <c r="E2236" s="4">
        <f>Table1[[#This Row],[PRICEEACH]]*Table1[[#This Row],[QUANTITYORDERED]]</f>
        <v>1591.98</v>
      </c>
      <c r="F2236" s="1">
        <v>38302</v>
      </c>
      <c r="G2236" s="12" t="s">
        <v>2848</v>
      </c>
      <c r="H2236">
        <v>4</v>
      </c>
      <c r="I2236">
        <v>11</v>
      </c>
      <c r="J2236" s="3">
        <v>2004</v>
      </c>
      <c r="K2236" s="3" t="s">
        <v>3331</v>
      </c>
      <c r="L2236">
        <v>61</v>
      </c>
      <c r="M2236" t="s">
        <v>3245</v>
      </c>
      <c r="N2236" t="s">
        <v>2952</v>
      </c>
      <c r="O2236" s="10" t="s">
        <v>3332</v>
      </c>
      <c r="P2236" t="s">
        <v>3333</v>
      </c>
      <c r="Q2236" t="s">
        <v>2953</v>
      </c>
      <c r="R2236" t="s">
        <v>3512</v>
      </c>
      <c r="S2236" t="s">
        <v>2954</v>
      </c>
      <c r="T2236" t="s">
        <v>3334</v>
      </c>
      <c r="U2236" t="s">
        <v>2861</v>
      </c>
      <c r="V2236" t="s">
        <v>2955</v>
      </c>
      <c r="W2236" t="s">
        <v>2956</v>
      </c>
      <c r="X2236" t="s">
        <v>2857</v>
      </c>
    </row>
    <row r="2237" spans="1:24" hidden="1" x14ac:dyDescent="0.25">
      <c r="A2237">
        <v>10320</v>
      </c>
      <c r="B2237">
        <v>25</v>
      </c>
      <c r="C2237" s="2">
        <v>100</v>
      </c>
      <c r="D2237" s="3">
        <v>5</v>
      </c>
      <c r="E2237" s="4">
        <f>Table1[[#This Row],[PRICEEACH]]*Table1[[#This Row],[QUANTITYORDERED]]</f>
        <v>2500</v>
      </c>
      <c r="F2237" s="1">
        <v>38302</v>
      </c>
      <c r="G2237" s="12" t="s">
        <v>2848</v>
      </c>
      <c r="H2237">
        <v>4</v>
      </c>
      <c r="I2237">
        <v>11</v>
      </c>
      <c r="J2237" s="3">
        <v>2004</v>
      </c>
      <c r="K2237" s="3" t="s">
        <v>3331</v>
      </c>
      <c r="L2237">
        <v>146</v>
      </c>
      <c r="M2237" t="s">
        <v>3216</v>
      </c>
      <c r="N2237" t="s">
        <v>2952</v>
      </c>
      <c r="O2237" s="10" t="s">
        <v>3332</v>
      </c>
      <c r="P2237" t="s">
        <v>3333</v>
      </c>
      <c r="Q2237" t="s">
        <v>2953</v>
      </c>
      <c r="R2237" t="s">
        <v>3512</v>
      </c>
      <c r="S2237" t="s">
        <v>2954</v>
      </c>
      <c r="T2237" t="s">
        <v>3334</v>
      </c>
      <c r="U2237" t="s">
        <v>2861</v>
      </c>
      <c r="V2237" t="s">
        <v>2955</v>
      </c>
      <c r="W2237" t="s">
        <v>2956</v>
      </c>
      <c r="X2237" t="s">
        <v>2867</v>
      </c>
    </row>
    <row r="2238" spans="1:24" hidden="1" x14ac:dyDescent="0.25">
      <c r="A2238">
        <v>10320</v>
      </c>
      <c r="B2238">
        <v>38</v>
      </c>
      <c r="C2238" s="2">
        <v>73.42</v>
      </c>
      <c r="D2238" s="3">
        <v>4</v>
      </c>
      <c r="E2238" s="4">
        <f>Table1[[#This Row],[PRICEEACH]]*Table1[[#This Row],[QUANTITYORDERED]]</f>
        <v>2789.96</v>
      </c>
      <c r="F2238" s="1">
        <v>38302</v>
      </c>
      <c r="G2238" s="12" t="s">
        <v>2848</v>
      </c>
      <c r="H2238">
        <v>4</v>
      </c>
      <c r="I2238">
        <v>11</v>
      </c>
      <c r="J2238" s="3">
        <v>2004</v>
      </c>
      <c r="K2238" s="3" t="s">
        <v>3331</v>
      </c>
      <c r="L2238">
        <v>79</v>
      </c>
      <c r="M2238" t="s">
        <v>3149</v>
      </c>
      <c r="N2238" t="s">
        <v>2952</v>
      </c>
      <c r="O2238" s="10" t="s">
        <v>3332</v>
      </c>
      <c r="P2238" t="s">
        <v>3333</v>
      </c>
      <c r="Q2238" t="s">
        <v>2953</v>
      </c>
      <c r="R2238" t="s">
        <v>3512</v>
      </c>
      <c r="S2238" t="s">
        <v>2954</v>
      </c>
      <c r="T2238" t="s">
        <v>3334</v>
      </c>
      <c r="U2238" t="s">
        <v>2861</v>
      </c>
      <c r="V2238" t="s">
        <v>2955</v>
      </c>
      <c r="W2238" t="s">
        <v>2956</v>
      </c>
      <c r="X2238" t="s">
        <v>2857</v>
      </c>
    </row>
    <row r="2239" spans="1:24" hidden="1" x14ac:dyDescent="0.25">
      <c r="A2239">
        <v>10320</v>
      </c>
      <c r="B2239">
        <v>31</v>
      </c>
      <c r="C2239" s="2">
        <v>100</v>
      </c>
      <c r="D2239" s="3">
        <v>3</v>
      </c>
      <c r="E2239" s="4">
        <f>Table1[[#This Row],[PRICEEACH]]*Table1[[#This Row],[QUANTITYORDERED]]</f>
        <v>3100</v>
      </c>
      <c r="F2239" s="1">
        <v>38302</v>
      </c>
      <c r="G2239" s="12" t="s">
        <v>2848</v>
      </c>
      <c r="H2239">
        <v>4</v>
      </c>
      <c r="I2239">
        <v>11</v>
      </c>
      <c r="J2239" s="3">
        <v>2004</v>
      </c>
      <c r="K2239" s="3" t="s">
        <v>3331</v>
      </c>
      <c r="L2239">
        <v>194</v>
      </c>
      <c r="M2239" t="s">
        <v>3092</v>
      </c>
      <c r="N2239" t="s">
        <v>2952</v>
      </c>
      <c r="O2239" s="10" t="s">
        <v>3332</v>
      </c>
      <c r="P2239" t="s">
        <v>3333</v>
      </c>
      <c r="Q2239" t="s">
        <v>2953</v>
      </c>
      <c r="R2239" t="s">
        <v>3512</v>
      </c>
      <c r="S2239" t="s">
        <v>2954</v>
      </c>
      <c r="T2239" t="s">
        <v>3334</v>
      </c>
      <c r="U2239" t="s">
        <v>2861</v>
      </c>
      <c r="V2239" t="s">
        <v>2955</v>
      </c>
      <c r="W2239" t="s">
        <v>2956</v>
      </c>
      <c r="X2239" t="s">
        <v>2867</v>
      </c>
    </row>
    <row r="2240" spans="1:24" hidden="1" x14ac:dyDescent="0.25">
      <c r="A2240">
        <v>10320</v>
      </c>
      <c r="B2240">
        <v>35</v>
      </c>
      <c r="C2240" s="2">
        <v>100</v>
      </c>
      <c r="D2240" s="3">
        <v>1</v>
      </c>
      <c r="E2240" s="4">
        <f>Table1[[#This Row],[PRICEEACH]]*Table1[[#This Row],[QUANTITYORDERED]]</f>
        <v>3500</v>
      </c>
      <c r="F2240" s="1">
        <v>38302</v>
      </c>
      <c r="G2240" s="12" t="s">
        <v>2848</v>
      </c>
      <c r="H2240">
        <v>4</v>
      </c>
      <c r="I2240">
        <v>11</v>
      </c>
      <c r="J2240" s="3">
        <v>2004</v>
      </c>
      <c r="K2240" s="3" t="s">
        <v>3331</v>
      </c>
      <c r="L2240">
        <v>117</v>
      </c>
      <c r="M2240" t="s">
        <v>3146</v>
      </c>
      <c r="N2240" t="s">
        <v>2952</v>
      </c>
      <c r="O2240" s="10" t="s">
        <v>3332</v>
      </c>
      <c r="P2240" t="s">
        <v>3333</v>
      </c>
      <c r="Q2240" t="s">
        <v>2953</v>
      </c>
      <c r="R2240" t="s">
        <v>3512</v>
      </c>
      <c r="S2240" t="s">
        <v>2954</v>
      </c>
      <c r="T2240" t="s">
        <v>3334</v>
      </c>
      <c r="U2240" t="s">
        <v>2861</v>
      </c>
      <c r="V2240" t="s">
        <v>2955</v>
      </c>
      <c r="W2240" t="s">
        <v>2956</v>
      </c>
      <c r="X2240" t="s">
        <v>2867</v>
      </c>
    </row>
    <row r="2241" spans="1:24" hidden="1" x14ac:dyDescent="0.25">
      <c r="A2241">
        <v>10321</v>
      </c>
      <c r="B2241">
        <v>37</v>
      </c>
      <c r="C2241" s="2">
        <v>33.229999999999997</v>
      </c>
      <c r="D2241" s="3">
        <v>12</v>
      </c>
      <c r="E2241" s="4">
        <f>Table1[[#This Row],[PRICEEACH]]*Table1[[#This Row],[QUANTITYORDERED]]</f>
        <v>1229.51</v>
      </c>
      <c r="F2241" s="1">
        <v>38302</v>
      </c>
      <c r="G2241" s="12" t="s">
        <v>2848</v>
      </c>
      <c r="H2241">
        <v>4</v>
      </c>
      <c r="I2241">
        <v>11</v>
      </c>
      <c r="J2241" s="3">
        <v>2004</v>
      </c>
      <c r="K2241" s="3" t="s">
        <v>3331</v>
      </c>
      <c r="L2241">
        <v>37</v>
      </c>
      <c r="M2241" t="s">
        <v>3242</v>
      </c>
      <c r="N2241" t="s">
        <v>2937</v>
      </c>
      <c r="O2241" s="10">
        <v>5085552555</v>
      </c>
      <c r="P2241" t="s">
        <v>3324</v>
      </c>
      <c r="Q2241" t="s">
        <v>3325</v>
      </c>
      <c r="R2241" t="s">
        <v>2912</v>
      </c>
      <c r="S2241" t="s">
        <v>2853</v>
      </c>
      <c r="T2241">
        <v>50553</v>
      </c>
      <c r="U2241" t="s">
        <v>2854</v>
      </c>
      <c r="V2241" t="s">
        <v>2938</v>
      </c>
      <c r="W2241" t="s">
        <v>2939</v>
      </c>
      <c r="X2241" t="s">
        <v>2857</v>
      </c>
    </row>
    <row r="2242" spans="1:24" hidden="1" x14ac:dyDescent="0.25">
      <c r="A2242">
        <v>10321</v>
      </c>
      <c r="B2242">
        <v>21</v>
      </c>
      <c r="C2242" s="2">
        <v>89.95</v>
      </c>
      <c r="D2242" s="3">
        <v>4</v>
      </c>
      <c r="E2242" s="4">
        <f>Table1[[#This Row],[PRICEEACH]]*Table1[[#This Row],[QUANTITYORDERED]]</f>
        <v>1888.95</v>
      </c>
      <c r="F2242" s="1">
        <v>38302</v>
      </c>
      <c r="G2242" s="12" t="s">
        <v>2848</v>
      </c>
      <c r="H2242">
        <v>4</v>
      </c>
      <c r="I2242">
        <v>11</v>
      </c>
      <c r="J2242" s="3">
        <v>2004</v>
      </c>
      <c r="K2242" s="3" t="s">
        <v>3331</v>
      </c>
      <c r="L2242">
        <v>107</v>
      </c>
      <c r="M2242" t="s">
        <v>3247</v>
      </c>
      <c r="N2242" t="s">
        <v>2937</v>
      </c>
      <c r="O2242" s="10">
        <v>5085552555</v>
      </c>
      <c r="P2242" t="s">
        <v>3324</v>
      </c>
      <c r="Q2242" t="s">
        <v>3325</v>
      </c>
      <c r="R2242" t="s">
        <v>2912</v>
      </c>
      <c r="S2242" t="s">
        <v>2853</v>
      </c>
      <c r="T2242">
        <v>50553</v>
      </c>
      <c r="U2242" t="s">
        <v>2854</v>
      </c>
      <c r="V2242" t="s">
        <v>2938</v>
      </c>
      <c r="W2242" t="s">
        <v>2939</v>
      </c>
      <c r="X2242" t="s">
        <v>2857</v>
      </c>
    </row>
    <row r="2243" spans="1:24" hidden="1" x14ac:dyDescent="0.25">
      <c r="A2243">
        <v>10321</v>
      </c>
      <c r="B2243">
        <v>48</v>
      </c>
      <c r="C2243" s="2">
        <v>42.26</v>
      </c>
      <c r="D2243" s="3">
        <v>5</v>
      </c>
      <c r="E2243" s="4">
        <f>Table1[[#This Row],[PRICEEACH]]*Table1[[#This Row],[QUANTITYORDERED]]</f>
        <v>2028.48</v>
      </c>
      <c r="F2243" s="1">
        <v>38302</v>
      </c>
      <c r="G2243" s="12" t="s">
        <v>2848</v>
      </c>
      <c r="H2243">
        <v>4</v>
      </c>
      <c r="I2243">
        <v>11</v>
      </c>
      <c r="J2243" s="3">
        <v>2004</v>
      </c>
      <c r="K2243" s="3" t="s">
        <v>3331</v>
      </c>
      <c r="L2243">
        <v>50</v>
      </c>
      <c r="M2243" t="s">
        <v>3230</v>
      </c>
      <c r="N2243" t="s">
        <v>2937</v>
      </c>
      <c r="O2243" s="10">
        <v>5085552555</v>
      </c>
      <c r="P2243" t="s">
        <v>3324</v>
      </c>
      <c r="Q2243" t="s">
        <v>3325</v>
      </c>
      <c r="R2243" t="s">
        <v>2912</v>
      </c>
      <c r="S2243" t="s">
        <v>2853</v>
      </c>
      <c r="T2243">
        <v>50553</v>
      </c>
      <c r="U2243" t="s">
        <v>2854</v>
      </c>
      <c r="V2243" t="s">
        <v>2938</v>
      </c>
      <c r="W2243" t="s">
        <v>2939</v>
      </c>
      <c r="X2243" t="s">
        <v>2857</v>
      </c>
    </row>
    <row r="2244" spans="1:24" hidden="1" x14ac:dyDescent="0.25">
      <c r="A2244">
        <v>10321</v>
      </c>
      <c r="B2244">
        <v>30</v>
      </c>
      <c r="C2244" s="2">
        <v>70.55</v>
      </c>
      <c r="D2244" s="3">
        <v>3</v>
      </c>
      <c r="E2244" s="4">
        <f>Table1[[#This Row],[PRICEEACH]]*Table1[[#This Row],[QUANTITYORDERED]]</f>
        <v>2116.5</v>
      </c>
      <c r="F2244" s="1">
        <v>38302</v>
      </c>
      <c r="G2244" s="12" t="s">
        <v>2848</v>
      </c>
      <c r="H2244">
        <v>4</v>
      </c>
      <c r="I2244">
        <v>11</v>
      </c>
      <c r="J2244" s="3">
        <v>2004</v>
      </c>
      <c r="K2244" s="3" t="s">
        <v>3331</v>
      </c>
      <c r="L2244">
        <v>73</v>
      </c>
      <c r="M2244" t="s">
        <v>3227</v>
      </c>
      <c r="N2244" t="s">
        <v>2937</v>
      </c>
      <c r="O2244" s="10">
        <v>5085552555</v>
      </c>
      <c r="P2244" t="s">
        <v>3324</v>
      </c>
      <c r="Q2244" t="s">
        <v>3325</v>
      </c>
      <c r="R2244" t="s">
        <v>2912</v>
      </c>
      <c r="S2244" t="s">
        <v>2853</v>
      </c>
      <c r="T2244">
        <v>50553</v>
      </c>
      <c r="U2244" t="s">
        <v>2854</v>
      </c>
      <c r="V2244" t="s">
        <v>2938</v>
      </c>
      <c r="W2244" t="s">
        <v>2939</v>
      </c>
      <c r="X2244" t="s">
        <v>2857</v>
      </c>
    </row>
    <row r="2245" spans="1:24" hidden="1" x14ac:dyDescent="0.25">
      <c r="A2245">
        <v>10321</v>
      </c>
      <c r="B2245">
        <v>30</v>
      </c>
      <c r="C2245" s="2">
        <v>72.7</v>
      </c>
      <c r="D2245" s="3">
        <v>1</v>
      </c>
      <c r="E2245" s="4">
        <f>Table1[[#This Row],[PRICEEACH]]*Table1[[#This Row],[QUANTITYORDERED]]</f>
        <v>2181</v>
      </c>
      <c r="F2245" s="1">
        <v>38302</v>
      </c>
      <c r="G2245" s="12" t="s">
        <v>2848</v>
      </c>
      <c r="H2245">
        <v>4</v>
      </c>
      <c r="I2245">
        <v>11</v>
      </c>
      <c r="J2245" s="3">
        <v>2004</v>
      </c>
      <c r="K2245" s="3" t="s">
        <v>3331</v>
      </c>
      <c r="L2245">
        <v>90</v>
      </c>
      <c r="M2245" t="s">
        <v>3238</v>
      </c>
      <c r="N2245" t="s">
        <v>2937</v>
      </c>
      <c r="O2245" s="10">
        <v>5085552555</v>
      </c>
      <c r="P2245" t="s">
        <v>3324</v>
      </c>
      <c r="Q2245" t="s">
        <v>3325</v>
      </c>
      <c r="R2245" t="s">
        <v>2912</v>
      </c>
      <c r="S2245" t="s">
        <v>2853</v>
      </c>
      <c r="T2245">
        <v>50553</v>
      </c>
      <c r="U2245" t="s">
        <v>2854</v>
      </c>
      <c r="V2245" t="s">
        <v>2938</v>
      </c>
      <c r="W2245" t="s">
        <v>2939</v>
      </c>
      <c r="X2245" t="s">
        <v>2857</v>
      </c>
    </row>
    <row r="2246" spans="1:24" hidden="1" x14ac:dyDescent="0.25">
      <c r="A2246">
        <v>10321</v>
      </c>
      <c r="B2246">
        <v>24</v>
      </c>
      <c r="C2246" s="2">
        <v>100</v>
      </c>
      <c r="D2246" s="3">
        <v>15</v>
      </c>
      <c r="E2246" s="4">
        <f>Table1[[#This Row],[PRICEEACH]]*Table1[[#This Row],[QUANTITYORDERED]]</f>
        <v>2400</v>
      </c>
      <c r="F2246" s="1">
        <v>38302</v>
      </c>
      <c r="G2246" s="12" t="s">
        <v>2848</v>
      </c>
      <c r="H2246">
        <v>4</v>
      </c>
      <c r="I2246">
        <v>11</v>
      </c>
      <c r="J2246" s="3">
        <v>2004</v>
      </c>
      <c r="K2246" s="3" t="s">
        <v>3331</v>
      </c>
      <c r="L2246">
        <v>115</v>
      </c>
      <c r="M2246" t="s">
        <v>3156</v>
      </c>
      <c r="N2246" t="s">
        <v>2937</v>
      </c>
      <c r="O2246" s="10">
        <v>5085552555</v>
      </c>
      <c r="P2246" t="s">
        <v>3324</v>
      </c>
      <c r="Q2246" t="s">
        <v>3325</v>
      </c>
      <c r="R2246" t="s">
        <v>2912</v>
      </c>
      <c r="S2246" t="s">
        <v>2853</v>
      </c>
      <c r="T2246">
        <v>50553</v>
      </c>
      <c r="U2246" t="s">
        <v>2854</v>
      </c>
      <c r="V2246" t="s">
        <v>2938</v>
      </c>
      <c r="W2246" t="s">
        <v>2939</v>
      </c>
      <c r="X2246" t="s">
        <v>2857</v>
      </c>
    </row>
    <row r="2247" spans="1:24" hidden="1" x14ac:dyDescent="0.25">
      <c r="A2247">
        <v>10321</v>
      </c>
      <c r="B2247">
        <v>25</v>
      </c>
      <c r="C2247" s="2">
        <v>100</v>
      </c>
      <c r="D2247" s="3">
        <v>9</v>
      </c>
      <c r="E2247" s="4">
        <f>Table1[[#This Row],[PRICEEACH]]*Table1[[#This Row],[QUANTITYORDERED]]</f>
        <v>2500</v>
      </c>
      <c r="F2247" s="1">
        <v>38302</v>
      </c>
      <c r="G2247" s="12" t="s">
        <v>2848</v>
      </c>
      <c r="H2247">
        <v>4</v>
      </c>
      <c r="I2247">
        <v>11</v>
      </c>
      <c r="J2247" s="3">
        <v>2004</v>
      </c>
      <c r="K2247" s="3" t="s">
        <v>3331</v>
      </c>
      <c r="L2247">
        <v>142</v>
      </c>
      <c r="M2247" t="s">
        <v>3195</v>
      </c>
      <c r="N2247" t="s">
        <v>2937</v>
      </c>
      <c r="O2247" s="10">
        <v>5085552555</v>
      </c>
      <c r="P2247" t="s">
        <v>3324</v>
      </c>
      <c r="Q2247" t="s">
        <v>3325</v>
      </c>
      <c r="R2247" t="s">
        <v>2912</v>
      </c>
      <c r="S2247" t="s">
        <v>2853</v>
      </c>
      <c r="T2247">
        <v>50553</v>
      </c>
      <c r="U2247" t="s">
        <v>2854</v>
      </c>
      <c r="V2247" t="s">
        <v>2938</v>
      </c>
      <c r="W2247" t="s">
        <v>2939</v>
      </c>
      <c r="X2247" t="s">
        <v>2867</v>
      </c>
    </row>
    <row r="2248" spans="1:24" hidden="1" x14ac:dyDescent="0.25">
      <c r="A2248">
        <v>10321</v>
      </c>
      <c r="B2248">
        <v>26</v>
      </c>
      <c r="C2248" s="2">
        <v>100</v>
      </c>
      <c r="D2248" s="3">
        <v>13</v>
      </c>
      <c r="E2248" s="4">
        <f>Table1[[#This Row],[PRICEEACH]]*Table1[[#This Row],[QUANTITYORDERED]]</f>
        <v>2600</v>
      </c>
      <c r="F2248" s="1">
        <v>38302</v>
      </c>
      <c r="G2248" s="12" t="s">
        <v>2848</v>
      </c>
      <c r="H2248">
        <v>4</v>
      </c>
      <c r="I2248">
        <v>11</v>
      </c>
      <c r="J2248" s="3">
        <v>2004</v>
      </c>
      <c r="K2248" s="3" t="s">
        <v>3331</v>
      </c>
      <c r="L2248">
        <v>140</v>
      </c>
      <c r="M2248" t="s">
        <v>3249</v>
      </c>
      <c r="N2248" t="s">
        <v>2937</v>
      </c>
      <c r="O2248" s="10">
        <v>5085552555</v>
      </c>
      <c r="P2248" t="s">
        <v>3324</v>
      </c>
      <c r="Q2248" t="s">
        <v>3325</v>
      </c>
      <c r="R2248" t="s">
        <v>2912</v>
      </c>
      <c r="S2248" t="s">
        <v>2853</v>
      </c>
      <c r="T2248">
        <v>50553</v>
      </c>
      <c r="U2248" t="s">
        <v>2854</v>
      </c>
      <c r="V2248" t="s">
        <v>2938</v>
      </c>
      <c r="W2248" t="s">
        <v>2939</v>
      </c>
      <c r="X2248" t="s">
        <v>2867</v>
      </c>
    </row>
    <row r="2249" spans="1:24" hidden="1" x14ac:dyDescent="0.25">
      <c r="A2249">
        <v>10321</v>
      </c>
      <c r="B2249">
        <v>27</v>
      </c>
      <c r="C2249" s="2">
        <v>100</v>
      </c>
      <c r="D2249" s="3">
        <v>7</v>
      </c>
      <c r="E2249" s="4">
        <f>Table1[[#This Row],[PRICEEACH]]*Table1[[#This Row],[QUANTITYORDERED]]</f>
        <v>2700</v>
      </c>
      <c r="F2249" s="1">
        <v>38302</v>
      </c>
      <c r="G2249" s="12" t="s">
        <v>2848</v>
      </c>
      <c r="H2249">
        <v>4</v>
      </c>
      <c r="I2249">
        <v>11</v>
      </c>
      <c r="J2249" s="3">
        <v>2004</v>
      </c>
      <c r="K2249" s="3" t="s">
        <v>3331</v>
      </c>
      <c r="L2249">
        <v>132</v>
      </c>
      <c r="M2249" t="s">
        <v>3204</v>
      </c>
      <c r="N2249" t="s">
        <v>2937</v>
      </c>
      <c r="O2249" s="10">
        <v>5085552555</v>
      </c>
      <c r="P2249" t="s">
        <v>3324</v>
      </c>
      <c r="Q2249" t="s">
        <v>3325</v>
      </c>
      <c r="R2249" t="s">
        <v>2912</v>
      </c>
      <c r="S2249" t="s">
        <v>2853</v>
      </c>
      <c r="T2249">
        <v>50553</v>
      </c>
      <c r="U2249" t="s">
        <v>2854</v>
      </c>
      <c r="V2249" t="s">
        <v>2938</v>
      </c>
      <c r="W2249" t="s">
        <v>2939</v>
      </c>
      <c r="X2249" t="s">
        <v>2857</v>
      </c>
    </row>
    <row r="2250" spans="1:24" hidden="1" x14ac:dyDescent="0.25">
      <c r="A2250">
        <v>10321</v>
      </c>
      <c r="B2250">
        <v>28</v>
      </c>
      <c r="C2250" s="2">
        <v>100</v>
      </c>
      <c r="D2250" s="3">
        <v>8</v>
      </c>
      <c r="E2250" s="4">
        <f>Table1[[#This Row],[PRICEEACH]]*Table1[[#This Row],[QUANTITYORDERED]]</f>
        <v>2800</v>
      </c>
      <c r="F2250" s="1">
        <v>38302</v>
      </c>
      <c r="G2250" s="12" t="s">
        <v>2848</v>
      </c>
      <c r="H2250">
        <v>4</v>
      </c>
      <c r="I2250">
        <v>11</v>
      </c>
      <c r="J2250" s="3">
        <v>2004</v>
      </c>
      <c r="K2250" s="3" t="s">
        <v>3331</v>
      </c>
      <c r="L2250">
        <v>141</v>
      </c>
      <c r="M2250" t="s">
        <v>3217</v>
      </c>
      <c r="N2250" t="s">
        <v>2937</v>
      </c>
      <c r="O2250" s="10">
        <v>5085552555</v>
      </c>
      <c r="P2250" t="s">
        <v>3324</v>
      </c>
      <c r="Q2250" t="s">
        <v>3325</v>
      </c>
      <c r="R2250" t="s">
        <v>2912</v>
      </c>
      <c r="S2250" t="s">
        <v>2853</v>
      </c>
      <c r="T2250">
        <v>50553</v>
      </c>
      <c r="U2250" t="s">
        <v>2854</v>
      </c>
      <c r="V2250" t="s">
        <v>2938</v>
      </c>
      <c r="W2250" t="s">
        <v>2939</v>
      </c>
      <c r="X2250" t="s">
        <v>2867</v>
      </c>
    </row>
    <row r="2251" spans="1:24" hidden="1" x14ac:dyDescent="0.25">
      <c r="A2251">
        <v>10321</v>
      </c>
      <c r="B2251">
        <v>37</v>
      </c>
      <c r="C2251" s="2">
        <v>78.540000000000006</v>
      </c>
      <c r="D2251" s="3">
        <v>14</v>
      </c>
      <c r="E2251" s="4">
        <f>Table1[[#This Row],[PRICEEACH]]*Table1[[#This Row],[QUANTITYORDERED]]</f>
        <v>2905.98</v>
      </c>
      <c r="F2251" s="1">
        <v>38302</v>
      </c>
      <c r="G2251" s="12" t="s">
        <v>2848</v>
      </c>
      <c r="H2251">
        <v>4</v>
      </c>
      <c r="I2251">
        <v>11</v>
      </c>
      <c r="J2251" s="3">
        <v>2004</v>
      </c>
      <c r="K2251" s="3" t="s">
        <v>3331</v>
      </c>
      <c r="L2251">
        <v>77</v>
      </c>
      <c r="M2251" t="s">
        <v>3194</v>
      </c>
      <c r="N2251" t="s">
        <v>2937</v>
      </c>
      <c r="O2251" s="10">
        <v>5085552555</v>
      </c>
      <c r="P2251" t="s">
        <v>3324</v>
      </c>
      <c r="Q2251" t="s">
        <v>3325</v>
      </c>
      <c r="R2251" t="s">
        <v>2912</v>
      </c>
      <c r="S2251" t="s">
        <v>2853</v>
      </c>
      <c r="T2251">
        <v>50553</v>
      </c>
      <c r="U2251" t="s">
        <v>2854</v>
      </c>
      <c r="V2251" t="s">
        <v>2938</v>
      </c>
      <c r="W2251" t="s">
        <v>2939</v>
      </c>
      <c r="X2251" t="s">
        <v>2857</v>
      </c>
    </row>
    <row r="2252" spans="1:24" hidden="1" x14ac:dyDescent="0.25">
      <c r="A2252">
        <v>10321</v>
      </c>
      <c r="B2252">
        <v>33</v>
      </c>
      <c r="C2252" s="2">
        <v>100</v>
      </c>
      <c r="D2252" s="3">
        <v>11</v>
      </c>
      <c r="E2252" s="4">
        <f>Table1[[#This Row],[PRICEEACH]]*Table1[[#This Row],[QUANTITYORDERED]]</f>
        <v>3300</v>
      </c>
      <c r="F2252" s="1">
        <v>38302</v>
      </c>
      <c r="G2252" s="12" t="s">
        <v>2848</v>
      </c>
      <c r="H2252">
        <v>4</v>
      </c>
      <c r="I2252">
        <v>11</v>
      </c>
      <c r="J2252" s="3">
        <v>2004</v>
      </c>
      <c r="K2252" s="3" t="s">
        <v>3331</v>
      </c>
      <c r="L2252">
        <v>169</v>
      </c>
      <c r="M2252" t="s">
        <v>3211</v>
      </c>
      <c r="N2252" t="s">
        <v>2937</v>
      </c>
      <c r="O2252" s="10">
        <v>5085552555</v>
      </c>
      <c r="P2252" t="s">
        <v>3324</v>
      </c>
      <c r="Q2252" t="s">
        <v>3325</v>
      </c>
      <c r="R2252" t="s">
        <v>2912</v>
      </c>
      <c r="S2252" t="s">
        <v>2853</v>
      </c>
      <c r="T2252">
        <v>50553</v>
      </c>
      <c r="U2252" t="s">
        <v>2854</v>
      </c>
      <c r="V2252" t="s">
        <v>2938</v>
      </c>
      <c r="W2252" t="s">
        <v>2939</v>
      </c>
      <c r="X2252" t="s">
        <v>2867</v>
      </c>
    </row>
    <row r="2253" spans="1:24" hidden="1" x14ac:dyDescent="0.25">
      <c r="A2253">
        <v>10321</v>
      </c>
      <c r="B2253">
        <v>39</v>
      </c>
      <c r="C2253" s="2">
        <v>84.75</v>
      </c>
      <c r="D2253" s="3">
        <v>2</v>
      </c>
      <c r="E2253" s="4">
        <f>Table1[[#This Row],[PRICEEACH]]*Table1[[#This Row],[QUANTITYORDERED]]</f>
        <v>3305.25</v>
      </c>
      <c r="F2253" s="1">
        <v>38302</v>
      </c>
      <c r="G2253" s="12" t="s">
        <v>2848</v>
      </c>
      <c r="H2253">
        <v>4</v>
      </c>
      <c r="I2253">
        <v>11</v>
      </c>
      <c r="J2253" s="3">
        <v>2004</v>
      </c>
      <c r="K2253" s="3" t="s">
        <v>3331</v>
      </c>
      <c r="L2253">
        <v>85</v>
      </c>
      <c r="M2253" t="s">
        <v>3244</v>
      </c>
      <c r="N2253" t="s">
        <v>2937</v>
      </c>
      <c r="O2253" s="10">
        <v>5085552555</v>
      </c>
      <c r="P2253" t="s">
        <v>3324</v>
      </c>
      <c r="Q2253" t="s">
        <v>3325</v>
      </c>
      <c r="R2253" t="s">
        <v>2912</v>
      </c>
      <c r="S2253" t="s">
        <v>2853</v>
      </c>
      <c r="T2253">
        <v>50553</v>
      </c>
      <c r="U2253" t="s">
        <v>2854</v>
      </c>
      <c r="V2253" t="s">
        <v>2938</v>
      </c>
      <c r="W2253" t="s">
        <v>2939</v>
      </c>
      <c r="X2253" t="s">
        <v>2867</v>
      </c>
    </row>
    <row r="2254" spans="1:24" hidden="1" x14ac:dyDescent="0.25">
      <c r="A2254">
        <v>10321</v>
      </c>
      <c r="B2254">
        <v>41</v>
      </c>
      <c r="C2254" s="2">
        <v>100</v>
      </c>
      <c r="D2254" s="3">
        <v>10</v>
      </c>
      <c r="E2254" s="4">
        <f>Table1[[#This Row],[PRICEEACH]]*Table1[[#This Row],[QUANTITYORDERED]]</f>
        <v>4100</v>
      </c>
      <c r="F2254" s="1">
        <v>38302</v>
      </c>
      <c r="G2254" s="12" t="s">
        <v>2848</v>
      </c>
      <c r="H2254">
        <v>4</v>
      </c>
      <c r="I2254">
        <v>11</v>
      </c>
      <c r="J2254" s="3">
        <v>2004</v>
      </c>
      <c r="K2254" s="3" t="s">
        <v>3331</v>
      </c>
      <c r="L2254">
        <v>141</v>
      </c>
      <c r="M2254" t="s">
        <v>3163</v>
      </c>
      <c r="N2254" t="s">
        <v>2937</v>
      </c>
      <c r="O2254" s="10">
        <v>5085552555</v>
      </c>
      <c r="P2254" t="s">
        <v>3324</v>
      </c>
      <c r="Q2254" t="s">
        <v>3325</v>
      </c>
      <c r="R2254" t="s">
        <v>2912</v>
      </c>
      <c r="S2254" t="s">
        <v>2853</v>
      </c>
      <c r="T2254">
        <v>50553</v>
      </c>
      <c r="U2254" t="s">
        <v>2854</v>
      </c>
      <c r="V2254" t="s">
        <v>2938</v>
      </c>
      <c r="W2254" t="s">
        <v>2939</v>
      </c>
      <c r="X2254" t="s">
        <v>2867</v>
      </c>
    </row>
    <row r="2255" spans="1:24" hidden="1" x14ac:dyDescent="0.25">
      <c r="A2255">
        <v>10321</v>
      </c>
      <c r="B2255">
        <v>44</v>
      </c>
      <c r="C2255" s="2">
        <v>100</v>
      </c>
      <c r="D2255" s="3">
        <v>6</v>
      </c>
      <c r="E2255" s="4">
        <f>Table1[[#This Row],[PRICEEACH]]*Table1[[#This Row],[QUANTITYORDERED]]</f>
        <v>4400</v>
      </c>
      <c r="F2255" s="1">
        <v>38302</v>
      </c>
      <c r="G2255" s="12" t="s">
        <v>2848</v>
      </c>
      <c r="H2255">
        <v>4</v>
      </c>
      <c r="I2255">
        <v>11</v>
      </c>
      <c r="J2255" s="3">
        <v>2004</v>
      </c>
      <c r="K2255" s="3" t="s">
        <v>3331</v>
      </c>
      <c r="L2255">
        <v>124</v>
      </c>
      <c r="M2255" t="s">
        <v>3180</v>
      </c>
      <c r="N2255" t="s">
        <v>2937</v>
      </c>
      <c r="O2255" s="10">
        <v>5085552555</v>
      </c>
      <c r="P2255" t="s">
        <v>3324</v>
      </c>
      <c r="Q2255" t="s">
        <v>3325</v>
      </c>
      <c r="R2255" t="s">
        <v>2912</v>
      </c>
      <c r="S2255" t="s">
        <v>2853</v>
      </c>
      <c r="T2255">
        <v>50553</v>
      </c>
      <c r="U2255" t="s">
        <v>2854</v>
      </c>
      <c r="V2255" t="s">
        <v>2938</v>
      </c>
      <c r="W2255" t="s">
        <v>2939</v>
      </c>
      <c r="X2255" t="s">
        <v>2867</v>
      </c>
    </row>
    <row r="2256" spans="1:24" hidden="1" x14ac:dyDescent="0.25">
      <c r="A2256">
        <v>10322</v>
      </c>
      <c r="B2256">
        <v>41</v>
      </c>
      <c r="C2256" s="2">
        <v>29.87</v>
      </c>
      <c r="D2256" s="3">
        <v>13</v>
      </c>
      <c r="E2256" s="4">
        <f>Table1[[#This Row],[PRICEEACH]]*Table1[[#This Row],[QUANTITYORDERED]]</f>
        <v>1224.67</v>
      </c>
      <c r="F2256" s="1">
        <v>38302</v>
      </c>
      <c r="G2256" s="12" t="s">
        <v>2848</v>
      </c>
      <c r="H2256">
        <v>4</v>
      </c>
      <c r="I2256">
        <v>11</v>
      </c>
      <c r="J2256" s="3">
        <v>2004</v>
      </c>
      <c r="K2256" s="3" t="s">
        <v>3468</v>
      </c>
      <c r="L2256">
        <v>62</v>
      </c>
      <c r="M2256" t="s">
        <v>3206</v>
      </c>
      <c r="N2256" t="s">
        <v>3364</v>
      </c>
      <c r="O2256" s="10">
        <v>6035558647</v>
      </c>
      <c r="P2256" t="s">
        <v>3365</v>
      </c>
      <c r="Q2256" t="s">
        <v>3012</v>
      </c>
      <c r="R2256" t="s">
        <v>3013</v>
      </c>
      <c r="S2256" t="s">
        <v>2853</v>
      </c>
      <c r="T2256">
        <v>62005</v>
      </c>
      <c r="U2256" t="s">
        <v>2854</v>
      </c>
      <c r="V2256" t="s">
        <v>2871</v>
      </c>
      <c r="W2256" t="s">
        <v>3011</v>
      </c>
      <c r="X2256" t="s">
        <v>2857</v>
      </c>
    </row>
    <row r="2257" spans="1:24" hidden="1" x14ac:dyDescent="0.25">
      <c r="A2257">
        <v>10322</v>
      </c>
      <c r="B2257">
        <v>20</v>
      </c>
      <c r="C2257" s="2">
        <v>100</v>
      </c>
      <c r="D2257" s="3">
        <v>3</v>
      </c>
      <c r="E2257" s="4">
        <f>Table1[[#This Row],[PRICEEACH]]*Table1[[#This Row],[QUANTITYORDERED]]</f>
        <v>2000</v>
      </c>
      <c r="F2257" s="1">
        <v>38302</v>
      </c>
      <c r="G2257" s="12" t="s">
        <v>2848</v>
      </c>
      <c r="H2257">
        <v>4</v>
      </c>
      <c r="I2257">
        <v>11</v>
      </c>
      <c r="J2257" s="3">
        <v>2004</v>
      </c>
      <c r="K2257" s="3" t="s">
        <v>3468</v>
      </c>
      <c r="L2257">
        <v>33</v>
      </c>
      <c r="M2257" t="s">
        <v>3232</v>
      </c>
      <c r="N2257" t="s">
        <v>3364</v>
      </c>
      <c r="O2257" s="10">
        <v>6035558647</v>
      </c>
      <c r="P2257" t="s">
        <v>3365</v>
      </c>
      <c r="Q2257" t="s">
        <v>3012</v>
      </c>
      <c r="R2257" t="s">
        <v>3013</v>
      </c>
      <c r="S2257" t="s">
        <v>2853</v>
      </c>
      <c r="T2257">
        <v>62005</v>
      </c>
      <c r="U2257" t="s">
        <v>2854</v>
      </c>
      <c r="V2257" t="s">
        <v>2871</v>
      </c>
      <c r="W2257" t="s">
        <v>3011</v>
      </c>
      <c r="X2257" t="s">
        <v>2857</v>
      </c>
    </row>
    <row r="2258" spans="1:24" hidden="1" x14ac:dyDescent="0.25">
      <c r="A2258">
        <v>10322</v>
      </c>
      <c r="B2258">
        <v>35</v>
      </c>
      <c r="C2258" s="2">
        <v>61.21</v>
      </c>
      <c r="D2258" s="3">
        <v>11</v>
      </c>
      <c r="E2258" s="4">
        <f>Table1[[#This Row],[PRICEEACH]]*Table1[[#This Row],[QUANTITYORDERED]]</f>
        <v>2142.35</v>
      </c>
      <c r="F2258" s="1">
        <v>38302</v>
      </c>
      <c r="G2258" s="12" t="s">
        <v>2848</v>
      </c>
      <c r="H2258">
        <v>4</v>
      </c>
      <c r="I2258">
        <v>11</v>
      </c>
      <c r="J2258" s="3">
        <v>2004</v>
      </c>
      <c r="K2258" s="3" t="s">
        <v>3454</v>
      </c>
      <c r="L2258">
        <v>60</v>
      </c>
      <c r="M2258" t="s">
        <v>3200</v>
      </c>
      <c r="N2258" t="s">
        <v>3364</v>
      </c>
      <c r="O2258" s="10">
        <v>6035558647</v>
      </c>
      <c r="P2258" t="s">
        <v>3365</v>
      </c>
      <c r="Q2258" t="s">
        <v>3012</v>
      </c>
      <c r="R2258" t="s">
        <v>3013</v>
      </c>
      <c r="S2258" t="s">
        <v>2853</v>
      </c>
      <c r="T2258">
        <v>62005</v>
      </c>
      <c r="U2258" t="s">
        <v>2854</v>
      </c>
      <c r="V2258" t="s">
        <v>2871</v>
      </c>
      <c r="W2258" t="s">
        <v>3011</v>
      </c>
      <c r="X2258" t="s">
        <v>2857</v>
      </c>
    </row>
    <row r="2259" spans="1:24" hidden="1" x14ac:dyDescent="0.25">
      <c r="A2259">
        <v>10322</v>
      </c>
      <c r="B2259">
        <v>22</v>
      </c>
      <c r="C2259" s="2">
        <v>100</v>
      </c>
      <c r="D2259" s="3">
        <v>10</v>
      </c>
      <c r="E2259" s="4">
        <f>Table1[[#This Row],[PRICEEACH]]*Table1[[#This Row],[QUANTITYORDERED]]</f>
        <v>2200</v>
      </c>
      <c r="F2259" s="1">
        <v>38302</v>
      </c>
      <c r="G2259" s="12" t="s">
        <v>2848</v>
      </c>
      <c r="H2259">
        <v>4</v>
      </c>
      <c r="I2259">
        <v>11</v>
      </c>
      <c r="J2259" s="3">
        <v>2004</v>
      </c>
      <c r="K2259" s="3" t="s">
        <v>3454</v>
      </c>
      <c r="L2259">
        <v>116</v>
      </c>
      <c r="M2259" t="s">
        <v>3162</v>
      </c>
      <c r="N2259" t="s">
        <v>3364</v>
      </c>
      <c r="O2259" s="10">
        <v>6035558647</v>
      </c>
      <c r="P2259" t="s">
        <v>3365</v>
      </c>
      <c r="Q2259" t="s">
        <v>3012</v>
      </c>
      <c r="R2259" t="s">
        <v>3013</v>
      </c>
      <c r="S2259" t="s">
        <v>2853</v>
      </c>
      <c r="T2259">
        <v>62005</v>
      </c>
      <c r="U2259" t="s">
        <v>2854</v>
      </c>
      <c r="V2259" t="s">
        <v>2871</v>
      </c>
      <c r="W2259" t="s">
        <v>3011</v>
      </c>
      <c r="X2259" t="s">
        <v>2857</v>
      </c>
    </row>
    <row r="2260" spans="1:24" hidden="1" x14ac:dyDescent="0.25">
      <c r="A2260">
        <v>10322</v>
      </c>
      <c r="B2260">
        <v>48</v>
      </c>
      <c r="C2260" s="2">
        <v>47.04</v>
      </c>
      <c r="D2260" s="3">
        <v>7</v>
      </c>
      <c r="E2260" s="4">
        <f>Table1[[#This Row],[PRICEEACH]]*Table1[[#This Row],[QUANTITYORDERED]]</f>
        <v>2257.92</v>
      </c>
      <c r="F2260" s="1">
        <v>38302</v>
      </c>
      <c r="G2260" s="12" t="s">
        <v>2848</v>
      </c>
      <c r="H2260">
        <v>4</v>
      </c>
      <c r="I2260">
        <v>11</v>
      </c>
      <c r="J2260" s="3">
        <v>2004</v>
      </c>
      <c r="K2260" s="3" t="s">
        <v>3468</v>
      </c>
      <c r="L2260">
        <v>104</v>
      </c>
      <c r="M2260" t="s">
        <v>3209</v>
      </c>
      <c r="N2260" t="s">
        <v>3364</v>
      </c>
      <c r="O2260" s="10">
        <v>6035558647</v>
      </c>
      <c r="P2260" t="s">
        <v>3365</v>
      </c>
      <c r="Q2260" t="s">
        <v>3012</v>
      </c>
      <c r="R2260" t="s">
        <v>3013</v>
      </c>
      <c r="S2260" t="s">
        <v>2853</v>
      </c>
      <c r="T2260">
        <v>62005</v>
      </c>
      <c r="U2260" t="s">
        <v>2854</v>
      </c>
      <c r="V2260" t="s">
        <v>2871</v>
      </c>
      <c r="W2260" t="s">
        <v>3011</v>
      </c>
      <c r="X2260" t="s">
        <v>2857</v>
      </c>
    </row>
    <row r="2261" spans="1:24" hidden="1" x14ac:dyDescent="0.25">
      <c r="A2261">
        <v>10322</v>
      </c>
      <c r="B2261">
        <v>41</v>
      </c>
      <c r="C2261" s="2">
        <v>57.68</v>
      </c>
      <c r="D2261" s="3">
        <v>5</v>
      </c>
      <c r="E2261" s="4">
        <f>Table1[[#This Row],[PRICEEACH]]*Table1[[#This Row],[QUANTITYORDERED]]</f>
        <v>2364.88</v>
      </c>
      <c r="F2261" s="1">
        <v>38302</v>
      </c>
      <c r="G2261" s="12" t="s">
        <v>2848</v>
      </c>
      <c r="H2261">
        <v>4</v>
      </c>
      <c r="I2261">
        <v>11</v>
      </c>
      <c r="J2261" s="3">
        <v>2004</v>
      </c>
      <c r="K2261" s="3" t="s">
        <v>3468</v>
      </c>
      <c r="L2261">
        <v>53</v>
      </c>
      <c r="M2261" t="s">
        <v>3179</v>
      </c>
      <c r="N2261" t="s">
        <v>3364</v>
      </c>
      <c r="O2261" s="10">
        <v>6035558647</v>
      </c>
      <c r="P2261" t="s">
        <v>3365</v>
      </c>
      <c r="Q2261" t="s">
        <v>3012</v>
      </c>
      <c r="R2261" t="s">
        <v>3013</v>
      </c>
      <c r="S2261" t="s">
        <v>2853</v>
      </c>
      <c r="T2261">
        <v>62005</v>
      </c>
      <c r="U2261" t="s">
        <v>2854</v>
      </c>
      <c r="V2261" t="s">
        <v>2871</v>
      </c>
      <c r="W2261" t="s">
        <v>3011</v>
      </c>
      <c r="X2261" t="s">
        <v>2857</v>
      </c>
    </row>
    <row r="2262" spans="1:24" hidden="1" x14ac:dyDescent="0.25">
      <c r="A2262">
        <v>10322</v>
      </c>
      <c r="B2262">
        <v>27</v>
      </c>
      <c r="C2262" s="2">
        <v>100</v>
      </c>
      <c r="D2262" s="3">
        <v>9</v>
      </c>
      <c r="E2262" s="4">
        <f>Table1[[#This Row],[PRICEEACH]]*Table1[[#This Row],[QUANTITYORDERED]]</f>
        <v>2700</v>
      </c>
      <c r="F2262" s="1">
        <v>38302</v>
      </c>
      <c r="G2262" s="12" t="s">
        <v>2848</v>
      </c>
      <c r="H2262">
        <v>4</v>
      </c>
      <c r="I2262">
        <v>11</v>
      </c>
      <c r="J2262" s="3">
        <v>2004</v>
      </c>
      <c r="K2262" s="3" t="s">
        <v>3454</v>
      </c>
      <c r="L2262">
        <v>136</v>
      </c>
      <c r="M2262" t="s">
        <v>3141</v>
      </c>
      <c r="N2262" t="s">
        <v>3364</v>
      </c>
      <c r="O2262" s="10">
        <v>6035558647</v>
      </c>
      <c r="P2262" t="s">
        <v>3365</v>
      </c>
      <c r="Q2262" t="s">
        <v>3012</v>
      </c>
      <c r="R2262" t="s">
        <v>3013</v>
      </c>
      <c r="S2262" t="s">
        <v>2853</v>
      </c>
      <c r="T2262">
        <v>62005</v>
      </c>
      <c r="U2262" t="s">
        <v>2854</v>
      </c>
      <c r="V2262" t="s">
        <v>2871</v>
      </c>
      <c r="W2262" t="s">
        <v>3011</v>
      </c>
      <c r="X2262" t="s">
        <v>2867</v>
      </c>
    </row>
    <row r="2263" spans="1:24" hidden="1" x14ac:dyDescent="0.25">
      <c r="A2263">
        <v>10322</v>
      </c>
      <c r="B2263">
        <v>46</v>
      </c>
      <c r="C2263" s="2">
        <v>61.99</v>
      </c>
      <c r="D2263" s="3">
        <v>8</v>
      </c>
      <c r="E2263" s="4">
        <f>Table1[[#This Row],[PRICEEACH]]*Table1[[#This Row],[QUANTITYORDERED]]</f>
        <v>2851.54</v>
      </c>
      <c r="F2263" s="1">
        <v>38302</v>
      </c>
      <c r="G2263" s="12" t="s">
        <v>2848</v>
      </c>
      <c r="H2263">
        <v>4</v>
      </c>
      <c r="I2263">
        <v>11</v>
      </c>
      <c r="J2263" s="3">
        <v>2004</v>
      </c>
      <c r="K2263" s="3" t="s">
        <v>3331</v>
      </c>
      <c r="L2263">
        <v>147</v>
      </c>
      <c r="M2263" t="s">
        <v>3079</v>
      </c>
      <c r="N2263" t="s">
        <v>3364</v>
      </c>
      <c r="O2263" s="10">
        <v>6035558647</v>
      </c>
      <c r="P2263" t="s">
        <v>3365</v>
      </c>
      <c r="Q2263" t="s">
        <v>3012</v>
      </c>
      <c r="R2263" t="s">
        <v>3013</v>
      </c>
      <c r="S2263" t="s">
        <v>2853</v>
      </c>
      <c r="T2263">
        <v>62005</v>
      </c>
      <c r="U2263" t="s">
        <v>2854</v>
      </c>
      <c r="V2263" t="s">
        <v>2871</v>
      </c>
      <c r="W2263" t="s">
        <v>3011</v>
      </c>
      <c r="X2263" t="s">
        <v>2857</v>
      </c>
    </row>
    <row r="2264" spans="1:24" hidden="1" x14ac:dyDescent="0.25">
      <c r="A2264">
        <v>10322</v>
      </c>
      <c r="B2264">
        <v>30</v>
      </c>
      <c r="C2264" s="2">
        <v>100</v>
      </c>
      <c r="D2264" s="3">
        <v>4</v>
      </c>
      <c r="E2264" s="4">
        <f>Table1[[#This Row],[PRICEEACH]]*Table1[[#This Row],[QUANTITYORDERED]]</f>
        <v>3000</v>
      </c>
      <c r="F2264" s="1">
        <v>38302</v>
      </c>
      <c r="G2264" s="12" t="s">
        <v>2848</v>
      </c>
      <c r="H2264">
        <v>4</v>
      </c>
      <c r="I2264">
        <v>11</v>
      </c>
      <c r="J2264" s="3">
        <v>2004</v>
      </c>
      <c r="K2264" s="3" t="s">
        <v>3468</v>
      </c>
      <c r="L2264">
        <v>44</v>
      </c>
      <c r="M2264" t="s">
        <v>3235</v>
      </c>
      <c r="N2264" t="s">
        <v>3364</v>
      </c>
      <c r="O2264" s="10">
        <v>6035558647</v>
      </c>
      <c r="P2264" t="s">
        <v>3365</v>
      </c>
      <c r="Q2264" t="s">
        <v>3012</v>
      </c>
      <c r="R2264" t="s">
        <v>3013</v>
      </c>
      <c r="S2264" t="s">
        <v>2853</v>
      </c>
      <c r="T2264">
        <v>62005</v>
      </c>
      <c r="U2264" t="s">
        <v>2854</v>
      </c>
      <c r="V2264" t="s">
        <v>2871</v>
      </c>
      <c r="W2264" t="s">
        <v>3011</v>
      </c>
      <c r="X2264" t="s">
        <v>2867</v>
      </c>
    </row>
    <row r="2265" spans="1:24" hidden="1" x14ac:dyDescent="0.25">
      <c r="A2265">
        <v>10322</v>
      </c>
      <c r="B2265">
        <v>33</v>
      </c>
      <c r="C2265" s="2">
        <v>100</v>
      </c>
      <c r="D2265" s="3">
        <v>12</v>
      </c>
      <c r="E2265" s="4">
        <f>Table1[[#This Row],[PRICEEACH]]*Table1[[#This Row],[QUANTITYORDERED]]</f>
        <v>3300</v>
      </c>
      <c r="F2265" s="1">
        <v>38302</v>
      </c>
      <c r="G2265" s="12" t="s">
        <v>2848</v>
      </c>
      <c r="H2265">
        <v>4</v>
      </c>
      <c r="I2265">
        <v>11</v>
      </c>
      <c r="J2265" s="3">
        <v>2004</v>
      </c>
      <c r="K2265" s="3" t="s">
        <v>3468</v>
      </c>
      <c r="L2265">
        <v>101</v>
      </c>
      <c r="M2265" t="s">
        <v>3205</v>
      </c>
      <c r="N2265" t="s">
        <v>3364</v>
      </c>
      <c r="O2265" s="10">
        <v>6035558647</v>
      </c>
      <c r="P2265" t="s">
        <v>3365</v>
      </c>
      <c r="Q2265" t="s">
        <v>3012</v>
      </c>
      <c r="R2265" t="s">
        <v>3013</v>
      </c>
      <c r="S2265" t="s">
        <v>2853</v>
      </c>
      <c r="T2265">
        <v>62005</v>
      </c>
      <c r="U2265" t="s">
        <v>2854</v>
      </c>
      <c r="V2265" t="s">
        <v>2871</v>
      </c>
      <c r="W2265" t="s">
        <v>3011</v>
      </c>
      <c r="X2265" t="s">
        <v>2867</v>
      </c>
    </row>
    <row r="2266" spans="1:24" hidden="1" x14ac:dyDescent="0.25">
      <c r="A2266">
        <v>10322</v>
      </c>
      <c r="B2266">
        <v>36</v>
      </c>
      <c r="C2266" s="2">
        <v>100</v>
      </c>
      <c r="D2266" s="3">
        <v>2</v>
      </c>
      <c r="E2266" s="4">
        <f>Table1[[#This Row],[PRICEEACH]]*Table1[[#This Row],[QUANTITYORDERED]]</f>
        <v>3600</v>
      </c>
      <c r="F2266" s="1">
        <v>38302</v>
      </c>
      <c r="G2266" s="12" t="s">
        <v>2848</v>
      </c>
      <c r="H2266">
        <v>4</v>
      </c>
      <c r="I2266">
        <v>11</v>
      </c>
      <c r="J2266" s="3">
        <v>2004</v>
      </c>
      <c r="K2266" s="3" t="s">
        <v>3468</v>
      </c>
      <c r="L2266">
        <v>168</v>
      </c>
      <c r="M2266" t="s">
        <v>3203</v>
      </c>
      <c r="N2266" t="s">
        <v>3364</v>
      </c>
      <c r="O2266" s="10">
        <v>6035558647</v>
      </c>
      <c r="P2266" t="s">
        <v>3365</v>
      </c>
      <c r="Q2266" t="s">
        <v>3012</v>
      </c>
      <c r="R2266" t="s">
        <v>3013</v>
      </c>
      <c r="S2266" t="s">
        <v>2853</v>
      </c>
      <c r="T2266">
        <v>62005</v>
      </c>
      <c r="U2266" t="s">
        <v>2854</v>
      </c>
      <c r="V2266" t="s">
        <v>2871</v>
      </c>
      <c r="W2266" t="s">
        <v>3011</v>
      </c>
      <c r="X2266" t="s">
        <v>2867</v>
      </c>
    </row>
    <row r="2267" spans="1:24" hidden="1" x14ac:dyDescent="0.25">
      <c r="A2267">
        <v>10322</v>
      </c>
      <c r="B2267">
        <v>43</v>
      </c>
      <c r="C2267" s="2">
        <v>86.3</v>
      </c>
      <c r="D2267" s="3">
        <v>14</v>
      </c>
      <c r="E2267" s="4">
        <f>Table1[[#This Row],[PRICEEACH]]*Table1[[#This Row],[QUANTITYORDERED]]</f>
        <v>3710.9</v>
      </c>
      <c r="F2267" s="1">
        <v>38302</v>
      </c>
      <c r="G2267" s="12" t="s">
        <v>2848</v>
      </c>
      <c r="H2267">
        <v>4</v>
      </c>
      <c r="I2267">
        <v>11</v>
      </c>
      <c r="J2267" s="3">
        <v>2004</v>
      </c>
      <c r="K2267" s="3" t="s">
        <v>3468</v>
      </c>
      <c r="L2267">
        <v>102</v>
      </c>
      <c r="M2267" t="s">
        <v>3170</v>
      </c>
      <c r="N2267" t="s">
        <v>3364</v>
      </c>
      <c r="O2267" s="10">
        <v>6035558647</v>
      </c>
      <c r="P2267" t="s">
        <v>3365</v>
      </c>
      <c r="Q2267" t="s">
        <v>3012</v>
      </c>
      <c r="R2267" t="s">
        <v>3013</v>
      </c>
      <c r="S2267" t="s">
        <v>2853</v>
      </c>
      <c r="T2267">
        <v>62005</v>
      </c>
      <c r="U2267" t="s">
        <v>2854</v>
      </c>
      <c r="V2267" t="s">
        <v>2871</v>
      </c>
      <c r="W2267" t="s">
        <v>3011</v>
      </c>
      <c r="X2267" t="s">
        <v>2867</v>
      </c>
    </row>
    <row r="2268" spans="1:24" hidden="1" x14ac:dyDescent="0.25">
      <c r="A2268">
        <v>10322</v>
      </c>
      <c r="B2268">
        <v>40</v>
      </c>
      <c r="C2268" s="2">
        <v>100</v>
      </c>
      <c r="D2268" s="3">
        <v>1</v>
      </c>
      <c r="E2268" s="4">
        <f>Table1[[#This Row],[PRICEEACH]]*Table1[[#This Row],[QUANTITYORDERED]]</f>
        <v>4000</v>
      </c>
      <c r="F2268" s="1">
        <v>38302</v>
      </c>
      <c r="G2268" s="12" t="s">
        <v>2848</v>
      </c>
      <c r="H2268">
        <v>4</v>
      </c>
      <c r="I2268">
        <v>11</v>
      </c>
      <c r="J2268" s="3">
        <v>2004</v>
      </c>
      <c r="K2268" s="3" t="s">
        <v>3331</v>
      </c>
      <c r="L2268">
        <v>214</v>
      </c>
      <c r="M2268" t="s">
        <v>2951</v>
      </c>
      <c r="N2268" t="s">
        <v>3364</v>
      </c>
      <c r="O2268" s="10">
        <v>6035558647</v>
      </c>
      <c r="P2268" t="s">
        <v>3365</v>
      </c>
      <c r="Q2268" t="s">
        <v>3012</v>
      </c>
      <c r="R2268" t="s">
        <v>3013</v>
      </c>
      <c r="S2268" t="s">
        <v>2853</v>
      </c>
      <c r="T2268">
        <v>62005</v>
      </c>
      <c r="U2268" t="s">
        <v>2854</v>
      </c>
      <c r="V2268" t="s">
        <v>2871</v>
      </c>
      <c r="W2268" t="s">
        <v>3011</v>
      </c>
      <c r="X2268" t="s">
        <v>2867</v>
      </c>
    </row>
    <row r="2269" spans="1:24" hidden="1" x14ac:dyDescent="0.25">
      <c r="A2269">
        <v>10322</v>
      </c>
      <c r="B2269">
        <v>50</v>
      </c>
      <c r="C2269" s="2">
        <v>100</v>
      </c>
      <c r="D2269" s="3">
        <v>6</v>
      </c>
      <c r="E2269" s="4">
        <f>Table1[[#This Row],[PRICEEACH]]*Table1[[#This Row],[QUANTITYORDERED]]</f>
        <v>5000</v>
      </c>
      <c r="F2269" s="1">
        <v>38302</v>
      </c>
      <c r="G2269" s="12" t="s">
        <v>2848</v>
      </c>
      <c r="H2269">
        <v>4</v>
      </c>
      <c r="I2269">
        <v>11</v>
      </c>
      <c r="J2269" s="3">
        <v>2004</v>
      </c>
      <c r="K2269" s="3" t="s">
        <v>3468</v>
      </c>
      <c r="L2269">
        <v>127</v>
      </c>
      <c r="M2269" t="s">
        <v>3199</v>
      </c>
      <c r="N2269" t="s">
        <v>3364</v>
      </c>
      <c r="O2269" s="10">
        <v>6035558647</v>
      </c>
      <c r="P2269" t="s">
        <v>3365</v>
      </c>
      <c r="Q2269" t="s">
        <v>3012</v>
      </c>
      <c r="R2269" t="s">
        <v>3013</v>
      </c>
      <c r="S2269" t="s">
        <v>2853</v>
      </c>
      <c r="T2269">
        <v>62005</v>
      </c>
      <c r="U2269" t="s">
        <v>2854</v>
      </c>
      <c r="V2269" t="s">
        <v>2871</v>
      </c>
      <c r="W2269" t="s">
        <v>3011</v>
      </c>
      <c r="X2269" t="s">
        <v>2931</v>
      </c>
    </row>
    <row r="2270" spans="1:24" hidden="1" x14ac:dyDescent="0.25">
      <c r="A2270">
        <v>10323</v>
      </c>
      <c r="B2270">
        <v>33</v>
      </c>
      <c r="C2270" s="2">
        <v>91.27</v>
      </c>
      <c r="D2270" s="3">
        <v>2</v>
      </c>
      <c r="E2270" s="4">
        <f>Table1[[#This Row],[PRICEEACH]]*Table1[[#This Row],[QUANTITYORDERED]]</f>
        <v>3011.91</v>
      </c>
      <c r="F2270" s="1">
        <v>38302</v>
      </c>
      <c r="G2270" s="12" t="s">
        <v>2848</v>
      </c>
      <c r="H2270">
        <v>4</v>
      </c>
      <c r="I2270">
        <v>11</v>
      </c>
      <c r="J2270" s="3">
        <v>2004</v>
      </c>
      <c r="K2270" s="3" t="s">
        <v>3468</v>
      </c>
      <c r="L2270">
        <v>99</v>
      </c>
      <c r="M2270" t="s">
        <v>3215</v>
      </c>
      <c r="N2270" t="s">
        <v>3117</v>
      </c>
      <c r="O2270" s="10" t="s">
        <v>3440</v>
      </c>
      <c r="P2270" t="s">
        <v>3441</v>
      </c>
      <c r="Q2270" t="s">
        <v>3118</v>
      </c>
      <c r="R2270" t="s">
        <v>3509</v>
      </c>
      <c r="S2270" t="s">
        <v>3104</v>
      </c>
      <c r="T2270">
        <v>60528</v>
      </c>
      <c r="U2270" t="s">
        <v>2861</v>
      </c>
      <c r="V2270" t="s">
        <v>3119</v>
      </c>
      <c r="W2270" t="s">
        <v>3088</v>
      </c>
      <c r="X2270" t="s">
        <v>2867</v>
      </c>
    </row>
    <row r="2271" spans="1:24" hidden="1" x14ac:dyDescent="0.25">
      <c r="A2271">
        <v>10323</v>
      </c>
      <c r="B2271">
        <v>47</v>
      </c>
      <c r="C2271" s="2">
        <v>100</v>
      </c>
      <c r="D2271" s="3">
        <v>1</v>
      </c>
      <c r="E2271" s="4">
        <f>Table1[[#This Row],[PRICEEACH]]*Table1[[#This Row],[QUANTITYORDERED]]</f>
        <v>4700</v>
      </c>
      <c r="F2271" s="1">
        <v>38302</v>
      </c>
      <c r="G2271" s="12" t="s">
        <v>2848</v>
      </c>
      <c r="H2271">
        <v>4</v>
      </c>
      <c r="I2271">
        <v>11</v>
      </c>
      <c r="J2271" s="3">
        <v>2004</v>
      </c>
      <c r="K2271" s="3" t="s">
        <v>3454</v>
      </c>
      <c r="L2271">
        <v>121</v>
      </c>
      <c r="M2271" t="s">
        <v>3223</v>
      </c>
      <c r="N2271" t="s">
        <v>3117</v>
      </c>
      <c r="O2271" s="10" t="s">
        <v>3440</v>
      </c>
      <c r="P2271" t="s">
        <v>3441</v>
      </c>
      <c r="Q2271" t="s">
        <v>3118</v>
      </c>
      <c r="R2271" t="s">
        <v>3509</v>
      </c>
      <c r="S2271" t="s">
        <v>3104</v>
      </c>
      <c r="T2271">
        <v>60528</v>
      </c>
      <c r="U2271" t="s">
        <v>2861</v>
      </c>
      <c r="V2271" t="s">
        <v>3119</v>
      </c>
      <c r="W2271" t="s">
        <v>3088</v>
      </c>
      <c r="X2271" t="s">
        <v>2867</v>
      </c>
    </row>
    <row r="2272" spans="1:24" hidden="1" x14ac:dyDescent="0.25">
      <c r="A2272">
        <v>10324</v>
      </c>
      <c r="B2272">
        <v>33</v>
      </c>
      <c r="C2272" s="2">
        <v>37.479999999999997</v>
      </c>
      <c r="D2272" s="3">
        <v>10</v>
      </c>
      <c r="E2272" s="4">
        <f>Table1[[#This Row],[PRICEEACH]]*Table1[[#This Row],[QUANTITYORDERED]]</f>
        <v>1236.8399999999999</v>
      </c>
      <c r="F2272" s="1">
        <v>38302</v>
      </c>
      <c r="G2272" s="12" t="s">
        <v>2848</v>
      </c>
      <c r="H2272">
        <v>4</v>
      </c>
      <c r="I2272">
        <v>11</v>
      </c>
      <c r="J2272" s="3">
        <v>2004</v>
      </c>
      <c r="K2272" s="3" t="s">
        <v>3454</v>
      </c>
      <c r="L2272">
        <v>122</v>
      </c>
      <c r="M2272" t="s">
        <v>3198</v>
      </c>
      <c r="N2272" t="s">
        <v>3304</v>
      </c>
      <c r="O2272" s="10">
        <v>2125551500</v>
      </c>
      <c r="P2272" t="s">
        <v>3305</v>
      </c>
      <c r="Q2272" t="s">
        <v>2851</v>
      </c>
      <c r="R2272" t="s">
        <v>2852</v>
      </c>
      <c r="S2272" t="s">
        <v>2853</v>
      </c>
      <c r="T2272">
        <v>10022</v>
      </c>
      <c r="U2272" t="s">
        <v>2854</v>
      </c>
      <c r="V2272" t="s">
        <v>2898</v>
      </c>
      <c r="W2272" t="s">
        <v>2899</v>
      </c>
      <c r="X2272" t="s">
        <v>2857</v>
      </c>
    </row>
    <row r="2273" spans="1:24" hidden="1" x14ac:dyDescent="0.25">
      <c r="A2273">
        <v>10324</v>
      </c>
      <c r="B2273">
        <v>27</v>
      </c>
      <c r="C2273" s="2">
        <v>54.33</v>
      </c>
      <c r="D2273" s="3">
        <v>1</v>
      </c>
      <c r="E2273" s="4">
        <f>Table1[[#This Row],[PRICEEACH]]*Table1[[#This Row],[QUANTITYORDERED]]</f>
        <v>1466.9099999999999</v>
      </c>
      <c r="F2273" s="1">
        <v>38302</v>
      </c>
      <c r="G2273" s="12" t="s">
        <v>2848</v>
      </c>
      <c r="H2273">
        <v>4</v>
      </c>
      <c r="I2273">
        <v>11</v>
      </c>
      <c r="J2273" s="3">
        <v>2004</v>
      </c>
      <c r="K2273" s="3" t="s">
        <v>3331</v>
      </c>
      <c r="L2273">
        <v>151</v>
      </c>
      <c r="M2273" t="s">
        <v>3145</v>
      </c>
      <c r="N2273" t="s">
        <v>3304</v>
      </c>
      <c r="O2273" s="10">
        <v>2125551500</v>
      </c>
      <c r="P2273" t="s">
        <v>3305</v>
      </c>
      <c r="Q2273" t="s">
        <v>2851</v>
      </c>
      <c r="R2273" t="s">
        <v>2852</v>
      </c>
      <c r="S2273" t="s">
        <v>2853</v>
      </c>
      <c r="T2273">
        <v>10022</v>
      </c>
      <c r="U2273" t="s">
        <v>2854</v>
      </c>
      <c r="V2273" t="s">
        <v>2898</v>
      </c>
      <c r="W2273" t="s">
        <v>2899</v>
      </c>
      <c r="X2273" t="s">
        <v>2857</v>
      </c>
    </row>
    <row r="2274" spans="1:24" hidden="1" x14ac:dyDescent="0.25">
      <c r="A2274">
        <v>10324</v>
      </c>
      <c r="B2274">
        <v>26</v>
      </c>
      <c r="C2274" s="2">
        <v>58.38</v>
      </c>
      <c r="D2274" s="3">
        <v>7</v>
      </c>
      <c r="E2274" s="4">
        <f>Table1[[#This Row],[PRICEEACH]]*Table1[[#This Row],[QUANTITYORDERED]]</f>
        <v>1517.88</v>
      </c>
      <c r="F2274" s="1">
        <v>38302</v>
      </c>
      <c r="G2274" s="12" t="s">
        <v>2848</v>
      </c>
      <c r="H2274">
        <v>4</v>
      </c>
      <c r="I2274">
        <v>11</v>
      </c>
      <c r="J2274" s="3">
        <v>2004</v>
      </c>
      <c r="K2274" s="3" t="s">
        <v>3454</v>
      </c>
      <c r="L2274">
        <v>118</v>
      </c>
      <c r="M2274" t="s">
        <v>3150</v>
      </c>
      <c r="N2274" t="s">
        <v>3304</v>
      </c>
      <c r="O2274" s="10">
        <v>2125551500</v>
      </c>
      <c r="P2274" t="s">
        <v>3305</v>
      </c>
      <c r="Q2274" t="s">
        <v>2851</v>
      </c>
      <c r="R2274" t="s">
        <v>2852</v>
      </c>
      <c r="S2274" t="s">
        <v>2853</v>
      </c>
      <c r="T2274">
        <v>10022</v>
      </c>
      <c r="U2274" t="s">
        <v>2854</v>
      </c>
      <c r="V2274" t="s">
        <v>2898</v>
      </c>
      <c r="W2274" t="s">
        <v>2899</v>
      </c>
      <c r="X2274" t="s">
        <v>2857</v>
      </c>
    </row>
    <row r="2275" spans="1:24" hidden="1" x14ac:dyDescent="0.25">
      <c r="A2275">
        <v>10324</v>
      </c>
      <c r="B2275">
        <v>25</v>
      </c>
      <c r="C2275" s="2">
        <v>69.16</v>
      </c>
      <c r="D2275" s="3">
        <v>14</v>
      </c>
      <c r="E2275" s="4">
        <f>Table1[[#This Row],[PRICEEACH]]*Table1[[#This Row],[QUANTITYORDERED]]</f>
        <v>1729</v>
      </c>
      <c r="F2275" s="1">
        <v>38302</v>
      </c>
      <c r="G2275" s="12" t="s">
        <v>2848</v>
      </c>
      <c r="H2275">
        <v>4</v>
      </c>
      <c r="I2275">
        <v>11</v>
      </c>
      <c r="J2275" s="3">
        <v>2004</v>
      </c>
      <c r="K2275" s="3" t="s">
        <v>3331</v>
      </c>
      <c r="L2275">
        <v>57</v>
      </c>
      <c r="M2275" t="s">
        <v>3228</v>
      </c>
      <c r="N2275" t="s">
        <v>3304</v>
      </c>
      <c r="O2275" s="10">
        <v>2125551500</v>
      </c>
      <c r="P2275" t="s">
        <v>3305</v>
      </c>
      <c r="Q2275" t="s">
        <v>2851</v>
      </c>
      <c r="R2275" t="s">
        <v>2852</v>
      </c>
      <c r="S2275" t="s">
        <v>2853</v>
      </c>
      <c r="T2275">
        <v>10022</v>
      </c>
      <c r="U2275" t="s">
        <v>2854</v>
      </c>
      <c r="V2275" t="s">
        <v>2898</v>
      </c>
      <c r="W2275" t="s">
        <v>2899</v>
      </c>
      <c r="X2275" t="s">
        <v>2857</v>
      </c>
    </row>
    <row r="2276" spans="1:24" hidden="1" x14ac:dyDescent="0.25">
      <c r="A2276">
        <v>10324</v>
      </c>
      <c r="B2276">
        <v>20</v>
      </c>
      <c r="C2276" s="2">
        <v>98.18</v>
      </c>
      <c r="D2276" s="3">
        <v>11</v>
      </c>
      <c r="E2276" s="4">
        <f>Table1[[#This Row],[PRICEEACH]]*Table1[[#This Row],[QUANTITYORDERED]]</f>
        <v>1963.6000000000001</v>
      </c>
      <c r="F2276" s="1">
        <v>38302</v>
      </c>
      <c r="G2276" s="12" t="s">
        <v>2848</v>
      </c>
      <c r="H2276">
        <v>4</v>
      </c>
      <c r="I2276">
        <v>11</v>
      </c>
      <c r="J2276" s="3">
        <v>2004</v>
      </c>
      <c r="K2276" s="3" t="s">
        <v>3454</v>
      </c>
      <c r="L2276">
        <v>96</v>
      </c>
      <c r="M2276" t="s">
        <v>3256</v>
      </c>
      <c r="N2276" t="s">
        <v>3304</v>
      </c>
      <c r="O2276" s="10">
        <v>2125551500</v>
      </c>
      <c r="P2276" t="s">
        <v>3305</v>
      </c>
      <c r="Q2276" t="s">
        <v>2851</v>
      </c>
      <c r="R2276" t="s">
        <v>2852</v>
      </c>
      <c r="S2276" t="s">
        <v>2853</v>
      </c>
      <c r="T2276">
        <v>10022</v>
      </c>
      <c r="U2276" t="s">
        <v>2854</v>
      </c>
      <c r="V2276" t="s">
        <v>2898</v>
      </c>
      <c r="W2276" t="s">
        <v>2899</v>
      </c>
      <c r="X2276" t="s">
        <v>2857</v>
      </c>
    </row>
    <row r="2277" spans="1:24" hidden="1" x14ac:dyDescent="0.25">
      <c r="A2277">
        <v>10324</v>
      </c>
      <c r="B2277">
        <v>27</v>
      </c>
      <c r="C2277" s="2">
        <v>100</v>
      </c>
      <c r="D2277" s="3">
        <v>12</v>
      </c>
      <c r="E2277" s="4">
        <f>Table1[[#This Row],[PRICEEACH]]*Table1[[#This Row],[QUANTITYORDERED]]</f>
        <v>2700</v>
      </c>
      <c r="F2277" s="1">
        <v>38302</v>
      </c>
      <c r="G2277" s="12" t="s">
        <v>2848</v>
      </c>
      <c r="H2277">
        <v>4</v>
      </c>
      <c r="I2277">
        <v>11</v>
      </c>
      <c r="J2277" s="3">
        <v>2004</v>
      </c>
      <c r="K2277" s="3" t="s">
        <v>3331</v>
      </c>
      <c r="L2277">
        <v>169</v>
      </c>
      <c r="M2277" t="s">
        <v>3211</v>
      </c>
      <c r="N2277" t="s">
        <v>3304</v>
      </c>
      <c r="O2277" s="10">
        <v>2125551500</v>
      </c>
      <c r="P2277" t="s">
        <v>3305</v>
      </c>
      <c r="Q2277" t="s">
        <v>2851</v>
      </c>
      <c r="R2277" t="s">
        <v>2852</v>
      </c>
      <c r="S2277" t="s">
        <v>2853</v>
      </c>
      <c r="T2277">
        <v>10022</v>
      </c>
      <c r="U2277" t="s">
        <v>2854</v>
      </c>
      <c r="V2277" t="s">
        <v>2898</v>
      </c>
      <c r="W2277" t="s">
        <v>2899</v>
      </c>
      <c r="X2277" t="s">
        <v>2867</v>
      </c>
    </row>
    <row r="2278" spans="1:24" hidden="1" x14ac:dyDescent="0.25">
      <c r="A2278">
        <v>10324</v>
      </c>
      <c r="B2278">
        <v>30</v>
      </c>
      <c r="C2278" s="2">
        <v>100</v>
      </c>
      <c r="D2278" s="3">
        <v>9</v>
      </c>
      <c r="E2278" s="4">
        <f>Table1[[#This Row],[PRICEEACH]]*Table1[[#This Row],[QUANTITYORDERED]]</f>
        <v>3000</v>
      </c>
      <c r="F2278" s="1">
        <v>38302</v>
      </c>
      <c r="G2278" s="12" t="s">
        <v>2848</v>
      </c>
      <c r="H2278">
        <v>4</v>
      </c>
      <c r="I2278">
        <v>11</v>
      </c>
      <c r="J2278" s="3">
        <v>2004</v>
      </c>
      <c r="K2278" s="3" t="s">
        <v>3331</v>
      </c>
      <c r="L2278">
        <v>35</v>
      </c>
      <c r="M2278" t="s">
        <v>3239</v>
      </c>
      <c r="N2278" t="s">
        <v>3304</v>
      </c>
      <c r="O2278" s="10">
        <v>2125551500</v>
      </c>
      <c r="P2278" t="s">
        <v>3305</v>
      </c>
      <c r="Q2278" t="s">
        <v>2851</v>
      </c>
      <c r="R2278" t="s">
        <v>2852</v>
      </c>
      <c r="S2278" t="s">
        <v>2853</v>
      </c>
      <c r="T2278">
        <v>10022</v>
      </c>
      <c r="U2278" t="s">
        <v>2854</v>
      </c>
      <c r="V2278" t="s">
        <v>2898</v>
      </c>
      <c r="W2278" t="s">
        <v>2899</v>
      </c>
      <c r="X2278" t="s">
        <v>2867</v>
      </c>
    </row>
    <row r="2279" spans="1:24" hidden="1" x14ac:dyDescent="0.25">
      <c r="A2279">
        <v>10324</v>
      </c>
      <c r="B2279">
        <v>31</v>
      </c>
      <c r="C2279" s="2">
        <v>100</v>
      </c>
      <c r="D2279" s="3">
        <v>2</v>
      </c>
      <c r="E2279" s="4">
        <f>Table1[[#This Row],[PRICEEACH]]*Table1[[#This Row],[QUANTITYORDERED]]</f>
        <v>3100</v>
      </c>
      <c r="F2279" s="1">
        <v>38302</v>
      </c>
      <c r="G2279" s="12" t="s">
        <v>2848</v>
      </c>
      <c r="H2279">
        <v>4</v>
      </c>
      <c r="I2279">
        <v>11</v>
      </c>
      <c r="J2279" s="3">
        <v>2004</v>
      </c>
      <c r="K2279" s="3" t="s">
        <v>3454</v>
      </c>
      <c r="L2279">
        <v>127</v>
      </c>
      <c r="M2279" t="s">
        <v>3236</v>
      </c>
      <c r="N2279" t="s">
        <v>3304</v>
      </c>
      <c r="O2279" s="10">
        <v>2125551500</v>
      </c>
      <c r="P2279" t="s">
        <v>3305</v>
      </c>
      <c r="Q2279" t="s">
        <v>2851</v>
      </c>
      <c r="R2279" t="s">
        <v>2852</v>
      </c>
      <c r="S2279" t="s">
        <v>2853</v>
      </c>
      <c r="T2279">
        <v>10022</v>
      </c>
      <c r="U2279" t="s">
        <v>2854</v>
      </c>
      <c r="V2279" t="s">
        <v>2898</v>
      </c>
      <c r="W2279" t="s">
        <v>2899</v>
      </c>
      <c r="X2279" t="s">
        <v>2867</v>
      </c>
    </row>
    <row r="2280" spans="1:24" hidden="1" x14ac:dyDescent="0.25">
      <c r="A2280">
        <v>10324</v>
      </c>
      <c r="B2280">
        <v>33</v>
      </c>
      <c r="C2280" s="2">
        <v>100</v>
      </c>
      <c r="D2280" s="3">
        <v>3</v>
      </c>
      <c r="E2280" s="4">
        <f>Table1[[#This Row],[PRICEEACH]]*Table1[[#This Row],[QUANTITYORDERED]]</f>
        <v>3300</v>
      </c>
      <c r="F2280" s="1">
        <v>38302</v>
      </c>
      <c r="G2280" s="12" t="s">
        <v>2848</v>
      </c>
      <c r="H2280">
        <v>4</v>
      </c>
      <c r="I2280">
        <v>11</v>
      </c>
      <c r="J2280" s="3">
        <v>2004</v>
      </c>
      <c r="K2280" s="3" t="s">
        <v>3468</v>
      </c>
      <c r="L2280">
        <v>97</v>
      </c>
      <c r="M2280" t="s">
        <v>3253</v>
      </c>
      <c r="N2280" t="s">
        <v>3304</v>
      </c>
      <c r="O2280" s="10">
        <v>2125551500</v>
      </c>
      <c r="P2280" t="s">
        <v>3305</v>
      </c>
      <c r="Q2280" t="s">
        <v>2851</v>
      </c>
      <c r="R2280" t="s">
        <v>2852</v>
      </c>
      <c r="S2280" t="s">
        <v>2853</v>
      </c>
      <c r="T2280">
        <v>10022</v>
      </c>
      <c r="U2280" t="s">
        <v>2854</v>
      </c>
      <c r="V2280" t="s">
        <v>2898</v>
      </c>
      <c r="W2280" t="s">
        <v>2899</v>
      </c>
      <c r="X2280" t="s">
        <v>2867</v>
      </c>
    </row>
    <row r="2281" spans="1:24" hidden="1" x14ac:dyDescent="0.25">
      <c r="A2281">
        <v>10324</v>
      </c>
      <c r="B2281">
        <v>34</v>
      </c>
      <c r="C2281" s="2">
        <v>100</v>
      </c>
      <c r="D2281" s="3">
        <v>5</v>
      </c>
      <c r="E2281" s="4">
        <f>Table1[[#This Row],[PRICEEACH]]*Table1[[#This Row],[QUANTITYORDERED]]</f>
        <v>3400</v>
      </c>
      <c r="F2281" s="1">
        <v>38302</v>
      </c>
      <c r="G2281" s="12" t="s">
        <v>2848</v>
      </c>
      <c r="H2281">
        <v>4</v>
      </c>
      <c r="I2281">
        <v>11</v>
      </c>
      <c r="J2281" s="3">
        <v>2004</v>
      </c>
      <c r="K2281" s="3" t="s">
        <v>3331</v>
      </c>
      <c r="L2281">
        <v>101</v>
      </c>
      <c r="M2281" t="s">
        <v>3274</v>
      </c>
      <c r="N2281" t="s">
        <v>3304</v>
      </c>
      <c r="O2281" s="10">
        <v>2125551500</v>
      </c>
      <c r="P2281" t="s">
        <v>3305</v>
      </c>
      <c r="Q2281" t="s">
        <v>2851</v>
      </c>
      <c r="R2281" t="s">
        <v>2852</v>
      </c>
      <c r="S2281" t="s">
        <v>2853</v>
      </c>
      <c r="T2281">
        <v>10022</v>
      </c>
      <c r="U2281" t="s">
        <v>2854</v>
      </c>
      <c r="V2281" t="s">
        <v>2898</v>
      </c>
      <c r="W2281" t="s">
        <v>2899</v>
      </c>
      <c r="X2281" t="s">
        <v>2867</v>
      </c>
    </row>
    <row r="2282" spans="1:24" hidden="1" x14ac:dyDescent="0.25">
      <c r="A2282">
        <v>10324</v>
      </c>
      <c r="B2282">
        <v>38</v>
      </c>
      <c r="C2282" s="2">
        <v>100</v>
      </c>
      <c r="D2282" s="3">
        <v>6</v>
      </c>
      <c r="E2282" s="4">
        <f>Table1[[#This Row],[PRICEEACH]]*Table1[[#This Row],[QUANTITYORDERED]]</f>
        <v>3800</v>
      </c>
      <c r="F2282" s="1">
        <v>38302</v>
      </c>
      <c r="G2282" s="12" t="s">
        <v>2848</v>
      </c>
      <c r="H2282">
        <v>4</v>
      </c>
      <c r="I2282">
        <v>11</v>
      </c>
      <c r="J2282" s="3">
        <v>2004</v>
      </c>
      <c r="K2282" s="3" t="s">
        <v>3468</v>
      </c>
      <c r="L2282">
        <v>50</v>
      </c>
      <c r="M2282" t="s">
        <v>3224</v>
      </c>
      <c r="N2282" t="s">
        <v>3304</v>
      </c>
      <c r="O2282" s="10">
        <v>2125551500</v>
      </c>
      <c r="P2282" t="s">
        <v>3305</v>
      </c>
      <c r="Q2282" t="s">
        <v>2851</v>
      </c>
      <c r="R2282" t="s">
        <v>2852</v>
      </c>
      <c r="S2282" t="s">
        <v>2853</v>
      </c>
      <c r="T2282">
        <v>10022</v>
      </c>
      <c r="U2282" t="s">
        <v>2854</v>
      </c>
      <c r="V2282" t="s">
        <v>2898</v>
      </c>
      <c r="W2282" t="s">
        <v>2899</v>
      </c>
      <c r="X2282" t="s">
        <v>2867</v>
      </c>
    </row>
    <row r="2283" spans="1:24" hidden="1" x14ac:dyDescent="0.25">
      <c r="A2283">
        <v>10324</v>
      </c>
      <c r="B2283">
        <v>47</v>
      </c>
      <c r="C2283" s="2">
        <v>100</v>
      </c>
      <c r="D2283" s="3">
        <v>8</v>
      </c>
      <c r="E2283" s="4">
        <f>Table1[[#This Row],[PRICEEACH]]*Table1[[#This Row],[QUANTITYORDERED]]</f>
        <v>4700</v>
      </c>
      <c r="F2283" s="1">
        <v>38302</v>
      </c>
      <c r="G2283" s="12" t="s">
        <v>2848</v>
      </c>
      <c r="H2283">
        <v>4</v>
      </c>
      <c r="I2283">
        <v>11</v>
      </c>
      <c r="J2283" s="3">
        <v>2004</v>
      </c>
      <c r="K2283" s="3" t="s">
        <v>3331</v>
      </c>
      <c r="L2283">
        <v>163</v>
      </c>
      <c r="M2283" t="s">
        <v>3196</v>
      </c>
      <c r="N2283" t="s">
        <v>3304</v>
      </c>
      <c r="O2283" s="10">
        <v>2125551500</v>
      </c>
      <c r="P2283" t="s">
        <v>3305</v>
      </c>
      <c r="Q2283" t="s">
        <v>2851</v>
      </c>
      <c r="R2283" t="s">
        <v>2852</v>
      </c>
      <c r="S2283" t="s">
        <v>2853</v>
      </c>
      <c r="T2283">
        <v>10022</v>
      </c>
      <c r="U2283" t="s">
        <v>2854</v>
      </c>
      <c r="V2283" t="s">
        <v>2898</v>
      </c>
      <c r="W2283" t="s">
        <v>2899</v>
      </c>
      <c r="X2283" t="s">
        <v>2931</v>
      </c>
    </row>
    <row r="2284" spans="1:24" hidden="1" x14ac:dyDescent="0.25">
      <c r="A2284">
        <v>10324</v>
      </c>
      <c r="B2284">
        <v>48</v>
      </c>
      <c r="C2284" s="2">
        <v>100</v>
      </c>
      <c r="D2284" s="3">
        <v>4</v>
      </c>
      <c r="E2284" s="4">
        <f>Table1[[#This Row],[PRICEEACH]]*Table1[[#This Row],[QUANTITYORDERED]]</f>
        <v>4800</v>
      </c>
      <c r="F2284" s="1">
        <v>38302</v>
      </c>
      <c r="G2284" s="12" t="s">
        <v>2848</v>
      </c>
      <c r="H2284">
        <v>4</v>
      </c>
      <c r="I2284">
        <v>11</v>
      </c>
      <c r="J2284" s="3">
        <v>2004</v>
      </c>
      <c r="K2284" s="3" t="s">
        <v>3454</v>
      </c>
      <c r="L2284">
        <v>64</v>
      </c>
      <c r="M2284" t="s">
        <v>3261</v>
      </c>
      <c r="N2284" t="s">
        <v>3304</v>
      </c>
      <c r="O2284" s="10">
        <v>2125551500</v>
      </c>
      <c r="P2284" t="s">
        <v>3305</v>
      </c>
      <c r="Q2284" t="s">
        <v>2851</v>
      </c>
      <c r="R2284" t="s">
        <v>2852</v>
      </c>
      <c r="S2284" t="s">
        <v>2853</v>
      </c>
      <c r="T2284">
        <v>10022</v>
      </c>
      <c r="U2284" t="s">
        <v>2854</v>
      </c>
      <c r="V2284" t="s">
        <v>2898</v>
      </c>
      <c r="W2284" t="s">
        <v>2899</v>
      </c>
      <c r="X2284" t="s">
        <v>2931</v>
      </c>
    </row>
    <row r="2285" spans="1:24" hidden="1" x14ac:dyDescent="0.25">
      <c r="A2285">
        <v>10324</v>
      </c>
      <c r="B2285">
        <v>49</v>
      </c>
      <c r="C2285" s="2">
        <v>100</v>
      </c>
      <c r="D2285" s="3">
        <v>13</v>
      </c>
      <c r="E2285" s="4">
        <f>Table1[[#This Row],[PRICEEACH]]*Table1[[#This Row],[QUANTITYORDERED]]</f>
        <v>4900</v>
      </c>
      <c r="F2285" s="1">
        <v>38302</v>
      </c>
      <c r="G2285" s="12" t="s">
        <v>2848</v>
      </c>
      <c r="H2285">
        <v>4</v>
      </c>
      <c r="I2285">
        <v>11</v>
      </c>
      <c r="J2285" s="3">
        <v>2004</v>
      </c>
      <c r="K2285" s="3" t="s">
        <v>3331</v>
      </c>
      <c r="L2285">
        <v>143</v>
      </c>
      <c r="M2285" t="s">
        <v>3220</v>
      </c>
      <c r="N2285" t="s">
        <v>3304</v>
      </c>
      <c r="O2285" s="10">
        <v>2125551500</v>
      </c>
      <c r="P2285" t="s">
        <v>3305</v>
      </c>
      <c r="Q2285" t="s">
        <v>2851</v>
      </c>
      <c r="R2285" t="s">
        <v>2852</v>
      </c>
      <c r="S2285" t="s">
        <v>2853</v>
      </c>
      <c r="T2285">
        <v>10022</v>
      </c>
      <c r="U2285" t="s">
        <v>2854</v>
      </c>
      <c r="V2285" t="s">
        <v>2898</v>
      </c>
      <c r="W2285" t="s">
        <v>2899</v>
      </c>
      <c r="X2285" t="s">
        <v>2867</v>
      </c>
    </row>
    <row r="2286" spans="1:24" hidden="1" x14ac:dyDescent="0.25">
      <c r="A2286">
        <v>10325</v>
      </c>
      <c r="B2286">
        <v>24</v>
      </c>
      <c r="C2286" s="2">
        <v>69.12</v>
      </c>
      <c r="D2286" s="3">
        <v>9</v>
      </c>
      <c r="E2286" s="4">
        <f>Table1[[#This Row],[PRICEEACH]]*Table1[[#This Row],[QUANTITYORDERED]]</f>
        <v>1658.88</v>
      </c>
      <c r="F2286" s="1">
        <v>38302</v>
      </c>
      <c r="G2286" s="12" t="s">
        <v>2848</v>
      </c>
      <c r="H2286">
        <v>4</v>
      </c>
      <c r="I2286">
        <v>11</v>
      </c>
      <c r="J2286" s="3">
        <v>2004</v>
      </c>
      <c r="K2286" s="3" t="s">
        <v>3468</v>
      </c>
      <c r="L2286">
        <v>136</v>
      </c>
      <c r="M2286" t="s">
        <v>3210</v>
      </c>
      <c r="N2286" t="s">
        <v>3315</v>
      </c>
      <c r="O2286" s="10" t="s">
        <v>3316</v>
      </c>
      <c r="P2286" t="s">
        <v>3317</v>
      </c>
      <c r="Q2286" t="s">
        <v>2920</v>
      </c>
      <c r="R2286" t="s">
        <v>3507</v>
      </c>
      <c r="S2286" t="s">
        <v>2884</v>
      </c>
      <c r="T2286">
        <v>4110</v>
      </c>
      <c r="U2286" t="s">
        <v>2861</v>
      </c>
      <c r="V2286" t="s">
        <v>2921</v>
      </c>
      <c r="W2286" t="s">
        <v>2922</v>
      </c>
      <c r="X2286" t="s">
        <v>2857</v>
      </c>
    </row>
    <row r="2287" spans="1:24" hidden="1" x14ac:dyDescent="0.25">
      <c r="A2287">
        <v>10325</v>
      </c>
      <c r="B2287">
        <v>24</v>
      </c>
      <c r="C2287" s="2">
        <v>100</v>
      </c>
      <c r="D2287" s="3">
        <v>1</v>
      </c>
      <c r="E2287" s="4">
        <f>Table1[[#This Row],[PRICEEACH]]*Table1[[#This Row],[QUANTITYORDERED]]</f>
        <v>2400</v>
      </c>
      <c r="F2287" s="1">
        <v>38302</v>
      </c>
      <c r="G2287" s="12" t="s">
        <v>2848</v>
      </c>
      <c r="H2287">
        <v>4</v>
      </c>
      <c r="I2287">
        <v>11</v>
      </c>
      <c r="J2287" s="3">
        <v>2004</v>
      </c>
      <c r="K2287" s="3" t="s">
        <v>3331</v>
      </c>
      <c r="L2287">
        <v>173</v>
      </c>
      <c r="M2287" t="s">
        <v>3148</v>
      </c>
      <c r="N2287" t="s">
        <v>3315</v>
      </c>
      <c r="O2287" s="10" t="s">
        <v>3316</v>
      </c>
      <c r="P2287" t="s">
        <v>3317</v>
      </c>
      <c r="Q2287" t="s">
        <v>2920</v>
      </c>
      <c r="R2287" t="s">
        <v>3507</v>
      </c>
      <c r="S2287" t="s">
        <v>2884</v>
      </c>
      <c r="T2287">
        <v>4110</v>
      </c>
      <c r="U2287" t="s">
        <v>2861</v>
      </c>
      <c r="V2287" t="s">
        <v>2921</v>
      </c>
      <c r="W2287" t="s">
        <v>2922</v>
      </c>
      <c r="X2287" t="s">
        <v>2857</v>
      </c>
    </row>
    <row r="2288" spans="1:24" hidden="1" x14ac:dyDescent="0.25">
      <c r="A2288">
        <v>10325</v>
      </c>
      <c r="B2288">
        <v>42</v>
      </c>
      <c r="C2288" s="2">
        <v>64</v>
      </c>
      <c r="D2288" s="3">
        <v>8</v>
      </c>
      <c r="E2288" s="4">
        <f>Table1[[#This Row],[PRICEEACH]]*Table1[[#This Row],[QUANTITYORDERED]]</f>
        <v>2688</v>
      </c>
      <c r="F2288" s="1">
        <v>38302</v>
      </c>
      <c r="G2288" s="12" t="s">
        <v>2848</v>
      </c>
      <c r="H2288">
        <v>4</v>
      </c>
      <c r="I2288">
        <v>11</v>
      </c>
      <c r="J2288" s="3">
        <v>2004</v>
      </c>
      <c r="K2288" s="3" t="s">
        <v>3331</v>
      </c>
      <c r="L2288">
        <v>207</v>
      </c>
      <c r="M2288" t="s">
        <v>3125</v>
      </c>
      <c r="N2288" t="s">
        <v>3315</v>
      </c>
      <c r="O2288" s="10" t="s">
        <v>3316</v>
      </c>
      <c r="P2288" t="s">
        <v>3317</v>
      </c>
      <c r="Q2288" t="s">
        <v>2920</v>
      </c>
      <c r="R2288" t="s">
        <v>3507</v>
      </c>
      <c r="S2288" t="s">
        <v>2884</v>
      </c>
      <c r="T2288">
        <v>4110</v>
      </c>
      <c r="U2288" t="s">
        <v>2861</v>
      </c>
      <c r="V2288" t="s">
        <v>2921</v>
      </c>
      <c r="W2288" t="s">
        <v>2922</v>
      </c>
      <c r="X2288" t="s">
        <v>2857</v>
      </c>
    </row>
    <row r="2289" spans="1:24" hidden="1" x14ac:dyDescent="0.25">
      <c r="A2289">
        <v>10325</v>
      </c>
      <c r="B2289">
        <v>28</v>
      </c>
      <c r="C2289" s="2">
        <v>100</v>
      </c>
      <c r="D2289" s="3">
        <v>2</v>
      </c>
      <c r="E2289" s="4">
        <f>Table1[[#This Row],[PRICEEACH]]*Table1[[#This Row],[QUANTITYORDERED]]</f>
        <v>2800</v>
      </c>
      <c r="F2289" s="1">
        <v>38302</v>
      </c>
      <c r="G2289" s="12" t="s">
        <v>2848</v>
      </c>
      <c r="H2289">
        <v>4</v>
      </c>
      <c r="I2289">
        <v>11</v>
      </c>
      <c r="J2289" s="3">
        <v>2004</v>
      </c>
      <c r="K2289" s="3" t="s">
        <v>3212</v>
      </c>
      <c r="L2289">
        <v>62</v>
      </c>
      <c r="M2289" t="s">
        <v>3260</v>
      </c>
      <c r="N2289" t="s">
        <v>3315</v>
      </c>
      <c r="O2289" s="10" t="s">
        <v>3316</v>
      </c>
      <c r="P2289" t="s">
        <v>3317</v>
      </c>
      <c r="Q2289" t="s">
        <v>2920</v>
      </c>
      <c r="R2289" t="s">
        <v>3507</v>
      </c>
      <c r="S2289" t="s">
        <v>2884</v>
      </c>
      <c r="T2289">
        <v>4110</v>
      </c>
      <c r="U2289" t="s">
        <v>2861</v>
      </c>
      <c r="V2289" t="s">
        <v>2921</v>
      </c>
      <c r="W2289" t="s">
        <v>2922</v>
      </c>
      <c r="X2289" t="s">
        <v>2867</v>
      </c>
    </row>
    <row r="2290" spans="1:24" hidden="1" x14ac:dyDescent="0.25">
      <c r="A2290">
        <v>10325</v>
      </c>
      <c r="B2290">
        <v>47</v>
      </c>
      <c r="C2290" s="2">
        <v>64.930000000000007</v>
      </c>
      <c r="D2290" s="3">
        <v>6</v>
      </c>
      <c r="E2290" s="4">
        <f>Table1[[#This Row],[PRICEEACH]]*Table1[[#This Row],[QUANTITYORDERED]]</f>
        <v>3051.7100000000005</v>
      </c>
      <c r="F2290" s="1">
        <v>38302</v>
      </c>
      <c r="G2290" s="12" t="s">
        <v>2848</v>
      </c>
      <c r="H2290">
        <v>4</v>
      </c>
      <c r="I2290">
        <v>11</v>
      </c>
      <c r="J2290" s="3">
        <v>2004</v>
      </c>
      <c r="K2290" s="3" t="s">
        <v>3331</v>
      </c>
      <c r="L2290">
        <v>136</v>
      </c>
      <c r="M2290" t="s">
        <v>3035</v>
      </c>
      <c r="N2290" t="s">
        <v>3315</v>
      </c>
      <c r="O2290" s="10" t="s">
        <v>3316</v>
      </c>
      <c r="P2290" t="s">
        <v>3317</v>
      </c>
      <c r="Q2290" t="s">
        <v>2920</v>
      </c>
      <c r="R2290" t="s">
        <v>3507</v>
      </c>
      <c r="S2290" t="s">
        <v>2884</v>
      </c>
      <c r="T2290">
        <v>4110</v>
      </c>
      <c r="U2290" t="s">
        <v>2861</v>
      </c>
      <c r="V2290" t="s">
        <v>2921</v>
      </c>
      <c r="W2290" t="s">
        <v>2922</v>
      </c>
      <c r="X2290" t="s">
        <v>2867</v>
      </c>
    </row>
    <row r="2291" spans="1:24" hidden="1" x14ac:dyDescent="0.25">
      <c r="A2291">
        <v>10325</v>
      </c>
      <c r="B2291">
        <v>38</v>
      </c>
      <c r="C2291" s="2">
        <v>100</v>
      </c>
      <c r="D2291" s="3">
        <v>3</v>
      </c>
      <c r="E2291" s="4">
        <f>Table1[[#This Row],[PRICEEACH]]*Table1[[#This Row],[QUANTITYORDERED]]</f>
        <v>3800</v>
      </c>
      <c r="F2291" s="1">
        <v>38302</v>
      </c>
      <c r="G2291" s="12" t="s">
        <v>2848</v>
      </c>
      <c r="H2291">
        <v>4</v>
      </c>
      <c r="I2291">
        <v>11</v>
      </c>
      <c r="J2291" s="3">
        <v>2004</v>
      </c>
      <c r="K2291" s="3" t="s">
        <v>3454</v>
      </c>
      <c r="L2291">
        <v>54</v>
      </c>
      <c r="M2291" t="s">
        <v>3259</v>
      </c>
      <c r="N2291" t="s">
        <v>3315</v>
      </c>
      <c r="O2291" s="10" t="s">
        <v>3316</v>
      </c>
      <c r="P2291" t="s">
        <v>3317</v>
      </c>
      <c r="Q2291" t="s">
        <v>2920</v>
      </c>
      <c r="R2291" t="s">
        <v>3507</v>
      </c>
      <c r="S2291" t="s">
        <v>2884</v>
      </c>
      <c r="T2291">
        <v>4110</v>
      </c>
      <c r="U2291" t="s">
        <v>2861</v>
      </c>
      <c r="V2291" t="s">
        <v>2921</v>
      </c>
      <c r="W2291" t="s">
        <v>2922</v>
      </c>
      <c r="X2291" t="s">
        <v>2931</v>
      </c>
    </row>
    <row r="2292" spans="1:24" hidden="1" x14ac:dyDescent="0.25">
      <c r="A2292">
        <v>10325</v>
      </c>
      <c r="B2292">
        <v>38</v>
      </c>
      <c r="C2292" s="2">
        <v>100</v>
      </c>
      <c r="D2292" s="3">
        <v>4</v>
      </c>
      <c r="E2292" s="4">
        <f>Table1[[#This Row],[PRICEEACH]]*Table1[[#This Row],[QUANTITYORDERED]]</f>
        <v>3800</v>
      </c>
      <c r="F2292" s="1">
        <v>38302</v>
      </c>
      <c r="G2292" s="12" t="s">
        <v>2848</v>
      </c>
      <c r="H2292">
        <v>4</v>
      </c>
      <c r="I2292">
        <v>11</v>
      </c>
      <c r="J2292" s="3">
        <v>2004</v>
      </c>
      <c r="K2292" s="3" t="s">
        <v>3454</v>
      </c>
      <c r="L2292">
        <v>115</v>
      </c>
      <c r="M2292" t="s">
        <v>3265</v>
      </c>
      <c r="N2292" t="s">
        <v>3315</v>
      </c>
      <c r="O2292" s="10" t="s">
        <v>3316</v>
      </c>
      <c r="P2292" t="s">
        <v>3317</v>
      </c>
      <c r="Q2292" t="s">
        <v>2920</v>
      </c>
      <c r="R2292" t="s">
        <v>3507</v>
      </c>
      <c r="S2292" t="s">
        <v>2884</v>
      </c>
      <c r="T2292">
        <v>4110</v>
      </c>
      <c r="U2292" t="s">
        <v>2861</v>
      </c>
      <c r="V2292" t="s">
        <v>2921</v>
      </c>
      <c r="W2292" t="s">
        <v>2922</v>
      </c>
      <c r="X2292" t="s">
        <v>2867</v>
      </c>
    </row>
    <row r="2293" spans="1:24" hidden="1" x14ac:dyDescent="0.25">
      <c r="A2293">
        <v>10325</v>
      </c>
      <c r="B2293">
        <v>44</v>
      </c>
      <c r="C2293" s="2">
        <v>100</v>
      </c>
      <c r="D2293" s="3">
        <v>5</v>
      </c>
      <c r="E2293" s="4">
        <f>Table1[[#This Row],[PRICEEACH]]*Table1[[#This Row],[QUANTITYORDERED]]</f>
        <v>4400</v>
      </c>
      <c r="F2293" s="1">
        <v>38302</v>
      </c>
      <c r="G2293" s="12" t="s">
        <v>2848</v>
      </c>
      <c r="H2293">
        <v>4</v>
      </c>
      <c r="I2293">
        <v>11</v>
      </c>
      <c r="J2293" s="3">
        <v>2004</v>
      </c>
      <c r="K2293" s="3" t="s">
        <v>3331</v>
      </c>
      <c r="L2293">
        <v>118</v>
      </c>
      <c r="M2293" t="s">
        <v>3252</v>
      </c>
      <c r="N2293" t="s">
        <v>3315</v>
      </c>
      <c r="O2293" s="10" t="s">
        <v>3316</v>
      </c>
      <c r="P2293" t="s">
        <v>3317</v>
      </c>
      <c r="Q2293" t="s">
        <v>2920</v>
      </c>
      <c r="R2293" t="s">
        <v>3507</v>
      </c>
      <c r="S2293" t="s">
        <v>2884</v>
      </c>
      <c r="T2293">
        <v>4110</v>
      </c>
      <c r="U2293" t="s">
        <v>2861</v>
      </c>
      <c r="V2293" t="s">
        <v>2921</v>
      </c>
      <c r="W2293" t="s">
        <v>2922</v>
      </c>
      <c r="X2293" t="s">
        <v>2867</v>
      </c>
    </row>
    <row r="2294" spans="1:24" hidden="1" x14ac:dyDescent="0.25">
      <c r="A2294">
        <v>10325</v>
      </c>
      <c r="B2294">
        <v>44</v>
      </c>
      <c r="C2294" s="2">
        <v>100</v>
      </c>
      <c r="D2294" s="3">
        <v>7</v>
      </c>
      <c r="E2294" s="4">
        <f>Table1[[#This Row],[PRICEEACH]]*Table1[[#This Row],[QUANTITYORDERED]]</f>
        <v>4400</v>
      </c>
      <c r="F2294" s="1">
        <v>38302</v>
      </c>
      <c r="G2294" s="12" t="s">
        <v>2848</v>
      </c>
      <c r="H2294">
        <v>4</v>
      </c>
      <c r="I2294">
        <v>11</v>
      </c>
      <c r="J2294" s="3">
        <v>2004</v>
      </c>
      <c r="K2294" s="3" t="s">
        <v>3212</v>
      </c>
      <c r="L2294">
        <v>58</v>
      </c>
      <c r="M2294" t="s">
        <v>3266</v>
      </c>
      <c r="N2294" t="s">
        <v>3315</v>
      </c>
      <c r="O2294" s="10" t="s">
        <v>3316</v>
      </c>
      <c r="P2294" t="s">
        <v>3317</v>
      </c>
      <c r="Q2294" t="s">
        <v>2920</v>
      </c>
      <c r="R2294" t="s">
        <v>3507</v>
      </c>
      <c r="S2294" t="s">
        <v>2884</v>
      </c>
      <c r="T2294">
        <v>4110</v>
      </c>
      <c r="U2294" t="s">
        <v>2861</v>
      </c>
      <c r="V2294" t="s">
        <v>2921</v>
      </c>
      <c r="W2294" t="s">
        <v>2922</v>
      </c>
      <c r="X2294" t="s">
        <v>2867</v>
      </c>
    </row>
    <row r="2295" spans="1:24" hidden="1" x14ac:dyDescent="0.25">
      <c r="A2295">
        <v>10326</v>
      </c>
      <c r="B2295">
        <v>20</v>
      </c>
      <c r="C2295" s="2">
        <v>92.25</v>
      </c>
      <c r="D2295" s="3">
        <v>2</v>
      </c>
      <c r="E2295" s="4">
        <f>Table1[[#This Row],[PRICEEACH]]*Table1[[#This Row],[QUANTITYORDERED]]</f>
        <v>1845</v>
      </c>
      <c r="F2295" s="1">
        <v>38302</v>
      </c>
      <c r="G2295" s="12" t="s">
        <v>2848</v>
      </c>
      <c r="H2295">
        <v>4</v>
      </c>
      <c r="I2295">
        <v>11</v>
      </c>
      <c r="J2295" s="3">
        <v>2004</v>
      </c>
      <c r="K2295" s="3" t="s">
        <v>3468</v>
      </c>
      <c r="L2295">
        <v>83</v>
      </c>
      <c r="M2295" t="s">
        <v>3248</v>
      </c>
      <c r="N2295" t="s">
        <v>2952</v>
      </c>
      <c r="O2295" s="10" t="s">
        <v>3332</v>
      </c>
      <c r="P2295" t="s">
        <v>3333</v>
      </c>
      <c r="Q2295" t="s">
        <v>2953</v>
      </c>
      <c r="R2295" t="s">
        <v>3512</v>
      </c>
      <c r="S2295" t="s">
        <v>2954</v>
      </c>
      <c r="T2295" t="s">
        <v>3334</v>
      </c>
      <c r="U2295" t="s">
        <v>2861</v>
      </c>
      <c r="V2295" t="s">
        <v>2955</v>
      </c>
      <c r="W2295" t="s">
        <v>2956</v>
      </c>
      <c r="X2295" t="s">
        <v>2857</v>
      </c>
    </row>
    <row r="2296" spans="1:24" hidden="1" x14ac:dyDescent="0.25">
      <c r="A2296">
        <v>10326</v>
      </c>
      <c r="B2296">
        <v>39</v>
      </c>
      <c r="C2296" s="2">
        <v>60</v>
      </c>
      <c r="D2296" s="3">
        <v>1</v>
      </c>
      <c r="E2296" s="4">
        <f>Table1[[#This Row],[PRICEEACH]]*Table1[[#This Row],[QUANTITYORDERED]]</f>
        <v>2340</v>
      </c>
      <c r="F2296" s="1">
        <v>38302</v>
      </c>
      <c r="G2296" s="12" t="s">
        <v>2848</v>
      </c>
      <c r="H2296">
        <v>4</v>
      </c>
      <c r="I2296">
        <v>11</v>
      </c>
      <c r="J2296" s="3">
        <v>2004</v>
      </c>
      <c r="K2296" s="3" t="s">
        <v>3207</v>
      </c>
      <c r="L2296">
        <v>66</v>
      </c>
      <c r="M2296" t="s">
        <v>3268</v>
      </c>
      <c r="N2296" t="s">
        <v>2952</v>
      </c>
      <c r="O2296" s="10" t="s">
        <v>3332</v>
      </c>
      <c r="P2296" t="s">
        <v>3333</v>
      </c>
      <c r="Q2296" t="s">
        <v>2953</v>
      </c>
      <c r="R2296" t="s">
        <v>3512</v>
      </c>
      <c r="S2296" t="s">
        <v>2954</v>
      </c>
      <c r="T2296" t="s">
        <v>3334</v>
      </c>
      <c r="U2296" t="s">
        <v>2861</v>
      </c>
      <c r="V2296" t="s">
        <v>2955</v>
      </c>
      <c r="W2296" t="s">
        <v>2956</v>
      </c>
      <c r="X2296" t="s">
        <v>2857</v>
      </c>
    </row>
    <row r="2297" spans="1:24" hidden="1" x14ac:dyDescent="0.25">
      <c r="A2297">
        <v>10326</v>
      </c>
      <c r="B2297">
        <v>32</v>
      </c>
      <c r="C2297" s="2">
        <v>100</v>
      </c>
      <c r="D2297" s="3">
        <v>6</v>
      </c>
      <c r="E2297" s="4">
        <f>Table1[[#This Row],[PRICEEACH]]*Table1[[#This Row],[QUANTITYORDERED]]</f>
        <v>3200</v>
      </c>
      <c r="F2297" s="1">
        <v>38302</v>
      </c>
      <c r="G2297" s="12" t="s">
        <v>2848</v>
      </c>
      <c r="H2297">
        <v>4</v>
      </c>
      <c r="I2297">
        <v>11</v>
      </c>
      <c r="J2297" s="3">
        <v>2004</v>
      </c>
      <c r="K2297" s="3" t="s">
        <v>3212</v>
      </c>
      <c r="L2297">
        <v>100</v>
      </c>
      <c r="M2297" t="s">
        <v>3213</v>
      </c>
      <c r="N2297" t="s">
        <v>2952</v>
      </c>
      <c r="O2297" s="10" t="s">
        <v>3332</v>
      </c>
      <c r="P2297" t="s">
        <v>3333</v>
      </c>
      <c r="Q2297" t="s">
        <v>2953</v>
      </c>
      <c r="R2297" t="s">
        <v>3512</v>
      </c>
      <c r="S2297" t="s">
        <v>2954</v>
      </c>
      <c r="T2297" t="s">
        <v>3334</v>
      </c>
      <c r="U2297" t="s">
        <v>2861</v>
      </c>
      <c r="V2297" t="s">
        <v>2955</v>
      </c>
      <c r="W2297" t="s">
        <v>2956</v>
      </c>
      <c r="X2297" t="s">
        <v>2867</v>
      </c>
    </row>
    <row r="2298" spans="1:24" hidden="1" x14ac:dyDescent="0.25">
      <c r="A2298">
        <v>10326</v>
      </c>
      <c r="B2298">
        <v>41</v>
      </c>
      <c r="C2298" s="2">
        <v>85.85</v>
      </c>
      <c r="D2298" s="3">
        <v>3</v>
      </c>
      <c r="E2298" s="4">
        <f>Table1[[#This Row],[PRICEEACH]]*Table1[[#This Row],[QUANTITYORDERED]]</f>
        <v>3519.85</v>
      </c>
      <c r="F2298" s="1">
        <v>38302</v>
      </c>
      <c r="G2298" s="12" t="s">
        <v>2848</v>
      </c>
      <c r="H2298">
        <v>4</v>
      </c>
      <c r="I2298">
        <v>11</v>
      </c>
      <c r="J2298" s="3">
        <v>2004</v>
      </c>
      <c r="K2298" s="3" t="s">
        <v>3468</v>
      </c>
      <c r="L2298">
        <v>88</v>
      </c>
      <c r="M2298" t="s">
        <v>3243</v>
      </c>
      <c r="N2298" t="s">
        <v>2952</v>
      </c>
      <c r="O2298" s="10" t="s">
        <v>3332</v>
      </c>
      <c r="P2298" t="s">
        <v>3333</v>
      </c>
      <c r="Q2298" t="s">
        <v>2953</v>
      </c>
      <c r="R2298" t="s">
        <v>3512</v>
      </c>
      <c r="S2298" t="s">
        <v>2954</v>
      </c>
      <c r="T2298" t="s">
        <v>3334</v>
      </c>
      <c r="U2298" t="s">
        <v>2861</v>
      </c>
      <c r="V2298" t="s">
        <v>2955</v>
      </c>
      <c r="W2298" t="s">
        <v>2956</v>
      </c>
      <c r="X2298" t="s">
        <v>2867</v>
      </c>
    </row>
    <row r="2299" spans="1:24" hidden="1" x14ac:dyDescent="0.25">
      <c r="A2299">
        <v>10326</v>
      </c>
      <c r="B2299">
        <v>41</v>
      </c>
      <c r="C2299" s="2">
        <v>100</v>
      </c>
      <c r="D2299" s="3">
        <v>4</v>
      </c>
      <c r="E2299" s="4">
        <f>Table1[[#This Row],[PRICEEACH]]*Table1[[#This Row],[QUANTITYORDERED]]</f>
        <v>4100</v>
      </c>
      <c r="F2299" s="1">
        <v>38302</v>
      </c>
      <c r="G2299" s="12" t="s">
        <v>2848</v>
      </c>
      <c r="H2299">
        <v>4</v>
      </c>
      <c r="I2299">
        <v>11</v>
      </c>
      <c r="J2299" s="3">
        <v>2004</v>
      </c>
      <c r="K2299" s="3" t="s">
        <v>3207</v>
      </c>
      <c r="L2299">
        <v>122</v>
      </c>
      <c r="M2299" t="s">
        <v>3234</v>
      </c>
      <c r="N2299" t="s">
        <v>2952</v>
      </c>
      <c r="O2299" s="10" t="s">
        <v>3332</v>
      </c>
      <c r="P2299" t="s">
        <v>3333</v>
      </c>
      <c r="Q2299" t="s">
        <v>2953</v>
      </c>
      <c r="R2299" t="s">
        <v>3512</v>
      </c>
      <c r="S2299" t="s">
        <v>2954</v>
      </c>
      <c r="T2299" t="s">
        <v>3334</v>
      </c>
      <c r="U2299" t="s">
        <v>2861</v>
      </c>
      <c r="V2299" t="s">
        <v>2955</v>
      </c>
      <c r="W2299" t="s">
        <v>2956</v>
      </c>
      <c r="X2299" t="s">
        <v>2867</v>
      </c>
    </row>
    <row r="2300" spans="1:24" hidden="1" x14ac:dyDescent="0.25">
      <c r="A2300">
        <v>10326</v>
      </c>
      <c r="B2300">
        <v>50</v>
      </c>
      <c r="C2300" s="2">
        <v>86.01</v>
      </c>
      <c r="D2300" s="3">
        <v>5</v>
      </c>
      <c r="E2300" s="4">
        <f>Table1[[#This Row],[PRICEEACH]]*Table1[[#This Row],[QUANTITYORDERED]]</f>
        <v>4300.5</v>
      </c>
      <c r="F2300" s="1">
        <v>38302</v>
      </c>
      <c r="G2300" s="12" t="s">
        <v>2848</v>
      </c>
      <c r="H2300">
        <v>4</v>
      </c>
      <c r="I2300">
        <v>11</v>
      </c>
      <c r="J2300" s="3">
        <v>2004</v>
      </c>
      <c r="K2300" s="3" t="s">
        <v>3468</v>
      </c>
      <c r="L2300">
        <v>87</v>
      </c>
      <c r="M2300" t="s">
        <v>3222</v>
      </c>
      <c r="N2300" t="s">
        <v>2952</v>
      </c>
      <c r="O2300" s="10" t="s">
        <v>3332</v>
      </c>
      <c r="P2300" t="s">
        <v>3333</v>
      </c>
      <c r="Q2300" t="s">
        <v>2953</v>
      </c>
      <c r="R2300" t="s">
        <v>3512</v>
      </c>
      <c r="S2300" t="s">
        <v>2954</v>
      </c>
      <c r="T2300" t="s">
        <v>3334</v>
      </c>
      <c r="U2300" t="s">
        <v>2861</v>
      </c>
      <c r="V2300" t="s">
        <v>2955</v>
      </c>
      <c r="W2300" t="s">
        <v>2956</v>
      </c>
      <c r="X2300" t="s">
        <v>2867</v>
      </c>
    </row>
    <row r="2301" spans="1:24" hidden="1" x14ac:dyDescent="0.25">
      <c r="A2301">
        <v>10327</v>
      </c>
      <c r="B2301">
        <v>25</v>
      </c>
      <c r="C2301" s="2">
        <v>45.86</v>
      </c>
      <c r="D2301" s="3">
        <v>5</v>
      </c>
      <c r="E2301" s="4">
        <f>Table1[[#This Row],[PRICEEACH]]*Table1[[#This Row],[QUANTITYORDERED]]</f>
        <v>1146.5</v>
      </c>
      <c r="F2301" s="1">
        <v>38302</v>
      </c>
      <c r="G2301" s="12" t="s">
        <v>3084</v>
      </c>
      <c r="H2301">
        <v>4</v>
      </c>
      <c r="I2301">
        <v>11</v>
      </c>
      <c r="J2301" s="3">
        <v>2004</v>
      </c>
      <c r="K2301" s="3" t="s">
        <v>3207</v>
      </c>
      <c r="L2301">
        <v>86</v>
      </c>
      <c r="M2301" t="s">
        <v>3208</v>
      </c>
      <c r="N2301" t="s">
        <v>3383</v>
      </c>
      <c r="O2301" s="10" t="s">
        <v>3384</v>
      </c>
      <c r="P2301" t="s">
        <v>3385</v>
      </c>
      <c r="Q2301" t="s">
        <v>3036</v>
      </c>
      <c r="R2301" t="s">
        <v>3511</v>
      </c>
      <c r="S2301" t="s">
        <v>3037</v>
      </c>
      <c r="T2301">
        <v>1734</v>
      </c>
      <c r="U2301" t="s">
        <v>2861</v>
      </c>
      <c r="V2301" t="s">
        <v>3038</v>
      </c>
      <c r="W2301" t="s">
        <v>3039</v>
      </c>
      <c r="X2301" t="s">
        <v>2857</v>
      </c>
    </row>
    <row r="2302" spans="1:24" hidden="1" x14ac:dyDescent="0.25">
      <c r="A2302">
        <v>10327</v>
      </c>
      <c r="B2302">
        <v>20</v>
      </c>
      <c r="C2302" s="2">
        <v>100</v>
      </c>
      <c r="D2302" s="3">
        <v>7</v>
      </c>
      <c r="E2302" s="4">
        <f>Table1[[#This Row],[PRICEEACH]]*Table1[[#This Row],[QUANTITYORDERED]]</f>
        <v>2000</v>
      </c>
      <c r="F2302" s="1">
        <v>38302</v>
      </c>
      <c r="G2302" s="12" t="s">
        <v>3084</v>
      </c>
      <c r="H2302">
        <v>4</v>
      </c>
      <c r="I2302">
        <v>11</v>
      </c>
      <c r="J2302" s="3">
        <v>2004</v>
      </c>
      <c r="K2302" s="3" t="s">
        <v>3207</v>
      </c>
      <c r="L2302">
        <v>86</v>
      </c>
      <c r="M2302" t="s">
        <v>3270</v>
      </c>
      <c r="N2302" t="s">
        <v>3383</v>
      </c>
      <c r="O2302" s="10" t="s">
        <v>3384</v>
      </c>
      <c r="P2302" t="s">
        <v>3385</v>
      </c>
      <c r="Q2302" t="s">
        <v>3036</v>
      </c>
      <c r="R2302" t="s">
        <v>3511</v>
      </c>
      <c r="S2302" t="s">
        <v>3037</v>
      </c>
      <c r="T2302">
        <v>1734</v>
      </c>
      <c r="U2302" t="s">
        <v>2861</v>
      </c>
      <c r="V2302" t="s">
        <v>3038</v>
      </c>
      <c r="W2302" t="s">
        <v>3039</v>
      </c>
      <c r="X2302" t="s">
        <v>2867</v>
      </c>
    </row>
    <row r="2303" spans="1:24" hidden="1" x14ac:dyDescent="0.25">
      <c r="A2303">
        <v>10327</v>
      </c>
      <c r="B2303">
        <v>21</v>
      </c>
      <c r="C2303" s="2">
        <v>96.31</v>
      </c>
      <c r="D2303" s="3">
        <v>1</v>
      </c>
      <c r="E2303" s="4">
        <f>Table1[[#This Row],[PRICEEACH]]*Table1[[#This Row],[QUANTITYORDERED]]</f>
        <v>2022.51</v>
      </c>
      <c r="F2303" s="1">
        <v>38302</v>
      </c>
      <c r="G2303" s="12" t="s">
        <v>3084</v>
      </c>
      <c r="H2303">
        <v>4</v>
      </c>
      <c r="I2303">
        <v>11</v>
      </c>
      <c r="J2303" s="3">
        <v>2004</v>
      </c>
      <c r="K2303" s="3" t="s">
        <v>3207</v>
      </c>
      <c r="L2303">
        <v>72</v>
      </c>
      <c r="M2303" t="s">
        <v>3273</v>
      </c>
      <c r="N2303" t="s">
        <v>3383</v>
      </c>
      <c r="O2303" s="10" t="s">
        <v>3384</v>
      </c>
      <c r="P2303" t="s">
        <v>3385</v>
      </c>
      <c r="Q2303" t="s">
        <v>3036</v>
      </c>
      <c r="R2303" t="s">
        <v>3511</v>
      </c>
      <c r="S2303" t="s">
        <v>3037</v>
      </c>
      <c r="T2303">
        <v>1734</v>
      </c>
      <c r="U2303" t="s">
        <v>2861</v>
      </c>
      <c r="V2303" t="s">
        <v>3038</v>
      </c>
      <c r="W2303" t="s">
        <v>3039</v>
      </c>
      <c r="X2303" t="s">
        <v>2857</v>
      </c>
    </row>
    <row r="2304" spans="1:24" hidden="1" x14ac:dyDescent="0.25">
      <c r="A2304">
        <v>10327</v>
      </c>
      <c r="B2304">
        <v>25</v>
      </c>
      <c r="C2304" s="2">
        <v>100</v>
      </c>
      <c r="D2304" s="3">
        <v>6</v>
      </c>
      <c r="E2304" s="4">
        <f>Table1[[#This Row],[PRICEEACH]]*Table1[[#This Row],[QUANTITYORDERED]]</f>
        <v>2500</v>
      </c>
      <c r="F2304" s="1">
        <v>38302</v>
      </c>
      <c r="G2304" s="12" t="s">
        <v>3084</v>
      </c>
      <c r="H2304">
        <v>4</v>
      </c>
      <c r="I2304">
        <v>11</v>
      </c>
      <c r="J2304" s="3">
        <v>2004</v>
      </c>
      <c r="K2304" s="3" t="s">
        <v>3181</v>
      </c>
      <c r="L2304">
        <v>157</v>
      </c>
      <c r="M2304" t="s">
        <v>3182</v>
      </c>
      <c r="N2304" t="s">
        <v>3383</v>
      </c>
      <c r="O2304" s="10" t="s">
        <v>3384</v>
      </c>
      <c r="P2304" t="s">
        <v>3385</v>
      </c>
      <c r="Q2304" t="s">
        <v>3036</v>
      </c>
      <c r="R2304" t="s">
        <v>3511</v>
      </c>
      <c r="S2304" t="s">
        <v>3037</v>
      </c>
      <c r="T2304">
        <v>1734</v>
      </c>
      <c r="U2304" t="s">
        <v>2861</v>
      </c>
      <c r="V2304" t="s">
        <v>3038</v>
      </c>
      <c r="W2304" t="s">
        <v>3039</v>
      </c>
      <c r="X2304" t="s">
        <v>2857</v>
      </c>
    </row>
    <row r="2305" spans="1:24" hidden="1" x14ac:dyDescent="0.25">
      <c r="A2305">
        <v>10327</v>
      </c>
      <c r="B2305">
        <v>37</v>
      </c>
      <c r="C2305" s="2">
        <v>86.61</v>
      </c>
      <c r="D2305" s="3">
        <v>3</v>
      </c>
      <c r="E2305" s="4">
        <f>Table1[[#This Row],[PRICEEACH]]*Table1[[#This Row],[QUANTITYORDERED]]</f>
        <v>3204.57</v>
      </c>
      <c r="F2305" s="1">
        <v>38302</v>
      </c>
      <c r="G2305" s="12" t="s">
        <v>3084</v>
      </c>
      <c r="H2305">
        <v>4</v>
      </c>
      <c r="I2305">
        <v>11</v>
      </c>
      <c r="J2305" s="3">
        <v>2004</v>
      </c>
      <c r="K2305" s="3" t="s">
        <v>3207</v>
      </c>
      <c r="L2305">
        <v>99</v>
      </c>
      <c r="M2305" t="s">
        <v>3278</v>
      </c>
      <c r="N2305" t="s">
        <v>3383</v>
      </c>
      <c r="O2305" s="10" t="s">
        <v>3384</v>
      </c>
      <c r="P2305" t="s">
        <v>3385</v>
      </c>
      <c r="Q2305" t="s">
        <v>3036</v>
      </c>
      <c r="R2305" t="s">
        <v>3511</v>
      </c>
      <c r="S2305" t="s">
        <v>3037</v>
      </c>
      <c r="T2305">
        <v>1734</v>
      </c>
      <c r="U2305" t="s">
        <v>2861</v>
      </c>
      <c r="V2305" t="s">
        <v>3038</v>
      </c>
      <c r="W2305" t="s">
        <v>3039</v>
      </c>
      <c r="X2305" t="s">
        <v>2867</v>
      </c>
    </row>
    <row r="2306" spans="1:24" hidden="1" x14ac:dyDescent="0.25">
      <c r="A2306">
        <v>10327</v>
      </c>
      <c r="B2306">
        <v>37</v>
      </c>
      <c r="C2306" s="2">
        <v>86.74</v>
      </c>
      <c r="D2306" s="3">
        <v>4</v>
      </c>
      <c r="E2306" s="4">
        <f>Table1[[#This Row],[PRICEEACH]]*Table1[[#This Row],[QUANTITYORDERED]]</f>
        <v>3209.3799999999997</v>
      </c>
      <c r="F2306" s="1">
        <v>38302</v>
      </c>
      <c r="G2306" s="12" t="s">
        <v>3084</v>
      </c>
      <c r="H2306">
        <v>4</v>
      </c>
      <c r="I2306">
        <v>11</v>
      </c>
      <c r="J2306" s="3">
        <v>2004</v>
      </c>
      <c r="K2306" s="3" t="s">
        <v>3207</v>
      </c>
      <c r="L2306">
        <v>54</v>
      </c>
      <c r="M2306" t="s">
        <v>3281</v>
      </c>
      <c r="N2306" t="s">
        <v>3383</v>
      </c>
      <c r="O2306" s="10" t="s">
        <v>3384</v>
      </c>
      <c r="P2306" t="s">
        <v>3385</v>
      </c>
      <c r="Q2306" t="s">
        <v>3036</v>
      </c>
      <c r="R2306" t="s">
        <v>3511</v>
      </c>
      <c r="S2306" t="s">
        <v>3037</v>
      </c>
      <c r="T2306">
        <v>1734</v>
      </c>
      <c r="U2306" t="s">
        <v>2861</v>
      </c>
      <c r="V2306" t="s">
        <v>3038</v>
      </c>
      <c r="W2306" t="s">
        <v>3039</v>
      </c>
      <c r="X2306" t="s">
        <v>2867</v>
      </c>
    </row>
    <row r="2307" spans="1:24" hidden="1" x14ac:dyDescent="0.25">
      <c r="A2307">
        <v>10327</v>
      </c>
      <c r="B2307">
        <v>43</v>
      </c>
      <c r="C2307" s="2">
        <v>80</v>
      </c>
      <c r="D2307" s="3">
        <v>2</v>
      </c>
      <c r="E2307" s="4">
        <f>Table1[[#This Row],[PRICEEACH]]*Table1[[#This Row],[QUANTITYORDERED]]</f>
        <v>3440</v>
      </c>
      <c r="F2307" s="1">
        <v>38302</v>
      </c>
      <c r="G2307" s="12" t="s">
        <v>3084</v>
      </c>
      <c r="H2307">
        <v>4</v>
      </c>
      <c r="I2307">
        <v>11</v>
      </c>
      <c r="J2307" s="3">
        <v>2004</v>
      </c>
      <c r="K2307" s="3" t="s">
        <v>3207</v>
      </c>
      <c r="L2307">
        <v>100</v>
      </c>
      <c r="M2307" t="s">
        <v>3277</v>
      </c>
      <c r="N2307" t="s">
        <v>3383</v>
      </c>
      <c r="O2307" s="10" t="s">
        <v>3384</v>
      </c>
      <c r="P2307" t="s">
        <v>3385</v>
      </c>
      <c r="Q2307" t="s">
        <v>3036</v>
      </c>
      <c r="R2307" t="s">
        <v>3511</v>
      </c>
      <c r="S2307" t="s">
        <v>3037</v>
      </c>
      <c r="T2307">
        <v>1734</v>
      </c>
      <c r="U2307" t="s">
        <v>2861</v>
      </c>
      <c r="V2307" t="s">
        <v>3038</v>
      </c>
      <c r="W2307" t="s">
        <v>3039</v>
      </c>
      <c r="X2307" t="s">
        <v>2867</v>
      </c>
    </row>
    <row r="2308" spans="1:24" hidden="1" x14ac:dyDescent="0.25">
      <c r="A2308">
        <v>10327</v>
      </c>
      <c r="B2308">
        <v>45</v>
      </c>
      <c r="C2308" s="2">
        <v>100</v>
      </c>
      <c r="D2308" s="3">
        <v>8</v>
      </c>
      <c r="E2308" s="4">
        <f>Table1[[#This Row],[PRICEEACH]]*Table1[[#This Row],[QUANTITYORDERED]]</f>
        <v>4500</v>
      </c>
      <c r="F2308" s="1">
        <v>38302</v>
      </c>
      <c r="G2308" s="12" t="s">
        <v>3084</v>
      </c>
      <c r="H2308">
        <v>4</v>
      </c>
      <c r="I2308">
        <v>11</v>
      </c>
      <c r="J2308" s="3">
        <v>2004</v>
      </c>
      <c r="K2308" s="3" t="s">
        <v>3181</v>
      </c>
      <c r="L2308">
        <v>84</v>
      </c>
      <c r="M2308" t="s">
        <v>3201</v>
      </c>
      <c r="N2308" t="s">
        <v>3383</v>
      </c>
      <c r="O2308" s="10" t="s">
        <v>3384</v>
      </c>
      <c r="P2308" t="s">
        <v>3385</v>
      </c>
      <c r="Q2308" t="s">
        <v>3036</v>
      </c>
      <c r="R2308" t="s">
        <v>3511</v>
      </c>
      <c r="S2308" t="s">
        <v>3037</v>
      </c>
      <c r="T2308">
        <v>1734</v>
      </c>
      <c r="U2308" t="s">
        <v>2861</v>
      </c>
      <c r="V2308" t="s">
        <v>3038</v>
      </c>
      <c r="W2308" t="s">
        <v>3039</v>
      </c>
      <c r="X2308" t="s">
        <v>2867</v>
      </c>
    </row>
    <row r="2309" spans="1:24" hidden="1" x14ac:dyDescent="0.25">
      <c r="A2309">
        <v>10328</v>
      </c>
      <c r="B2309">
        <v>20</v>
      </c>
      <c r="C2309" s="2">
        <v>72.98</v>
      </c>
      <c r="D2309" s="3">
        <v>2</v>
      </c>
      <c r="E2309" s="4">
        <f>Table1[[#This Row],[PRICEEACH]]*Table1[[#This Row],[QUANTITYORDERED]]</f>
        <v>1459.6000000000001</v>
      </c>
      <c r="F2309" s="1">
        <v>38302</v>
      </c>
      <c r="G2309" s="12" t="s">
        <v>2848</v>
      </c>
      <c r="H2309">
        <v>4</v>
      </c>
      <c r="I2309">
        <v>11</v>
      </c>
      <c r="J2309" s="3">
        <v>2004</v>
      </c>
      <c r="K2309" s="3" t="s">
        <v>3468</v>
      </c>
      <c r="L2309">
        <v>65</v>
      </c>
      <c r="M2309" t="s">
        <v>3246</v>
      </c>
      <c r="N2309" t="s">
        <v>3469</v>
      </c>
      <c r="O2309" s="10" t="s">
        <v>3172</v>
      </c>
      <c r="P2309" t="s">
        <v>3470</v>
      </c>
      <c r="Q2309" t="s">
        <v>3173</v>
      </c>
      <c r="R2309" t="s">
        <v>3492</v>
      </c>
      <c r="S2309" t="s">
        <v>3001</v>
      </c>
      <c r="T2309">
        <v>24100</v>
      </c>
      <c r="U2309" t="s">
        <v>2861</v>
      </c>
      <c r="V2309" t="s">
        <v>3171</v>
      </c>
      <c r="W2309" t="s">
        <v>3174</v>
      </c>
      <c r="X2309" t="s">
        <v>2857</v>
      </c>
    </row>
    <row r="2310" spans="1:24" hidden="1" x14ac:dyDescent="0.25">
      <c r="A2310">
        <v>10328</v>
      </c>
      <c r="B2310">
        <v>34</v>
      </c>
      <c r="C2310" s="2">
        <v>51.93</v>
      </c>
      <c r="D2310" s="3">
        <v>7</v>
      </c>
      <c r="E2310" s="4">
        <f>Table1[[#This Row],[PRICEEACH]]*Table1[[#This Row],[QUANTITYORDERED]]</f>
        <v>1765.62</v>
      </c>
      <c r="F2310" s="1">
        <v>38302</v>
      </c>
      <c r="G2310" s="12" t="s">
        <v>2848</v>
      </c>
      <c r="H2310">
        <v>4</v>
      </c>
      <c r="I2310">
        <v>11</v>
      </c>
      <c r="J2310" s="3">
        <v>2004</v>
      </c>
      <c r="K2310" s="3" t="s">
        <v>3468</v>
      </c>
      <c r="L2310">
        <v>43</v>
      </c>
      <c r="M2310" t="s">
        <v>3264</v>
      </c>
      <c r="N2310" t="s">
        <v>3469</v>
      </c>
      <c r="O2310" s="10" t="s">
        <v>3172</v>
      </c>
      <c r="P2310" t="s">
        <v>3470</v>
      </c>
      <c r="Q2310" t="s">
        <v>3173</v>
      </c>
      <c r="R2310" t="s">
        <v>3492</v>
      </c>
      <c r="S2310" t="s">
        <v>3001</v>
      </c>
      <c r="T2310">
        <v>24100</v>
      </c>
      <c r="U2310" t="s">
        <v>2861</v>
      </c>
      <c r="V2310" t="s">
        <v>3171</v>
      </c>
      <c r="W2310" t="s">
        <v>3174</v>
      </c>
      <c r="X2310" t="s">
        <v>2857</v>
      </c>
    </row>
    <row r="2311" spans="1:24" hidden="1" x14ac:dyDescent="0.25">
      <c r="A2311">
        <v>10328</v>
      </c>
      <c r="B2311">
        <v>24</v>
      </c>
      <c r="C2311" s="2">
        <v>81.17</v>
      </c>
      <c r="D2311" s="3">
        <v>5</v>
      </c>
      <c r="E2311" s="4">
        <f>Table1[[#This Row],[PRICEEACH]]*Table1[[#This Row],[QUANTITYORDERED]]</f>
        <v>1948.08</v>
      </c>
      <c r="F2311" s="1">
        <v>38302</v>
      </c>
      <c r="G2311" s="12" t="s">
        <v>2848</v>
      </c>
      <c r="H2311">
        <v>4</v>
      </c>
      <c r="I2311">
        <v>11</v>
      </c>
      <c r="J2311" s="3">
        <v>2004</v>
      </c>
      <c r="K2311" s="3" t="s">
        <v>3468</v>
      </c>
      <c r="L2311">
        <v>68</v>
      </c>
      <c r="M2311" t="s">
        <v>3262</v>
      </c>
      <c r="N2311" t="s">
        <v>3469</v>
      </c>
      <c r="O2311" s="10" t="s">
        <v>3172</v>
      </c>
      <c r="P2311" t="s">
        <v>3470</v>
      </c>
      <c r="Q2311" t="s">
        <v>3173</v>
      </c>
      <c r="R2311" t="s">
        <v>3492</v>
      </c>
      <c r="S2311" t="s">
        <v>3001</v>
      </c>
      <c r="T2311">
        <v>24100</v>
      </c>
      <c r="U2311" t="s">
        <v>2861</v>
      </c>
      <c r="V2311" t="s">
        <v>3171</v>
      </c>
      <c r="W2311" t="s">
        <v>3174</v>
      </c>
      <c r="X2311" t="s">
        <v>2857</v>
      </c>
    </row>
    <row r="2312" spans="1:24" hidden="1" x14ac:dyDescent="0.25">
      <c r="A2312">
        <v>10328</v>
      </c>
      <c r="B2312">
        <v>33</v>
      </c>
      <c r="C2312" s="2">
        <v>64</v>
      </c>
      <c r="D2312" s="3">
        <v>13</v>
      </c>
      <c r="E2312" s="4">
        <f>Table1[[#This Row],[PRICEEACH]]*Table1[[#This Row],[QUANTITYORDERED]]</f>
        <v>2112</v>
      </c>
      <c r="F2312" s="1">
        <v>38302</v>
      </c>
      <c r="G2312" s="12" t="s">
        <v>2848</v>
      </c>
      <c r="H2312">
        <v>4</v>
      </c>
      <c r="I2312">
        <v>11</v>
      </c>
      <c r="J2312" s="3">
        <v>2004</v>
      </c>
      <c r="K2312" s="3" t="s">
        <v>3181</v>
      </c>
      <c r="L2312">
        <v>80</v>
      </c>
      <c r="M2312" t="s">
        <v>3276</v>
      </c>
      <c r="N2312" t="s">
        <v>3469</v>
      </c>
      <c r="O2312" s="10" t="s">
        <v>3172</v>
      </c>
      <c r="P2312" t="s">
        <v>3470</v>
      </c>
      <c r="Q2312" t="s">
        <v>3173</v>
      </c>
      <c r="R2312" t="s">
        <v>3492</v>
      </c>
      <c r="S2312" t="s">
        <v>3001</v>
      </c>
      <c r="T2312">
        <v>24100</v>
      </c>
      <c r="U2312" t="s">
        <v>2861</v>
      </c>
      <c r="V2312" t="s">
        <v>3171</v>
      </c>
      <c r="W2312" t="s">
        <v>3174</v>
      </c>
      <c r="X2312" t="s">
        <v>2857</v>
      </c>
    </row>
    <row r="2313" spans="1:24" hidden="1" x14ac:dyDescent="0.25">
      <c r="A2313">
        <v>10328</v>
      </c>
      <c r="B2313">
        <v>43</v>
      </c>
      <c r="C2313" s="2">
        <v>60.86</v>
      </c>
      <c r="D2313" s="3">
        <v>4</v>
      </c>
      <c r="E2313" s="4">
        <f>Table1[[#This Row],[PRICEEACH]]*Table1[[#This Row],[QUANTITYORDERED]]</f>
        <v>2616.98</v>
      </c>
      <c r="F2313" s="1">
        <v>38302</v>
      </c>
      <c r="G2313" s="12" t="s">
        <v>2848</v>
      </c>
      <c r="H2313">
        <v>4</v>
      </c>
      <c r="I2313">
        <v>11</v>
      </c>
      <c r="J2313" s="3">
        <v>2004</v>
      </c>
      <c r="K2313" s="3" t="s">
        <v>3181</v>
      </c>
      <c r="L2313">
        <v>72</v>
      </c>
      <c r="M2313" t="s">
        <v>3254</v>
      </c>
      <c r="N2313" t="s">
        <v>3469</v>
      </c>
      <c r="O2313" s="10" t="s">
        <v>3172</v>
      </c>
      <c r="P2313" t="s">
        <v>3470</v>
      </c>
      <c r="Q2313" t="s">
        <v>3173</v>
      </c>
      <c r="R2313" t="s">
        <v>3492</v>
      </c>
      <c r="S2313" t="s">
        <v>3001</v>
      </c>
      <c r="T2313">
        <v>24100</v>
      </c>
      <c r="U2313" t="s">
        <v>2861</v>
      </c>
      <c r="V2313" t="s">
        <v>3171</v>
      </c>
      <c r="W2313" t="s">
        <v>3174</v>
      </c>
      <c r="X2313" t="s">
        <v>2857</v>
      </c>
    </row>
    <row r="2314" spans="1:24" hidden="1" x14ac:dyDescent="0.25">
      <c r="A2314">
        <v>10328</v>
      </c>
      <c r="B2314">
        <v>35</v>
      </c>
      <c r="C2314" s="2">
        <v>76.430000000000007</v>
      </c>
      <c r="D2314" s="3">
        <v>3</v>
      </c>
      <c r="E2314" s="4">
        <f>Table1[[#This Row],[PRICEEACH]]*Table1[[#This Row],[QUANTITYORDERED]]</f>
        <v>2675.05</v>
      </c>
      <c r="F2314" s="1">
        <v>38302</v>
      </c>
      <c r="G2314" s="12" t="s">
        <v>2848</v>
      </c>
      <c r="H2314">
        <v>4</v>
      </c>
      <c r="I2314">
        <v>11</v>
      </c>
      <c r="J2314" s="3">
        <v>2004</v>
      </c>
      <c r="K2314" s="3" t="s">
        <v>3181</v>
      </c>
      <c r="L2314">
        <v>68</v>
      </c>
      <c r="M2314" t="s">
        <v>3250</v>
      </c>
      <c r="N2314" t="s">
        <v>3469</v>
      </c>
      <c r="O2314" s="10" t="s">
        <v>3172</v>
      </c>
      <c r="P2314" t="s">
        <v>3470</v>
      </c>
      <c r="Q2314" t="s">
        <v>3173</v>
      </c>
      <c r="R2314" t="s">
        <v>3492</v>
      </c>
      <c r="S2314" t="s">
        <v>3001</v>
      </c>
      <c r="T2314">
        <v>24100</v>
      </c>
      <c r="U2314" t="s">
        <v>2861</v>
      </c>
      <c r="V2314" t="s">
        <v>3171</v>
      </c>
      <c r="W2314" t="s">
        <v>3174</v>
      </c>
      <c r="X2314" t="s">
        <v>2857</v>
      </c>
    </row>
    <row r="2315" spans="1:24" hidden="1" x14ac:dyDescent="0.25">
      <c r="A2315">
        <v>10328</v>
      </c>
      <c r="B2315">
        <v>27</v>
      </c>
      <c r="C2315" s="2">
        <v>100</v>
      </c>
      <c r="D2315" s="3">
        <v>8</v>
      </c>
      <c r="E2315" s="4">
        <f>Table1[[#This Row],[PRICEEACH]]*Table1[[#This Row],[QUANTITYORDERED]]</f>
        <v>2700</v>
      </c>
      <c r="F2315" s="1">
        <v>38302</v>
      </c>
      <c r="G2315" s="12" t="s">
        <v>2848</v>
      </c>
      <c r="H2315">
        <v>4</v>
      </c>
      <c r="I2315">
        <v>11</v>
      </c>
      <c r="J2315" s="3">
        <v>2004</v>
      </c>
      <c r="K2315" s="3" t="s">
        <v>3181</v>
      </c>
      <c r="L2315">
        <v>91</v>
      </c>
      <c r="M2315" t="s">
        <v>3269</v>
      </c>
      <c r="N2315" t="s">
        <v>3469</v>
      </c>
      <c r="O2315" s="10" t="s">
        <v>3172</v>
      </c>
      <c r="P2315" t="s">
        <v>3470</v>
      </c>
      <c r="Q2315" t="s">
        <v>3173</v>
      </c>
      <c r="R2315" t="s">
        <v>3492</v>
      </c>
      <c r="S2315" t="s">
        <v>3001</v>
      </c>
      <c r="T2315">
        <v>24100</v>
      </c>
      <c r="U2315" t="s">
        <v>2861</v>
      </c>
      <c r="V2315" t="s">
        <v>3171</v>
      </c>
      <c r="W2315" t="s">
        <v>3174</v>
      </c>
      <c r="X2315" t="s">
        <v>2857</v>
      </c>
    </row>
    <row r="2316" spans="1:24" hidden="1" x14ac:dyDescent="0.25">
      <c r="A2316">
        <v>10328</v>
      </c>
      <c r="B2316">
        <v>48</v>
      </c>
      <c r="C2316" s="2">
        <v>58.92</v>
      </c>
      <c r="D2316" s="3">
        <v>1</v>
      </c>
      <c r="E2316" s="4">
        <f>Table1[[#This Row],[PRICEEACH]]*Table1[[#This Row],[QUANTITYORDERED]]</f>
        <v>2828.16</v>
      </c>
      <c r="F2316" s="1">
        <v>38302</v>
      </c>
      <c r="G2316" s="12" t="s">
        <v>2848</v>
      </c>
      <c r="H2316">
        <v>4</v>
      </c>
      <c r="I2316">
        <v>11</v>
      </c>
      <c r="J2316" s="3">
        <v>2004</v>
      </c>
      <c r="K2316" s="3" t="s">
        <v>3181</v>
      </c>
      <c r="L2316">
        <v>68</v>
      </c>
      <c r="M2316" t="s">
        <v>3240</v>
      </c>
      <c r="N2316" t="s">
        <v>3469</v>
      </c>
      <c r="O2316" s="10" t="s">
        <v>3172</v>
      </c>
      <c r="P2316" t="s">
        <v>3470</v>
      </c>
      <c r="Q2316" t="s">
        <v>3173</v>
      </c>
      <c r="R2316" t="s">
        <v>3492</v>
      </c>
      <c r="S2316" t="s">
        <v>3001</v>
      </c>
      <c r="T2316">
        <v>24100</v>
      </c>
      <c r="U2316" t="s">
        <v>2861</v>
      </c>
      <c r="V2316" t="s">
        <v>3171</v>
      </c>
      <c r="W2316" t="s">
        <v>3174</v>
      </c>
      <c r="X2316" t="s">
        <v>2857</v>
      </c>
    </row>
    <row r="2317" spans="1:24" hidden="1" x14ac:dyDescent="0.25">
      <c r="A2317">
        <v>10328</v>
      </c>
      <c r="B2317">
        <v>33</v>
      </c>
      <c r="C2317" s="2">
        <v>100</v>
      </c>
      <c r="D2317" s="3">
        <v>11</v>
      </c>
      <c r="E2317" s="4">
        <f>Table1[[#This Row],[PRICEEACH]]*Table1[[#This Row],[QUANTITYORDERED]]</f>
        <v>3300</v>
      </c>
      <c r="F2317" s="1">
        <v>38302</v>
      </c>
      <c r="G2317" s="12" t="s">
        <v>2848</v>
      </c>
      <c r="H2317">
        <v>4</v>
      </c>
      <c r="I2317">
        <v>11</v>
      </c>
      <c r="J2317" s="3">
        <v>2004</v>
      </c>
      <c r="K2317" s="3" t="s">
        <v>3181</v>
      </c>
      <c r="L2317">
        <v>118</v>
      </c>
      <c r="M2317" t="s">
        <v>3275</v>
      </c>
      <c r="N2317" t="s">
        <v>3469</v>
      </c>
      <c r="O2317" s="10" t="s">
        <v>3172</v>
      </c>
      <c r="P2317" t="s">
        <v>3470</v>
      </c>
      <c r="Q2317" t="s">
        <v>3173</v>
      </c>
      <c r="R2317" t="s">
        <v>3492</v>
      </c>
      <c r="S2317" t="s">
        <v>3001</v>
      </c>
      <c r="T2317">
        <v>24100</v>
      </c>
      <c r="U2317" t="s">
        <v>2861</v>
      </c>
      <c r="V2317" t="s">
        <v>3171</v>
      </c>
      <c r="W2317" t="s">
        <v>3174</v>
      </c>
      <c r="X2317" t="s">
        <v>2867</v>
      </c>
    </row>
    <row r="2318" spans="1:24" hidden="1" x14ac:dyDescent="0.25">
      <c r="A2318">
        <v>10328</v>
      </c>
      <c r="B2318">
        <v>39</v>
      </c>
      <c r="C2318" s="2">
        <v>85.87</v>
      </c>
      <c r="D2318" s="3">
        <v>12</v>
      </c>
      <c r="E2318" s="4">
        <f>Table1[[#This Row],[PRICEEACH]]*Table1[[#This Row],[QUANTITYORDERED]]</f>
        <v>3348.9300000000003</v>
      </c>
      <c r="F2318" s="1">
        <v>38302</v>
      </c>
      <c r="G2318" s="12" t="s">
        <v>2848</v>
      </c>
      <c r="H2318">
        <v>4</v>
      </c>
      <c r="I2318">
        <v>11</v>
      </c>
      <c r="J2318" s="3">
        <v>2004</v>
      </c>
      <c r="K2318" s="3" t="s">
        <v>3181</v>
      </c>
      <c r="L2318">
        <v>74</v>
      </c>
      <c r="M2318" t="s">
        <v>3279</v>
      </c>
      <c r="N2318" t="s">
        <v>3469</v>
      </c>
      <c r="O2318" s="10" t="s">
        <v>3172</v>
      </c>
      <c r="P2318" t="s">
        <v>3470</v>
      </c>
      <c r="Q2318" t="s">
        <v>3173</v>
      </c>
      <c r="R2318" t="s">
        <v>3492</v>
      </c>
      <c r="S2318" t="s">
        <v>3001</v>
      </c>
      <c r="T2318">
        <v>24100</v>
      </c>
      <c r="U2318" t="s">
        <v>2861</v>
      </c>
      <c r="V2318" t="s">
        <v>3171</v>
      </c>
      <c r="W2318" t="s">
        <v>3174</v>
      </c>
      <c r="X2318" t="s">
        <v>2867</v>
      </c>
    </row>
    <row r="2319" spans="1:24" hidden="1" x14ac:dyDescent="0.25">
      <c r="A2319">
        <v>10328</v>
      </c>
      <c r="B2319">
        <v>34</v>
      </c>
      <c r="C2319" s="2">
        <v>100</v>
      </c>
      <c r="D2319" s="3">
        <v>6</v>
      </c>
      <c r="E2319" s="4">
        <f>Table1[[#This Row],[PRICEEACH]]*Table1[[#This Row],[QUANTITYORDERED]]</f>
        <v>3400</v>
      </c>
      <c r="F2319" s="1">
        <v>38302</v>
      </c>
      <c r="G2319" s="12" t="s">
        <v>2848</v>
      </c>
      <c r="H2319">
        <v>4</v>
      </c>
      <c r="I2319">
        <v>11</v>
      </c>
      <c r="J2319" s="3">
        <v>2004</v>
      </c>
      <c r="K2319" s="3" t="s">
        <v>3468</v>
      </c>
      <c r="L2319">
        <v>105</v>
      </c>
      <c r="M2319" t="s">
        <v>3219</v>
      </c>
      <c r="N2319" t="s">
        <v>3469</v>
      </c>
      <c r="O2319" s="10" t="s">
        <v>3172</v>
      </c>
      <c r="P2319" t="s">
        <v>3470</v>
      </c>
      <c r="Q2319" t="s">
        <v>3173</v>
      </c>
      <c r="R2319" t="s">
        <v>3492</v>
      </c>
      <c r="S2319" t="s">
        <v>3001</v>
      </c>
      <c r="T2319">
        <v>24100</v>
      </c>
      <c r="U2319" t="s">
        <v>2861</v>
      </c>
      <c r="V2319" t="s">
        <v>3171</v>
      </c>
      <c r="W2319" t="s">
        <v>3174</v>
      </c>
      <c r="X2319" t="s">
        <v>2867</v>
      </c>
    </row>
    <row r="2320" spans="1:24" hidden="1" x14ac:dyDescent="0.25">
      <c r="A2320">
        <v>10328</v>
      </c>
      <c r="B2320">
        <v>37</v>
      </c>
      <c r="C2320" s="2">
        <v>100</v>
      </c>
      <c r="D2320" s="3">
        <v>10</v>
      </c>
      <c r="E2320" s="4">
        <f>Table1[[#This Row],[PRICEEACH]]*Table1[[#This Row],[QUANTITYORDERED]]</f>
        <v>3700</v>
      </c>
      <c r="F2320" s="1">
        <v>38302</v>
      </c>
      <c r="G2320" s="12" t="s">
        <v>2848</v>
      </c>
      <c r="H2320">
        <v>4</v>
      </c>
      <c r="I2320">
        <v>11</v>
      </c>
      <c r="J2320" s="3">
        <v>2004</v>
      </c>
      <c r="K2320" s="3" t="s">
        <v>3181</v>
      </c>
      <c r="L2320">
        <v>99</v>
      </c>
      <c r="M2320" t="s">
        <v>3272</v>
      </c>
      <c r="N2320" t="s">
        <v>3469</v>
      </c>
      <c r="O2320" s="10" t="s">
        <v>3172</v>
      </c>
      <c r="P2320" t="s">
        <v>3470</v>
      </c>
      <c r="Q2320" t="s">
        <v>3173</v>
      </c>
      <c r="R2320" t="s">
        <v>3492</v>
      </c>
      <c r="S2320" t="s">
        <v>3001</v>
      </c>
      <c r="T2320">
        <v>24100</v>
      </c>
      <c r="U2320" t="s">
        <v>2861</v>
      </c>
      <c r="V2320" t="s">
        <v>3171</v>
      </c>
      <c r="W2320" t="s">
        <v>3174</v>
      </c>
      <c r="X2320" t="s">
        <v>2867</v>
      </c>
    </row>
    <row r="2321" spans="1:24" hidden="1" x14ac:dyDescent="0.25">
      <c r="A2321">
        <v>10328</v>
      </c>
      <c r="B2321">
        <v>41</v>
      </c>
      <c r="C2321" s="2">
        <v>100</v>
      </c>
      <c r="D2321" s="3">
        <v>9</v>
      </c>
      <c r="E2321" s="4">
        <f>Table1[[#This Row],[PRICEEACH]]*Table1[[#This Row],[QUANTITYORDERED]]</f>
        <v>4100</v>
      </c>
      <c r="F2321" s="1">
        <v>38302</v>
      </c>
      <c r="G2321" s="12" t="s">
        <v>2848</v>
      </c>
      <c r="H2321">
        <v>4</v>
      </c>
      <c r="I2321">
        <v>11</v>
      </c>
      <c r="J2321" s="3">
        <v>2004</v>
      </c>
      <c r="K2321" s="3" t="s">
        <v>3207</v>
      </c>
      <c r="L2321">
        <v>90</v>
      </c>
      <c r="M2321" t="s">
        <v>3271</v>
      </c>
      <c r="N2321" t="s">
        <v>3469</v>
      </c>
      <c r="O2321" s="10" t="s">
        <v>3172</v>
      </c>
      <c r="P2321" t="s">
        <v>3470</v>
      </c>
      <c r="Q2321" t="s">
        <v>3173</v>
      </c>
      <c r="R2321" t="s">
        <v>3492</v>
      </c>
      <c r="S2321" t="s">
        <v>3001</v>
      </c>
      <c r="T2321">
        <v>24100</v>
      </c>
      <c r="U2321" t="s">
        <v>2861</v>
      </c>
      <c r="V2321" t="s">
        <v>3171</v>
      </c>
      <c r="W2321" t="s">
        <v>3174</v>
      </c>
      <c r="X2321" t="s">
        <v>2867</v>
      </c>
    </row>
    <row r="2322" spans="1:24" hidden="1" x14ac:dyDescent="0.25">
      <c r="A2322">
        <v>10328</v>
      </c>
      <c r="B2322">
        <v>47</v>
      </c>
      <c r="C2322" s="2">
        <v>87.54</v>
      </c>
      <c r="D2322" s="3">
        <v>14</v>
      </c>
      <c r="E2322" s="4">
        <f>Table1[[#This Row],[PRICEEACH]]*Table1[[#This Row],[QUANTITYORDERED]]</f>
        <v>4114.38</v>
      </c>
      <c r="F2322" s="1">
        <v>38302</v>
      </c>
      <c r="G2322" s="12" t="s">
        <v>2848</v>
      </c>
      <c r="H2322">
        <v>4</v>
      </c>
      <c r="I2322">
        <v>11</v>
      </c>
      <c r="J2322" s="3">
        <v>2004</v>
      </c>
      <c r="K2322" s="3" t="s">
        <v>3181</v>
      </c>
      <c r="L2322">
        <v>109</v>
      </c>
      <c r="M2322" t="s">
        <v>3231</v>
      </c>
      <c r="N2322" t="s">
        <v>3469</v>
      </c>
      <c r="O2322" s="10" t="s">
        <v>3172</v>
      </c>
      <c r="P2322" t="s">
        <v>3470</v>
      </c>
      <c r="Q2322" t="s">
        <v>3173</v>
      </c>
      <c r="R2322" t="s">
        <v>3492</v>
      </c>
      <c r="S2322" t="s">
        <v>3001</v>
      </c>
      <c r="T2322">
        <v>24100</v>
      </c>
      <c r="U2322" t="s">
        <v>2861</v>
      </c>
      <c r="V2322" t="s">
        <v>3171</v>
      </c>
      <c r="W2322" t="s">
        <v>3174</v>
      </c>
      <c r="X2322" t="s">
        <v>2867</v>
      </c>
    </row>
    <row r="2323" spans="1:24" hidden="1" x14ac:dyDescent="0.25">
      <c r="A2323">
        <v>10183</v>
      </c>
      <c r="B2323">
        <v>40</v>
      </c>
      <c r="C2323" s="2">
        <v>49.3</v>
      </c>
      <c r="D2323" s="3">
        <v>6</v>
      </c>
      <c r="E2323" s="4">
        <f>Table1[[#This Row],[PRICEEACH]]*Table1[[#This Row],[QUANTITYORDERED]]</f>
        <v>1972</v>
      </c>
      <c r="F2323" s="1">
        <v>37936</v>
      </c>
      <c r="G2323" s="12" t="s">
        <v>2848</v>
      </c>
      <c r="H2323">
        <v>4</v>
      </c>
      <c r="I2323">
        <v>11</v>
      </c>
      <c r="J2323" s="3">
        <v>2003</v>
      </c>
      <c r="K2323" s="3" t="s">
        <v>3468</v>
      </c>
      <c r="L2323">
        <v>50</v>
      </c>
      <c r="M2323" t="s">
        <v>3224</v>
      </c>
      <c r="N2323" t="s">
        <v>2974</v>
      </c>
      <c r="O2323" s="10">
        <v>2155554695</v>
      </c>
      <c r="P2323" t="s">
        <v>3340</v>
      </c>
      <c r="Q2323" t="s">
        <v>2975</v>
      </c>
      <c r="R2323" t="s">
        <v>2924</v>
      </c>
      <c r="S2323" t="s">
        <v>2853</v>
      </c>
      <c r="T2323">
        <v>71270</v>
      </c>
      <c r="U2323" t="s">
        <v>2854</v>
      </c>
      <c r="V2323" t="s">
        <v>2976</v>
      </c>
      <c r="W2323" t="s">
        <v>2977</v>
      </c>
      <c r="X2323" t="s">
        <v>2857</v>
      </c>
    </row>
    <row r="2324" spans="1:24" hidden="1" x14ac:dyDescent="0.25">
      <c r="A2324">
        <v>10183</v>
      </c>
      <c r="B2324">
        <v>23</v>
      </c>
      <c r="C2324" s="2">
        <v>86.99</v>
      </c>
      <c r="D2324" s="3">
        <v>3</v>
      </c>
      <c r="E2324" s="4">
        <f>Table1[[#This Row],[PRICEEACH]]*Table1[[#This Row],[QUANTITYORDERED]]</f>
        <v>2000.77</v>
      </c>
      <c r="F2324" s="1">
        <v>37936</v>
      </c>
      <c r="G2324" s="12" t="s">
        <v>2848</v>
      </c>
      <c r="H2324">
        <v>4</v>
      </c>
      <c r="I2324">
        <v>11</v>
      </c>
      <c r="J2324" s="3">
        <v>2003</v>
      </c>
      <c r="K2324" s="3" t="s">
        <v>3331</v>
      </c>
      <c r="L2324">
        <v>101</v>
      </c>
      <c r="M2324" t="s">
        <v>3274</v>
      </c>
      <c r="N2324" t="s">
        <v>2974</v>
      </c>
      <c r="O2324" s="10">
        <v>2155554695</v>
      </c>
      <c r="P2324" t="s">
        <v>3340</v>
      </c>
      <c r="Q2324" t="s">
        <v>2975</v>
      </c>
      <c r="R2324" t="s">
        <v>2924</v>
      </c>
      <c r="S2324" t="s">
        <v>2853</v>
      </c>
      <c r="T2324">
        <v>71270</v>
      </c>
      <c r="U2324" t="s">
        <v>2854</v>
      </c>
      <c r="V2324" t="s">
        <v>2976</v>
      </c>
      <c r="W2324" t="s">
        <v>2977</v>
      </c>
      <c r="X2324" t="s">
        <v>2857</v>
      </c>
    </row>
    <row r="2325" spans="1:24" hidden="1" x14ac:dyDescent="0.25">
      <c r="A2325">
        <v>10183</v>
      </c>
      <c r="B2325">
        <v>21</v>
      </c>
      <c r="C2325" s="2">
        <v>96.84</v>
      </c>
      <c r="D2325" s="3">
        <v>7</v>
      </c>
      <c r="E2325" s="4">
        <f>Table1[[#This Row],[PRICEEACH]]*Table1[[#This Row],[QUANTITYORDERED]]</f>
        <v>2033.64</v>
      </c>
      <c r="F2325" s="1">
        <v>37936</v>
      </c>
      <c r="G2325" s="12" t="s">
        <v>2848</v>
      </c>
      <c r="H2325">
        <v>4</v>
      </c>
      <c r="I2325">
        <v>11</v>
      </c>
      <c r="J2325" s="3">
        <v>2003</v>
      </c>
      <c r="K2325" s="3" t="s">
        <v>3454</v>
      </c>
      <c r="L2325">
        <v>116</v>
      </c>
      <c r="M2325" t="s">
        <v>3162</v>
      </c>
      <c r="N2325" t="s">
        <v>2974</v>
      </c>
      <c r="O2325" s="10">
        <v>2155554695</v>
      </c>
      <c r="P2325" t="s">
        <v>3340</v>
      </c>
      <c r="Q2325" t="s">
        <v>2975</v>
      </c>
      <c r="R2325" t="s">
        <v>2924</v>
      </c>
      <c r="S2325" t="s">
        <v>2853</v>
      </c>
      <c r="T2325">
        <v>71270</v>
      </c>
      <c r="U2325" t="s">
        <v>2854</v>
      </c>
      <c r="V2325" t="s">
        <v>2976</v>
      </c>
      <c r="W2325" t="s">
        <v>2977</v>
      </c>
      <c r="X2325" t="s">
        <v>2857</v>
      </c>
    </row>
    <row r="2326" spans="1:24" hidden="1" x14ac:dyDescent="0.25">
      <c r="A2326">
        <v>10183</v>
      </c>
      <c r="B2326">
        <v>21</v>
      </c>
      <c r="C2326" s="2">
        <v>100</v>
      </c>
      <c r="D2326" s="3">
        <v>2</v>
      </c>
      <c r="E2326" s="4">
        <f>Table1[[#This Row],[PRICEEACH]]*Table1[[#This Row],[QUANTITYORDERED]]</f>
        <v>2100</v>
      </c>
      <c r="F2326" s="1">
        <v>37936</v>
      </c>
      <c r="G2326" s="12" t="s">
        <v>2848</v>
      </c>
      <c r="H2326">
        <v>4</v>
      </c>
      <c r="I2326">
        <v>11</v>
      </c>
      <c r="J2326" s="3">
        <v>2003</v>
      </c>
      <c r="K2326" s="3" t="s">
        <v>3454</v>
      </c>
      <c r="L2326">
        <v>121</v>
      </c>
      <c r="M2326" t="s">
        <v>3223</v>
      </c>
      <c r="N2326" t="s">
        <v>2974</v>
      </c>
      <c r="O2326" s="10">
        <v>2155554695</v>
      </c>
      <c r="P2326" t="s">
        <v>3340</v>
      </c>
      <c r="Q2326" t="s">
        <v>2975</v>
      </c>
      <c r="R2326" t="s">
        <v>2924</v>
      </c>
      <c r="S2326" t="s">
        <v>2853</v>
      </c>
      <c r="T2326">
        <v>71270</v>
      </c>
      <c r="U2326" t="s">
        <v>2854</v>
      </c>
      <c r="V2326" t="s">
        <v>2976</v>
      </c>
      <c r="W2326" t="s">
        <v>2977</v>
      </c>
      <c r="X2326" t="s">
        <v>2857</v>
      </c>
    </row>
    <row r="2327" spans="1:24" hidden="1" x14ac:dyDescent="0.25">
      <c r="A2327">
        <v>10183</v>
      </c>
      <c r="B2327">
        <v>22</v>
      </c>
      <c r="C2327" s="2">
        <v>100</v>
      </c>
      <c r="D2327" s="3">
        <v>10</v>
      </c>
      <c r="E2327" s="4">
        <f>Table1[[#This Row],[PRICEEACH]]*Table1[[#This Row],[QUANTITYORDERED]]</f>
        <v>2200</v>
      </c>
      <c r="F2327" s="1">
        <v>37936</v>
      </c>
      <c r="G2327" s="12" t="s">
        <v>2848</v>
      </c>
      <c r="H2327">
        <v>4</v>
      </c>
      <c r="I2327">
        <v>11</v>
      </c>
      <c r="J2327" s="3">
        <v>2003</v>
      </c>
      <c r="K2327" s="3" t="s">
        <v>3468</v>
      </c>
      <c r="L2327">
        <v>104</v>
      </c>
      <c r="M2327" t="s">
        <v>3209</v>
      </c>
      <c r="N2327" t="s">
        <v>2974</v>
      </c>
      <c r="O2327" s="10">
        <v>2155554695</v>
      </c>
      <c r="P2327" t="s">
        <v>3340</v>
      </c>
      <c r="Q2327" t="s">
        <v>2975</v>
      </c>
      <c r="R2327" t="s">
        <v>2924</v>
      </c>
      <c r="S2327" t="s">
        <v>2853</v>
      </c>
      <c r="T2327">
        <v>71270</v>
      </c>
      <c r="U2327" t="s">
        <v>2854</v>
      </c>
      <c r="V2327" t="s">
        <v>2976</v>
      </c>
      <c r="W2327" t="s">
        <v>2977</v>
      </c>
      <c r="X2327" t="s">
        <v>2857</v>
      </c>
    </row>
    <row r="2328" spans="1:24" hidden="1" x14ac:dyDescent="0.25">
      <c r="A2328">
        <v>10183</v>
      </c>
      <c r="B2328">
        <v>23</v>
      </c>
      <c r="C2328" s="2">
        <v>100</v>
      </c>
      <c r="D2328" s="3">
        <v>8</v>
      </c>
      <c r="E2328" s="4">
        <f>Table1[[#This Row],[PRICEEACH]]*Table1[[#This Row],[QUANTITYORDERED]]</f>
        <v>2300</v>
      </c>
      <c r="F2328" s="1">
        <v>37936</v>
      </c>
      <c r="G2328" s="12" t="s">
        <v>2848</v>
      </c>
      <c r="H2328">
        <v>4</v>
      </c>
      <c r="I2328">
        <v>11</v>
      </c>
      <c r="J2328" s="3">
        <v>2003</v>
      </c>
      <c r="K2328" s="3" t="s">
        <v>3331</v>
      </c>
      <c r="L2328">
        <v>214</v>
      </c>
      <c r="M2328" t="s">
        <v>2951</v>
      </c>
      <c r="N2328" t="s">
        <v>2974</v>
      </c>
      <c r="O2328" s="10">
        <v>2155554695</v>
      </c>
      <c r="P2328" t="s">
        <v>3340</v>
      </c>
      <c r="Q2328" t="s">
        <v>2975</v>
      </c>
      <c r="R2328" t="s">
        <v>2924</v>
      </c>
      <c r="S2328" t="s">
        <v>2853</v>
      </c>
      <c r="T2328">
        <v>71270</v>
      </c>
      <c r="U2328" t="s">
        <v>2854</v>
      </c>
      <c r="V2328" t="s">
        <v>2976</v>
      </c>
      <c r="W2328" t="s">
        <v>2977</v>
      </c>
      <c r="X2328" t="s">
        <v>2867</v>
      </c>
    </row>
    <row r="2329" spans="1:24" hidden="1" x14ac:dyDescent="0.25">
      <c r="A2329">
        <v>10183</v>
      </c>
      <c r="B2329">
        <v>39</v>
      </c>
      <c r="C2329" s="2">
        <v>68.08</v>
      </c>
      <c r="D2329" s="3">
        <v>11</v>
      </c>
      <c r="E2329" s="4">
        <f>Table1[[#This Row],[PRICEEACH]]*Table1[[#This Row],[QUANTITYORDERED]]</f>
        <v>2655.12</v>
      </c>
      <c r="F2329" s="1">
        <v>37936</v>
      </c>
      <c r="G2329" s="12" t="s">
        <v>2848</v>
      </c>
      <c r="H2329">
        <v>4</v>
      </c>
      <c r="I2329">
        <v>11</v>
      </c>
      <c r="J2329" s="3">
        <v>2003</v>
      </c>
      <c r="K2329" s="3" t="s">
        <v>3468</v>
      </c>
      <c r="L2329">
        <v>62</v>
      </c>
      <c r="M2329" t="s">
        <v>3206</v>
      </c>
      <c r="N2329" t="s">
        <v>2974</v>
      </c>
      <c r="O2329" s="10">
        <v>2155554695</v>
      </c>
      <c r="P2329" t="s">
        <v>3340</v>
      </c>
      <c r="Q2329" t="s">
        <v>2975</v>
      </c>
      <c r="R2329" t="s">
        <v>2924</v>
      </c>
      <c r="S2329" t="s">
        <v>2853</v>
      </c>
      <c r="T2329">
        <v>71270</v>
      </c>
      <c r="U2329" t="s">
        <v>2854</v>
      </c>
      <c r="V2329" t="s">
        <v>2976</v>
      </c>
      <c r="W2329" t="s">
        <v>2977</v>
      </c>
      <c r="X2329" t="s">
        <v>2857</v>
      </c>
    </row>
    <row r="2330" spans="1:24" hidden="1" x14ac:dyDescent="0.25">
      <c r="A2330">
        <v>10183</v>
      </c>
      <c r="B2330">
        <v>28</v>
      </c>
      <c r="C2330" s="2">
        <v>100</v>
      </c>
      <c r="D2330" s="3">
        <v>1</v>
      </c>
      <c r="E2330" s="4">
        <f>Table1[[#This Row],[PRICEEACH]]*Table1[[#This Row],[QUANTITYORDERED]]</f>
        <v>2800</v>
      </c>
      <c r="F2330" s="1">
        <v>37936</v>
      </c>
      <c r="G2330" s="12" t="s">
        <v>2848</v>
      </c>
      <c r="H2330">
        <v>4</v>
      </c>
      <c r="I2330">
        <v>11</v>
      </c>
      <c r="J2330" s="3">
        <v>2003</v>
      </c>
      <c r="K2330" s="3" t="s">
        <v>3331</v>
      </c>
      <c r="L2330">
        <v>147</v>
      </c>
      <c r="M2330" t="s">
        <v>3079</v>
      </c>
      <c r="N2330" t="s">
        <v>2974</v>
      </c>
      <c r="O2330" s="10">
        <v>2155554695</v>
      </c>
      <c r="P2330" t="s">
        <v>3340</v>
      </c>
      <c r="Q2330" t="s">
        <v>2975</v>
      </c>
      <c r="R2330" t="s">
        <v>2924</v>
      </c>
      <c r="S2330" t="s">
        <v>2853</v>
      </c>
      <c r="T2330">
        <v>71270</v>
      </c>
      <c r="U2330" t="s">
        <v>2854</v>
      </c>
      <c r="V2330" t="s">
        <v>2976</v>
      </c>
      <c r="W2330" t="s">
        <v>2977</v>
      </c>
      <c r="X2330" t="s">
        <v>2867</v>
      </c>
    </row>
    <row r="2331" spans="1:24" hidden="1" x14ac:dyDescent="0.25">
      <c r="A2331">
        <v>10183</v>
      </c>
      <c r="B2331">
        <v>49</v>
      </c>
      <c r="C2331" s="2">
        <v>64.64</v>
      </c>
      <c r="D2331" s="3">
        <v>4</v>
      </c>
      <c r="E2331" s="4">
        <f>Table1[[#This Row],[PRICEEACH]]*Table1[[#This Row],[QUANTITYORDERED]]</f>
        <v>3167.36</v>
      </c>
      <c r="F2331" s="1">
        <v>37936</v>
      </c>
      <c r="G2331" s="12" t="s">
        <v>2848</v>
      </c>
      <c r="H2331">
        <v>4</v>
      </c>
      <c r="I2331">
        <v>11</v>
      </c>
      <c r="J2331" s="3">
        <v>2003</v>
      </c>
      <c r="K2331" s="3" t="s">
        <v>3454</v>
      </c>
      <c r="L2331">
        <v>64</v>
      </c>
      <c r="M2331" t="s">
        <v>3261</v>
      </c>
      <c r="N2331" t="s">
        <v>2974</v>
      </c>
      <c r="O2331" s="10">
        <v>2155554695</v>
      </c>
      <c r="P2331" t="s">
        <v>3340</v>
      </c>
      <c r="Q2331" t="s">
        <v>2975</v>
      </c>
      <c r="R2331" t="s">
        <v>2924</v>
      </c>
      <c r="S2331" t="s">
        <v>2853</v>
      </c>
      <c r="T2331">
        <v>71270</v>
      </c>
      <c r="U2331" t="s">
        <v>2854</v>
      </c>
      <c r="V2331" t="s">
        <v>2976</v>
      </c>
      <c r="W2331" t="s">
        <v>2977</v>
      </c>
      <c r="X2331" t="s">
        <v>2867</v>
      </c>
    </row>
    <row r="2332" spans="1:24" hidden="1" x14ac:dyDescent="0.25">
      <c r="A2332">
        <v>10183</v>
      </c>
      <c r="B2332">
        <v>37</v>
      </c>
      <c r="C2332" s="2">
        <v>89.15</v>
      </c>
      <c r="D2332" s="3">
        <v>9</v>
      </c>
      <c r="E2332" s="4">
        <f>Table1[[#This Row],[PRICEEACH]]*Table1[[#This Row],[QUANTITYORDERED]]</f>
        <v>3298.55</v>
      </c>
      <c r="F2332" s="1">
        <v>37936</v>
      </c>
      <c r="G2332" s="12" t="s">
        <v>2848</v>
      </c>
      <c r="H2332">
        <v>4</v>
      </c>
      <c r="I2332">
        <v>11</v>
      </c>
      <c r="J2332" s="3">
        <v>2003</v>
      </c>
      <c r="K2332" s="3" t="s">
        <v>3468</v>
      </c>
      <c r="L2332">
        <v>101</v>
      </c>
      <c r="M2332" t="s">
        <v>3205</v>
      </c>
      <c r="N2332" t="s">
        <v>2974</v>
      </c>
      <c r="O2332" s="10">
        <v>2155554695</v>
      </c>
      <c r="P2332" t="s">
        <v>3340</v>
      </c>
      <c r="Q2332" t="s">
        <v>2975</v>
      </c>
      <c r="R2332" t="s">
        <v>2924</v>
      </c>
      <c r="S2332" t="s">
        <v>2853</v>
      </c>
      <c r="T2332">
        <v>71270</v>
      </c>
      <c r="U2332" t="s">
        <v>2854</v>
      </c>
      <c r="V2332" t="s">
        <v>2976</v>
      </c>
      <c r="W2332" t="s">
        <v>2977</v>
      </c>
      <c r="X2332" t="s">
        <v>2867</v>
      </c>
    </row>
    <row r="2333" spans="1:24" hidden="1" x14ac:dyDescent="0.25">
      <c r="A2333">
        <v>10183</v>
      </c>
      <c r="B2333">
        <v>41</v>
      </c>
      <c r="C2333" s="2">
        <v>100</v>
      </c>
      <c r="D2333" s="3">
        <v>5</v>
      </c>
      <c r="E2333" s="4">
        <f>Table1[[#This Row],[PRICEEACH]]*Table1[[#This Row],[QUANTITYORDERED]]</f>
        <v>4100</v>
      </c>
      <c r="F2333" s="1">
        <v>37936</v>
      </c>
      <c r="G2333" s="12" t="s">
        <v>2848</v>
      </c>
      <c r="H2333">
        <v>4</v>
      </c>
      <c r="I2333">
        <v>11</v>
      </c>
      <c r="J2333" s="3">
        <v>2003</v>
      </c>
      <c r="K2333" s="3" t="s">
        <v>3454</v>
      </c>
      <c r="L2333">
        <v>136</v>
      </c>
      <c r="M2333" t="s">
        <v>3141</v>
      </c>
      <c r="N2333" t="s">
        <v>2974</v>
      </c>
      <c r="O2333" s="10">
        <v>2155554695</v>
      </c>
      <c r="P2333" t="s">
        <v>3340</v>
      </c>
      <c r="Q2333" t="s">
        <v>2975</v>
      </c>
      <c r="R2333" t="s">
        <v>2924</v>
      </c>
      <c r="S2333" t="s">
        <v>2853</v>
      </c>
      <c r="T2333">
        <v>71270</v>
      </c>
      <c r="U2333" t="s">
        <v>2854</v>
      </c>
      <c r="V2333" t="s">
        <v>2976</v>
      </c>
      <c r="W2333" t="s">
        <v>2977</v>
      </c>
      <c r="X2333" t="s">
        <v>2867</v>
      </c>
    </row>
    <row r="2334" spans="1:24" hidden="1" x14ac:dyDescent="0.25">
      <c r="A2334">
        <v>10183</v>
      </c>
      <c r="B2334">
        <v>47</v>
      </c>
      <c r="C2334" s="2">
        <v>100</v>
      </c>
      <c r="D2334" s="3">
        <v>12</v>
      </c>
      <c r="E2334" s="4">
        <f>Table1[[#This Row],[PRICEEACH]]*Table1[[#This Row],[QUANTITYORDERED]]</f>
        <v>4700</v>
      </c>
      <c r="F2334" s="1">
        <v>37936</v>
      </c>
      <c r="G2334" s="12" t="s">
        <v>2848</v>
      </c>
      <c r="H2334">
        <v>4</v>
      </c>
      <c r="I2334">
        <v>11</v>
      </c>
      <c r="J2334" s="3">
        <v>2003</v>
      </c>
      <c r="K2334" s="3" t="s">
        <v>3468</v>
      </c>
      <c r="L2334">
        <v>97</v>
      </c>
      <c r="M2334" t="s">
        <v>3253</v>
      </c>
      <c r="N2334" t="s">
        <v>2974</v>
      </c>
      <c r="O2334" s="10">
        <v>2155554695</v>
      </c>
      <c r="P2334" t="s">
        <v>3340</v>
      </c>
      <c r="Q2334" t="s">
        <v>2975</v>
      </c>
      <c r="R2334" t="s">
        <v>2924</v>
      </c>
      <c r="S2334" t="s">
        <v>2853</v>
      </c>
      <c r="T2334">
        <v>71270</v>
      </c>
      <c r="U2334" t="s">
        <v>2854</v>
      </c>
      <c r="V2334" t="s">
        <v>2976</v>
      </c>
      <c r="W2334" t="s">
        <v>2977</v>
      </c>
      <c r="X2334" t="s">
        <v>2867</v>
      </c>
    </row>
    <row r="2335" spans="1:24" hidden="1" x14ac:dyDescent="0.25">
      <c r="A2335">
        <v>10184</v>
      </c>
      <c r="B2335">
        <v>42</v>
      </c>
      <c r="C2335" s="2">
        <v>31.82</v>
      </c>
      <c r="D2335" s="3">
        <v>7</v>
      </c>
      <c r="E2335" s="4">
        <f>Table1[[#This Row],[PRICEEACH]]*Table1[[#This Row],[QUANTITYORDERED]]</f>
        <v>1336.44</v>
      </c>
      <c r="F2335" s="1">
        <v>37936</v>
      </c>
      <c r="G2335" s="12" t="s">
        <v>2848</v>
      </c>
      <c r="H2335">
        <v>4</v>
      </c>
      <c r="I2335">
        <v>11</v>
      </c>
      <c r="J2335" s="3">
        <v>2003</v>
      </c>
      <c r="K2335" s="3" t="s">
        <v>3331</v>
      </c>
      <c r="L2335">
        <v>35</v>
      </c>
      <c r="M2335" t="s">
        <v>3239</v>
      </c>
      <c r="N2335" t="s">
        <v>3151</v>
      </c>
      <c r="O2335" s="10" t="s">
        <v>3459</v>
      </c>
      <c r="P2335" t="s">
        <v>3152</v>
      </c>
      <c r="Q2335" t="s">
        <v>3153</v>
      </c>
      <c r="R2335" t="s">
        <v>3520</v>
      </c>
      <c r="S2335" t="s">
        <v>2948</v>
      </c>
      <c r="T2335">
        <v>41101</v>
      </c>
      <c r="U2335" t="s">
        <v>2861</v>
      </c>
      <c r="V2335" t="s">
        <v>3154</v>
      </c>
      <c r="W2335" t="s">
        <v>3460</v>
      </c>
      <c r="X2335" t="s">
        <v>2857</v>
      </c>
    </row>
    <row r="2336" spans="1:24" hidden="1" x14ac:dyDescent="0.25">
      <c r="A2336">
        <v>10184</v>
      </c>
      <c r="B2336">
        <v>31</v>
      </c>
      <c r="C2336" s="2">
        <v>60.11</v>
      </c>
      <c r="D2336" s="3">
        <v>3</v>
      </c>
      <c r="E2336" s="4">
        <f>Table1[[#This Row],[PRICEEACH]]*Table1[[#This Row],[QUANTITYORDERED]]</f>
        <v>1863.41</v>
      </c>
      <c r="F2336" s="1">
        <v>37936</v>
      </c>
      <c r="G2336" s="12" t="s">
        <v>2848</v>
      </c>
      <c r="H2336">
        <v>4</v>
      </c>
      <c r="I2336">
        <v>11</v>
      </c>
      <c r="J2336" s="3">
        <v>2003</v>
      </c>
      <c r="K2336" s="3" t="s">
        <v>3331</v>
      </c>
      <c r="L2336">
        <v>57</v>
      </c>
      <c r="M2336" t="s">
        <v>3228</v>
      </c>
      <c r="N2336" t="s">
        <v>3151</v>
      </c>
      <c r="O2336" s="10" t="s">
        <v>3459</v>
      </c>
      <c r="P2336" t="s">
        <v>3152</v>
      </c>
      <c r="Q2336" t="s">
        <v>3153</v>
      </c>
      <c r="R2336" t="s">
        <v>3520</v>
      </c>
      <c r="S2336" t="s">
        <v>2948</v>
      </c>
      <c r="T2336">
        <v>41101</v>
      </c>
      <c r="U2336" t="s">
        <v>2861</v>
      </c>
      <c r="V2336" t="s">
        <v>3154</v>
      </c>
      <c r="W2336" t="s">
        <v>3460</v>
      </c>
      <c r="X2336" t="s">
        <v>2857</v>
      </c>
    </row>
    <row r="2337" spans="1:24" hidden="1" x14ac:dyDescent="0.25">
      <c r="A2337">
        <v>10184</v>
      </c>
      <c r="B2337">
        <v>33</v>
      </c>
      <c r="C2337" s="2">
        <v>62.77</v>
      </c>
      <c r="D2337" s="3">
        <v>8</v>
      </c>
      <c r="E2337" s="4">
        <f>Table1[[#This Row],[PRICEEACH]]*Table1[[#This Row],[QUANTITYORDERED]]</f>
        <v>2071.4100000000003</v>
      </c>
      <c r="F2337" s="1">
        <v>37936</v>
      </c>
      <c r="G2337" s="12" t="s">
        <v>2848</v>
      </c>
      <c r="H2337">
        <v>4</v>
      </c>
      <c r="I2337">
        <v>11</v>
      </c>
      <c r="J2337" s="3">
        <v>2003</v>
      </c>
      <c r="K2337" s="3" t="s">
        <v>3454</v>
      </c>
      <c r="L2337">
        <v>54</v>
      </c>
      <c r="M2337" t="s">
        <v>3259</v>
      </c>
      <c r="N2337" t="s">
        <v>3151</v>
      </c>
      <c r="O2337" s="10" t="s">
        <v>3459</v>
      </c>
      <c r="P2337" t="s">
        <v>3152</v>
      </c>
      <c r="Q2337" t="s">
        <v>3153</v>
      </c>
      <c r="R2337" t="s">
        <v>3520</v>
      </c>
      <c r="S2337" t="s">
        <v>2948</v>
      </c>
      <c r="T2337">
        <v>41101</v>
      </c>
      <c r="U2337" t="s">
        <v>2861</v>
      </c>
      <c r="V2337" t="s">
        <v>3154</v>
      </c>
      <c r="W2337" t="s">
        <v>3460</v>
      </c>
      <c r="X2337" t="s">
        <v>2857</v>
      </c>
    </row>
    <row r="2338" spans="1:24" hidden="1" x14ac:dyDescent="0.25">
      <c r="A2338">
        <v>10184</v>
      </c>
      <c r="B2338">
        <v>24</v>
      </c>
      <c r="C2338" s="2">
        <v>100</v>
      </c>
      <c r="D2338" s="3">
        <v>11</v>
      </c>
      <c r="E2338" s="4">
        <f>Table1[[#This Row],[PRICEEACH]]*Table1[[#This Row],[QUANTITYORDERED]]</f>
        <v>2400</v>
      </c>
      <c r="F2338" s="1">
        <v>37936</v>
      </c>
      <c r="G2338" s="12" t="s">
        <v>2848</v>
      </c>
      <c r="H2338">
        <v>4</v>
      </c>
      <c r="I2338">
        <v>11</v>
      </c>
      <c r="J2338" s="3">
        <v>2003</v>
      </c>
      <c r="K2338" s="3" t="s">
        <v>3454</v>
      </c>
      <c r="L2338">
        <v>127</v>
      </c>
      <c r="M2338" t="s">
        <v>3236</v>
      </c>
      <c r="N2338" t="s">
        <v>3151</v>
      </c>
      <c r="O2338" s="10" t="s">
        <v>3459</v>
      </c>
      <c r="P2338" t="s">
        <v>3152</v>
      </c>
      <c r="Q2338" t="s">
        <v>3153</v>
      </c>
      <c r="R2338" t="s">
        <v>3520</v>
      </c>
      <c r="S2338" t="s">
        <v>2948</v>
      </c>
      <c r="T2338">
        <v>41101</v>
      </c>
      <c r="U2338" t="s">
        <v>2861</v>
      </c>
      <c r="V2338" t="s">
        <v>3154</v>
      </c>
      <c r="W2338" t="s">
        <v>3460</v>
      </c>
      <c r="X2338" t="s">
        <v>2867</v>
      </c>
    </row>
    <row r="2339" spans="1:24" hidden="1" x14ac:dyDescent="0.25">
      <c r="A2339">
        <v>10184</v>
      </c>
      <c r="B2339">
        <v>48</v>
      </c>
      <c r="C2339" s="2">
        <v>50.95</v>
      </c>
      <c r="D2339" s="3">
        <v>1</v>
      </c>
      <c r="E2339" s="4">
        <f>Table1[[#This Row],[PRICEEACH]]*Table1[[#This Row],[QUANTITYORDERED]]</f>
        <v>2445.6000000000004</v>
      </c>
      <c r="F2339" s="1">
        <v>37936</v>
      </c>
      <c r="G2339" s="12" t="s">
        <v>2848</v>
      </c>
      <c r="H2339">
        <v>4</v>
      </c>
      <c r="I2339">
        <v>11</v>
      </c>
      <c r="J2339" s="3">
        <v>2003</v>
      </c>
      <c r="K2339" s="3" t="s">
        <v>3212</v>
      </c>
      <c r="L2339">
        <v>62</v>
      </c>
      <c r="M2339" t="s">
        <v>3260</v>
      </c>
      <c r="N2339" t="s">
        <v>3151</v>
      </c>
      <c r="O2339" s="10" t="s">
        <v>3459</v>
      </c>
      <c r="P2339" t="s">
        <v>3152</v>
      </c>
      <c r="Q2339" t="s">
        <v>3153</v>
      </c>
      <c r="R2339" t="s">
        <v>3520</v>
      </c>
      <c r="S2339" t="s">
        <v>2948</v>
      </c>
      <c r="T2339">
        <v>41101</v>
      </c>
      <c r="U2339" t="s">
        <v>2861</v>
      </c>
      <c r="V2339" t="s">
        <v>3154</v>
      </c>
      <c r="W2339" t="s">
        <v>3460</v>
      </c>
      <c r="X2339" t="s">
        <v>2857</v>
      </c>
    </row>
    <row r="2340" spans="1:24" hidden="1" x14ac:dyDescent="0.25">
      <c r="A2340">
        <v>10184</v>
      </c>
      <c r="B2340">
        <v>44</v>
      </c>
      <c r="C2340" s="2">
        <v>60.16</v>
      </c>
      <c r="D2340" s="3">
        <v>12</v>
      </c>
      <c r="E2340" s="4">
        <f>Table1[[#This Row],[PRICEEACH]]*Table1[[#This Row],[QUANTITYORDERED]]</f>
        <v>2647.04</v>
      </c>
      <c r="F2340" s="1">
        <v>37936</v>
      </c>
      <c r="G2340" s="12" t="s">
        <v>2848</v>
      </c>
      <c r="H2340">
        <v>4</v>
      </c>
      <c r="I2340">
        <v>11</v>
      </c>
      <c r="J2340" s="3">
        <v>2003</v>
      </c>
      <c r="K2340" s="3" t="s">
        <v>3454</v>
      </c>
      <c r="L2340">
        <v>60</v>
      </c>
      <c r="M2340" t="s">
        <v>3200</v>
      </c>
      <c r="N2340" t="s">
        <v>3151</v>
      </c>
      <c r="O2340" s="10" t="s">
        <v>3459</v>
      </c>
      <c r="P2340" t="s">
        <v>3152</v>
      </c>
      <c r="Q2340" t="s">
        <v>3153</v>
      </c>
      <c r="R2340" t="s">
        <v>3520</v>
      </c>
      <c r="S2340" t="s">
        <v>2948</v>
      </c>
      <c r="T2340">
        <v>41101</v>
      </c>
      <c r="U2340" t="s">
        <v>2861</v>
      </c>
      <c r="V2340" t="s">
        <v>3154</v>
      </c>
      <c r="W2340" t="s">
        <v>3460</v>
      </c>
      <c r="X2340" t="s">
        <v>2857</v>
      </c>
    </row>
    <row r="2341" spans="1:24" hidden="1" x14ac:dyDescent="0.25">
      <c r="A2341">
        <v>10184</v>
      </c>
      <c r="B2341">
        <v>28</v>
      </c>
      <c r="C2341" s="2">
        <v>100</v>
      </c>
      <c r="D2341" s="3">
        <v>10</v>
      </c>
      <c r="E2341" s="4">
        <f>Table1[[#This Row],[PRICEEACH]]*Table1[[#This Row],[QUANTITYORDERED]]</f>
        <v>2800</v>
      </c>
      <c r="F2341" s="1">
        <v>37936</v>
      </c>
      <c r="G2341" s="12" t="s">
        <v>2848</v>
      </c>
      <c r="H2341">
        <v>4</v>
      </c>
      <c r="I2341">
        <v>11</v>
      </c>
      <c r="J2341" s="3">
        <v>2003</v>
      </c>
      <c r="K2341" s="3" t="s">
        <v>3331</v>
      </c>
      <c r="L2341">
        <v>169</v>
      </c>
      <c r="M2341" t="s">
        <v>3211</v>
      </c>
      <c r="N2341" t="s">
        <v>3151</v>
      </c>
      <c r="O2341" s="10" t="s">
        <v>3459</v>
      </c>
      <c r="P2341" t="s">
        <v>3152</v>
      </c>
      <c r="Q2341" t="s">
        <v>3153</v>
      </c>
      <c r="R2341" t="s">
        <v>3520</v>
      </c>
      <c r="S2341" t="s">
        <v>2948</v>
      </c>
      <c r="T2341">
        <v>41101</v>
      </c>
      <c r="U2341" t="s">
        <v>2861</v>
      </c>
      <c r="V2341" t="s">
        <v>3154</v>
      </c>
      <c r="W2341" t="s">
        <v>3460</v>
      </c>
      <c r="X2341" t="s">
        <v>2867</v>
      </c>
    </row>
    <row r="2342" spans="1:24" hidden="1" x14ac:dyDescent="0.25">
      <c r="A2342">
        <v>10184</v>
      </c>
      <c r="B2342">
        <v>37</v>
      </c>
      <c r="C2342" s="2">
        <v>100</v>
      </c>
      <c r="D2342" s="3">
        <v>6</v>
      </c>
      <c r="E2342" s="4">
        <f>Table1[[#This Row],[PRICEEACH]]*Table1[[#This Row],[QUANTITYORDERED]]</f>
        <v>3700</v>
      </c>
      <c r="F2342" s="1">
        <v>37936</v>
      </c>
      <c r="G2342" s="12" t="s">
        <v>2848</v>
      </c>
      <c r="H2342">
        <v>4</v>
      </c>
      <c r="I2342">
        <v>11</v>
      </c>
      <c r="J2342" s="3">
        <v>2003</v>
      </c>
      <c r="K2342" s="3" t="s">
        <v>3454</v>
      </c>
      <c r="L2342">
        <v>118</v>
      </c>
      <c r="M2342" t="s">
        <v>3150</v>
      </c>
      <c r="N2342" t="s">
        <v>3151</v>
      </c>
      <c r="O2342" s="10" t="s">
        <v>3459</v>
      </c>
      <c r="P2342" t="s">
        <v>3152</v>
      </c>
      <c r="Q2342" t="s">
        <v>3153</v>
      </c>
      <c r="R2342" t="s">
        <v>3520</v>
      </c>
      <c r="S2342" t="s">
        <v>2948</v>
      </c>
      <c r="T2342">
        <v>41101</v>
      </c>
      <c r="U2342" t="s">
        <v>2861</v>
      </c>
      <c r="V2342" t="s">
        <v>3154</v>
      </c>
      <c r="W2342" t="s">
        <v>3460</v>
      </c>
      <c r="X2342" t="s">
        <v>2867</v>
      </c>
    </row>
    <row r="2343" spans="1:24" hidden="1" x14ac:dyDescent="0.25">
      <c r="A2343">
        <v>10184</v>
      </c>
      <c r="B2343">
        <v>45</v>
      </c>
      <c r="C2343" s="2">
        <v>100</v>
      </c>
      <c r="D2343" s="3">
        <v>4</v>
      </c>
      <c r="E2343" s="4">
        <f>Table1[[#This Row],[PRICEEACH]]*Table1[[#This Row],[QUANTITYORDERED]]</f>
        <v>4500</v>
      </c>
      <c r="F2343" s="1">
        <v>37936</v>
      </c>
      <c r="G2343" s="12" t="s">
        <v>2848</v>
      </c>
      <c r="H2343">
        <v>4</v>
      </c>
      <c r="I2343">
        <v>11</v>
      </c>
      <c r="J2343" s="3">
        <v>2003</v>
      </c>
      <c r="K2343" s="3" t="s">
        <v>3454</v>
      </c>
      <c r="L2343">
        <v>115</v>
      </c>
      <c r="M2343" t="s">
        <v>3265</v>
      </c>
      <c r="N2343" t="s">
        <v>3151</v>
      </c>
      <c r="O2343" s="10" t="s">
        <v>3459</v>
      </c>
      <c r="P2343" t="s">
        <v>3152</v>
      </c>
      <c r="Q2343" t="s">
        <v>3153</v>
      </c>
      <c r="R2343" t="s">
        <v>3520</v>
      </c>
      <c r="S2343" t="s">
        <v>2948</v>
      </c>
      <c r="T2343">
        <v>41101</v>
      </c>
      <c r="U2343" t="s">
        <v>2861</v>
      </c>
      <c r="V2343" t="s">
        <v>3154</v>
      </c>
      <c r="W2343" t="s">
        <v>3460</v>
      </c>
      <c r="X2343" t="s">
        <v>2867</v>
      </c>
    </row>
    <row r="2344" spans="1:24" hidden="1" x14ac:dyDescent="0.25">
      <c r="A2344">
        <v>10184</v>
      </c>
      <c r="B2344">
        <v>46</v>
      </c>
      <c r="C2344" s="2">
        <v>100</v>
      </c>
      <c r="D2344" s="3">
        <v>5</v>
      </c>
      <c r="E2344" s="4">
        <f>Table1[[#This Row],[PRICEEACH]]*Table1[[#This Row],[QUANTITYORDERED]]</f>
        <v>4600</v>
      </c>
      <c r="F2344" s="1">
        <v>37936</v>
      </c>
      <c r="G2344" s="12" t="s">
        <v>2848</v>
      </c>
      <c r="H2344">
        <v>4</v>
      </c>
      <c r="I2344">
        <v>11</v>
      </c>
      <c r="J2344" s="3">
        <v>2003</v>
      </c>
      <c r="K2344" s="3" t="s">
        <v>3331</v>
      </c>
      <c r="L2344">
        <v>163</v>
      </c>
      <c r="M2344" t="s">
        <v>3196</v>
      </c>
      <c r="N2344" t="s">
        <v>3151</v>
      </c>
      <c r="O2344" s="10" t="s">
        <v>3459</v>
      </c>
      <c r="P2344" t="s">
        <v>3152</v>
      </c>
      <c r="Q2344" t="s">
        <v>3153</v>
      </c>
      <c r="R2344" t="s">
        <v>3520</v>
      </c>
      <c r="S2344" t="s">
        <v>2948</v>
      </c>
      <c r="T2344">
        <v>41101</v>
      </c>
      <c r="U2344" t="s">
        <v>2861</v>
      </c>
      <c r="V2344" t="s">
        <v>3154</v>
      </c>
      <c r="W2344" t="s">
        <v>3460</v>
      </c>
      <c r="X2344" t="s">
        <v>2931</v>
      </c>
    </row>
    <row r="2345" spans="1:24" hidden="1" x14ac:dyDescent="0.25">
      <c r="A2345">
        <v>10184</v>
      </c>
      <c r="B2345">
        <v>46</v>
      </c>
      <c r="C2345" s="2">
        <v>100</v>
      </c>
      <c r="D2345" s="3">
        <v>9</v>
      </c>
      <c r="E2345" s="4">
        <f>Table1[[#This Row],[PRICEEACH]]*Table1[[#This Row],[QUANTITYORDERED]]</f>
        <v>4600</v>
      </c>
      <c r="F2345" s="1">
        <v>37936</v>
      </c>
      <c r="G2345" s="12" t="s">
        <v>2848</v>
      </c>
      <c r="H2345">
        <v>4</v>
      </c>
      <c r="I2345">
        <v>11</v>
      </c>
      <c r="J2345" s="3">
        <v>2003</v>
      </c>
      <c r="K2345" s="3" t="s">
        <v>3454</v>
      </c>
      <c r="L2345">
        <v>122</v>
      </c>
      <c r="M2345" t="s">
        <v>3198</v>
      </c>
      <c r="N2345" t="s">
        <v>3151</v>
      </c>
      <c r="O2345" s="10" t="s">
        <v>3459</v>
      </c>
      <c r="P2345" t="s">
        <v>3152</v>
      </c>
      <c r="Q2345" t="s">
        <v>3153</v>
      </c>
      <c r="R2345" t="s">
        <v>3520</v>
      </c>
      <c r="S2345" t="s">
        <v>2948</v>
      </c>
      <c r="T2345">
        <v>41101</v>
      </c>
      <c r="U2345" t="s">
        <v>2861</v>
      </c>
      <c r="V2345" t="s">
        <v>3154</v>
      </c>
      <c r="W2345" t="s">
        <v>3460</v>
      </c>
      <c r="X2345" t="s">
        <v>2867</v>
      </c>
    </row>
    <row r="2346" spans="1:24" hidden="1" x14ac:dyDescent="0.25">
      <c r="A2346">
        <v>10184</v>
      </c>
      <c r="B2346">
        <v>46</v>
      </c>
      <c r="C2346" s="2">
        <v>100</v>
      </c>
      <c r="D2346" s="3">
        <v>13</v>
      </c>
      <c r="E2346" s="4">
        <f>Table1[[#This Row],[PRICEEACH]]*Table1[[#This Row],[QUANTITYORDERED]]</f>
        <v>4600</v>
      </c>
      <c r="F2346" s="1">
        <v>37936</v>
      </c>
      <c r="G2346" s="12" t="s">
        <v>2848</v>
      </c>
      <c r="H2346">
        <v>4</v>
      </c>
      <c r="I2346">
        <v>11</v>
      </c>
      <c r="J2346" s="3">
        <v>2003</v>
      </c>
      <c r="K2346" s="3" t="s">
        <v>3454</v>
      </c>
      <c r="L2346">
        <v>96</v>
      </c>
      <c r="M2346" t="s">
        <v>3256</v>
      </c>
      <c r="N2346" t="s">
        <v>3151</v>
      </c>
      <c r="O2346" s="10" t="s">
        <v>3459</v>
      </c>
      <c r="P2346" t="s">
        <v>3152</v>
      </c>
      <c r="Q2346" t="s">
        <v>3153</v>
      </c>
      <c r="R2346" t="s">
        <v>3520</v>
      </c>
      <c r="S2346" t="s">
        <v>2948</v>
      </c>
      <c r="T2346">
        <v>41101</v>
      </c>
      <c r="U2346" t="s">
        <v>2861</v>
      </c>
      <c r="V2346" t="s">
        <v>3154</v>
      </c>
      <c r="W2346" t="s">
        <v>3460</v>
      </c>
      <c r="X2346" t="s">
        <v>2867</v>
      </c>
    </row>
    <row r="2347" spans="1:24" hidden="1" x14ac:dyDescent="0.25">
      <c r="A2347">
        <v>10184</v>
      </c>
      <c r="B2347">
        <v>49</v>
      </c>
      <c r="C2347" s="2">
        <v>100</v>
      </c>
      <c r="D2347" s="3">
        <v>2</v>
      </c>
      <c r="E2347" s="4">
        <f>Table1[[#This Row],[PRICEEACH]]*Table1[[#This Row],[QUANTITYORDERED]]</f>
        <v>4900</v>
      </c>
      <c r="F2347" s="1">
        <v>37936</v>
      </c>
      <c r="G2347" s="12" t="s">
        <v>2848</v>
      </c>
      <c r="H2347">
        <v>4</v>
      </c>
      <c r="I2347">
        <v>11</v>
      </c>
      <c r="J2347" s="3">
        <v>2003</v>
      </c>
      <c r="K2347" s="3" t="s">
        <v>3331</v>
      </c>
      <c r="L2347">
        <v>118</v>
      </c>
      <c r="M2347" t="s">
        <v>3252</v>
      </c>
      <c r="N2347" t="s">
        <v>3151</v>
      </c>
      <c r="O2347" s="10" t="s">
        <v>3459</v>
      </c>
      <c r="P2347" t="s">
        <v>3152</v>
      </c>
      <c r="Q2347" t="s">
        <v>3153</v>
      </c>
      <c r="R2347" t="s">
        <v>3520</v>
      </c>
      <c r="S2347" t="s">
        <v>2948</v>
      </c>
      <c r="T2347">
        <v>41101</v>
      </c>
      <c r="U2347" t="s">
        <v>2861</v>
      </c>
      <c r="V2347" t="s">
        <v>3154</v>
      </c>
      <c r="W2347" t="s">
        <v>3460</v>
      </c>
      <c r="X2347" t="s">
        <v>2867</v>
      </c>
    </row>
    <row r="2348" spans="1:24" hidden="1" x14ac:dyDescent="0.25">
      <c r="A2348">
        <v>10185</v>
      </c>
      <c r="B2348">
        <v>20</v>
      </c>
      <c r="C2348" s="2">
        <v>48.62</v>
      </c>
      <c r="D2348" s="3">
        <v>15</v>
      </c>
      <c r="E2348" s="4">
        <f>Table1[[#This Row],[PRICEEACH]]*Table1[[#This Row],[QUANTITYORDERED]]</f>
        <v>972.4</v>
      </c>
      <c r="F2348" s="1">
        <v>37936</v>
      </c>
      <c r="G2348" s="12" t="s">
        <v>2848</v>
      </c>
      <c r="H2348">
        <v>4</v>
      </c>
      <c r="I2348">
        <v>11</v>
      </c>
      <c r="J2348" s="3">
        <v>2003</v>
      </c>
      <c r="K2348" s="3" t="s">
        <v>3212</v>
      </c>
      <c r="L2348">
        <v>58</v>
      </c>
      <c r="M2348" t="s">
        <v>3266</v>
      </c>
      <c r="N2348" t="s">
        <v>3389</v>
      </c>
      <c r="O2348" s="10">
        <v>5085559555</v>
      </c>
      <c r="P2348" t="s">
        <v>3390</v>
      </c>
      <c r="Q2348" t="s">
        <v>3325</v>
      </c>
      <c r="R2348" t="s">
        <v>2912</v>
      </c>
      <c r="S2348" t="s">
        <v>2853</v>
      </c>
      <c r="T2348">
        <v>50553</v>
      </c>
      <c r="U2348" t="s">
        <v>2854</v>
      </c>
      <c r="V2348" t="s">
        <v>3043</v>
      </c>
      <c r="W2348" t="s">
        <v>3391</v>
      </c>
      <c r="X2348" t="s">
        <v>2857</v>
      </c>
    </row>
    <row r="2349" spans="1:24" hidden="1" x14ac:dyDescent="0.25">
      <c r="A2349">
        <v>10185</v>
      </c>
      <c r="B2349">
        <v>21</v>
      </c>
      <c r="C2349" s="2">
        <v>54</v>
      </c>
      <c r="D2349" s="3">
        <v>3</v>
      </c>
      <c r="E2349" s="4">
        <f>Table1[[#This Row],[PRICEEACH]]*Table1[[#This Row],[QUANTITYORDERED]]</f>
        <v>1134</v>
      </c>
      <c r="F2349" s="1">
        <v>37936</v>
      </c>
      <c r="G2349" s="12" t="s">
        <v>2848</v>
      </c>
      <c r="H2349">
        <v>4</v>
      </c>
      <c r="I2349">
        <v>11</v>
      </c>
      <c r="J2349" s="3">
        <v>2003</v>
      </c>
      <c r="K2349" s="3" t="s">
        <v>3207</v>
      </c>
      <c r="L2349">
        <v>66</v>
      </c>
      <c r="M2349" t="s">
        <v>3268</v>
      </c>
      <c r="N2349" t="s">
        <v>3389</v>
      </c>
      <c r="O2349" s="10">
        <v>5085559555</v>
      </c>
      <c r="P2349" t="s">
        <v>3390</v>
      </c>
      <c r="Q2349" t="s">
        <v>3325</v>
      </c>
      <c r="R2349" t="s">
        <v>2912</v>
      </c>
      <c r="S2349" t="s">
        <v>2853</v>
      </c>
      <c r="T2349">
        <v>50553</v>
      </c>
      <c r="U2349" t="s">
        <v>2854</v>
      </c>
      <c r="V2349" t="s">
        <v>3043</v>
      </c>
      <c r="W2349" t="s">
        <v>3391</v>
      </c>
      <c r="X2349" t="s">
        <v>2857</v>
      </c>
    </row>
    <row r="2350" spans="1:24" hidden="1" x14ac:dyDescent="0.25">
      <c r="A2350">
        <v>10185</v>
      </c>
      <c r="B2350">
        <v>22</v>
      </c>
      <c r="C2350" s="2">
        <v>79.45</v>
      </c>
      <c r="D2350" s="3">
        <v>5</v>
      </c>
      <c r="E2350" s="4">
        <f>Table1[[#This Row],[PRICEEACH]]*Table1[[#This Row],[QUANTITYORDERED]]</f>
        <v>1747.9</v>
      </c>
      <c r="F2350" s="1">
        <v>37936</v>
      </c>
      <c r="G2350" s="12" t="s">
        <v>2848</v>
      </c>
      <c r="H2350">
        <v>4</v>
      </c>
      <c r="I2350">
        <v>11</v>
      </c>
      <c r="J2350" s="3">
        <v>2003</v>
      </c>
      <c r="K2350" s="3" t="s">
        <v>3207</v>
      </c>
      <c r="L2350">
        <v>99</v>
      </c>
      <c r="M2350" t="s">
        <v>3278</v>
      </c>
      <c r="N2350" t="s">
        <v>3389</v>
      </c>
      <c r="O2350" s="10">
        <v>5085559555</v>
      </c>
      <c r="P2350" t="s">
        <v>3390</v>
      </c>
      <c r="Q2350" t="s">
        <v>3325</v>
      </c>
      <c r="R2350" t="s">
        <v>2912</v>
      </c>
      <c r="S2350" t="s">
        <v>2853</v>
      </c>
      <c r="T2350">
        <v>50553</v>
      </c>
      <c r="U2350" t="s">
        <v>2854</v>
      </c>
      <c r="V2350" t="s">
        <v>3043</v>
      </c>
      <c r="W2350" t="s">
        <v>3391</v>
      </c>
      <c r="X2350" t="s">
        <v>2857</v>
      </c>
    </row>
    <row r="2351" spans="1:24" hidden="1" x14ac:dyDescent="0.25">
      <c r="A2351">
        <v>10185</v>
      </c>
      <c r="B2351">
        <v>28</v>
      </c>
      <c r="C2351" s="2">
        <v>64.430000000000007</v>
      </c>
      <c r="D2351" s="3">
        <v>6</v>
      </c>
      <c r="E2351" s="4">
        <f>Table1[[#This Row],[PRICEEACH]]*Table1[[#This Row],[QUANTITYORDERED]]</f>
        <v>1804.0400000000002</v>
      </c>
      <c r="F2351" s="1">
        <v>37936</v>
      </c>
      <c r="G2351" s="12" t="s">
        <v>2848</v>
      </c>
      <c r="H2351">
        <v>4</v>
      </c>
      <c r="I2351">
        <v>11</v>
      </c>
      <c r="J2351" s="3">
        <v>2003</v>
      </c>
      <c r="K2351" s="3" t="s">
        <v>3207</v>
      </c>
      <c r="L2351">
        <v>54</v>
      </c>
      <c r="M2351" t="s">
        <v>3281</v>
      </c>
      <c r="N2351" t="s">
        <v>3389</v>
      </c>
      <c r="O2351" s="10">
        <v>5085559555</v>
      </c>
      <c r="P2351" t="s">
        <v>3390</v>
      </c>
      <c r="Q2351" t="s">
        <v>3325</v>
      </c>
      <c r="R2351" t="s">
        <v>2912</v>
      </c>
      <c r="S2351" t="s">
        <v>2853</v>
      </c>
      <c r="T2351">
        <v>50553</v>
      </c>
      <c r="U2351" t="s">
        <v>2854</v>
      </c>
      <c r="V2351" t="s">
        <v>3043</v>
      </c>
      <c r="W2351" t="s">
        <v>3391</v>
      </c>
      <c r="X2351" t="s">
        <v>2857</v>
      </c>
    </row>
    <row r="2352" spans="1:24" hidden="1" x14ac:dyDescent="0.25">
      <c r="A2352">
        <v>10185</v>
      </c>
      <c r="B2352">
        <v>21</v>
      </c>
      <c r="C2352" s="2">
        <v>100</v>
      </c>
      <c r="D2352" s="3">
        <v>13</v>
      </c>
      <c r="E2352" s="4">
        <f>Table1[[#This Row],[PRICEEACH]]*Table1[[#This Row],[QUANTITYORDERED]]</f>
        <v>2100</v>
      </c>
      <c r="F2352" s="1">
        <v>37936</v>
      </c>
      <c r="G2352" s="12" t="s">
        <v>2848</v>
      </c>
      <c r="H2352">
        <v>4</v>
      </c>
      <c r="I2352">
        <v>11</v>
      </c>
      <c r="J2352" s="3">
        <v>2003</v>
      </c>
      <c r="K2352" s="3" t="s">
        <v>3331</v>
      </c>
      <c r="L2352">
        <v>207</v>
      </c>
      <c r="M2352" t="s">
        <v>3125</v>
      </c>
      <c r="N2352" t="s">
        <v>3389</v>
      </c>
      <c r="O2352" s="10">
        <v>5085559555</v>
      </c>
      <c r="P2352" t="s">
        <v>3390</v>
      </c>
      <c r="Q2352" t="s">
        <v>3325</v>
      </c>
      <c r="R2352" t="s">
        <v>2912</v>
      </c>
      <c r="S2352" t="s">
        <v>2853</v>
      </c>
      <c r="T2352">
        <v>50553</v>
      </c>
      <c r="U2352" t="s">
        <v>2854</v>
      </c>
      <c r="V2352" t="s">
        <v>3043</v>
      </c>
      <c r="W2352" t="s">
        <v>3391</v>
      </c>
      <c r="X2352" t="s">
        <v>2867</v>
      </c>
    </row>
    <row r="2353" spans="1:24" hidden="1" x14ac:dyDescent="0.25">
      <c r="A2353">
        <v>10185</v>
      </c>
      <c r="B2353">
        <v>39</v>
      </c>
      <c r="C2353" s="2">
        <v>57.82</v>
      </c>
      <c r="D2353" s="3">
        <v>1</v>
      </c>
      <c r="E2353" s="4">
        <f>Table1[[#This Row],[PRICEEACH]]*Table1[[#This Row],[QUANTITYORDERED]]</f>
        <v>2254.98</v>
      </c>
      <c r="F2353" s="1">
        <v>37936</v>
      </c>
      <c r="G2353" s="12" t="s">
        <v>2848</v>
      </c>
      <c r="H2353">
        <v>4</v>
      </c>
      <c r="I2353">
        <v>11</v>
      </c>
      <c r="J2353" s="3">
        <v>2003</v>
      </c>
      <c r="K2353" s="3" t="s">
        <v>3207</v>
      </c>
      <c r="L2353">
        <v>72</v>
      </c>
      <c r="M2353" t="s">
        <v>3273</v>
      </c>
      <c r="N2353" t="s">
        <v>3389</v>
      </c>
      <c r="O2353" s="10">
        <v>5085559555</v>
      </c>
      <c r="P2353" t="s">
        <v>3390</v>
      </c>
      <c r="Q2353" t="s">
        <v>3325</v>
      </c>
      <c r="R2353" t="s">
        <v>2912</v>
      </c>
      <c r="S2353" t="s">
        <v>2853</v>
      </c>
      <c r="T2353">
        <v>50553</v>
      </c>
      <c r="U2353" t="s">
        <v>2854</v>
      </c>
      <c r="V2353" t="s">
        <v>3043</v>
      </c>
      <c r="W2353" t="s">
        <v>3391</v>
      </c>
      <c r="X2353" t="s">
        <v>2857</v>
      </c>
    </row>
    <row r="2354" spans="1:24" hidden="1" x14ac:dyDescent="0.25">
      <c r="A2354">
        <v>10185</v>
      </c>
      <c r="B2354">
        <v>33</v>
      </c>
      <c r="C2354" s="2">
        <v>74.349999999999994</v>
      </c>
      <c r="D2354" s="3">
        <v>2</v>
      </c>
      <c r="E2354" s="4">
        <f>Table1[[#This Row],[PRICEEACH]]*Table1[[#This Row],[QUANTITYORDERED]]</f>
        <v>2453.5499999999997</v>
      </c>
      <c r="F2354" s="1">
        <v>37936</v>
      </c>
      <c r="G2354" s="12" t="s">
        <v>2848</v>
      </c>
      <c r="H2354">
        <v>4</v>
      </c>
      <c r="I2354">
        <v>11</v>
      </c>
      <c r="J2354" s="3">
        <v>2003</v>
      </c>
      <c r="K2354" s="3" t="s">
        <v>3468</v>
      </c>
      <c r="L2354">
        <v>88</v>
      </c>
      <c r="M2354" t="s">
        <v>3243</v>
      </c>
      <c r="N2354" t="s">
        <v>3389</v>
      </c>
      <c r="O2354" s="10">
        <v>5085559555</v>
      </c>
      <c r="P2354" t="s">
        <v>3390</v>
      </c>
      <c r="Q2354" t="s">
        <v>3325</v>
      </c>
      <c r="R2354" t="s">
        <v>2912</v>
      </c>
      <c r="S2354" t="s">
        <v>2853</v>
      </c>
      <c r="T2354">
        <v>50553</v>
      </c>
      <c r="U2354" t="s">
        <v>2854</v>
      </c>
      <c r="V2354" t="s">
        <v>3043</v>
      </c>
      <c r="W2354" t="s">
        <v>3391</v>
      </c>
      <c r="X2354" t="s">
        <v>2857</v>
      </c>
    </row>
    <row r="2355" spans="1:24" hidden="1" x14ac:dyDescent="0.25">
      <c r="A2355">
        <v>10185</v>
      </c>
      <c r="B2355">
        <v>28</v>
      </c>
      <c r="C2355" s="2">
        <v>100</v>
      </c>
      <c r="D2355" s="3">
        <v>9</v>
      </c>
      <c r="E2355" s="4">
        <f>Table1[[#This Row],[PRICEEACH]]*Table1[[#This Row],[QUANTITYORDERED]]</f>
        <v>2800</v>
      </c>
      <c r="F2355" s="1">
        <v>37936</v>
      </c>
      <c r="G2355" s="12" t="s">
        <v>2848</v>
      </c>
      <c r="H2355">
        <v>4</v>
      </c>
      <c r="I2355">
        <v>11</v>
      </c>
      <c r="J2355" s="3">
        <v>2003</v>
      </c>
      <c r="K2355" s="3" t="s">
        <v>3468</v>
      </c>
      <c r="L2355">
        <v>136</v>
      </c>
      <c r="M2355" t="s">
        <v>3210</v>
      </c>
      <c r="N2355" t="s">
        <v>3389</v>
      </c>
      <c r="O2355" s="10">
        <v>5085559555</v>
      </c>
      <c r="P2355" t="s">
        <v>3390</v>
      </c>
      <c r="Q2355" t="s">
        <v>3325</v>
      </c>
      <c r="R2355" t="s">
        <v>2912</v>
      </c>
      <c r="S2355" t="s">
        <v>2853</v>
      </c>
      <c r="T2355">
        <v>50553</v>
      </c>
      <c r="U2355" t="s">
        <v>2854</v>
      </c>
      <c r="V2355" t="s">
        <v>3043</v>
      </c>
      <c r="W2355" t="s">
        <v>3391</v>
      </c>
      <c r="X2355" t="s">
        <v>2867</v>
      </c>
    </row>
    <row r="2356" spans="1:24" hidden="1" x14ac:dyDescent="0.25">
      <c r="A2356">
        <v>10185</v>
      </c>
      <c r="B2356">
        <v>30</v>
      </c>
      <c r="C2356" s="2">
        <v>94.4</v>
      </c>
      <c r="D2356" s="3">
        <v>10</v>
      </c>
      <c r="E2356" s="4">
        <f>Table1[[#This Row],[PRICEEACH]]*Table1[[#This Row],[QUANTITYORDERED]]</f>
        <v>2832</v>
      </c>
      <c r="F2356" s="1">
        <v>37936</v>
      </c>
      <c r="G2356" s="12" t="s">
        <v>2848</v>
      </c>
      <c r="H2356">
        <v>4</v>
      </c>
      <c r="I2356">
        <v>11</v>
      </c>
      <c r="J2356" s="3">
        <v>2003</v>
      </c>
      <c r="K2356" s="3" t="s">
        <v>3207</v>
      </c>
      <c r="L2356">
        <v>86</v>
      </c>
      <c r="M2356" t="s">
        <v>3270</v>
      </c>
      <c r="N2356" t="s">
        <v>3389</v>
      </c>
      <c r="O2356" s="10">
        <v>5085559555</v>
      </c>
      <c r="P2356" t="s">
        <v>3390</v>
      </c>
      <c r="Q2356" t="s">
        <v>3325</v>
      </c>
      <c r="R2356" t="s">
        <v>2912</v>
      </c>
      <c r="S2356" t="s">
        <v>2853</v>
      </c>
      <c r="T2356">
        <v>50553</v>
      </c>
      <c r="U2356" t="s">
        <v>2854</v>
      </c>
      <c r="V2356" t="s">
        <v>3043</v>
      </c>
      <c r="W2356" t="s">
        <v>3391</v>
      </c>
      <c r="X2356" t="s">
        <v>2857</v>
      </c>
    </row>
    <row r="2357" spans="1:24" hidden="1" x14ac:dyDescent="0.25">
      <c r="A2357">
        <v>10185</v>
      </c>
      <c r="B2357">
        <v>30</v>
      </c>
      <c r="C2357" s="2">
        <v>100</v>
      </c>
      <c r="D2357" s="3">
        <v>7</v>
      </c>
      <c r="E2357" s="4">
        <f>Table1[[#This Row],[PRICEEACH]]*Table1[[#This Row],[QUANTITYORDERED]]</f>
        <v>3000</v>
      </c>
      <c r="F2357" s="1">
        <v>37936</v>
      </c>
      <c r="G2357" s="12" t="s">
        <v>2848</v>
      </c>
      <c r="H2357">
        <v>4</v>
      </c>
      <c r="I2357">
        <v>11</v>
      </c>
      <c r="J2357" s="3">
        <v>2003</v>
      </c>
      <c r="K2357" s="3" t="s">
        <v>3207</v>
      </c>
      <c r="L2357">
        <v>122</v>
      </c>
      <c r="M2357" t="s">
        <v>3234</v>
      </c>
      <c r="N2357" t="s">
        <v>3389</v>
      </c>
      <c r="O2357" s="10">
        <v>5085559555</v>
      </c>
      <c r="P2357" t="s">
        <v>3390</v>
      </c>
      <c r="Q2357" t="s">
        <v>3325</v>
      </c>
      <c r="R2357" t="s">
        <v>2912</v>
      </c>
      <c r="S2357" t="s">
        <v>2853</v>
      </c>
      <c r="T2357">
        <v>50553</v>
      </c>
      <c r="U2357" t="s">
        <v>2854</v>
      </c>
      <c r="V2357" t="s">
        <v>3043</v>
      </c>
      <c r="W2357" t="s">
        <v>3391</v>
      </c>
      <c r="X2357" t="s">
        <v>2867</v>
      </c>
    </row>
    <row r="2358" spans="1:24" hidden="1" x14ac:dyDescent="0.25">
      <c r="A2358">
        <v>10185</v>
      </c>
      <c r="B2358">
        <v>33</v>
      </c>
      <c r="C2358" s="2">
        <v>100</v>
      </c>
      <c r="D2358" s="3">
        <v>14</v>
      </c>
      <c r="E2358" s="4">
        <f>Table1[[#This Row],[PRICEEACH]]*Table1[[#This Row],[QUANTITYORDERED]]</f>
        <v>3300</v>
      </c>
      <c r="F2358" s="1">
        <v>37936</v>
      </c>
      <c r="G2358" s="12" t="s">
        <v>2848</v>
      </c>
      <c r="H2358">
        <v>4</v>
      </c>
      <c r="I2358">
        <v>11</v>
      </c>
      <c r="J2358" s="3">
        <v>2003</v>
      </c>
      <c r="K2358" s="3" t="s">
        <v>3331</v>
      </c>
      <c r="L2358">
        <v>151</v>
      </c>
      <c r="M2358" t="s">
        <v>3145</v>
      </c>
      <c r="N2358" t="s">
        <v>3389</v>
      </c>
      <c r="O2358" s="10">
        <v>5085559555</v>
      </c>
      <c r="P2358" t="s">
        <v>3390</v>
      </c>
      <c r="Q2358" t="s">
        <v>3325</v>
      </c>
      <c r="R2358" t="s">
        <v>2912</v>
      </c>
      <c r="S2358" t="s">
        <v>2853</v>
      </c>
      <c r="T2358">
        <v>50553</v>
      </c>
      <c r="U2358" t="s">
        <v>2854</v>
      </c>
      <c r="V2358" t="s">
        <v>3043</v>
      </c>
      <c r="W2358" t="s">
        <v>3391</v>
      </c>
      <c r="X2358" t="s">
        <v>2867</v>
      </c>
    </row>
    <row r="2359" spans="1:24" hidden="1" x14ac:dyDescent="0.25">
      <c r="A2359">
        <v>10185</v>
      </c>
      <c r="B2359">
        <v>47</v>
      </c>
      <c r="C2359" s="2">
        <v>77.239999999999995</v>
      </c>
      <c r="D2359" s="3">
        <v>8</v>
      </c>
      <c r="E2359" s="4">
        <f>Table1[[#This Row],[PRICEEACH]]*Table1[[#This Row],[QUANTITYORDERED]]</f>
        <v>3630.2799999999997</v>
      </c>
      <c r="F2359" s="1">
        <v>37936</v>
      </c>
      <c r="G2359" s="12" t="s">
        <v>2848</v>
      </c>
      <c r="H2359">
        <v>4</v>
      </c>
      <c r="I2359">
        <v>11</v>
      </c>
      <c r="J2359" s="3">
        <v>2003</v>
      </c>
      <c r="K2359" s="3" t="s">
        <v>3468</v>
      </c>
      <c r="L2359">
        <v>87</v>
      </c>
      <c r="M2359" t="s">
        <v>3222</v>
      </c>
      <c r="N2359" t="s">
        <v>3389</v>
      </c>
      <c r="O2359" s="10">
        <v>5085559555</v>
      </c>
      <c r="P2359" t="s">
        <v>3390</v>
      </c>
      <c r="Q2359" t="s">
        <v>3325</v>
      </c>
      <c r="R2359" t="s">
        <v>2912</v>
      </c>
      <c r="S2359" t="s">
        <v>2853</v>
      </c>
      <c r="T2359">
        <v>50553</v>
      </c>
      <c r="U2359" t="s">
        <v>2854</v>
      </c>
      <c r="V2359" t="s">
        <v>3043</v>
      </c>
      <c r="W2359" t="s">
        <v>3391</v>
      </c>
      <c r="X2359" t="s">
        <v>2867</v>
      </c>
    </row>
    <row r="2360" spans="1:24" hidden="1" x14ac:dyDescent="0.25">
      <c r="A2360">
        <v>10185</v>
      </c>
      <c r="B2360">
        <v>37</v>
      </c>
      <c r="C2360" s="2">
        <v>100</v>
      </c>
      <c r="D2360" s="3">
        <v>4</v>
      </c>
      <c r="E2360" s="4">
        <f>Table1[[#This Row],[PRICEEACH]]*Table1[[#This Row],[QUANTITYORDERED]]</f>
        <v>3700</v>
      </c>
      <c r="F2360" s="1">
        <v>37936</v>
      </c>
      <c r="G2360" s="12" t="s">
        <v>2848</v>
      </c>
      <c r="H2360">
        <v>4</v>
      </c>
      <c r="I2360">
        <v>11</v>
      </c>
      <c r="J2360" s="3">
        <v>2003</v>
      </c>
      <c r="K2360" s="3" t="s">
        <v>3207</v>
      </c>
      <c r="L2360">
        <v>100</v>
      </c>
      <c r="M2360" t="s">
        <v>3277</v>
      </c>
      <c r="N2360" t="s">
        <v>3389</v>
      </c>
      <c r="O2360" s="10">
        <v>5085559555</v>
      </c>
      <c r="P2360" t="s">
        <v>3390</v>
      </c>
      <c r="Q2360" t="s">
        <v>3325</v>
      </c>
      <c r="R2360" t="s">
        <v>2912</v>
      </c>
      <c r="S2360" t="s">
        <v>2853</v>
      </c>
      <c r="T2360">
        <v>50553</v>
      </c>
      <c r="U2360" t="s">
        <v>2854</v>
      </c>
      <c r="V2360" t="s">
        <v>3043</v>
      </c>
      <c r="W2360" t="s">
        <v>3391</v>
      </c>
      <c r="X2360" t="s">
        <v>2867</v>
      </c>
    </row>
    <row r="2361" spans="1:24" hidden="1" x14ac:dyDescent="0.25">
      <c r="A2361">
        <v>10185</v>
      </c>
      <c r="B2361">
        <v>39</v>
      </c>
      <c r="C2361" s="2">
        <v>100</v>
      </c>
      <c r="D2361" s="3">
        <v>16</v>
      </c>
      <c r="E2361" s="4">
        <f>Table1[[#This Row],[PRICEEACH]]*Table1[[#This Row],[QUANTITYORDERED]]</f>
        <v>3900</v>
      </c>
      <c r="F2361" s="1">
        <v>37936</v>
      </c>
      <c r="G2361" s="12" t="s">
        <v>2848</v>
      </c>
      <c r="H2361">
        <v>4</v>
      </c>
      <c r="I2361">
        <v>11</v>
      </c>
      <c r="J2361" s="3">
        <v>2003</v>
      </c>
      <c r="K2361" s="3" t="s">
        <v>3331</v>
      </c>
      <c r="L2361">
        <v>143</v>
      </c>
      <c r="M2361" t="s">
        <v>3220</v>
      </c>
      <c r="N2361" t="s">
        <v>3389</v>
      </c>
      <c r="O2361" s="10">
        <v>5085559555</v>
      </c>
      <c r="P2361" t="s">
        <v>3390</v>
      </c>
      <c r="Q2361" t="s">
        <v>3325</v>
      </c>
      <c r="R2361" t="s">
        <v>2912</v>
      </c>
      <c r="S2361" t="s">
        <v>2853</v>
      </c>
      <c r="T2361">
        <v>50553</v>
      </c>
      <c r="U2361" t="s">
        <v>2854</v>
      </c>
      <c r="V2361" t="s">
        <v>3043</v>
      </c>
      <c r="W2361" t="s">
        <v>3391</v>
      </c>
      <c r="X2361" t="s">
        <v>2867</v>
      </c>
    </row>
    <row r="2362" spans="1:24" hidden="1" x14ac:dyDescent="0.25">
      <c r="A2362">
        <v>10185</v>
      </c>
      <c r="B2362">
        <v>49</v>
      </c>
      <c r="C2362" s="2">
        <v>80.67</v>
      </c>
      <c r="D2362" s="3">
        <v>11</v>
      </c>
      <c r="E2362" s="4">
        <f>Table1[[#This Row],[PRICEEACH]]*Table1[[#This Row],[QUANTITYORDERED]]</f>
        <v>3952.83</v>
      </c>
      <c r="F2362" s="1">
        <v>37936</v>
      </c>
      <c r="G2362" s="12" t="s">
        <v>2848</v>
      </c>
      <c r="H2362">
        <v>4</v>
      </c>
      <c r="I2362">
        <v>11</v>
      </c>
      <c r="J2362" s="3">
        <v>2003</v>
      </c>
      <c r="K2362" s="3" t="s">
        <v>3212</v>
      </c>
      <c r="L2362">
        <v>100</v>
      </c>
      <c r="M2362" t="s">
        <v>3213</v>
      </c>
      <c r="N2362" t="s">
        <v>3389</v>
      </c>
      <c r="O2362" s="10">
        <v>5085559555</v>
      </c>
      <c r="P2362" t="s">
        <v>3390</v>
      </c>
      <c r="Q2362" t="s">
        <v>3325</v>
      </c>
      <c r="R2362" t="s">
        <v>2912</v>
      </c>
      <c r="S2362" t="s">
        <v>2853</v>
      </c>
      <c r="T2362">
        <v>50553</v>
      </c>
      <c r="U2362" t="s">
        <v>2854</v>
      </c>
      <c r="V2362" t="s">
        <v>3043</v>
      </c>
      <c r="W2362" t="s">
        <v>3391</v>
      </c>
      <c r="X2362" t="s">
        <v>2867</v>
      </c>
    </row>
    <row r="2363" spans="1:24" hidden="1" x14ac:dyDescent="0.25">
      <c r="A2363">
        <v>10185</v>
      </c>
      <c r="B2363">
        <v>43</v>
      </c>
      <c r="C2363" s="2">
        <v>100</v>
      </c>
      <c r="D2363" s="3">
        <v>12</v>
      </c>
      <c r="E2363" s="4">
        <f>Table1[[#This Row],[PRICEEACH]]*Table1[[#This Row],[QUANTITYORDERED]]</f>
        <v>4300</v>
      </c>
      <c r="F2363" s="1">
        <v>37936</v>
      </c>
      <c r="G2363" s="12" t="s">
        <v>2848</v>
      </c>
      <c r="H2363">
        <v>4</v>
      </c>
      <c r="I2363">
        <v>11</v>
      </c>
      <c r="J2363" s="3">
        <v>2003</v>
      </c>
      <c r="K2363" s="3" t="s">
        <v>3331</v>
      </c>
      <c r="L2363">
        <v>173</v>
      </c>
      <c r="M2363" t="s">
        <v>3148</v>
      </c>
      <c r="N2363" t="s">
        <v>3389</v>
      </c>
      <c r="O2363" s="10">
        <v>5085559555</v>
      </c>
      <c r="P2363" t="s">
        <v>3390</v>
      </c>
      <c r="Q2363" t="s">
        <v>3325</v>
      </c>
      <c r="R2363" t="s">
        <v>2912</v>
      </c>
      <c r="S2363" t="s">
        <v>2853</v>
      </c>
      <c r="T2363">
        <v>50553</v>
      </c>
      <c r="U2363" t="s">
        <v>2854</v>
      </c>
      <c r="V2363" t="s">
        <v>3043</v>
      </c>
      <c r="W2363" t="s">
        <v>3391</v>
      </c>
      <c r="X2363" t="s">
        <v>2931</v>
      </c>
    </row>
    <row r="2364" spans="1:24" hidden="1" x14ac:dyDescent="0.25">
      <c r="A2364">
        <v>10186</v>
      </c>
      <c r="B2364">
        <v>21</v>
      </c>
      <c r="C2364" s="2">
        <v>69.040000000000006</v>
      </c>
      <c r="D2364" s="3">
        <v>3</v>
      </c>
      <c r="E2364" s="4">
        <f>Table1[[#This Row],[PRICEEACH]]*Table1[[#This Row],[QUANTITYORDERED]]</f>
        <v>1449.8400000000001</v>
      </c>
      <c r="F2364" s="1">
        <v>37936</v>
      </c>
      <c r="G2364" s="12" t="s">
        <v>2848</v>
      </c>
      <c r="H2364">
        <v>4</v>
      </c>
      <c r="I2364">
        <v>11</v>
      </c>
      <c r="J2364" s="3">
        <v>2003</v>
      </c>
      <c r="K2364" s="3" t="s">
        <v>3468</v>
      </c>
      <c r="L2364">
        <v>65</v>
      </c>
      <c r="M2364" t="s">
        <v>3246</v>
      </c>
      <c r="N2364" t="s">
        <v>3049</v>
      </c>
      <c r="O2364" s="10" t="s">
        <v>3394</v>
      </c>
      <c r="P2364" t="s">
        <v>3395</v>
      </c>
      <c r="Q2364" t="s">
        <v>3041</v>
      </c>
      <c r="R2364" t="s">
        <v>3041</v>
      </c>
      <c r="S2364" t="s">
        <v>2942</v>
      </c>
      <c r="T2364" t="s">
        <v>3396</v>
      </c>
      <c r="U2364" t="s">
        <v>2861</v>
      </c>
      <c r="V2364" t="s">
        <v>3050</v>
      </c>
      <c r="W2364" t="s">
        <v>3051</v>
      </c>
      <c r="X2364" t="s">
        <v>2857</v>
      </c>
    </row>
    <row r="2365" spans="1:24" hidden="1" x14ac:dyDescent="0.25">
      <c r="A2365">
        <v>10186</v>
      </c>
      <c r="B2365">
        <v>28</v>
      </c>
      <c r="C2365" s="2">
        <v>52.14</v>
      </c>
      <c r="D2365" s="3">
        <v>4</v>
      </c>
      <c r="E2365" s="4">
        <f>Table1[[#This Row],[PRICEEACH]]*Table1[[#This Row],[QUANTITYORDERED]]</f>
        <v>1459.92</v>
      </c>
      <c r="F2365" s="1">
        <v>37936</v>
      </c>
      <c r="G2365" s="12" t="s">
        <v>2848</v>
      </c>
      <c r="H2365">
        <v>4</v>
      </c>
      <c r="I2365">
        <v>11</v>
      </c>
      <c r="J2365" s="3">
        <v>2003</v>
      </c>
      <c r="K2365" s="3" t="s">
        <v>3181</v>
      </c>
      <c r="L2365">
        <v>49</v>
      </c>
      <c r="M2365" t="s">
        <v>3280</v>
      </c>
      <c r="N2365" t="s">
        <v>3049</v>
      </c>
      <c r="O2365" s="10" t="s">
        <v>3394</v>
      </c>
      <c r="P2365" t="s">
        <v>3395</v>
      </c>
      <c r="Q2365" t="s">
        <v>3041</v>
      </c>
      <c r="R2365" t="s">
        <v>3041</v>
      </c>
      <c r="S2365" t="s">
        <v>2942</v>
      </c>
      <c r="T2365" t="s">
        <v>3396</v>
      </c>
      <c r="U2365" t="s">
        <v>2861</v>
      </c>
      <c r="V2365" t="s">
        <v>3050</v>
      </c>
      <c r="W2365" t="s">
        <v>3051</v>
      </c>
      <c r="X2365" t="s">
        <v>2857</v>
      </c>
    </row>
    <row r="2366" spans="1:24" hidden="1" x14ac:dyDescent="0.25">
      <c r="A2366">
        <v>10186</v>
      </c>
      <c r="B2366">
        <v>22</v>
      </c>
      <c r="C2366" s="2">
        <v>69.2</v>
      </c>
      <c r="D2366" s="3">
        <v>2</v>
      </c>
      <c r="E2366" s="4">
        <f>Table1[[#This Row],[PRICEEACH]]*Table1[[#This Row],[QUANTITYORDERED]]</f>
        <v>1522.4</v>
      </c>
      <c r="F2366" s="1">
        <v>37936</v>
      </c>
      <c r="G2366" s="12" t="s">
        <v>2848</v>
      </c>
      <c r="H2366">
        <v>4</v>
      </c>
      <c r="I2366">
        <v>11</v>
      </c>
      <c r="J2366" s="3">
        <v>2003</v>
      </c>
      <c r="K2366" s="3" t="s">
        <v>3181</v>
      </c>
      <c r="L2366">
        <v>68</v>
      </c>
      <c r="M2366" t="s">
        <v>3240</v>
      </c>
      <c r="N2366" t="s">
        <v>3049</v>
      </c>
      <c r="O2366" s="10" t="s">
        <v>3394</v>
      </c>
      <c r="P2366" t="s">
        <v>3395</v>
      </c>
      <c r="Q2366" t="s">
        <v>3041</v>
      </c>
      <c r="R2366" t="s">
        <v>3041</v>
      </c>
      <c r="S2366" t="s">
        <v>2942</v>
      </c>
      <c r="T2366" t="s">
        <v>3396</v>
      </c>
      <c r="U2366" t="s">
        <v>2861</v>
      </c>
      <c r="V2366" t="s">
        <v>3050</v>
      </c>
      <c r="W2366" t="s">
        <v>3051</v>
      </c>
      <c r="X2366" t="s">
        <v>2857</v>
      </c>
    </row>
    <row r="2367" spans="1:24" hidden="1" x14ac:dyDescent="0.25">
      <c r="A2367">
        <v>10186</v>
      </c>
      <c r="B2367">
        <v>24</v>
      </c>
      <c r="C2367" s="2">
        <v>99.57</v>
      </c>
      <c r="D2367" s="3">
        <v>5</v>
      </c>
      <c r="E2367" s="4">
        <f>Table1[[#This Row],[PRICEEACH]]*Table1[[#This Row],[QUANTITYORDERED]]</f>
        <v>2389.6799999999998</v>
      </c>
      <c r="F2367" s="1">
        <v>37936</v>
      </c>
      <c r="G2367" s="12" t="s">
        <v>2848</v>
      </c>
      <c r="H2367">
        <v>4</v>
      </c>
      <c r="I2367">
        <v>11</v>
      </c>
      <c r="J2367" s="3">
        <v>2003</v>
      </c>
      <c r="K2367" s="3" t="s">
        <v>3207</v>
      </c>
      <c r="L2367">
        <v>90</v>
      </c>
      <c r="M2367" t="s">
        <v>3271</v>
      </c>
      <c r="N2367" t="s">
        <v>3049</v>
      </c>
      <c r="O2367" s="10" t="s">
        <v>3394</v>
      </c>
      <c r="P2367" t="s">
        <v>3395</v>
      </c>
      <c r="Q2367" t="s">
        <v>3041</v>
      </c>
      <c r="R2367" t="s">
        <v>3041</v>
      </c>
      <c r="S2367" t="s">
        <v>2942</v>
      </c>
      <c r="T2367" t="s">
        <v>3396</v>
      </c>
      <c r="U2367" t="s">
        <v>2861</v>
      </c>
      <c r="V2367" t="s">
        <v>3050</v>
      </c>
      <c r="W2367" t="s">
        <v>3051</v>
      </c>
      <c r="X2367" t="s">
        <v>2857</v>
      </c>
    </row>
    <row r="2368" spans="1:24" hidden="1" x14ac:dyDescent="0.25">
      <c r="A2368">
        <v>10186</v>
      </c>
      <c r="B2368">
        <v>26</v>
      </c>
      <c r="C2368" s="2">
        <v>100</v>
      </c>
      <c r="D2368" s="3">
        <v>9</v>
      </c>
      <c r="E2368" s="4">
        <f>Table1[[#This Row],[PRICEEACH]]*Table1[[#This Row],[QUANTITYORDERED]]</f>
        <v>2600</v>
      </c>
      <c r="F2368" s="1">
        <v>37936</v>
      </c>
      <c r="G2368" s="12" t="s">
        <v>2848</v>
      </c>
      <c r="H2368">
        <v>4</v>
      </c>
      <c r="I2368">
        <v>11</v>
      </c>
      <c r="J2368" s="3">
        <v>2003</v>
      </c>
      <c r="K2368" s="3" t="s">
        <v>3331</v>
      </c>
      <c r="L2368">
        <v>136</v>
      </c>
      <c r="M2368" t="s">
        <v>3035</v>
      </c>
      <c r="N2368" t="s">
        <v>3049</v>
      </c>
      <c r="O2368" s="10" t="s">
        <v>3394</v>
      </c>
      <c r="P2368" t="s">
        <v>3395</v>
      </c>
      <c r="Q2368" t="s">
        <v>3041</v>
      </c>
      <c r="R2368" t="s">
        <v>3041</v>
      </c>
      <c r="S2368" t="s">
        <v>2942</v>
      </c>
      <c r="T2368" t="s">
        <v>3396</v>
      </c>
      <c r="U2368" t="s">
        <v>2861</v>
      </c>
      <c r="V2368" t="s">
        <v>3050</v>
      </c>
      <c r="W2368" t="s">
        <v>3051</v>
      </c>
      <c r="X2368" t="s">
        <v>2867</v>
      </c>
    </row>
    <row r="2369" spans="1:24" hidden="1" x14ac:dyDescent="0.25">
      <c r="A2369">
        <v>10186</v>
      </c>
      <c r="B2369">
        <v>32</v>
      </c>
      <c r="C2369" s="2">
        <v>89.46</v>
      </c>
      <c r="D2369" s="3">
        <v>7</v>
      </c>
      <c r="E2369" s="4">
        <f>Table1[[#This Row],[PRICEEACH]]*Table1[[#This Row],[QUANTITYORDERED]]</f>
        <v>2862.72</v>
      </c>
      <c r="F2369" s="1">
        <v>37936</v>
      </c>
      <c r="G2369" s="12" t="s">
        <v>2848</v>
      </c>
      <c r="H2369">
        <v>4</v>
      </c>
      <c r="I2369">
        <v>11</v>
      </c>
      <c r="J2369" s="3">
        <v>2003</v>
      </c>
      <c r="K2369" s="3" t="s">
        <v>3207</v>
      </c>
      <c r="L2369">
        <v>86</v>
      </c>
      <c r="M2369" t="s">
        <v>3208</v>
      </c>
      <c r="N2369" t="s">
        <v>3049</v>
      </c>
      <c r="O2369" s="10" t="s">
        <v>3394</v>
      </c>
      <c r="P2369" t="s">
        <v>3395</v>
      </c>
      <c r="Q2369" t="s">
        <v>3041</v>
      </c>
      <c r="R2369" t="s">
        <v>3041</v>
      </c>
      <c r="S2369" t="s">
        <v>2942</v>
      </c>
      <c r="T2369" t="s">
        <v>3396</v>
      </c>
      <c r="U2369" t="s">
        <v>2861</v>
      </c>
      <c r="V2369" t="s">
        <v>3050</v>
      </c>
      <c r="W2369" t="s">
        <v>3051</v>
      </c>
      <c r="X2369" t="s">
        <v>2857</v>
      </c>
    </row>
    <row r="2370" spans="1:24" hidden="1" x14ac:dyDescent="0.25">
      <c r="A2370">
        <v>10186</v>
      </c>
      <c r="B2370">
        <v>36</v>
      </c>
      <c r="C2370" s="2">
        <v>85.54</v>
      </c>
      <c r="D2370" s="3">
        <v>8</v>
      </c>
      <c r="E2370" s="4">
        <f>Table1[[#This Row],[PRICEEACH]]*Table1[[#This Row],[QUANTITYORDERED]]</f>
        <v>3079.44</v>
      </c>
      <c r="F2370" s="1">
        <v>37936</v>
      </c>
      <c r="G2370" s="12" t="s">
        <v>2848</v>
      </c>
      <c r="H2370">
        <v>4</v>
      </c>
      <c r="I2370">
        <v>11</v>
      </c>
      <c r="J2370" s="3">
        <v>2003</v>
      </c>
      <c r="K2370" s="3" t="s">
        <v>3468</v>
      </c>
      <c r="L2370">
        <v>83</v>
      </c>
      <c r="M2370" t="s">
        <v>3248</v>
      </c>
      <c r="N2370" t="s">
        <v>3049</v>
      </c>
      <c r="O2370" s="10" t="s">
        <v>3394</v>
      </c>
      <c r="P2370" t="s">
        <v>3395</v>
      </c>
      <c r="Q2370" t="s">
        <v>3041</v>
      </c>
      <c r="R2370" t="s">
        <v>3041</v>
      </c>
      <c r="S2370" t="s">
        <v>2942</v>
      </c>
      <c r="T2370" t="s">
        <v>3396</v>
      </c>
      <c r="U2370" t="s">
        <v>2861</v>
      </c>
      <c r="V2370" t="s">
        <v>3050</v>
      </c>
      <c r="W2370" t="s">
        <v>3051</v>
      </c>
      <c r="X2370" t="s">
        <v>2867</v>
      </c>
    </row>
    <row r="2371" spans="1:24" hidden="1" x14ac:dyDescent="0.25">
      <c r="A2371">
        <v>10186</v>
      </c>
      <c r="B2371">
        <v>32</v>
      </c>
      <c r="C2371" s="2">
        <v>100</v>
      </c>
      <c r="D2371" s="3">
        <v>1</v>
      </c>
      <c r="E2371" s="4">
        <f>Table1[[#This Row],[PRICEEACH]]*Table1[[#This Row],[QUANTITYORDERED]]</f>
        <v>3200</v>
      </c>
      <c r="F2371" s="1">
        <v>37936</v>
      </c>
      <c r="G2371" s="12" t="s">
        <v>2848</v>
      </c>
      <c r="H2371">
        <v>4</v>
      </c>
      <c r="I2371">
        <v>11</v>
      </c>
      <c r="J2371" s="3">
        <v>2003</v>
      </c>
      <c r="K2371" s="3" t="s">
        <v>3181</v>
      </c>
      <c r="L2371">
        <v>157</v>
      </c>
      <c r="M2371" t="s">
        <v>3182</v>
      </c>
      <c r="N2371" t="s">
        <v>3049</v>
      </c>
      <c r="O2371" s="10" t="s">
        <v>3394</v>
      </c>
      <c r="P2371" t="s">
        <v>3395</v>
      </c>
      <c r="Q2371" t="s">
        <v>3041</v>
      </c>
      <c r="R2371" t="s">
        <v>3041</v>
      </c>
      <c r="S2371" t="s">
        <v>2942</v>
      </c>
      <c r="T2371" t="s">
        <v>3396</v>
      </c>
      <c r="U2371" t="s">
        <v>2861</v>
      </c>
      <c r="V2371" t="s">
        <v>3050</v>
      </c>
      <c r="W2371" t="s">
        <v>3051</v>
      </c>
      <c r="X2371" t="s">
        <v>2867</v>
      </c>
    </row>
    <row r="2372" spans="1:24" hidden="1" x14ac:dyDescent="0.25">
      <c r="A2372">
        <v>10186</v>
      </c>
      <c r="B2372">
        <v>46</v>
      </c>
      <c r="C2372" s="2">
        <v>100</v>
      </c>
      <c r="D2372" s="3">
        <v>6</v>
      </c>
      <c r="E2372" s="4">
        <f>Table1[[#This Row],[PRICEEACH]]*Table1[[#This Row],[QUANTITYORDERED]]</f>
        <v>4600</v>
      </c>
      <c r="F2372" s="1">
        <v>37936</v>
      </c>
      <c r="G2372" s="12" t="s">
        <v>2848</v>
      </c>
      <c r="H2372">
        <v>4</v>
      </c>
      <c r="I2372">
        <v>11</v>
      </c>
      <c r="J2372" s="3">
        <v>2003</v>
      </c>
      <c r="K2372" s="3" t="s">
        <v>3468</v>
      </c>
      <c r="L2372">
        <v>105</v>
      </c>
      <c r="M2372" t="s">
        <v>3219</v>
      </c>
      <c r="N2372" t="s">
        <v>3049</v>
      </c>
      <c r="O2372" s="10" t="s">
        <v>3394</v>
      </c>
      <c r="P2372" t="s">
        <v>3395</v>
      </c>
      <c r="Q2372" t="s">
        <v>3041</v>
      </c>
      <c r="R2372" t="s">
        <v>3041</v>
      </c>
      <c r="S2372" t="s">
        <v>2942</v>
      </c>
      <c r="T2372" t="s">
        <v>3396</v>
      </c>
      <c r="U2372" t="s">
        <v>2861</v>
      </c>
      <c r="V2372" t="s">
        <v>3050</v>
      </c>
      <c r="W2372" t="s">
        <v>3051</v>
      </c>
      <c r="X2372" t="s">
        <v>2867</v>
      </c>
    </row>
    <row r="2373" spans="1:24" hidden="1" x14ac:dyDescent="0.25">
      <c r="A2373">
        <v>10188</v>
      </c>
      <c r="B2373">
        <v>32</v>
      </c>
      <c r="C2373" s="2">
        <v>65.42</v>
      </c>
      <c r="D2373" s="3">
        <v>5</v>
      </c>
      <c r="E2373" s="4">
        <f>Table1[[#This Row],[PRICEEACH]]*Table1[[#This Row],[QUANTITYORDERED]]</f>
        <v>2093.44</v>
      </c>
      <c r="F2373" s="1">
        <v>37936</v>
      </c>
      <c r="G2373" s="12" t="s">
        <v>2848</v>
      </c>
      <c r="H2373">
        <v>4</v>
      </c>
      <c r="I2373">
        <v>11</v>
      </c>
      <c r="J2373" s="3">
        <v>2003</v>
      </c>
      <c r="K2373" s="3" t="s">
        <v>2849</v>
      </c>
      <c r="L2373">
        <v>60</v>
      </c>
      <c r="M2373" t="s">
        <v>3202</v>
      </c>
      <c r="N2373" t="s">
        <v>3297</v>
      </c>
      <c r="O2373" s="11">
        <v>4722673215</v>
      </c>
      <c r="P2373" t="s">
        <v>2882</v>
      </c>
      <c r="Q2373" t="s">
        <v>2883</v>
      </c>
      <c r="R2373" t="s">
        <v>3488</v>
      </c>
      <c r="S2373" t="s">
        <v>2884</v>
      </c>
      <c r="T2373" t="s">
        <v>3298</v>
      </c>
      <c r="U2373" t="s">
        <v>2861</v>
      </c>
      <c r="V2373" t="s">
        <v>2885</v>
      </c>
      <c r="W2373" t="s">
        <v>2886</v>
      </c>
      <c r="X2373" t="s">
        <v>2857</v>
      </c>
    </row>
    <row r="2374" spans="1:24" hidden="1" x14ac:dyDescent="0.25">
      <c r="A2374">
        <v>10188</v>
      </c>
      <c r="B2374">
        <v>25</v>
      </c>
      <c r="C2374" s="2">
        <v>100</v>
      </c>
      <c r="D2374" s="3">
        <v>2</v>
      </c>
      <c r="E2374" s="4">
        <f>Table1[[#This Row],[PRICEEACH]]*Table1[[#This Row],[QUANTITYORDERED]]</f>
        <v>2500</v>
      </c>
      <c r="F2374" s="1">
        <v>37936</v>
      </c>
      <c r="G2374" s="12" t="s">
        <v>2848</v>
      </c>
      <c r="H2374">
        <v>4</v>
      </c>
      <c r="I2374">
        <v>11</v>
      </c>
      <c r="J2374" s="3">
        <v>2003</v>
      </c>
      <c r="K2374" s="3" t="s">
        <v>2849</v>
      </c>
      <c r="L2374">
        <v>112</v>
      </c>
      <c r="M2374" t="s">
        <v>3229</v>
      </c>
      <c r="N2374" t="s">
        <v>3297</v>
      </c>
      <c r="O2374" s="11">
        <v>4722673215</v>
      </c>
      <c r="P2374" t="s">
        <v>2882</v>
      </c>
      <c r="Q2374" t="s">
        <v>2883</v>
      </c>
      <c r="R2374" t="s">
        <v>3488</v>
      </c>
      <c r="S2374" t="s">
        <v>2884</v>
      </c>
      <c r="T2374" t="s">
        <v>3298</v>
      </c>
      <c r="U2374" t="s">
        <v>2861</v>
      </c>
      <c r="V2374" t="s">
        <v>2885</v>
      </c>
      <c r="W2374" t="s">
        <v>2886</v>
      </c>
      <c r="X2374" t="s">
        <v>2857</v>
      </c>
    </row>
    <row r="2375" spans="1:24" hidden="1" x14ac:dyDescent="0.25">
      <c r="A2375">
        <v>10188</v>
      </c>
      <c r="B2375">
        <v>29</v>
      </c>
      <c r="C2375" s="2">
        <v>100</v>
      </c>
      <c r="D2375" s="3">
        <v>8</v>
      </c>
      <c r="E2375" s="4">
        <f>Table1[[#This Row],[PRICEEACH]]*Table1[[#This Row],[QUANTITYORDERED]]</f>
        <v>2900</v>
      </c>
      <c r="F2375" s="1">
        <v>37936</v>
      </c>
      <c r="G2375" s="12" t="s">
        <v>2848</v>
      </c>
      <c r="H2375">
        <v>4</v>
      </c>
      <c r="I2375">
        <v>11</v>
      </c>
      <c r="J2375" s="3">
        <v>2003</v>
      </c>
      <c r="K2375" s="3" t="s">
        <v>3181</v>
      </c>
      <c r="L2375">
        <v>118</v>
      </c>
      <c r="M2375" t="s">
        <v>3275</v>
      </c>
      <c r="N2375" t="s">
        <v>3297</v>
      </c>
      <c r="O2375" s="11">
        <v>4722673215</v>
      </c>
      <c r="P2375" t="s">
        <v>2882</v>
      </c>
      <c r="Q2375" t="s">
        <v>2883</v>
      </c>
      <c r="R2375" t="s">
        <v>3499</v>
      </c>
      <c r="S2375" t="s">
        <v>2884</v>
      </c>
      <c r="T2375" t="s">
        <v>3298</v>
      </c>
      <c r="U2375" t="s">
        <v>2861</v>
      </c>
      <c r="V2375" t="s">
        <v>2885</v>
      </c>
      <c r="W2375" t="s">
        <v>2886</v>
      </c>
      <c r="X2375" t="s">
        <v>2867</v>
      </c>
    </row>
    <row r="2376" spans="1:24" hidden="1" x14ac:dyDescent="0.25">
      <c r="A2376">
        <v>10188</v>
      </c>
      <c r="B2376">
        <v>40</v>
      </c>
      <c r="C2376" s="2">
        <v>91.4</v>
      </c>
      <c r="D2376" s="3">
        <v>6</v>
      </c>
      <c r="E2376" s="4">
        <f>Table1[[#This Row],[PRICEEACH]]*Table1[[#This Row],[QUANTITYORDERED]]</f>
        <v>3656</v>
      </c>
      <c r="F2376" s="1">
        <v>37936</v>
      </c>
      <c r="G2376" s="12" t="s">
        <v>2848</v>
      </c>
      <c r="H2376">
        <v>4</v>
      </c>
      <c r="I2376">
        <v>11</v>
      </c>
      <c r="J2376" s="3">
        <v>2003</v>
      </c>
      <c r="K2376" s="3" t="s">
        <v>2849</v>
      </c>
      <c r="L2376">
        <v>76</v>
      </c>
      <c r="M2376" t="s">
        <v>3233</v>
      </c>
      <c r="N2376" t="s">
        <v>3297</v>
      </c>
      <c r="O2376" s="11">
        <v>4722673215</v>
      </c>
      <c r="P2376" t="s">
        <v>2882</v>
      </c>
      <c r="Q2376" t="s">
        <v>2883</v>
      </c>
      <c r="R2376" t="s">
        <v>3488</v>
      </c>
      <c r="S2376" t="s">
        <v>2884</v>
      </c>
      <c r="T2376" t="s">
        <v>3298</v>
      </c>
      <c r="U2376" t="s">
        <v>2861</v>
      </c>
      <c r="V2376" t="s">
        <v>2885</v>
      </c>
      <c r="W2376" t="s">
        <v>2886</v>
      </c>
      <c r="X2376" t="s">
        <v>2867</v>
      </c>
    </row>
    <row r="2377" spans="1:24" hidden="1" x14ac:dyDescent="0.25">
      <c r="A2377">
        <v>10188</v>
      </c>
      <c r="B2377">
        <v>38</v>
      </c>
      <c r="C2377" s="2">
        <v>96.34</v>
      </c>
      <c r="D2377" s="3">
        <v>4</v>
      </c>
      <c r="E2377" s="4">
        <f>Table1[[#This Row],[PRICEEACH]]*Table1[[#This Row],[QUANTITYORDERED]]</f>
        <v>3660.92</v>
      </c>
      <c r="F2377" s="1">
        <v>37936</v>
      </c>
      <c r="G2377" s="12" t="s">
        <v>2848</v>
      </c>
      <c r="H2377">
        <v>4</v>
      </c>
      <c r="I2377">
        <v>11</v>
      </c>
      <c r="J2377" s="3">
        <v>2003</v>
      </c>
      <c r="K2377" s="3" t="s">
        <v>2849</v>
      </c>
      <c r="L2377">
        <v>118</v>
      </c>
      <c r="M2377" t="s">
        <v>3023</v>
      </c>
      <c r="N2377" t="s">
        <v>3297</v>
      </c>
      <c r="O2377" s="11">
        <v>4722673215</v>
      </c>
      <c r="P2377" t="s">
        <v>2882</v>
      </c>
      <c r="Q2377" t="s">
        <v>2883</v>
      </c>
      <c r="R2377" t="s">
        <v>3488</v>
      </c>
      <c r="S2377" t="s">
        <v>2884</v>
      </c>
      <c r="T2377" t="s">
        <v>3298</v>
      </c>
      <c r="U2377" t="s">
        <v>2861</v>
      </c>
      <c r="V2377" t="s">
        <v>2885</v>
      </c>
      <c r="W2377" t="s">
        <v>2886</v>
      </c>
      <c r="X2377" t="s">
        <v>2867</v>
      </c>
    </row>
    <row r="2378" spans="1:24" hidden="1" x14ac:dyDescent="0.25">
      <c r="A2378">
        <v>10188</v>
      </c>
      <c r="B2378">
        <v>44</v>
      </c>
      <c r="C2378" s="2">
        <v>98.89</v>
      </c>
      <c r="D2378" s="3">
        <v>7</v>
      </c>
      <c r="E2378" s="4">
        <f>Table1[[#This Row],[PRICEEACH]]*Table1[[#This Row],[QUANTITYORDERED]]</f>
        <v>4351.16</v>
      </c>
      <c r="F2378" s="1">
        <v>37936</v>
      </c>
      <c r="G2378" s="12" t="s">
        <v>2848</v>
      </c>
      <c r="H2378">
        <v>4</v>
      </c>
      <c r="I2378">
        <v>11</v>
      </c>
      <c r="J2378" s="3">
        <v>2003</v>
      </c>
      <c r="K2378" s="3" t="s">
        <v>2849</v>
      </c>
      <c r="L2378">
        <v>99</v>
      </c>
      <c r="M2378" t="s">
        <v>3257</v>
      </c>
      <c r="N2378" t="s">
        <v>3297</v>
      </c>
      <c r="O2378" s="11">
        <v>4722673215</v>
      </c>
      <c r="P2378" t="s">
        <v>2882</v>
      </c>
      <c r="Q2378" t="s">
        <v>2883</v>
      </c>
      <c r="R2378" t="s">
        <v>3488</v>
      </c>
      <c r="S2378" t="s">
        <v>2884</v>
      </c>
      <c r="T2378" t="s">
        <v>3298</v>
      </c>
      <c r="U2378" t="s">
        <v>2861</v>
      </c>
      <c r="V2378" t="s">
        <v>2885</v>
      </c>
      <c r="W2378" t="s">
        <v>2886</v>
      </c>
      <c r="X2378" t="s">
        <v>2867</v>
      </c>
    </row>
    <row r="2379" spans="1:24" hidden="1" x14ac:dyDescent="0.25">
      <c r="A2379">
        <v>10188</v>
      </c>
      <c r="B2379">
        <v>45</v>
      </c>
      <c r="C2379" s="2">
        <v>100</v>
      </c>
      <c r="D2379" s="3">
        <v>3</v>
      </c>
      <c r="E2379" s="4">
        <f>Table1[[#This Row],[PRICEEACH]]*Table1[[#This Row],[QUANTITYORDERED]]</f>
        <v>4500</v>
      </c>
      <c r="F2379" s="1">
        <v>37936</v>
      </c>
      <c r="G2379" s="12" t="s">
        <v>2848</v>
      </c>
      <c r="H2379">
        <v>4</v>
      </c>
      <c r="I2379">
        <v>11</v>
      </c>
      <c r="J2379" s="3">
        <v>2003</v>
      </c>
      <c r="K2379" s="3" t="s">
        <v>2849</v>
      </c>
      <c r="L2379">
        <v>193</v>
      </c>
      <c r="M2379" t="s">
        <v>3034</v>
      </c>
      <c r="N2379" t="s">
        <v>3297</v>
      </c>
      <c r="O2379" s="11">
        <v>4722673215</v>
      </c>
      <c r="P2379" t="s">
        <v>2882</v>
      </c>
      <c r="Q2379" t="s">
        <v>2883</v>
      </c>
      <c r="R2379" t="s">
        <v>3488</v>
      </c>
      <c r="S2379" t="s">
        <v>2884</v>
      </c>
      <c r="T2379" t="s">
        <v>3298</v>
      </c>
      <c r="U2379" t="s">
        <v>2861</v>
      </c>
      <c r="V2379" t="s">
        <v>2885</v>
      </c>
      <c r="W2379" t="s">
        <v>2886</v>
      </c>
      <c r="X2379" t="s">
        <v>2931</v>
      </c>
    </row>
    <row r="2380" spans="1:24" hidden="1" x14ac:dyDescent="0.25">
      <c r="A2380">
        <v>10188</v>
      </c>
      <c r="B2380">
        <v>48</v>
      </c>
      <c r="C2380" s="2">
        <v>100</v>
      </c>
      <c r="D2380" s="3">
        <v>1</v>
      </c>
      <c r="E2380" s="4">
        <f>Table1[[#This Row],[PRICEEACH]]*Table1[[#This Row],[QUANTITYORDERED]]</f>
        <v>4800</v>
      </c>
      <c r="F2380" s="1">
        <v>37936</v>
      </c>
      <c r="G2380" s="12" t="s">
        <v>2848</v>
      </c>
      <c r="H2380">
        <v>4</v>
      </c>
      <c r="I2380">
        <v>11</v>
      </c>
      <c r="J2380" s="3">
        <v>2003</v>
      </c>
      <c r="K2380" s="3" t="s">
        <v>2849</v>
      </c>
      <c r="L2380">
        <v>95</v>
      </c>
      <c r="M2380" t="s">
        <v>2850</v>
      </c>
      <c r="N2380" t="s">
        <v>3297</v>
      </c>
      <c r="O2380" s="11">
        <v>4722673215</v>
      </c>
      <c r="P2380" t="s">
        <v>2882</v>
      </c>
      <c r="Q2380" t="s">
        <v>2883</v>
      </c>
      <c r="R2380" t="s">
        <v>3488</v>
      </c>
      <c r="S2380" t="s">
        <v>2884</v>
      </c>
      <c r="T2380" t="s">
        <v>3298</v>
      </c>
      <c r="U2380" t="s">
        <v>2861</v>
      </c>
      <c r="V2380" t="s">
        <v>2885</v>
      </c>
      <c r="W2380" t="s">
        <v>2886</v>
      </c>
      <c r="X2380" t="s">
        <v>2867</v>
      </c>
    </row>
    <row r="2381" spans="1:24" hidden="1" x14ac:dyDescent="0.25">
      <c r="A2381">
        <v>10189</v>
      </c>
      <c r="B2381">
        <v>28</v>
      </c>
      <c r="C2381" s="2">
        <v>100</v>
      </c>
      <c r="D2381" s="3">
        <v>1</v>
      </c>
      <c r="E2381" s="4">
        <f>Table1[[#This Row],[PRICEEACH]]*Table1[[#This Row],[QUANTITYORDERED]]</f>
        <v>2800</v>
      </c>
      <c r="F2381" s="1">
        <v>37936</v>
      </c>
      <c r="G2381" s="12" t="s">
        <v>2848</v>
      </c>
      <c r="H2381">
        <v>4</v>
      </c>
      <c r="I2381">
        <v>11</v>
      </c>
      <c r="J2381" s="3">
        <v>2003</v>
      </c>
      <c r="K2381" s="3" t="s">
        <v>2849</v>
      </c>
      <c r="L2381">
        <v>150</v>
      </c>
      <c r="M2381" t="s">
        <v>3142</v>
      </c>
      <c r="N2381" t="s">
        <v>2868</v>
      </c>
      <c r="O2381" s="10">
        <v>6265557265</v>
      </c>
      <c r="P2381" t="s">
        <v>3290</v>
      </c>
      <c r="Q2381" t="s">
        <v>2869</v>
      </c>
      <c r="R2381" t="s">
        <v>2870</v>
      </c>
      <c r="S2381" t="s">
        <v>2853</v>
      </c>
      <c r="T2381">
        <v>90003</v>
      </c>
      <c r="U2381" t="s">
        <v>2854</v>
      </c>
      <c r="V2381" t="s">
        <v>2871</v>
      </c>
      <c r="W2381" t="s">
        <v>2872</v>
      </c>
      <c r="X2381" t="s">
        <v>2867</v>
      </c>
    </row>
    <row r="2382" spans="1:24" hidden="1" x14ac:dyDescent="0.25">
      <c r="A2382">
        <v>10190</v>
      </c>
      <c r="B2382">
        <v>46</v>
      </c>
      <c r="C2382" s="2">
        <v>32.99</v>
      </c>
      <c r="D2382" s="3">
        <v>1</v>
      </c>
      <c r="E2382" s="4">
        <f>Table1[[#This Row],[PRICEEACH]]*Table1[[#This Row],[QUANTITYORDERED]]</f>
        <v>1517.5400000000002</v>
      </c>
      <c r="F2382" s="1">
        <v>37936</v>
      </c>
      <c r="G2382" s="12" t="s">
        <v>2848</v>
      </c>
      <c r="H2382">
        <v>4</v>
      </c>
      <c r="I2382">
        <v>11</v>
      </c>
      <c r="J2382" s="3">
        <v>2003</v>
      </c>
      <c r="K2382" s="3" t="s">
        <v>2849</v>
      </c>
      <c r="L2382">
        <v>40</v>
      </c>
      <c r="M2382" t="s">
        <v>3258</v>
      </c>
      <c r="N2382" t="s">
        <v>3329</v>
      </c>
      <c r="O2382" s="10" t="s">
        <v>3330</v>
      </c>
      <c r="P2382" t="s">
        <v>2946</v>
      </c>
      <c r="Q2382" t="s">
        <v>2947</v>
      </c>
      <c r="R2382" t="s">
        <v>3485</v>
      </c>
      <c r="S2382" t="s">
        <v>2948</v>
      </c>
      <c r="T2382">
        <v>28034</v>
      </c>
      <c r="U2382" t="s">
        <v>2861</v>
      </c>
      <c r="V2382" t="s">
        <v>2949</v>
      </c>
      <c r="W2382" t="s">
        <v>2950</v>
      </c>
      <c r="X2382" t="s">
        <v>2857</v>
      </c>
    </row>
    <row r="2383" spans="1:24" hidden="1" x14ac:dyDescent="0.25">
      <c r="A2383">
        <v>10190</v>
      </c>
      <c r="B2383">
        <v>40</v>
      </c>
      <c r="C2383" s="2">
        <v>66.72</v>
      </c>
      <c r="D2383" s="3">
        <v>2</v>
      </c>
      <c r="E2383" s="4">
        <f>Table1[[#This Row],[PRICEEACH]]*Table1[[#This Row],[QUANTITYORDERED]]</f>
        <v>2668.8</v>
      </c>
      <c r="F2383" s="1">
        <v>37936</v>
      </c>
      <c r="G2383" s="12" t="s">
        <v>2848</v>
      </c>
      <c r="H2383">
        <v>4</v>
      </c>
      <c r="I2383">
        <v>11</v>
      </c>
      <c r="J2383" s="3">
        <v>2003</v>
      </c>
      <c r="K2383" s="3" t="s">
        <v>2849</v>
      </c>
      <c r="L2383">
        <v>81</v>
      </c>
      <c r="M2383" t="s">
        <v>3267</v>
      </c>
      <c r="N2383" t="s">
        <v>3329</v>
      </c>
      <c r="O2383" s="10" t="s">
        <v>3330</v>
      </c>
      <c r="P2383" t="s">
        <v>2946</v>
      </c>
      <c r="Q2383" t="s">
        <v>2947</v>
      </c>
      <c r="R2383" t="s">
        <v>3485</v>
      </c>
      <c r="S2383" t="s">
        <v>2948</v>
      </c>
      <c r="T2383">
        <v>28034</v>
      </c>
      <c r="U2383" t="s">
        <v>2861</v>
      </c>
      <c r="V2383" t="s">
        <v>2949</v>
      </c>
      <c r="W2383" t="s">
        <v>2950</v>
      </c>
      <c r="X2383" t="s">
        <v>2857</v>
      </c>
    </row>
    <row r="2384" spans="1:24" hidden="1" x14ac:dyDescent="0.25">
      <c r="A2384">
        <v>10190</v>
      </c>
      <c r="B2384">
        <v>42</v>
      </c>
      <c r="C2384" s="2">
        <v>76.19</v>
      </c>
      <c r="D2384" s="3">
        <v>3</v>
      </c>
      <c r="E2384" s="4">
        <f>Table1[[#This Row],[PRICEEACH]]*Table1[[#This Row],[QUANTITYORDERED]]</f>
        <v>3199.98</v>
      </c>
      <c r="F2384" s="1">
        <v>37936</v>
      </c>
      <c r="G2384" s="12" t="s">
        <v>2848</v>
      </c>
      <c r="H2384">
        <v>4</v>
      </c>
      <c r="I2384">
        <v>11</v>
      </c>
      <c r="J2384" s="3">
        <v>2003</v>
      </c>
      <c r="K2384" s="3" t="s">
        <v>2849</v>
      </c>
      <c r="L2384">
        <v>69</v>
      </c>
      <c r="M2384" t="s">
        <v>3237</v>
      </c>
      <c r="N2384" t="s">
        <v>3329</v>
      </c>
      <c r="O2384" s="10" t="s">
        <v>3330</v>
      </c>
      <c r="P2384" t="s">
        <v>2946</v>
      </c>
      <c r="Q2384" t="s">
        <v>2947</v>
      </c>
      <c r="R2384" t="s">
        <v>3485</v>
      </c>
      <c r="S2384" t="s">
        <v>2948</v>
      </c>
      <c r="T2384">
        <v>28034</v>
      </c>
      <c r="U2384" t="s">
        <v>2861</v>
      </c>
      <c r="V2384" t="s">
        <v>2949</v>
      </c>
      <c r="W2384" t="s">
        <v>2950</v>
      </c>
      <c r="X2384" t="s">
        <v>2867</v>
      </c>
    </row>
    <row r="2385" spans="1:24" hidden="1" x14ac:dyDescent="0.25">
      <c r="A2385">
        <v>10190</v>
      </c>
      <c r="B2385">
        <v>42</v>
      </c>
      <c r="C2385" s="2">
        <v>85.72</v>
      </c>
      <c r="D2385" s="3">
        <v>4</v>
      </c>
      <c r="E2385" s="4">
        <f>Table1[[#This Row],[PRICEEACH]]*Table1[[#This Row],[QUANTITYORDERED]]</f>
        <v>3600.24</v>
      </c>
      <c r="F2385" s="1">
        <v>37936</v>
      </c>
      <c r="G2385" s="12" t="s">
        <v>2848</v>
      </c>
      <c r="H2385">
        <v>4</v>
      </c>
      <c r="I2385">
        <v>11</v>
      </c>
      <c r="J2385" s="3">
        <v>2003</v>
      </c>
      <c r="K2385" s="3" t="s">
        <v>2849</v>
      </c>
      <c r="L2385">
        <v>102</v>
      </c>
      <c r="M2385" t="s">
        <v>3263</v>
      </c>
      <c r="N2385" t="s">
        <v>3329</v>
      </c>
      <c r="O2385" s="10" t="s">
        <v>3330</v>
      </c>
      <c r="P2385" t="s">
        <v>2946</v>
      </c>
      <c r="Q2385" t="s">
        <v>2947</v>
      </c>
      <c r="R2385" t="s">
        <v>3485</v>
      </c>
      <c r="S2385" t="s">
        <v>2948</v>
      </c>
      <c r="T2385">
        <v>28034</v>
      </c>
      <c r="U2385" t="s">
        <v>2861</v>
      </c>
      <c r="V2385" t="s">
        <v>2949</v>
      </c>
      <c r="W2385" t="s">
        <v>2950</v>
      </c>
      <c r="X2385" t="s">
        <v>2867</v>
      </c>
    </row>
    <row r="2386" spans="1:24" hidden="1" x14ac:dyDescent="0.25">
      <c r="A2386">
        <v>10191</v>
      </c>
      <c r="B2386">
        <v>30</v>
      </c>
      <c r="C2386" s="2">
        <v>64.64</v>
      </c>
      <c r="D2386" s="3">
        <v>4</v>
      </c>
      <c r="E2386" s="4">
        <f>Table1[[#This Row],[PRICEEACH]]*Table1[[#This Row],[QUANTITYORDERED]]</f>
        <v>1939.2</v>
      </c>
      <c r="F2386" s="1">
        <v>37936</v>
      </c>
      <c r="G2386" s="12" t="s">
        <v>2848</v>
      </c>
      <c r="H2386">
        <v>4</v>
      </c>
      <c r="I2386">
        <v>11</v>
      </c>
      <c r="J2386" s="3">
        <v>2003</v>
      </c>
      <c r="K2386" s="3" t="s">
        <v>3331</v>
      </c>
      <c r="L2386">
        <v>79</v>
      </c>
      <c r="M2386" t="s">
        <v>3149</v>
      </c>
      <c r="N2386" t="s">
        <v>3101</v>
      </c>
      <c r="O2386" s="10" t="s">
        <v>3102</v>
      </c>
      <c r="P2386" t="s">
        <v>3433</v>
      </c>
      <c r="Q2386" t="s">
        <v>3103</v>
      </c>
      <c r="R2386" t="s">
        <v>3486</v>
      </c>
      <c r="S2386" t="s">
        <v>3104</v>
      </c>
      <c r="T2386">
        <v>50739</v>
      </c>
      <c r="U2386" t="s">
        <v>2861</v>
      </c>
      <c r="V2386" t="s">
        <v>3105</v>
      </c>
      <c r="W2386" t="s">
        <v>3106</v>
      </c>
      <c r="X2386" t="s">
        <v>2857</v>
      </c>
    </row>
    <row r="2387" spans="1:24" hidden="1" x14ac:dyDescent="0.25">
      <c r="A2387">
        <v>10191</v>
      </c>
      <c r="B2387">
        <v>21</v>
      </c>
      <c r="C2387" s="2">
        <v>100</v>
      </c>
      <c r="D2387" s="3">
        <v>3</v>
      </c>
      <c r="E2387" s="4">
        <f>Table1[[#This Row],[PRICEEACH]]*Table1[[#This Row],[QUANTITYORDERED]]</f>
        <v>2100</v>
      </c>
      <c r="F2387" s="1">
        <v>37936</v>
      </c>
      <c r="G2387" s="12" t="s">
        <v>2848</v>
      </c>
      <c r="H2387">
        <v>4</v>
      </c>
      <c r="I2387">
        <v>11</v>
      </c>
      <c r="J2387" s="3">
        <v>2003</v>
      </c>
      <c r="K2387" s="3" t="s">
        <v>3331</v>
      </c>
      <c r="L2387">
        <v>194</v>
      </c>
      <c r="M2387" t="s">
        <v>3092</v>
      </c>
      <c r="N2387" t="s">
        <v>3101</v>
      </c>
      <c r="O2387" s="10" t="s">
        <v>3102</v>
      </c>
      <c r="P2387" t="s">
        <v>3433</v>
      </c>
      <c r="Q2387" t="s">
        <v>3103</v>
      </c>
      <c r="R2387" t="s">
        <v>3486</v>
      </c>
      <c r="S2387" t="s">
        <v>3104</v>
      </c>
      <c r="T2387">
        <v>50739</v>
      </c>
      <c r="U2387" t="s">
        <v>2861</v>
      </c>
      <c r="V2387" t="s">
        <v>3105</v>
      </c>
      <c r="W2387" t="s">
        <v>3106</v>
      </c>
      <c r="X2387" t="s">
        <v>2867</v>
      </c>
    </row>
    <row r="2388" spans="1:24" hidden="1" x14ac:dyDescent="0.25">
      <c r="A2388">
        <v>10191</v>
      </c>
      <c r="B2388">
        <v>23</v>
      </c>
      <c r="C2388" s="2">
        <v>100</v>
      </c>
      <c r="D2388" s="3">
        <v>5</v>
      </c>
      <c r="E2388" s="4">
        <f>Table1[[#This Row],[PRICEEACH]]*Table1[[#This Row],[QUANTITYORDERED]]</f>
        <v>2300</v>
      </c>
      <c r="F2388" s="1">
        <v>37936</v>
      </c>
      <c r="G2388" s="12" t="s">
        <v>2848</v>
      </c>
      <c r="H2388">
        <v>4</v>
      </c>
      <c r="I2388">
        <v>11</v>
      </c>
      <c r="J2388" s="3">
        <v>2003</v>
      </c>
      <c r="K2388" s="3" t="s">
        <v>3331</v>
      </c>
      <c r="L2388">
        <v>146</v>
      </c>
      <c r="M2388" t="s">
        <v>3216</v>
      </c>
      <c r="N2388" t="s">
        <v>3101</v>
      </c>
      <c r="O2388" s="10" t="s">
        <v>3102</v>
      </c>
      <c r="P2388" t="s">
        <v>3433</v>
      </c>
      <c r="Q2388" t="s">
        <v>3103</v>
      </c>
      <c r="R2388" t="s">
        <v>3486</v>
      </c>
      <c r="S2388" t="s">
        <v>3104</v>
      </c>
      <c r="T2388">
        <v>50739</v>
      </c>
      <c r="U2388" t="s">
        <v>2861</v>
      </c>
      <c r="V2388" t="s">
        <v>3105</v>
      </c>
      <c r="W2388" t="s">
        <v>3106</v>
      </c>
      <c r="X2388" t="s">
        <v>2867</v>
      </c>
    </row>
    <row r="2389" spans="1:24" hidden="1" x14ac:dyDescent="0.25">
      <c r="A2389">
        <v>10191</v>
      </c>
      <c r="B2389">
        <v>48</v>
      </c>
      <c r="C2389" s="2">
        <v>60.01</v>
      </c>
      <c r="D2389" s="3">
        <v>2</v>
      </c>
      <c r="E2389" s="4">
        <f>Table1[[#This Row],[PRICEEACH]]*Table1[[#This Row],[QUANTITYORDERED]]</f>
        <v>2880.48</v>
      </c>
      <c r="F2389" s="1">
        <v>37936</v>
      </c>
      <c r="G2389" s="12" t="s">
        <v>2848</v>
      </c>
      <c r="H2389">
        <v>4</v>
      </c>
      <c r="I2389">
        <v>11</v>
      </c>
      <c r="J2389" s="3">
        <v>2003</v>
      </c>
      <c r="K2389" s="3" t="s">
        <v>3331</v>
      </c>
      <c r="L2389">
        <v>61</v>
      </c>
      <c r="M2389" t="s">
        <v>3245</v>
      </c>
      <c r="N2389" t="s">
        <v>3101</v>
      </c>
      <c r="O2389" s="10" t="s">
        <v>3102</v>
      </c>
      <c r="P2389" t="s">
        <v>3433</v>
      </c>
      <c r="Q2389" t="s">
        <v>3103</v>
      </c>
      <c r="R2389" t="s">
        <v>3486</v>
      </c>
      <c r="S2389" t="s">
        <v>3104</v>
      </c>
      <c r="T2389">
        <v>50739</v>
      </c>
      <c r="U2389" t="s">
        <v>2861</v>
      </c>
      <c r="V2389" t="s">
        <v>3105</v>
      </c>
      <c r="W2389" t="s">
        <v>3106</v>
      </c>
      <c r="X2389" t="s">
        <v>2857</v>
      </c>
    </row>
    <row r="2390" spans="1:24" hidden="1" x14ac:dyDescent="0.25">
      <c r="A2390">
        <v>10191</v>
      </c>
      <c r="B2390">
        <v>44</v>
      </c>
      <c r="C2390" s="2">
        <v>66.290000000000006</v>
      </c>
      <c r="D2390" s="3">
        <v>7</v>
      </c>
      <c r="E2390" s="4">
        <f>Table1[[#This Row],[PRICEEACH]]*Table1[[#This Row],[QUANTITYORDERED]]</f>
        <v>2916.76</v>
      </c>
      <c r="F2390" s="1">
        <v>37936</v>
      </c>
      <c r="G2390" s="12" t="s">
        <v>2848</v>
      </c>
      <c r="H2390">
        <v>4</v>
      </c>
      <c r="I2390">
        <v>11</v>
      </c>
      <c r="J2390" s="3">
        <v>2003</v>
      </c>
      <c r="K2390" s="3" t="s">
        <v>3331</v>
      </c>
      <c r="L2390">
        <v>80</v>
      </c>
      <c r="M2390" t="s">
        <v>3255</v>
      </c>
      <c r="N2390" t="s">
        <v>3101</v>
      </c>
      <c r="O2390" s="10" t="s">
        <v>3102</v>
      </c>
      <c r="P2390" t="s">
        <v>3433</v>
      </c>
      <c r="Q2390" t="s">
        <v>3103</v>
      </c>
      <c r="R2390" t="s">
        <v>3486</v>
      </c>
      <c r="S2390" t="s">
        <v>3104</v>
      </c>
      <c r="T2390">
        <v>50739</v>
      </c>
      <c r="U2390" t="s">
        <v>2861</v>
      </c>
      <c r="V2390" t="s">
        <v>3105</v>
      </c>
      <c r="W2390" t="s">
        <v>3106</v>
      </c>
      <c r="X2390" t="s">
        <v>2857</v>
      </c>
    </row>
    <row r="2391" spans="1:24" hidden="1" x14ac:dyDescent="0.25">
      <c r="A2391">
        <v>10191</v>
      </c>
      <c r="B2391">
        <v>43</v>
      </c>
      <c r="C2391" s="2">
        <v>72.739999999999995</v>
      </c>
      <c r="D2391" s="3">
        <v>9</v>
      </c>
      <c r="E2391" s="4">
        <f>Table1[[#This Row],[PRICEEACH]]*Table1[[#This Row],[QUANTITYORDERED]]</f>
        <v>3127.8199999999997</v>
      </c>
      <c r="F2391" s="1">
        <v>37936</v>
      </c>
      <c r="G2391" s="12" t="s">
        <v>2848</v>
      </c>
      <c r="H2391">
        <v>4</v>
      </c>
      <c r="I2391">
        <v>11</v>
      </c>
      <c r="J2391" s="3">
        <v>2003</v>
      </c>
      <c r="K2391" s="3" t="s">
        <v>2849</v>
      </c>
      <c r="L2391">
        <v>62</v>
      </c>
      <c r="M2391" t="s">
        <v>3218</v>
      </c>
      <c r="N2391" t="s">
        <v>3101</v>
      </c>
      <c r="O2391" s="10" t="s">
        <v>3102</v>
      </c>
      <c r="P2391" t="s">
        <v>3433</v>
      </c>
      <c r="Q2391" t="s">
        <v>3103</v>
      </c>
      <c r="R2391" t="s">
        <v>3486</v>
      </c>
      <c r="S2391" t="s">
        <v>3104</v>
      </c>
      <c r="T2391">
        <v>50739</v>
      </c>
      <c r="U2391" t="s">
        <v>2861</v>
      </c>
      <c r="V2391" t="s">
        <v>3105</v>
      </c>
      <c r="W2391" t="s">
        <v>3106</v>
      </c>
      <c r="X2391" t="s">
        <v>2867</v>
      </c>
    </row>
    <row r="2392" spans="1:24" hidden="1" x14ac:dyDescent="0.25">
      <c r="A2392">
        <v>10191</v>
      </c>
      <c r="B2392">
        <v>32</v>
      </c>
      <c r="C2392" s="2">
        <v>100</v>
      </c>
      <c r="D2392" s="3">
        <v>8</v>
      </c>
      <c r="E2392" s="4">
        <f>Table1[[#This Row],[PRICEEACH]]*Table1[[#This Row],[QUANTITYORDERED]]</f>
        <v>3200</v>
      </c>
      <c r="F2392" s="1">
        <v>37936</v>
      </c>
      <c r="G2392" s="12" t="s">
        <v>2848</v>
      </c>
      <c r="H2392">
        <v>4</v>
      </c>
      <c r="I2392">
        <v>11</v>
      </c>
      <c r="J2392" s="3">
        <v>2003</v>
      </c>
      <c r="K2392" s="3" t="s">
        <v>3331</v>
      </c>
      <c r="L2392">
        <v>148</v>
      </c>
      <c r="M2392" t="s">
        <v>3225</v>
      </c>
      <c r="N2392" t="s">
        <v>3101</v>
      </c>
      <c r="O2392" s="10" t="s">
        <v>3102</v>
      </c>
      <c r="P2392" t="s">
        <v>3433</v>
      </c>
      <c r="Q2392" t="s">
        <v>3103</v>
      </c>
      <c r="R2392" t="s">
        <v>3486</v>
      </c>
      <c r="S2392" t="s">
        <v>3104</v>
      </c>
      <c r="T2392">
        <v>50739</v>
      </c>
      <c r="U2392" t="s">
        <v>2861</v>
      </c>
      <c r="V2392" t="s">
        <v>3105</v>
      </c>
      <c r="W2392" t="s">
        <v>3106</v>
      </c>
      <c r="X2392" t="s">
        <v>2867</v>
      </c>
    </row>
    <row r="2393" spans="1:24" hidden="1" x14ac:dyDescent="0.25">
      <c r="A2393">
        <v>10191</v>
      </c>
      <c r="B2393">
        <v>36</v>
      </c>
      <c r="C2393" s="2">
        <v>94.88</v>
      </c>
      <c r="D2393" s="3">
        <v>6</v>
      </c>
      <c r="E2393" s="4">
        <f>Table1[[#This Row],[PRICEEACH]]*Table1[[#This Row],[QUANTITYORDERED]]</f>
        <v>3415.68</v>
      </c>
      <c r="F2393" s="1">
        <v>37936</v>
      </c>
      <c r="G2393" s="12" t="s">
        <v>2848</v>
      </c>
      <c r="H2393">
        <v>4</v>
      </c>
      <c r="I2393">
        <v>11</v>
      </c>
      <c r="J2393" s="3">
        <v>2003</v>
      </c>
      <c r="K2393" s="3" t="s">
        <v>3331</v>
      </c>
      <c r="L2393">
        <v>80</v>
      </c>
      <c r="M2393" t="s">
        <v>3214</v>
      </c>
      <c r="N2393" t="s">
        <v>3101</v>
      </c>
      <c r="O2393" s="10" t="s">
        <v>3102</v>
      </c>
      <c r="P2393" t="s">
        <v>3433</v>
      </c>
      <c r="Q2393" t="s">
        <v>3103</v>
      </c>
      <c r="R2393" t="s">
        <v>3486</v>
      </c>
      <c r="S2393" t="s">
        <v>3104</v>
      </c>
      <c r="T2393">
        <v>50739</v>
      </c>
      <c r="U2393" t="s">
        <v>2861</v>
      </c>
      <c r="V2393" t="s">
        <v>3105</v>
      </c>
      <c r="W2393" t="s">
        <v>3106</v>
      </c>
      <c r="X2393" t="s">
        <v>2867</v>
      </c>
    </row>
    <row r="2394" spans="1:24" hidden="1" x14ac:dyDescent="0.25">
      <c r="A2394">
        <v>10191</v>
      </c>
      <c r="B2394">
        <v>40</v>
      </c>
      <c r="C2394" s="2">
        <v>100</v>
      </c>
      <c r="D2394" s="3">
        <v>1</v>
      </c>
      <c r="E2394" s="4">
        <f>Table1[[#This Row],[PRICEEACH]]*Table1[[#This Row],[QUANTITYORDERED]]</f>
        <v>4000</v>
      </c>
      <c r="F2394" s="1">
        <v>37936</v>
      </c>
      <c r="G2394" s="12" t="s">
        <v>2848</v>
      </c>
      <c r="H2394">
        <v>4</v>
      </c>
      <c r="I2394">
        <v>11</v>
      </c>
      <c r="J2394" s="3">
        <v>2003</v>
      </c>
      <c r="K2394" s="3" t="s">
        <v>3331</v>
      </c>
      <c r="L2394">
        <v>117</v>
      </c>
      <c r="M2394" t="s">
        <v>3146</v>
      </c>
      <c r="N2394" t="s">
        <v>3101</v>
      </c>
      <c r="O2394" s="10" t="s">
        <v>3102</v>
      </c>
      <c r="P2394" t="s">
        <v>3433</v>
      </c>
      <c r="Q2394" t="s">
        <v>3103</v>
      </c>
      <c r="R2394" t="s">
        <v>3486</v>
      </c>
      <c r="S2394" t="s">
        <v>3104</v>
      </c>
      <c r="T2394">
        <v>50739</v>
      </c>
      <c r="U2394" t="s">
        <v>2861</v>
      </c>
      <c r="V2394" t="s">
        <v>3105</v>
      </c>
      <c r="W2394" t="s">
        <v>3106</v>
      </c>
      <c r="X2394" t="s">
        <v>2867</v>
      </c>
    </row>
    <row r="2395" spans="1:24" hidden="1" x14ac:dyDescent="0.25">
      <c r="A2395">
        <v>10192</v>
      </c>
      <c r="B2395">
        <v>30</v>
      </c>
      <c r="C2395" s="2">
        <v>30.59</v>
      </c>
      <c r="D2395" s="3">
        <v>13</v>
      </c>
      <c r="E2395" s="4">
        <f>Table1[[#This Row],[PRICEEACH]]*Table1[[#This Row],[QUANTITYORDERED]]</f>
        <v>917.7</v>
      </c>
      <c r="F2395" s="1">
        <v>37936</v>
      </c>
      <c r="G2395" s="12" t="s">
        <v>2848</v>
      </c>
      <c r="H2395">
        <v>4</v>
      </c>
      <c r="I2395">
        <v>11</v>
      </c>
      <c r="J2395" s="3">
        <v>2003</v>
      </c>
      <c r="K2395" s="3" t="s">
        <v>3331</v>
      </c>
      <c r="L2395">
        <v>37</v>
      </c>
      <c r="M2395" t="s">
        <v>3242</v>
      </c>
      <c r="N2395" t="s">
        <v>3364</v>
      </c>
      <c r="O2395" s="10">
        <v>6035558647</v>
      </c>
      <c r="P2395" t="s">
        <v>3365</v>
      </c>
      <c r="Q2395" t="s">
        <v>3012</v>
      </c>
      <c r="R2395" t="s">
        <v>3013</v>
      </c>
      <c r="S2395" t="s">
        <v>2853</v>
      </c>
      <c r="T2395">
        <v>62005</v>
      </c>
      <c r="U2395" t="s">
        <v>2854</v>
      </c>
      <c r="V2395" t="s">
        <v>2871</v>
      </c>
      <c r="W2395" t="s">
        <v>3011</v>
      </c>
      <c r="X2395" t="s">
        <v>2857</v>
      </c>
    </row>
    <row r="2396" spans="1:24" hidden="1" x14ac:dyDescent="0.25">
      <c r="A2396">
        <v>10192</v>
      </c>
      <c r="B2396">
        <v>22</v>
      </c>
      <c r="C2396" s="2">
        <v>100</v>
      </c>
      <c r="D2396" s="3">
        <v>11</v>
      </c>
      <c r="E2396" s="4">
        <f>Table1[[#This Row],[PRICEEACH]]*Table1[[#This Row],[QUANTITYORDERED]]</f>
        <v>2200</v>
      </c>
      <c r="F2396" s="1">
        <v>37936</v>
      </c>
      <c r="G2396" s="12" t="s">
        <v>2848</v>
      </c>
      <c r="H2396">
        <v>4</v>
      </c>
      <c r="I2396">
        <v>11</v>
      </c>
      <c r="J2396" s="3">
        <v>2003</v>
      </c>
      <c r="K2396" s="3" t="s">
        <v>3331</v>
      </c>
      <c r="L2396">
        <v>141</v>
      </c>
      <c r="M2396" t="s">
        <v>3163</v>
      </c>
      <c r="N2396" t="s">
        <v>3364</v>
      </c>
      <c r="O2396" s="10">
        <v>6035558647</v>
      </c>
      <c r="P2396" t="s">
        <v>3365</v>
      </c>
      <c r="Q2396" t="s">
        <v>3012</v>
      </c>
      <c r="R2396" t="s">
        <v>3013</v>
      </c>
      <c r="S2396" t="s">
        <v>2853</v>
      </c>
      <c r="T2396">
        <v>62005</v>
      </c>
      <c r="U2396" t="s">
        <v>2854</v>
      </c>
      <c r="V2396" t="s">
        <v>2871</v>
      </c>
      <c r="W2396" t="s">
        <v>3011</v>
      </c>
      <c r="X2396" t="s">
        <v>2867</v>
      </c>
    </row>
    <row r="2397" spans="1:24" hidden="1" x14ac:dyDescent="0.25">
      <c r="A2397">
        <v>10192</v>
      </c>
      <c r="B2397">
        <v>23</v>
      </c>
      <c r="C2397" s="2">
        <v>100</v>
      </c>
      <c r="D2397" s="3">
        <v>1</v>
      </c>
      <c r="E2397" s="4">
        <f>Table1[[#This Row],[PRICEEACH]]*Table1[[#This Row],[QUANTITYORDERED]]</f>
        <v>2300</v>
      </c>
      <c r="F2397" s="1">
        <v>37936</v>
      </c>
      <c r="G2397" s="12" t="s">
        <v>2848</v>
      </c>
      <c r="H2397">
        <v>4</v>
      </c>
      <c r="I2397">
        <v>11</v>
      </c>
      <c r="J2397" s="3">
        <v>2003</v>
      </c>
      <c r="K2397" s="3" t="s">
        <v>3331</v>
      </c>
      <c r="L2397">
        <v>117</v>
      </c>
      <c r="M2397" t="s">
        <v>3241</v>
      </c>
      <c r="N2397" t="s">
        <v>3364</v>
      </c>
      <c r="O2397" s="10">
        <v>6035558647</v>
      </c>
      <c r="P2397" t="s">
        <v>3365</v>
      </c>
      <c r="Q2397" t="s">
        <v>3012</v>
      </c>
      <c r="R2397" t="s">
        <v>3013</v>
      </c>
      <c r="S2397" t="s">
        <v>2853</v>
      </c>
      <c r="T2397">
        <v>62005</v>
      </c>
      <c r="U2397" t="s">
        <v>2854</v>
      </c>
      <c r="V2397" t="s">
        <v>2871</v>
      </c>
      <c r="W2397" t="s">
        <v>3011</v>
      </c>
      <c r="X2397" t="s">
        <v>2867</v>
      </c>
    </row>
    <row r="2398" spans="1:24" hidden="1" x14ac:dyDescent="0.25">
      <c r="A2398">
        <v>10192</v>
      </c>
      <c r="B2398">
        <v>32</v>
      </c>
      <c r="C2398" s="2">
        <v>72.77</v>
      </c>
      <c r="D2398" s="3">
        <v>3</v>
      </c>
      <c r="E2398" s="4">
        <f>Table1[[#This Row],[PRICEEACH]]*Table1[[#This Row],[QUANTITYORDERED]]</f>
        <v>2328.64</v>
      </c>
      <c r="F2398" s="1">
        <v>37936</v>
      </c>
      <c r="G2398" s="12" t="s">
        <v>2848</v>
      </c>
      <c r="H2398">
        <v>4</v>
      </c>
      <c r="I2398">
        <v>11</v>
      </c>
      <c r="J2398" s="3">
        <v>2003</v>
      </c>
      <c r="K2398" s="3" t="s">
        <v>3331</v>
      </c>
      <c r="L2398">
        <v>85</v>
      </c>
      <c r="M2398" t="s">
        <v>3244</v>
      </c>
      <c r="N2398" t="s">
        <v>3364</v>
      </c>
      <c r="O2398" s="10">
        <v>6035558647</v>
      </c>
      <c r="P2398" t="s">
        <v>3365</v>
      </c>
      <c r="Q2398" t="s">
        <v>3012</v>
      </c>
      <c r="R2398" t="s">
        <v>3013</v>
      </c>
      <c r="S2398" t="s">
        <v>2853</v>
      </c>
      <c r="T2398">
        <v>62005</v>
      </c>
      <c r="U2398" t="s">
        <v>2854</v>
      </c>
      <c r="V2398" t="s">
        <v>2871</v>
      </c>
      <c r="W2398" t="s">
        <v>3011</v>
      </c>
      <c r="X2398" t="s">
        <v>2857</v>
      </c>
    </row>
    <row r="2399" spans="1:24" hidden="1" x14ac:dyDescent="0.25">
      <c r="A2399">
        <v>10192</v>
      </c>
      <c r="B2399">
        <v>47</v>
      </c>
      <c r="C2399" s="2">
        <v>53.83</v>
      </c>
      <c r="D2399" s="3">
        <v>6</v>
      </c>
      <c r="E2399" s="4">
        <f>Table1[[#This Row],[PRICEEACH]]*Table1[[#This Row],[QUANTITYORDERED]]</f>
        <v>2530.0099999999998</v>
      </c>
      <c r="F2399" s="1">
        <v>37936</v>
      </c>
      <c r="G2399" s="12" t="s">
        <v>2848</v>
      </c>
      <c r="H2399">
        <v>4</v>
      </c>
      <c r="I2399">
        <v>11</v>
      </c>
      <c r="J2399" s="3">
        <v>2003</v>
      </c>
      <c r="K2399" s="3" t="s">
        <v>3331</v>
      </c>
      <c r="L2399">
        <v>50</v>
      </c>
      <c r="M2399" t="s">
        <v>3230</v>
      </c>
      <c r="N2399" t="s">
        <v>3364</v>
      </c>
      <c r="O2399" s="10">
        <v>6035558647</v>
      </c>
      <c r="P2399" t="s">
        <v>3365</v>
      </c>
      <c r="Q2399" t="s">
        <v>3012</v>
      </c>
      <c r="R2399" t="s">
        <v>3013</v>
      </c>
      <c r="S2399" t="s">
        <v>2853</v>
      </c>
      <c r="T2399">
        <v>62005</v>
      </c>
      <c r="U2399" t="s">
        <v>2854</v>
      </c>
      <c r="V2399" t="s">
        <v>2871</v>
      </c>
      <c r="W2399" t="s">
        <v>3011</v>
      </c>
      <c r="X2399" t="s">
        <v>2857</v>
      </c>
    </row>
    <row r="2400" spans="1:24" hidden="1" x14ac:dyDescent="0.25">
      <c r="A2400">
        <v>10192</v>
      </c>
      <c r="B2400">
        <v>37</v>
      </c>
      <c r="C2400" s="2">
        <v>69.819999999999993</v>
      </c>
      <c r="D2400" s="3">
        <v>4</v>
      </c>
      <c r="E2400" s="4">
        <f>Table1[[#This Row],[PRICEEACH]]*Table1[[#This Row],[QUANTITYORDERED]]</f>
        <v>2583.3399999999997</v>
      </c>
      <c r="F2400" s="1">
        <v>37936</v>
      </c>
      <c r="G2400" s="12" t="s">
        <v>2848</v>
      </c>
      <c r="H2400">
        <v>4</v>
      </c>
      <c r="I2400">
        <v>11</v>
      </c>
      <c r="J2400" s="3">
        <v>2003</v>
      </c>
      <c r="K2400" s="3" t="s">
        <v>3331</v>
      </c>
      <c r="L2400">
        <v>73</v>
      </c>
      <c r="M2400" t="s">
        <v>3227</v>
      </c>
      <c r="N2400" t="s">
        <v>3364</v>
      </c>
      <c r="O2400" s="10">
        <v>6035558647</v>
      </c>
      <c r="P2400" t="s">
        <v>3365</v>
      </c>
      <c r="Q2400" t="s">
        <v>3012</v>
      </c>
      <c r="R2400" t="s">
        <v>3013</v>
      </c>
      <c r="S2400" t="s">
        <v>2853</v>
      </c>
      <c r="T2400">
        <v>62005</v>
      </c>
      <c r="U2400" t="s">
        <v>2854</v>
      </c>
      <c r="V2400" t="s">
        <v>2871</v>
      </c>
      <c r="W2400" t="s">
        <v>3011</v>
      </c>
      <c r="X2400" t="s">
        <v>2857</v>
      </c>
    </row>
    <row r="2401" spans="1:24" hidden="1" x14ac:dyDescent="0.25">
      <c r="A2401">
        <v>10192</v>
      </c>
      <c r="B2401">
        <v>26</v>
      </c>
      <c r="C2401" s="2">
        <v>100</v>
      </c>
      <c r="D2401" s="3">
        <v>12</v>
      </c>
      <c r="E2401" s="4">
        <f>Table1[[#This Row],[PRICEEACH]]*Table1[[#This Row],[QUANTITYORDERED]]</f>
        <v>2600</v>
      </c>
      <c r="F2401" s="1">
        <v>37936</v>
      </c>
      <c r="G2401" s="12" t="s">
        <v>2848</v>
      </c>
      <c r="H2401">
        <v>4</v>
      </c>
      <c r="I2401">
        <v>11</v>
      </c>
      <c r="J2401" s="3">
        <v>2003</v>
      </c>
      <c r="K2401" s="3" t="s">
        <v>3331</v>
      </c>
      <c r="L2401">
        <v>169</v>
      </c>
      <c r="M2401" t="s">
        <v>3211</v>
      </c>
      <c r="N2401" t="s">
        <v>3364</v>
      </c>
      <c r="O2401" s="10">
        <v>6035558647</v>
      </c>
      <c r="P2401" t="s">
        <v>3365</v>
      </c>
      <c r="Q2401" t="s">
        <v>3012</v>
      </c>
      <c r="R2401" t="s">
        <v>3013</v>
      </c>
      <c r="S2401" t="s">
        <v>2853</v>
      </c>
      <c r="T2401">
        <v>62005</v>
      </c>
      <c r="U2401" t="s">
        <v>2854</v>
      </c>
      <c r="V2401" t="s">
        <v>2871</v>
      </c>
      <c r="W2401" t="s">
        <v>3011</v>
      </c>
      <c r="X2401" t="s">
        <v>2867</v>
      </c>
    </row>
    <row r="2402" spans="1:24" hidden="1" x14ac:dyDescent="0.25">
      <c r="A2402">
        <v>10192</v>
      </c>
      <c r="B2402">
        <v>27</v>
      </c>
      <c r="C2402" s="2">
        <v>100</v>
      </c>
      <c r="D2402" s="3">
        <v>16</v>
      </c>
      <c r="E2402" s="4">
        <f>Table1[[#This Row],[PRICEEACH]]*Table1[[#This Row],[QUANTITYORDERED]]</f>
        <v>2700</v>
      </c>
      <c r="F2402" s="1">
        <v>37936</v>
      </c>
      <c r="G2402" s="12" t="s">
        <v>2848</v>
      </c>
      <c r="H2402">
        <v>4</v>
      </c>
      <c r="I2402">
        <v>11</v>
      </c>
      <c r="J2402" s="3">
        <v>2003</v>
      </c>
      <c r="K2402" s="3" t="s">
        <v>3331</v>
      </c>
      <c r="L2402">
        <v>115</v>
      </c>
      <c r="M2402" t="s">
        <v>3156</v>
      </c>
      <c r="N2402" t="s">
        <v>3364</v>
      </c>
      <c r="O2402" s="10">
        <v>6035558647</v>
      </c>
      <c r="P2402" t="s">
        <v>3365</v>
      </c>
      <c r="Q2402" t="s">
        <v>3012</v>
      </c>
      <c r="R2402" t="s">
        <v>3013</v>
      </c>
      <c r="S2402" t="s">
        <v>2853</v>
      </c>
      <c r="T2402">
        <v>62005</v>
      </c>
      <c r="U2402" t="s">
        <v>2854</v>
      </c>
      <c r="V2402" t="s">
        <v>2871</v>
      </c>
      <c r="W2402" t="s">
        <v>3011</v>
      </c>
      <c r="X2402" t="s">
        <v>2867</v>
      </c>
    </row>
    <row r="2403" spans="1:24" hidden="1" x14ac:dyDescent="0.25">
      <c r="A2403">
        <v>10192</v>
      </c>
      <c r="B2403">
        <v>29</v>
      </c>
      <c r="C2403" s="2">
        <v>100</v>
      </c>
      <c r="D2403" s="3">
        <v>7</v>
      </c>
      <c r="E2403" s="4">
        <f>Table1[[#This Row],[PRICEEACH]]*Table1[[#This Row],[QUANTITYORDERED]]</f>
        <v>2900</v>
      </c>
      <c r="F2403" s="1">
        <v>37936</v>
      </c>
      <c r="G2403" s="12" t="s">
        <v>2848</v>
      </c>
      <c r="H2403">
        <v>4</v>
      </c>
      <c r="I2403">
        <v>11</v>
      </c>
      <c r="J2403" s="3">
        <v>2003</v>
      </c>
      <c r="K2403" s="3" t="s">
        <v>3331</v>
      </c>
      <c r="L2403">
        <v>124</v>
      </c>
      <c r="M2403" t="s">
        <v>3180</v>
      </c>
      <c r="N2403" t="s">
        <v>3364</v>
      </c>
      <c r="O2403" s="10">
        <v>6035558647</v>
      </c>
      <c r="P2403" t="s">
        <v>3365</v>
      </c>
      <c r="Q2403" t="s">
        <v>3012</v>
      </c>
      <c r="R2403" t="s">
        <v>3013</v>
      </c>
      <c r="S2403" t="s">
        <v>2853</v>
      </c>
      <c r="T2403">
        <v>62005</v>
      </c>
      <c r="U2403" t="s">
        <v>2854</v>
      </c>
      <c r="V2403" t="s">
        <v>2871</v>
      </c>
      <c r="W2403" t="s">
        <v>3011</v>
      </c>
      <c r="X2403" t="s">
        <v>2867</v>
      </c>
    </row>
    <row r="2404" spans="1:24" hidden="1" x14ac:dyDescent="0.25">
      <c r="A2404">
        <v>10192</v>
      </c>
      <c r="B2404">
        <v>38</v>
      </c>
      <c r="C2404" s="2">
        <v>100</v>
      </c>
      <c r="D2404" s="3">
        <v>8</v>
      </c>
      <c r="E2404" s="4">
        <f>Table1[[#This Row],[PRICEEACH]]*Table1[[#This Row],[QUANTITYORDERED]]</f>
        <v>3800</v>
      </c>
      <c r="F2404" s="1">
        <v>37936</v>
      </c>
      <c r="G2404" s="12" t="s">
        <v>2848</v>
      </c>
      <c r="H2404">
        <v>4</v>
      </c>
      <c r="I2404">
        <v>11</v>
      </c>
      <c r="J2404" s="3">
        <v>2003</v>
      </c>
      <c r="K2404" s="3" t="s">
        <v>3331</v>
      </c>
      <c r="L2404">
        <v>132</v>
      </c>
      <c r="M2404" t="s">
        <v>3204</v>
      </c>
      <c r="N2404" t="s">
        <v>3364</v>
      </c>
      <c r="O2404" s="10">
        <v>6035558647</v>
      </c>
      <c r="P2404" t="s">
        <v>3365</v>
      </c>
      <c r="Q2404" t="s">
        <v>3012</v>
      </c>
      <c r="R2404" t="s">
        <v>3013</v>
      </c>
      <c r="S2404" t="s">
        <v>2853</v>
      </c>
      <c r="T2404">
        <v>62005</v>
      </c>
      <c r="U2404" t="s">
        <v>2854</v>
      </c>
      <c r="V2404" t="s">
        <v>2871</v>
      </c>
      <c r="W2404" t="s">
        <v>3011</v>
      </c>
      <c r="X2404" t="s">
        <v>2867</v>
      </c>
    </row>
    <row r="2405" spans="1:24" hidden="1" x14ac:dyDescent="0.25">
      <c r="A2405">
        <v>10192</v>
      </c>
      <c r="B2405">
        <v>46</v>
      </c>
      <c r="C2405" s="2">
        <v>83.6</v>
      </c>
      <c r="D2405" s="3">
        <v>2</v>
      </c>
      <c r="E2405" s="4">
        <f>Table1[[#This Row],[PRICEEACH]]*Table1[[#This Row],[QUANTITYORDERED]]</f>
        <v>3845.6</v>
      </c>
      <c r="F2405" s="1">
        <v>37936</v>
      </c>
      <c r="G2405" s="12" t="s">
        <v>2848</v>
      </c>
      <c r="H2405">
        <v>4</v>
      </c>
      <c r="I2405">
        <v>11</v>
      </c>
      <c r="J2405" s="3">
        <v>2003</v>
      </c>
      <c r="K2405" s="3" t="s">
        <v>3331</v>
      </c>
      <c r="L2405">
        <v>90</v>
      </c>
      <c r="M2405" t="s">
        <v>3238</v>
      </c>
      <c r="N2405" t="s">
        <v>3364</v>
      </c>
      <c r="O2405" s="10">
        <v>6035558647</v>
      </c>
      <c r="P2405" t="s">
        <v>3365</v>
      </c>
      <c r="Q2405" t="s">
        <v>3012</v>
      </c>
      <c r="R2405" t="s">
        <v>3013</v>
      </c>
      <c r="S2405" t="s">
        <v>2853</v>
      </c>
      <c r="T2405">
        <v>62005</v>
      </c>
      <c r="U2405" t="s">
        <v>2854</v>
      </c>
      <c r="V2405" t="s">
        <v>2871</v>
      </c>
      <c r="W2405" t="s">
        <v>3011</v>
      </c>
      <c r="X2405" t="s">
        <v>2867</v>
      </c>
    </row>
    <row r="2406" spans="1:24" hidden="1" x14ac:dyDescent="0.25">
      <c r="A2406">
        <v>10192</v>
      </c>
      <c r="B2406">
        <v>45</v>
      </c>
      <c r="C2406" s="2">
        <v>90.86</v>
      </c>
      <c r="D2406" s="3">
        <v>15</v>
      </c>
      <c r="E2406" s="4">
        <f>Table1[[#This Row],[PRICEEACH]]*Table1[[#This Row],[QUANTITYORDERED]]</f>
        <v>4088.7</v>
      </c>
      <c r="F2406" s="1">
        <v>37936</v>
      </c>
      <c r="G2406" s="12" t="s">
        <v>2848</v>
      </c>
      <c r="H2406">
        <v>4</v>
      </c>
      <c r="I2406">
        <v>11</v>
      </c>
      <c r="J2406" s="3">
        <v>2003</v>
      </c>
      <c r="K2406" s="3" t="s">
        <v>3331</v>
      </c>
      <c r="L2406">
        <v>77</v>
      </c>
      <c r="M2406" t="s">
        <v>3194</v>
      </c>
      <c r="N2406" t="s">
        <v>3364</v>
      </c>
      <c r="O2406" s="10">
        <v>6035558647</v>
      </c>
      <c r="P2406" t="s">
        <v>3365</v>
      </c>
      <c r="Q2406" t="s">
        <v>3012</v>
      </c>
      <c r="R2406" t="s">
        <v>3013</v>
      </c>
      <c r="S2406" t="s">
        <v>2853</v>
      </c>
      <c r="T2406">
        <v>62005</v>
      </c>
      <c r="U2406" t="s">
        <v>2854</v>
      </c>
      <c r="V2406" t="s">
        <v>2871</v>
      </c>
      <c r="W2406" t="s">
        <v>3011</v>
      </c>
      <c r="X2406" t="s">
        <v>2867</v>
      </c>
    </row>
    <row r="2407" spans="1:24" hidden="1" x14ac:dyDescent="0.25">
      <c r="A2407">
        <v>10192</v>
      </c>
      <c r="B2407">
        <v>45</v>
      </c>
      <c r="C2407" s="2">
        <v>100</v>
      </c>
      <c r="D2407" s="3">
        <v>9</v>
      </c>
      <c r="E2407" s="4">
        <f>Table1[[#This Row],[PRICEEACH]]*Table1[[#This Row],[QUANTITYORDERED]]</f>
        <v>4500</v>
      </c>
      <c r="F2407" s="1">
        <v>37936</v>
      </c>
      <c r="G2407" s="12" t="s">
        <v>2848</v>
      </c>
      <c r="H2407">
        <v>4</v>
      </c>
      <c r="I2407">
        <v>11</v>
      </c>
      <c r="J2407" s="3">
        <v>2003</v>
      </c>
      <c r="K2407" s="3" t="s">
        <v>3331</v>
      </c>
      <c r="L2407">
        <v>141</v>
      </c>
      <c r="M2407" t="s">
        <v>3217</v>
      </c>
      <c r="N2407" t="s">
        <v>3364</v>
      </c>
      <c r="O2407" s="10">
        <v>6035558647</v>
      </c>
      <c r="P2407" t="s">
        <v>3365</v>
      </c>
      <c r="Q2407" t="s">
        <v>3012</v>
      </c>
      <c r="R2407" t="s">
        <v>3013</v>
      </c>
      <c r="S2407" t="s">
        <v>2853</v>
      </c>
      <c r="T2407">
        <v>62005</v>
      </c>
      <c r="U2407" t="s">
        <v>2854</v>
      </c>
      <c r="V2407" t="s">
        <v>2871</v>
      </c>
      <c r="W2407" t="s">
        <v>3011</v>
      </c>
      <c r="X2407" t="s">
        <v>2867</v>
      </c>
    </row>
    <row r="2408" spans="1:24" hidden="1" x14ac:dyDescent="0.25">
      <c r="A2408">
        <v>10192</v>
      </c>
      <c r="B2408">
        <v>45</v>
      </c>
      <c r="C2408" s="2">
        <v>100</v>
      </c>
      <c r="D2408" s="3">
        <v>14</v>
      </c>
      <c r="E2408" s="4">
        <f>Table1[[#This Row],[PRICEEACH]]*Table1[[#This Row],[QUANTITYORDERED]]</f>
        <v>4500</v>
      </c>
      <c r="F2408" s="1">
        <v>37936</v>
      </c>
      <c r="G2408" s="12" t="s">
        <v>2848</v>
      </c>
      <c r="H2408">
        <v>4</v>
      </c>
      <c r="I2408">
        <v>11</v>
      </c>
      <c r="J2408" s="3">
        <v>2003</v>
      </c>
      <c r="K2408" s="3" t="s">
        <v>3331</v>
      </c>
      <c r="L2408">
        <v>140</v>
      </c>
      <c r="M2408" t="s">
        <v>3249</v>
      </c>
      <c r="N2408" t="s">
        <v>3364</v>
      </c>
      <c r="O2408" s="10">
        <v>6035558647</v>
      </c>
      <c r="P2408" t="s">
        <v>3365</v>
      </c>
      <c r="Q2408" t="s">
        <v>3012</v>
      </c>
      <c r="R2408" t="s">
        <v>3013</v>
      </c>
      <c r="S2408" t="s">
        <v>2853</v>
      </c>
      <c r="T2408">
        <v>62005</v>
      </c>
      <c r="U2408" t="s">
        <v>2854</v>
      </c>
      <c r="V2408" t="s">
        <v>2871</v>
      </c>
      <c r="W2408" t="s">
        <v>3011</v>
      </c>
      <c r="X2408" t="s">
        <v>2867</v>
      </c>
    </row>
    <row r="2409" spans="1:24" hidden="1" x14ac:dyDescent="0.25">
      <c r="A2409">
        <v>10192</v>
      </c>
      <c r="B2409">
        <v>46</v>
      </c>
      <c r="C2409" s="2">
        <v>100</v>
      </c>
      <c r="D2409" s="3">
        <v>5</v>
      </c>
      <c r="E2409" s="4">
        <f>Table1[[#This Row],[PRICEEACH]]*Table1[[#This Row],[QUANTITYORDERED]]</f>
        <v>4600</v>
      </c>
      <c r="F2409" s="1">
        <v>37936</v>
      </c>
      <c r="G2409" s="12" t="s">
        <v>2848</v>
      </c>
      <c r="H2409">
        <v>4</v>
      </c>
      <c r="I2409">
        <v>11</v>
      </c>
      <c r="J2409" s="3">
        <v>2003</v>
      </c>
      <c r="K2409" s="3" t="s">
        <v>3331</v>
      </c>
      <c r="L2409">
        <v>107</v>
      </c>
      <c r="M2409" t="s">
        <v>3247</v>
      </c>
      <c r="N2409" t="s">
        <v>3364</v>
      </c>
      <c r="O2409" s="10">
        <v>6035558647</v>
      </c>
      <c r="P2409" t="s">
        <v>3365</v>
      </c>
      <c r="Q2409" t="s">
        <v>3012</v>
      </c>
      <c r="R2409" t="s">
        <v>3013</v>
      </c>
      <c r="S2409" t="s">
        <v>2853</v>
      </c>
      <c r="T2409">
        <v>62005</v>
      </c>
      <c r="U2409" t="s">
        <v>2854</v>
      </c>
      <c r="V2409" t="s">
        <v>2871</v>
      </c>
      <c r="W2409" t="s">
        <v>3011</v>
      </c>
      <c r="X2409" t="s">
        <v>2867</v>
      </c>
    </row>
    <row r="2410" spans="1:24" hidden="1" x14ac:dyDescent="0.25">
      <c r="A2410">
        <v>10192</v>
      </c>
      <c r="B2410">
        <v>47</v>
      </c>
      <c r="C2410" s="2">
        <v>100</v>
      </c>
      <c r="D2410" s="3">
        <v>10</v>
      </c>
      <c r="E2410" s="4">
        <f>Table1[[#This Row],[PRICEEACH]]*Table1[[#This Row],[QUANTITYORDERED]]</f>
        <v>4700</v>
      </c>
      <c r="F2410" s="1">
        <v>37936</v>
      </c>
      <c r="G2410" s="12" t="s">
        <v>2848</v>
      </c>
      <c r="H2410">
        <v>4</v>
      </c>
      <c r="I2410">
        <v>11</v>
      </c>
      <c r="J2410" s="3">
        <v>2003</v>
      </c>
      <c r="K2410" s="3" t="s">
        <v>3331</v>
      </c>
      <c r="L2410">
        <v>142</v>
      </c>
      <c r="M2410" t="s">
        <v>3195</v>
      </c>
      <c r="N2410" t="s">
        <v>3364</v>
      </c>
      <c r="O2410" s="10">
        <v>6035558647</v>
      </c>
      <c r="P2410" t="s">
        <v>3365</v>
      </c>
      <c r="Q2410" t="s">
        <v>3012</v>
      </c>
      <c r="R2410" t="s">
        <v>3013</v>
      </c>
      <c r="S2410" t="s">
        <v>2853</v>
      </c>
      <c r="T2410">
        <v>62005</v>
      </c>
      <c r="U2410" t="s">
        <v>2854</v>
      </c>
      <c r="V2410" t="s">
        <v>2871</v>
      </c>
      <c r="W2410" t="s">
        <v>3011</v>
      </c>
      <c r="X2410" t="s">
        <v>2931</v>
      </c>
    </row>
    <row r="2411" spans="1:24" hidden="1" x14ac:dyDescent="0.25">
      <c r="A2411">
        <v>10193</v>
      </c>
      <c r="B2411">
        <v>26</v>
      </c>
      <c r="C2411" s="2">
        <v>29.21</v>
      </c>
      <c r="D2411" s="3">
        <v>10</v>
      </c>
      <c r="E2411" s="4">
        <f>Table1[[#This Row],[PRICEEACH]]*Table1[[#This Row],[QUANTITYORDERED]]</f>
        <v>759.46</v>
      </c>
      <c r="F2411" s="1">
        <v>37936</v>
      </c>
      <c r="G2411" s="12" t="s">
        <v>2848</v>
      </c>
      <c r="H2411">
        <v>4</v>
      </c>
      <c r="I2411">
        <v>11</v>
      </c>
      <c r="J2411" s="3">
        <v>2003</v>
      </c>
      <c r="K2411" s="3" t="s">
        <v>3468</v>
      </c>
      <c r="L2411">
        <v>33</v>
      </c>
      <c r="M2411" t="s">
        <v>3232</v>
      </c>
      <c r="N2411" t="s">
        <v>3175</v>
      </c>
      <c r="O2411" s="10" t="s">
        <v>3176</v>
      </c>
      <c r="P2411" t="s">
        <v>3471</v>
      </c>
      <c r="Q2411" t="s">
        <v>3472</v>
      </c>
      <c r="R2411" t="s">
        <v>2893</v>
      </c>
      <c r="S2411" t="s">
        <v>2894</v>
      </c>
      <c r="T2411">
        <v>3150</v>
      </c>
      <c r="U2411" t="s">
        <v>2895</v>
      </c>
      <c r="V2411" t="s">
        <v>3177</v>
      </c>
      <c r="W2411" t="s">
        <v>3178</v>
      </c>
      <c r="X2411" t="s">
        <v>2857</v>
      </c>
    </row>
    <row r="2412" spans="1:24" hidden="1" x14ac:dyDescent="0.25">
      <c r="A2412">
        <v>10193</v>
      </c>
      <c r="B2412">
        <v>22</v>
      </c>
      <c r="C2412" s="2">
        <v>41.03</v>
      </c>
      <c r="D2412" s="3">
        <v>12</v>
      </c>
      <c r="E2412" s="4">
        <f>Table1[[#This Row],[PRICEEACH]]*Table1[[#This Row],[QUANTITYORDERED]]</f>
        <v>902.66000000000008</v>
      </c>
      <c r="F2412" s="1">
        <v>37936</v>
      </c>
      <c r="G2412" s="12" t="s">
        <v>2848</v>
      </c>
      <c r="H2412">
        <v>4</v>
      </c>
      <c r="I2412">
        <v>11</v>
      </c>
      <c r="J2412" s="3">
        <v>2003</v>
      </c>
      <c r="K2412" s="3" t="s">
        <v>3468</v>
      </c>
      <c r="L2412">
        <v>41</v>
      </c>
      <c r="M2412" t="s">
        <v>3251</v>
      </c>
      <c r="N2412" t="s">
        <v>3175</v>
      </c>
      <c r="O2412" s="10" t="s">
        <v>3176</v>
      </c>
      <c r="P2412" t="s">
        <v>3471</v>
      </c>
      <c r="Q2412" t="s">
        <v>3472</v>
      </c>
      <c r="R2412" t="s">
        <v>2893</v>
      </c>
      <c r="S2412" t="s">
        <v>2894</v>
      </c>
      <c r="T2412">
        <v>3150</v>
      </c>
      <c r="U2412" t="s">
        <v>2895</v>
      </c>
      <c r="V2412" t="s">
        <v>3177</v>
      </c>
      <c r="W2412" t="s">
        <v>3178</v>
      </c>
      <c r="X2412" t="s">
        <v>2857</v>
      </c>
    </row>
    <row r="2413" spans="1:24" hidden="1" x14ac:dyDescent="0.25">
      <c r="A2413">
        <v>10193</v>
      </c>
      <c r="B2413">
        <v>20</v>
      </c>
      <c r="C2413" s="2">
        <v>50.62</v>
      </c>
      <c r="D2413" s="3">
        <v>9</v>
      </c>
      <c r="E2413" s="4">
        <f>Table1[[#This Row],[PRICEEACH]]*Table1[[#This Row],[QUANTITYORDERED]]</f>
        <v>1012.4</v>
      </c>
      <c r="F2413" s="1">
        <v>37936</v>
      </c>
      <c r="G2413" s="12" t="s">
        <v>2848</v>
      </c>
      <c r="H2413">
        <v>4</v>
      </c>
      <c r="I2413">
        <v>11</v>
      </c>
      <c r="J2413" s="3">
        <v>2003</v>
      </c>
      <c r="K2413" s="3" t="s">
        <v>3468</v>
      </c>
      <c r="L2413">
        <v>44</v>
      </c>
      <c r="M2413" t="s">
        <v>3235</v>
      </c>
      <c r="N2413" t="s">
        <v>3175</v>
      </c>
      <c r="O2413" s="10" t="s">
        <v>3176</v>
      </c>
      <c r="P2413" t="s">
        <v>3471</v>
      </c>
      <c r="Q2413" t="s">
        <v>3472</v>
      </c>
      <c r="R2413" t="s">
        <v>2893</v>
      </c>
      <c r="S2413" t="s">
        <v>2894</v>
      </c>
      <c r="T2413">
        <v>3150</v>
      </c>
      <c r="U2413" t="s">
        <v>2895</v>
      </c>
      <c r="V2413" t="s">
        <v>3177</v>
      </c>
      <c r="W2413" t="s">
        <v>3178</v>
      </c>
      <c r="X2413" t="s">
        <v>2857</v>
      </c>
    </row>
    <row r="2414" spans="1:24" hidden="1" x14ac:dyDescent="0.25">
      <c r="A2414">
        <v>10193</v>
      </c>
      <c r="B2414">
        <v>24</v>
      </c>
      <c r="C2414" s="2">
        <v>51.84</v>
      </c>
      <c r="D2414" s="3">
        <v>3</v>
      </c>
      <c r="E2414" s="4">
        <f>Table1[[#This Row],[PRICEEACH]]*Table1[[#This Row],[QUANTITYORDERED]]</f>
        <v>1244.1600000000001</v>
      </c>
      <c r="F2414" s="1">
        <v>37936</v>
      </c>
      <c r="G2414" s="12" t="s">
        <v>2848</v>
      </c>
      <c r="H2414">
        <v>4</v>
      </c>
      <c r="I2414">
        <v>11</v>
      </c>
      <c r="J2414" s="3">
        <v>2003</v>
      </c>
      <c r="K2414" s="3" t="s">
        <v>3468</v>
      </c>
      <c r="L2414">
        <v>62</v>
      </c>
      <c r="M2414" t="s">
        <v>3206</v>
      </c>
      <c r="N2414" t="s">
        <v>3175</v>
      </c>
      <c r="O2414" s="10" t="s">
        <v>3176</v>
      </c>
      <c r="P2414" t="s">
        <v>3471</v>
      </c>
      <c r="Q2414" t="s">
        <v>3472</v>
      </c>
      <c r="R2414" t="s">
        <v>2893</v>
      </c>
      <c r="S2414" t="s">
        <v>2894</v>
      </c>
      <c r="T2414">
        <v>3150</v>
      </c>
      <c r="U2414" t="s">
        <v>2895</v>
      </c>
      <c r="V2414" t="s">
        <v>3177</v>
      </c>
      <c r="W2414" t="s">
        <v>3178</v>
      </c>
      <c r="X2414" t="s">
        <v>2857</v>
      </c>
    </row>
    <row r="2415" spans="1:24" hidden="1" x14ac:dyDescent="0.25">
      <c r="A2415">
        <v>10193</v>
      </c>
      <c r="B2415">
        <v>25</v>
      </c>
      <c r="C2415" s="2">
        <v>76.260000000000005</v>
      </c>
      <c r="D2415" s="3">
        <v>16</v>
      </c>
      <c r="E2415" s="4">
        <f>Table1[[#This Row],[PRICEEACH]]*Table1[[#This Row],[QUANTITYORDERED]]</f>
        <v>1906.5000000000002</v>
      </c>
      <c r="F2415" s="1">
        <v>37936</v>
      </c>
      <c r="G2415" s="12" t="s">
        <v>2848</v>
      </c>
      <c r="H2415">
        <v>4</v>
      </c>
      <c r="I2415">
        <v>11</v>
      </c>
      <c r="J2415" s="3">
        <v>2003</v>
      </c>
      <c r="K2415" s="3" t="s">
        <v>3331</v>
      </c>
      <c r="L2415">
        <v>71</v>
      </c>
      <c r="M2415" t="s">
        <v>3226</v>
      </c>
      <c r="N2415" t="s">
        <v>3175</v>
      </c>
      <c r="O2415" s="10" t="s">
        <v>3176</v>
      </c>
      <c r="P2415" t="s">
        <v>3471</v>
      </c>
      <c r="Q2415" t="s">
        <v>3472</v>
      </c>
      <c r="R2415" t="s">
        <v>2893</v>
      </c>
      <c r="S2415" t="s">
        <v>2894</v>
      </c>
      <c r="T2415">
        <v>3150</v>
      </c>
      <c r="U2415" t="s">
        <v>2895</v>
      </c>
      <c r="V2415" t="s">
        <v>3177</v>
      </c>
      <c r="W2415" t="s">
        <v>3178</v>
      </c>
      <c r="X2415" t="s">
        <v>2857</v>
      </c>
    </row>
    <row r="2416" spans="1:24" hidden="1" x14ac:dyDescent="0.25">
      <c r="A2416">
        <v>10193</v>
      </c>
      <c r="B2416">
        <v>20</v>
      </c>
      <c r="C2416" s="2">
        <v>100</v>
      </c>
      <c r="D2416" s="3">
        <v>4</v>
      </c>
      <c r="E2416" s="4">
        <f>Table1[[#This Row],[PRICEEACH]]*Table1[[#This Row],[QUANTITYORDERED]]</f>
        <v>2000</v>
      </c>
      <c r="F2416" s="1">
        <v>37936</v>
      </c>
      <c r="G2416" s="12" t="s">
        <v>2848</v>
      </c>
      <c r="H2416">
        <v>4</v>
      </c>
      <c r="I2416">
        <v>11</v>
      </c>
      <c r="J2416" s="3">
        <v>2003</v>
      </c>
      <c r="K2416" s="3" t="s">
        <v>3468</v>
      </c>
      <c r="L2416">
        <v>97</v>
      </c>
      <c r="M2416" t="s">
        <v>3253</v>
      </c>
      <c r="N2416" t="s">
        <v>3175</v>
      </c>
      <c r="O2416" s="10" t="s">
        <v>3176</v>
      </c>
      <c r="P2416" t="s">
        <v>3471</v>
      </c>
      <c r="Q2416" t="s">
        <v>3472</v>
      </c>
      <c r="R2416" t="s">
        <v>2893</v>
      </c>
      <c r="S2416" t="s">
        <v>2894</v>
      </c>
      <c r="T2416">
        <v>3150</v>
      </c>
      <c r="U2416" t="s">
        <v>2895</v>
      </c>
      <c r="V2416" t="s">
        <v>3177</v>
      </c>
      <c r="W2416" t="s">
        <v>3178</v>
      </c>
      <c r="X2416" t="s">
        <v>2857</v>
      </c>
    </row>
    <row r="2417" spans="1:24" hidden="1" x14ac:dyDescent="0.25">
      <c r="A2417">
        <v>10193</v>
      </c>
      <c r="B2417">
        <v>21</v>
      </c>
      <c r="C2417" s="2">
        <v>100</v>
      </c>
      <c r="D2417" s="3">
        <v>14</v>
      </c>
      <c r="E2417" s="4">
        <f>Table1[[#This Row],[PRICEEACH]]*Table1[[#This Row],[QUANTITYORDERED]]</f>
        <v>2100</v>
      </c>
      <c r="F2417" s="1">
        <v>37936</v>
      </c>
      <c r="G2417" s="12" t="s">
        <v>2848</v>
      </c>
      <c r="H2417">
        <v>4</v>
      </c>
      <c r="I2417">
        <v>11</v>
      </c>
      <c r="J2417" s="3">
        <v>2003</v>
      </c>
      <c r="K2417" s="3" t="s">
        <v>3468</v>
      </c>
      <c r="L2417">
        <v>170</v>
      </c>
      <c r="M2417" t="s">
        <v>3193</v>
      </c>
      <c r="N2417" t="s">
        <v>3175</v>
      </c>
      <c r="O2417" s="10" t="s">
        <v>3176</v>
      </c>
      <c r="P2417" t="s">
        <v>3471</v>
      </c>
      <c r="Q2417" t="s">
        <v>3472</v>
      </c>
      <c r="R2417" t="s">
        <v>2893</v>
      </c>
      <c r="S2417" t="s">
        <v>2894</v>
      </c>
      <c r="T2417">
        <v>3150</v>
      </c>
      <c r="U2417" t="s">
        <v>2895</v>
      </c>
      <c r="V2417" t="s">
        <v>3177</v>
      </c>
      <c r="W2417" t="s">
        <v>3178</v>
      </c>
      <c r="X2417" t="s">
        <v>2867</v>
      </c>
    </row>
    <row r="2418" spans="1:24" hidden="1" x14ac:dyDescent="0.25">
      <c r="A2418">
        <v>10193</v>
      </c>
      <c r="B2418">
        <v>22</v>
      </c>
      <c r="C2418" s="2">
        <v>100</v>
      </c>
      <c r="D2418" s="3">
        <v>8</v>
      </c>
      <c r="E2418" s="4">
        <f>Table1[[#This Row],[PRICEEACH]]*Table1[[#This Row],[QUANTITYORDERED]]</f>
        <v>2200</v>
      </c>
      <c r="F2418" s="1">
        <v>37936</v>
      </c>
      <c r="G2418" s="12" t="s">
        <v>2848</v>
      </c>
      <c r="H2418">
        <v>4</v>
      </c>
      <c r="I2418">
        <v>11</v>
      </c>
      <c r="J2418" s="3">
        <v>2003</v>
      </c>
      <c r="K2418" s="3" t="s">
        <v>3468</v>
      </c>
      <c r="L2418">
        <v>168</v>
      </c>
      <c r="M2418" t="s">
        <v>3203</v>
      </c>
      <c r="N2418" t="s">
        <v>3175</v>
      </c>
      <c r="O2418" s="10" t="s">
        <v>3176</v>
      </c>
      <c r="P2418" t="s">
        <v>3471</v>
      </c>
      <c r="Q2418" t="s">
        <v>3472</v>
      </c>
      <c r="R2418" t="s">
        <v>2893</v>
      </c>
      <c r="S2418" t="s">
        <v>2894</v>
      </c>
      <c r="T2418">
        <v>3150</v>
      </c>
      <c r="U2418" t="s">
        <v>2895</v>
      </c>
      <c r="V2418" t="s">
        <v>3177</v>
      </c>
      <c r="W2418" t="s">
        <v>3178</v>
      </c>
      <c r="X2418" t="s">
        <v>2867</v>
      </c>
    </row>
    <row r="2419" spans="1:24" hidden="1" x14ac:dyDescent="0.25">
      <c r="A2419">
        <v>10193</v>
      </c>
      <c r="B2419">
        <v>23</v>
      </c>
      <c r="C2419" s="2">
        <v>100</v>
      </c>
      <c r="D2419" s="3">
        <v>2</v>
      </c>
      <c r="E2419" s="4">
        <f>Table1[[#This Row],[PRICEEACH]]*Table1[[#This Row],[QUANTITYORDERED]]</f>
        <v>2300</v>
      </c>
      <c r="F2419" s="1">
        <v>37936</v>
      </c>
      <c r="G2419" s="12" t="s">
        <v>2848</v>
      </c>
      <c r="H2419">
        <v>4</v>
      </c>
      <c r="I2419">
        <v>11</v>
      </c>
      <c r="J2419" s="3">
        <v>2003</v>
      </c>
      <c r="K2419" s="3" t="s">
        <v>3468</v>
      </c>
      <c r="L2419">
        <v>104</v>
      </c>
      <c r="M2419" t="s">
        <v>3209</v>
      </c>
      <c r="N2419" t="s">
        <v>3175</v>
      </c>
      <c r="O2419" s="10" t="s">
        <v>3176</v>
      </c>
      <c r="P2419" t="s">
        <v>3471</v>
      </c>
      <c r="Q2419" t="s">
        <v>3472</v>
      </c>
      <c r="R2419" t="s">
        <v>2893</v>
      </c>
      <c r="S2419" t="s">
        <v>2894</v>
      </c>
      <c r="T2419">
        <v>3150</v>
      </c>
      <c r="U2419" t="s">
        <v>2895</v>
      </c>
      <c r="V2419" t="s">
        <v>3177</v>
      </c>
      <c r="W2419" t="s">
        <v>3178</v>
      </c>
      <c r="X2419" t="s">
        <v>2857</v>
      </c>
    </row>
    <row r="2420" spans="1:24" hidden="1" x14ac:dyDescent="0.25">
      <c r="A2420">
        <v>10193</v>
      </c>
      <c r="B2420">
        <v>24</v>
      </c>
      <c r="C2420" s="2">
        <v>97.55</v>
      </c>
      <c r="D2420" s="3">
        <v>15</v>
      </c>
      <c r="E2420" s="4">
        <f>Table1[[#This Row],[PRICEEACH]]*Table1[[#This Row],[QUANTITYORDERED]]</f>
        <v>2341.1999999999998</v>
      </c>
      <c r="F2420" s="1">
        <v>37936</v>
      </c>
      <c r="G2420" s="12" t="s">
        <v>2848</v>
      </c>
      <c r="H2420">
        <v>4</v>
      </c>
      <c r="I2420">
        <v>11</v>
      </c>
      <c r="J2420" s="3">
        <v>2003</v>
      </c>
      <c r="K2420" s="3" t="s">
        <v>3468</v>
      </c>
      <c r="L2420">
        <v>92</v>
      </c>
      <c r="M2420" t="s">
        <v>3221</v>
      </c>
      <c r="N2420" t="s">
        <v>3175</v>
      </c>
      <c r="O2420" s="10" t="s">
        <v>3176</v>
      </c>
      <c r="P2420" t="s">
        <v>3471</v>
      </c>
      <c r="Q2420" t="s">
        <v>3472</v>
      </c>
      <c r="R2420" t="s">
        <v>2893</v>
      </c>
      <c r="S2420" t="s">
        <v>2894</v>
      </c>
      <c r="T2420">
        <v>3150</v>
      </c>
      <c r="U2420" t="s">
        <v>2895</v>
      </c>
      <c r="V2420" t="s">
        <v>3177</v>
      </c>
      <c r="W2420" t="s">
        <v>3178</v>
      </c>
      <c r="X2420" t="s">
        <v>2857</v>
      </c>
    </row>
    <row r="2421" spans="1:24" hidden="1" x14ac:dyDescent="0.25">
      <c r="A2421">
        <v>10193</v>
      </c>
      <c r="B2421">
        <v>46</v>
      </c>
      <c r="C2421" s="2">
        <v>53.37</v>
      </c>
      <c r="D2421" s="3">
        <v>6</v>
      </c>
      <c r="E2421" s="4">
        <f>Table1[[#This Row],[PRICEEACH]]*Table1[[#This Row],[QUANTITYORDERED]]</f>
        <v>2455.02</v>
      </c>
      <c r="F2421" s="1">
        <v>37936</v>
      </c>
      <c r="G2421" s="12" t="s">
        <v>2848</v>
      </c>
      <c r="H2421">
        <v>4</v>
      </c>
      <c r="I2421">
        <v>11</v>
      </c>
      <c r="J2421" s="3">
        <v>2003</v>
      </c>
      <c r="K2421" s="3" t="s">
        <v>3468</v>
      </c>
      <c r="L2421">
        <v>53</v>
      </c>
      <c r="M2421" t="s">
        <v>3179</v>
      </c>
      <c r="N2421" t="s">
        <v>3175</v>
      </c>
      <c r="O2421" s="10" t="s">
        <v>3176</v>
      </c>
      <c r="P2421" t="s">
        <v>3471</v>
      </c>
      <c r="Q2421" t="s">
        <v>3472</v>
      </c>
      <c r="R2421" t="s">
        <v>2893</v>
      </c>
      <c r="S2421" t="s">
        <v>2894</v>
      </c>
      <c r="T2421">
        <v>3150</v>
      </c>
      <c r="U2421" t="s">
        <v>2895</v>
      </c>
      <c r="V2421" t="s">
        <v>3177</v>
      </c>
      <c r="W2421" t="s">
        <v>3178</v>
      </c>
      <c r="X2421" t="s">
        <v>2857</v>
      </c>
    </row>
    <row r="2422" spans="1:24" hidden="1" x14ac:dyDescent="0.25">
      <c r="A2422">
        <v>10193</v>
      </c>
      <c r="B2422">
        <v>42</v>
      </c>
      <c r="C2422" s="2">
        <v>59.33</v>
      </c>
      <c r="D2422" s="3">
        <v>13</v>
      </c>
      <c r="E2422" s="4">
        <f>Table1[[#This Row],[PRICEEACH]]*Table1[[#This Row],[QUANTITYORDERED]]</f>
        <v>2491.86</v>
      </c>
      <c r="F2422" s="1">
        <v>37936</v>
      </c>
      <c r="G2422" s="12" t="s">
        <v>2848</v>
      </c>
      <c r="H2422">
        <v>4</v>
      </c>
      <c r="I2422">
        <v>11</v>
      </c>
      <c r="J2422" s="3">
        <v>2003</v>
      </c>
      <c r="K2422" s="3" t="s">
        <v>3468</v>
      </c>
      <c r="L2422">
        <v>60</v>
      </c>
      <c r="M2422" t="s">
        <v>3197</v>
      </c>
      <c r="N2422" t="s">
        <v>3175</v>
      </c>
      <c r="O2422" s="10" t="s">
        <v>3176</v>
      </c>
      <c r="P2422" t="s">
        <v>3471</v>
      </c>
      <c r="Q2422" t="s">
        <v>3472</v>
      </c>
      <c r="R2422" t="s">
        <v>2893</v>
      </c>
      <c r="S2422" t="s">
        <v>2894</v>
      </c>
      <c r="T2422">
        <v>3150</v>
      </c>
      <c r="U2422" t="s">
        <v>2895</v>
      </c>
      <c r="V2422" t="s">
        <v>3177</v>
      </c>
      <c r="W2422" t="s">
        <v>3178</v>
      </c>
      <c r="X2422" t="s">
        <v>2857</v>
      </c>
    </row>
    <row r="2423" spans="1:24" hidden="1" x14ac:dyDescent="0.25">
      <c r="A2423">
        <v>10193</v>
      </c>
      <c r="B2423">
        <v>32</v>
      </c>
      <c r="C2423" s="2">
        <v>79.37</v>
      </c>
      <c r="D2423" s="3">
        <v>5</v>
      </c>
      <c r="E2423" s="4">
        <f>Table1[[#This Row],[PRICEEACH]]*Table1[[#This Row],[QUANTITYORDERED]]</f>
        <v>2539.84</v>
      </c>
      <c r="F2423" s="1">
        <v>37936</v>
      </c>
      <c r="G2423" s="12" t="s">
        <v>2848</v>
      </c>
      <c r="H2423">
        <v>4</v>
      </c>
      <c r="I2423">
        <v>11</v>
      </c>
      <c r="J2423" s="3">
        <v>2003</v>
      </c>
      <c r="K2423" s="3" t="s">
        <v>3468</v>
      </c>
      <c r="L2423">
        <v>99</v>
      </c>
      <c r="M2423" t="s">
        <v>3215</v>
      </c>
      <c r="N2423" t="s">
        <v>3175</v>
      </c>
      <c r="O2423" s="10" t="s">
        <v>3176</v>
      </c>
      <c r="P2423" t="s">
        <v>3471</v>
      </c>
      <c r="Q2423" t="s">
        <v>3472</v>
      </c>
      <c r="R2423" t="s">
        <v>2893</v>
      </c>
      <c r="S2423" t="s">
        <v>2894</v>
      </c>
      <c r="T2423">
        <v>3150</v>
      </c>
      <c r="U2423" t="s">
        <v>2895</v>
      </c>
      <c r="V2423" t="s">
        <v>3177</v>
      </c>
      <c r="W2423" t="s">
        <v>3178</v>
      </c>
      <c r="X2423" t="s">
        <v>2857</v>
      </c>
    </row>
    <row r="2424" spans="1:24" hidden="1" x14ac:dyDescent="0.25">
      <c r="A2424">
        <v>10193</v>
      </c>
      <c r="B2424">
        <v>28</v>
      </c>
      <c r="C2424" s="2">
        <v>93.21</v>
      </c>
      <c r="D2424" s="3">
        <v>1</v>
      </c>
      <c r="E2424" s="4">
        <f>Table1[[#This Row],[PRICEEACH]]*Table1[[#This Row],[QUANTITYORDERED]]</f>
        <v>2609.8799999999997</v>
      </c>
      <c r="F2424" s="1">
        <v>37936</v>
      </c>
      <c r="G2424" s="12" t="s">
        <v>2848</v>
      </c>
      <c r="H2424">
        <v>4</v>
      </c>
      <c r="I2424">
        <v>11</v>
      </c>
      <c r="J2424" s="3">
        <v>2003</v>
      </c>
      <c r="K2424" s="3" t="s">
        <v>3468</v>
      </c>
      <c r="L2424">
        <v>101</v>
      </c>
      <c r="M2424" t="s">
        <v>3205</v>
      </c>
      <c r="N2424" t="s">
        <v>3175</v>
      </c>
      <c r="O2424" s="10" t="s">
        <v>3176</v>
      </c>
      <c r="P2424" t="s">
        <v>3471</v>
      </c>
      <c r="Q2424" t="s">
        <v>3472</v>
      </c>
      <c r="R2424" t="s">
        <v>2893</v>
      </c>
      <c r="S2424" t="s">
        <v>2894</v>
      </c>
      <c r="T2424">
        <v>3150</v>
      </c>
      <c r="U2424" t="s">
        <v>2895</v>
      </c>
      <c r="V2424" t="s">
        <v>3177</v>
      </c>
      <c r="W2424" t="s">
        <v>3178</v>
      </c>
      <c r="X2424" t="s">
        <v>2857</v>
      </c>
    </row>
    <row r="2425" spans="1:24" hidden="1" x14ac:dyDescent="0.25">
      <c r="A2425">
        <v>10193</v>
      </c>
      <c r="B2425">
        <v>28</v>
      </c>
      <c r="C2425" s="2">
        <v>100</v>
      </c>
      <c r="D2425" s="3">
        <v>7</v>
      </c>
      <c r="E2425" s="4">
        <f>Table1[[#This Row],[PRICEEACH]]*Table1[[#This Row],[QUANTITYORDERED]]</f>
        <v>2800</v>
      </c>
      <c r="F2425" s="1">
        <v>37936</v>
      </c>
      <c r="G2425" s="12" t="s">
        <v>2848</v>
      </c>
      <c r="H2425">
        <v>4</v>
      </c>
      <c r="I2425">
        <v>11</v>
      </c>
      <c r="J2425" s="3">
        <v>2003</v>
      </c>
      <c r="K2425" s="3" t="s">
        <v>3468</v>
      </c>
      <c r="L2425">
        <v>102</v>
      </c>
      <c r="M2425" t="s">
        <v>3170</v>
      </c>
      <c r="N2425" t="s">
        <v>3175</v>
      </c>
      <c r="O2425" s="10" t="s">
        <v>3176</v>
      </c>
      <c r="P2425" t="s">
        <v>3471</v>
      </c>
      <c r="Q2425" t="s">
        <v>3472</v>
      </c>
      <c r="R2425" t="s">
        <v>2893</v>
      </c>
      <c r="S2425" t="s">
        <v>2894</v>
      </c>
      <c r="T2425">
        <v>3150</v>
      </c>
      <c r="U2425" t="s">
        <v>2895</v>
      </c>
      <c r="V2425" t="s">
        <v>3177</v>
      </c>
      <c r="W2425" t="s">
        <v>3178</v>
      </c>
      <c r="X2425" t="s">
        <v>2867</v>
      </c>
    </row>
    <row r="2426" spans="1:24" hidden="1" x14ac:dyDescent="0.25">
      <c r="A2426">
        <v>10193</v>
      </c>
      <c r="B2426">
        <v>44</v>
      </c>
      <c r="C2426" s="2">
        <v>100</v>
      </c>
      <c r="D2426" s="3">
        <v>11</v>
      </c>
      <c r="E2426" s="4">
        <f>Table1[[#This Row],[PRICEEACH]]*Table1[[#This Row],[QUANTITYORDERED]]</f>
        <v>4400</v>
      </c>
      <c r="F2426" s="1">
        <v>37936</v>
      </c>
      <c r="G2426" s="12" t="s">
        <v>2848</v>
      </c>
      <c r="H2426">
        <v>4</v>
      </c>
      <c r="I2426">
        <v>11</v>
      </c>
      <c r="J2426" s="3">
        <v>2003</v>
      </c>
      <c r="K2426" s="3" t="s">
        <v>3468</v>
      </c>
      <c r="L2426">
        <v>127</v>
      </c>
      <c r="M2426" t="s">
        <v>3199</v>
      </c>
      <c r="N2426" t="s">
        <v>3175</v>
      </c>
      <c r="O2426" s="10" t="s">
        <v>3176</v>
      </c>
      <c r="P2426" t="s">
        <v>3471</v>
      </c>
      <c r="Q2426" t="s">
        <v>3472</v>
      </c>
      <c r="R2426" t="s">
        <v>2893</v>
      </c>
      <c r="S2426" t="s">
        <v>2894</v>
      </c>
      <c r="T2426">
        <v>3150</v>
      </c>
      <c r="U2426" t="s">
        <v>2895</v>
      </c>
      <c r="V2426" t="s">
        <v>3177</v>
      </c>
      <c r="W2426" t="s">
        <v>3178</v>
      </c>
      <c r="X2426" t="s">
        <v>2867</v>
      </c>
    </row>
    <row r="2427" spans="1:24" x14ac:dyDescent="0.25">
      <c r="A2427">
        <v>10194</v>
      </c>
      <c r="B2427">
        <v>41</v>
      </c>
      <c r="C2427" s="2">
        <v>44.78</v>
      </c>
      <c r="D2427" s="3">
        <v>9</v>
      </c>
      <c r="E2427" s="4">
        <f>Table1[[#This Row],[PRICEEACH]]*Table1[[#This Row],[QUANTITYORDERED]]</f>
        <v>1835.98</v>
      </c>
      <c r="F2427" s="1">
        <v>37936</v>
      </c>
      <c r="G2427" s="12" t="s">
        <v>2848</v>
      </c>
      <c r="H2427">
        <v>4</v>
      </c>
      <c r="I2427">
        <v>11</v>
      </c>
      <c r="J2427" s="3">
        <v>2003</v>
      </c>
      <c r="K2427" s="3" t="s">
        <v>3468</v>
      </c>
      <c r="L2427">
        <v>50</v>
      </c>
      <c r="M2427" t="s">
        <v>3224</v>
      </c>
      <c r="N2427" t="s">
        <v>2978</v>
      </c>
      <c r="O2427" s="10" t="s">
        <v>2979</v>
      </c>
      <c r="P2427" t="s">
        <v>2980</v>
      </c>
      <c r="Q2427" t="s">
        <v>2864</v>
      </c>
      <c r="R2427" t="s">
        <v>3513</v>
      </c>
      <c r="S2427" t="s">
        <v>2860</v>
      </c>
      <c r="T2427">
        <v>69004</v>
      </c>
      <c r="U2427" t="s">
        <v>2861</v>
      </c>
      <c r="V2427" t="s">
        <v>2981</v>
      </c>
      <c r="W2427" t="s">
        <v>2982</v>
      </c>
      <c r="X2427" t="s">
        <v>2857</v>
      </c>
    </row>
    <row r="2428" spans="1:24" x14ac:dyDescent="0.25">
      <c r="A2428">
        <v>10194</v>
      </c>
      <c r="B2428">
        <v>21</v>
      </c>
      <c r="C2428" s="2">
        <v>93.34</v>
      </c>
      <c r="D2428" s="3">
        <v>10</v>
      </c>
      <c r="E2428" s="4">
        <f>Table1[[#This Row],[PRICEEACH]]*Table1[[#This Row],[QUANTITYORDERED]]</f>
        <v>1960.14</v>
      </c>
      <c r="F2428" s="1">
        <v>37936</v>
      </c>
      <c r="G2428" s="12" t="s">
        <v>2848</v>
      </c>
      <c r="H2428">
        <v>4</v>
      </c>
      <c r="I2428">
        <v>11</v>
      </c>
      <c r="J2428" s="3">
        <v>2003</v>
      </c>
      <c r="K2428" s="3" t="s">
        <v>3454</v>
      </c>
      <c r="L2428">
        <v>116</v>
      </c>
      <c r="M2428" t="s">
        <v>3162</v>
      </c>
      <c r="N2428" t="s">
        <v>2978</v>
      </c>
      <c r="O2428" s="10" t="s">
        <v>2979</v>
      </c>
      <c r="P2428" t="s">
        <v>2980</v>
      </c>
      <c r="Q2428" t="s">
        <v>2864</v>
      </c>
      <c r="R2428" t="s">
        <v>3513</v>
      </c>
      <c r="S2428" t="s">
        <v>2860</v>
      </c>
      <c r="T2428">
        <v>69004</v>
      </c>
      <c r="U2428" t="s">
        <v>2861</v>
      </c>
      <c r="V2428" t="s">
        <v>2981</v>
      </c>
      <c r="W2428" t="s">
        <v>2982</v>
      </c>
      <c r="X2428" t="s">
        <v>2857</v>
      </c>
    </row>
    <row r="2429" spans="1:24" x14ac:dyDescent="0.25">
      <c r="A2429">
        <v>10194</v>
      </c>
      <c r="B2429">
        <v>39</v>
      </c>
      <c r="C2429" s="2">
        <v>54.94</v>
      </c>
      <c r="D2429" s="3">
        <v>7</v>
      </c>
      <c r="E2429" s="4">
        <f>Table1[[#This Row],[PRICEEACH]]*Table1[[#This Row],[QUANTITYORDERED]]</f>
        <v>2142.66</v>
      </c>
      <c r="F2429" s="1">
        <v>37936</v>
      </c>
      <c r="G2429" s="12" t="s">
        <v>2848</v>
      </c>
      <c r="H2429">
        <v>4</v>
      </c>
      <c r="I2429">
        <v>11</v>
      </c>
      <c r="J2429" s="3">
        <v>2003</v>
      </c>
      <c r="K2429" s="3" t="s">
        <v>3454</v>
      </c>
      <c r="L2429">
        <v>64</v>
      </c>
      <c r="M2429" t="s">
        <v>3261</v>
      </c>
      <c r="N2429" t="s">
        <v>2978</v>
      </c>
      <c r="O2429" s="10" t="s">
        <v>2979</v>
      </c>
      <c r="P2429" t="s">
        <v>2980</v>
      </c>
      <c r="Q2429" t="s">
        <v>2864</v>
      </c>
      <c r="R2429" t="s">
        <v>3513</v>
      </c>
      <c r="S2429" t="s">
        <v>2860</v>
      </c>
      <c r="T2429">
        <v>69004</v>
      </c>
      <c r="U2429" t="s">
        <v>2861</v>
      </c>
      <c r="V2429" t="s">
        <v>2981</v>
      </c>
      <c r="W2429" t="s">
        <v>2982</v>
      </c>
      <c r="X2429" t="s">
        <v>2857</v>
      </c>
    </row>
    <row r="2430" spans="1:24" x14ac:dyDescent="0.25">
      <c r="A2430">
        <v>10194</v>
      </c>
      <c r="B2430">
        <v>26</v>
      </c>
      <c r="C2430" s="2">
        <v>89.01</v>
      </c>
      <c r="D2430" s="3">
        <v>6</v>
      </c>
      <c r="E2430" s="4">
        <f>Table1[[#This Row],[PRICEEACH]]*Table1[[#This Row],[QUANTITYORDERED]]</f>
        <v>2314.2600000000002</v>
      </c>
      <c r="F2430" s="1">
        <v>37936</v>
      </c>
      <c r="G2430" s="12" t="s">
        <v>2848</v>
      </c>
      <c r="H2430">
        <v>4</v>
      </c>
      <c r="I2430">
        <v>11</v>
      </c>
      <c r="J2430" s="3">
        <v>2003</v>
      </c>
      <c r="K2430" s="3" t="s">
        <v>3331</v>
      </c>
      <c r="L2430">
        <v>101</v>
      </c>
      <c r="M2430" t="s">
        <v>3274</v>
      </c>
      <c r="N2430" t="s">
        <v>2978</v>
      </c>
      <c r="O2430" s="10" t="s">
        <v>2979</v>
      </c>
      <c r="P2430" t="s">
        <v>2980</v>
      </c>
      <c r="Q2430" t="s">
        <v>2864</v>
      </c>
      <c r="R2430" t="s">
        <v>3513</v>
      </c>
      <c r="S2430" t="s">
        <v>2860</v>
      </c>
      <c r="T2430">
        <v>69004</v>
      </c>
      <c r="U2430" t="s">
        <v>2861</v>
      </c>
      <c r="V2430" t="s">
        <v>2981</v>
      </c>
      <c r="W2430" t="s">
        <v>2982</v>
      </c>
      <c r="X2430" t="s">
        <v>2857</v>
      </c>
    </row>
    <row r="2431" spans="1:24" x14ac:dyDescent="0.25">
      <c r="A2431">
        <v>10194</v>
      </c>
      <c r="B2431">
        <v>26</v>
      </c>
      <c r="C2431" s="2">
        <v>100</v>
      </c>
      <c r="D2431" s="3">
        <v>4</v>
      </c>
      <c r="E2431" s="4">
        <f>Table1[[#This Row],[PRICEEACH]]*Table1[[#This Row],[QUANTITYORDERED]]</f>
        <v>2600</v>
      </c>
      <c r="F2431" s="1">
        <v>37936</v>
      </c>
      <c r="G2431" s="12" t="s">
        <v>2848</v>
      </c>
      <c r="H2431">
        <v>4</v>
      </c>
      <c r="I2431">
        <v>11</v>
      </c>
      <c r="J2431" s="3">
        <v>2003</v>
      </c>
      <c r="K2431" s="3" t="s">
        <v>3331</v>
      </c>
      <c r="L2431">
        <v>147</v>
      </c>
      <c r="M2431" t="s">
        <v>3079</v>
      </c>
      <c r="N2431" t="s">
        <v>2978</v>
      </c>
      <c r="O2431" s="10" t="s">
        <v>2979</v>
      </c>
      <c r="P2431" t="s">
        <v>2980</v>
      </c>
      <c r="Q2431" t="s">
        <v>2864</v>
      </c>
      <c r="R2431" t="s">
        <v>3513</v>
      </c>
      <c r="S2431" t="s">
        <v>2860</v>
      </c>
      <c r="T2431">
        <v>69004</v>
      </c>
      <c r="U2431" t="s">
        <v>2861</v>
      </c>
      <c r="V2431" t="s">
        <v>2981</v>
      </c>
      <c r="W2431" t="s">
        <v>2982</v>
      </c>
      <c r="X2431" t="s">
        <v>2867</v>
      </c>
    </row>
    <row r="2432" spans="1:24" x14ac:dyDescent="0.25">
      <c r="A2432">
        <v>10194</v>
      </c>
      <c r="B2432">
        <v>45</v>
      </c>
      <c r="C2432" s="2">
        <v>70.489999999999995</v>
      </c>
      <c r="D2432" s="3">
        <v>2</v>
      </c>
      <c r="E2432" s="4">
        <f>Table1[[#This Row],[PRICEEACH]]*Table1[[#This Row],[QUANTITYORDERED]]</f>
        <v>3172.0499999999997</v>
      </c>
      <c r="F2432" s="1">
        <v>37936</v>
      </c>
      <c r="G2432" s="12" t="s">
        <v>2848</v>
      </c>
      <c r="H2432">
        <v>4</v>
      </c>
      <c r="I2432">
        <v>11</v>
      </c>
      <c r="J2432" s="3">
        <v>2003</v>
      </c>
      <c r="K2432" s="3" t="s">
        <v>3454</v>
      </c>
      <c r="L2432">
        <v>60</v>
      </c>
      <c r="M2432" t="s">
        <v>3200</v>
      </c>
      <c r="N2432" t="s">
        <v>2978</v>
      </c>
      <c r="O2432" s="10" t="s">
        <v>2979</v>
      </c>
      <c r="P2432" t="s">
        <v>2980</v>
      </c>
      <c r="Q2432" t="s">
        <v>2864</v>
      </c>
      <c r="R2432" t="s">
        <v>3513</v>
      </c>
      <c r="S2432" t="s">
        <v>2860</v>
      </c>
      <c r="T2432">
        <v>69004</v>
      </c>
      <c r="U2432" t="s">
        <v>2861</v>
      </c>
      <c r="V2432" t="s">
        <v>2981</v>
      </c>
      <c r="W2432" t="s">
        <v>2982</v>
      </c>
      <c r="X2432" t="s">
        <v>2867</v>
      </c>
    </row>
    <row r="2433" spans="1:24" x14ac:dyDescent="0.25">
      <c r="A2433">
        <v>10194</v>
      </c>
      <c r="B2433">
        <v>32</v>
      </c>
      <c r="C2433" s="2">
        <v>100</v>
      </c>
      <c r="D2433" s="3">
        <v>5</v>
      </c>
      <c r="E2433" s="4">
        <f>Table1[[#This Row],[PRICEEACH]]*Table1[[#This Row],[QUANTITYORDERED]]</f>
        <v>3200</v>
      </c>
      <c r="F2433" s="1">
        <v>37936</v>
      </c>
      <c r="G2433" s="12" t="s">
        <v>2848</v>
      </c>
      <c r="H2433">
        <v>4</v>
      </c>
      <c r="I2433">
        <v>11</v>
      </c>
      <c r="J2433" s="3">
        <v>2003</v>
      </c>
      <c r="K2433" s="3" t="s">
        <v>3454</v>
      </c>
      <c r="L2433">
        <v>121</v>
      </c>
      <c r="M2433" t="s">
        <v>3223</v>
      </c>
      <c r="N2433" t="s">
        <v>2978</v>
      </c>
      <c r="O2433" s="10" t="s">
        <v>2979</v>
      </c>
      <c r="P2433" t="s">
        <v>2980</v>
      </c>
      <c r="Q2433" t="s">
        <v>2864</v>
      </c>
      <c r="R2433" t="s">
        <v>3513</v>
      </c>
      <c r="S2433" t="s">
        <v>2860</v>
      </c>
      <c r="T2433">
        <v>69004</v>
      </c>
      <c r="U2433" t="s">
        <v>2861</v>
      </c>
      <c r="V2433" t="s">
        <v>2981</v>
      </c>
      <c r="W2433" t="s">
        <v>2982</v>
      </c>
      <c r="X2433" t="s">
        <v>2867</v>
      </c>
    </row>
    <row r="2434" spans="1:24" x14ac:dyDescent="0.25">
      <c r="A2434">
        <v>10194</v>
      </c>
      <c r="B2434">
        <v>37</v>
      </c>
      <c r="C2434" s="2">
        <v>97.27</v>
      </c>
      <c r="D2434" s="3">
        <v>3</v>
      </c>
      <c r="E2434" s="4">
        <f>Table1[[#This Row],[PRICEEACH]]*Table1[[#This Row],[QUANTITYORDERED]]</f>
        <v>3598.99</v>
      </c>
      <c r="F2434" s="1">
        <v>37936</v>
      </c>
      <c r="G2434" s="12" t="s">
        <v>2848</v>
      </c>
      <c r="H2434">
        <v>4</v>
      </c>
      <c r="I2434">
        <v>11</v>
      </c>
      <c r="J2434" s="3">
        <v>2003</v>
      </c>
      <c r="K2434" s="3" t="s">
        <v>3454</v>
      </c>
      <c r="L2434">
        <v>96</v>
      </c>
      <c r="M2434" t="s">
        <v>3256</v>
      </c>
      <c r="N2434" t="s">
        <v>2978</v>
      </c>
      <c r="O2434" s="10" t="s">
        <v>2979</v>
      </c>
      <c r="P2434" t="s">
        <v>2980</v>
      </c>
      <c r="Q2434" t="s">
        <v>2864</v>
      </c>
      <c r="R2434" t="s">
        <v>3513</v>
      </c>
      <c r="S2434" t="s">
        <v>2860</v>
      </c>
      <c r="T2434">
        <v>69004</v>
      </c>
      <c r="U2434" t="s">
        <v>2861</v>
      </c>
      <c r="V2434" t="s">
        <v>2981</v>
      </c>
      <c r="W2434" t="s">
        <v>2982</v>
      </c>
      <c r="X2434" t="s">
        <v>2867</v>
      </c>
    </row>
    <row r="2435" spans="1:24" x14ac:dyDescent="0.25">
      <c r="A2435">
        <v>10194</v>
      </c>
      <c r="B2435">
        <v>38</v>
      </c>
      <c r="C2435" s="2">
        <v>100</v>
      </c>
      <c r="D2435" s="3">
        <v>8</v>
      </c>
      <c r="E2435" s="4">
        <f>Table1[[#This Row],[PRICEEACH]]*Table1[[#This Row],[QUANTITYORDERED]]</f>
        <v>3800</v>
      </c>
      <c r="F2435" s="1">
        <v>37936</v>
      </c>
      <c r="G2435" s="12" t="s">
        <v>2848</v>
      </c>
      <c r="H2435">
        <v>4</v>
      </c>
      <c r="I2435">
        <v>11</v>
      </c>
      <c r="J2435" s="3">
        <v>2003</v>
      </c>
      <c r="K2435" s="3" t="s">
        <v>3454</v>
      </c>
      <c r="L2435">
        <v>136</v>
      </c>
      <c r="M2435" t="s">
        <v>3141</v>
      </c>
      <c r="N2435" t="s">
        <v>2978</v>
      </c>
      <c r="O2435" s="10" t="s">
        <v>2979</v>
      </c>
      <c r="P2435" t="s">
        <v>2980</v>
      </c>
      <c r="Q2435" t="s">
        <v>2864</v>
      </c>
      <c r="R2435" t="s">
        <v>3513</v>
      </c>
      <c r="S2435" t="s">
        <v>2860</v>
      </c>
      <c r="T2435">
        <v>69004</v>
      </c>
      <c r="U2435" t="s">
        <v>2861</v>
      </c>
      <c r="V2435" t="s">
        <v>2981</v>
      </c>
      <c r="W2435" t="s">
        <v>2982</v>
      </c>
      <c r="X2435" t="s">
        <v>2867</v>
      </c>
    </row>
    <row r="2436" spans="1:24" x14ac:dyDescent="0.25">
      <c r="A2436">
        <v>10194</v>
      </c>
      <c r="B2436">
        <v>42</v>
      </c>
      <c r="C2436" s="2">
        <v>100</v>
      </c>
      <c r="D2436" s="3">
        <v>11</v>
      </c>
      <c r="E2436" s="4">
        <f>Table1[[#This Row],[PRICEEACH]]*Table1[[#This Row],[QUANTITYORDERED]]</f>
        <v>4200</v>
      </c>
      <c r="F2436" s="1">
        <v>37936</v>
      </c>
      <c r="G2436" s="12" t="s">
        <v>2848</v>
      </c>
      <c r="H2436">
        <v>4</v>
      </c>
      <c r="I2436">
        <v>11</v>
      </c>
      <c r="J2436" s="3">
        <v>2003</v>
      </c>
      <c r="K2436" s="3" t="s">
        <v>3331</v>
      </c>
      <c r="L2436">
        <v>214</v>
      </c>
      <c r="M2436" t="s">
        <v>2951</v>
      </c>
      <c r="N2436" t="s">
        <v>2978</v>
      </c>
      <c r="O2436" s="10" t="s">
        <v>2979</v>
      </c>
      <c r="P2436" t="s">
        <v>2980</v>
      </c>
      <c r="Q2436" t="s">
        <v>2864</v>
      </c>
      <c r="R2436" t="s">
        <v>3513</v>
      </c>
      <c r="S2436" t="s">
        <v>2860</v>
      </c>
      <c r="T2436">
        <v>69004</v>
      </c>
      <c r="U2436" t="s">
        <v>2861</v>
      </c>
      <c r="V2436" t="s">
        <v>2981</v>
      </c>
      <c r="W2436" t="s">
        <v>2982</v>
      </c>
      <c r="X2436" t="s">
        <v>2931</v>
      </c>
    </row>
    <row r="2437" spans="1:24" x14ac:dyDescent="0.25">
      <c r="A2437">
        <v>10194</v>
      </c>
      <c r="B2437">
        <v>49</v>
      </c>
      <c r="C2437" s="2">
        <v>100</v>
      </c>
      <c r="D2437" s="3">
        <v>1</v>
      </c>
      <c r="E2437" s="4">
        <f>Table1[[#This Row],[PRICEEACH]]*Table1[[#This Row],[QUANTITYORDERED]]</f>
        <v>4900</v>
      </c>
      <c r="F2437" s="1">
        <v>37936</v>
      </c>
      <c r="G2437" s="12" t="s">
        <v>2848</v>
      </c>
      <c r="H2437">
        <v>4</v>
      </c>
      <c r="I2437">
        <v>11</v>
      </c>
      <c r="J2437" s="3">
        <v>2003</v>
      </c>
      <c r="K2437" s="3" t="s">
        <v>3454</v>
      </c>
      <c r="L2437">
        <v>127</v>
      </c>
      <c r="M2437" t="s">
        <v>3236</v>
      </c>
      <c r="N2437" t="s">
        <v>2978</v>
      </c>
      <c r="O2437" s="10" t="s">
        <v>2979</v>
      </c>
      <c r="P2437" t="s">
        <v>2980</v>
      </c>
      <c r="Q2437" t="s">
        <v>2864</v>
      </c>
      <c r="R2437" t="s">
        <v>3513</v>
      </c>
      <c r="S2437" t="s">
        <v>2860</v>
      </c>
      <c r="T2437">
        <v>69004</v>
      </c>
      <c r="U2437" t="s">
        <v>2861</v>
      </c>
      <c r="V2437" t="s">
        <v>2981</v>
      </c>
      <c r="W2437" t="s">
        <v>2982</v>
      </c>
      <c r="X2437" t="s">
        <v>2867</v>
      </c>
    </row>
    <row r="2438" spans="1:24" hidden="1" x14ac:dyDescent="0.25">
      <c r="A2438">
        <v>10195</v>
      </c>
      <c r="B2438">
        <v>32</v>
      </c>
      <c r="C2438" s="2">
        <v>28.29</v>
      </c>
      <c r="D2438" s="3">
        <v>7</v>
      </c>
      <c r="E2438" s="4">
        <f>Table1[[#This Row],[PRICEEACH]]*Table1[[#This Row],[QUANTITYORDERED]]</f>
        <v>905.28</v>
      </c>
      <c r="F2438" s="1">
        <v>37936</v>
      </c>
      <c r="G2438" s="12" t="s">
        <v>2848</v>
      </c>
      <c r="H2438">
        <v>4</v>
      </c>
      <c r="I2438">
        <v>11</v>
      </c>
      <c r="J2438" s="3">
        <v>2003</v>
      </c>
      <c r="K2438" s="3" t="s">
        <v>3331</v>
      </c>
      <c r="L2438">
        <v>35</v>
      </c>
      <c r="M2438" t="s">
        <v>3239</v>
      </c>
      <c r="N2438" t="s">
        <v>3380</v>
      </c>
      <c r="O2438" s="10">
        <v>9145554562</v>
      </c>
      <c r="P2438" t="s">
        <v>3381</v>
      </c>
      <c r="Q2438" t="s">
        <v>3382</v>
      </c>
      <c r="R2438" t="s">
        <v>2852</v>
      </c>
      <c r="S2438" t="s">
        <v>2853</v>
      </c>
      <c r="T2438">
        <v>24067</v>
      </c>
      <c r="U2438" t="s">
        <v>2854</v>
      </c>
      <c r="V2438" t="s">
        <v>2898</v>
      </c>
      <c r="W2438" t="s">
        <v>2990</v>
      </c>
      <c r="X2438" t="s">
        <v>2857</v>
      </c>
    </row>
    <row r="2439" spans="1:24" hidden="1" x14ac:dyDescent="0.25">
      <c r="A2439">
        <v>10195</v>
      </c>
      <c r="B2439">
        <v>32</v>
      </c>
      <c r="C2439" s="2">
        <v>43.29</v>
      </c>
      <c r="D2439" s="3">
        <v>8</v>
      </c>
      <c r="E2439" s="4">
        <f>Table1[[#This Row],[PRICEEACH]]*Table1[[#This Row],[QUANTITYORDERED]]</f>
        <v>1385.28</v>
      </c>
      <c r="F2439" s="1">
        <v>37936</v>
      </c>
      <c r="G2439" s="12" t="s">
        <v>2848</v>
      </c>
      <c r="H2439">
        <v>4</v>
      </c>
      <c r="I2439">
        <v>11</v>
      </c>
      <c r="J2439" s="3">
        <v>2003</v>
      </c>
      <c r="K2439" s="3" t="s">
        <v>3454</v>
      </c>
      <c r="L2439">
        <v>54</v>
      </c>
      <c r="M2439" t="s">
        <v>3259</v>
      </c>
      <c r="N2439" t="s">
        <v>3380</v>
      </c>
      <c r="O2439" s="10">
        <v>9145554562</v>
      </c>
      <c r="P2439" t="s">
        <v>3381</v>
      </c>
      <c r="Q2439" t="s">
        <v>3382</v>
      </c>
      <c r="R2439" t="s">
        <v>2852</v>
      </c>
      <c r="S2439" t="s">
        <v>2853</v>
      </c>
      <c r="T2439">
        <v>24067</v>
      </c>
      <c r="U2439" t="s">
        <v>2854</v>
      </c>
      <c r="V2439" t="s">
        <v>2898</v>
      </c>
      <c r="W2439" t="s">
        <v>2990</v>
      </c>
      <c r="X2439" t="s">
        <v>2857</v>
      </c>
    </row>
    <row r="2440" spans="1:24" hidden="1" x14ac:dyDescent="0.25">
      <c r="A2440">
        <v>10195</v>
      </c>
      <c r="B2440">
        <v>33</v>
      </c>
      <c r="C2440" s="2">
        <v>54.68</v>
      </c>
      <c r="D2440" s="3">
        <v>1</v>
      </c>
      <c r="E2440" s="4">
        <f>Table1[[#This Row],[PRICEEACH]]*Table1[[#This Row],[QUANTITYORDERED]]</f>
        <v>1804.44</v>
      </c>
      <c r="F2440" s="1">
        <v>37936</v>
      </c>
      <c r="G2440" s="12" t="s">
        <v>2848</v>
      </c>
      <c r="H2440">
        <v>4</v>
      </c>
      <c r="I2440">
        <v>11</v>
      </c>
      <c r="J2440" s="3">
        <v>2003</v>
      </c>
      <c r="K2440" s="3" t="s">
        <v>3212</v>
      </c>
      <c r="L2440">
        <v>62</v>
      </c>
      <c r="M2440" t="s">
        <v>3260</v>
      </c>
      <c r="N2440" t="s">
        <v>3380</v>
      </c>
      <c r="O2440" s="10">
        <v>9145554562</v>
      </c>
      <c r="P2440" t="s">
        <v>3381</v>
      </c>
      <c r="Q2440" t="s">
        <v>3382</v>
      </c>
      <c r="R2440" t="s">
        <v>2852</v>
      </c>
      <c r="S2440" t="s">
        <v>2853</v>
      </c>
      <c r="T2440">
        <v>24067</v>
      </c>
      <c r="U2440" t="s">
        <v>2854</v>
      </c>
      <c r="V2440" t="s">
        <v>2898</v>
      </c>
      <c r="W2440" t="s">
        <v>2990</v>
      </c>
      <c r="X2440" t="s">
        <v>2857</v>
      </c>
    </row>
    <row r="2441" spans="1:24" hidden="1" x14ac:dyDescent="0.25">
      <c r="A2441">
        <v>10195</v>
      </c>
      <c r="B2441">
        <v>27</v>
      </c>
      <c r="C2441" s="2">
        <v>100</v>
      </c>
      <c r="D2441" s="3">
        <v>5</v>
      </c>
      <c r="E2441" s="4">
        <f>Table1[[#This Row],[PRICEEACH]]*Table1[[#This Row],[QUANTITYORDERED]]</f>
        <v>2700</v>
      </c>
      <c r="F2441" s="1">
        <v>37936</v>
      </c>
      <c r="G2441" s="12" t="s">
        <v>2848</v>
      </c>
      <c r="H2441">
        <v>4</v>
      </c>
      <c r="I2441">
        <v>11</v>
      </c>
      <c r="J2441" s="3">
        <v>2003</v>
      </c>
      <c r="K2441" s="3" t="s">
        <v>3331</v>
      </c>
      <c r="L2441">
        <v>163</v>
      </c>
      <c r="M2441" t="s">
        <v>3196</v>
      </c>
      <c r="N2441" t="s">
        <v>3380</v>
      </c>
      <c r="O2441" s="10">
        <v>9145554562</v>
      </c>
      <c r="P2441" t="s">
        <v>3381</v>
      </c>
      <c r="Q2441" t="s">
        <v>3382</v>
      </c>
      <c r="R2441" t="s">
        <v>2852</v>
      </c>
      <c r="S2441" t="s">
        <v>2853</v>
      </c>
      <c r="T2441">
        <v>24067</v>
      </c>
      <c r="U2441" t="s">
        <v>2854</v>
      </c>
      <c r="V2441" t="s">
        <v>2898</v>
      </c>
      <c r="W2441" t="s">
        <v>2990</v>
      </c>
      <c r="X2441" t="s">
        <v>2867</v>
      </c>
    </row>
    <row r="2442" spans="1:24" hidden="1" x14ac:dyDescent="0.25">
      <c r="A2442">
        <v>10195</v>
      </c>
      <c r="B2442">
        <v>44</v>
      </c>
      <c r="C2442" s="2">
        <v>66.47</v>
      </c>
      <c r="D2442" s="3">
        <v>3</v>
      </c>
      <c r="E2442" s="4">
        <f>Table1[[#This Row],[PRICEEACH]]*Table1[[#This Row],[QUANTITYORDERED]]</f>
        <v>2924.68</v>
      </c>
      <c r="F2442" s="1">
        <v>37936</v>
      </c>
      <c r="G2442" s="12" t="s">
        <v>2848</v>
      </c>
      <c r="H2442">
        <v>4</v>
      </c>
      <c r="I2442">
        <v>11</v>
      </c>
      <c r="J2442" s="3">
        <v>2003</v>
      </c>
      <c r="K2442" s="3" t="s">
        <v>3331</v>
      </c>
      <c r="L2442">
        <v>57</v>
      </c>
      <c r="M2442" t="s">
        <v>3228</v>
      </c>
      <c r="N2442" t="s">
        <v>3380</v>
      </c>
      <c r="O2442" s="10">
        <v>9145554562</v>
      </c>
      <c r="P2442" t="s">
        <v>3381</v>
      </c>
      <c r="Q2442" t="s">
        <v>3382</v>
      </c>
      <c r="R2442" t="s">
        <v>2852</v>
      </c>
      <c r="S2442" t="s">
        <v>2853</v>
      </c>
      <c r="T2442">
        <v>24067</v>
      </c>
      <c r="U2442" t="s">
        <v>2854</v>
      </c>
      <c r="V2442" t="s">
        <v>2898</v>
      </c>
      <c r="W2442" t="s">
        <v>2990</v>
      </c>
      <c r="X2442" t="s">
        <v>2857</v>
      </c>
    </row>
    <row r="2443" spans="1:24" hidden="1" x14ac:dyDescent="0.25">
      <c r="A2443">
        <v>10195</v>
      </c>
      <c r="B2443">
        <v>34</v>
      </c>
      <c r="C2443" s="2">
        <v>100</v>
      </c>
      <c r="D2443" s="3">
        <v>2</v>
      </c>
      <c r="E2443" s="4">
        <f>Table1[[#This Row],[PRICEEACH]]*Table1[[#This Row],[QUANTITYORDERED]]</f>
        <v>3400</v>
      </c>
      <c r="F2443" s="1">
        <v>37936</v>
      </c>
      <c r="G2443" s="12" t="s">
        <v>2848</v>
      </c>
      <c r="H2443">
        <v>4</v>
      </c>
      <c r="I2443">
        <v>11</v>
      </c>
      <c r="J2443" s="3">
        <v>2003</v>
      </c>
      <c r="K2443" s="3" t="s">
        <v>3331</v>
      </c>
      <c r="L2443">
        <v>118</v>
      </c>
      <c r="M2443" t="s">
        <v>3252</v>
      </c>
      <c r="N2443" t="s">
        <v>3380</v>
      </c>
      <c r="O2443" s="10">
        <v>9145554562</v>
      </c>
      <c r="P2443" t="s">
        <v>3381</v>
      </c>
      <c r="Q2443" t="s">
        <v>3382</v>
      </c>
      <c r="R2443" t="s">
        <v>2852</v>
      </c>
      <c r="S2443" t="s">
        <v>2853</v>
      </c>
      <c r="T2443">
        <v>24067</v>
      </c>
      <c r="U2443" t="s">
        <v>2854</v>
      </c>
      <c r="V2443" t="s">
        <v>2898</v>
      </c>
      <c r="W2443" t="s">
        <v>2990</v>
      </c>
      <c r="X2443" t="s">
        <v>2867</v>
      </c>
    </row>
    <row r="2444" spans="1:24" hidden="1" x14ac:dyDescent="0.25">
      <c r="A2444">
        <v>10195</v>
      </c>
      <c r="B2444">
        <v>35</v>
      </c>
      <c r="C2444" s="2">
        <v>100</v>
      </c>
      <c r="D2444" s="3">
        <v>9</v>
      </c>
      <c r="E2444" s="4">
        <f>Table1[[#This Row],[PRICEEACH]]*Table1[[#This Row],[QUANTITYORDERED]]</f>
        <v>3500</v>
      </c>
      <c r="F2444" s="1">
        <v>37936</v>
      </c>
      <c r="G2444" s="12" t="s">
        <v>2848</v>
      </c>
      <c r="H2444">
        <v>4</v>
      </c>
      <c r="I2444">
        <v>11</v>
      </c>
      <c r="J2444" s="3">
        <v>2003</v>
      </c>
      <c r="K2444" s="3" t="s">
        <v>3454</v>
      </c>
      <c r="L2444">
        <v>122</v>
      </c>
      <c r="M2444" t="s">
        <v>3198</v>
      </c>
      <c r="N2444" t="s">
        <v>3380</v>
      </c>
      <c r="O2444" s="10">
        <v>9145554562</v>
      </c>
      <c r="P2444" t="s">
        <v>3381</v>
      </c>
      <c r="Q2444" t="s">
        <v>3382</v>
      </c>
      <c r="R2444" t="s">
        <v>2852</v>
      </c>
      <c r="S2444" t="s">
        <v>2853</v>
      </c>
      <c r="T2444">
        <v>24067</v>
      </c>
      <c r="U2444" t="s">
        <v>2854</v>
      </c>
      <c r="V2444" t="s">
        <v>2898</v>
      </c>
      <c r="W2444" t="s">
        <v>2990</v>
      </c>
      <c r="X2444" t="s">
        <v>2867</v>
      </c>
    </row>
    <row r="2445" spans="1:24" hidden="1" x14ac:dyDescent="0.25">
      <c r="A2445">
        <v>10195</v>
      </c>
      <c r="B2445">
        <v>49</v>
      </c>
      <c r="C2445" s="2">
        <v>100</v>
      </c>
      <c r="D2445" s="3">
        <v>6</v>
      </c>
      <c r="E2445" s="4">
        <f>Table1[[#This Row],[PRICEEACH]]*Table1[[#This Row],[QUANTITYORDERED]]</f>
        <v>4900</v>
      </c>
      <c r="F2445" s="1">
        <v>37936</v>
      </c>
      <c r="G2445" s="12" t="s">
        <v>2848</v>
      </c>
      <c r="H2445">
        <v>4</v>
      </c>
      <c r="I2445">
        <v>11</v>
      </c>
      <c r="J2445" s="3">
        <v>2003</v>
      </c>
      <c r="K2445" s="3" t="s">
        <v>3454</v>
      </c>
      <c r="L2445">
        <v>118</v>
      </c>
      <c r="M2445" t="s">
        <v>3150</v>
      </c>
      <c r="N2445" t="s">
        <v>3380</v>
      </c>
      <c r="O2445" s="10">
        <v>9145554562</v>
      </c>
      <c r="P2445" t="s">
        <v>3381</v>
      </c>
      <c r="Q2445" t="s">
        <v>3382</v>
      </c>
      <c r="R2445" t="s">
        <v>2852</v>
      </c>
      <c r="S2445" t="s">
        <v>2853</v>
      </c>
      <c r="T2445">
        <v>24067</v>
      </c>
      <c r="U2445" t="s">
        <v>2854</v>
      </c>
      <c r="V2445" t="s">
        <v>2898</v>
      </c>
      <c r="W2445" t="s">
        <v>2990</v>
      </c>
      <c r="X2445" t="s">
        <v>2867</v>
      </c>
    </row>
    <row r="2446" spans="1:24" hidden="1" x14ac:dyDescent="0.25">
      <c r="A2446">
        <v>10195</v>
      </c>
      <c r="B2446">
        <v>49</v>
      </c>
      <c r="C2446" s="2">
        <v>100</v>
      </c>
      <c r="D2446" s="3">
        <v>4</v>
      </c>
      <c r="E2446" s="4">
        <f>Table1[[#This Row],[PRICEEACH]]*Table1[[#This Row],[QUANTITYORDERED]]</f>
        <v>4900</v>
      </c>
      <c r="F2446" s="1">
        <v>37936</v>
      </c>
      <c r="G2446" s="12" t="s">
        <v>2848</v>
      </c>
      <c r="H2446">
        <v>4</v>
      </c>
      <c r="I2446">
        <v>11</v>
      </c>
      <c r="J2446" s="3">
        <v>2003</v>
      </c>
      <c r="K2446" s="3" t="s">
        <v>3454</v>
      </c>
      <c r="L2446">
        <v>115</v>
      </c>
      <c r="M2446" t="s">
        <v>3265</v>
      </c>
      <c r="N2446" t="s">
        <v>3380</v>
      </c>
      <c r="O2446" s="10">
        <v>9145554562</v>
      </c>
      <c r="P2446" t="s">
        <v>3381</v>
      </c>
      <c r="Q2446" t="s">
        <v>3382</v>
      </c>
      <c r="R2446" t="s">
        <v>2852</v>
      </c>
      <c r="S2446" t="s">
        <v>2853</v>
      </c>
      <c r="T2446">
        <v>24067</v>
      </c>
      <c r="U2446" t="s">
        <v>2854</v>
      </c>
      <c r="V2446" t="s">
        <v>2898</v>
      </c>
      <c r="W2446" t="s">
        <v>2990</v>
      </c>
      <c r="X2446" t="s">
        <v>2867</v>
      </c>
    </row>
    <row r="2447" spans="1:24" hidden="1" x14ac:dyDescent="0.25">
      <c r="A2447">
        <v>10195</v>
      </c>
      <c r="B2447">
        <v>50</v>
      </c>
      <c r="C2447" s="2">
        <v>100</v>
      </c>
      <c r="D2447" s="3">
        <v>10</v>
      </c>
      <c r="E2447" s="4">
        <f>Table1[[#This Row],[PRICEEACH]]*Table1[[#This Row],[QUANTITYORDERED]]</f>
        <v>5000</v>
      </c>
      <c r="F2447" s="1">
        <v>37936</v>
      </c>
      <c r="G2447" s="12" t="s">
        <v>2848</v>
      </c>
      <c r="H2447">
        <v>4</v>
      </c>
      <c r="I2447">
        <v>11</v>
      </c>
      <c r="J2447" s="3">
        <v>2003</v>
      </c>
      <c r="K2447" s="3" t="s">
        <v>3331</v>
      </c>
      <c r="L2447">
        <v>169</v>
      </c>
      <c r="M2447" t="s">
        <v>3211</v>
      </c>
      <c r="N2447" t="s">
        <v>3380</v>
      </c>
      <c r="O2447" s="10">
        <v>9145554562</v>
      </c>
      <c r="P2447" t="s">
        <v>3381</v>
      </c>
      <c r="Q2447" t="s">
        <v>3382</v>
      </c>
      <c r="R2447" t="s">
        <v>2852</v>
      </c>
      <c r="S2447" t="s">
        <v>2853</v>
      </c>
      <c r="T2447">
        <v>24067</v>
      </c>
      <c r="U2447" t="s">
        <v>2854</v>
      </c>
      <c r="V2447" t="s">
        <v>2898</v>
      </c>
      <c r="W2447" t="s">
        <v>2990</v>
      </c>
      <c r="X2447" t="s">
        <v>2931</v>
      </c>
    </row>
    <row r="2448" spans="1:24" hidden="1" x14ac:dyDescent="0.25">
      <c r="A2448">
        <v>10196</v>
      </c>
      <c r="B2448">
        <v>24</v>
      </c>
      <c r="C2448" s="2">
        <v>100</v>
      </c>
      <c r="D2448" s="3">
        <v>6</v>
      </c>
      <c r="E2448" s="4">
        <f>Table1[[#This Row],[PRICEEACH]]*Table1[[#This Row],[QUANTITYORDERED]]</f>
        <v>2400</v>
      </c>
      <c r="F2448" s="1">
        <v>37936</v>
      </c>
      <c r="G2448" s="12" t="s">
        <v>2848</v>
      </c>
      <c r="H2448">
        <v>4</v>
      </c>
      <c r="I2448">
        <v>11</v>
      </c>
      <c r="J2448" s="3">
        <v>2003</v>
      </c>
      <c r="K2448" s="3" t="s">
        <v>3331</v>
      </c>
      <c r="L2448">
        <v>151</v>
      </c>
      <c r="M2448" t="s">
        <v>3145</v>
      </c>
      <c r="N2448" t="s">
        <v>3349</v>
      </c>
      <c r="O2448" s="10">
        <v>2035559545</v>
      </c>
      <c r="P2448" t="s">
        <v>3350</v>
      </c>
      <c r="Q2448" t="s">
        <v>3351</v>
      </c>
      <c r="R2448" t="s">
        <v>2904</v>
      </c>
      <c r="S2448" t="s">
        <v>2853</v>
      </c>
      <c r="T2448">
        <v>97823</v>
      </c>
      <c r="U2448" t="s">
        <v>2854</v>
      </c>
      <c r="V2448" t="s">
        <v>2887</v>
      </c>
      <c r="W2448" t="s">
        <v>2992</v>
      </c>
      <c r="X2448" t="s">
        <v>2867</v>
      </c>
    </row>
    <row r="2449" spans="1:24" hidden="1" x14ac:dyDescent="0.25">
      <c r="A2449">
        <v>10196</v>
      </c>
      <c r="B2449">
        <v>27</v>
      </c>
      <c r="C2449" s="2">
        <v>100</v>
      </c>
      <c r="D2449" s="3">
        <v>8</v>
      </c>
      <c r="E2449" s="4">
        <f>Table1[[#This Row],[PRICEEACH]]*Table1[[#This Row],[QUANTITYORDERED]]</f>
        <v>2700</v>
      </c>
      <c r="F2449" s="1">
        <v>37936</v>
      </c>
      <c r="G2449" s="12" t="s">
        <v>2848</v>
      </c>
      <c r="H2449">
        <v>4</v>
      </c>
      <c r="I2449">
        <v>11</v>
      </c>
      <c r="J2449" s="3">
        <v>2003</v>
      </c>
      <c r="K2449" s="3" t="s">
        <v>3331</v>
      </c>
      <c r="L2449">
        <v>143</v>
      </c>
      <c r="M2449" t="s">
        <v>3220</v>
      </c>
      <c r="N2449" t="s">
        <v>3349</v>
      </c>
      <c r="O2449" s="10">
        <v>2035559545</v>
      </c>
      <c r="P2449" t="s">
        <v>3350</v>
      </c>
      <c r="Q2449" t="s">
        <v>3351</v>
      </c>
      <c r="R2449" t="s">
        <v>2904</v>
      </c>
      <c r="S2449" t="s">
        <v>2853</v>
      </c>
      <c r="T2449">
        <v>97823</v>
      </c>
      <c r="U2449" t="s">
        <v>2854</v>
      </c>
      <c r="V2449" t="s">
        <v>2887</v>
      </c>
      <c r="W2449" t="s">
        <v>2992</v>
      </c>
      <c r="X2449" t="s">
        <v>2867</v>
      </c>
    </row>
    <row r="2450" spans="1:24" hidden="1" x14ac:dyDescent="0.25">
      <c r="A2450">
        <v>10196</v>
      </c>
      <c r="B2450">
        <v>46</v>
      </c>
      <c r="C2450" s="2">
        <v>62.09</v>
      </c>
      <c r="D2450" s="3">
        <v>7</v>
      </c>
      <c r="E2450" s="4">
        <f>Table1[[#This Row],[PRICEEACH]]*Table1[[#This Row],[QUANTITYORDERED]]</f>
        <v>2856.1400000000003</v>
      </c>
      <c r="F2450" s="1">
        <v>37936</v>
      </c>
      <c r="G2450" s="12" t="s">
        <v>2848</v>
      </c>
      <c r="H2450">
        <v>4</v>
      </c>
      <c r="I2450">
        <v>11</v>
      </c>
      <c r="J2450" s="3">
        <v>2003</v>
      </c>
      <c r="K2450" s="3" t="s">
        <v>3212</v>
      </c>
      <c r="L2450">
        <v>58</v>
      </c>
      <c r="M2450" t="s">
        <v>3266</v>
      </c>
      <c r="N2450" t="s">
        <v>3349</v>
      </c>
      <c r="O2450" s="10">
        <v>2035559545</v>
      </c>
      <c r="P2450" t="s">
        <v>3350</v>
      </c>
      <c r="Q2450" t="s">
        <v>3351</v>
      </c>
      <c r="R2450" t="s">
        <v>2904</v>
      </c>
      <c r="S2450" t="s">
        <v>2853</v>
      </c>
      <c r="T2450">
        <v>97823</v>
      </c>
      <c r="U2450" t="s">
        <v>2854</v>
      </c>
      <c r="V2450" t="s">
        <v>2887</v>
      </c>
      <c r="W2450" t="s">
        <v>2992</v>
      </c>
      <c r="X2450" t="s">
        <v>2857</v>
      </c>
    </row>
    <row r="2451" spans="1:24" hidden="1" x14ac:dyDescent="0.25">
      <c r="A2451">
        <v>10196</v>
      </c>
      <c r="B2451">
        <v>35</v>
      </c>
      <c r="C2451" s="2">
        <v>100</v>
      </c>
      <c r="D2451" s="3">
        <v>3</v>
      </c>
      <c r="E2451" s="4">
        <f>Table1[[#This Row],[PRICEEACH]]*Table1[[#This Row],[QUANTITYORDERED]]</f>
        <v>3500</v>
      </c>
      <c r="F2451" s="1">
        <v>37936</v>
      </c>
      <c r="G2451" s="12" t="s">
        <v>2848</v>
      </c>
      <c r="H2451">
        <v>4</v>
      </c>
      <c r="I2451">
        <v>11</v>
      </c>
      <c r="J2451" s="3">
        <v>2003</v>
      </c>
      <c r="K2451" s="3" t="s">
        <v>3212</v>
      </c>
      <c r="L2451">
        <v>100</v>
      </c>
      <c r="M2451" t="s">
        <v>3213</v>
      </c>
      <c r="N2451" t="s">
        <v>3349</v>
      </c>
      <c r="O2451" s="10">
        <v>2035559545</v>
      </c>
      <c r="P2451" t="s">
        <v>3350</v>
      </c>
      <c r="Q2451" t="s">
        <v>3351</v>
      </c>
      <c r="R2451" t="s">
        <v>2904</v>
      </c>
      <c r="S2451" t="s">
        <v>2853</v>
      </c>
      <c r="T2451">
        <v>97823</v>
      </c>
      <c r="U2451" t="s">
        <v>2854</v>
      </c>
      <c r="V2451" t="s">
        <v>2887</v>
      </c>
      <c r="W2451" t="s">
        <v>2992</v>
      </c>
      <c r="X2451" t="s">
        <v>2867</v>
      </c>
    </row>
    <row r="2452" spans="1:24" hidden="1" x14ac:dyDescent="0.25">
      <c r="A2452">
        <v>10196</v>
      </c>
      <c r="B2452">
        <v>38</v>
      </c>
      <c r="C2452" s="2">
        <v>100</v>
      </c>
      <c r="D2452" s="3">
        <v>4</v>
      </c>
      <c r="E2452" s="4">
        <f>Table1[[#This Row],[PRICEEACH]]*Table1[[#This Row],[QUANTITYORDERED]]</f>
        <v>3800</v>
      </c>
      <c r="F2452" s="1">
        <v>37936</v>
      </c>
      <c r="G2452" s="12" t="s">
        <v>2848</v>
      </c>
      <c r="H2452">
        <v>4</v>
      </c>
      <c r="I2452">
        <v>11</v>
      </c>
      <c r="J2452" s="3">
        <v>2003</v>
      </c>
      <c r="K2452" s="3" t="s">
        <v>3331</v>
      </c>
      <c r="L2452">
        <v>173</v>
      </c>
      <c r="M2452" t="s">
        <v>3148</v>
      </c>
      <c r="N2452" t="s">
        <v>3349</v>
      </c>
      <c r="O2452" s="10">
        <v>2035559545</v>
      </c>
      <c r="P2452" t="s">
        <v>3350</v>
      </c>
      <c r="Q2452" t="s">
        <v>3351</v>
      </c>
      <c r="R2452" t="s">
        <v>2904</v>
      </c>
      <c r="S2452" t="s">
        <v>2853</v>
      </c>
      <c r="T2452">
        <v>97823</v>
      </c>
      <c r="U2452" t="s">
        <v>2854</v>
      </c>
      <c r="V2452" t="s">
        <v>2887</v>
      </c>
      <c r="W2452" t="s">
        <v>2992</v>
      </c>
      <c r="X2452" t="s">
        <v>2931</v>
      </c>
    </row>
    <row r="2453" spans="1:24" hidden="1" x14ac:dyDescent="0.25">
      <c r="A2453">
        <v>10196</v>
      </c>
      <c r="B2453">
        <v>47</v>
      </c>
      <c r="C2453" s="2">
        <v>100</v>
      </c>
      <c r="D2453" s="3">
        <v>5</v>
      </c>
      <c r="E2453" s="4">
        <f>Table1[[#This Row],[PRICEEACH]]*Table1[[#This Row],[QUANTITYORDERED]]</f>
        <v>4700</v>
      </c>
      <c r="F2453" s="1">
        <v>37936</v>
      </c>
      <c r="G2453" s="12" t="s">
        <v>2848</v>
      </c>
      <c r="H2453">
        <v>4</v>
      </c>
      <c r="I2453">
        <v>11</v>
      </c>
      <c r="J2453" s="3">
        <v>2003</v>
      </c>
      <c r="K2453" s="3" t="s">
        <v>3331</v>
      </c>
      <c r="L2453">
        <v>207</v>
      </c>
      <c r="M2453" t="s">
        <v>3125</v>
      </c>
      <c r="N2453" t="s">
        <v>3349</v>
      </c>
      <c r="O2453" s="10">
        <v>2035559545</v>
      </c>
      <c r="P2453" t="s">
        <v>3350</v>
      </c>
      <c r="Q2453" t="s">
        <v>3351</v>
      </c>
      <c r="R2453" t="s">
        <v>2904</v>
      </c>
      <c r="S2453" t="s">
        <v>2853</v>
      </c>
      <c r="T2453">
        <v>97823</v>
      </c>
      <c r="U2453" t="s">
        <v>2854</v>
      </c>
      <c r="V2453" t="s">
        <v>2887</v>
      </c>
      <c r="W2453" t="s">
        <v>2992</v>
      </c>
      <c r="X2453" t="s">
        <v>2931</v>
      </c>
    </row>
    <row r="2454" spans="1:24" hidden="1" x14ac:dyDescent="0.25">
      <c r="A2454">
        <v>10196</v>
      </c>
      <c r="B2454">
        <v>50</v>
      </c>
      <c r="C2454" s="2">
        <v>94.4</v>
      </c>
      <c r="D2454" s="3">
        <v>2</v>
      </c>
      <c r="E2454" s="4">
        <f>Table1[[#This Row],[PRICEEACH]]*Table1[[#This Row],[QUANTITYORDERED]]</f>
        <v>4720</v>
      </c>
      <c r="F2454" s="1">
        <v>37936</v>
      </c>
      <c r="G2454" s="12" t="s">
        <v>2848</v>
      </c>
      <c r="H2454">
        <v>4</v>
      </c>
      <c r="I2454">
        <v>11</v>
      </c>
      <c r="J2454" s="3">
        <v>2003</v>
      </c>
      <c r="K2454" s="3" t="s">
        <v>3207</v>
      </c>
      <c r="L2454">
        <v>86</v>
      </c>
      <c r="M2454" t="s">
        <v>3270</v>
      </c>
      <c r="N2454" t="s">
        <v>3349</v>
      </c>
      <c r="O2454" s="10">
        <v>2035559545</v>
      </c>
      <c r="P2454" t="s">
        <v>3350</v>
      </c>
      <c r="Q2454" t="s">
        <v>3351</v>
      </c>
      <c r="R2454" t="s">
        <v>2904</v>
      </c>
      <c r="S2454" t="s">
        <v>2853</v>
      </c>
      <c r="T2454">
        <v>97823</v>
      </c>
      <c r="U2454" t="s">
        <v>2854</v>
      </c>
      <c r="V2454" t="s">
        <v>2887</v>
      </c>
      <c r="W2454" t="s">
        <v>2992</v>
      </c>
      <c r="X2454" t="s">
        <v>2867</v>
      </c>
    </row>
    <row r="2455" spans="1:24" hidden="1" x14ac:dyDescent="0.25">
      <c r="A2455">
        <v>10196</v>
      </c>
      <c r="B2455">
        <v>49</v>
      </c>
      <c r="C2455" s="2">
        <v>100</v>
      </c>
      <c r="D2455" s="3">
        <v>1</v>
      </c>
      <c r="E2455" s="4">
        <f>Table1[[#This Row],[PRICEEACH]]*Table1[[#This Row],[QUANTITYORDERED]]</f>
        <v>4900</v>
      </c>
      <c r="F2455" s="1">
        <v>37936</v>
      </c>
      <c r="G2455" s="12" t="s">
        <v>2848</v>
      </c>
      <c r="H2455">
        <v>4</v>
      </c>
      <c r="I2455">
        <v>11</v>
      </c>
      <c r="J2455" s="3">
        <v>2003</v>
      </c>
      <c r="K2455" s="3" t="s">
        <v>3468</v>
      </c>
      <c r="L2455">
        <v>136</v>
      </c>
      <c r="M2455" t="s">
        <v>3210</v>
      </c>
      <c r="N2455" t="s">
        <v>3349</v>
      </c>
      <c r="O2455" s="10">
        <v>2035559545</v>
      </c>
      <c r="P2455" t="s">
        <v>3350</v>
      </c>
      <c r="Q2455" t="s">
        <v>3351</v>
      </c>
      <c r="R2455" t="s">
        <v>2904</v>
      </c>
      <c r="S2455" t="s">
        <v>2853</v>
      </c>
      <c r="T2455">
        <v>97823</v>
      </c>
      <c r="U2455" t="s">
        <v>2854</v>
      </c>
      <c r="V2455" t="s">
        <v>2887</v>
      </c>
      <c r="W2455" t="s">
        <v>2992</v>
      </c>
      <c r="X2455" t="s">
        <v>2867</v>
      </c>
    </row>
    <row r="2456" spans="1:24" hidden="1" x14ac:dyDescent="0.25">
      <c r="A2456">
        <v>10197</v>
      </c>
      <c r="B2456">
        <v>29</v>
      </c>
      <c r="C2456" s="2">
        <v>41.71</v>
      </c>
      <c r="D2456" s="3">
        <v>1</v>
      </c>
      <c r="E2456" s="4">
        <f>Table1[[#This Row],[PRICEEACH]]*Table1[[#This Row],[QUANTITYORDERED]]</f>
        <v>1209.5899999999999</v>
      </c>
      <c r="F2456" s="1">
        <v>37936</v>
      </c>
      <c r="G2456" s="12" t="s">
        <v>2848</v>
      </c>
      <c r="H2456">
        <v>4</v>
      </c>
      <c r="I2456">
        <v>11</v>
      </c>
      <c r="J2456" s="3">
        <v>2003</v>
      </c>
      <c r="K2456" s="3" t="s">
        <v>3181</v>
      </c>
      <c r="L2456">
        <v>49</v>
      </c>
      <c r="M2456" t="s">
        <v>3280</v>
      </c>
      <c r="N2456" t="s">
        <v>3397</v>
      </c>
      <c r="O2456" s="10" t="s">
        <v>3398</v>
      </c>
      <c r="P2456" t="s">
        <v>3052</v>
      </c>
      <c r="Q2456" t="s">
        <v>3053</v>
      </c>
      <c r="R2456" t="s">
        <v>3481</v>
      </c>
      <c r="S2456" t="s">
        <v>2948</v>
      </c>
      <c r="T2456">
        <v>8022</v>
      </c>
      <c r="U2456" t="s">
        <v>2861</v>
      </c>
      <c r="V2456" t="s">
        <v>3054</v>
      </c>
      <c r="W2456" t="s">
        <v>3055</v>
      </c>
      <c r="X2456" t="s">
        <v>2857</v>
      </c>
    </row>
    <row r="2457" spans="1:24" hidden="1" x14ac:dyDescent="0.25">
      <c r="A2457">
        <v>10197</v>
      </c>
      <c r="B2457">
        <v>23</v>
      </c>
      <c r="C2457" s="2">
        <v>64.67</v>
      </c>
      <c r="D2457" s="3">
        <v>9</v>
      </c>
      <c r="E2457" s="4">
        <f>Table1[[#This Row],[PRICEEACH]]*Table1[[#This Row],[QUANTITYORDERED]]</f>
        <v>1487.41</v>
      </c>
      <c r="F2457" s="1">
        <v>37936</v>
      </c>
      <c r="G2457" s="12" t="s">
        <v>2848</v>
      </c>
      <c r="H2457">
        <v>4</v>
      </c>
      <c r="I2457">
        <v>11</v>
      </c>
      <c r="J2457" s="3">
        <v>2003</v>
      </c>
      <c r="K2457" s="3" t="s">
        <v>3207</v>
      </c>
      <c r="L2457">
        <v>66</v>
      </c>
      <c r="M2457" t="s">
        <v>3268</v>
      </c>
      <c r="N2457" t="s">
        <v>3397</v>
      </c>
      <c r="O2457" s="10" t="s">
        <v>3398</v>
      </c>
      <c r="P2457" t="s">
        <v>3052</v>
      </c>
      <c r="Q2457" t="s">
        <v>3053</v>
      </c>
      <c r="R2457" t="s">
        <v>3481</v>
      </c>
      <c r="S2457" t="s">
        <v>2948</v>
      </c>
      <c r="T2457">
        <v>8022</v>
      </c>
      <c r="U2457" t="s">
        <v>2861</v>
      </c>
      <c r="V2457" t="s">
        <v>3054</v>
      </c>
      <c r="W2457" t="s">
        <v>3055</v>
      </c>
      <c r="X2457" t="s">
        <v>2857</v>
      </c>
    </row>
    <row r="2458" spans="1:24" hidden="1" x14ac:dyDescent="0.25">
      <c r="A2458">
        <v>10197</v>
      </c>
      <c r="B2458">
        <v>22</v>
      </c>
      <c r="C2458" s="2">
        <v>86.38</v>
      </c>
      <c r="D2458" s="3">
        <v>5</v>
      </c>
      <c r="E2458" s="4">
        <f>Table1[[#This Row],[PRICEEACH]]*Table1[[#This Row],[QUANTITYORDERED]]</f>
        <v>1900.36</v>
      </c>
      <c r="F2458" s="1">
        <v>37936</v>
      </c>
      <c r="G2458" s="12" t="s">
        <v>2848</v>
      </c>
      <c r="H2458">
        <v>4</v>
      </c>
      <c r="I2458">
        <v>11</v>
      </c>
      <c r="J2458" s="3">
        <v>2003</v>
      </c>
      <c r="K2458" s="3" t="s">
        <v>3468</v>
      </c>
      <c r="L2458">
        <v>83</v>
      </c>
      <c r="M2458" t="s">
        <v>3248</v>
      </c>
      <c r="N2458" t="s">
        <v>3397</v>
      </c>
      <c r="O2458" s="10" t="s">
        <v>3398</v>
      </c>
      <c r="P2458" t="s">
        <v>3052</v>
      </c>
      <c r="Q2458" t="s">
        <v>3053</v>
      </c>
      <c r="R2458" t="s">
        <v>3481</v>
      </c>
      <c r="S2458" t="s">
        <v>2948</v>
      </c>
      <c r="T2458">
        <v>8022</v>
      </c>
      <c r="U2458" t="s">
        <v>2861</v>
      </c>
      <c r="V2458" t="s">
        <v>3054</v>
      </c>
      <c r="W2458" t="s">
        <v>3055</v>
      </c>
      <c r="X2458" t="s">
        <v>2857</v>
      </c>
    </row>
    <row r="2459" spans="1:24" hidden="1" x14ac:dyDescent="0.25">
      <c r="A2459">
        <v>10197</v>
      </c>
      <c r="B2459">
        <v>42</v>
      </c>
      <c r="C2459" s="2">
        <v>50.23</v>
      </c>
      <c r="D2459" s="3">
        <v>12</v>
      </c>
      <c r="E2459" s="4">
        <f>Table1[[#This Row],[PRICEEACH]]*Table1[[#This Row],[QUANTITYORDERED]]</f>
        <v>2109.66</v>
      </c>
      <c r="F2459" s="1">
        <v>37936</v>
      </c>
      <c r="G2459" s="12" t="s">
        <v>2848</v>
      </c>
      <c r="H2459">
        <v>4</v>
      </c>
      <c r="I2459">
        <v>11</v>
      </c>
      <c r="J2459" s="3">
        <v>2003</v>
      </c>
      <c r="K2459" s="3" t="s">
        <v>3207</v>
      </c>
      <c r="L2459">
        <v>54</v>
      </c>
      <c r="M2459" t="s">
        <v>3281</v>
      </c>
      <c r="N2459" t="s">
        <v>3397</v>
      </c>
      <c r="O2459" s="10" t="s">
        <v>3398</v>
      </c>
      <c r="P2459" t="s">
        <v>3052</v>
      </c>
      <c r="Q2459" t="s">
        <v>3053</v>
      </c>
      <c r="R2459" t="s">
        <v>3481</v>
      </c>
      <c r="S2459" t="s">
        <v>2948</v>
      </c>
      <c r="T2459">
        <v>8022</v>
      </c>
      <c r="U2459" t="s">
        <v>2861</v>
      </c>
      <c r="V2459" t="s">
        <v>3054</v>
      </c>
      <c r="W2459" t="s">
        <v>3055</v>
      </c>
      <c r="X2459" t="s">
        <v>2857</v>
      </c>
    </row>
    <row r="2460" spans="1:24" hidden="1" x14ac:dyDescent="0.25">
      <c r="A2460">
        <v>10197</v>
      </c>
      <c r="B2460">
        <v>24</v>
      </c>
      <c r="C2460" s="2">
        <v>90.52</v>
      </c>
      <c r="D2460" s="3">
        <v>2</v>
      </c>
      <c r="E2460" s="4">
        <f>Table1[[#This Row],[PRICEEACH]]*Table1[[#This Row],[QUANTITYORDERED]]</f>
        <v>2172.48</v>
      </c>
      <c r="F2460" s="1">
        <v>37936</v>
      </c>
      <c r="G2460" s="12" t="s">
        <v>2848</v>
      </c>
      <c r="H2460">
        <v>4</v>
      </c>
      <c r="I2460">
        <v>11</v>
      </c>
      <c r="J2460" s="3">
        <v>2003</v>
      </c>
      <c r="K2460" s="3" t="s">
        <v>3207</v>
      </c>
      <c r="L2460">
        <v>90</v>
      </c>
      <c r="M2460" t="s">
        <v>3271</v>
      </c>
      <c r="N2460" t="s">
        <v>3397</v>
      </c>
      <c r="O2460" s="10" t="s">
        <v>3398</v>
      </c>
      <c r="P2460" t="s">
        <v>3052</v>
      </c>
      <c r="Q2460" t="s">
        <v>3053</v>
      </c>
      <c r="R2460" t="s">
        <v>3481</v>
      </c>
      <c r="S2460" t="s">
        <v>2948</v>
      </c>
      <c r="T2460">
        <v>8022</v>
      </c>
      <c r="U2460" t="s">
        <v>2861</v>
      </c>
      <c r="V2460" t="s">
        <v>3054</v>
      </c>
      <c r="W2460" t="s">
        <v>3055</v>
      </c>
      <c r="X2460" t="s">
        <v>2857</v>
      </c>
    </row>
    <row r="2461" spans="1:24" hidden="1" x14ac:dyDescent="0.25">
      <c r="A2461">
        <v>10197</v>
      </c>
      <c r="B2461">
        <v>22</v>
      </c>
      <c r="C2461" s="2">
        <v>100</v>
      </c>
      <c r="D2461" s="3">
        <v>3</v>
      </c>
      <c r="E2461" s="4">
        <f>Table1[[#This Row],[PRICEEACH]]*Table1[[#This Row],[QUANTITYORDERED]]</f>
        <v>2200</v>
      </c>
      <c r="F2461" s="1">
        <v>37936</v>
      </c>
      <c r="G2461" s="12" t="s">
        <v>2848</v>
      </c>
      <c r="H2461">
        <v>4</v>
      </c>
      <c r="I2461">
        <v>11</v>
      </c>
      <c r="J2461" s="3">
        <v>2003</v>
      </c>
      <c r="K2461" s="3" t="s">
        <v>3468</v>
      </c>
      <c r="L2461">
        <v>105</v>
      </c>
      <c r="M2461" t="s">
        <v>3219</v>
      </c>
      <c r="N2461" t="s">
        <v>3397</v>
      </c>
      <c r="O2461" s="10" t="s">
        <v>3398</v>
      </c>
      <c r="P2461" t="s">
        <v>3052</v>
      </c>
      <c r="Q2461" t="s">
        <v>3053</v>
      </c>
      <c r="R2461" t="s">
        <v>3481</v>
      </c>
      <c r="S2461" t="s">
        <v>2948</v>
      </c>
      <c r="T2461">
        <v>8022</v>
      </c>
      <c r="U2461" t="s">
        <v>2861</v>
      </c>
      <c r="V2461" t="s">
        <v>3054</v>
      </c>
      <c r="W2461" t="s">
        <v>3055</v>
      </c>
      <c r="X2461" t="s">
        <v>2857</v>
      </c>
    </row>
    <row r="2462" spans="1:24" hidden="1" x14ac:dyDescent="0.25">
      <c r="A2462">
        <v>10197</v>
      </c>
      <c r="B2462">
        <v>27</v>
      </c>
      <c r="C2462" s="2">
        <v>92.16</v>
      </c>
      <c r="D2462" s="3">
        <v>10</v>
      </c>
      <c r="E2462" s="4">
        <f>Table1[[#This Row],[PRICEEACH]]*Table1[[#This Row],[QUANTITYORDERED]]</f>
        <v>2488.3199999999997</v>
      </c>
      <c r="F2462" s="1">
        <v>37936</v>
      </c>
      <c r="G2462" s="12" t="s">
        <v>2848</v>
      </c>
      <c r="H2462">
        <v>4</v>
      </c>
      <c r="I2462">
        <v>11</v>
      </c>
      <c r="J2462" s="3">
        <v>2003</v>
      </c>
      <c r="K2462" s="3" t="s">
        <v>3207</v>
      </c>
      <c r="L2462">
        <v>100</v>
      </c>
      <c r="M2462" t="s">
        <v>3277</v>
      </c>
      <c r="N2462" t="s">
        <v>3397</v>
      </c>
      <c r="O2462" s="10" t="s">
        <v>3398</v>
      </c>
      <c r="P2462" t="s">
        <v>3052</v>
      </c>
      <c r="Q2462" t="s">
        <v>3053</v>
      </c>
      <c r="R2462" t="s">
        <v>3481</v>
      </c>
      <c r="S2462" t="s">
        <v>2948</v>
      </c>
      <c r="T2462">
        <v>8022</v>
      </c>
      <c r="U2462" t="s">
        <v>2861</v>
      </c>
      <c r="V2462" t="s">
        <v>3054</v>
      </c>
      <c r="W2462" t="s">
        <v>3055</v>
      </c>
      <c r="X2462" t="s">
        <v>2857</v>
      </c>
    </row>
    <row r="2463" spans="1:24" hidden="1" x14ac:dyDescent="0.25">
      <c r="A2463">
        <v>10197</v>
      </c>
      <c r="B2463">
        <v>35</v>
      </c>
      <c r="C2463" s="2">
        <v>93.35</v>
      </c>
      <c r="D2463" s="3">
        <v>11</v>
      </c>
      <c r="E2463" s="4">
        <f>Table1[[#This Row],[PRICEEACH]]*Table1[[#This Row],[QUANTITYORDERED]]</f>
        <v>3267.25</v>
      </c>
      <c r="F2463" s="1">
        <v>37936</v>
      </c>
      <c r="G2463" s="12" t="s">
        <v>2848</v>
      </c>
      <c r="H2463">
        <v>4</v>
      </c>
      <c r="I2463">
        <v>11</v>
      </c>
      <c r="J2463" s="3">
        <v>2003</v>
      </c>
      <c r="K2463" s="3" t="s">
        <v>3207</v>
      </c>
      <c r="L2463">
        <v>99</v>
      </c>
      <c r="M2463" t="s">
        <v>3278</v>
      </c>
      <c r="N2463" t="s">
        <v>3397</v>
      </c>
      <c r="O2463" s="10" t="s">
        <v>3398</v>
      </c>
      <c r="P2463" t="s">
        <v>3052</v>
      </c>
      <c r="Q2463" t="s">
        <v>3053</v>
      </c>
      <c r="R2463" t="s">
        <v>3481</v>
      </c>
      <c r="S2463" t="s">
        <v>2948</v>
      </c>
      <c r="T2463">
        <v>8022</v>
      </c>
      <c r="U2463" t="s">
        <v>2861</v>
      </c>
      <c r="V2463" t="s">
        <v>3054</v>
      </c>
      <c r="W2463" t="s">
        <v>3055</v>
      </c>
      <c r="X2463" t="s">
        <v>2867</v>
      </c>
    </row>
    <row r="2464" spans="1:24" hidden="1" x14ac:dyDescent="0.25">
      <c r="A2464">
        <v>10197</v>
      </c>
      <c r="B2464">
        <v>47</v>
      </c>
      <c r="C2464" s="2">
        <v>83.2</v>
      </c>
      <c r="D2464" s="3">
        <v>8</v>
      </c>
      <c r="E2464" s="4">
        <f>Table1[[#This Row],[PRICEEACH]]*Table1[[#This Row],[QUANTITYORDERED]]</f>
        <v>3910.4</v>
      </c>
      <c r="F2464" s="1">
        <v>37936</v>
      </c>
      <c r="G2464" s="12" t="s">
        <v>2848</v>
      </c>
      <c r="H2464">
        <v>4</v>
      </c>
      <c r="I2464">
        <v>11</v>
      </c>
      <c r="J2464" s="3">
        <v>2003</v>
      </c>
      <c r="K2464" s="3" t="s">
        <v>3468</v>
      </c>
      <c r="L2464">
        <v>88</v>
      </c>
      <c r="M2464" t="s">
        <v>3243</v>
      </c>
      <c r="N2464" t="s">
        <v>3397</v>
      </c>
      <c r="O2464" s="10" t="s">
        <v>3398</v>
      </c>
      <c r="P2464" t="s">
        <v>3052</v>
      </c>
      <c r="Q2464" t="s">
        <v>3053</v>
      </c>
      <c r="R2464" t="s">
        <v>3481</v>
      </c>
      <c r="S2464" t="s">
        <v>2948</v>
      </c>
      <c r="T2464">
        <v>8022</v>
      </c>
      <c r="U2464" t="s">
        <v>2861</v>
      </c>
      <c r="V2464" t="s">
        <v>3054</v>
      </c>
      <c r="W2464" t="s">
        <v>3055</v>
      </c>
      <c r="X2464" t="s">
        <v>2867</v>
      </c>
    </row>
    <row r="2465" spans="1:24" hidden="1" x14ac:dyDescent="0.25">
      <c r="A2465">
        <v>10197</v>
      </c>
      <c r="B2465">
        <v>50</v>
      </c>
      <c r="C2465" s="2">
        <v>78.790000000000006</v>
      </c>
      <c r="D2465" s="3">
        <v>7</v>
      </c>
      <c r="E2465" s="4">
        <f>Table1[[#This Row],[PRICEEACH]]*Table1[[#This Row],[QUANTITYORDERED]]</f>
        <v>3939.5000000000005</v>
      </c>
      <c r="F2465" s="1">
        <v>37936</v>
      </c>
      <c r="G2465" s="12" t="s">
        <v>2848</v>
      </c>
      <c r="H2465">
        <v>4</v>
      </c>
      <c r="I2465">
        <v>11</v>
      </c>
      <c r="J2465" s="3">
        <v>2003</v>
      </c>
      <c r="K2465" s="3" t="s">
        <v>3207</v>
      </c>
      <c r="L2465">
        <v>72</v>
      </c>
      <c r="M2465" t="s">
        <v>3273</v>
      </c>
      <c r="N2465" t="s">
        <v>3397</v>
      </c>
      <c r="O2465" s="10" t="s">
        <v>3398</v>
      </c>
      <c r="P2465" t="s">
        <v>3052</v>
      </c>
      <c r="Q2465" t="s">
        <v>3053</v>
      </c>
      <c r="R2465" t="s">
        <v>3481</v>
      </c>
      <c r="S2465" t="s">
        <v>2948</v>
      </c>
      <c r="T2465">
        <v>8022</v>
      </c>
      <c r="U2465" t="s">
        <v>2861</v>
      </c>
      <c r="V2465" t="s">
        <v>3054</v>
      </c>
      <c r="W2465" t="s">
        <v>3055</v>
      </c>
      <c r="X2465" t="s">
        <v>2867</v>
      </c>
    </row>
    <row r="2466" spans="1:24" hidden="1" x14ac:dyDescent="0.25">
      <c r="A2466">
        <v>10197</v>
      </c>
      <c r="B2466">
        <v>46</v>
      </c>
      <c r="C2466" s="2">
        <v>87.74</v>
      </c>
      <c r="D2466" s="3">
        <v>4</v>
      </c>
      <c r="E2466" s="4">
        <f>Table1[[#This Row],[PRICEEACH]]*Table1[[#This Row],[QUANTITYORDERED]]</f>
        <v>4036.04</v>
      </c>
      <c r="F2466" s="1">
        <v>37936</v>
      </c>
      <c r="G2466" s="12" t="s">
        <v>2848</v>
      </c>
      <c r="H2466">
        <v>4</v>
      </c>
      <c r="I2466">
        <v>11</v>
      </c>
      <c r="J2466" s="3">
        <v>2003</v>
      </c>
      <c r="K2466" s="3" t="s">
        <v>3207</v>
      </c>
      <c r="L2466">
        <v>86</v>
      </c>
      <c r="M2466" t="s">
        <v>3208</v>
      </c>
      <c r="N2466" t="s">
        <v>3397</v>
      </c>
      <c r="O2466" s="10" t="s">
        <v>3398</v>
      </c>
      <c r="P2466" t="s">
        <v>3052</v>
      </c>
      <c r="Q2466" t="s">
        <v>3053</v>
      </c>
      <c r="R2466" t="s">
        <v>3481</v>
      </c>
      <c r="S2466" t="s">
        <v>2948</v>
      </c>
      <c r="T2466">
        <v>8022</v>
      </c>
      <c r="U2466" t="s">
        <v>2861</v>
      </c>
      <c r="V2466" t="s">
        <v>3054</v>
      </c>
      <c r="W2466" t="s">
        <v>3055</v>
      </c>
      <c r="X2466" t="s">
        <v>2867</v>
      </c>
    </row>
    <row r="2467" spans="1:24" hidden="1" x14ac:dyDescent="0.25">
      <c r="A2467">
        <v>10197</v>
      </c>
      <c r="B2467">
        <v>41</v>
      </c>
      <c r="C2467" s="2">
        <v>100</v>
      </c>
      <c r="D2467" s="3">
        <v>13</v>
      </c>
      <c r="E2467" s="4">
        <f>Table1[[#This Row],[PRICEEACH]]*Table1[[#This Row],[QUANTITYORDERED]]</f>
        <v>4100</v>
      </c>
      <c r="F2467" s="1">
        <v>37936</v>
      </c>
      <c r="G2467" s="12" t="s">
        <v>2848</v>
      </c>
      <c r="H2467">
        <v>4</v>
      </c>
      <c r="I2467">
        <v>11</v>
      </c>
      <c r="J2467" s="3">
        <v>2003</v>
      </c>
      <c r="K2467" s="3" t="s">
        <v>3207</v>
      </c>
      <c r="L2467">
        <v>122</v>
      </c>
      <c r="M2467" t="s">
        <v>3234</v>
      </c>
      <c r="N2467" t="s">
        <v>3397</v>
      </c>
      <c r="O2467" s="10" t="s">
        <v>3398</v>
      </c>
      <c r="P2467" t="s">
        <v>3052</v>
      </c>
      <c r="Q2467" t="s">
        <v>3053</v>
      </c>
      <c r="R2467" t="s">
        <v>3481</v>
      </c>
      <c r="S2467" t="s">
        <v>2948</v>
      </c>
      <c r="T2467">
        <v>8022</v>
      </c>
      <c r="U2467" t="s">
        <v>2861</v>
      </c>
      <c r="V2467" t="s">
        <v>3054</v>
      </c>
      <c r="W2467" t="s">
        <v>3055</v>
      </c>
      <c r="X2467" t="s">
        <v>2867</v>
      </c>
    </row>
    <row r="2468" spans="1:24" hidden="1" x14ac:dyDescent="0.25">
      <c r="A2468">
        <v>10197</v>
      </c>
      <c r="B2468">
        <v>45</v>
      </c>
      <c r="C2468" s="2">
        <v>100</v>
      </c>
      <c r="D2468" s="3">
        <v>6</v>
      </c>
      <c r="E2468" s="4">
        <f>Table1[[#This Row],[PRICEEACH]]*Table1[[#This Row],[QUANTITYORDERED]]</f>
        <v>4500</v>
      </c>
      <c r="F2468" s="1">
        <v>37936</v>
      </c>
      <c r="G2468" s="12" t="s">
        <v>2848</v>
      </c>
      <c r="H2468">
        <v>4</v>
      </c>
      <c r="I2468">
        <v>11</v>
      </c>
      <c r="J2468" s="3">
        <v>2003</v>
      </c>
      <c r="K2468" s="3" t="s">
        <v>3331</v>
      </c>
      <c r="L2468">
        <v>136</v>
      </c>
      <c r="M2468" t="s">
        <v>3035</v>
      </c>
      <c r="N2468" t="s">
        <v>3397</v>
      </c>
      <c r="O2468" s="10" t="s">
        <v>3398</v>
      </c>
      <c r="P2468" t="s">
        <v>3052</v>
      </c>
      <c r="Q2468" t="s">
        <v>3053</v>
      </c>
      <c r="R2468" t="s">
        <v>3481</v>
      </c>
      <c r="S2468" t="s">
        <v>2948</v>
      </c>
      <c r="T2468">
        <v>8022</v>
      </c>
      <c r="U2468" t="s">
        <v>2861</v>
      </c>
      <c r="V2468" t="s">
        <v>3054</v>
      </c>
      <c r="W2468" t="s">
        <v>3055</v>
      </c>
      <c r="X2468" t="s">
        <v>2867</v>
      </c>
    </row>
    <row r="2469" spans="1:24" hidden="1" x14ac:dyDescent="0.25">
      <c r="A2469">
        <v>10197</v>
      </c>
      <c r="B2469">
        <v>50</v>
      </c>
      <c r="C2469" s="2">
        <v>100</v>
      </c>
      <c r="D2469" s="3">
        <v>14</v>
      </c>
      <c r="E2469" s="4">
        <f>Table1[[#This Row],[PRICEEACH]]*Table1[[#This Row],[QUANTITYORDERED]]</f>
        <v>5000</v>
      </c>
      <c r="F2469" s="1">
        <v>37936</v>
      </c>
      <c r="G2469" s="12" t="s">
        <v>2848</v>
      </c>
      <c r="H2469">
        <v>4</v>
      </c>
      <c r="I2469">
        <v>11</v>
      </c>
      <c r="J2469" s="3">
        <v>2003</v>
      </c>
      <c r="K2469" s="3" t="s">
        <v>3468</v>
      </c>
      <c r="L2469">
        <v>87</v>
      </c>
      <c r="M2469" t="s">
        <v>3222</v>
      </c>
      <c r="N2469" t="s">
        <v>3397</v>
      </c>
      <c r="O2469" s="10" t="s">
        <v>3398</v>
      </c>
      <c r="P2469" t="s">
        <v>3052</v>
      </c>
      <c r="Q2469" t="s">
        <v>3053</v>
      </c>
      <c r="R2469" t="s">
        <v>3481</v>
      </c>
      <c r="S2469" t="s">
        <v>2948</v>
      </c>
      <c r="T2469">
        <v>8022</v>
      </c>
      <c r="U2469" t="s">
        <v>2861</v>
      </c>
      <c r="V2469" t="s">
        <v>3054</v>
      </c>
      <c r="W2469" t="s">
        <v>3055</v>
      </c>
      <c r="X2469" t="s">
        <v>2867</v>
      </c>
    </row>
    <row r="2470" spans="1:24" hidden="1" x14ac:dyDescent="0.25">
      <c r="A2470">
        <v>10198</v>
      </c>
      <c r="B2470">
        <v>27</v>
      </c>
      <c r="C2470" s="2">
        <v>71.67</v>
      </c>
      <c r="D2470" s="3">
        <v>6</v>
      </c>
      <c r="E2470" s="4">
        <f>Table1[[#This Row],[PRICEEACH]]*Table1[[#This Row],[QUANTITYORDERED]]</f>
        <v>1935.0900000000001</v>
      </c>
      <c r="F2470" s="1">
        <v>37936</v>
      </c>
      <c r="G2470" s="12" t="s">
        <v>2848</v>
      </c>
      <c r="H2470">
        <v>4</v>
      </c>
      <c r="I2470">
        <v>11</v>
      </c>
      <c r="J2470" s="3">
        <v>2003</v>
      </c>
      <c r="K2470" s="3" t="s">
        <v>3468</v>
      </c>
      <c r="L2470">
        <v>65</v>
      </c>
      <c r="M2470" t="s">
        <v>3246</v>
      </c>
      <c r="N2470" t="s">
        <v>3427</v>
      </c>
      <c r="O2470" s="10" t="s">
        <v>3428</v>
      </c>
      <c r="P2470" t="s">
        <v>3429</v>
      </c>
      <c r="Q2470" t="s">
        <v>3430</v>
      </c>
      <c r="R2470" t="s">
        <v>3515</v>
      </c>
      <c r="S2470" t="s">
        <v>3094</v>
      </c>
      <c r="T2470" t="s">
        <v>3431</v>
      </c>
      <c r="U2470" t="s">
        <v>2964</v>
      </c>
      <c r="V2470" t="s">
        <v>3093</v>
      </c>
      <c r="W2470" t="s">
        <v>3095</v>
      </c>
      <c r="X2470" t="s">
        <v>2857</v>
      </c>
    </row>
    <row r="2471" spans="1:24" hidden="1" x14ac:dyDescent="0.25">
      <c r="A2471">
        <v>10198</v>
      </c>
      <c r="B2471">
        <v>40</v>
      </c>
      <c r="C2471" s="2">
        <v>63.67</v>
      </c>
      <c r="D2471" s="3">
        <v>2</v>
      </c>
      <c r="E2471" s="4">
        <f>Table1[[#This Row],[PRICEEACH]]*Table1[[#This Row],[QUANTITYORDERED]]</f>
        <v>2546.8000000000002</v>
      </c>
      <c r="F2471" s="1">
        <v>37936</v>
      </c>
      <c r="G2471" s="12" t="s">
        <v>2848</v>
      </c>
      <c r="H2471">
        <v>4</v>
      </c>
      <c r="I2471">
        <v>11</v>
      </c>
      <c r="J2471" s="3">
        <v>2003</v>
      </c>
      <c r="K2471" s="3" t="s">
        <v>3181</v>
      </c>
      <c r="L2471">
        <v>74</v>
      </c>
      <c r="M2471" t="s">
        <v>3279</v>
      </c>
      <c r="N2471" t="s">
        <v>3427</v>
      </c>
      <c r="O2471" s="10" t="s">
        <v>3428</v>
      </c>
      <c r="P2471" t="s">
        <v>3429</v>
      </c>
      <c r="Q2471" t="s">
        <v>3430</v>
      </c>
      <c r="R2471" t="s">
        <v>3515</v>
      </c>
      <c r="S2471" t="s">
        <v>3094</v>
      </c>
      <c r="T2471" t="s">
        <v>3431</v>
      </c>
      <c r="U2471" t="s">
        <v>2964</v>
      </c>
      <c r="V2471" t="s">
        <v>3093</v>
      </c>
      <c r="W2471" t="s">
        <v>3095</v>
      </c>
      <c r="X2471" t="s">
        <v>2857</v>
      </c>
    </row>
    <row r="2472" spans="1:24" hidden="1" x14ac:dyDescent="0.25">
      <c r="A2472">
        <v>10198</v>
      </c>
      <c r="B2472">
        <v>43</v>
      </c>
      <c r="C2472" s="2">
        <v>66.19</v>
      </c>
      <c r="D2472" s="3">
        <v>3</v>
      </c>
      <c r="E2472" s="4">
        <f>Table1[[#This Row],[PRICEEACH]]*Table1[[#This Row],[QUANTITYORDERED]]</f>
        <v>2846.17</v>
      </c>
      <c r="F2472" s="1">
        <v>37936</v>
      </c>
      <c r="G2472" s="12" t="s">
        <v>2848</v>
      </c>
      <c r="H2472">
        <v>4</v>
      </c>
      <c r="I2472">
        <v>11</v>
      </c>
      <c r="J2472" s="3">
        <v>2003</v>
      </c>
      <c r="K2472" s="3" t="s">
        <v>3181</v>
      </c>
      <c r="L2472">
        <v>68</v>
      </c>
      <c r="M2472" t="s">
        <v>3250</v>
      </c>
      <c r="N2472" t="s">
        <v>3427</v>
      </c>
      <c r="O2472" s="10" t="s">
        <v>3428</v>
      </c>
      <c r="P2472" t="s">
        <v>3429</v>
      </c>
      <c r="Q2472" t="s">
        <v>3430</v>
      </c>
      <c r="R2472" t="s">
        <v>3515</v>
      </c>
      <c r="S2472" t="s">
        <v>3094</v>
      </c>
      <c r="T2472" t="s">
        <v>3431</v>
      </c>
      <c r="U2472" t="s">
        <v>2964</v>
      </c>
      <c r="V2472" t="s">
        <v>3093</v>
      </c>
      <c r="W2472" t="s">
        <v>3095</v>
      </c>
      <c r="X2472" t="s">
        <v>2857</v>
      </c>
    </row>
    <row r="2473" spans="1:24" hidden="1" x14ac:dyDescent="0.25">
      <c r="A2473">
        <v>10198</v>
      </c>
      <c r="B2473">
        <v>48</v>
      </c>
      <c r="C2473" s="2">
        <v>67.819999999999993</v>
      </c>
      <c r="D2473" s="3">
        <v>5</v>
      </c>
      <c r="E2473" s="4">
        <f>Table1[[#This Row],[PRICEEACH]]*Table1[[#This Row],[QUANTITYORDERED]]</f>
        <v>3255.3599999999997</v>
      </c>
      <c r="F2473" s="1">
        <v>37936</v>
      </c>
      <c r="G2473" s="12" t="s">
        <v>2848</v>
      </c>
      <c r="H2473">
        <v>4</v>
      </c>
      <c r="I2473">
        <v>11</v>
      </c>
      <c r="J2473" s="3">
        <v>2003</v>
      </c>
      <c r="K2473" s="3" t="s">
        <v>3181</v>
      </c>
      <c r="L2473">
        <v>68</v>
      </c>
      <c r="M2473" t="s">
        <v>3240</v>
      </c>
      <c r="N2473" t="s">
        <v>3427</v>
      </c>
      <c r="O2473" s="10" t="s">
        <v>3428</v>
      </c>
      <c r="P2473" t="s">
        <v>3429</v>
      </c>
      <c r="Q2473" t="s">
        <v>3430</v>
      </c>
      <c r="R2473" t="s">
        <v>3515</v>
      </c>
      <c r="S2473" t="s">
        <v>3094</v>
      </c>
      <c r="T2473" t="s">
        <v>3431</v>
      </c>
      <c r="U2473" t="s">
        <v>2964</v>
      </c>
      <c r="V2473" t="s">
        <v>3093</v>
      </c>
      <c r="W2473" t="s">
        <v>3095</v>
      </c>
      <c r="X2473" t="s">
        <v>2867</v>
      </c>
    </row>
    <row r="2474" spans="1:24" hidden="1" x14ac:dyDescent="0.25">
      <c r="A2474">
        <v>10198</v>
      </c>
      <c r="B2474">
        <v>42</v>
      </c>
      <c r="C2474" s="2">
        <v>100</v>
      </c>
      <c r="D2474" s="3">
        <v>4</v>
      </c>
      <c r="E2474" s="4">
        <f>Table1[[#This Row],[PRICEEACH]]*Table1[[#This Row],[QUANTITYORDERED]]</f>
        <v>4200</v>
      </c>
      <c r="F2474" s="1">
        <v>37936</v>
      </c>
      <c r="G2474" s="12" t="s">
        <v>2848</v>
      </c>
      <c r="H2474">
        <v>4</v>
      </c>
      <c r="I2474">
        <v>11</v>
      </c>
      <c r="J2474" s="3">
        <v>2003</v>
      </c>
      <c r="K2474" s="3" t="s">
        <v>3181</v>
      </c>
      <c r="L2474">
        <v>157</v>
      </c>
      <c r="M2474" t="s">
        <v>3182</v>
      </c>
      <c r="N2474" t="s">
        <v>3427</v>
      </c>
      <c r="O2474" s="10" t="s">
        <v>3428</v>
      </c>
      <c r="P2474" t="s">
        <v>3429</v>
      </c>
      <c r="Q2474" t="s">
        <v>3430</v>
      </c>
      <c r="R2474" t="s">
        <v>3515</v>
      </c>
      <c r="S2474" t="s">
        <v>3094</v>
      </c>
      <c r="T2474" t="s">
        <v>3431</v>
      </c>
      <c r="U2474" t="s">
        <v>2964</v>
      </c>
      <c r="V2474" t="s">
        <v>3093</v>
      </c>
      <c r="W2474" t="s">
        <v>3095</v>
      </c>
      <c r="X2474" t="s">
        <v>2931</v>
      </c>
    </row>
    <row r="2475" spans="1:24" hidden="1" x14ac:dyDescent="0.25">
      <c r="A2475">
        <v>10198</v>
      </c>
      <c r="B2475">
        <v>42</v>
      </c>
      <c r="C2475" s="2">
        <v>100</v>
      </c>
      <c r="D2475" s="3">
        <v>1</v>
      </c>
      <c r="E2475" s="4">
        <f>Table1[[#This Row],[PRICEEACH]]*Table1[[#This Row],[QUANTITYORDERED]]</f>
        <v>4200</v>
      </c>
      <c r="F2475" s="1">
        <v>37936</v>
      </c>
      <c r="G2475" s="12" t="s">
        <v>2848</v>
      </c>
      <c r="H2475">
        <v>4</v>
      </c>
      <c r="I2475">
        <v>11</v>
      </c>
      <c r="J2475" s="3">
        <v>2003</v>
      </c>
      <c r="K2475" s="3" t="s">
        <v>3181</v>
      </c>
      <c r="L2475">
        <v>99</v>
      </c>
      <c r="M2475" t="s">
        <v>3272</v>
      </c>
      <c r="N2475" t="s">
        <v>3427</v>
      </c>
      <c r="O2475" s="10" t="s">
        <v>3428</v>
      </c>
      <c r="P2475" t="s">
        <v>3429</v>
      </c>
      <c r="Q2475" t="s">
        <v>3430</v>
      </c>
      <c r="R2475" t="s">
        <v>3515</v>
      </c>
      <c r="S2475" t="s">
        <v>3094</v>
      </c>
      <c r="T2475" t="s">
        <v>3431</v>
      </c>
      <c r="U2475" t="s">
        <v>2964</v>
      </c>
      <c r="V2475" t="s">
        <v>3093</v>
      </c>
      <c r="W2475" t="s">
        <v>3095</v>
      </c>
      <c r="X2475" t="s">
        <v>2867</v>
      </c>
    </row>
    <row r="2476" spans="1:24" hidden="1" x14ac:dyDescent="0.25">
      <c r="A2476">
        <v>10329</v>
      </c>
      <c r="B2476">
        <v>20</v>
      </c>
      <c r="C2476" s="2">
        <v>100</v>
      </c>
      <c r="D2476" s="3">
        <v>2</v>
      </c>
      <c r="E2476" s="4">
        <f>Table1[[#This Row],[PRICEEACH]]*Table1[[#This Row],[QUANTITYORDERED]]</f>
        <v>2000</v>
      </c>
      <c r="F2476" s="1">
        <v>38302</v>
      </c>
      <c r="G2476" s="12" t="s">
        <v>2848</v>
      </c>
      <c r="H2476">
        <v>4</v>
      </c>
      <c r="I2476">
        <v>11</v>
      </c>
      <c r="J2476" s="3">
        <v>2004</v>
      </c>
      <c r="K2476" s="3" t="s">
        <v>2849</v>
      </c>
      <c r="L2476">
        <v>118</v>
      </c>
      <c r="M2476" t="s">
        <v>3023</v>
      </c>
      <c r="N2476" t="s">
        <v>3282</v>
      </c>
      <c r="O2476" s="10">
        <v>2125557818</v>
      </c>
      <c r="P2476" t="s">
        <v>3283</v>
      </c>
      <c r="Q2476" t="s">
        <v>2851</v>
      </c>
      <c r="R2476" t="s">
        <v>2852</v>
      </c>
      <c r="S2476" t="s">
        <v>2853</v>
      </c>
      <c r="T2476">
        <v>10022</v>
      </c>
      <c r="U2476" t="s">
        <v>2854</v>
      </c>
      <c r="V2476" t="s">
        <v>2855</v>
      </c>
      <c r="W2476" t="s">
        <v>2856</v>
      </c>
      <c r="X2476" t="s">
        <v>2867</v>
      </c>
    </row>
    <row r="2477" spans="1:24" hidden="1" x14ac:dyDescent="0.25">
      <c r="A2477">
        <v>10329</v>
      </c>
      <c r="B2477">
        <v>38</v>
      </c>
      <c r="C2477" s="2">
        <v>59.1</v>
      </c>
      <c r="D2477" s="3">
        <v>10</v>
      </c>
      <c r="E2477" s="4">
        <f>Table1[[#This Row],[PRICEEACH]]*Table1[[#This Row],[QUANTITYORDERED]]</f>
        <v>2245.8000000000002</v>
      </c>
      <c r="F2477" s="1">
        <v>38302</v>
      </c>
      <c r="G2477" s="12" t="s">
        <v>2848</v>
      </c>
      <c r="H2477">
        <v>4</v>
      </c>
      <c r="I2477">
        <v>11</v>
      </c>
      <c r="J2477" s="3">
        <v>2004</v>
      </c>
      <c r="K2477" s="3" t="s">
        <v>3331</v>
      </c>
      <c r="L2477">
        <v>80</v>
      </c>
      <c r="M2477" t="s">
        <v>3214</v>
      </c>
      <c r="N2477" t="s">
        <v>3282</v>
      </c>
      <c r="O2477" s="10">
        <v>2125557818</v>
      </c>
      <c r="P2477" t="s">
        <v>3283</v>
      </c>
      <c r="Q2477" t="s">
        <v>2851</v>
      </c>
      <c r="R2477" t="s">
        <v>2852</v>
      </c>
      <c r="S2477" t="s">
        <v>2853</v>
      </c>
      <c r="T2477">
        <v>10022</v>
      </c>
      <c r="U2477" t="s">
        <v>2854</v>
      </c>
      <c r="V2477" t="s">
        <v>2855</v>
      </c>
      <c r="W2477" t="s">
        <v>2856</v>
      </c>
      <c r="X2477" t="s">
        <v>2857</v>
      </c>
    </row>
    <row r="2478" spans="1:24" hidden="1" x14ac:dyDescent="0.25">
      <c r="A2478">
        <v>10329</v>
      </c>
      <c r="B2478">
        <v>24</v>
      </c>
      <c r="C2478" s="2">
        <v>100</v>
      </c>
      <c r="D2478" s="3">
        <v>6</v>
      </c>
      <c r="E2478" s="4">
        <f>Table1[[#This Row],[PRICEEACH]]*Table1[[#This Row],[QUANTITYORDERED]]</f>
        <v>2400</v>
      </c>
      <c r="F2478" s="1">
        <v>38302</v>
      </c>
      <c r="G2478" s="12" t="s">
        <v>2848</v>
      </c>
      <c r="H2478">
        <v>4</v>
      </c>
      <c r="I2478">
        <v>11</v>
      </c>
      <c r="J2478" s="3">
        <v>2004</v>
      </c>
      <c r="K2478" s="3" t="s">
        <v>2849</v>
      </c>
      <c r="L2478">
        <v>150</v>
      </c>
      <c r="M2478" t="s">
        <v>3142</v>
      </c>
      <c r="N2478" t="s">
        <v>3282</v>
      </c>
      <c r="O2478" s="10">
        <v>2125557818</v>
      </c>
      <c r="P2478" t="s">
        <v>3283</v>
      </c>
      <c r="Q2478" t="s">
        <v>2851</v>
      </c>
      <c r="R2478" t="s">
        <v>2852</v>
      </c>
      <c r="S2478" t="s">
        <v>2853</v>
      </c>
      <c r="T2478">
        <v>10022</v>
      </c>
      <c r="U2478" t="s">
        <v>2854</v>
      </c>
      <c r="V2478" t="s">
        <v>2855</v>
      </c>
      <c r="W2478" t="s">
        <v>2856</v>
      </c>
      <c r="X2478" t="s">
        <v>2867</v>
      </c>
    </row>
    <row r="2479" spans="1:24" hidden="1" x14ac:dyDescent="0.25">
      <c r="A2479">
        <v>10329</v>
      </c>
      <c r="B2479">
        <v>39</v>
      </c>
      <c r="C2479" s="2">
        <v>64.739999999999995</v>
      </c>
      <c r="D2479" s="3">
        <v>15</v>
      </c>
      <c r="E2479" s="4">
        <f>Table1[[#This Row],[PRICEEACH]]*Table1[[#This Row],[QUANTITYORDERED]]</f>
        <v>2524.8599999999997</v>
      </c>
      <c r="F2479" s="1">
        <v>38302</v>
      </c>
      <c r="G2479" s="12" t="s">
        <v>2848</v>
      </c>
      <c r="H2479">
        <v>4</v>
      </c>
      <c r="I2479">
        <v>11</v>
      </c>
      <c r="J2479" s="3">
        <v>2004</v>
      </c>
      <c r="K2479" s="3" t="s">
        <v>3331</v>
      </c>
      <c r="L2479">
        <v>115</v>
      </c>
      <c r="M2479" t="s">
        <v>3156</v>
      </c>
      <c r="N2479" t="s">
        <v>3282</v>
      </c>
      <c r="O2479" s="10">
        <v>2125557818</v>
      </c>
      <c r="P2479" t="s">
        <v>3283</v>
      </c>
      <c r="Q2479" t="s">
        <v>2851</v>
      </c>
      <c r="R2479" t="s">
        <v>2852</v>
      </c>
      <c r="S2479" t="s">
        <v>2853</v>
      </c>
      <c r="T2479">
        <v>10022</v>
      </c>
      <c r="U2479" t="s">
        <v>2854</v>
      </c>
      <c r="V2479" t="s">
        <v>2855</v>
      </c>
      <c r="W2479" t="s">
        <v>2856</v>
      </c>
      <c r="X2479" t="s">
        <v>2857</v>
      </c>
    </row>
    <row r="2480" spans="1:24" hidden="1" x14ac:dyDescent="0.25">
      <c r="A2480">
        <v>10329</v>
      </c>
      <c r="B2480">
        <v>26</v>
      </c>
      <c r="C2480" s="2">
        <v>100</v>
      </c>
      <c r="D2480" s="3">
        <v>3</v>
      </c>
      <c r="E2480" s="4">
        <f>Table1[[#This Row],[PRICEEACH]]*Table1[[#This Row],[QUANTITYORDERED]]</f>
        <v>2600</v>
      </c>
      <c r="F2480" s="1">
        <v>38302</v>
      </c>
      <c r="G2480" s="12" t="s">
        <v>2848</v>
      </c>
      <c r="H2480">
        <v>4</v>
      </c>
      <c r="I2480">
        <v>11</v>
      </c>
      <c r="J2480" s="3">
        <v>2004</v>
      </c>
      <c r="K2480" s="3" t="s">
        <v>2849</v>
      </c>
      <c r="L2480">
        <v>193</v>
      </c>
      <c r="M2480" t="s">
        <v>3034</v>
      </c>
      <c r="N2480" t="s">
        <v>3282</v>
      </c>
      <c r="O2480" s="10">
        <v>2125557818</v>
      </c>
      <c r="P2480" t="s">
        <v>3283</v>
      </c>
      <c r="Q2480" t="s">
        <v>2851</v>
      </c>
      <c r="R2480" t="s">
        <v>2852</v>
      </c>
      <c r="S2480" t="s">
        <v>2853</v>
      </c>
      <c r="T2480">
        <v>10022</v>
      </c>
      <c r="U2480" t="s">
        <v>2854</v>
      </c>
      <c r="V2480" t="s">
        <v>2855</v>
      </c>
      <c r="W2480" t="s">
        <v>2856</v>
      </c>
      <c r="X2480" t="s">
        <v>2867</v>
      </c>
    </row>
    <row r="2481" spans="1:24" hidden="1" x14ac:dyDescent="0.25">
      <c r="A2481">
        <v>10329</v>
      </c>
      <c r="B2481">
        <v>30</v>
      </c>
      <c r="C2481" s="2">
        <v>87.78</v>
      </c>
      <c r="D2481" s="3">
        <v>7</v>
      </c>
      <c r="E2481" s="4">
        <f>Table1[[#This Row],[PRICEEACH]]*Table1[[#This Row],[QUANTITYORDERED]]</f>
        <v>2633.4</v>
      </c>
      <c r="F2481" s="1">
        <v>38302</v>
      </c>
      <c r="G2481" s="12" t="s">
        <v>2848</v>
      </c>
      <c r="H2481">
        <v>4</v>
      </c>
      <c r="I2481">
        <v>11</v>
      </c>
      <c r="J2481" s="3">
        <v>2004</v>
      </c>
      <c r="K2481" s="3" t="s">
        <v>2849</v>
      </c>
      <c r="L2481">
        <v>112</v>
      </c>
      <c r="M2481" t="s">
        <v>3229</v>
      </c>
      <c r="N2481" t="s">
        <v>3282</v>
      </c>
      <c r="O2481" s="10">
        <v>2125557818</v>
      </c>
      <c r="P2481" t="s">
        <v>3283</v>
      </c>
      <c r="Q2481" t="s">
        <v>2851</v>
      </c>
      <c r="R2481" t="s">
        <v>2852</v>
      </c>
      <c r="S2481" t="s">
        <v>2853</v>
      </c>
      <c r="T2481">
        <v>10022</v>
      </c>
      <c r="U2481" t="s">
        <v>2854</v>
      </c>
      <c r="V2481" t="s">
        <v>2855</v>
      </c>
      <c r="W2481" t="s">
        <v>2856</v>
      </c>
      <c r="X2481" t="s">
        <v>2857</v>
      </c>
    </row>
    <row r="2482" spans="1:24" hidden="1" x14ac:dyDescent="0.25">
      <c r="A2482">
        <v>10329</v>
      </c>
      <c r="B2482">
        <v>45</v>
      </c>
      <c r="C2482" s="2">
        <v>63.91</v>
      </c>
      <c r="D2482" s="3">
        <v>11</v>
      </c>
      <c r="E2482" s="4">
        <f>Table1[[#This Row],[PRICEEACH]]*Table1[[#This Row],[QUANTITYORDERED]]</f>
        <v>2875.95</v>
      </c>
      <c r="F2482" s="1">
        <v>38302</v>
      </c>
      <c r="G2482" s="12" t="s">
        <v>2848</v>
      </c>
      <c r="H2482">
        <v>4</v>
      </c>
      <c r="I2482">
        <v>11</v>
      </c>
      <c r="J2482" s="3">
        <v>2004</v>
      </c>
      <c r="K2482" s="3" t="s">
        <v>2849</v>
      </c>
      <c r="L2482">
        <v>99</v>
      </c>
      <c r="M2482" t="s">
        <v>3257</v>
      </c>
      <c r="N2482" t="s">
        <v>3282</v>
      </c>
      <c r="O2482" s="10">
        <v>2125557818</v>
      </c>
      <c r="P2482" t="s">
        <v>3283</v>
      </c>
      <c r="Q2482" t="s">
        <v>2851</v>
      </c>
      <c r="R2482" t="s">
        <v>2852</v>
      </c>
      <c r="S2482" t="s">
        <v>2853</v>
      </c>
      <c r="T2482">
        <v>10022</v>
      </c>
      <c r="U2482" t="s">
        <v>2854</v>
      </c>
      <c r="V2482" t="s">
        <v>2855</v>
      </c>
      <c r="W2482" t="s">
        <v>2856</v>
      </c>
      <c r="X2482" t="s">
        <v>2857</v>
      </c>
    </row>
    <row r="2483" spans="1:24" hidden="1" x14ac:dyDescent="0.25">
      <c r="A2483">
        <v>10329</v>
      </c>
      <c r="B2483">
        <v>29</v>
      </c>
      <c r="C2483" s="2">
        <v>100</v>
      </c>
      <c r="D2483" s="3">
        <v>9</v>
      </c>
      <c r="E2483" s="4">
        <f>Table1[[#This Row],[PRICEEACH]]*Table1[[#This Row],[QUANTITYORDERED]]</f>
        <v>2900</v>
      </c>
      <c r="F2483" s="1">
        <v>38302</v>
      </c>
      <c r="G2483" s="12" t="s">
        <v>2848</v>
      </c>
      <c r="H2483">
        <v>4</v>
      </c>
      <c r="I2483">
        <v>11</v>
      </c>
      <c r="J2483" s="3">
        <v>2004</v>
      </c>
      <c r="K2483" s="3" t="s">
        <v>3331</v>
      </c>
      <c r="L2483">
        <v>77</v>
      </c>
      <c r="M2483" t="s">
        <v>3194</v>
      </c>
      <c r="N2483" t="s">
        <v>3282</v>
      </c>
      <c r="O2483" s="10">
        <v>2125557818</v>
      </c>
      <c r="P2483" t="s">
        <v>3283</v>
      </c>
      <c r="Q2483" t="s">
        <v>2851</v>
      </c>
      <c r="R2483" t="s">
        <v>2852</v>
      </c>
      <c r="S2483" t="s">
        <v>2853</v>
      </c>
      <c r="T2483">
        <v>10022</v>
      </c>
      <c r="U2483" t="s">
        <v>2854</v>
      </c>
      <c r="V2483" t="s">
        <v>2855</v>
      </c>
      <c r="W2483" t="s">
        <v>2856</v>
      </c>
      <c r="X2483" t="s">
        <v>2857</v>
      </c>
    </row>
    <row r="2484" spans="1:24" hidden="1" x14ac:dyDescent="0.25">
      <c r="A2484">
        <v>10329</v>
      </c>
      <c r="B2484">
        <v>41</v>
      </c>
      <c r="C2484" s="2">
        <v>71.47</v>
      </c>
      <c r="D2484" s="3">
        <v>5</v>
      </c>
      <c r="E2484" s="4">
        <f>Table1[[#This Row],[PRICEEACH]]*Table1[[#This Row],[QUANTITYORDERED]]</f>
        <v>2930.27</v>
      </c>
      <c r="F2484" s="1">
        <v>38302</v>
      </c>
      <c r="G2484" s="12" t="s">
        <v>2848</v>
      </c>
      <c r="H2484">
        <v>4</v>
      </c>
      <c r="I2484">
        <v>11</v>
      </c>
      <c r="J2484" s="3">
        <v>2004</v>
      </c>
      <c r="K2484" s="3" t="s">
        <v>3331</v>
      </c>
      <c r="L2484">
        <v>194</v>
      </c>
      <c r="M2484" t="s">
        <v>3092</v>
      </c>
      <c r="N2484" t="s">
        <v>3282</v>
      </c>
      <c r="O2484" s="10">
        <v>2125557818</v>
      </c>
      <c r="P2484" t="s">
        <v>3283</v>
      </c>
      <c r="Q2484" t="s">
        <v>2851</v>
      </c>
      <c r="R2484" t="s">
        <v>2852</v>
      </c>
      <c r="S2484" t="s">
        <v>2853</v>
      </c>
      <c r="T2484">
        <v>10022</v>
      </c>
      <c r="U2484" t="s">
        <v>2854</v>
      </c>
      <c r="V2484" t="s">
        <v>2855</v>
      </c>
      <c r="W2484" t="s">
        <v>2856</v>
      </c>
      <c r="X2484" t="s">
        <v>2857</v>
      </c>
    </row>
    <row r="2485" spans="1:24" hidden="1" x14ac:dyDescent="0.25">
      <c r="A2485">
        <v>10329</v>
      </c>
      <c r="B2485">
        <v>33</v>
      </c>
      <c r="C2485" s="2">
        <v>100</v>
      </c>
      <c r="D2485" s="3">
        <v>14</v>
      </c>
      <c r="E2485" s="4">
        <f>Table1[[#This Row],[PRICEEACH]]*Table1[[#This Row],[QUANTITYORDERED]]</f>
        <v>3300</v>
      </c>
      <c r="F2485" s="1">
        <v>38302</v>
      </c>
      <c r="G2485" s="12" t="s">
        <v>2848</v>
      </c>
      <c r="H2485">
        <v>4</v>
      </c>
      <c r="I2485">
        <v>11</v>
      </c>
      <c r="J2485" s="3">
        <v>2004</v>
      </c>
      <c r="K2485" s="3" t="s">
        <v>3331</v>
      </c>
      <c r="L2485">
        <v>79</v>
      </c>
      <c r="M2485" t="s">
        <v>3149</v>
      </c>
      <c r="N2485" t="s">
        <v>3282</v>
      </c>
      <c r="O2485" s="10">
        <v>2125557818</v>
      </c>
      <c r="P2485" t="s">
        <v>3283</v>
      </c>
      <c r="Q2485" t="s">
        <v>2851</v>
      </c>
      <c r="R2485" t="s">
        <v>2852</v>
      </c>
      <c r="S2485" t="s">
        <v>2853</v>
      </c>
      <c r="T2485">
        <v>10022</v>
      </c>
      <c r="U2485" t="s">
        <v>2854</v>
      </c>
      <c r="V2485" t="s">
        <v>2855</v>
      </c>
      <c r="W2485" t="s">
        <v>2856</v>
      </c>
      <c r="X2485" t="s">
        <v>2867</v>
      </c>
    </row>
    <row r="2486" spans="1:24" hidden="1" x14ac:dyDescent="0.25">
      <c r="A2486">
        <v>10329</v>
      </c>
      <c r="B2486">
        <v>37</v>
      </c>
      <c r="C2486" s="2">
        <v>94.43</v>
      </c>
      <c r="D2486" s="3">
        <v>4</v>
      </c>
      <c r="E2486" s="4">
        <f>Table1[[#This Row],[PRICEEACH]]*Table1[[#This Row],[QUANTITYORDERED]]</f>
        <v>3493.9100000000003</v>
      </c>
      <c r="F2486" s="1">
        <v>38302</v>
      </c>
      <c r="G2486" s="12" t="s">
        <v>2848</v>
      </c>
      <c r="H2486">
        <v>4</v>
      </c>
      <c r="I2486">
        <v>11</v>
      </c>
      <c r="J2486" s="3">
        <v>2004</v>
      </c>
      <c r="K2486" s="3" t="s">
        <v>2849</v>
      </c>
      <c r="L2486">
        <v>76</v>
      </c>
      <c r="M2486" t="s">
        <v>3233</v>
      </c>
      <c r="N2486" t="s">
        <v>3282</v>
      </c>
      <c r="O2486" s="10">
        <v>2125557818</v>
      </c>
      <c r="P2486" t="s">
        <v>3283</v>
      </c>
      <c r="Q2486" t="s">
        <v>2851</v>
      </c>
      <c r="R2486" t="s">
        <v>2852</v>
      </c>
      <c r="S2486" t="s">
        <v>2853</v>
      </c>
      <c r="T2486">
        <v>10022</v>
      </c>
      <c r="U2486" t="s">
        <v>2854</v>
      </c>
      <c r="V2486" t="s">
        <v>2855</v>
      </c>
      <c r="W2486" t="s">
        <v>2856</v>
      </c>
      <c r="X2486" t="s">
        <v>2867</v>
      </c>
    </row>
    <row r="2487" spans="1:24" hidden="1" x14ac:dyDescent="0.25">
      <c r="A2487">
        <v>10329</v>
      </c>
      <c r="B2487">
        <v>44</v>
      </c>
      <c r="C2487" s="2">
        <v>86.13</v>
      </c>
      <c r="D2487" s="3">
        <v>8</v>
      </c>
      <c r="E2487" s="4">
        <f>Table1[[#This Row],[PRICEEACH]]*Table1[[#This Row],[QUANTITYORDERED]]</f>
        <v>3789.72</v>
      </c>
      <c r="F2487" s="1">
        <v>38302</v>
      </c>
      <c r="G2487" s="12" t="s">
        <v>2848</v>
      </c>
      <c r="H2487">
        <v>4</v>
      </c>
      <c r="I2487">
        <v>11</v>
      </c>
      <c r="J2487" s="3">
        <v>2004</v>
      </c>
      <c r="K2487" s="3" t="s">
        <v>3181</v>
      </c>
      <c r="L2487">
        <v>49</v>
      </c>
      <c r="M2487" t="s">
        <v>3280</v>
      </c>
      <c r="N2487" t="s">
        <v>3282</v>
      </c>
      <c r="O2487" s="10">
        <v>2125557818</v>
      </c>
      <c r="P2487" t="s">
        <v>3283</v>
      </c>
      <c r="Q2487" t="s">
        <v>2851</v>
      </c>
      <c r="R2487" t="s">
        <v>2852</v>
      </c>
      <c r="S2487" t="s">
        <v>2853</v>
      </c>
      <c r="T2487">
        <v>10022</v>
      </c>
      <c r="U2487" t="s">
        <v>2854</v>
      </c>
      <c r="V2487" t="s">
        <v>2855</v>
      </c>
      <c r="W2487" t="s">
        <v>2856</v>
      </c>
      <c r="X2487" t="s">
        <v>2867</v>
      </c>
    </row>
    <row r="2488" spans="1:24" hidden="1" x14ac:dyDescent="0.25">
      <c r="A2488">
        <v>10329</v>
      </c>
      <c r="B2488">
        <v>38</v>
      </c>
      <c r="C2488" s="2">
        <v>100</v>
      </c>
      <c r="D2488" s="3">
        <v>12</v>
      </c>
      <c r="E2488" s="4">
        <f>Table1[[#This Row],[PRICEEACH]]*Table1[[#This Row],[QUANTITYORDERED]]</f>
        <v>3800</v>
      </c>
      <c r="F2488" s="1">
        <v>38302</v>
      </c>
      <c r="G2488" s="12" t="s">
        <v>2848</v>
      </c>
      <c r="H2488">
        <v>4</v>
      </c>
      <c r="I2488">
        <v>11</v>
      </c>
      <c r="J2488" s="3">
        <v>2004</v>
      </c>
      <c r="K2488" s="3" t="s">
        <v>2849</v>
      </c>
      <c r="L2488">
        <v>60</v>
      </c>
      <c r="M2488" t="s">
        <v>3202</v>
      </c>
      <c r="N2488" t="s">
        <v>3282</v>
      </c>
      <c r="O2488" s="10">
        <v>2125557818</v>
      </c>
      <c r="P2488" t="s">
        <v>3283</v>
      </c>
      <c r="Q2488" t="s">
        <v>2851</v>
      </c>
      <c r="R2488" t="s">
        <v>2852</v>
      </c>
      <c r="S2488" t="s">
        <v>2853</v>
      </c>
      <c r="T2488">
        <v>10022</v>
      </c>
      <c r="U2488" t="s">
        <v>2854</v>
      </c>
      <c r="V2488" t="s">
        <v>2855</v>
      </c>
      <c r="W2488" t="s">
        <v>2856</v>
      </c>
      <c r="X2488" t="s">
        <v>2867</v>
      </c>
    </row>
    <row r="2489" spans="1:24" hidden="1" x14ac:dyDescent="0.25">
      <c r="A2489">
        <v>10329</v>
      </c>
      <c r="B2489">
        <v>46</v>
      </c>
      <c r="C2489" s="2">
        <v>83.63</v>
      </c>
      <c r="D2489" s="3">
        <v>13</v>
      </c>
      <c r="E2489" s="4">
        <f>Table1[[#This Row],[PRICEEACH]]*Table1[[#This Row],[QUANTITYORDERED]]</f>
        <v>3846.9799999999996</v>
      </c>
      <c r="F2489" s="1">
        <v>38302</v>
      </c>
      <c r="G2489" s="12" t="s">
        <v>2848</v>
      </c>
      <c r="H2489">
        <v>4</v>
      </c>
      <c r="I2489">
        <v>11</v>
      </c>
      <c r="J2489" s="3">
        <v>2004</v>
      </c>
      <c r="K2489" s="3" t="s">
        <v>3331</v>
      </c>
      <c r="L2489">
        <v>117</v>
      </c>
      <c r="M2489" t="s">
        <v>3146</v>
      </c>
      <c r="N2489" t="s">
        <v>3282</v>
      </c>
      <c r="O2489" s="10">
        <v>2125557818</v>
      </c>
      <c r="P2489" t="s">
        <v>3283</v>
      </c>
      <c r="Q2489" t="s">
        <v>2851</v>
      </c>
      <c r="R2489" t="s">
        <v>2852</v>
      </c>
      <c r="S2489" t="s">
        <v>2853</v>
      </c>
      <c r="T2489">
        <v>10022</v>
      </c>
      <c r="U2489" t="s">
        <v>2854</v>
      </c>
      <c r="V2489" t="s">
        <v>2855</v>
      </c>
      <c r="W2489" t="s">
        <v>2856</v>
      </c>
      <c r="X2489" t="s">
        <v>2867</v>
      </c>
    </row>
    <row r="2490" spans="1:24" hidden="1" x14ac:dyDescent="0.25">
      <c r="A2490">
        <v>10329</v>
      </c>
      <c r="B2490">
        <v>42</v>
      </c>
      <c r="C2490" s="2">
        <v>100</v>
      </c>
      <c r="D2490" s="3">
        <v>1</v>
      </c>
      <c r="E2490" s="4">
        <f>Table1[[#This Row],[PRICEEACH]]*Table1[[#This Row],[QUANTITYORDERED]]</f>
        <v>4200</v>
      </c>
      <c r="F2490" s="1">
        <v>38302</v>
      </c>
      <c r="G2490" s="12" t="s">
        <v>2848</v>
      </c>
      <c r="H2490">
        <v>4</v>
      </c>
      <c r="I2490">
        <v>11</v>
      </c>
      <c r="J2490" s="3">
        <v>2004</v>
      </c>
      <c r="K2490" s="3" t="s">
        <v>2849</v>
      </c>
      <c r="L2490">
        <v>95</v>
      </c>
      <c r="M2490" t="s">
        <v>2850</v>
      </c>
      <c r="N2490" t="s">
        <v>3282</v>
      </c>
      <c r="O2490" s="10">
        <v>2125557818</v>
      </c>
      <c r="P2490" t="s">
        <v>3283</v>
      </c>
      <c r="Q2490" t="s">
        <v>2851</v>
      </c>
      <c r="R2490" t="s">
        <v>2852</v>
      </c>
      <c r="S2490" t="s">
        <v>2853</v>
      </c>
      <c r="T2490">
        <v>10022</v>
      </c>
      <c r="U2490" t="s">
        <v>2854</v>
      </c>
      <c r="V2490" t="s">
        <v>2855</v>
      </c>
      <c r="W2490" t="s">
        <v>2856</v>
      </c>
      <c r="X2490" t="s">
        <v>2867</v>
      </c>
    </row>
    <row r="2491" spans="1:24" hidden="1" x14ac:dyDescent="0.25">
      <c r="A2491">
        <v>10330</v>
      </c>
      <c r="B2491">
        <v>29</v>
      </c>
      <c r="C2491" s="2">
        <v>69.63</v>
      </c>
      <c r="D2491" s="3">
        <v>2</v>
      </c>
      <c r="E2491" s="4">
        <f>Table1[[#This Row],[PRICEEACH]]*Table1[[#This Row],[QUANTITYORDERED]]</f>
        <v>2019.27</v>
      </c>
      <c r="F2491" s="1">
        <v>38302</v>
      </c>
      <c r="G2491" s="12" t="s">
        <v>2848</v>
      </c>
      <c r="H2491">
        <v>4</v>
      </c>
      <c r="I2491">
        <v>11</v>
      </c>
      <c r="J2491" s="3">
        <v>2004</v>
      </c>
      <c r="K2491" s="3" t="s">
        <v>2849</v>
      </c>
      <c r="L2491">
        <v>62</v>
      </c>
      <c r="M2491" t="s">
        <v>3218</v>
      </c>
      <c r="N2491" t="s">
        <v>3427</v>
      </c>
      <c r="O2491" s="10" t="s">
        <v>3428</v>
      </c>
      <c r="P2491" t="s">
        <v>3429</v>
      </c>
      <c r="Q2491" t="s">
        <v>3430</v>
      </c>
      <c r="R2491" t="s">
        <v>3515</v>
      </c>
      <c r="S2491" t="s">
        <v>3094</v>
      </c>
      <c r="T2491" t="s">
        <v>3431</v>
      </c>
      <c r="U2491" t="s">
        <v>2964</v>
      </c>
      <c r="V2491" t="s">
        <v>3093</v>
      </c>
      <c r="W2491" t="s">
        <v>3095</v>
      </c>
      <c r="X2491" t="s">
        <v>2857</v>
      </c>
    </row>
    <row r="2492" spans="1:24" hidden="1" x14ac:dyDescent="0.25">
      <c r="A2492">
        <v>10330</v>
      </c>
      <c r="B2492">
        <v>42</v>
      </c>
      <c r="C2492" s="2">
        <v>81.03</v>
      </c>
      <c r="D2492" s="3">
        <v>1</v>
      </c>
      <c r="E2492" s="4">
        <f>Table1[[#This Row],[PRICEEACH]]*Table1[[#This Row],[QUANTITYORDERED]]</f>
        <v>3403.26</v>
      </c>
      <c r="F2492" s="1">
        <v>38302</v>
      </c>
      <c r="G2492" s="12" t="s">
        <v>2848</v>
      </c>
      <c r="H2492">
        <v>4</v>
      </c>
      <c r="I2492">
        <v>11</v>
      </c>
      <c r="J2492" s="3">
        <v>2004</v>
      </c>
      <c r="K2492" s="3" t="s">
        <v>2849</v>
      </c>
      <c r="L2492">
        <v>69</v>
      </c>
      <c r="M2492" t="s">
        <v>3237</v>
      </c>
      <c r="N2492" t="s">
        <v>3427</v>
      </c>
      <c r="O2492" s="10" t="s">
        <v>3428</v>
      </c>
      <c r="P2492" t="s">
        <v>3429</v>
      </c>
      <c r="Q2492" t="s">
        <v>3430</v>
      </c>
      <c r="R2492" t="s">
        <v>3515</v>
      </c>
      <c r="S2492" t="s">
        <v>3094</v>
      </c>
      <c r="T2492" t="s">
        <v>3431</v>
      </c>
      <c r="U2492" t="s">
        <v>2964</v>
      </c>
      <c r="V2492" t="s">
        <v>3093</v>
      </c>
      <c r="W2492" t="s">
        <v>3095</v>
      </c>
      <c r="X2492" t="s">
        <v>2867</v>
      </c>
    </row>
    <row r="2493" spans="1:24" hidden="1" x14ac:dyDescent="0.25">
      <c r="A2493">
        <v>10330</v>
      </c>
      <c r="B2493">
        <v>37</v>
      </c>
      <c r="C2493" s="2">
        <v>100</v>
      </c>
      <c r="D2493" s="3">
        <v>3</v>
      </c>
      <c r="E2493" s="4">
        <f>Table1[[#This Row],[PRICEEACH]]*Table1[[#This Row],[QUANTITYORDERED]]</f>
        <v>3700</v>
      </c>
      <c r="F2493" s="1">
        <v>38302</v>
      </c>
      <c r="G2493" s="12" t="s">
        <v>2848</v>
      </c>
      <c r="H2493">
        <v>4</v>
      </c>
      <c r="I2493">
        <v>11</v>
      </c>
      <c r="J2493" s="3">
        <v>2004</v>
      </c>
      <c r="K2493" s="3" t="s">
        <v>3331</v>
      </c>
      <c r="L2493">
        <v>146</v>
      </c>
      <c r="M2493" t="s">
        <v>3216</v>
      </c>
      <c r="N2493" t="s">
        <v>3427</v>
      </c>
      <c r="O2493" s="10" t="s">
        <v>3428</v>
      </c>
      <c r="P2493" t="s">
        <v>3429</v>
      </c>
      <c r="Q2493" t="s">
        <v>3430</v>
      </c>
      <c r="R2493" t="s">
        <v>3515</v>
      </c>
      <c r="S2493" t="s">
        <v>3094</v>
      </c>
      <c r="T2493" t="s">
        <v>3431</v>
      </c>
      <c r="U2493" t="s">
        <v>2964</v>
      </c>
      <c r="V2493" t="s">
        <v>3093</v>
      </c>
      <c r="W2493" t="s">
        <v>3095</v>
      </c>
      <c r="X2493" t="s">
        <v>2867</v>
      </c>
    </row>
    <row r="2494" spans="1:24" hidden="1" x14ac:dyDescent="0.25">
      <c r="A2494">
        <v>10330</v>
      </c>
      <c r="B2494">
        <v>50</v>
      </c>
      <c r="C2494" s="2">
        <v>100</v>
      </c>
      <c r="D2494" s="3">
        <v>4</v>
      </c>
      <c r="E2494" s="4">
        <f>Table1[[#This Row],[PRICEEACH]]*Table1[[#This Row],[QUANTITYORDERED]]</f>
        <v>5000</v>
      </c>
      <c r="F2494" s="1">
        <v>38302</v>
      </c>
      <c r="G2494" s="12" t="s">
        <v>2848</v>
      </c>
      <c r="H2494">
        <v>4</v>
      </c>
      <c r="I2494">
        <v>11</v>
      </c>
      <c r="J2494" s="3">
        <v>2004</v>
      </c>
      <c r="K2494" s="3" t="s">
        <v>3331</v>
      </c>
      <c r="L2494">
        <v>148</v>
      </c>
      <c r="M2494" t="s">
        <v>3225</v>
      </c>
      <c r="N2494" t="s">
        <v>3427</v>
      </c>
      <c r="O2494" s="10" t="s">
        <v>3428</v>
      </c>
      <c r="P2494" t="s">
        <v>3429</v>
      </c>
      <c r="Q2494" t="s">
        <v>3430</v>
      </c>
      <c r="R2494" t="s">
        <v>3515</v>
      </c>
      <c r="S2494" t="s">
        <v>3094</v>
      </c>
      <c r="T2494" t="s">
        <v>3431</v>
      </c>
      <c r="U2494" t="s">
        <v>2964</v>
      </c>
      <c r="V2494" t="s">
        <v>3093</v>
      </c>
      <c r="W2494" t="s">
        <v>3095</v>
      </c>
      <c r="X2494" t="s">
        <v>2867</v>
      </c>
    </row>
    <row r="2495" spans="1:24" hidden="1" x14ac:dyDescent="0.25">
      <c r="A2495">
        <v>10331</v>
      </c>
      <c r="B2495">
        <v>30</v>
      </c>
      <c r="C2495" s="2">
        <v>32.47</v>
      </c>
      <c r="D2495" s="3">
        <v>8</v>
      </c>
      <c r="E2495" s="4">
        <f>Table1[[#This Row],[PRICEEACH]]*Table1[[#This Row],[QUANTITYORDERED]]</f>
        <v>974.09999999999991</v>
      </c>
      <c r="F2495" s="1">
        <v>38302</v>
      </c>
      <c r="G2495" s="12" t="s">
        <v>2848</v>
      </c>
      <c r="H2495">
        <v>4</v>
      </c>
      <c r="I2495">
        <v>11</v>
      </c>
      <c r="J2495" s="3">
        <v>2004</v>
      </c>
      <c r="K2495" s="3" t="s">
        <v>3331</v>
      </c>
      <c r="L2495">
        <v>142</v>
      </c>
      <c r="M2495" t="s">
        <v>3195</v>
      </c>
      <c r="N2495" t="s">
        <v>3377</v>
      </c>
      <c r="O2495" s="10">
        <v>2155559857</v>
      </c>
      <c r="P2495" t="s">
        <v>3378</v>
      </c>
      <c r="Q2495" t="s">
        <v>2975</v>
      </c>
      <c r="R2495" t="s">
        <v>2924</v>
      </c>
      <c r="S2495" t="s">
        <v>2853</v>
      </c>
      <c r="T2495">
        <v>71270</v>
      </c>
      <c r="U2495" t="s">
        <v>2854</v>
      </c>
      <c r="V2495" t="s">
        <v>2913</v>
      </c>
      <c r="W2495" t="s">
        <v>3029</v>
      </c>
      <c r="X2495" t="s">
        <v>2857</v>
      </c>
    </row>
    <row r="2496" spans="1:24" hidden="1" x14ac:dyDescent="0.25">
      <c r="A2496">
        <v>10331</v>
      </c>
      <c r="B2496">
        <v>27</v>
      </c>
      <c r="C2496" s="2">
        <v>42.24</v>
      </c>
      <c r="D2496" s="3">
        <v>13</v>
      </c>
      <c r="E2496" s="4">
        <f>Table1[[#This Row],[PRICEEACH]]*Table1[[#This Row],[QUANTITYORDERED]]</f>
        <v>1140.48</v>
      </c>
      <c r="F2496" s="1">
        <v>38302</v>
      </c>
      <c r="G2496" s="12" t="s">
        <v>2848</v>
      </c>
      <c r="H2496">
        <v>4</v>
      </c>
      <c r="I2496">
        <v>11</v>
      </c>
      <c r="J2496" s="3">
        <v>2004</v>
      </c>
      <c r="K2496" s="3" t="s">
        <v>3331</v>
      </c>
      <c r="L2496">
        <v>37</v>
      </c>
      <c r="M2496" t="s">
        <v>3242</v>
      </c>
      <c r="N2496" t="s">
        <v>3377</v>
      </c>
      <c r="O2496" s="10">
        <v>2155559857</v>
      </c>
      <c r="P2496" t="s">
        <v>3378</v>
      </c>
      <c r="Q2496" t="s">
        <v>2975</v>
      </c>
      <c r="R2496" t="s">
        <v>2924</v>
      </c>
      <c r="S2496" t="s">
        <v>2853</v>
      </c>
      <c r="T2496">
        <v>71270</v>
      </c>
      <c r="U2496" t="s">
        <v>2854</v>
      </c>
      <c r="V2496" t="s">
        <v>2913</v>
      </c>
      <c r="W2496" t="s">
        <v>3029</v>
      </c>
      <c r="X2496" t="s">
        <v>2857</v>
      </c>
    </row>
    <row r="2497" spans="1:24" hidden="1" x14ac:dyDescent="0.25">
      <c r="A2497">
        <v>10331</v>
      </c>
      <c r="B2497">
        <v>26</v>
      </c>
      <c r="C2497" s="2">
        <v>64.900000000000006</v>
      </c>
      <c r="D2497" s="3">
        <v>10</v>
      </c>
      <c r="E2497" s="4">
        <f>Table1[[#This Row],[PRICEEACH]]*Table1[[#This Row],[QUANTITYORDERED]]</f>
        <v>1687.4</v>
      </c>
      <c r="F2497" s="1">
        <v>38302</v>
      </c>
      <c r="G2497" s="12" t="s">
        <v>2848</v>
      </c>
      <c r="H2497">
        <v>4</v>
      </c>
      <c r="I2497">
        <v>11</v>
      </c>
      <c r="J2497" s="3">
        <v>2004</v>
      </c>
      <c r="K2497" s="3" t="s">
        <v>3331</v>
      </c>
      <c r="L2497">
        <v>132</v>
      </c>
      <c r="M2497" t="s">
        <v>3204</v>
      </c>
      <c r="N2497" t="s">
        <v>3377</v>
      </c>
      <c r="O2497" s="10">
        <v>2155559857</v>
      </c>
      <c r="P2497" t="s">
        <v>3378</v>
      </c>
      <c r="Q2497" t="s">
        <v>2975</v>
      </c>
      <c r="R2497" t="s">
        <v>2924</v>
      </c>
      <c r="S2497" t="s">
        <v>2853</v>
      </c>
      <c r="T2497">
        <v>71270</v>
      </c>
      <c r="U2497" t="s">
        <v>2854</v>
      </c>
      <c r="V2497" t="s">
        <v>2913</v>
      </c>
      <c r="W2497" t="s">
        <v>3029</v>
      </c>
      <c r="X2497" t="s">
        <v>2857</v>
      </c>
    </row>
    <row r="2498" spans="1:24" hidden="1" x14ac:dyDescent="0.25">
      <c r="A2498">
        <v>10331</v>
      </c>
      <c r="B2498">
        <v>26</v>
      </c>
      <c r="C2498" s="2">
        <v>67.91</v>
      </c>
      <c r="D2498" s="3">
        <v>12</v>
      </c>
      <c r="E2498" s="4">
        <f>Table1[[#This Row],[PRICEEACH]]*Table1[[#This Row],[QUANTITYORDERED]]</f>
        <v>1765.6599999999999</v>
      </c>
      <c r="F2498" s="1">
        <v>38302</v>
      </c>
      <c r="G2498" s="12" t="s">
        <v>2848</v>
      </c>
      <c r="H2498">
        <v>4</v>
      </c>
      <c r="I2498">
        <v>11</v>
      </c>
      <c r="J2498" s="3">
        <v>2004</v>
      </c>
      <c r="K2498" s="3" t="s">
        <v>3331</v>
      </c>
      <c r="L2498">
        <v>141</v>
      </c>
      <c r="M2498" t="s">
        <v>3217</v>
      </c>
      <c r="N2498" t="s">
        <v>3377</v>
      </c>
      <c r="O2498" s="10">
        <v>2155559857</v>
      </c>
      <c r="P2498" t="s">
        <v>3378</v>
      </c>
      <c r="Q2498" t="s">
        <v>2975</v>
      </c>
      <c r="R2498" t="s">
        <v>2924</v>
      </c>
      <c r="S2498" t="s">
        <v>2853</v>
      </c>
      <c r="T2498">
        <v>71270</v>
      </c>
      <c r="U2498" t="s">
        <v>2854</v>
      </c>
      <c r="V2498" t="s">
        <v>2913</v>
      </c>
      <c r="W2498" t="s">
        <v>3029</v>
      </c>
      <c r="X2498" t="s">
        <v>2857</v>
      </c>
    </row>
    <row r="2499" spans="1:24" hidden="1" x14ac:dyDescent="0.25">
      <c r="A2499">
        <v>10331</v>
      </c>
      <c r="B2499">
        <v>20</v>
      </c>
      <c r="C2499" s="2">
        <v>100</v>
      </c>
      <c r="D2499" s="3">
        <v>5</v>
      </c>
      <c r="E2499" s="4">
        <f>Table1[[#This Row],[PRICEEACH]]*Table1[[#This Row],[QUANTITYORDERED]]</f>
        <v>2000</v>
      </c>
      <c r="F2499" s="1">
        <v>38302</v>
      </c>
      <c r="G2499" s="12" t="s">
        <v>2848</v>
      </c>
      <c r="H2499">
        <v>4</v>
      </c>
      <c r="I2499">
        <v>11</v>
      </c>
      <c r="J2499" s="3">
        <v>2004</v>
      </c>
      <c r="K2499" s="3" t="s">
        <v>2849</v>
      </c>
      <c r="L2499">
        <v>81</v>
      </c>
      <c r="M2499" t="s">
        <v>3267</v>
      </c>
      <c r="N2499" t="s">
        <v>3377</v>
      </c>
      <c r="O2499" s="10">
        <v>2155559857</v>
      </c>
      <c r="P2499" t="s">
        <v>3378</v>
      </c>
      <c r="Q2499" t="s">
        <v>2975</v>
      </c>
      <c r="R2499" t="s">
        <v>2924</v>
      </c>
      <c r="S2499" t="s">
        <v>2853</v>
      </c>
      <c r="T2499">
        <v>71270</v>
      </c>
      <c r="U2499" t="s">
        <v>2854</v>
      </c>
      <c r="V2499" t="s">
        <v>2913</v>
      </c>
      <c r="W2499" t="s">
        <v>3029</v>
      </c>
      <c r="X2499" t="s">
        <v>2867</v>
      </c>
    </row>
    <row r="2500" spans="1:24" hidden="1" x14ac:dyDescent="0.25">
      <c r="A2500">
        <v>10331</v>
      </c>
      <c r="B2500">
        <v>21</v>
      </c>
      <c r="C2500" s="2">
        <v>100</v>
      </c>
      <c r="D2500" s="3">
        <v>1</v>
      </c>
      <c r="E2500" s="4">
        <f>Table1[[#This Row],[PRICEEACH]]*Table1[[#This Row],[QUANTITYORDERED]]</f>
        <v>2100</v>
      </c>
      <c r="F2500" s="1">
        <v>38302</v>
      </c>
      <c r="G2500" s="12" t="s">
        <v>2848</v>
      </c>
      <c r="H2500">
        <v>4</v>
      </c>
      <c r="I2500">
        <v>11</v>
      </c>
      <c r="J2500" s="3">
        <v>2004</v>
      </c>
      <c r="K2500" s="3" t="s">
        <v>3331</v>
      </c>
      <c r="L2500">
        <v>140</v>
      </c>
      <c r="M2500" t="s">
        <v>3249</v>
      </c>
      <c r="N2500" t="s">
        <v>3377</v>
      </c>
      <c r="O2500" s="10">
        <v>2155559857</v>
      </c>
      <c r="P2500" t="s">
        <v>3378</v>
      </c>
      <c r="Q2500" t="s">
        <v>2975</v>
      </c>
      <c r="R2500" t="s">
        <v>2924</v>
      </c>
      <c r="S2500" t="s">
        <v>2853</v>
      </c>
      <c r="T2500">
        <v>71270</v>
      </c>
      <c r="U2500" t="s">
        <v>2854</v>
      </c>
      <c r="V2500" t="s">
        <v>2913</v>
      </c>
      <c r="W2500" t="s">
        <v>3029</v>
      </c>
      <c r="X2500" t="s">
        <v>2867</v>
      </c>
    </row>
    <row r="2501" spans="1:24" hidden="1" x14ac:dyDescent="0.25">
      <c r="A2501">
        <v>10331</v>
      </c>
      <c r="B2501">
        <v>25</v>
      </c>
      <c r="C2501" s="2">
        <v>100</v>
      </c>
      <c r="D2501" s="3">
        <v>9</v>
      </c>
      <c r="E2501" s="4">
        <f>Table1[[#This Row],[PRICEEACH]]*Table1[[#This Row],[QUANTITYORDERED]]</f>
        <v>2500</v>
      </c>
      <c r="F2501" s="1">
        <v>38302</v>
      </c>
      <c r="G2501" s="12" t="s">
        <v>2848</v>
      </c>
      <c r="H2501">
        <v>4</v>
      </c>
      <c r="I2501">
        <v>11</v>
      </c>
      <c r="J2501" s="3">
        <v>2004</v>
      </c>
      <c r="K2501" s="3" t="s">
        <v>3331</v>
      </c>
      <c r="L2501">
        <v>61</v>
      </c>
      <c r="M2501" t="s">
        <v>3245</v>
      </c>
      <c r="N2501" t="s">
        <v>3377</v>
      </c>
      <c r="O2501" s="10">
        <v>2155559857</v>
      </c>
      <c r="P2501" t="s">
        <v>3378</v>
      </c>
      <c r="Q2501" t="s">
        <v>2975</v>
      </c>
      <c r="R2501" t="s">
        <v>2924</v>
      </c>
      <c r="S2501" t="s">
        <v>2853</v>
      </c>
      <c r="T2501">
        <v>71270</v>
      </c>
      <c r="U2501" t="s">
        <v>2854</v>
      </c>
      <c r="V2501" t="s">
        <v>2913</v>
      </c>
      <c r="W2501" t="s">
        <v>3029</v>
      </c>
      <c r="X2501" t="s">
        <v>2867</v>
      </c>
    </row>
    <row r="2502" spans="1:24" hidden="1" x14ac:dyDescent="0.25">
      <c r="A2502">
        <v>10331</v>
      </c>
      <c r="B2502">
        <v>27</v>
      </c>
      <c r="C2502" s="2">
        <v>100</v>
      </c>
      <c r="D2502" s="3">
        <v>11</v>
      </c>
      <c r="E2502" s="4">
        <f>Table1[[#This Row],[PRICEEACH]]*Table1[[#This Row],[QUANTITYORDERED]]</f>
        <v>2700</v>
      </c>
      <c r="F2502" s="1">
        <v>38302</v>
      </c>
      <c r="G2502" s="12" t="s">
        <v>2848</v>
      </c>
      <c r="H2502">
        <v>4</v>
      </c>
      <c r="I2502">
        <v>11</v>
      </c>
      <c r="J2502" s="3">
        <v>2004</v>
      </c>
      <c r="K2502" s="3" t="s">
        <v>3331</v>
      </c>
      <c r="L2502">
        <v>169</v>
      </c>
      <c r="M2502" t="s">
        <v>3211</v>
      </c>
      <c r="N2502" t="s">
        <v>3377</v>
      </c>
      <c r="O2502" s="10">
        <v>2155559857</v>
      </c>
      <c r="P2502" t="s">
        <v>3378</v>
      </c>
      <c r="Q2502" t="s">
        <v>2975</v>
      </c>
      <c r="R2502" t="s">
        <v>2924</v>
      </c>
      <c r="S2502" t="s">
        <v>2853</v>
      </c>
      <c r="T2502">
        <v>71270</v>
      </c>
      <c r="U2502" t="s">
        <v>2854</v>
      </c>
      <c r="V2502" t="s">
        <v>2913</v>
      </c>
      <c r="W2502" t="s">
        <v>3029</v>
      </c>
      <c r="X2502" t="s">
        <v>2867</v>
      </c>
    </row>
    <row r="2503" spans="1:24" hidden="1" x14ac:dyDescent="0.25">
      <c r="A2503">
        <v>10331</v>
      </c>
      <c r="B2503">
        <v>28</v>
      </c>
      <c r="C2503" s="2">
        <v>100</v>
      </c>
      <c r="D2503" s="3">
        <v>3</v>
      </c>
      <c r="E2503" s="4">
        <f>Table1[[#This Row],[PRICEEACH]]*Table1[[#This Row],[QUANTITYORDERED]]</f>
        <v>2800</v>
      </c>
      <c r="F2503" s="1">
        <v>38302</v>
      </c>
      <c r="G2503" s="12" t="s">
        <v>2848</v>
      </c>
      <c r="H2503">
        <v>4</v>
      </c>
      <c r="I2503">
        <v>11</v>
      </c>
      <c r="J2503" s="3">
        <v>2004</v>
      </c>
      <c r="K2503" s="3" t="s">
        <v>2849</v>
      </c>
      <c r="L2503">
        <v>40</v>
      </c>
      <c r="M2503" t="s">
        <v>3258</v>
      </c>
      <c r="N2503" t="s">
        <v>3377</v>
      </c>
      <c r="O2503" s="10">
        <v>2155559857</v>
      </c>
      <c r="P2503" t="s">
        <v>3378</v>
      </c>
      <c r="Q2503" t="s">
        <v>2975</v>
      </c>
      <c r="R2503" t="s">
        <v>2924</v>
      </c>
      <c r="S2503" t="s">
        <v>2853</v>
      </c>
      <c r="T2503">
        <v>71270</v>
      </c>
      <c r="U2503" t="s">
        <v>2854</v>
      </c>
      <c r="V2503" t="s">
        <v>2913</v>
      </c>
      <c r="W2503" t="s">
        <v>3029</v>
      </c>
      <c r="X2503" t="s">
        <v>2867</v>
      </c>
    </row>
    <row r="2504" spans="1:24" hidden="1" x14ac:dyDescent="0.25">
      <c r="A2504">
        <v>10331</v>
      </c>
      <c r="B2504">
        <v>32</v>
      </c>
      <c r="C2504" s="2">
        <v>100</v>
      </c>
      <c r="D2504" s="3">
        <v>4</v>
      </c>
      <c r="E2504" s="4">
        <f>Table1[[#This Row],[PRICEEACH]]*Table1[[#This Row],[QUANTITYORDERED]]</f>
        <v>3200</v>
      </c>
      <c r="F2504" s="1">
        <v>38302</v>
      </c>
      <c r="G2504" s="12" t="s">
        <v>2848</v>
      </c>
      <c r="H2504">
        <v>4</v>
      </c>
      <c r="I2504">
        <v>11</v>
      </c>
      <c r="J2504" s="3">
        <v>2004</v>
      </c>
      <c r="K2504" s="3" t="s">
        <v>2849</v>
      </c>
      <c r="L2504">
        <v>102</v>
      </c>
      <c r="M2504" t="s">
        <v>3263</v>
      </c>
      <c r="N2504" t="s">
        <v>3377</v>
      </c>
      <c r="O2504" s="10">
        <v>2155559857</v>
      </c>
      <c r="P2504" t="s">
        <v>3378</v>
      </c>
      <c r="Q2504" t="s">
        <v>2975</v>
      </c>
      <c r="R2504" t="s">
        <v>2924</v>
      </c>
      <c r="S2504" t="s">
        <v>2853</v>
      </c>
      <c r="T2504">
        <v>71270</v>
      </c>
      <c r="U2504" t="s">
        <v>2854</v>
      </c>
      <c r="V2504" t="s">
        <v>2913</v>
      </c>
      <c r="W2504" t="s">
        <v>3029</v>
      </c>
      <c r="X2504" t="s">
        <v>2867</v>
      </c>
    </row>
    <row r="2505" spans="1:24" hidden="1" x14ac:dyDescent="0.25">
      <c r="A2505">
        <v>10331</v>
      </c>
      <c r="B2505">
        <v>44</v>
      </c>
      <c r="C2505" s="2">
        <v>74.040000000000006</v>
      </c>
      <c r="D2505" s="3">
        <v>7</v>
      </c>
      <c r="E2505" s="4">
        <f>Table1[[#This Row],[PRICEEACH]]*Table1[[#This Row],[QUANTITYORDERED]]</f>
        <v>3257.76</v>
      </c>
      <c r="F2505" s="1">
        <v>38302</v>
      </c>
      <c r="G2505" s="12" t="s">
        <v>2848</v>
      </c>
      <c r="H2505">
        <v>4</v>
      </c>
      <c r="I2505">
        <v>11</v>
      </c>
      <c r="J2505" s="3">
        <v>2004</v>
      </c>
      <c r="K2505" s="3" t="s">
        <v>3468</v>
      </c>
      <c r="L2505">
        <v>170</v>
      </c>
      <c r="M2505" t="s">
        <v>3193</v>
      </c>
      <c r="N2505" t="s">
        <v>3377</v>
      </c>
      <c r="O2505" s="10">
        <v>2155559857</v>
      </c>
      <c r="P2505" t="s">
        <v>3378</v>
      </c>
      <c r="Q2505" t="s">
        <v>2975</v>
      </c>
      <c r="R2505" t="s">
        <v>2924</v>
      </c>
      <c r="S2505" t="s">
        <v>2853</v>
      </c>
      <c r="T2505">
        <v>71270</v>
      </c>
      <c r="U2505" t="s">
        <v>2854</v>
      </c>
      <c r="V2505" t="s">
        <v>2913</v>
      </c>
      <c r="W2505" t="s">
        <v>3029</v>
      </c>
      <c r="X2505" t="s">
        <v>2867</v>
      </c>
    </row>
    <row r="2506" spans="1:24" hidden="1" x14ac:dyDescent="0.25">
      <c r="A2506">
        <v>10331</v>
      </c>
      <c r="B2506">
        <v>41</v>
      </c>
      <c r="C2506" s="2">
        <v>100</v>
      </c>
      <c r="D2506" s="3">
        <v>2</v>
      </c>
      <c r="E2506" s="4">
        <f>Table1[[#This Row],[PRICEEACH]]*Table1[[#This Row],[QUANTITYORDERED]]</f>
        <v>4100</v>
      </c>
      <c r="F2506" s="1">
        <v>38302</v>
      </c>
      <c r="G2506" s="12" t="s">
        <v>2848</v>
      </c>
      <c r="H2506">
        <v>4</v>
      </c>
      <c r="I2506">
        <v>11</v>
      </c>
      <c r="J2506" s="3">
        <v>2004</v>
      </c>
      <c r="K2506" s="3" t="s">
        <v>3331</v>
      </c>
      <c r="L2506">
        <v>80</v>
      </c>
      <c r="M2506" t="s">
        <v>3255</v>
      </c>
      <c r="N2506" t="s">
        <v>3377</v>
      </c>
      <c r="O2506" s="10">
        <v>2155559857</v>
      </c>
      <c r="P2506" t="s">
        <v>3378</v>
      </c>
      <c r="Q2506" t="s">
        <v>2975</v>
      </c>
      <c r="R2506" t="s">
        <v>2924</v>
      </c>
      <c r="S2506" t="s">
        <v>2853</v>
      </c>
      <c r="T2506">
        <v>71270</v>
      </c>
      <c r="U2506" t="s">
        <v>2854</v>
      </c>
      <c r="V2506" t="s">
        <v>2913</v>
      </c>
      <c r="W2506" t="s">
        <v>3029</v>
      </c>
      <c r="X2506" t="s">
        <v>2867</v>
      </c>
    </row>
    <row r="2507" spans="1:24" hidden="1" x14ac:dyDescent="0.25">
      <c r="A2507">
        <v>10331</v>
      </c>
      <c r="B2507">
        <v>44</v>
      </c>
      <c r="C2507" s="2">
        <v>100</v>
      </c>
      <c r="D2507" s="3">
        <v>14</v>
      </c>
      <c r="E2507" s="4">
        <f>Table1[[#This Row],[PRICEEACH]]*Table1[[#This Row],[QUANTITYORDERED]]</f>
        <v>4400</v>
      </c>
      <c r="F2507" s="1">
        <v>38302</v>
      </c>
      <c r="G2507" s="12" t="s">
        <v>2848</v>
      </c>
      <c r="H2507">
        <v>4</v>
      </c>
      <c r="I2507">
        <v>11</v>
      </c>
      <c r="J2507" s="3">
        <v>2004</v>
      </c>
      <c r="K2507" s="3" t="s">
        <v>3331</v>
      </c>
      <c r="L2507">
        <v>124</v>
      </c>
      <c r="M2507" t="s">
        <v>3180</v>
      </c>
      <c r="N2507" t="s">
        <v>3377</v>
      </c>
      <c r="O2507" s="10">
        <v>2155559857</v>
      </c>
      <c r="P2507" t="s">
        <v>3378</v>
      </c>
      <c r="Q2507" t="s">
        <v>2975</v>
      </c>
      <c r="R2507" t="s">
        <v>2924</v>
      </c>
      <c r="S2507" t="s">
        <v>2853</v>
      </c>
      <c r="T2507">
        <v>71270</v>
      </c>
      <c r="U2507" t="s">
        <v>2854</v>
      </c>
      <c r="V2507" t="s">
        <v>2913</v>
      </c>
      <c r="W2507" t="s">
        <v>3029</v>
      </c>
      <c r="X2507" t="s">
        <v>2867</v>
      </c>
    </row>
    <row r="2508" spans="1:24" hidden="1" x14ac:dyDescent="0.25">
      <c r="A2508">
        <v>10331</v>
      </c>
      <c r="B2508">
        <v>46</v>
      </c>
      <c r="C2508" s="2">
        <v>100</v>
      </c>
      <c r="D2508" s="3">
        <v>6</v>
      </c>
      <c r="E2508" s="4">
        <f>Table1[[#This Row],[PRICEEACH]]*Table1[[#This Row],[QUANTITYORDERED]]</f>
        <v>4600</v>
      </c>
      <c r="F2508" s="1">
        <v>38302</v>
      </c>
      <c r="G2508" s="12" t="s">
        <v>2848</v>
      </c>
      <c r="H2508">
        <v>4</v>
      </c>
      <c r="I2508">
        <v>11</v>
      </c>
      <c r="J2508" s="3">
        <v>2004</v>
      </c>
      <c r="K2508" s="3" t="s">
        <v>3331</v>
      </c>
      <c r="L2508">
        <v>141</v>
      </c>
      <c r="M2508" t="s">
        <v>3163</v>
      </c>
      <c r="N2508" t="s">
        <v>3377</v>
      </c>
      <c r="O2508" s="10">
        <v>2155559857</v>
      </c>
      <c r="P2508" t="s">
        <v>3378</v>
      </c>
      <c r="Q2508" t="s">
        <v>2975</v>
      </c>
      <c r="R2508" t="s">
        <v>2924</v>
      </c>
      <c r="S2508" t="s">
        <v>2853</v>
      </c>
      <c r="T2508">
        <v>71270</v>
      </c>
      <c r="U2508" t="s">
        <v>2854</v>
      </c>
      <c r="V2508" t="s">
        <v>2913</v>
      </c>
      <c r="W2508" t="s">
        <v>3029</v>
      </c>
      <c r="X2508" t="s">
        <v>2867</v>
      </c>
    </row>
    <row r="2509" spans="1:24" hidden="1" x14ac:dyDescent="0.25">
      <c r="A2509">
        <v>10332</v>
      </c>
      <c r="B2509">
        <v>31</v>
      </c>
      <c r="C2509" s="2">
        <v>37.18</v>
      </c>
      <c r="D2509" s="3">
        <v>13</v>
      </c>
      <c r="E2509" s="4">
        <f>Table1[[#This Row],[PRICEEACH]]*Table1[[#This Row],[QUANTITYORDERED]]</f>
        <v>1152.58</v>
      </c>
      <c r="F2509" s="1">
        <v>38302</v>
      </c>
      <c r="G2509" s="12" t="s">
        <v>2848</v>
      </c>
      <c r="H2509">
        <v>4</v>
      </c>
      <c r="I2509">
        <v>11</v>
      </c>
      <c r="J2509" s="3">
        <v>2004</v>
      </c>
      <c r="K2509" s="3" t="s">
        <v>3331</v>
      </c>
      <c r="L2509">
        <v>107</v>
      </c>
      <c r="M2509" t="s">
        <v>3247</v>
      </c>
      <c r="N2509" t="s">
        <v>3135</v>
      </c>
      <c r="O2509" s="10" t="s">
        <v>3448</v>
      </c>
      <c r="P2509" t="s">
        <v>3449</v>
      </c>
      <c r="Q2509" t="s">
        <v>3136</v>
      </c>
      <c r="R2509" t="s">
        <v>3516</v>
      </c>
      <c r="S2509" t="s">
        <v>2942</v>
      </c>
      <c r="T2509" t="s">
        <v>3450</v>
      </c>
      <c r="U2509" t="s">
        <v>2861</v>
      </c>
      <c r="V2509" t="s">
        <v>3137</v>
      </c>
      <c r="W2509" t="s">
        <v>2893</v>
      </c>
      <c r="X2509" t="s">
        <v>2857</v>
      </c>
    </row>
    <row r="2510" spans="1:24" hidden="1" x14ac:dyDescent="0.25">
      <c r="A2510">
        <v>10332</v>
      </c>
      <c r="B2510">
        <v>24</v>
      </c>
      <c r="C2510" s="2">
        <v>52.67</v>
      </c>
      <c r="D2510" s="3">
        <v>1</v>
      </c>
      <c r="E2510" s="4">
        <f>Table1[[#This Row],[PRICEEACH]]*Table1[[#This Row],[QUANTITYORDERED]]</f>
        <v>1264.08</v>
      </c>
      <c r="F2510" s="1">
        <v>38302</v>
      </c>
      <c r="G2510" s="12" t="s">
        <v>2848</v>
      </c>
      <c r="H2510">
        <v>4</v>
      </c>
      <c r="I2510">
        <v>11</v>
      </c>
      <c r="J2510" s="3">
        <v>2004</v>
      </c>
      <c r="K2510" s="3" t="s">
        <v>3468</v>
      </c>
      <c r="L2510">
        <v>168</v>
      </c>
      <c r="M2510" t="s">
        <v>3203</v>
      </c>
      <c r="N2510" t="s">
        <v>3135</v>
      </c>
      <c r="O2510" s="10" t="s">
        <v>3448</v>
      </c>
      <c r="P2510" t="s">
        <v>3449</v>
      </c>
      <c r="Q2510" t="s">
        <v>3136</v>
      </c>
      <c r="R2510" t="s">
        <v>3516</v>
      </c>
      <c r="S2510" t="s">
        <v>2942</v>
      </c>
      <c r="T2510" t="s">
        <v>3450</v>
      </c>
      <c r="U2510" t="s">
        <v>2861</v>
      </c>
      <c r="V2510" t="s">
        <v>3137</v>
      </c>
      <c r="W2510" t="s">
        <v>2893</v>
      </c>
      <c r="X2510" t="s">
        <v>2857</v>
      </c>
    </row>
    <row r="2511" spans="1:24" hidden="1" x14ac:dyDescent="0.25">
      <c r="A2511">
        <v>10332</v>
      </c>
      <c r="B2511">
        <v>23</v>
      </c>
      <c r="C2511" s="2">
        <v>56.84</v>
      </c>
      <c r="D2511" s="3">
        <v>4</v>
      </c>
      <c r="E2511" s="4">
        <f>Table1[[#This Row],[PRICEEACH]]*Table1[[#This Row],[QUANTITYORDERED]]</f>
        <v>1307.3200000000002</v>
      </c>
      <c r="F2511" s="1">
        <v>38302</v>
      </c>
      <c r="G2511" s="12" t="s">
        <v>2848</v>
      </c>
      <c r="H2511">
        <v>4</v>
      </c>
      <c r="I2511">
        <v>11</v>
      </c>
      <c r="J2511" s="3">
        <v>2004</v>
      </c>
      <c r="K2511" s="3" t="s">
        <v>3331</v>
      </c>
      <c r="L2511">
        <v>73</v>
      </c>
      <c r="M2511" t="s">
        <v>3227</v>
      </c>
      <c r="N2511" t="s">
        <v>3135</v>
      </c>
      <c r="O2511" s="10" t="s">
        <v>3448</v>
      </c>
      <c r="P2511" t="s">
        <v>3449</v>
      </c>
      <c r="Q2511" t="s">
        <v>3136</v>
      </c>
      <c r="R2511" t="s">
        <v>3516</v>
      </c>
      <c r="S2511" t="s">
        <v>2942</v>
      </c>
      <c r="T2511" t="s">
        <v>3450</v>
      </c>
      <c r="U2511" t="s">
        <v>2861</v>
      </c>
      <c r="V2511" t="s">
        <v>3137</v>
      </c>
      <c r="W2511" t="s">
        <v>2893</v>
      </c>
      <c r="X2511" t="s">
        <v>2857</v>
      </c>
    </row>
    <row r="2512" spans="1:24" hidden="1" x14ac:dyDescent="0.25">
      <c r="A2512">
        <v>10332</v>
      </c>
      <c r="B2512">
        <v>45</v>
      </c>
      <c r="C2512" s="2">
        <v>34.19</v>
      </c>
      <c r="D2512" s="3">
        <v>12</v>
      </c>
      <c r="E2512" s="4">
        <f>Table1[[#This Row],[PRICEEACH]]*Table1[[#This Row],[QUANTITYORDERED]]</f>
        <v>1538.55</v>
      </c>
      <c r="F2512" s="1">
        <v>38302</v>
      </c>
      <c r="G2512" s="12" t="s">
        <v>2848</v>
      </c>
      <c r="H2512">
        <v>4</v>
      </c>
      <c r="I2512">
        <v>11</v>
      </c>
      <c r="J2512" s="3">
        <v>2004</v>
      </c>
      <c r="K2512" s="3" t="s">
        <v>3331</v>
      </c>
      <c r="L2512">
        <v>85</v>
      </c>
      <c r="M2512" t="s">
        <v>3244</v>
      </c>
      <c r="N2512" t="s">
        <v>3135</v>
      </c>
      <c r="O2512" s="10" t="s">
        <v>3448</v>
      </c>
      <c r="P2512" t="s">
        <v>3449</v>
      </c>
      <c r="Q2512" t="s">
        <v>3136</v>
      </c>
      <c r="R2512" t="s">
        <v>3516</v>
      </c>
      <c r="S2512" t="s">
        <v>2942</v>
      </c>
      <c r="T2512" t="s">
        <v>3450</v>
      </c>
      <c r="U2512" t="s">
        <v>2861</v>
      </c>
      <c r="V2512" t="s">
        <v>3137</v>
      </c>
      <c r="W2512" t="s">
        <v>2893</v>
      </c>
      <c r="X2512" t="s">
        <v>2857</v>
      </c>
    </row>
    <row r="2513" spans="1:24" hidden="1" x14ac:dyDescent="0.25">
      <c r="A2513">
        <v>10332</v>
      </c>
      <c r="B2513">
        <v>40</v>
      </c>
      <c r="C2513" s="2">
        <v>39.799999999999997</v>
      </c>
      <c r="D2513" s="3">
        <v>18</v>
      </c>
      <c r="E2513" s="4">
        <f>Table1[[#This Row],[PRICEEACH]]*Table1[[#This Row],[QUANTITYORDERED]]</f>
        <v>1592</v>
      </c>
      <c r="F2513" s="1">
        <v>38302</v>
      </c>
      <c r="G2513" s="12" t="s">
        <v>2848</v>
      </c>
      <c r="H2513">
        <v>4</v>
      </c>
      <c r="I2513">
        <v>11</v>
      </c>
      <c r="J2513" s="3">
        <v>2004</v>
      </c>
      <c r="K2513" s="3" t="s">
        <v>3468</v>
      </c>
      <c r="L2513">
        <v>104</v>
      </c>
      <c r="M2513" t="s">
        <v>3209</v>
      </c>
      <c r="N2513" t="s">
        <v>3135</v>
      </c>
      <c r="O2513" s="10" t="s">
        <v>3448</v>
      </c>
      <c r="P2513" t="s">
        <v>3449</v>
      </c>
      <c r="Q2513" t="s">
        <v>3136</v>
      </c>
      <c r="R2513" t="s">
        <v>3516</v>
      </c>
      <c r="S2513" t="s">
        <v>2942</v>
      </c>
      <c r="T2513" t="s">
        <v>3450</v>
      </c>
      <c r="U2513" t="s">
        <v>2861</v>
      </c>
      <c r="V2513" t="s">
        <v>3137</v>
      </c>
      <c r="W2513" t="s">
        <v>2893</v>
      </c>
      <c r="X2513" t="s">
        <v>2857</v>
      </c>
    </row>
    <row r="2514" spans="1:24" hidden="1" x14ac:dyDescent="0.25">
      <c r="A2514">
        <v>10332</v>
      </c>
      <c r="B2514">
        <v>20</v>
      </c>
      <c r="C2514" s="2">
        <v>87.96</v>
      </c>
      <c r="D2514" s="3">
        <v>5</v>
      </c>
      <c r="E2514" s="4">
        <f>Table1[[#This Row],[PRICEEACH]]*Table1[[#This Row],[QUANTITYORDERED]]</f>
        <v>1759.1999999999998</v>
      </c>
      <c r="F2514" s="1">
        <v>38302</v>
      </c>
      <c r="G2514" s="12" t="s">
        <v>2848</v>
      </c>
      <c r="H2514">
        <v>4</v>
      </c>
      <c r="I2514">
        <v>11</v>
      </c>
      <c r="J2514" s="3">
        <v>2004</v>
      </c>
      <c r="K2514" s="3" t="s">
        <v>3331</v>
      </c>
      <c r="L2514">
        <v>50</v>
      </c>
      <c r="M2514" t="s">
        <v>3230</v>
      </c>
      <c r="N2514" t="s">
        <v>3135</v>
      </c>
      <c r="O2514" s="10" t="s">
        <v>3448</v>
      </c>
      <c r="P2514" t="s">
        <v>3449</v>
      </c>
      <c r="Q2514" t="s">
        <v>3136</v>
      </c>
      <c r="R2514" t="s">
        <v>3516</v>
      </c>
      <c r="S2514" t="s">
        <v>2942</v>
      </c>
      <c r="T2514" t="s">
        <v>3450</v>
      </c>
      <c r="U2514" t="s">
        <v>2861</v>
      </c>
      <c r="V2514" t="s">
        <v>3137</v>
      </c>
      <c r="W2514" t="s">
        <v>2893</v>
      </c>
      <c r="X2514" t="s">
        <v>2857</v>
      </c>
    </row>
    <row r="2515" spans="1:24" hidden="1" x14ac:dyDescent="0.25">
      <c r="A2515">
        <v>10332</v>
      </c>
      <c r="B2515">
        <v>44</v>
      </c>
      <c r="C2515" s="2">
        <v>42.26</v>
      </c>
      <c r="D2515" s="3">
        <v>11</v>
      </c>
      <c r="E2515" s="4">
        <f>Table1[[#This Row],[PRICEEACH]]*Table1[[#This Row],[QUANTITYORDERED]]</f>
        <v>1859.4399999999998</v>
      </c>
      <c r="F2515" s="1">
        <v>38302</v>
      </c>
      <c r="G2515" s="12" t="s">
        <v>2848</v>
      </c>
      <c r="H2515">
        <v>4</v>
      </c>
      <c r="I2515">
        <v>11</v>
      </c>
      <c r="J2515" s="3">
        <v>2004</v>
      </c>
      <c r="K2515" s="3" t="s">
        <v>3331</v>
      </c>
      <c r="L2515">
        <v>117</v>
      </c>
      <c r="M2515" t="s">
        <v>3241</v>
      </c>
      <c r="N2515" t="s">
        <v>3135</v>
      </c>
      <c r="O2515" s="10" t="s">
        <v>3448</v>
      </c>
      <c r="P2515" t="s">
        <v>3449</v>
      </c>
      <c r="Q2515" t="s">
        <v>3136</v>
      </c>
      <c r="R2515" t="s">
        <v>3516</v>
      </c>
      <c r="S2515" t="s">
        <v>2942</v>
      </c>
      <c r="T2515" t="s">
        <v>3450</v>
      </c>
      <c r="U2515" t="s">
        <v>2861</v>
      </c>
      <c r="V2515" t="s">
        <v>3137</v>
      </c>
      <c r="W2515" t="s">
        <v>2893</v>
      </c>
      <c r="X2515" t="s">
        <v>2857</v>
      </c>
    </row>
    <row r="2516" spans="1:24" hidden="1" x14ac:dyDescent="0.25">
      <c r="A2516">
        <v>10332</v>
      </c>
      <c r="B2516">
        <v>21</v>
      </c>
      <c r="C2516" s="2">
        <v>100</v>
      </c>
      <c r="D2516" s="3">
        <v>3</v>
      </c>
      <c r="E2516" s="4">
        <f>Table1[[#This Row],[PRICEEACH]]*Table1[[#This Row],[QUANTITYORDERED]]</f>
        <v>2100</v>
      </c>
      <c r="F2516" s="1">
        <v>38302</v>
      </c>
      <c r="G2516" s="12" t="s">
        <v>2848</v>
      </c>
      <c r="H2516">
        <v>4</v>
      </c>
      <c r="I2516">
        <v>11</v>
      </c>
      <c r="J2516" s="3">
        <v>2004</v>
      </c>
      <c r="K2516" s="3" t="s">
        <v>3331</v>
      </c>
      <c r="L2516">
        <v>71</v>
      </c>
      <c r="M2516" t="s">
        <v>3226</v>
      </c>
      <c r="N2516" t="s">
        <v>3135</v>
      </c>
      <c r="O2516" s="10" t="s">
        <v>3448</v>
      </c>
      <c r="P2516" t="s">
        <v>3449</v>
      </c>
      <c r="Q2516" t="s">
        <v>3136</v>
      </c>
      <c r="R2516" t="s">
        <v>3516</v>
      </c>
      <c r="S2516" t="s">
        <v>2942</v>
      </c>
      <c r="T2516" t="s">
        <v>3450</v>
      </c>
      <c r="U2516" t="s">
        <v>2861</v>
      </c>
      <c r="V2516" t="s">
        <v>3137</v>
      </c>
      <c r="W2516" t="s">
        <v>2893</v>
      </c>
      <c r="X2516" t="s">
        <v>2867</v>
      </c>
    </row>
    <row r="2517" spans="1:24" hidden="1" x14ac:dyDescent="0.25">
      <c r="A2517">
        <v>10332</v>
      </c>
      <c r="B2517">
        <v>26</v>
      </c>
      <c r="C2517" s="2">
        <v>85.52</v>
      </c>
      <c r="D2517" s="3">
        <v>10</v>
      </c>
      <c r="E2517" s="4">
        <f>Table1[[#This Row],[PRICEEACH]]*Table1[[#This Row],[QUANTITYORDERED]]</f>
        <v>2223.52</v>
      </c>
      <c r="F2517" s="1">
        <v>38302</v>
      </c>
      <c r="G2517" s="12" t="s">
        <v>2848</v>
      </c>
      <c r="H2517">
        <v>4</v>
      </c>
      <c r="I2517">
        <v>11</v>
      </c>
      <c r="J2517" s="3">
        <v>2004</v>
      </c>
      <c r="K2517" s="3" t="s">
        <v>3468</v>
      </c>
      <c r="L2517">
        <v>44</v>
      </c>
      <c r="M2517" t="s">
        <v>3235</v>
      </c>
      <c r="N2517" t="s">
        <v>3135</v>
      </c>
      <c r="O2517" s="10" t="s">
        <v>3448</v>
      </c>
      <c r="P2517" t="s">
        <v>3449</v>
      </c>
      <c r="Q2517" t="s">
        <v>3136</v>
      </c>
      <c r="R2517" t="s">
        <v>3516</v>
      </c>
      <c r="S2517" t="s">
        <v>2942</v>
      </c>
      <c r="T2517" t="s">
        <v>3450</v>
      </c>
      <c r="U2517" t="s">
        <v>2861</v>
      </c>
      <c r="V2517" t="s">
        <v>3137</v>
      </c>
      <c r="W2517" t="s">
        <v>2893</v>
      </c>
      <c r="X2517" t="s">
        <v>2857</v>
      </c>
    </row>
    <row r="2518" spans="1:24" hidden="1" x14ac:dyDescent="0.25">
      <c r="A2518">
        <v>10332</v>
      </c>
      <c r="B2518">
        <v>35</v>
      </c>
      <c r="C2518" s="2">
        <v>64.69</v>
      </c>
      <c r="D2518" s="3">
        <v>8</v>
      </c>
      <c r="E2518" s="4">
        <f>Table1[[#This Row],[PRICEEACH]]*Table1[[#This Row],[QUANTITYORDERED]]</f>
        <v>2264.15</v>
      </c>
      <c r="F2518" s="1">
        <v>38302</v>
      </c>
      <c r="G2518" s="12" t="s">
        <v>2848</v>
      </c>
      <c r="H2518">
        <v>4</v>
      </c>
      <c r="I2518">
        <v>11</v>
      </c>
      <c r="J2518" s="3">
        <v>2004</v>
      </c>
      <c r="K2518" s="3" t="s">
        <v>3468</v>
      </c>
      <c r="L2518">
        <v>127</v>
      </c>
      <c r="M2518" t="s">
        <v>3199</v>
      </c>
      <c r="N2518" t="s">
        <v>3135</v>
      </c>
      <c r="O2518" s="10" t="s">
        <v>3448</v>
      </c>
      <c r="P2518" t="s">
        <v>3449</v>
      </c>
      <c r="Q2518" t="s">
        <v>3136</v>
      </c>
      <c r="R2518" t="s">
        <v>3516</v>
      </c>
      <c r="S2518" t="s">
        <v>2942</v>
      </c>
      <c r="T2518" t="s">
        <v>3450</v>
      </c>
      <c r="U2518" t="s">
        <v>2861</v>
      </c>
      <c r="V2518" t="s">
        <v>3137</v>
      </c>
      <c r="W2518" t="s">
        <v>2893</v>
      </c>
      <c r="X2518" t="s">
        <v>2857</v>
      </c>
    </row>
    <row r="2519" spans="1:24" hidden="1" x14ac:dyDescent="0.25">
      <c r="A2519">
        <v>10332</v>
      </c>
      <c r="B2519">
        <v>27</v>
      </c>
      <c r="C2519" s="2">
        <v>89.89</v>
      </c>
      <c r="D2519" s="3">
        <v>16</v>
      </c>
      <c r="E2519" s="4">
        <f>Table1[[#This Row],[PRICEEACH]]*Table1[[#This Row],[QUANTITYORDERED]]</f>
        <v>2427.0300000000002</v>
      </c>
      <c r="F2519" s="1">
        <v>38302</v>
      </c>
      <c r="G2519" s="12" t="s">
        <v>2848</v>
      </c>
      <c r="H2519">
        <v>4</v>
      </c>
      <c r="I2519">
        <v>11</v>
      </c>
      <c r="J2519" s="3">
        <v>2004</v>
      </c>
      <c r="K2519" s="3" t="s">
        <v>3468</v>
      </c>
      <c r="L2519">
        <v>53</v>
      </c>
      <c r="M2519" t="s">
        <v>3179</v>
      </c>
      <c r="N2519" t="s">
        <v>3135</v>
      </c>
      <c r="O2519" s="10" t="s">
        <v>3448</v>
      </c>
      <c r="P2519" t="s">
        <v>3449</v>
      </c>
      <c r="Q2519" t="s">
        <v>3136</v>
      </c>
      <c r="R2519" t="s">
        <v>3516</v>
      </c>
      <c r="S2519" t="s">
        <v>2942</v>
      </c>
      <c r="T2519" t="s">
        <v>3450</v>
      </c>
      <c r="U2519" t="s">
        <v>2861</v>
      </c>
      <c r="V2519" t="s">
        <v>3137</v>
      </c>
      <c r="W2519" t="s">
        <v>2893</v>
      </c>
      <c r="X2519" t="s">
        <v>2857</v>
      </c>
    </row>
    <row r="2520" spans="1:24" hidden="1" x14ac:dyDescent="0.25">
      <c r="A2520">
        <v>10332</v>
      </c>
      <c r="B2520">
        <v>26</v>
      </c>
      <c r="C2520" s="2">
        <v>100</v>
      </c>
      <c r="D2520" s="3">
        <v>17</v>
      </c>
      <c r="E2520" s="4">
        <f>Table1[[#This Row],[PRICEEACH]]*Table1[[#This Row],[QUANTITYORDERED]]</f>
        <v>2600</v>
      </c>
      <c r="F2520" s="1">
        <v>38302</v>
      </c>
      <c r="G2520" s="12" t="s">
        <v>2848</v>
      </c>
      <c r="H2520">
        <v>4</v>
      </c>
      <c r="I2520">
        <v>11</v>
      </c>
      <c r="J2520" s="3">
        <v>2004</v>
      </c>
      <c r="K2520" s="3" t="s">
        <v>3468</v>
      </c>
      <c r="L2520">
        <v>62</v>
      </c>
      <c r="M2520" t="s">
        <v>3206</v>
      </c>
      <c r="N2520" t="s">
        <v>3135</v>
      </c>
      <c r="O2520" s="10" t="s">
        <v>3448</v>
      </c>
      <c r="P2520" t="s">
        <v>3449</v>
      </c>
      <c r="Q2520" t="s">
        <v>3136</v>
      </c>
      <c r="R2520" t="s">
        <v>3516</v>
      </c>
      <c r="S2520" t="s">
        <v>2942</v>
      </c>
      <c r="T2520" t="s">
        <v>3450</v>
      </c>
      <c r="U2520" t="s">
        <v>2861</v>
      </c>
      <c r="V2520" t="s">
        <v>3137</v>
      </c>
      <c r="W2520" t="s">
        <v>2893</v>
      </c>
      <c r="X2520" t="s">
        <v>2857</v>
      </c>
    </row>
    <row r="2521" spans="1:24" hidden="1" x14ac:dyDescent="0.25">
      <c r="A2521">
        <v>10332</v>
      </c>
      <c r="B2521">
        <v>41</v>
      </c>
      <c r="C2521" s="2">
        <v>77.239999999999995</v>
      </c>
      <c r="D2521" s="3">
        <v>14</v>
      </c>
      <c r="E2521" s="4">
        <f>Table1[[#This Row],[PRICEEACH]]*Table1[[#This Row],[QUANTITYORDERED]]</f>
        <v>3166.8399999999997</v>
      </c>
      <c r="F2521" s="1">
        <v>38302</v>
      </c>
      <c r="G2521" s="12" t="s">
        <v>2848</v>
      </c>
      <c r="H2521">
        <v>4</v>
      </c>
      <c r="I2521">
        <v>11</v>
      </c>
      <c r="J2521" s="3">
        <v>2004</v>
      </c>
      <c r="K2521" s="3" t="s">
        <v>3468</v>
      </c>
      <c r="L2521">
        <v>41</v>
      </c>
      <c r="M2521" t="s">
        <v>3251</v>
      </c>
      <c r="N2521" t="s">
        <v>3135</v>
      </c>
      <c r="O2521" s="10" t="s">
        <v>3448</v>
      </c>
      <c r="P2521" t="s">
        <v>3449</v>
      </c>
      <c r="Q2521" t="s">
        <v>3136</v>
      </c>
      <c r="R2521" t="s">
        <v>3516</v>
      </c>
      <c r="S2521" t="s">
        <v>2942</v>
      </c>
      <c r="T2521" t="s">
        <v>3450</v>
      </c>
      <c r="U2521" t="s">
        <v>2861</v>
      </c>
      <c r="V2521" t="s">
        <v>3137</v>
      </c>
      <c r="W2521" t="s">
        <v>2893</v>
      </c>
      <c r="X2521" t="s">
        <v>2867</v>
      </c>
    </row>
    <row r="2522" spans="1:24" hidden="1" x14ac:dyDescent="0.25">
      <c r="A2522">
        <v>10332</v>
      </c>
      <c r="B2522">
        <v>38</v>
      </c>
      <c r="C2522" s="2">
        <v>84.25</v>
      </c>
      <c r="D2522" s="3">
        <v>9</v>
      </c>
      <c r="E2522" s="4">
        <f>Table1[[#This Row],[PRICEEACH]]*Table1[[#This Row],[QUANTITYORDERED]]</f>
        <v>3201.5</v>
      </c>
      <c r="F2522" s="1">
        <v>38302</v>
      </c>
      <c r="G2522" s="12" t="s">
        <v>2848</v>
      </c>
      <c r="H2522">
        <v>4</v>
      </c>
      <c r="I2522">
        <v>11</v>
      </c>
      <c r="J2522" s="3">
        <v>2004</v>
      </c>
      <c r="K2522" s="3" t="s">
        <v>3468</v>
      </c>
      <c r="L2522">
        <v>60</v>
      </c>
      <c r="M2522" t="s">
        <v>3197</v>
      </c>
      <c r="N2522" t="s">
        <v>3135</v>
      </c>
      <c r="O2522" s="10" t="s">
        <v>3448</v>
      </c>
      <c r="P2522" t="s">
        <v>3449</v>
      </c>
      <c r="Q2522" t="s">
        <v>3136</v>
      </c>
      <c r="R2522" t="s">
        <v>3516</v>
      </c>
      <c r="S2522" t="s">
        <v>2942</v>
      </c>
      <c r="T2522" t="s">
        <v>3450</v>
      </c>
      <c r="U2522" t="s">
        <v>2861</v>
      </c>
      <c r="V2522" t="s">
        <v>3137</v>
      </c>
      <c r="W2522" t="s">
        <v>2893</v>
      </c>
      <c r="X2522" t="s">
        <v>2867</v>
      </c>
    </row>
    <row r="2523" spans="1:24" hidden="1" x14ac:dyDescent="0.25">
      <c r="A2523">
        <v>10332</v>
      </c>
      <c r="B2523">
        <v>39</v>
      </c>
      <c r="C2523" s="2">
        <v>86.72</v>
      </c>
      <c r="D2523" s="3">
        <v>7</v>
      </c>
      <c r="E2523" s="4">
        <f>Table1[[#This Row],[PRICEEACH]]*Table1[[#This Row],[QUANTITYORDERED]]</f>
        <v>3382.08</v>
      </c>
      <c r="F2523" s="1">
        <v>38302</v>
      </c>
      <c r="G2523" s="12" t="s">
        <v>2848</v>
      </c>
      <c r="H2523">
        <v>4</v>
      </c>
      <c r="I2523">
        <v>11</v>
      </c>
      <c r="J2523" s="3">
        <v>2004</v>
      </c>
      <c r="K2523" s="3" t="s">
        <v>3331</v>
      </c>
      <c r="L2523">
        <v>90</v>
      </c>
      <c r="M2523" t="s">
        <v>3238</v>
      </c>
      <c r="N2523" t="s">
        <v>3135</v>
      </c>
      <c r="O2523" s="10" t="s">
        <v>3448</v>
      </c>
      <c r="P2523" t="s">
        <v>3449</v>
      </c>
      <c r="Q2523" t="s">
        <v>3136</v>
      </c>
      <c r="R2523" t="s">
        <v>3516</v>
      </c>
      <c r="S2523" t="s">
        <v>2942</v>
      </c>
      <c r="T2523" t="s">
        <v>3450</v>
      </c>
      <c r="U2523" t="s">
        <v>2861</v>
      </c>
      <c r="V2523" t="s">
        <v>3137</v>
      </c>
      <c r="W2523" t="s">
        <v>2893</v>
      </c>
      <c r="X2523" t="s">
        <v>2867</v>
      </c>
    </row>
    <row r="2524" spans="1:24" hidden="1" x14ac:dyDescent="0.25">
      <c r="A2524">
        <v>10332</v>
      </c>
      <c r="B2524">
        <v>45</v>
      </c>
      <c r="C2524" s="2">
        <v>81.91</v>
      </c>
      <c r="D2524" s="3">
        <v>6</v>
      </c>
      <c r="E2524" s="4">
        <f>Table1[[#This Row],[PRICEEACH]]*Table1[[#This Row],[QUANTITYORDERED]]</f>
        <v>3685.95</v>
      </c>
      <c r="F2524" s="1">
        <v>38302</v>
      </c>
      <c r="G2524" s="12" t="s">
        <v>2848</v>
      </c>
      <c r="H2524">
        <v>4</v>
      </c>
      <c r="I2524">
        <v>11</v>
      </c>
      <c r="J2524" s="3">
        <v>2004</v>
      </c>
      <c r="K2524" s="3" t="s">
        <v>3468</v>
      </c>
      <c r="L2524">
        <v>33</v>
      </c>
      <c r="M2524" t="s">
        <v>3232</v>
      </c>
      <c r="N2524" t="s">
        <v>3135</v>
      </c>
      <c r="O2524" s="10" t="s">
        <v>3448</v>
      </c>
      <c r="P2524" t="s">
        <v>3449</v>
      </c>
      <c r="Q2524" t="s">
        <v>3136</v>
      </c>
      <c r="R2524" t="s">
        <v>3516</v>
      </c>
      <c r="S2524" t="s">
        <v>2942</v>
      </c>
      <c r="T2524" t="s">
        <v>3450</v>
      </c>
      <c r="U2524" t="s">
        <v>2861</v>
      </c>
      <c r="V2524" t="s">
        <v>3137</v>
      </c>
      <c r="W2524" t="s">
        <v>2893</v>
      </c>
      <c r="X2524" t="s">
        <v>2867</v>
      </c>
    </row>
    <row r="2525" spans="1:24" hidden="1" x14ac:dyDescent="0.25">
      <c r="A2525">
        <v>10332</v>
      </c>
      <c r="B2525">
        <v>46</v>
      </c>
      <c r="C2525" s="2">
        <v>95.13</v>
      </c>
      <c r="D2525" s="3">
        <v>15</v>
      </c>
      <c r="E2525" s="4">
        <f>Table1[[#This Row],[PRICEEACH]]*Table1[[#This Row],[QUANTITYORDERED]]</f>
        <v>4375.9799999999996</v>
      </c>
      <c r="F2525" s="1">
        <v>38302</v>
      </c>
      <c r="G2525" s="12" t="s">
        <v>2848</v>
      </c>
      <c r="H2525">
        <v>4</v>
      </c>
      <c r="I2525">
        <v>11</v>
      </c>
      <c r="J2525" s="3">
        <v>2004</v>
      </c>
      <c r="K2525" s="3" t="s">
        <v>3468</v>
      </c>
      <c r="L2525">
        <v>102</v>
      </c>
      <c r="M2525" t="s">
        <v>3170</v>
      </c>
      <c r="N2525" t="s">
        <v>3135</v>
      </c>
      <c r="O2525" s="10" t="s">
        <v>3448</v>
      </c>
      <c r="P2525" t="s">
        <v>3449</v>
      </c>
      <c r="Q2525" t="s">
        <v>3136</v>
      </c>
      <c r="R2525" t="s">
        <v>3516</v>
      </c>
      <c r="S2525" t="s">
        <v>2942</v>
      </c>
      <c r="T2525" t="s">
        <v>3450</v>
      </c>
      <c r="U2525" t="s">
        <v>2861</v>
      </c>
      <c r="V2525" t="s">
        <v>3137</v>
      </c>
      <c r="W2525" t="s">
        <v>2893</v>
      </c>
      <c r="X2525" t="s">
        <v>2867</v>
      </c>
    </row>
    <row r="2526" spans="1:24" hidden="1" x14ac:dyDescent="0.25">
      <c r="A2526">
        <v>10332</v>
      </c>
      <c r="B2526">
        <v>50</v>
      </c>
      <c r="C2526" s="2">
        <v>100</v>
      </c>
      <c r="D2526" s="3">
        <v>2</v>
      </c>
      <c r="E2526" s="4">
        <f>Table1[[#This Row],[PRICEEACH]]*Table1[[#This Row],[QUANTITYORDERED]]</f>
        <v>5000</v>
      </c>
      <c r="F2526" s="1">
        <v>38302</v>
      </c>
      <c r="G2526" s="12" t="s">
        <v>2848</v>
      </c>
      <c r="H2526">
        <v>4</v>
      </c>
      <c r="I2526">
        <v>11</v>
      </c>
      <c r="J2526" s="3">
        <v>2004</v>
      </c>
      <c r="K2526" s="3" t="s">
        <v>3468</v>
      </c>
      <c r="L2526">
        <v>92</v>
      </c>
      <c r="M2526" t="s">
        <v>3221</v>
      </c>
      <c r="N2526" t="s">
        <v>3135</v>
      </c>
      <c r="O2526" s="10" t="s">
        <v>3448</v>
      </c>
      <c r="P2526" t="s">
        <v>3449</v>
      </c>
      <c r="Q2526" t="s">
        <v>3136</v>
      </c>
      <c r="R2526" t="s">
        <v>3516</v>
      </c>
      <c r="S2526" t="s">
        <v>2942</v>
      </c>
      <c r="T2526" t="s">
        <v>3450</v>
      </c>
      <c r="U2526" t="s">
        <v>2861</v>
      </c>
      <c r="V2526" t="s">
        <v>3137</v>
      </c>
      <c r="W2526" t="s">
        <v>2893</v>
      </c>
      <c r="X2526" t="s">
        <v>2931</v>
      </c>
    </row>
    <row r="2527" spans="1:24" hidden="1" x14ac:dyDescent="0.25">
      <c r="A2527">
        <v>10333</v>
      </c>
      <c r="B2527">
        <v>29</v>
      </c>
      <c r="C2527" s="2">
        <v>40.25</v>
      </c>
      <c r="D2527" s="3">
        <v>7</v>
      </c>
      <c r="E2527" s="4">
        <f>Table1[[#This Row],[PRICEEACH]]*Table1[[#This Row],[QUANTITYORDERED]]</f>
        <v>1167.25</v>
      </c>
      <c r="F2527" s="1">
        <v>38302</v>
      </c>
      <c r="G2527" s="12" t="s">
        <v>2848</v>
      </c>
      <c r="H2527">
        <v>4</v>
      </c>
      <c r="I2527">
        <v>11</v>
      </c>
      <c r="J2527" s="3">
        <v>2004</v>
      </c>
      <c r="K2527" s="3" t="s">
        <v>3454</v>
      </c>
      <c r="L2527">
        <v>116</v>
      </c>
      <c r="M2527" t="s">
        <v>3162</v>
      </c>
      <c r="N2527" t="s">
        <v>3299</v>
      </c>
      <c r="O2527" s="10">
        <v>6505555787</v>
      </c>
      <c r="P2527" t="s">
        <v>3300</v>
      </c>
      <c r="Q2527" t="s">
        <v>3293</v>
      </c>
      <c r="R2527" t="s">
        <v>2870</v>
      </c>
      <c r="S2527" t="s">
        <v>2853</v>
      </c>
      <c r="T2527">
        <v>94103</v>
      </c>
      <c r="U2527" t="s">
        <v>2854</v>
      </c>
      <c r="V2527" t="s">
        <v>2887</v>
      </c>
      <c r="W2527" t="s">
        <v>2872</v>
      </c>
      <c r="X2527" t="s">
        <v>2857</v>
      </c>
    </row>
    <row r="2528" spans="1:24" hidden="1" x14ac:dyDescent="0.25">
      <c r="A2528">
        <v>10333</v>
      </c>
      <c r="B2528">
        <v>24</v>
      </c>
      <c r="C2528" s="2">
        <v>79.86</v>
      </c>
      <c r="D2528" s="3">
        <v>8</v>
      </c>
      <c r="E2528" s="4">
        <f>Table1[[#This Row],[PRICEEACH]]*Table1[[#This Row],[QUANTITYORDERED]]</f>
        <v>1916.6399999999999</v>
      </c>
      <c r="F2528" s="1">
        <v>38302</v>
      </c>
      <c r="G2528" s="12" t="s">
        <v>2848</v>
      </c>
      <c r="H2528">
        <v>4</v>
      </c>
      <c r="I2528">
        <v>11</v>
      </c>
      <c r="J2528" s="3">
        <v>2004</v>
      </c>
      <c r="K2528" s="3" t="s">
        <v>3468</v>
      </c>
      <c r="L2528">
        <v>50</v>
      </c>
      <c r="M2528" t="s">
        <v>3224</v>
      </c>
      <c r="N2528" t="s">
        <v>3299</v>
      </c>
      <c r="O2528" s="10">
        <v>6505555787</v>
      </c>
      <c r="P2528" t="s">
        <v>3300</v>
      </c>
      <c r="Q2528" t="s">
        <v>3293</v>
      </c>
      <c r="R2528" t="s">
        <v>2870</v>
      </c>
      <c r="S2528" t="s">
        <v>2853</v>
      </c>
      <c r="T2528">
        <v>94103</v>
      </c>
      <c r="U2528" t="s">
        <v>2854</v>
      </c>
      <c r="V2528" t="s">
        <v>2887</v>
      </c>
      <c r="W2528" t="s">
        <v>2872</v>
      </c>
      <c r="X2528" t="s">
        <v>2857</v>
      </c>
    </row>
    <row r="2529" spans="1:24" hidden="1" x14ac:dyDescent="0.25">
      <c r="A2529">
        <v>10333</v>
      </c>
      <c r="B2529">
        <v>33</v>
      </c>
      <c r="C2529" s="2">
        <v>73.69</v>
      </c>
      <c r="D2529" s="3">
        <v>4</v>
      </c>
      <c r="E2529" s="4">
        <f>Table1[[#This Row],[PRICEEACH]]*Table1[[#This Row],[QUANTITYORDERED]]</f>
        <v>2431.77</v>
      </c>
      <c r="F2529" s="1">
        <v>38302</v>
      </c>
      <c r="G2529" s="12" t="s">
        <v>2848</v>
      </c>
      <c r="H2529">
        <v>4</v>
      </c>
      <c r="I2529">
        <v>11</v>
      </c>
      <c r="J2529" s="3">
        <v>2004</v>
      </c>
      <c r="K2529" s="3" t="s">
        <v>3454</v>
      </c>
      <c r="L2529">
        <v>64</v>
      </c>
      <c r="M2529" t="s">
        <v>3261</v>
      </c>
      <c r="N2529" t="s">
        <v>3299</v>
      </c>
      <c r="O2529" s="10">
        <v>6505555787</v>
      </c>
      <c r="P2529" t="s">
        <v>3300</v>
      </c>
      <c r="Q2529" t="s">
        <v>3293</v>
      </c>
      <c r="R2529" t="s">
        <v>2870</v>
      </c>
      <c r="S2529" t="s">
        <v>2853</v>
      </c>
      <c r="T2529">
        <v>94103</v>
      </c>
      <c r="U2529" t="s">
        <v>2854</v>
      </c>
      <c r="V2529" t="s">
        <v>2887</v>
      </c>
      <c r="W2529" t="s">
        <v>2872</v>
      </c>
      <c r="X2529" t="s">
        <v>2857</v>
      </c>
    </row>
    <row r="2530" spans="1:24" hidden="1" x14ac:dyDescent="0.25">
      <c r="A2530">
        <v>10333</v>
      </c>
      <c r="B2530">
        <v>26</v>
      </c>
      <c r="C2530" s="2">
        <v>100</v>
      </c>
      <c r="D2530" s="3">
        <v>3</v>
      </c>
      <c r="E2530" s="4">
        <f>Table1[[#This Row],[PRICEEACH]]*Table1[[#This Row],[QUANTITYORDERED]]</f>
        <v>2600</v>
      </c>
      <c r="F2530" s="1">
        <v>38302</v>
      </c>
      <c r="G2530" s="12" t="s">
        <v>2848</v>
      </c>
      <c r="H2530">
        <v>4</v>
      </c>
      <c r="I2530">
        <v>11</v>
      </c>
      <c r="J2530" s="3">
        <v>2004</v>
      </c>
      <c r="K2530" s="3" t="s">
        <v>3331</v>
      </c>
      <c r="L2530">
        <v>214</v>
      </c>
      <c r="M2530" t="s">
        <v>2951</v>
      </c>
      <c r="N2530" t="s">
        <v>3299</v>
      </c>
      <c r="O2530" s="10">
        <v>6505555787</v>
      </c>
      <c r="P2530" t="s">
        <v>3300</v>
      </c>
      <c r="Q2530" t="s">
        <v>3293</v>
      </c>
      <c r="R2530" t="s">
        <v>2870</v>
      </c>
      <c r="S2530" t="s">
        <v>2853</v>
      </c>
      <c r="T2530">
        <v>94103</v>
      </c>
      <c r="U2530" t="s">
        <v>2854</v>
      </c>
      <c r="V2530" t="s">
        <v>2887</v>
      </c>
      <c r="W2530" t="s">
        <v>2872</v>
      </c>
      <c r="X2530" t="s">
        <v>2867</v>
      </c>
    </row>
    <row r="2531" spans="1:24" hidden="1" x14ac:dyDescent="0.25">
      <c r="A2531">
        <v>10333</v>
      </c>
      <c r="B2531">
        <v>31</v>
      </c>
      <c r="C2531" s="2">
        <v>90.17</v>
      </c>
      <c r="D2531" s="3">
        <v>5</v>
      </c>
      <c r="E2531" s="4">
        <f>Table1[[#This Row],[PRICEEACH]]*Table1[[#This Row],[QUANTITYORDERED]]</f>
        <v>2795.27</v>
      </c>
      <c r="F2531" s="1">
        <v>38302</v>
      </c>
      <c r="G2531" s="12" t="s">
        <v>2848</v>
      </c>
      <c r="H2531">
        <v>4</v>
      </c>
      <c r="I2531">
        <v>11</v>
      </c>
      <c r="J2531" s="3">
        <v>2004</v>
      </c>
      <c r="K2531" s="3" t="s">
        <v>3468</v>
      </c>
      <c r="L2531">
        <v>101</v>
      </c>
      <c r="M2531" t="s">
        <v>3205</v>
      </c>
      <c r="N2531" t="s">
        <v>3299</v>
      </c>
      <c r="O2531" s="10">
        <v>6505555787</v>
      </c>
      <c r="P2531" t="s">
        <v>3300</v>
      </c>
      <c r="Q2531" t="s">
        <v>3293</v>
      </c>
      <c r="R2531" t="s">
        <v>2870</v>
      </c>
      <c r="S2531" t="s">
        <v>2853</v>
      </c>
      <c r="T2531">
        <v>94103</v>
      </c>
      <c r="U2531" t="s">
        <v>2854</v>
      </c>
      <c r="V2531" t="s">
        <v>2887</v>
      </c>
      <c r="W2531" t="s">
        <v>2872</v>
      </c>
      <c r="X2531" t="s">
        <v>2857</v>
      </c>
    </row>
    <row r="2532" spans="1:24" hidden="1" x14ac:dyDescent="0.25">
      <c r="A2532">
        <v>10333</v>
      </c>
      <c r="B2532">
        <v>33</v>
      </c>
      <c r="C2532" s="2">
        <v>99.21</v>
      </c>
      <c r="D2532" s="3">
        <v>6</v>
      </c>
      <c r="E2532" s="4">
        <f>Table1[[#This Row],[PRICEEACH]]*Table1[[#This Row],[QUANTITYORDERED]]</f>
        <v>3273.93</v>
      </c>
      <c r="F2532" s="1">
        <v>38302</v>
      </c>
      <c r="G2532" s="12" t="s">
        <v>2848</v>
      </c>
      <c r="H2532">
        <v>4</v>
      </c>
      <c r="I2532">
        <v>11</v>
      </c>
      <c r="J2532" s="3">
        <v>2004</v>
      </c>
      <c r="K2532" s="3" t="s">
        <v>3454</v>
      </c>
      <c r="L2532">
        <v>136</v>
      </c>
      <c r="M2532" t="s">
        <v>3141</v>
      </c>
      <c r="N2532" t="s">
        <v>3299</v>
      </c>
      <c r="O2532" s="10">
        <v>6505555787</v>
      </c>
      <c r="P2532" t="s">
        <v>3300</v>
      </c>
      <c r="Q2532" t="s">
        <v>3293</v>
      </c>
      <c r="R2532" t="s">
        <v>2870</v>
      </c>
      <c r="S2532" t="s">
        <v>2853</v>
      </c>
      <c r="T2532">
        <v>94103</v>
      </c>
      <c r="U2532" t="s">
        <v>2854</v>
      </c>
      <c r="V2532" t="s">
        <v>2887</v>
      </c>
      <c r="W2532" t="s">
        <v>2872</v>
      </c>
      <c r="X2532" t="s">
        <v>2867</v>
      </c>
    </row>
    <row r="2533" spans="1:24" hidden="1" x14ac:dyDescent="0.25">
      <c r="A2533">
        <v>10333</v>
      </c>
      <c r="B2533">
        <v>39</v>
      </c>
      <c r="C2533" s="2">
        <v>100</v>
      </c>
      <c r="D2533" s="3">
        <v>1</v>
      </c>
      <c r="E2533" s="4">
        <f>Table1[[#This Row],[PRICEEACH]]*Table1[[#This Row],[QUANTITYORDERED]]</f>
        <v>3900</v>
      </c>
      <c r="F2533" s="1">
        <v>38302</v>
      </c>
      <c r="G2533" s="12" t="s">
        <v>2848</v>
      </c>
      <c r="H2533">
        <v>4</v>
      </c>
      <c r="I2533">
        <v>11</v>
      </c>
      <c r="J2533" s="3">
        <v>2004</v>
      </c>
      <c r="K2533" s="3" t="s">
        <v>3468</v>
      </c>
      <c r="L2533">
        <v>97</v>
      </c>
      <c r="M2533" t="s">
        <v>3253</v>
      </c>
      <c r="N2533" t="s">
        <v>3299</v>
      </c>
      <c r="O2533" s="10">
        <v>6505555787</v>
      </c>
      <c r="P2533" t="s">
        <v>3300</v>
      </c>
      <c r="Q2533" t="s">
        <v>3293</v>
      </c>
      <c r="R2533" t="s">
        <v>2870</v>
      </c>
      <c r="S2533" t="s">
        <v>2853</v>
      </c>
      <c r="T2533">
        <v>94103</v>
      </c>
      <c r="U2533" t="s">
        <v>2854</v>
      </c>
      <c r="V2533" t="s">
        <v>2887</v>
      </c>
      <c r="W2533" t="s">
        <v>2872</v>
      </c>
      <c r="X2533" t="s">
        <v>2867</v>
      </c>
    </row>
    <row r="2534" spans="1:24" hidden="1" x14ac:dyDescent="0.25">
      <c r="A2534">
        <v>10333</v>
      </c>
      <c r="B2534">
        <v>46</v>
      </c>
      <c r="C2534" s="2">
        <v>100</v>
      </c>
      <c r="D2534" s="3">
        <v>2</v>
      </c>
      <c r="E2534" s="4">
        <f>Table1[[#This Row],[PRICEEACH]]*Table1[[#This Row],[QUANTITYORDERED]]</f>
        <v>4600</v>
      </c>
      <c r="F2534" s="1">
        <v>38302</v>
      </c>
      <c r="G2534" s="12" t="s">
        <v>2848</v>
      </c>
      <c r="H2534">
        <v>4</v>
      </c>
      <c r="I2534">
        <v>11</v>
      </c>
      <c r="J2534" s="3">
        <v>2004</v>
      </c>
      <c r="K2534" s="3" t="s">
        <v>3468</v>
      </c>
      <c r="L2534">
        <v>99</v>
      </c>
      <c r="M2534" t="s">
        <v>3215</v>
      </c>
      <c r="N2534" t="s">
        <v>3299</v>
      </c>
      <c r="O2534" s="10">
        <v>6505555787</v>
      </c>
      <c r="P2534" t="s">
        <v>3300</v>
      </c>
      <c r="Q2534" t="s">
        <v>3293</v>
      </c>
      <c r="R2534" t="s">
        <v>2870</v>
      </c>
      <c r="S2534" t="s">
        <v>2853</v>
      </c>
      <c r="T2534">
        <v>94103</v>
      </c>
      <c r="U2534" t="s">
        <v>2854</v>
      </c>
      <c r="V2534" t="s">
        <v>2887</v>
      </c>
      <c r="W2534" t="s">
        <v>2872</v>
      </c>
      <c r="X2534" t="s">
        <v>2931</v>
      </c>
    </row>
    <row r="2535" spans="1:24" hidden="1" x14ac:dyDescent="0.25">
      <c r="A2535">
        <v>10334</v>
      </c>
      <c r="B2535">
        <v>20</v>
      </c>
      <c r="C2535" s="2">
        <v>100</v>
      </c>
      <c r="D2535" s="3">
        <v>3</v>
      </c>
      <c r="E2535" s="4">
        <f>Table1[[#This Row],[PRICEEACH]]*Table1[[#This Row],[QUANTITYORDERED]]</f>
        <v>2000</v>
      </c>
      <c r="F2535" s="1">
        <v>38302</v>
      </c>
      <c r="G2535" s="14" t="s">
        <v>3419</v>
      </c>
      <c r="H2535">
        <v>4</v>
      </c>
      <c r="I2535">
        <v>11</v>
      </c>
      <c r="J2535" s="3">
        <v>2004</v>
      </c>
      <c r="K2535" s="3" t="s">
        <v>3331</v>
      </c>
      <c r="L2535">
        <v>169</v>
      </c>
      <c r="M2535" t="s">
        <v>3211</v>
      </c>
      <c r="N2535" t="s">
        <v>2952</v>
      </c>
      <c r="O2535" s="10" t="s">
        <v>3332</v>
      </c>
      <c r="P2535" t="s">
        <v>3333</v>
      </c>
      <c r="Q2535" t="s">
        <v>2953</v>
      </c>
      <c r="R2535" t="s">
        <v>3512</v>
      </c>
      <c r="S2535" t="s">
        <v>2954</v>
      </c>
      <c r="T2535" t="s">
        <v>3334</v>
      </c>
      <c r="U2535" t="s">
        <v>2861</v>
      </c>
      <c r="V2535" t="s">
        <v>2955</v>
      </c>
      <c r="W2535" t="s">
        <v>2956</v>
      </c>
      <c r="X2535" t="s">
        <v>2857</v>
      </c>
    </row>
    <row r="2536" spans="1:24" hidden="1" x14ac:dyDescent="0.25">
      <c r="A2536">
        <v>10334</v>
      </c>
      <c r="B2536">
        <v>34</v>
      </c>
      <c r="C2536" s="2">
        <v>61.38</v>
      </c>
      <c r="D2536" s="3">
        <v>1</v>
      </c>
      <c r="E2536" s="4">
        <f>Table1[[#This Row],[PRICEEACH]]*Table1[[#This Row],[QUANTITYORDERED]]</f>
        <v>2086.92</v>
      </c>
      <c r="F2536" s="1">
        <v>38302</v>
      </c>
      <c r="G2536" s="14" t="s">
        <v>3419</v>
      </c>
      <c r="H2536">
        <v>4</v>
      </c>
      <c r="I2536">
        <v>11</v>
      </c>
      <c r="J2536" s="3">
        <v>2004</v>
      </c>
      <c r="K2536" s="3" t="s">
        <v>3454</v>
      </c>
      <c r="L2536">
        <v>60</v>
      </c>
      <c r="M2536" t="s">
        <v>3200</v>
      </c>
      <c r="N2536" t="s">
        <v>2952</v>
      </c>
      <c r="O2536" s="10" t="s">
        <v>3332</v>
      </c>
      <c r="P2536" t="s">
        <v>3333</v>
      </c>
      <c r="Q2536" t="s">
        <v>2953</v>
      </c>
      <c r="R2536" t="s">
        <v>3512</v>
      </c>
      <c r="S2536" t="s">
        <v>2954</v>
      </c>
      <c r="T2536" t="s">
        <v>3334</v>
      </c>
      <c r="U2536" t="s">
        <v>2861</v>
      </c>
      <c r="V2536" t="s">
        <v>2955</v>
      </c>
      <c r="W2536" t="s">
        <v>2956</v>
      </c>
      <c r="X2536" t="s">
        <v>2857</v>
      </c>
    </row>
    <row r="2537" spans="1:24" hidden="1" x14ac:dyDescent="0.25">
      <c r="A2537">
        <v>10334</v>
      </c>
      <c r="B2537">
        <v>26</v>
      </c>
      <c r="C2537" s="2">
        <v>100</v>
      </c>
      <c r="D2537" s="3">
        <v>2</v>
      </c>
      <c r="E2537" s="4">
        <f>Table1[[#This Row],[PRICEEACH]]*Table1[[#This Row],[QUANTITYORDERED]]</f>
        <v>2600</v>
      </c>
      <c r="F2537" s="1">
        <v>38302</v>
      </c>
      <c r="G2537" s="14" t="s">
        <v>3419</v>
      </c>
      <c r="H2537">
        <v>4</v>
      </c>
      <c r="I2537">
        <v>11</v>
      </c>
      <c r="J2537" s="3">
        <v>2004</v>
      </c>
      <c r="K2537" s="3" t="s">
        <v>3331</v>
      </c>
      <c r="L2537">
        <v>147</v>
      </c>
      <c r="M2537" t="s">
        <v>3079</v>
      </c>
      <c r="N2537" t="s">
        <v>2952</v>
      </c>
      <c r="O2537" s="10" t="s">
        <v>3332</v>
      </c>
      <c r="P2537" t="s">
        <v>3333</v>
      </c>
      <c r="Q2537" t="s">
        <v>2953</v>
      </c>
      <c r="R2537" t="s">
        <v>3512</v>
      </c>
      <c r="S2537" t="s">
        <v>2954</v>
      </c>
      <c r="T2537" t="s">
        <v>3334</v>
      </c>
      <c r="U2537" t="s">
        <v>2861</v>
      </c>
      <c r="V2537" t="s">
        <v>2955</v>
      </c>
      <c r="W2537" t="s">
        <v>2956</v>
      </c>
      <c r="X2537" t="s">
        <v>2867</v>
      </c>
    </row>
    <row r="2538" spans="1:24" hidden="1" x14ac:dyDescent="0.25">
      <c r="A2538">
        <v>10334</v>
      </c>
      <c r="B2538">
        <v>42</v>
      </c>
      <c r="C2538" s="2">
        <v>100</v>
      </c>
      <c r="D2538" s="3">
        <v>5</v>
      </c>
      <c r="E2538" s="4">
        <f>Table1[[#This Row],[PRICEEACH]]*Table1[[#This Row],[QUANTITYORDERED]]</f>
        <v>4200</v>
      </c>
      <c r="F2538" s="1">
        <v>38302</v>
      </c>
      <c r="G2538" s="14" t="s">
        <v>3419</v>
      </c>
      <c r="H2538">
        <v>4</v>
      </c>
      <c r="I2538">
        <v>11</v>
      </c>
      <c r="J2538" s="3">
        <v>2004</v>
      </c>
      <c r="K2538" s="3" t="s">
        <v>3454</v>
      </c>
      <c r="L2538">
        <v>127</v>
      </c>
      <c r="M2538" t="s">
        <v>3236</v>
      </c>
      <c r="N2538" t="s">
        <v>2952</v>
      </c>
      <c r="O2538" s="10" t="s">
        <v>3332</v>
      </c>
      <c r="P2538" t="s">
        <v>3333</v>
      </c>
      <c r="Q2538" t="s">
        <v>2953</v>
      </c>
      <c r="R2538" t="s">
        <v>3512</v>
      </c>
      <c r="S2538" t="s">
        <v>2954</v>
      </c>
      <c r="T2538" t="s">
        <v>3334</v>
      </c>
      <c r="U2538" t="s">
        <v>2861</v>
      </c>
      <c r="V2538" t="s">
        <v>2955</v>
      </c>
      <c r="W2538" t="s">
        <v>2956</v>
      </c>
      <c r="X2538" t="s">
        <v>2867</v>
      </c>
    </row>
    <row r="2539" spans="1:24" hidden="1" x14ac:dyDescent="0.25">
      <c r="A2539">
        <v>10334</v>
      </c>
      <c r="B2539">
        <v>46</v>
      </c>
      <c r="C2539" s="2">
        <v>100</v>
      </c>
      <c r="D2539" s="3">
        <v>6</v>
      </c>
      <c r="E2539" s="4">
        <f>Table1[[#This Row],[PRICEEACH]]*Table1[[#This Row],[QUANTITYORDERED]]</f>
        <v>4600</v>
      </c>
      <c r="F2539" s="1">
        <v>38302</v>
      </c>
      <c r="G2539" s="14" t="s">
        <v>3419</v>
      </c>
      <c r="H2539">
        <v>4</v>
      </c>
      <c r="I2539">
        <v>11</v>
      </c>
      <c r="J2539" s="3">
        <v>2004</v>
      </c>
      <c r="K2539" s="3" t="s">
        <v>3454</v>
      </c>
      <c r="L2539">
        <v>122</v>
      </c>
      <c r="M2539" t="s">
        <v>3198</v>
      </c>
      <c r="N2539" t="s">
        <v>2952</v>
      </c>
      <c r="O2539" s="10" t="s">
        <v>3332</v>
      </c>
      <c r="P2539" t="s">
        <v>3333</v>
      </c>
      <c r="Q2539" t="s">
        <v>2953</v>
      </c>
      <c r="R2539" t="s">
        <v>3512</v>
      </c>
      <c r="S2539" t="s">
        <v>2954</v>
      </c>
      <c r="T2539" t="s">
        <v>3334</v>
      </c>
      <c r="U2539" t="s">
        <v>2861</v>
      </c>
      <c r="V2539" t="s">
        <v>2955</v>
      </c>
      <c r="W2539" t="s">
        <v>2956</v>
      </c>
      <c r="X2539" t="s">
        <v>2867</v>
      </c>
    </row>
    <row r="2540" spans="1:24" hidden="1" x14ac:dyDescent="0.25">
      <c r="A2540">
        <v>10334</v>
      </c>
      <c r="B2540">
        <v>49</v>
      </c>
      <c r="C2540" s="2">
        <v>100</v>
      </c>
      <c r="D2540" s="3">
        <v>4</v>
      </c>
      <c r="E2540" s="4">
        <f>Table1[[#This Row],[PRICEEACH]]*Table1[[#This Row],[QUANTITYORDERED]]</f>
        <v>4900</v>
      </c>
      <c r="F2540" s="1">
        <v>38302</v>
      </c>
      <c r="G2540" s="14" t="s">
        <v>3419</v>
      </c>
      <c r="H2540">
        <v>4</v>
      </c>
      <c r="I2540">
        <v>11</v>
      </c>
      <c r="J2540" s="3">
        <v>2004</v>
      </c>
      <c r="K2540" s="3" t="s">
        <v>3454</v>
      </c>
      <c r="L2540">
        <v>121</v>
      </c>
      <c r="M2540" t="s">
        <v>3223</v>
      </c>
      <c r="N2540" t="s">
        <v>2952</v>
      </c>
      <c r="O2540" s="10" t="s">
        <v>3332</v>
      </c>
      <c r="P2540" t="s">
        <v>3333</v>
      </c>
      <c r="Q2540" t="s">
        <v>2953</v>
      </c>
      <c r="R2540" t="s">
        <v>3512</v>
      </c>
      <c r="S2540" t="s">
        <v>2954</v>
      </c>
      <c r="T2540" t="s">
        <v>3334</v>
      </c>
      <c r="U2540" t="s">
        <v>2861</v>
      </c>
      <c r="V2540" t="s">
        <v>2955</v>
      </c>
      <c r="W2540" t="s">
        <v>2956</v>
      </c>
      <c r="X2540" t="s">
        <v>2867</v>
      </c>
    </row>
    <row r="2541" spans="1:24" hidden="1" x14ac:dyDescent="0.25">
      <c r="A2541">
        <v>10335</v>
      </c>
      <c r="B2541">
        <v>33</v>
      </c>
      <c r="C2541" s="2">
        <v>37.130000000000003</v>
      </c>
      <c r="D2541" s="3">
        <v>2</v>
      </c>
      <c r="E2541" s="4">
        <f>Table1[[#This Row],[PRICEEACH]]*Table1[[#This Row],[QUANTITYORDERED]]</f>
        <v>1225.2900000000002</v>
      </c>
      <c r="F2541" s="1">
        <v>38302</v>
      </c>
      <c r="G2541" s="12" t="s">
        <v>2848</v>
      </c>
      <c r="H2541">
        <v>4</v>
      </c>
      <c r="I2541">
        <v>11</v>
      </c>
      <c r="J2541" s="3">
        <v>2004</v>
      </c>
      <c r="K2541" s="3" t="s">
        <v>3331</v>
      </c>
      <c r="L2541">
        <v>35</v>
      </c>
      <c r="M2541" t="s">
        <v>3239</v>
      </c>
      <c r="N2541" t="s">
        <v>3361</v>
      </c>
      <c r="O2541" s="10">
        <v>4155551450</v>
      </c>
      <c r="P2541" t="s">
        <v>3362</v>
      </c>
      <c r="Q2541" t="s">
        <v>3363</v>
      </c>
      <c r="R2541" t="s">
        <v>2870</v>
      </c>
      <c r="S2541" t="s">
        <v>2853</v>
      </c>
      <c r="T2541">
        <v>97562</v>
      </c>
      <c r="U2541" t="s">
        <v>2854</v>
      </c>
      <c r="V2541" t="s">
        <v>3010</v>
      </c>
      <c r="W2541" t="s">
        <v>3011</v>
      </c>
      <c r="X2541" t="s">
        <v>2857</v>
      </c>
    </row>
    <row r="2542" spans="1:24" hidden="1" x14ac:dyDescent="0.25">
      <c r="A2542">
        <v>10335</v>
      </c>
      <c r="B2542">
        <v>40</v>
      </c>
      <c r="C2542" s="2">
        <v>60.6</v>
      </c>
      <c r="D2542" s="3">
        <v>3</v>
      </c>
      <c r="E2542" s="4">
        <f>Table1[[#This Row],[PRICEEACH]]*Table1[[#This Row],[QUANTITYORDERED]]</f>
        <v>2424</v>
      </c>
      <c r="F2542" s="1">
        <v>38302</v>
      </c>
      <c r="G2542" s="12" t="s">
        <v>2848</v>
      </c>
      <c r="H2542">
        <v>4</v>
      </c>
      <c r="I2542">
        <v>11</v>
      </c>
      <c r="J2542" s="3">
        <v>2004</v>
      </c>
      <c r="K2542" s="3" t="s">
        <v>3454</v>
      </c>
      <c r="L2542">
        <v>54</v>
      </c>
      <c r="M2542" t="s">
        <v>3259</v>
      </c>
      <c r="N2542" t="s">
        <v>3361</v>
      </c>
      <c r="O2542" s="10">
        <v>4155551450</v>
      </c>
      <c r="P2542" t="s">
        <v>3362</v>
      </c>
      <c r="Q2542" t="s">
        <v>3363</v>
      </c>
      <c r="R2542" t="s">
        <v>2870</v>
      </c>
      <c r="S2542" t="s">
        <v>2853</v>
      </c>
      <c r="T2542">
        <v>97562</v>
      </c>
      <c r="U2542" t="s">
        <v>2854</v>
      </c>
      <c r="V2542" t="s">
        <v>3010</v>
      </c>
      <c r="W2542" t="s">
        <v>3011</v>
      </c>
      <c r="X2542" t="s">
        <v>2857</v>
      </c>
    </row>
    <row r="2543" spans="1:24" hidden="1" x14ac:dyDescent="0.25">
      <c r="A2543">
        <v>10335</v>
      </c>
      <c r="B2543">
        <v>44</v>
      </c>
      <c r="C2543" s="2">
        <v>100</v>
      </c>
      <c r="D2543" s="3">
        <v>1</v>
      </c>
      <c r="E2543" s="4">
        <f>Table1[[#This Row],[PRICEEACH]]*Table1[[#This Row],[QUANTITYORDERED]]</f>
        <v>4400</v>
      </c>
      <c r="F2543" s="1">
        <v>38302</v>
      </c>
      <c r="G2543" s="12" t="s">
        <v>2848</v>
      </c>
      <c r="H2543">
        <v>4</v>
      </c>
      <c r="I2543">
        <v>11</v>
      </c>
      <c r="J2543" s="3">
        <v>2004</v>
      </c>
      <c r="K2543" s="3" t="s">
        <v>3454</v>
      </c>
      <c r="L2543">
        <v>96</v>
      </c>
      <c r="M2543" t="s">
        <v>3256</v>
      </c>
      <c r="N2543" t="s">
        <v>3361</v>
      </c>
      <c r="O2543" s="10">
        <v>4155551450</v>
      </c>
      <c r="P2543" t="s">
        <v>3362</v>
      </c>
      <c r="Q2543" t="s">
        <v>3363</v>
      </c>
      <c r="R2543" t="s">
        <v>2870</v>
      </c>
      <c r="S2543" t="s">
        <v>2853</v>
      </c>
      <c r="T2543">
        <v>97562</v>
      </c>
      <c r="U2543" t="s">
        <v>2854</v>
      </c>
      <c r="V2543" t="s">
        <v>3010</v>
      </c>
      <c r="W2543" t="s">
        <v>3011</v>
      </c>
      <c r="X2543" t="s">
        <v>2867</v>
      </c>
    </row>
    <row r="2544" spans="1:24" hidden="1" x14ac:dyDescent="0.25">
      <c r="A2544">
        <v>10336</v>
      </c>
      <c r="B2544">
        <v>33</v>
      </c>
      <c r="C2544" s="2">
        <v>57.22</v>
      </c>
      <c r="D2544" s="3">
        <v>10</v>
      </c>
      <c r="E2544" s="4">
        <f>Table1[[#This Row],[PRICEEACH]]*Table1[[#This Row],[QUANTITYORDERED]]</f>
        <v>1888.26</v>
      </c>
      <c r="F2544" s="1">
        <v>38302</v>
      </c>
      <c r="G2544" s="12" t="s">
        <v>2848</v>
      </c>
      <c r="H2544">
        <v>4</v>
      </c>
      <c r="I2544">
        <v>11</v>
      </c>
      <c r="J2544" s="3">
        <v>2004</v>
      </c>
      <c r="K2544" s="3" t="s">
        <v>3331</v>
      </c>
      <c r="L2544">
        <v>207</v>
      </c>
      <c r="M2544" t="s">
        <v>3125</v>
      </c>
      <c r="N2544" t="s">
        <v>3080</v>
      </c>
      <c r="O2544" s="10" t="s">
        <v>3420</v>
      </c>
      <c r="P2544" t="s">
        <v>3081</v>
      </c>
      <c r="Q2544" t="s">
        <v>2865</v>
      </c>
      <c r="R2544" t="s">
        <v>3482</v>
      </c>
      <c r="S2544" t="s">
        <v>2860</v>
      </c>
      <c r="T2544">
        <v>75012</v>
      </c>
      <c r="U2544" t="s">
        <v>2861</v>
      </c>
      <c r="V2544" t="s">
        <v>3082</v>
      </c>
      <c r="W2544" t="s">
        <v>3083</v>
      </c>
      <c r="X2544" t="s">
        <v>2857</v>
      </c>
    </row>
    <row r="2545" spans="1:24" hidden="1" x14ac:dyDescent="0.25">
      <c r="A2545">
        <v>10336</v>
      </c>
      <c r="B2545">
        <v>21</v>
      </c>
      <c r="C2545" s="2">
        <v>100</v>
      </c>
      <c r="D2545" s="3">
        <v>7</v>
      </c>
      <c r="E2545" s="4">
        <f>Table1[[#This Row],[PRICEEACH]]*Table1[[#This Row],[QUANTITYORDERED]]</f>
        <v>2100</v>
      </c>
      <c r="F2545" s="1">
        <v>38302</v>
      </c>
      <c r="G2545" s="12" t="s">
        <v>2848</v>
      </c>
      <c r="H2545">
        <v>4</v>
      </c>
      <c r="I2545">
        <v>11</v>
      </c>
      <c r="J2545" s="3">
        <v>2004</v>
      </c>
      <c r="K2545" s="3" t="s">
        <v>3212</v>
      </c>
      <c r="L2545">
        <v>100</v>
      </c>
      <c r="M2545" t="s">
        <v>3213</v>
      </c>
      <c r="N2545" t="s">
        <v>3080</v>
      </c>
      <c r="O2545" s="10" t="s">
        <v>3420</v>
      </c>
      <c r="P2545" t="s">
        <v>3081</v>
      </c>
      <c r="Q2545" t="s">
        <v>2865</v>
      </c>
      <c r="R2545" t="s">
        <v>3482</v>
      </c>
      <c r="S2545" t="s">
        <v>2860</v>
      </c>
      <c r="T2545">
        <v>75012</v>
      </c>
      <c r="U2545" t="s">
        <v>2861</v>
      </c>
      <c r="V2545" t="s">
        <v>3082</v>
      </c>
      <c r="W2545" t="s">
        <v>3083</v>
      </c>
      <c r="X2545" t="s">
        <v>2857</v>
      </c>
    </row>
    <row r="2546" spans="1:24" hidden="1" x14ac:dyDescent="0.25">
      <c r="A2546">
        <v>10336</v>
      </c>
      <c r="B2546">
        <v>23</v>
      </c>
      <c r="C2546" s="2">
        <v>100</v>
      </c>
      <c r="D2546" s="3">
        <v>8</v>
      </c>
      <c r="E2546" s="4">
        <f>Table1[[#This Row],[PRICEEACH]]*Table1[[#This Row],[QUANTITYORDERED]]</f>
        <v>2300</v>
      </c>
      <c r="F2546" s="1">
        <v>38302</v>
      </c>
      <c r="G2546" s="12" t="s">
        <v>2848</v>
      </c>
      <c r="H2546">
        <v>4</v>
      </c>
      <c r="I2546">
        <v>11</v>
      </c>
      <c r="J2546" s="3">
        <v>2004</v>
      </c>
      <c r="K2546" s="3" t="s">
        <v>3454</v>
      </c>
      <c r="L2546">
        <v>115</v>
      </c>
      <c r="M2546" t="s">
        <v>3265</v>
      </c>
      <c r="N2546" t="s">
        <v>3080</v>
      </c>
      <c r="O2546" s="10" t="s">
        <v>3420</v>
      </c>
      <c r="P2546" t="s">
        <v>3081</v>
      </c>
      <c r="Q2546" t="s">
        <v>2865</v>
      </c>
      <c r="R2546" t="s">
        <v>3482</v>
      </c>
      <c r="S2546" t="s">
        <v>2860</v>
      </c>
      <c r="T2546">
        <v>75012</v>
      </c>
      <c r="U2546" t="s">
        <v>2861</v>
      </c>
      <c r="V2546" t="s">
        <v>3082</v>
      </c>
      <c r="W2546" t="s">
        <v>3083</v>
      </c>
      <c r="X2546" t="s">
        <v>2867</v>
      </c>
    </row>
    <row r="2547" spans="1:24" hidden="1" x14ac:dyDescent="0.25">
      <c r="A2547">
        <v>10336</v>
      </c>
      <c r="B2547">
        <v>31</v>
      </c>
      <c r="C2547" s="2">
        <v>84.71</v>
      </c>
      <c r="D2547" s="3">
        <v>9</v>
      </c>
      <c r="E2547" s="4">
        <f>Table1[[#This Row],[PRICEEACH]]*Table1[[#This Row],[QUANTITYORDERED]]</f>
        <v>2626.0099999999998</v>
      </c>
      <c r="F2547" s="1">
        <v>38302</v>
      </c>
      <c r="G2547" s="12" t="s">
        <v>2848</v>
      </c>
      <c r="H2547">
        <v>4</v>
      </c>
      <c r="I2547">
        <v>11</v>
      </c>
      <c r="J2547" s="3">
        <v>2004</v>
      </c>
      <c r="K2547" s="3" t="s">
        <v>3212</v>
      </c>
      <c r="L2547">
        <v>62</v>
      </c>
      <c r="M2547" t="s">
        <v>3260</v>
      </c>
      <c r="N2547" t="s">
        <v>3080</v>
      </c>
      <c r="O2547" s="10" t="s">
        <v>3420</v>
      </c>
      <c r="P2547" t="s">
        <v>3081</v>
      </c>
      <c r="Q2547" t="s">
        <v>2865</v>
      </c>
      <c r="R2547" t="s">
        <v>3482</v>
      </c>
      <c r="S2547" t="s">
        <v>2860</v>
      </c>
      <c r="T2547">
        <v>75012</v>
      </c>
      <c r="U2547" t="s">
        <v>2861</v>
      </c>
      <c r="V2547" t="s">
        <v>3082</v>
      </c>
      <c r="W2547" t="s">
        <v>3083</v>
      </c>
      <c r="X2547" t="s">
        <v>2857</v>
      </c>
    </row>
    <row r="2548" spans="1:24" hidden="1" x14ac:dyDescent="0.25">
      <c r="A2548">
        <v>10336</v>
      </c>
      <c r="B2548">
        <v>31</v>
      </c>
      <c r="C2548" s="2">
        <v>100</v>
      </c>
      <c r="D2548" s="3">
        <v>5</v>
      </c>
      <c r="E2548" s="4">
        <f>Table1[[#This Row],[PRICEEACH]]*Table1[[#This Row],[QUANTITYORDERED]]</f>
        <v>3100</v>
      </c>
      <c r="F2548" s="1">
        <v>38302</v>
      </c>
      <c r="G2548" s="12" t="s">
        <v>2848</v>
      </c>
      <c r="H2548">
        <v>4</v>
      </c>
      <c r="I2548">
        <v>11</v>
      </c>
      <c r="J2548" s="3">
        <v>2004</v>
      </c>
      <c r="K2548" s="3" t="s">
        <v>3331</v>
      </c>
      <c r="L2548">
        <v>118</v>
      </c>
      <c r="M2548" t="s">
        <v>3252</v>
      </c>
      <c r="N2548" t="s">
        <v>3080</v>
      </c>
      <c r="O2548" s="10" t="s">
        <v>3420</v>
      </c>
      <c r="P2548" t="s">
        <v>3081</v>
      </c>
      <c r="Q2548" t="s">
        <v>2865</v>
      </c>
      <c r="R2548" t="s">
        <v>3482</v>
      </c>
      <c r="S2548" t="s">
        <v>2860</v>
      </c>
      <c r="T2548">
        <v>75012</v>
      </c>
      <c r="U2548" t="s">
        <v>2861</v>
      </c>
      <c r="V2548" t="s">
        <v>3082</v>
      </c>
      <c r="W2548" t="s">
        <v>3083</v>
      </c>
      <c r="X2548" t="s">
        <v>2867</v>
      </c>
    </row>
    <row r="2549" spans="1:24" hidden="1" x14ac:dyDescent="0.25">
      <c r="A2549">
        <v>10336</v>
      </c>
      <c r="B2549">
        <v>49</v>
      </c>
      <c r="C2549" s="2">
        <v>63.38</v>
      </c>
      <c r="D2549" s="3">
        <v>1</v>
      </c>
      <c r="E2549" s="4">
        <f>Table1[[#This Row],[PRICEEACH]]*Table1[[#This Row],[QUANTITYORDERED]]</f>
        <v>3105.6200000000003</v>
      </c>
      <c r="F2549" s="1">
        <v>38302</v>
      </c>
      <c r="G2549" s="12" t="s">
        <v>2848</v>
      </c>
      <c r="H2549">
        <v>4</v>
      </c>
      <c r="I2549">
        <v>11</v>
      </c>
      <c r="J2549" s="3">
        <v>2004</v>
      </c>
      <c r="K2549" s="3" t="s">
        <v>3331</v>
      </c>
      <c r="L2549">
        <v>173</v>
      </c>
      <c r="M2549" t="s">
        <v>3148</v>
      </c>
      <c r="N2549" t="s">
        <v>3080</v>
      </c>
      <c r="O2549" s="10" t="s">
        <v>3420</v>
      </c>
      <c r="P2549" t="s">
        <v>3081</v>
      </c>
      <c r="Q2549" t="s">
        <v>2865</v>
      </c>
      <c r="R2549" t="s">
        <v>3482</v>
      </c>
      <c r="S2549" t="s">
        <v>2860</v>
      </c>
      <c r="T2549">
        <v>75012</v>
      </c>
      <c r="U2549" t="s">
        <v>2861</v>
      </c>
      <c r="V2549" t="s">
        <v>3082</v>
      </c>
      <c r="W2549" t="s">
        <v>3083</v>
      </c>
      <c r="X2549" t="s">
        <v>2867</v>
      </c>
    </row>
    <row r="2550" spans="1:24" hidden="1" x14ac:dyDescent="0.25">
      <c r="A2550">
        <v>10336</v>
      </c>
      <c r="B2550">
        <v>33</v>
      </c>
      <c r="C2550" s="2">
        <v>100</v>
      </c>
      <c r="D2550" s="3">
        <v>11</v>
      </c>
      <c r="E2550" s="4">
        <f>Table1[[#This Row],[PRICEEACH]]*Table1[[#This Row],[QUANTITYORDERED]]</f>
        <v>3300</v>
      </c>
      <c r="F2550" s="1">
        <v>38302</v>
      </c>
      <c r="G2550" s="12" t="s">
        <v>2848</v>
      </c>
      <c r="H2550">
        <v>4</v>
      </c>
      <c r="I2550">
        <v>11</v>
      </c>
      <c r="J2550" s="3">
        <v>2004</v>
      </c>
      <c r="K2550" s="3" t="s">
        <v>3331</v>
      </c>
      <c r="L2550">
        <v>151</v>
      </c>
      <c r="M2550" t="s">
        <v>3145</v>
      </c>
      <c r="N2550" t="s">
        <v>3080</v>
      </c>
      <c r="O2550" s="10" t="s">
        <v>3420</v>
      </c>
      <c r="P2550" t="s">
        <v>3081</v>
      </c>
      <c r="Q2550" t="s">
        <v>2865</v>
      </c>
      <c r="R2550" t="s">
        <v>3482</v>
      </c>
      <c r="S2550" t="s">
        <v>2860</v>
      </c>
      <c r="T2550">
        <v>75012</v>
      </c>
      <c r="U2550" t="s">
        <v>2861</v>
      </c>
      <c r="V2550" t="s">
        <v>3082</v>
      </c>
      <c r="W2550" t="s">
        <v>3083</v>
      </c>
      <c r="X2550" t="s">
        <v>2867</v>
      </c>
    </row>
    <row r="2551" spans="1:24" hidden="1" x14ac:dyDescent="0.25">
      <c r="A2551">
        <v>10336</v>
      </c>
      <c r="B2551">
        <v>38</v>
      </c>
      <c r="C2551" s="2">
        <v>100</v>
      </c>
      <c r="D2551" s="3">
        <v>3</v>
      </c>
      <c r="E2551" s="4">
        <f>Table1[[#This Row],[PRICEEACH]]*Table1[[#This Row],[QUANTITYORDERED]]</f>
        <v>3800</v>
      </c>
      <c r="F2551" s="1">
        <v>38302</v>
      </c>
      <c r="G2551" s="12" t="s">
        <v>2848</v>
      </c>
      <c r="H2551">
        <v>4</v>
      </c>
      <c r="I2551">
        <v>11</v>
      </c>
      <c r="J2551" s="3">
        <v>2004</v>
      </c>
      <c r="K2551" s="3" t="s">
        <v>3454</v>
      </c>
      <c r="L2551">
        <v>118</v>
      </c>
      <c r="M2551" t="s">
        <v>3150</v>
      </c>
      <c r="N2551" t="s">
        <v>3080</v>
      </c>
      <c r="O2551" s="10" t="s">
        <v>3420</v>
      </c>
      <c r="P2551" t="s">
        <v>3081</v>
      </c>
      <c r="Q2551" t="s">
        <v>2865</v>
      </c>
      <c r="R2551" t="s">
        <v>3482</v>
      </c>
      <c r="S2551" t="s">
        <v>2860</v>
      </c>
      <c r="T2551">
        <v>75012</v>
      </c>
      <c r="U2551" t="s">
        <v>2861</v>
      </c>
      <c r="V2551" t="s">
        <v>3082</v>
      </c>
      <c r="W2551" t="s">
        <v>3083</v>
      </c>
      <c r="X2551" t="s">
        <v>2867</v>
      </c>
    </row>
    <row r="2552" spans="1:24" hidden="1" x14ac:dyDescent="0.25">
      <c r="A2552">
        <v>10336</v>
      </c>
      <c r="B2552">
        <v>45</v>
      </c>
      <c r="C2552" s="2">
        <v>100</v>
      </c>
      <c r="D2552" s="3">
        <v>4</v>
      </c>
      <c r="E2552" s="4">
        <f>Table1[[#This Row],[PRICEEACH]]*Table1[[#This Row],[QUANTITYORDERED]]</f>
        <v>4500</v>
      </c>
      <c r="F2552" s="1">
        <v>38302</v>
      </c>
      <c r="G2552" s="12" t="s">
        <v>2848</v>
      </c>
      <c r="H2552">
        <v>4</v>
      </c>
      <c r="I2552">
        <v>11</v>
      </c>
      <c r="J2552" s="3">
        <v>2004</v>
      </c>
      <c r="K2552" s="3" t="s">
        <v>3331</v>
      </c>
      <c r="L2552">
        <v>57</v>
      </c>
      <c r="M2552" t="s">
        <v>3228</v>
      </c>
      <c r="N2552" t="s">
        <v>3080</v>
      </c>
      <c r="O2552" s="10" t="s">
        <v>3420</v>
      </c>
      <c r="P2552" t="s">
        <v>3081</v>
      </c>
      <c r="Q2552" t="s">
        <v>2865</v>
      </c>
      <c r="R2552" t="s">
        <v>3482</v>
      </c>
      <c r="S2552" t="s">
        <v>2860</v>
      </c>
      <c r="T2552">
        <v>75012</v>
      </c>
      <c r="U2552" t="s">
        <v>2861</v>
      </c>
      <c r="V2552" t="s">
        <v>3082</v>
      </c>
      <c r="W2552" t="s">
        <v>3083</v>
      </c>
      <c r="X2552" t="s">
        <v>2867</v>
      </c>
    </row>
    <row r="2553" spans="1:24" hidden="1" x14ac:dyDescent="0.25">
      <c r="A2553">
        <v>10336</v>
      </c>
      <c r="B2553">
        <v>46</v>
      </c>
      <c r="C2553" s="2">
        <v>100</v>
      </c>
      <c r="D2553" s="3">
        <v>2</v>
      </c>
      <c r="E2553" s="4">
        <f>Table1[[#This Row],[PRICEEACH]]*Table1[[#This Row],[QUANTITYORDERED]]</f>
        <v>4600</v>
      </c>
      <c r="F2553" s="1">
        <v>38302</v>
      </c>
      <c r="G2553" s="12" t="s">
        <v>2848</v>
      </c>
      <c r="H2553">
        <v>4</v>
      </c>
      <c r="I2553">
        <v>11</v>
      </c>
      <c r="J2553" s="3">
        <v>2004</v>
      </c>
      <c r="K2553" s="3" t="s">
        <v>3331</v>
      </c>
      <c r="L2553">
        <v>101</v>
      </c>
      <c r="M2553" t="s">
        <v>3274</v>
      </c>
      <c r="N2553" t="s">
        <v>3080</v>
      </c>
      <c r="O2553" s="10" t="s">
        <v>3420</v>
      </c>
      <c r="P2553" t="s">
        <v>3081</v>
      </c>
      <c r="Q2553" t="s">
        <v>2865</v>
      </c>
      <c r="R2553" t="s">
        <v>3482</v>
      </c>
      <c r="S2553" t="s">
        <v>2860</v>
      </c>
      <c r="T2553">
        <v>75012</v>
      </c>
      <c r="U2553" t="s">
        <v>2861</v>
      </c>
      <c r="V2553" t="s">
        <v>3082</v>
      </c>
      <c r="W2553" t="s">
        <v>3083</v>
      </c>
      <c r="X2553" t="s">
        <v>2931</v>
      </c>
    </row>
    <row r="2554" spans="1:24" hidden="1" x14ac:dyDescent="0.25">
      <c r="A2554">
        <v>10336</v>
      </c>
      <c r="B2554">
        <v>48</v>
      </c>
      <c r="C2554" s="2">
        <v>100</v>
      </c>
      <c r="D2554" s="3">
        <v>12</v>
      </c>
      <c r="E2554" s="4">
        <f>Table1[[#This Row],[PRICEEACH]]*Table1[[#This Row],[QUANTITYORDERED]]</f>
        <v>4800</v>
      </c>
      <c r="F2554" s="1">
        <v>38302</v>
      </c>
      <c r="G2554" s="12" t="s">
        <v>2848</v>
      </c>
      <c r="H2554">
        <v>4</v>
      </c>
      <c r="I2554">
        <v>11</v>
      </c>
      <c r="J2554" s="3">
        <v>2004</v>
      </c>
      <c r="K2554" s="3" t="s">
        <v>3468</v>
      </c>
      <c r="L2554">
        <v>136</v>
      </c>
      <c r="M2554" t="s">
        <v>3210</v>
      </c>
      <c r="N2554" t="s">
        <v>3080</v>
      </c>
      <c r="O2554" s="10" t="s">
        <v>3420</v>
      </c>
      <c r="P2554" t="s">
        <v>3081</v>
      </c>
      <c r="Q2554" t="s">
        <v>2865</v>
      </c>
      <c r="R2554" t="s">
        <v>3482</v>
      </c>
      <c r="S2554" t="s">
        <v>2860</v>
      </c>
      <c r="T2554">
        <v>75012</v>
      </c>
      <c r="U2554" t="s">
        <v>2861</v>
      </c>
      <c r="V2554" t="s">
        <v>3082</v>
      </c>
      <c r="W2554" t="s">
        <v>3083</v>
      </c>
      <c r="X2554" t="s">
        <v>2867</v>
      </c>
    </row>
    <row r="2555" spans="1:24" hidden="1" x14ac:dyDescent="0.25">
      <c r="A2555">
        <v>10336</v>
      </c>
      <c r="B2555">
        <v>49</v>
      </c>
      <c r="C2555" s="2">
        <v>100</v>
      </c>
      <c r="D2555" s="3">
        <v>6</v>
      </c>
      <c r="E2555" s="4">
        <f>Table1[[#This Row],[PRICEEACH]]*Table1[[#This Row],[QUANTITYORDERED]]</f>
        <v>4900</v>
      </c>
      <c r="F2555" s="1">
        <v>38302</v>
      </c>
      <c r="G2555" s="12" t="s">
        <v>2848</v>
      </c>
      <c r="H2555">
        <v>4</v>
      </c>
      <c r="I2555">
        <v>11</v>
      </c>
      <c r="J2555" s="3">
        <v>2004</v>
      </c>
      <c r="K2555" s="3" t="s">
        <v>3331</v>
      </c>
      <c r="L2555">
        <v>163</v>
      </c>
      <c r="M2555" t="s">
        <v>3196</v>
      </c>
      <c r="N2555" t="s">
        <v>3080</v>
      </c>
      <c r="O2555" s="10" t="s">
        <v>3420</v>
      </c>
      <c r="P2555" t="s">
        <v>3081</v>
      </c>
      <c r="Q2555" t="s">
        <v>2865</v>
      </c>
      <c r="R2555" t="s">
        <v>3482</v>
      </c>
      <c r="S2555" t="s">
        <v>2860</v>
      </c>
      <c r="T2555">
        <v>75012</v>
      </c>
      <c r="U2555" t="s">
        <v>2861</v>
      </c>
      <c r="V2555" t="s">
        <v>3082</v>
      </c>
      <c r="W2555" t="s">
        <v>3083</v>
      </c>
      <c r="X2555" t="s">
        <v>2931</v>
      </c>
    </row>
    <row r="2556" spans="1:24" hidden="1" x14ac:dyDescent="0.25">
      <c r="A2556">
        <v>10337</v>
      </c>
      <c r="B2556">
        <v>25</v>
      </c>
      <c r="C2556" s="2">
        <v>48.05</v>
      </c>
      <c r="D2556" s="3">
        <v>8</v>
      </c>
      <c r="E2556" s="4">
        <f>Table1[[#This Row],[PRICEEACH]]*Table1[[#This Row],[QUANTITYORDERED]]</f>
        <v>1201.25</v>
      </c>
      <c r="F2556" s="1">
        <v>38302</v>
      </c>
      <c r="G2556" s="12" t="s">
        <v>2848</v>
      </c>
      <c r="H2556">
        <v>4</v>
      </c>
      <c r="I2556">
        <v>11</v>
      </c>
      <c r="J2556" s="3">
        <v>2004</v>
      </c>
      <c r="K2556" s="3" t="s">
        <v>3331</v>
      </c>
      <c r="L2556">
        <v>136</v>
      </c>
      <c r="M2556" t="s">
        <v>3035</v>
      </c>
      <c r="N2556" t="s">
        <v>3336</v>
      </c>
      <c r="O2556" s="10">
        <v>2125558493</v>
      </c>
      <c r="P2556" t="s">
        <v>3337</v>
      </c>
      <c r="Q2556" t="s">
        <v>2851</v>
      </c>
      <c r="R2556" t="s">
        <v>2852</v>
      </c>
      <c r="S2556" t="s">
        <v>2853</v>
      </c>
      <c r="T2556">
        <v>10022</v>
      </c>
      <c r="U2556" t="s">
        <v>2854</v>
      </c>
      <c r="V2556" t="s">
        <v>2913</v>
      </c>
      <c r="W2556" t="s">
        <v>2967</v>
      </c>
      <c r="X2556" t="s">
        <v>2857</v>
      </c>
    </row>
    <row r="2557" spans="1:24" hidden="1" x14ac:dyDescent="0.25">
      <c r="A2557">
        <v>10337</v>
      </c>
      <c r="B2557">
        <v>29</v>
      </c>
      <c r="C2557" s="2">
        <v>71.97</v>
      </c>
      <c r="D2557" s="3">
        <v>4</v>
      </c>
      <c r="E2557" s="4">
        <f>Table1[[#This Row],[PRICEEACH]]*Table1[[#This Row],[QUANTITYORDERED]]</f>
        <v>2087.13</v>
      </c>
      <c r="F2557" s="1">
        <v>38302</v>
      </c>
      <c r="G2557" s="12" t="s">
        <v>2848</v>
      </c>
      <c r="H2557">
        <v>4</v>
      </c>
      <c r="I2557">
        <v>11</v>
      </c>
      <c r="J2557" s="3">
        <v>2004</v>
      </c>
      <c r="K2557" s="3" t="s">
        <v>3207</v>
      </c>
      <c r="L2557">
        <v>122</v>
      </c>
      <c r="M2557" t="s">
        <v>3234</v>
      </c>
      <c r="N2557" t="s">
        <v>3336</v>
      </c>
      <c r="O2557" s="10">
        <v>2125558493</v>
      </c>
      <c r="P2557" t="s">
        <v>3337</v>
      </c>
      <c r="Q2557" t="s">
        <v>2851</v>
      </c>
      <c r="R2557" t="s">
        <v>2852</v>
      </c>
      <c r="S2557" t="s">
        <v>2853</v>
      </c>
      <c r="T2557">
        <v>10022</v>
      </c>
      <c r="U2557" t="s">
        <v>2854</v>
      </c>
      <c r="V2557" t="s">
        <v>2913</v>
      </c>
      <c r="W2557" t="s">
        <v>2967</v>
      </c>
      <c r="X2557" t="s">
        <v>2857</v>
      </c>
    </row>
    <row r="2558" spans="1:24" hidden="1" x14ac:dyDescent="0.25">
      <c r="A2558">
        <v>10337</v>
      </c>
      <c r="B2558">
        <v>21</v>
      </c>
      <c r="C2558" s="2">
        <v>100</v>
      </c>
      <c r="D2558" s="3">
        <v>6</v>
      </c>
      <c r="E2558" s="4">
        <f>Table1[[#This Row],[PRICEEACH]]*Table1[[#This Row],[QUANTITYORDERED]]</f>
        <v>2100</v>
      </c>
      <c r="F2558" s="1">
        <v>38302</v>
      </c>
      <c r="G2558" s="12" t="s">
        <v>2848</v>
      </c>
      <c r="H2558">
        <v>4</v>
      </c>
      <c r="I2558">
        <v>11</v>
      </c>
      <c r="J2558" s="3">
        <v>2004</v>
      </c>
      <c r="K2558" s="3" t="s">
        <v>3212</v>
      </c>
      <c r="L2558">
        <v>58</v>
      </c>
      <c r="M2558" t="s">
        <v>3266</v>
      </c>
      <c r="N2558" t="s">
        <v>3336</v>
      </c>
      <c r="O2558" s="10">
        <v>2125558493</v>
      </c>
      <c r="P2558" t="s">
        <v>3337</v>
      </c>
      <c r="Q2558" t="s">
        <v>2851</v>
      </c>
      <c r="R2558" t="s">
        <v>2852</v>
      </c>
      <c r="S2558" t="s">
        <v>2853</v>
      </c>
      <c r="T2558">
        <v>10022</v>
      </c>
      <c r="U2558" t="s">
        <v>2854</v>
      </c>
      <c r="V2558" t="s">
        <v>2913</v>
      </c>
      <c r="W2558" t="s">
        <v>2967</v>
      </c>
      <c r="X2558" t="s">
        <v>2857</v>
      </c>
    </row>
    <row r="2559" spans="1:24" hidden="1" x14ac:dyDescent="0.25">
      <c r="A2559">
        <v>10337</v>
      </c>
      <c r="B2559">
        <v>36</v>
      </c>
      <c r="C2559" s="2">
        <v>70.3</v>
      </c>
      <c r="D2559" s="3">
        <v>9</v>
      </c>
      <c r="E2559" s="4">
        <f>Table1[[#This Row],[PRICEEACH]]*Table1[[#This Row],[QUANTITYORDERED]]</f>
        <v>2530.7999999999997</v>
      </c>
      <c r="F2559" s="1">
        <v>38302</v>
      </c>
      <c r="G2559" s="12" t="s">
        <v>2848</v>
      </c>
      <c r="H2559">
        <v>4</v>
      </c>
      <c r="I2559">
        <v>11</v>
      </c>
      <c r="J2559" s="3">
        <v>2004</v>
      </c>
      <c r="K2559" s="3" t="s">
        <v>3207</v>
      </c>
      <c r="L2559">
        <v>86</v>
      </c>
      <c r="M2559" t="s">
        <v>3270</v>
      </c>
      <c r="N2559" t="s">
        <v>3336</v>
      </c>
      <c r="O2559" s="10">
        <v>2125558493</v>
      </c>
      <c r="P2559" t="s">
        <v>3337</v>
      </c>
      <c r="Q2559" t="s">
        <v>2851</v>
      </c>
      <c r="R2559" t="s">
        <v>2852</v>
      </c>
      <c r="S2559" t="s">
        <v>2853</v>
      </c>
      <c r="T2559">
        <v>10022</v>
      </c>
      <c r="U2559" t="s">
        <v>2854</v>
      </c>
      <c r="V2559" t="s">
        <v>2913</v>
      </c>
      <c r="W2559" t="s">
        <v>2967</v>
      </c>
      <c r="X2559" t="s">
        <v>2857</v>
      </c>
    </row>
    <row r="2560" spans="1:24" hidden="1" x14ac:dyDescent="0.25">
      <c r="A2560">
        <v>10337</v>
      </c>
      <c r="B2560">
        <v>36</v>
      </c>
      <c r="C2560" s="2">
        <v>71.89</v>
      </c>
      <c r="D2560" s="3">
        <v>7</v>
      </c>
      <c r="E2560" s="4">
        <f>Table1[[#This Row],[PRICEEACH]]*Table1[[#This Row],[QUANTITYORDERED]]</f>
        <v>2588.04</v>
      </c>
      <c r="F2560" s="1">
        <v>38302</v>
      </c>
      <c r="G2560" s="12" t="s">
        <v>2848</v>
      </c>
      <c r="H2560">
        <v>4</v>
      </c>
      <c r="I2560">
        <v>11</v>
      </c>
      <c r="J2560" s="3">
        <v>2004</v>
      </c>
      <c r="K2560" s="3" t="s">
        <v>3207</v>
      </c>
      <c r="L2560">
        <v>99</v>
      </c>
      <c r="M2560" t="s">
        <v>3278</v>
      </c>
      <c r="N2560" t="s">
        <v>3336</v>
      </c>
      <c r="O2560" s="10">
        <v>2125558493</v>
      </c>
      <c r="P2560" t="s">
        <v>3337</v>
      </c>
      <c r="Q2560" t="s">
        <v>2851</v>
      </c>
      <c r="R2560" t="s">
        <v>2852</v>
      </c>
      <c r="S2560" t="s">
        <v>2853</v>
      </c>
      <c r="T2560">
        <v>10022</v>
      </c>
      <c r="U2560" t="s">
        <v>2854</v>
      </c>
      <c r="V2560" t="s">
        <v>2913</v>
      </c>
      <c r="W2560" t="s">
        <v>2967</v>
      </c>
      <c r="X2560" t="s">
        <v>2857</v>
      </c>
    </row>
    <row r="2561" spans="1:24" hidden="1" x14ac:dyDescent="0.25">
      <c r="A2561">
        <v>10337</v>
      </c>
      <c r="B2561">
        <v>31</v>
      </c>
      <c r="C2561" s="2">
        <v>89.38</v>
      </c>
      <c r="D2561" s="3">
        <v>1</v>
      </c>
      <c r="E2561" s="4">
        <f>Table1[[#This Row],[PRICEEACH]]*Table1[[#This Row],[QUANTITYORDERED]]</f>
        <v>2770.7799999999997</v>
      </c>
      <c r="F2561" s="1">
        <v>38302</v>
      </c>
      <c r="G2561" s="12" t="s">
        <v>2848</v>
      </c>
      <c r="H2561">
        <v>4</v>
      </c>
      <c r="I2561">
        <v>11</v>
      </c>
      <c r="J2561" s="3">
        <v>2004</v>
      </c>
      <c r="K2561" s="3" t="s">
        <v>3207</v>
      </c>
      <c r="L2561">
        <v>100</v>
      </c>
      <c r="M2561" t="s">
        <v>3277</v>
      </c>
      <c r="N2561" t="s">
        <v>3336</v>
      </c>
      <c r="O2561" s="10">
        <v>2125558493</v>
      </c>
      <c r="P2561" t="s">
        <v>3337</v>
      </c>
      <c r="Q2561" t="s">
        <v>2851</v>
      </c>
      <c r="R2561" t="s">
        <v>2852</v>
      </c>
      <c r="S2561" t="s">
        <v>2853</v>
      </c>
      <c r="T2561">
        <v>10022</v>
      </c>
      <c r="U2561" t="s">
        <v>2854</v>
      </c>
      <c r="V2561" t="s">
        <v>2913</v>
      </c>
      <c r="W2561" t="s">
        <v>2967</v>
      </c>
      <c r="X2561" t="s">
        <v>2857</v>
      </c>
    </row>
    <row r="2562" spans="1:24" hidden="1" x14ac:dyDescent="0.25">
      <c r="A2562">
        <v>10337</v>
      </c>
      <c r="B2562">
        <v>29</v>
      </c>
      <c r="C2562" s="2">
        <v>100</v>
      </c>
      <c r="D2562" s="3">
        <v>2</v>
      </c>
      <c r="E2562" s="4">
        <f>Table1[[#This Row],[PRICEEACH]]*Table1[[#This Row],[QUANTITYORDERED]]</f>
        <v>2900</v>
      </c>
      <c r="F2562" s="1">
        <v>38302</v>
      </c>
      <c r="G2562" s="12" t="s">
        <v>2848</v>
      </c>
      <c r="H2562">
        <v>4</v>
      </c>
      <c r="I2562">
        <v>11</v>
      </c>
      <c r="J2562" s="3">
        <v>2004</v>
      </c>
      <c r="K2562" s="3" t="s">
        <v>3468</v>
      </c>
      <c r="L2562">
        <v>87</v>
      </c>
      <c r="M2562" t="s">
        <v>3222</v>
      </c>
      <c r="N2562" t="s">
        <v>3336</v>
      </c>
      <c r="O2562" s="10">
        <v>2125558493</v>
      </c>
      <c r="P2562" t="s">
        <v>3337</v>
      </c>
      <c r="Q2562" t="s">
        <v>2851</v>
      </c>
      <c r="R2562" t="s">
        <v>2852</v>
      </c>
      <c r="S2562" t="s">
        <v>2853</v>
      </c>
      <c r="T2562">
        <v>10022</v>
      </c>
      <c r="U2562" t="s">
        <v>2854</v>
      </c>
      <c r="V2562" t="s">
        <v>2913</v>
      </c>
      <c r="W2562" t="s">
        <v>2967</v>
      </c>
      <c r="X2562" t="s">
        <v>2867</v>
      </c>
    </row>
    <row r="2563" spans="1:24" hidden="1" x14ac:dyDescent="0.25">
      <c r="A2563">
        <v>10337</v>
      </c>
      <c r="B2563">
        <v>36</v>
      </c>
      <c r="C2563" s="2">
        <v>100</v>
      </c>
      <c r="D2563" s="3">
        <v>3</v>
      </c>
      <c r="E2563" s="4">
        <f>Table1[[#This Row],[PRICEEACH]]*Table1[[#This Row],[QUANTITYORDERED]]</f>
        <v>3600</v>
      </c>
      <c r="F2563" s="1">
        <v>38302</v>
      </c>
      <c r="G2563" s="12" t="s">
        <v>2848</v>
      </c>
      <c r="H2563">
        <v>4</v>
      </c>
      <c r="I2563">
        <v>11</v>
      </c>
      <c r="J2563" s="3">
        <v>2004</v>
      </c>
      <c r="K2563" s="3" t="s">
        <v>3331</v>
      </c>
      <c r="L2563">
        <v>143</v>
      </c>
      <c r="M2563" t="s">
        <v>3220</v>
      </c>
      <c r="N2563" t="s">
        <v>3336</v>
      </c>
      <c r="O2563" s="10">
        <v>2125558493</v>
      </c>
      <c r="P2563" t="s">
        <v>3337</v>
      </c>
      <c r="Q2563" t="s">
        <v>2851</v>
      </c>
      <c r="R2563" t="s">
        <v>2852</v>
      </c>
      <c r="S2563" t="s">
        <v>2853</v>
      </c>
      <c r="T2563">
        <v>10022</v>
      </c>
      <c r="U2563" t="s">
        <v>2854</v>
      </c>
      <c r="V2563" t="s">
        <v>2913</v>
      </c>
      <c r="W2563" t="s">
        <v>2967</v>
      </c>
      <c r="X2563" t="s">
        <v>2867</v>
      </c>
    </row>
    <row r="2564" spans="1:24" hidden="1" x14ac:dyDescent="0.25">
      <c r="A2564">
        <v>10337</v>
      </c>
      <c r="B2564">
        <v>42</v>
      </c>
      <c r="C2564" s="2">
        <v>97.16</v>
      </c>
      <c r="D2564" s="3">
        <v>5</v>
      </c>
      <c r="E2564" s="4">
        <f>Table1[[#This Row],[PRICEEACH]]*Table1[[#This Row],[QUANTITYORDERED]]</f>
        <v>4080.72</v>
      </c>
      <c r="F2564" s="1">
        <v>38302</v>
      </c>
      <c r="G2564" s="12" t="s">
        <v>2848</v>
      </c>
      <c r="H2564">
        <v>4</v>
      </c>
      <c r="I2564">
        <v>11</v>
      </c>
      <c r="J2564" s="3">
        <v>2004</v>
      </c>
      <c r="K2564" s="3" t="s">
        <v>3207</v>
      </c>
      <c r="L2564">
        <v>54</v>
      </c>
      <c r="M2564" t="s">
        <v>3281</v>
      </c>
      <c r="N2564" t="s">
        <v>3336</v>
      </c>
      <c r="O2564" s="10">
        <v>2125558493</v>
      </c>
      <c r="P2564" t="s">
        <v>3337</v>
      </c>
      <c r="Q2564" t="s">
        <v>2851</v>
      </c>
      <c r="R2564" t="s">
        <v>2852</v>
      </c>
      <c r="S2564" t="s">
        <v>2853</v>
      </c>
      <c r="T2564">
        <v>10022</v>
      </c>
      <c r="U2564" t="s">
        <v>2854</v>
      </c>
      <c r="V2564" t="s">
        <v>2913</v>
      </c>
      <c r="W2564" t="s">
        <v>2967</v>
      </c>
      <c r="X2564" t="s">
        <v>2867</v>
      </c>
    </row>
    <row r="2565" spans="1:24" hidden="1" x14ac:dyDescent="0.25">
      <c r="A2565">
        <v>10338</v>
      </c>
      <c r="B2565">
        <v>28</v>
      </c>
      <c r="C2565" s="2">
        <v>82.58</v>
      </c>
      <c r="D2565" s="3">
        <v>3</v>
      </c>
      <c r="E2565" s="4">
        <f>Table1[[#This Row],[PRICEEACH]]*Table1[[#This Row],[QUANTITYORDERED]]</f>
        <v>2312.2399999999998</v>
      </c>
      <c r="F2565" s="1">
        <v>38302</v>
      </c>
      <c r="G2565" s="12" t="s">
        <v>2848</v>
      </c>
      <c r="H2565">
        <v>4</v>
      </c>
      <c r="I2565">
        <v>11</v>
      </c>
      <c r="J2565" s="3">
        <v>2004</v>
      </c>
      <c r="K2565" s="3" t="s">
        <v>3207</v>
      </c>
      <c r="L2565">
        <v>86</v>
      </c>
      <c r="M2565" t="s">
        <v>3208</v>
      </c>
      <c r="N2565" t="s">
        <v>3477</v>
      </c>
      <c r="O2565" s="10" t="s">
        <v>3478</v>
      </c>
      <c r="P2565" t="s">
        <v>3188</v>
      </c>
      <c r="Q2565" t="s">
        <v>3189</v>
      </c>
      <c r="R2565" t="s">
        <v>3503</v>
      </c>
      <c r="S2565" t="s">
        <v>3060</v>
      </c>
      <c r="T2565" t="s">
        <v>3190</v>
      </c>
      <c r="U2565" t="s">
        <v>2861</v>
      </c>
      <c r="V2565" t="s">
        <v>3191</v>
      </c>
      <c r="W2565" t="s">
        <v>3192</v>
      </c>
      <c r="X2565" t="s">
        <v>2857</v>
      </c>
    </row>
    <row r="2566" spans="1:24" hidden="1" x14ac:dyDescent="0.25">
      <c r="A2566">
        <v>10338</v>
      </c>
      <c r="B2566">
        <v>41</v>
      </c>
      <c r="C2566" s="2">
        <v>100</v>
      </c>
      <c r="D2566" s="3">
        <v>1</v>
      </c>
      <c r="E2566" s="4">
        <f>Table1[[#This Row],[PRICEEACH]]*Table1[[#This Row],[QUANTITYORDERED]]</f>
        <v>4100</v>
      </c>
      <c r="F2566" s="1">
        <v>38302</v>
      </c>
      <c r="G2566" s="12" t="s">
        <v>2848</v>
      </c>
      <c r="H2566">
        <v>4</v>
      </c>
      <c r="I2566">
        <v>11</v>
      </c>
      <c r="J2566" s="3">
        <v>2004</v>
      </c>
      <c r="K2566" s="3" t="s">
        <v>3181</v>
      </c>
      <c r="L2566">
        <v>157</v>
      </c>
      <c r="M2566" t="s">
        <v>3182</v>
      </c>
      <c r="N2566" t="s">
        <v>3477</v>
      </c>
      <c r="O2566" s="10" t="s">
        <v>3478</v>
      </c>
      <c r="P2566" t="s">
        <v>3188</v>
      </c>
      <c r="Q2566" t="s">
        <v>3189</v>
      </c>
      <c r="R2566" t="s">
        <v>3503</v>
      </c>
      <c r="S2566" t="s">
        <v>3060</v>
      </c>
      <c r="T2566" t="s">
        <v>3190</v>
      </c>
      <c r="U2566" t="s">
        <v>2861</v>
      </c>
      <c r="V2566" t="s">
        <v>3191</v>
      </c>
      <c r="W2566" t="s">
        <v>3192</v>
      </c>
      <c r="X2566" t="s">
        <v>2867</v>
      </c>
    </row>
    <row r="2567" spans="1:24" hidden="1" x14ac:dyDescent="0.25">
      <c r="A2567">
        <v>10338</v>
      </c>
      <c r="B2567">
        <v>45</v>
      </c>
      <c r="C2567" s="2">
        <v>100</v>
      </c>
      <c r="D2567" s="3">
        <v>2</v>
      </c>
      <c r="E2567" s="4">
        <f>Table1[[#This Row],[PRICEEACH]]*Table1[[#This Row],[QUANTITYORDERED]]</f>
        <v>4500</v>
      </c>
      <c r="F2567" s="1">
        <v>38302</v>
      </c>
      <c r="G2567" s="12" t="s">
        <v>2848</v>
      </c>
      <c r="H2567">
        <v>4</v>
      </c>
      <c r="I2567">
        <v>11</v>
      </c>
      <c r="J2567" s="3">
        <v>2004</v>
      </c>
      <c r="K2567" s="3" t="s">
        <v>3468</v>
      </c>
      <c r="L2567">
        <v>105</v>
      </c>
      <c r="M2567" t="s">
        <v>3219</v>
      </c>
      <c r="N2567" t="s">
        <v>3477</v>
      </c>
      <c r="O2567" s="10" t="s">
        <v>3478</v>
      </c>
      <c r="P2567" t="s">
        <v>3188</v>
      </c>
      <c r="Q2567" t="s">
        <v>3189</v>
      </c>
      <c r="R2567" t="s">
        <v>3503</v>
      </c>
      <c r="S2567" t="s">
        <v>3060</v>
      </c>
      <c r="T2567" t="s">
        <v>3190</v>
      </c>
      <c r="U2567" t="s">
        <v>2861</v>
      </c>
      <c r="V2567" t="s">
        <v>3191</v>
      </c>
      <c r="W2567" t="s">
        <v>3192</v>
      </c>
      <c r="X2567" t="s">
        <v>2867</v>
      </c>
    </row>
    <row r="2568" spans="1:24" hidden="1" x14ac:dyDescent="0.25">
      <c r="A2568">
        <v>10339</v>
      </c>
      <c r="B2568">
        <v>21</v>
      </c>
      <c r="C2568" s="2">
        <v>50.65</v>
      </c>
      <c r="D2568" s="3">
        <v>7</v>
      </c>
      <c r="E2568" s="4">
        <f>Table1[[#This Row],[PRICEEACH]]*Table1[[#This Row],[QUANTITYORDERED]]</f>
        <v>1063.6499999999999</v>
      </c>
      <c r="F2568" s="1">
        <v>38302</v>
      </c>
      <c r="G2568" s="12" t="s">
        <v>2848</v>
      </c>
      <c r="H2568">
        <v>4</v>
      </c>
      <c r="I2568">
        <v>11</v>
      </c>
      <c r="J2568" s="3">
        <v>2004</v>
      </c>
      <c r="K2568" s="3" t="s">
        <v>3181</v>
      </c>
      <c r="L2568">
        <v>109</v>
      </c>
      <c r="M2568" t="s">
        <v>3231</v>
      </c>
      <c r="N2568" t="s">
        <v>2993</v>
      </c>
      <c r="O2568" s="10" t="s">
        <v>3352</v>
      </c>
      <c r="P2568" t="s">
        <v>3353</v>
      </c>
      <c r="Q2568" t="s">
        <v>2994</v>
      </c>
      <c r="R2568" t="s">
        <v>2995</v>
      </c>
      <c r="S2568" t="s">
        <v>2964</v>
      </c>
      <c r="T2568" t="s">
        <v>2996</v>
      </c>
      <c r="U2568" t="s">
        <v>2964</v>
      </c>
      <c r="V2568" t="s">
        <v>2997</v>
      </c>
      <c r="W2568" t="s">
        <v>2998</v>
      </c>
      <c r="X2568" t="s">
        <v>2857</v>
      </c>
    </row>
    <row r="2569" spans="1:24" hidden="1" x14ac:dyDescent="0.25">
      <c r="A2569">
        <v>10339</v>
      </c>
      <c r="B2569">
        <v>30</v>
      </c>
      <c r="C2569" s="2">
        <v>62.16</v>
      </c>
      <c r="D2569" s="3">
        <v>1</v>
      </c>
      <c r="E2569" s="4">
        <f>Table1[[#This Row],[PRICEEACH]]*Table1[[#This Row],[QUANTITYORDERED]]</f>
        <v>1864.8</v>
      </c>
      <c r="F2569" s="1">
        <v>38302</v>
      </c>
      <c r="G2569" s="12" t="s">
        <v>2848</v>
      </c>
      <c r="H2569">
        <v>4</v>
      </c>
      <c r="I2569">
        <v>11</v>
      </c>
      <c r="J2569" s="3">
        <v>2004</v>
      </c>
      <c r="K2569" s="3" t="s">
        <v>2849</v>
      </c>
      <c r="L2569">
        <v>60</v>
      </c>
      <c r="M2569" t="s">
        <v>3202</v>
      </c>
      <c r="N2569" t="s">
        <v>2993</v>
      </c>
      <c r="O2569" s="10" t="s">
        <v>3352</v>
      </c>
      <c r="P2569" t="s">
        <v>3353</v>
      </c>
      <c r="Q2569" t="s">
        <v>2994</v>
      </c>
      <c r="R2569" t="s">
        <v>2995</v>
      </c>
      <c r="S2569" t="s">
        <v>2964</v>
      </c>
      <c r="T2569" t="s">
        <v>2996</v>
      </c>
      <c r="U2569" t="s">
        <v>2964</v>
      </c>
      <c r="V2569" t="s">
        <v>2997</v>
      </c>
      <c r="W2569" t="s">
        <v>2998</v>
      </c>
      <c r="X2569" t="s">
        <v>2857</v>
      </c>
    </row>
    <row r="2570" spans="1:24" hidden="1" x14ac:dyDescent="0.25">
      <c r="A2570">
        <v>10339</v>
      </c>
      <c r="B2570">
        <v>27</v>
      </c>
      <c r="C2570" s="2">
        <v>76.31</v>
      </c>
      <c r="D2570" s="3">
        <v>6</v>
      </c>
      <c r="E2570" s="4">
        <f>Table1[[#This Row],[PRICEEACH]]*Table1[[#This Row],[QUANTITYORDERED]]</f>
        <v>2060.37</v>
      </c>
      <c r="F2570" s="1">
        <v>38302</v>
      </c>
      <c r="G2570" s="12" t="s">
        <v>2848</v>
      </c>
      <c r="H2570">
        <v>4</v>
      </c>
      <c r="I2570">
        <v>11</v>
      </c>
      <c r="J2570" s="3">
        <v>2004</v>
      </c>
      <c r="K2570" s="3" t="s">
        <v>3181</v>
      </c>
      <c r="L2570">
        <v>49</v>
      </c>
      <c r="M2570" t="s">
        <v>3280</v>
      </c>
      <c r="N2570" t="s">
        <v>2993</v>
      </c>
      <c r="O2570" s="10" t="s">
        <v>3352</v>
      </c>
      <c r="P2570" t="s">
        <v>3353</v>
      </c>
      <c r="Q2570" t="s">
        <v>2994</v>
      </c>
      <c r="R2570" t="s">
        <v>2995</v>
      </c>
      <c r="S2570" t="s">
        <v>2964</v>
      </c>
      <c r="T2570" t="s">
        <v>2996</v>
      </c>
      <c r="U2570" t="s">
        <v>2964</v>
      </c>
      <c r="V2570" t="s">
        <v>2997</v>
      </c>
      <c r="W2570" t="s">
        <v>2998</v>
      </c>
      <c r="X2570" t="s">
        <v>2857</v>
      </c>
    </row>
    <row r="2571" spans="1:24" hidden="1" x14ac:dyDescent="0.25">
      <c r="A2571">
        <v>10339</v>
      </c>
      <c r="B2571">
        <v>22</v>
      </c>
      <c r="C2571" s="2">
        <v>100</v>
      </c>
      <c r="D2571" s="3">
        <v>5</v>
      </c>
      <c r="E2571" s="4">
        <f>Table1[[#This Row],[PRICEEACH]]*Table1[[#This Row],[QUANTITYORDERED]]</f>
        <v>2200</v>
      </c>
      <c r="F2571" s="1">
        <v>38302</v>
      </c>
      <c r="G2571" s="12" t="s">
        <v>2848</v>
      </c>
      <c r="H2571">
        <v>4</v>
      </c>
      <c r="I2571">
        <v>11</v>
      </c>
      <c r="J2571" s="3">
        <v>2004</v>
      </c>
      <c r="K2571" s="3" t="s">
        <v>3207</v>
      </c>
      <c r="L2571">
        <v>66</v>
      </c>
      <c r="M2571" t="s">
        <v>3268</v>
      </c>
      <c r="N2571" t="s">
        <v>2993</v>
      </c>
      <c r="O2571" s="10" t="s">
        <v>3352</v>
      </c>
      <c r="P2571" t="s">
        <v>3353</v>
      </c>
      <c r="Q2571" t="s">
        <v>2994</v>
      </c>
      <c r="R2571" t="s">
        <v>2995</v>
      </c>
      <c r="S2571" t="s">
        <v>2964</v>
      </c>
      <c r="T2571" t="s">
        <v>2996</v>
      </c>
      <c r="U2571" t="s">
        <v>2964</v>
      </c>
      <c r="V2571" t="s">
        <v>2997</v>
      </c>
      <c r="W2571" t="s">
        <v>2998</v>
      </c>
      <c r="X2571" t="s">
        <v>2857</v>
      </c>
    </row>
    <row r="2572" spans="1:24" hidden="1" x14ac:dyDescent="0.25">
      <c r="A2572">
        <v>10339</v>
      </c>
      <c r="B2572">
        <v>27</v>
      </c>
      <c r="C2572" s="2">
        <v>84.39</v>
      </c>
      <c r="D2572" s="3">
        <v>10</v>
      </c>
      <c r="E2572" s="4">
        <f>Table1[[#This Row],[PRICEEACH]]*Table1[[#This Row],[QUANTITYORDERED]]</f>
        <v>2278.5300000000002</v>
      </c>
      <c r="F2572" s="1">
        <v>38302</v>
      </c>
      <c r="G2572" s="12" t="s">
        <v>2848</v>
      </c>
      <c r="H2572">
        <v>4</v>
      </c>
      <c r="I2572">
        <v>11</v>
      </c>
      <c r="J2572" s="3">
        <v>2004</v>
      </c>
      <c r="K2572" s="3" t="s">
        <v>2849</v>
      </c>
      <c r="L2572">
        <v>112</v>
      </c>
      <c r="M2572" t="s">
        <v>3229</v>
      </c>
      <c r="N2572" t="s">
        <v>2993</v>
      </c>
      <c r="O2572" s="10" t="s">
        <v>3352</v>
      </c>
      <c r="P2572" t="s">
        <v>3353</v>
      </c>
      <c r="Q2572" t="s">
        <v>2994</v>
      </c>
      <c r="R2572" t="s">
        <v>2995</v>
      </c>
      <c r="S2572" t="s">
        <v>2964</v>
      </c>
      <c r="T2572" t="s">
        <v>2996</v>
      </c>
      <c r="U2572" t="s">
        <v>2964</v>
      </c>
      <c r="V2572" t="s">
        <v>2997</v>
      </c>
      <c r="W2572" t="s">
        <v>2998</v>
      </c>
      <c r="X2572" t="s">
        <v>2857</v>
      </c>
    </row>
    <row r="2573" spans="1:24" hidden="1" x14ac:dyDescent="0.25">
      <c r="A2573">
        <v>10339</v>
      </c>
      <c r="B2573">
        <v>42</v>
      </c>
      <c r="C2573" s="2">
        <v>59.36</v>
      </c>
      <c r="D2573" s="3">
        <v>16</v>
      </c>
      <c r="E2573" s="4">
        <f>Table1[[#This Row],[PRICEEACH]]*Table1[[#This Row],[QUANTITYORDERED]]</f>
        <v>2493.12</v>
      </c>
      <c r="F2573" s="1">
        <v>38302</v>
      </c>
      <c r="G2573" s="12" t="s">
        <v>2848</v>
      </c>
      <c r="H2573">
        <v>4</v>
      </c>
      <c r="I2573">
        <v>11</v>
      </c>
      <c r="J2573" s="3">
        <v>2004</v>
      </c>
      <c r="K2573" s="3" t="s">
        <v>3468</v>
      </c>
      <c r="L2573">
        <v>83</v>
      </c>
      <c r="M2573" t="s">
        <v>3248</v>
      </c>
      <c r="N2573" t="s">
        <v>2993</v>
      </c>
      <c r="O2573" s="10" t="s">
        <v>3352</v>
      </c>
      <c r="P2573" t="s">
        <v>3353</v>
      </c>
      <c r="Q2573" t="s">
        <v>2994</v>
      </c>
      <c r="R2573" t="s">
        <v>2995</v>
      </c>
      <c r="S2573" t="s">
        <v>2964</v>
      </c>
      <c r="T2573" t="s">
        <v>2996</v>
      </c>
      <c r="U2573" t="s">
        <v>2964</v>
      </c>
      <c r="V2573" t="s">
        <v>2997</v>
      </c>
      <c r="W2573" t="s">
        <v>2998</v>
      </c>
      <c r="X2573" t="s">
        <v>2857</v>
      </c>
    </row>
    <row r="2574" spans="1:24" hidden="1" x14ac:dyDescent="0.25">
      <c r="A2574">
        <v>10339</v>
      </c>
      <c r="B2574">
        <v>27</v>
      </c>
      <c r="C2574" s="2">
        <v>100</v>
      </c>
      <c r="D2574" s="3">
        <v>2</v>
      </c>
      <c r="E2574" s="4">
        <f>Table1[[#This Row],[PRICEEACH]]*Table1[[#This Row],[QUANTITYORDERED]]</f>
        <v>2700</v>
      </c>
      <c r="F2574" s="1">
        <v>38302</v>
      </c>
      <c r="G2574" s="12" t="s">
        <v>2848</v>
      </c>
      <c r="H2574">
        <v>4</v>
      </c>
      <c r="I2574">
        <v>11</v>
      </c>
      <c r="J2574" s="3">
        <v>2004</v>
      </c>
      <c r="K2574" s="3" t="s">
        <v>3181</v>
      </c>
      <c r="L2574">
        <v>84</v>
      </c>
      <c r="M2574" t="s">
        <v>3201</v>
      </c>
      <c r="N2574" t="s">
        <v>2993</v>
      </c>
      <c r="O2574" s="10" t="s">
        <v>3352</v>
      </c>
      <c r="P2574" t="s">
        <v>3353</v>
      </c>
      <c r="Q2574" t="s">
        <v>2994</v>
      </c>
      <c r="R2574" t="s">
        <v>2995</v>
      </c>
      <c r="S2574" t="s">
        <v>2964</v>
      </c>
      <c r="T2574" t="s">
        <v>2996</v>
      </c>
      <c r="U2574" t="s">
        <v>2964</v>
      </c>
      <c r="V2574" t="s">
        <v>2997</v>
      </c>
      <c r="W2574" t="s">
        <v>2998</v>
      </c>
      <c r="X2574" t="s">
        <v>2857</v>
      </c>
    </row>
    <row r="2575" spans="1:24" hidden="1" x14ac:dyDescent="0.25">
      <c r="A2575">
        <v>10339</v>
      </c>
      <c r="B2575">
        <v>40</v>
      </c>
      <c r="C2575" s="2">
        <v>68.92</v>
      </c>
      <c r="D2575" s="3">
        <v>4</v>
      </c>
      <c r="E2575" s="4">
        <f>Table1[[#This Row],[PRICEEACH]]*Table1[[#This Row],[QUANTITYORDERED]]</f>
        <v>2756.8</v>
      </c>
      <c r="F2575" s="1">
        <v>38302</v>
      </c>
      <c r="G2575" s="12" t="s">
        <v>2848</v>
      </c>
      <c r="H2575">
        <v>4</v>
      </c>
      <c r="I2575">
        <v>11</v>
      </c>
      <c r="J2575" s="3">
        <v>2004</v>
      </c>
      <c r="K2575" s="3" t="s">
        <v>2849</v>
      </c>
      <c r="L2575">
        <v>118</v>
      </c>
      <c r="M2575" t="s">
        <v>3023</v>
      </c>
      <c r="N2575" t="s">
        <v>2993</v>
      </c>
      <c r="O2575" s="10" t="s">
        <v>3352</v>
      </c>
      <c r="P2575" t="s">
        <v>3353</v>
      </c>
      <c r="Q2575" t="s">
        <v>2994</v>
      </c>
      <c r="R2575" t="s">
        <v>2995</v>
      </c>
      <c r="S2575" t="s">
        <v>2964</v>
      </c>
      <c r="T2575" t="s">
        <v>2996</v>
      </c>
      <c r="U2575" t="s">
        <v>2964</v>
      </c>
      <c r="V2575" t="s">
        <v>2997</v>
      </c>
      <c r="W2575" t="s">
        <v>2998</v>
      </c>
      <c r="X2575" t="s">
        <v>2857</v>
      </c>
    </row>
    <row r="2576" spans="1:24" hidden="1" x14ac:dyDescent="0.25">
      <c r="A2576">
        <v>10339</v>
      </c>
      <c r="B2576">
        <v>29</v>
      </c>
      <c r="C2576" s="2">
        <v>99.69</v>
      </c>
      <c r="D2576" s="3">
        <v>14</v>
      </c>
      <c r="E2576" s="4">
        <f>Table1[[#This Row],[PRICEEACH]]*Table1[[#This Row],[QUANTITYORDERED]]</f>
        <v>2891.0099999999998</v>
      </c>
      <c r="F2576" s="1">
        <v>38302</v>
      </c>
      <c r="G2576" s="12" t="s">
        <v>2848</v>
      </c>
      <c r="H2576">
        <v>4</v>
      </c>
      <c r="I2576">
        <v>11</v>
      </c>
      <c r="J2576" s="3">
        <v>2004</v>
      </c>
      <c r="K2576" s="3" t="s">
        <v>3468</v>
      </c>
      <c r="L2576">
        <v>65</v>
      </c>
      <c r="M2576" t="s">
        <v>3246</v>
      </c>
      <c r="N2576" t="s">
        <v>2993</v>
      </c>
      <c r="O2576" s="10" t="s">
        <v>3352</v>
      </c>
      <c r="P2576" t="s">
        <v>3353</v>
      </c>
      <c r="Q2576" t="s">
        <v>2994</v>
      </c>
      <c r="R2576" t="s">
        <v>2995</v>
      </c>
      <c r="S2576" t="s">
        <v>2964</v>
      </c>
      <c r="T2576" t="s">
        <v>2996</v>
      </c>
      <c r="U2576" t="s">
        <v>2964</v>
      </c>
      <c r="V2576" t="s">
        <v>2997</v>
      </c>
      <c r="W2576" t="s">
        <v>2998</v>
      </c>
      <c r="X2576" t="s">
        <v>2857</v>
      </c>
    </row>
    <row r="2577" spans="1:24" hidden="1" x14ac:dyDescent="0.25">
      <c r="A2577">
        <v>10339</v>
      </c>
      <c r="B2577">
        <v>50</v>
      </c>
      <c r="C2577" s="2">
        <v>57.86</v>
      </c>
      <c r="D2577" s="3">
        <v>8</v>
      </c>
      <c r="E2577" s="4">
        <f>Table1[[#This Row],[PRICEEACH]]*Table1[[#This Row],[QUANTITYORDERED]]</f>
        <v>2893</v>
      </c>
      <c r="F2577" s="1">
        <v>38302</v>
      </c>
      <c r="G2577" s="12" t="s">
        <v>2848</v>
      </c>
      <c r="H2577">
        <v>4</v>
      </c>
      <c r="I2577">
        <v>11</v>
      </c>
      <c r="J2577" s="3">
        <v>2004</v>
      </c>
      <c r="K2577" s="3" t="s">
        <v>3181</v>
      </c>
      <c r="L2577">
        <v>74</v>
      </c>
      <c r="M2577" t="s">
        <v>3279</v>
      </c>
      <c r="N2577" t="s">
        <v>2993</v>
      </c>
      <c r="O2577" s="10" t="s">
        <v>3352</v>
      </c>
      <c r="P2577" t="s">
        <v>3353</v>
      </c>
      <c r="Q2577" t="s">
        <v>2994</v>
      </c>
      <c r="R2577" t="s">
        <v>2995</v>
      </c>
      <c r="S2577" t="s">
        <v>2964</v>
      </c>
      <c r="T2577" t="s">
        <v>2996</v>
      </c>
      <c r="U2577" t="s">
        <v>2964</v>
      </c>
      <c r="V2577" t="s">
        <v>2997</v>
      </c>
      <c r="W2577" t="s">
        <v>2998</v>
      </c>
      <c r="X2577" t="s">
        <v>2857</v>
      </c>
    </row>
    <row r="2578" spans="1:24" hidden="1" x14ac:dyDescent="0.25">
      <c r="A2578">
        <v>10339</v>
      </c>
      <c r="B2578">
        <v>39</v>
      </c>
      <c r="C2578" s="2">
        <v>76.67</v>
      </c>
      <c r="D2578" s="3">
        <v>3</v>
      </c>
      <c r="E2578" s="4">
        <f>Table1[[#This Row],[PRICEEACH]]*Table1[[#This Row],[QUANTITYORDERED]]</f>
        <v>2990.13</v>
      </c>
      <c r="F2578" s="1">
        <v>38302</v>
      </c>
      <c r="G2578" s="12" t="s">
        <v>2848</v>
      </c>
      <c r="H2578">
        <v>4</v>
      </c>
      <c r="I2578">
        <v>11</v>
      </c>
      <c r="J2578" s="3">
        <v>2004</v>
      </c>
      <c r="K2578" s="3" t="s">
        <v>2849</v>
      </c>
      <c r="L2578">
        <v>193</v>
      </c>
      <c r="M2578" t="s">
        <v>3034</v>
      </c>
      <c r="N2578" t="s">
        <v>2993</v>
      </c>
      <c r="O2578" s="10" t="s">
        <v>3352</v>
      </c>
      <c r="P2578" t="s">
        <v>3353</v>
      </c>
      <c r="Q2578" t="s">
        <v>2994</v>
      </c>
      <c r="R2578" t="s">
        <v>2995</v>
      </c>
      <c r="S2578" t="s">
        <v>2964</v>
      </c>
      <c r="T2578" t="s">
        <v>2996</v>
      </c>
      <c r="U2578" t="s">
        <v>2964</v>
      </c>
      <c r="V2578" t="s">
        <v>2997</v>
      </c>
      <c r="W2578" t="s">
        <v>2998</v>
      </c>
      <c r="X2578" t="s">
        <v>2857</v>
      </c>
    </row>
    <row r="2579" spans="1:24" hidden="1" x14ac:dyDescent="0.25">
      <c r="A2579">
        <v>10339</v>
      </c>
      <c r="B2579">
        <v>50</v>
      </c>
      <c r="C2579" s="2">
        <v>74.349999999999994</v>
      </c>
      <c r="D2579" s="3">
        <v>9</v>
      </c>
      <c r="E2579" s="4">
        <f>Table1[[#This Row],[PRICEEACH]]*Table1[[#This Row],[QUANTITYORDERED]]</f>
        <v>3717.4999999999995</v>
      </c>
      <c r="F2579" s="1">
        <v>38302</v>
      </c>
      <c r="G2579" s="12" t="s">
        <v>2848</v>
      </c>
      <c r="H2579">
        <v>4</v>
      </c>
      <c r="I2579">
        <v>11</v>
      </c>
      <c r="J2579" s="3">
        <v>2004</v>
      </c>
      <c r="K2579" s="3" t="s">
        <v>3207</v>
      </c>
      <c r="L2579">
        <v>72</v>
      </c>
      <c r="M2579" t="s">
        <v>3273</v>
      </c>
      <c r="N2579" t="s">
        <v>2993</v>
      </c>
      <c r="O2579" s="10" t="s">
        <v>3352</v>
      </c>
      <c r="P2579" t="s">
        <v>3353</v>
      </c>
      <c r="Q2579" t="s">
        <v>2994</v>
      </c>
      <c r="R2579" t="s">
        <v>2995</v>
      </c>
      <c r="S2579" t="s">
        <v>2964</v>
      </c>
      <c r="T2579" t="s">
        <v>2996</v>
      </c>
      <c r="U2579" t="s">
        <v>2964</v>
      </c>
      <c r="V2579" t="s">
        <v>2997</v>
      </c>
      <c r="W2579" t="s">
        <v>2998</v>
      </c>
      <c r="X2579" t="s">
        <v>2867</v>
      </c>
    </row>
    <row r="2580" spans="1:24" hidden="1" x14ac:dyDescent="0.25">
      <c r="A2580">
        <v>10339</v>
      </c>
      <c r="B2580">
        <v>55</v>
      </c>
      <c r="C2580" s="2">
        <v>71.25</v>
      </c>
      <c r="D2580" s="3">
        <v>15</v>
      </c>
      <c r="E2580" s="4">
        <f>Table1[[#This Row],[PRICEEACH]]*Table1[[#This Row],[QUANTITYORDERED]]</f>
        <v>3918.75</v>
      </c>
      <c r="F2580" s="1">
        <v>38302</v>
      </c>
      <c r="G2580" s="12" t="s">
        <v>2848</v>
      </c>
      <c r="H2580">
        <v>4</v>
      </c>
      <c r="I2580">
        <v>11</v>
      </c>
      <c r="J2580" s="3">
        <v>2004</v>
      </c>
      <c r="K2580" s="3" t="s">
        <v>3207</v>
      </c>
      <c r="L2580">
        <v>90</v>
      </c>
      <c r="M2580" t="s">
        <v>3271</v>
      </c>
      <c r="N2580" t="s">
        <v>2993</v>
      </c>
      <c r="O2580" s="10" t="s">
        <v>3352</v>
      </c>
      <c r="P2580" t="s">
        <v>3353</v>
      </c>
      <c r="Q2580" t="s">
        <v>2994</v>
      </c>
      <c r="R2580" t="s">
        <v>2995</v>
      </c>
      <c r="S2580" t="s">
        <v>2964</v>
      </c>
      <c r="T2580" t="s">
        <v>2996</v>
      </c>
      <c r="U2580" t="s">
        <v>2964</v>
      </c>
      <c r="V2580" t="s">
        <v>2997</v>
      </c>
      <c r="W2580" t="s">
        <v>2998</v>
      </c>
      <c r="X2580" t="s">
        <v>2867</v>
      </c>
    </row>
    <row r="2581" spans="1:24" hidden="1" x14ac:dyDescent="0.25">
      <c r="A2581">
        <v>10339</v>
      </c>
      <c r="B2581">
        <v>45</v>
      </c>
      <c r="C2581" s="2">
        <v>96.92</v>
      </c>
      <c r="D2581" s="3">
        <v>11</v>
      </c>
      <c r="E2581" s="4">
        <f>Table1[[#This Row],[PRICEEACH]]*Table1[[#This Row],[QUANTITYORDERED]]</f>
        <v>4361.3999999999996</v>
      </c>
      <c r="F2581" s="1">
        <v>38302</v>
      </c>
      <c r="G2581" s="12" t="s">
        <v>2848</v>
      </c>
      <c r="H2581">
        <v>4</v>
      </c>
      <c r="I2581">
        <v>11</v>
      </c>
      <c r="J2581" s="3">
        <v>2004</v>
      </c>
      <c r="K2581" s="3" t="s">
        <v>3181</v>
      </c>
      <c r="L2581">
        <v>68</v>
      </c>
      <c r="M2581" t="s">
        <v>3250</v>
      </c>
      <c r="N2581" t="s">
        <v>2993</v>
      </c>
      <c r="O2581" s="10" t="s">
        <v>3352</v>
      </c>
      <c r="P2581" t="s">
        <v>3353</v>
      </c>
      <c r="Q2581" t="s">
        <v>2994</v>
      </c>
      <c r="R2581" t="s">
        <v>2995</v>
      </c>
      <c r="S2581" t="s">
        <v>2964</v>
      </c>
      <c r="T2581" t="s">
        <v>2996</v>
      </c>
      <c r="U2581" t="s">
        <v>2964</v>
      </c>
      <c r="V2581" t="s">
        <v>2997</v>
      </c>
      <c r="W2581" t="s">
        <v>2998</v>
      </c>
      <c r="X2581" t="s">
        <v>2867</v>
      </c>
    </row>
    <row r="2582" spans="1:24" hidden="1" x14ac:dyDescent="0.25">
      <c r="A2582">
        <v>10339</v>
      </c>
      <c r="B2582">
        <v>55</v>
      </c>
      <c r="C2582" s="2">
        <v>100</v>
      </c>
      <c r="D2582" s="3">
        <v>12</v>
      </c>
      <c r="E2582" s="4">
        <f>Table1[[#This Row],[PRICEEACH]]*Table1[[#This Row],[QUANTITYORDERED]]</f>
        <v>5500</v>
      </c>
      <c r="F2582" s="1">
        <v>38302</v>
      </c>
      <c r="G2582" s="12" t="s">
        <v>2848</v>
      </c>
      <c r="H2582">
        <v>4</v>
      </c>
      <c r="I2582">
        <v>11</v>
      </c>
      <c r="J2582" s="3">
        <v>2004</v>
      </c>
      <c r="K2582" s="3" t="s">
        <v>3181</v>
      </c>
      <c r="L2582">
        <v>68</v>
      </c>
      <c r="M2582" t="s">
        <v>3240</v>
      </c>
      <c r="N2582" t="s">
        <v>2993</v>
      </c>
      <c r="O2582" s="10" t="s">
        <v>3352</v>
      </c>
      <c r="P2582" t="s">
        <v>3353</v>
      </c>
      <c r="Q2582" t="s">
        <v>2994</v>
      </c>
      <c r="R2582" t="s">
        <v>2995</v>
      </c>
      <c r="S2582" t="s">
        <v>2964</v>
      </c>
      <c r="T2582" t="s">
        <v>2996</v>
      </c>
      <c r="U2582" t="s">
        <v>2964</v>
      </c>
      <c r="V2582" t="s">
        <v>2997</v>
      </c>
      <c r="W2582" t="s">
        <v>2998</v>
      </c>
      <c r="X2582" t="s">
        <v>2867</v>
      </c>
    </row>
    <row r="2583" spans="1:24" hidden="1" x14ac:dyDescent="0.25">
      <c r="A2583">
        <v>10339</v>
      </c>
      <c r="B2583">
        <v>55</v>
      </c>
      <c r="C2583" s="2">
        <v>100</v>
      </c>
      <c r="D2583" s="3">
        <v>13</v>
      </c>
      <c r="E2583" s="4">
        <f>Table1[[#This Row],[PRICEEACH]]*Table1[[#This Row],[QUANTITYORDERED]]</f>
        <v>5500</v>
      </c>
      <c r="F2583" s="1">
        <v>38302</v>
      </c>
      <c r="G2583" s="12" t="s">
        <v>2848</v>
      </c>
      <c r="H2583">
        <v>4</v>
      </c>
      <c r="I2583">
        <v>11</v>
      </c>
      <c r="J2583" s="3">
        <v>2004</v>
      </c>
      <c r="K2583" s="3" t="s">
        <v>3468</v>
      </c>
      <c r="L2583">
        <v>88</v>
      </c>
      <c r="M2583" t="s">
        <v>3243</v>
      </c>
      <c r="N2583" t="s">
        <v>2993</v>
      </c>
      <c r="O2583" s="10" t="s">
        <v>3352</v>
      </c>
      <c r="P2583" t="s">
        <v>3353</v>
      </c>
      <c r="Q2583" t="s">
        <v>2994</v>
      </c>
      <c r="R2583" t="s">
        <v>2995</v>
      </c>
      <c r="S2583" t="s">
        <v>2964</v>
      </c>
      <c r="T2583" t="s">
        <v>2996</v>
      </c>
      <c r="U2583" t="s">
        <v>2964</v>
      </c>
      <c r="V2583" t="s">
        <v>2997</v>
      </c>
      <c r="W2583" t="s">
        <v>2998</v>
      </c>
      <c r="X2583" t="s">
        <v>2931</v>
      </c>
    </row>
    <row r="2584" spans="1:24" hidden="1" x14ac:dyDescent="0.25">
      <c r="A2584">
        <v>10340</v>
      </c>
      <c r="B2584">
        <v>40</v>
      </c>
      <c r="C2584" s="2">
        <v>50.62</v>
      </c>
      <c r="D2584" s="3">
        <v>4</v>
      </c>
      <c r="E2584" s="4">
        <f>Table1[[#This Row],[PRICEEACH]]*Table1[[#This Row],[QUANTITYORDERED]]</f>
        <v>2024.8</v>
      </c>
      <c r="F2584" s="1">
        <v>38302</v>
      </c>
      <c r="G2584" s="12" t="s">
        <v>2848</v>
      </c>
      <c r="H2584">
        <v>4</v>
      </c>
      <c r="I2584">
        <v>11</v>
      </c>
      <c r="J2584" s="3">
        <v>2004</v>
      </c>
      <c r="K2584" s="3" t="s">
        <v>3468</v>
      </c>
      <c r="L2584">
        <v>43</v>
      </c>
      <c r="M2584" t="s">
        <v>3264</v>
      </c>
      <c r="N2584" t="s">
        <v>3397</v>
      </c>
      <c r="O2584" s="10" t="s">
        <v>3398</v>
      </c>
      <c r="P2584" t="s">
        <v>3052</v>
      </c>
      <c r="Q2584" t="s">
        <v>3053</v>
      </c>
      <c r="R2584" t="s">
        <v>3481</v>
      </c>
      <c r="S2584" t="s">
        <v>2948</v>
      </c>
      <c r="T2584">
        <v>8022</v>
      </c>
      <c r="U2584" t="s">
        <v>2861</v>
      </c>
      <c r="V2584" t="s">
        <v>3054</v>
      </c>
      <c r="W2584" t="s">
        <v>3055</v>
      </c>
      <c r="X2584" t="s">
        <v>2857</v>
      </c>
    </row>
    <row r="2585" spans="1:24" hidden="1" x14ac:dyDescent="0.25">
      <c r="A2585">
        <v>10340</v>
      </c>
      <c r="B2585">
        <v>39</v>
      </c>
      <c r="C2585" s="2">
        <v>59.16</v>
      </c>
      <c r="D2585" s="3">
        <v>3</v>
      </c>
      <c r="E2585" s="4">
        <f>Table1[[#This Row],[PRICEEACH]]*Table1[[#This Row],[QUANTITYORDERED]]</f>
        <v>2307.2399999999998</v>
      </c>
      <c r="F2585" s="1">
        <v>38302</v>
      </c>
      <c r="G2585" s="12" t="s">
        <v>2848</v>
      </c>
      <c r="H2585">
        <v>4</v>
      </c>
      <c r="I2585">
        <v>11</v>
      </c>
      <c r="J2585" s="3">
        <v>2004</v>
      </c>
      <c r="K2585" s="3" t="s">
        <v>3468</v>
      </c>
      <c r="L2585">
        <v>68</v>
      </c>
      <c r="M2585" t="s">
        <v>3262</v>
      </c>
      <c r="N2585" t="s">
        <v>3397</v>
      </c>
      <c r="O2585" s="10" t="s">
        <v>3398</v>
      </c>
      <c r="P2585" t="s">
        <v>3052</v>
      </c>
      <c r="Q2585" t="s">
        <v>3053</v>
      </c>
      <c r="R2585" t="s">
        <v>3481</v>
      </c>
      <c r="S2585" t="s">
        <v>2948</v>
      </c>
      <c r="T2585">
        <v>8022</v>
      </c>
      <c r="U2585" t="s">
        <v>2861</v>
      </c>
      <c r="V2585" t="s">
        <v>3054</v>
      </c>
      <c r="W2585" t="s">
        <v>3055</v>
      </c>
      <c r="X2585" t="s">
        <v>2857</v>
      </c>
    </row>
    <row r="2586" spans="1:24" hidden="1" x14ac:dyDescent="0.25">
      <c r="A2586">
        <v>10340</v>
      </c>
      <c r="B2586">
        <v>30</v>
      </c>
      <c r="C2586" s="2">
        <v>88.6</v>
      </c>
      <c r="D2586" s="3">
        <v>5</v>
      </c>
      <c r="E2586" s="4">
        <f>Table1[[#This Row],[PRICEEACH]]*Table1[[#This Row],[QUANTITYORDERED]]</f>
        <v>2658</v>
      </c>
      <c r="F2586" s="1">
        <v>38302</v>
      </c>
      <c r="G2586" s="12" t="s">
        <v>2848</v>
      </c>
      <c r="H2586">
        <v>4</v>
      </c>
      <c r="I2586">
        <v>11</v>
      </c>
      <c r="J2586" s="3">
        <v>2004</v>
      </c>
      <c r="K2586" s="3" t="s">
        <v>3181</v>
      </c>
      <c r="L2586">
        <v>91</v>
      </c>
      <c r="M2586" t="s">
        <v>3269</v>
      </c>
      <c r="N2586" t="s">
        <v>3397</v>
      </c>
      <c r="O2586" s="10" t="s">
        <v>3398</v>
      </c>
      <c r="P2586" t="s">
        <v>3052</v>
      </c>
      <c r="Q2586" t="s">
        <v>3053</v>
      </c>
      <c r="R2586" t="s">
        <v>3481</v>
      </c>
      <c r="S2586" t="s">
        <v>2948</v>
      </c>
      <c r="T2586">
        <v>8022</v>
      </c>
      <c r="U2586" t="s">
        <v>2861</v>
      </c>
      <c r="V2586" t="s">
        <v>3054</v>
      </c>
      <c r="W2586" t="s">
        <v>3055</v>
      </c>
      <c r="X2586" t="s">
        <v>2857</v>
      </c>
    </row>
    <row r="2587" spans="1:24" hidden="1" x14ac:dyDescent="0.25">
      <c r="A2587">
        <v>10340</v>
      </c>
      <c r="B2587">
        <v>29</v>
      </c>
      <c r="C2587" s="2">
        <v>100</v>
      </c>
      <c r="D2587" s="3">
        <v>6</v>
      </c>
      <c r="E2587" s="4">
        <f>Table1[[#This Row],[PRICEEACH]]*Table1[[#This Row],[QUANTITYORDERED]]</f>
        <v>2900</v>
      </c>
      <c r="F2587" s="1">
        <v>38302</v>
      </c>
      <c r="G2587" s="12" t="s">
        <v>2848</v>
      </c>
      <c r="H2587">
        <v>4</v>
      </c>
      <c r="I2587">
        <v>11</v>
      </c>
      <c r="J2587" s="3">
        <v>2004</v>
      </c>
      <c r="K2587" s="3" t="s">
        <v>3181</v>
      </c>
      <c r="L2587">
        <v>118</v>
      </c>
      <c r="M2587" t="s">
        <v>3275</v>
      </c>
      <c r="N2587" t="s">
        <v>3397</v>
      </c>
      <c r="O2587" s="10" t="s">
        <v>3398</v>
      </c>
      <c r="P2587" t="s">
        <v>3052</v>
      </c>
      <c r="Q2587" t="s">
        <v>3053</v>
      </c>
      <c r="R2587" t="s">
        <v>3481</v>
      </c>
      <c r="S2587" t="s">
        <v>2948</v>
      </c>
      <c r="T2587">
        <v>8022</v>
      </c>
      <c r="U2587" t="s">
        <v>2861</v>
      </c>
      <c r="V2587" t="s">
        <v>3054</v>
      </c>
      <c r="W2587" t="s">
        <v>3055</v>
      </c>
      <c r="X2587" t="s">
        <v>2867</v>
      </c>
    </row>
    <row r="2588" spans="1:24" hidden="1" x14ac:dyDescent="0.25">
      <c r="A2588">
        <v>10340</v>
      </c>
      <c r="B2588">
        <v>40</v>
      </c>
      <c r="C2588" s="2">
        <v>84.77</v>
      </c>
      <c r="D2588" s="3">
        <v>1</v>
      </c>
      <c r="E2588" s="4">
        <f>Table1[[#This Row],[PRICEEACH]]*Table1[[#This Row],[QUANTITYORDERED]]</f>
        <v>3390.7999999999997</v>
      </c>
      <c r="F2588" s="1">
        <v>38302</v>
      </c>
      <c r="G2588" s="12" t="s">
        <v>2848</v>
      </c>
      <c r="H2588">
        <v>4</v>
      </c>
      <c r="I2588">
        <v>11</v>
      </c>
      <c r="J2588" s="3">
        <v>2004</v>
      </c>
      <c r="K2588" s="3" t="s">
        <v>3181</v>
      </c>
      <c r="L2588">
        <v>72</v>
      </c>
      <c r="M2588" t="s">
        <v>3254</v>
      </c>
      <c r="N2588" t="s">
        <v>3397</v>
      </c>
      <c r="O2588" s="10" t="s">
        <v>3398</v>
      </c>
      <c r="P2588" t="s">
        <v>3052</v>
      </c>
      <c r="Q2588" t="s">
        <v>3053</v>
      </c>
      <c r="R2588" t="s">
        <v>3481</v>
      </c>
      <c r="S2588" t="s">
        <v>2948</v>
      </c>
      <c r="T2588">
        <v>8022</v>
      </c>
      <c r="U2588" t="s">
        <v>2861</v>
      </c>
      <c r="V2588" t="s">
        <v>3054</v>
      </c>
      <c r="W2588" t="s">
        <v>3055</v>
      </c>
      <c r="X2588" t="s">
        <v>2867</v>
      </c>
    </row>
    <row r="2589" spans="1:24" hidden="1" x14ac:dyDescent="0.25">
      <c r="A2589">
        <v>10340</v>
      </c>
      <c r="B2589">
        <v>55</v>
      </c>
      <c r="C2589" s="2">
        <v>79.98</v>
      </c>
      <c r="D2589" s="3">
        <v>8</v>
      </c>
      <c r="E2589" s="4">
        <f>Table1[[#This Row],[PRICEEACH]]*Table1[[#This Row],[QUANTITYORDERED]]</f>
        <v>4398.9000000000005</v>
      </c>
      <c r="F2589" s="1">
        <v>38302</v>
      </c>
      <c r="G2589" s="12" t="s">
        <v>2848</v>
      </c>
      <c r="H2589">
        <v>4</v>
      </c>
      <c r="I2589">
        <v>11</v>
      </c>
      <c r="J2589" s="3">
        <v>2004</v>
      </c>
      <c r="K2589" s="3" t="s">
        <v>2849</v>
      </c>
      <c r="L2589">
        <v>76</v>
      </c>
      <c r="M2589" t="s">
        <v>3233</v>
      </c>
      <c r="N2589" t="s">
        <v>3397</v>
      </c>
      <c r="O2589" s="10" t="s">
        <v>3398</v>
      </c>
      <c r="P2589" t="s">
        <v>3052</v>
      </c>
      <c r="Q2589" t="s">
        <v>3053</v>
      </c>
      <c r="R2589" t="s">
        <v>3481</v>
      </c>
      <c r="S2589" t="s">
        <v>2948</v>
      </c>
      <c r="T2589">
        <v>8022</v>
      </c>
      <c r="U2589" t="s">
        <v>2861</v>
      </c>
      <c r="V2589" t="s">
        <v>3054</v>
      </c>
      <c r="W2589" t="s">
        <v>3055</v>
      </c>
      <c r="X2589" t="s">
        <v>2867</v>
      </c>
    </row>
    <row r="2590" spans="1:24" hidden="1" x14ac:dyDescent="0.25">
      <c r="A2590">
        <v>10340</v>
      </c>
      <c r="B2590">
        <v>55</v>
      </c>
      <c r="C2590" s="2">
        <v>87.75</v>
      </c>
      <c r="D2590" s="3">
        <v>7</v>
      </c>
      <c r="E2590" s="4">
        <f>Table1[[#This Row],[PRICEEACH]]*Table1[[#This Row],[QUANTITYORDERED]]</f>
        <v>4826.25</v>
      </c>
      <c r="F2590" s="1">
        <v>38302</v>
      </c>
      <c r="G2590" s="12" t="s">
        <v>2848</v>
      </c>
      <c r="H2590">
        <v>4</v>
      </c>
      <c r="I2590">
        <v>11</v>
      </c>
      <c r="J2590" s="3">
        <v>2004</v>
      </c>
      <c r="K2590" s="3" t="s">
        <v>3181</v>
      </c>
      <c r="L2590">
        <v>99</v>
      </c>
      <c r="M2590" t="s">
        <v>3272</v>
      </c>
      <c r="N2590" t="s">
        <v>3397</v>
      </c>
      <c r="O2590" s="10" t="s">
        <v>3398</v>
      </c>
      <c r="P2590" t="s">
        <v>3052</v>
      </c>
      <c r="Q2590" t="s">
        <v>3053</v>
      </c>
      <c r="R2590" t="s">
        <v>3481</v>
      </c>
      <c r="S2590" t="s">
        <v>2948</v>
      </c>
      <c r="T2590">
        <v>8022</v>
      </c>
      <c r="U2590" t="s">
        <v>2861</v>
      </c>
      <c r="V2590" t="s">
        <v>3054</v>
      </c>
      <c r="W2590" t="s">
        <v>3055</v>
      </c>
      <c r="X2590" t="s">
        <v>2867</v>
      </c>
    </row>
    <row r="2591" spans="1:24" hidden="1" x14ac:dyDescent="0.25">
      <c r="A2591">
        <v>10340</v>
      </c>
      <c r="B2591">
        <v>55</v>
      </c>
      <c r="C2591" s="2">
        <v>100</v>
      </c>
      <c r="D2591" s="3">
        <v>2</v>
      </c>
      <c r="E2591" s="4">
        <f>Table1[[#This Row],[PRICEEACH]]*Table1[[#This Row],[QUANTITYORDERED]]</f>
        <v>5500</v>
      </c>
      <c r="F2591" s="1">
        <v>38302</v>
      </c>
      <c r="G2591" s="12" t="s">
        <v>2848</v>
      </c>
      <c r="H2591">
        <v>4</v>
      </c>
      <c r="I2591">
        <v>11</v>
      </c>
      <c r="J2591" s="3">
        <v>2004</v>
      </c>
      <c r="K2591" s="3" t="s">
        <v>2849</v>
      </c>
      <c r="L2591">
        <v>99</v>
      </c>
      <c r="M2591" t="s">
        <v>3257</v>
      </c>
      <c r="N2591" t="s">
        <v>3397</v>
      </c>
      <c r="O2591" s="10" t="s">
        <v>3398</v>
      </c>
      <c r="P2591" t="s">
        <v>3052</v>
      </c>
      <c r="Q2591" t="s">
        <v>3053</v>
      </c>
      <c r="R2591" t="s">
        <v>3481</v>
      </c>
      <c r="S2591" t="s">
        <v>2948</v>
      </c>
      <c r="T2591">
        <v>8022</v>
      </c>
      <c r="U2591" t="s">
        <v>2861</v>
      </c>
      <c r="V2591" t="s">
        <v>3054</v>
      </c>
      <c r="W2591" t="s">
        <v>3055</v>
      </c>
      <c r="X2591" t="s">
        <v>2867</v>
      </c>
    </row>
    <row r="2592" spans="1:24" hidden="1" x14ac:dyDescent="0.25">
      <c r="A2592">
        <v>10341</v>
      </c>
      <c r="B2592">
        <v>31</v>
      </c>
      <c r="C2592" s="2">
        <v>71.02</v>
      </c>
      <c r="D2592" s="3">
        <v>4</v>
      </c>
      <c r="E2592" s="4">
        <f>Table1[[#This Row],[PRICEEACH]]*Table1[[#This Row],[QUANTITYORDERED]]</f>
        <v>2201.62</v>
      </c>
      <c r="F2592" s="1">
        <v>38302</v>
      </c>
      <c r="G2592" s="12" t="s">
        <v>2848</v>
      </c>
      <c r="H2592">
        <v>4</v>
      </c>
      <c r="I2592">
        <v>11</v>
      </c>
      <c r="J2592" s="3">
        <v>2004</v>
      </c>
      <c r="K2592" s="3" t="s">
        <v>2849</v>
      </c>
      <c r="L2592">
        <v>102</v>
      </c>
      <c r="M2592" t="s">
        <v>3263</v>
      </c>
      <c r="N2592" t="s">
        <v>3320</v>
      </c>
      <c r="O2592" s="10" t="s">
        <v>2927</v>
      </c>
      <c r="P2592" t="s">
        <v>3321</v>
      </c>
      <c r="Q2592" t="s">
        <v>2926</v>
      </c>
      <c r="R2592" t="s">
        <v>2926</v>
      </c>
      <c r="S2592" t="s">
        <v>2928</v>
      </c>
      <c r="T2592">
        <v>5020</v>
      </c>
      <c r="U2592" t="s">
        <v>2861</v>
      </c>
      <c r="V2592" t="s">
        <v>2929</v>
      </c>
      <c r="W2592" t="s">
        <v>2930</v>
      </c>
      <c r="X2592" t="s">
        <v>2857</v>
      </c>
    </row>
    <row r="2593" spans="1:24" hidden="1" x14ac:dyDescent="0.25">
      <c r="A2593">
        <v>10341</v>
      </c>
      <c r="B2593">
        <v>32</v>
      </c>
      <c r="C2593" s="2">
        <v>100</v>
      </c>
      <c r="D2593" s="3">
        <v>6</v>
      </c>
      <c r="E2593" s="4">
        <f>Table1[[#This Row],[PRICEEACH]]*Table1[[#This Row],[QUANTITYORDERED]]</f>
        <v>3200</v>
      </c>
      <c r="F2593" s="1">
        <v>38302</v>
      </c>
      <c r="G2593" s="12" t="s">
        <v>2848</v>
      </c>
      <c r="H2593">
        <v>4</v>
      </c>
      <c r="I2593">
        <v>11</v>
      </c>
      <c r="J2593" s="3">
        <v>2004</v>
      </c>
      <c r="K2593" s="3" t="s">
        <v>2849</v>
      </c>
      <c r="L2593">
        <v>69</v>
      </c>
      <c r="M2593" t="s">
        <v>3237</v>
      </c>
      <c r="N2593" t="s">
        <v>3320</v>
      </c>
      <c r="O2593" s="10" t="s">
        <v>2927</v>
      </c>
      <c r="P2593" t="s">
        <v>3321</v>
      </c>
      <c r="Q2593" t="s">
        <v>2926</v>
      </c>
      <c r="R2593" t="s">
        <v>2926</v>
      </c>
      <c r="S2593" t="s">
        <v>2928</v>
      </c>
      <c r="T2593">
        <v>5020</v>
      </c>
      <c r="U2593" t="s">
        <v>2861</v>
      </c>
      <c r="V2593" t="s">
        <v>2929</v>
      </c>
      <c r="W2593" t="s">
        <v>2930</v>
      </c>
      <c r="X2593" t="s">
        <v>2867</v>
      </c>
    </row>
    <row r="2594" spans="1:24" hidden="1" x14ac:dyDescent="0.25">
      <c r="A2594">
        <v>10341</v>
      </c>
      <c r="B2594">
        <v>36</v>
      </c>
      <c r="C2594" s="2">
        <v>93.56</v>
      </c>
      <c r="D2594" s="3">
        <v>10</v>
      </c>
      <c r="E2594" s="4">
        <f>Table1[[#This Row],[PRICEEACH]]*Table1[[#This Row],[QUANTITYORDERED]]</f>
        <v>3368.16</v>
      </c>
      <c r="F2594" s="1">
        <v>38302</v>
      </c>
      <c r="G2594" s="12" t="s">
        <v>2848</v>
      </c>
      <c r="H2594">
        <v>4</v>
      </c>
      <c r="I2594">
        <v>11</v>
      </c>
      <c r="J2594" s="3">
        <v>2004</v>
      </c>
      <c r="K2594" s="3" t="s">
        <v>3331</v>
      </c>
      <c r="L2594">
        <v>79</v>
      </c>
      <c r="M2594" t="s">
        <v>3149</v>
      </c>
      <c r="N2594" t="s">
        <v>3320</v>
      </c>
      <c r="O2594" s="10" t="s">
        <v>2927</v>
      </c>
      <c r="P2594" t="s">
        <v>3321</v>
      </c>
      <c r="Q2594" t="s">
        <v>2926</v>
      </c>
      <c r="R2594" t="s">
        <v>2926</v>
      </c>
      <c r="S2594" t="s">
        <v>2928</v>
      </c>
      <c r="T2594">
        <v>5020</v>
      </c>
      <c r="U2594" t="s">
        <v>2861</v>
      </c>
      <c r="V2594" t="s">
        <v>2929</v>
      </c>
      <c r="W2594" t="s">
        <v>2930</v>
      </c>
      <c r="X2594" t="s">
        <v>2867</v>
      </c>
    </row>
    <row r="2595" spans="1:24" hidden="1" x14ac:dyDescent="0.25">
      <c r="A2595">
        <v>10341</v>
      </c>
      <c r="B2595">
        <v>34</v>
      </c>
      <c r="C2595" s="2">
        <v>100</v>
      </c>
      <c r="D2595" s="3">
        <v>5</v>
      </c>
      <c r="E2595" s="4">
        <f>Table1[[#This Row],[PRICEEACH]]*Table1[[#This Row],[QUANTITYORDERED]]</f>
        <v>3400</v>
      </c>
      <c r="F2595" s="1">
        <v>38302</v>
      </c>
      <c r="G2595" s="12" t="s">
        <v>2848</v>
      </c>
      <c r="H2595">
        <v>4</v>
      </c>
      <c r="I2595">
        <v>11</v>
      </c>
      <c r="J2595" s="3">
        <v>2004</v>
      </c>
      <c r="K2595" s="3" t="s">
        <v>3181</v>
      </c>
      <c r="L2595">
        <v>80</v>
      </c>
      <c r="M2595" t="s">
        <v>3276</v>
      </c>
      <c r="N2595" t="s">
        <v>3320</v>
      </c>
      <c r="O2595" s="10" t="s">
        <v>2927</v>
      </c>
      <c r="P2595" t="s">
        <v>3321</v>
      </c>
      <c r="Q2595" t="s">
        <v>2926</v>
      </c>
      <c r="R2595" t="s">
        <v>2926</v>
      </c>
      <c r="S2595" t="s">
        <v>2928</v>
      </c>
      <c r="T2595">
        <v>5020</v>
      </c>
      <c r="U2595" t="s">
        <v>2861</v>
      </c>
      <c r="V2595" t="s">
        <v>2929</v>
      </c>
      <c r="W2595" t="s">
        <v>2930</v>
      </c>
      <c r="X2595" t="s">
        <v>2867</v>
      </c>
    </row>
    <row r="2596" spans="1:24" hidden="1" x14ac:dyDescent="0.25">
      <c r="A2596">
        <v>10341</v>
      </c>
      <c r="B2596">
        <v>45</v>
      </c>
      <c r="C2596" s="2">
        <v>79.650000000000006</v>
      </c>
      <c r="D2596" s="3">
        <v>2</v>
      </c>
      <c r="E2596" s="4">
        <f>Table1[[#This Row],[PRICEEACH]]*Table1[[#This Row],[QUANTITYORDERED]]</f>
        <v>3584.2500000000005</v>
      </c>
      <c r="F2596" s="1">
        <v>38302</v>
      </c>
      <c r="G2596" s="12" t="s">
        <v>2848</v>
      </c>
      <c r="H2596">
        <v>4</v>
      </c>
      <c r="I2596">
        <v>11</v>
      </c>
      <c r="J2596" s="3">
        <v>2004</v>
      </c>
      <c r="K2596" s="3" t="s">
        <v>3331</v>
      </c>
      <c r="L2596">
        <v>194</v>
      </c>
      <c r="M2596" t="s">
        <v>3092</v>
      </c>
      <c r="N2596" t="s">
        <v>3320</v>
      </c>
      <c r="O2596" s="10" t="s">
        <v>2927</v>
      </c>
      <c r="P2596" t="s">
        <v>3321</v>
      </c>
      <c r="Q2596" t="s">
        <v>2926</v>
      </c>
      <c r="R2596" t="s">
        <v>2926</v>
      </c>
      <c r="S2596" t="s">
        <v>2928</v>
      </c>
      <c r="T2596">
        <v>5020</v>
      </c>
      <c r="U2596" t="s">
        <v>2861</v>
      </c>
      <c r="V2596" t="s">
        <v>2929</v>
      </c>
      <c r="W2596" t="s">
        <v>2930</v>
      </c>
      <c r="X2596" t="s">
        <v>2867</v>
      </c>
    </row>
    <row r="2597" spans="1:24" hidden="1" x14ac:dyDescent="0.25">
      <c r="A2597">
        <v>10341</v>
      </c>
      <c r="B2597">
        <v>38</v>
      </c>
      <c r="C2597" s="2">
        <v>100</v>
      </c>
      <c r="D2597" s="3">
        <v>3</v>
      </c>
      <c r="E2597" s="4">
        <f>Table1[[#This Row],[PRICEEACH]]*Table1[[#This Row],[QUANTITYORDERED]]</f>
        <v>3800</v>
      </c>
      <c r="F2597" s="1">
        <v>38302</v>
      </c>
      <c r="G2597" s="12" t="s">
        <v>2848</v>
      </c>
      <c r="H2597">
        <v>4</v>
      </c>
      <c r="I2597">
        <v>11</v>
      </c>
      <c r="J2597" s="3">
        <v>2004</v>
      </c>
      <c r="K2597" s="3" t="s">
        <v>2849</v>
      </c>
      <c r="L2597">
        <v>81</v>
      </c>
      <c r="M2597" t="s">
        <v>3267</v>
      </c>
      <c r="N2597" t="s">
        <v>3320</v>
      </c>
      <c r="O2597" s="10" t="s">
        <v>2927</v>
      </c>
      <c r="P2597" t="s">
        <v>3321</v>
      </c>
      <c r="Q2597" t="s">
        <v>2926</v>
      </c>
      <c r="R2597" t="s">
        <v>2926</v>
      </c>
      <c r="S2597" t="s">
        <v>2928</v>
      </c>
      <c r="T2597">
        <v>5020</v>
      </c>
      <c r="U2597" t="s">
        <v>2861</v>
      </c>
      <c r="V2597" t="s">
        <v>2929</v>
      </c>
      <c r="W2597" t="s">
        <v>2930</v>
      </c>
      <c r="X2597" t="s">
        <v>2867</v>
      </c>
    </row>
    <row r="2598" spans="1:24" hidden="1" x14ac:dyDescent="0.25">
      <c r="A2598">
        <v>10341</v>
      </c>
      <c r="B2598">
        <v>41</v>
      </c>
      <c r="C2598" s="2">
        <v>100</v>
      </c>
      <c r="D2598" s="3">
        <v>9</v>
      </c>
      <c r="E2598" s="4">
        <f>Table1[[#This Row],[PRICEEACH]]*Table1[[#This Row],[QUANTITYORDERED]]</f>
        <v>4100</v>
      </c>
      <c r="F2598" s="1">
        <v>38302</v>
      </c>
      <c r="G2598" s="12" t="s">
        <v>2848</v>
      </c>
      <c r="H2598">
        <v>4</v>
      </c>
      <c r="I2598">
        <v>11</v>
      </c>
      <c r="J2598" s="3">
        <v>2004</v>
      </c>
      <c r="K2598" s="3" t="s">
        <v>2849</v>
      </c>
      <c r="L2598">
        <v>95</v>
      </c>
      <c r="M2598" t="s">
        <v>2850</v>
      </c>
      <c r="N2598" t="s">
        <v>3320</v>
      </c>
      <c r="O2598" s="10" t="s">
        <v>2927</v>
      </c>
      <c r="P2598" t="s">
        <v>3321</v>
      </c>
      <c r="Q2598" t="s">
        <v>2926</v>
      </c>
      <c r="R2598" t="s">
        <v>2926</v>
      </c>
      <c r="S2598" t="s">
        <v>2928</v>
      </c>
      <c r="T2598">
        <v>5020</v>
      </c>
      <c r="U2598" t="s">
        <v>2861</v>
      </c>
      <c r="V2598" t="s">
        <v>2929</v>
      </c>
      <c r="W2598" t="s">
        <v>2930</v>
      </c>
      <c r="X2598" t="s">
        <v>2931</v>
      </c>
    </row>
    <row r="2599" spans="1:24" hidden="1" x14ac:dyDescent="0.25">
      <c r="A2599">
        <v>10341</v>
      </c>
      <c r="B2599">
        <v>55</v>
      </c>
      <c r="C2599" s="2">
        <v>75.2</v>
      </c>
      <c r="D2599" s="3">
        <v>7</v>
      </c>
      <c r="E2599" s="4">
        <f>Table1[[#This Row],[PRICEEACH]]*Table1[[#This Row],[QUANTITYORDERED]]</f>
        <v>4136</v>
      </c>
      <c r="F2599" s="1">
        <v>38302</v>
      </c>
      <c r="G2599" s="12" t="s">
        <v>2848</v>
      </c>
      <c r="H2599">
        <v>4</v>
      </c>
      <c r="I2599">
        <v>11</v>
      </c>
      <c r="J2599" s="3">
        <v>2004</v>
      </c>
      <c r="K2599" s="3" t="s">
        <v>3331</v>
      </c>
      <c r="L2599">
        <v>115</v>
      </c>
      <c r="M2599" t="s">
        <v>3156</v>
      </c>
      <c r="N2599" t="s">
        <v>3320</v>
      </c>
      <c r="O2599" s="10" t="s">
        <v>2927</v>
      </c>
      <c r="P2599" t="s">
        <v>3321</v>
      </c>
      <c r="Q2599" t="s">
        <v>2926</v>
      </c>
      <c r="R2599" t="s">
        <v>2926</v>
      </c>
      <c r="S2599" t="s">
        <v>2928</v>
      </c>
      <c r="T2599">
        <v>5020</v>
      </c>
      <c r="U2599" t="s">
        <v>2861</v>
      </c>
      <c r="V2599" t="s">
        <v>2929</v>
      </c>
      <c r="W2599" t="s">
        <v>2930</v>
      </c>
      <c r="X2599" t="s">
        <v>2867</v>
      </c>
    </row>
    <row r="2600" spans="1:24" hidden="1" x14ac:dyDescent="0.25">
      <c r="A2600">
        <v>10341</v>
      </c>
      <c r="B2600">
        <v>44</v>
      </c>
      <c r="C2600" s="2">
        <v>95.93</v>
      </c>
      <c r="D2600" s="3">
        <v>1</v>
      </c>
      <c r="E2600" s="4">
        <f>Table1[[#This Row],[PRICEEACH]]*Table1[[#This Row],[QUANTITYORDERED]]</f>
        <v>4220.92</v>
      </c>
      <c r="F2600" s="1">
        <v>38302</v>
      </c>
      <c r="G2600" s="12" t="s">
        <v>2848</v>
      </c>
      <c r="H2600">
        <v>4</v>
      </c>
      <c r="I2600">
        <v>11</v>
      </c>
      <c r="J2600" s="3">
        <v>2004</v>
      </c>
      <c r="K2600" s="3" t="s">
        <v>3331</v>
      </c>
      <c r="L2600">
        <v>117</v>
      </c>
      <c r="M2600" t="s">
        <v>3146</v>
      </c>
      <c r="N2600" t="s">
        <v>3320</v>
      </c>
      <c r="O2600" s="10" t="s">
        <v>2927</v>
      </c>
      <c r="P2600" t="s">
        <v>3321</v>
      </c>
      <c r="Q2600" t="s">
        <v>2926</v>
      </c>
      <c r="R2600" t="s">
        <v>2926</v>
      </c>
      <c r="S2600" t="s">
        <v>2928</v>
      </c>
      <c r="T2600">
        <v>5020</v>
      </c>
      <c r="U2600" t="s">
        <v>2861</v>
      </c>
      <c r="V2600" t="s">
        <v>2929</v>
      </c>
      <c r="W2600" t="s">
        <v>2930</v>
      </c>
      <c r="X2600" t="s">
        <v>2867</v>
      </c>
    </row>
    <row r="2601" spans="1:24" hidden="1" x14ac:dyDescent="0.25">
      <c r="A2601">
        <v>10341</v>
      </c>
      <c r="B2601">
        <v>55</v>
      </c>
      <c r="C2601" s="2">
        <v>100</v>
      </c>
      <c r="D2601" s="3">
        <v>8</v>
      </c>
      <c r="E2601" s="4">
        <f>Table1[[#This Row],[PRICEEACH]]*Table1[[#This Row],[QUANTITYORDERED]]</f>
        <v>5500</v>
      </c>
      <c r="F2601" s="1">
        <v>38302</v>
      </c>
      <c r="G2601" s="12" t="s">
        <v>2848</v>
      </c>
      <c r="H2601">
        <v>4</v>
      </c>
      <c r="I2601">
        <v>11</v>
      </c>
      <c r="J2601" s="3">
        <v>2004</v>
      </c>
      <c r="K2601" s="3" t="s">
        <v>2849</v>
      </c>
      <c r="L2601">
        <v>150</v>
      </c>
      <c r="M2601" t="s">
        <v>3142</v>
      </c>
      <c r="N2601" t="s">
        <v>3320</v>
      </c>
      <c r="O2601" s="10" t="s">
        <v>2927</v>
      </c>
      <c r="P2601" t="s">
        <v>3321</v>
      </c>
      <c r="Q2601" t="s">
        <v>2926</v>
      </c>
      <c r="R2601" t="s">
        <v>2926</v>
      </c>
      <c r="S2601" t="s">
        <v>2928</v>
      </c>
      <c r="T2601">
        <v>5020</v>
      </c>
      <c r="U2601" t="s">
        <v>2861</v>
      </c>
      <c r="V2601" t="s">
        <v>2929</v>
      </c>
      <c r="W2601" t="s">
        <v>2930</v>
      </c>
      <c r="X2601" t="s">
        <v>2931</v>
      </c>
    </row>
    <row r="2602" spans="1:24" hidden="1" x14ac:dyDescent="0.25">
      <c r="A2602">
        <v>10342</v>
      </c>
      <c r="B2602">
        <v>26</v>
      </c>
      <c r="C2602" s="2">
        <v>55.95</v>
      </c>
      <c r="D2602" s="3">
        <v>8</v>
      </c>
      <c r="E2602" s="4">
        <f>Table1[[#This Row],[PRICEEACH]]*Table1[[#This Row],[QUANTITYORDERED]]</f>
        <v>1454.7</v>
      </c>
      <c r="F2602" s="1">
        <v>38302</v>
      </c>
      <c r="G2602" s="12" t="s">
        <v>2848</v>
      </c>
      <c r="H2602">
        <v>4</v>
      </c>
      <c r="I2602">
        <v>11</v>
      </c>
      <c r="J2602" s="3">
        <v>2004</v>
      </c>
      <c r="K2602" s="3" t="s">
        <v>2849</v>
      </c>
      <c r="L2602">
        <v>62</v>
      </c>
      <c r="M2602" t="s">
        <v>3218</v>
      </c>
      <c r="N2602" t="s">
        <v>2891</v>
      </c>
      <c r="O2602" s="11">
        <v>395204555</v>
      </c>
      <c r="P2602" t="s">
        <v>3303</v>
      </c>
      <c r="Q2602" t="s">
        <v>2892</v>
      </c>
      <c r="R2602" t="s">
        <v>2893</v>
      </c>
      <c r="S2602" t="s">
        <v>2894</v>
      </c>
      <c r="T2602">
        <v>3004</v>
      </c>
      <c r="U2602" t="s">
        <v>2895</v>
      </c>
      <c r="V2602" t="s">
        <v>2896</v>
      </c>
      <c r="W2602" t="s">
        <v>2897</v>
      </c>
      <c r="X2602" t="s">
        <v>2857</v>
      </c>
    </row>
    <row r="2603" spans="1:24" hidden="1" x14ac:dyDescent="0.25">
      <c r="A2603">
        <v>10342</v>
      </c>
      <c r="B2603">
        <v>39</v>
      </c>
      <c r="C2603" s="2">
        <v>40.4</v>
      </c>
      <c r="D2603" s="3">
        <v>9</v>
      </c>
      <c r="E2603" s="4">
        <f>Table1[[#This Row],[PRICEEACH]]*Table1[[#This Row],[QUANTITYORDERED]]</f>
        <v>1575.6</v>
      </c>
      <c r="F2603" s="1">
        <v>38302</v>
      </c>
      <c r="G2603" s="12" t="s">
        <v>2848</v>
      </c>
      <c r="H2603">
        <v>4</v>
      </c>
      <c r="I2603">
        <v>11</v>
      </c>
      <c r="J2603" s="3">
        <v>2004</v>
      </c>
      <c r="K2603" s="3" t="s">
        <v>3331</v>
      </c>
      <c r="L2603">
        <v>37</v>
      </c>
      <c r="M2603" t="s">
        <v>3242</v>
      </c>
      <c r="N2603" t="s">
        <v>2891</v>
      </c>
      <c r="O2603" s="11">
        <v>395204555</v>
      </c>
      <c r="P2603" t="s">
        <v>3303</v>
      </c>
      <c r="Q2603" t="s">
        <v>2892</v>
      </c>
      <c r="R2603" t="s">
        <v>2893</v>
      </c>
      <c r="S2603" t="s">
        <v>2894</v>
      </c>
      <c r="T2603">
        <v>3004</v>
      </c>
      <c r="U2603" t="s">
        <v>2895</v>
      </c>
      <c r="V2603" t="s">
        <v>2896</v>
      </c>
      <c r="W2603" t="s">
        <v>2897</v>
      </c>
      <c r="X2603" t="s">
        <v>2857</v>
      </c>
    </row>
    <row r="2604" spans="1:24" hidden="1" x14ac:dyDescent="0.25">
      <c r="A2604">
        <v>10342</v>
      </c>
      <c r="B2604">
        <v>25</v>
      </c>
      <c r="C2604" s="2">
        <v>66.739999999999995</v>
      </c>
      <c r="D2604" s="3">
        <v>5</v>
      </c>
      <c r="E2604" s="4">
        <f>Table1[[#This Row],[PRICEEACH]]*Table1[[#This Row],[QUANTITYORDERED]]</f>
        <v>1668.4999999999998</v>
      </c>
      <c r="F2604" s="1">
        <v>38302</v>
      </c>
      <c r="G2604" s="12" t="s">
        <v>2848</v>
      </c>
      <c r="H2604">
        <v>4</v>
      </c>
      <c r="I2604">
        <v>11</v>
      </c>
      <c r="J2604" s="3">
        <v>2004</v>
      </c>
      <c r="K2604" s="3" t="s">
        <v>3331</v>
      </c>
      <c r="L2604">
        <v>80</v>
      </c>
      <c r="M2604" t="s">
        <v>3214</v>
      </c>
      <c r="N2604" t="s">
        <v>2891</v>
      </c>
      <c r="O2604" s="11">
        <v>395204555</v>
      </c>
      <c r="P2604" t="s">
        <v>3303</v>
      </c>
      <c r="Q2604" t="s">
        <v>2892</v>
      </c>
      <c r="R2604" t="s">
        <v>2893</v>
      </c>
      <c r="S2604" t="s">
        <v>2894</v>
      </c>
      <c r="T2604">
        <v>3004</v>
      </c>
      <c r="U2604" t="s">
        <v>2895</v>
      </c>
      <c r="V2604" t="s">
        <v>2896</v>
      </c>
      <c r="W2604" t="s">
        <v>2897</v>
      </c>
      <c r="X2604" t="s">
        <v>2857</v>
      </c>
    </row>
    <row r="2605" spans="1:24" hidden="1" x14ac:dyDescent="0.25">
      <c r="A2605">
        <v>10342</v>
      </c>
      <c r="B2605">
        <v>22</v>
      </c>
      <c r="C2605" s="2">
        <v>100</v>
      </c>
      <c r="D2605" s="3">
        <v>3</v>
      </c>
      <c r="E2605" s="4">
        <f>Table1[[#This Row],[PRICEEACH]]*Table1[[#This Row],[QUANTITYORDERED]]</f>
        <v>2200</v>
      </c>
      <c r="F2605" s="1">
        <v>38302</v>
      </c>
      <c r="G2605" s="12" t="s">
        <v>2848</v>
      </c>
      <c r="H2605">
        <v>4</v>
      </c>
      <c r="I2605">
        <v>11</v>
      </c>
      <c r="J2605" s="3">
        <v>2004</v>
      </c>
      <c r="K2605" s="3" t="s">
        <v>3331</v>
      </c>
      <c r="L2605">
        <v>142</v>
      </c>
      <c r="M2605" t="s">
        <v>3195</v>
      </c>
      <c r="N2605" t="s">
        <v>2891</v>
      </c>
      <c r="O2605" s="11">
        <v>395204555</v>
      </c>
      <c r="P2605" t="s">
        <v>3303</v>
      </c>
      <c r="Q2605" t="s">
        <v>2892</v>
      </c>
      <c r="R2605" t="s">
        <v>2893</v>
      </c>
      <c r="S2605" t="s">
        <v>2894</v>
      </c>
      <c r="T2605">
        <v>3004</v>
      </c>
      <c r="U2605" t="s">
        <v>2895</v>
      </c>
      <c r="V2605" t="s">
        <v>2896</v>
      </c>
      <c r="W2605" t="s">
        <v>2897</v>
      </c>
      <c r="X2605" t="s">
        <v>2867</v>
      </c>
    </row>
    <row r="2606" spans="1:24" hidden="1" x14ac:dyDescent="0.25">
      <c r="A2606">
        <v>10342</v>
      </c>
      <c r="B2606">
        <v>48</v>
      </c>
      <c r="C2606" s="2">
        <v>62.45</v>
      </c>
      <c r="D2606" s="3">
        <v>10</v>
      </c>
      <c r="E2606" s="4">
        <f>Table1[[#This Row],[PRICEEACH]]*Table1[[#This Row],[QUANTITYORDERED]]</f>
        <v>2997.6000000000004</v>
      </c>
      <c r="F2606" s="1">
        <v>38302</v>
      </c>
      <c r="G2606" s="12" t="s">
        <v>2848</v>
      </c>
      <c r="H2606">
        <v>4</v>
      </c>
      <c r="I2606">
        <v>11</v>
      </c>
      <c r="J2606" s="3">
        <v>2004</v>
      </c>
      <c r="K2606" s="3" t="s">
        <v>3331</v>
      </c>
      <c r="L2606">
        <v>61</v>
      </c>
      <c r="M2606" t="s">
        <v>3245</v>
      </c>
      <c r="N2606" t="s">
        <v>2891</v>
      </c>
      <c r="O2606" s="11">
        <v>395204555</v>
      </c>
      <c r="P2606" t="s">
        <v>3303</v>
      </c>
      <c r="Q2606" t="s">
        <v>2892</v>
      </c>
      <c r="R2606" t="s">
        <v>2893</v>
      </c>
      <c r="S2606" t="s">
        <v>2894</v>
      </c>
      <c r="T2606">
        <v>3004</v>
      </c>
      <c r="U2606" t="s">
        <v>2895</v>
      </c>
      <c r="V2606" t="s">
        <v>2896</v>
      </c>
      <c r="W2606" t="s">
        <v>2897</v>
      </c>
      <c r="X2606" t="s">
        <v>2857</v>
      </c>
    </row>
    <row r="2607" spans="1:24" hidden="1" x14ac:dyDescent="0.25">
      <c r="A2607">
        <v>10342</v>
      </c>
      <c r="B2607">
        <v>30</v>
      </c>
      <c r="C2607" s="2">
        <v>100</v>
      </c>
      <c r="D2607" s="3">
        <v>4</v>
      </c>
      <c r="E2607" s="4">
        <f>Table1[[#This Row],[PRICEEACH]]*Table1[[#This Row],[QUANTITYORDERED]]</f>
        <v>3000</v>
      </c>
      <c r="F2607" s="1">
        <v>38302</v>
      </c>
      <c r="G2607" s="12" t="s">
        <v>2848</v>
      </c>
      <c r="H2607">
        <v>4</v>
      </c>
      <c r="I2607">
        <v>11</v>
      </c>
      <c r="J2607" s="3">
        <v>2004</v>
      </c>
      <c r="K2607" s="3" t="s">
        <v>3331</v>
      </c>
      <c r="L2607">
        <v>169</v>
      </c>
      <c r="M2607" t="s">
        <v>3211</v>
      </c>
      <c r="N2607" t="s">
        <v>2891</v>
      </c>
      <c r="O2607" s="11">
        <v>395204555</v>
      </c>
      <c r="P2607" t="s">
        <v>3303</v>
      </c>
      <c r="Q2607" t="s">
        <v>2892</v>
      </c>
      <c r="R2607" t="s">
        <v>2893</v>
      </c>
      <c r="S2607" t="s">
        <v>2894</v>
      </c>
      <c r="T2607">
        <v>3004</v>
      </c>
      <c r="U2607" t="s">
        <v>2895</v>
      </c>
      <c r="V2607" t="s">
        <v>2896</v>
      </c>
      <c r="W2607" t="s">
        <v>2897</v>
      </c>
      <c r="X2607" t="s">
        <v>2867</v>
      </c>
    </row>
    <row r="2608" spans="1:24" hidden="1" x14ac:dyDescent="0.25">
      <c r="A2608">
        <v>10342</v>
      </c>
      <c r="B2608">
        <v>55</v>
      </c>
      <c r="C2608" s="2">
        <v>65.45</v>
      </c>
      <c r="D2608" s="3">
        <v>1</v>
      </c>
      <c r="E2608" s="4">
        <f>Table1[[#This Row],[PRICEEACH]]*Table1[[#This Row],[QUANTITYORDERED]]</f>
        <v>3599.75</v>
      </c>
      <c r="F2608" s="1">
        <v>38302</v>
      </c>
      <c r="G2608" s="12" t="s">
        <v>2848</v>
      </c>
      <c r="H2608">
        <v>4</v>
      </c>
      <c r="I2608">
        <v>11</v>
      </c>
      <c r="J2608" s="3">
        <v>2004</v>
      </c>
      <c r="K2608" s="3" t="s">
        <v>3331</v>
      </c>
      <c r="L2608">
        <v>77</v>
      </c>
      <c r="M2608" t="s">
        <v>3194</v>
      </c>
      <c r="N2608" t="s">
        <v>2891</v>
      </c>
      <c r="O2608" s="11">
        <v>395204555</v>
      </c>
      <c r="P2608" t="s">
        <v>3303</v>
      </c>
      <c r="Q2608" t="s">
        <v>2892</v>
      </c>
      <c r="R2608" t="s">
        <v>2893</v>
      </c>
      <c r="S2608" t="s">
        <v>2894</v>
      </c>
      <c r="T2608">
        <v>3004</v>
      </c>
      <c r="U2608" t="s">
        <v>2895</v>
      </c>
      <c r="V2608" t="s">
        <v>2896</v>
      </c>
      <c r="W2608" t="s">
        <v>2897</v>
      </c>
      <c r="X2608" t="s">
        <v>2867</v>
      </c>
    </row>
    <row r="2609" spans="1:24" hidden="1" x14ac:dyDescent="0.25">
      <c r="A2609">
        <v>10342</v>
      </c>
      <c r="B2609">
        <v>38</v>
      </c>
      <c r="C2609" s="2">
        <v>100</v>
      </c>
      <c r="D2609" s="3">
        <v>11</v>
      </c>
      <c r="E2609" s="4">
        <f>Table1[[#This Row],[PRICEEACH]]*Table1[[#This Row],[QUANTITYORDERED]]</f>
        <v>3800</v>
      </c>
      <c r="F2609" s="1">
        <v>38302</v>
      </c>
      <c r="G2609" s="12" t="s">
        <v>2848</v>
      </c>
      <c r="H2609">
        <v>4</v>
      </c>
      <c r="I2609">
        <v>11</v>
      </c>
      <c r="J2609" s="3">
        <v>2004</v>
      </c>
      <c r="K2609" s="3" t="s">
        <v>3331</v>
      </c>
      <c r="L2609">
        <v>148</v>
      </c>
      <c r="M2609" t="s">
        <v>3225</v>
      </c>
      <c r="N2609" t="s">
        <v>2891</v>
      </c>
      <c r="O2609" s="11">
        <v>395204555</v>
      </c>
      <c r="P2609" t="s">
        <v>3303</v>
      </c>
      <c r="Q2609" t="s">
        <v>2892</v>
      </c>
      <c r="R2609" t="s">
        <v>2893</v>
      </c>
      <c r="S2609" t="s">
        <v>2894</v>
      </c>
      <c r="T2609">
        <v>3004</v>
      </c>
      <c r="U2609" t="s">
        <v>2895</v>
      </c>
      <c r="V2609" t="s">
        <v>2896</v>
      </c>
      <c r="W2609" t="s">
        <v>2897</v>
      </c>
      <c r="X2609" t="s">
        <v>2867</v>
      </c>
    </row>
    <row r="2610" spans="1:24" hidden="1" x14ac:dyDescent="0.25">
      <c r="A2610">
        <v>10342</v>
      </c>
      <c r="B2610">
        <v>40</v>
      </c>
      <c r="C2610" s="2">
        <v>100</v>
      </c>
      <c r="D2610" s="3">
        <v>2</v>
      </c>
      <c r="E2610" s="4">
        <f>Table1[[#This Row],[PRICEEACH]]*Table1[[#This Row],[QUANTITYORDERED]]</f>
        <v>4000</v>
      </c>
      <c r="F2610" s="1">
        <v>38302</v>
      </c>
      <c r="G2610" s="12" t="s">
        <v>2848</v>
      </c>
      <c r="H2610">
        <v>4</v>
      </c>
      <c r="I2610">
        <v>11</v>
      </c>
      <c r="J2610" s="3">
        <v>2004</v>
      </c>
      <c r="K2610" s="3" t="s">
        <v>3331</v>
      </c>
      <c r="L2610">
        <v>141</v>
      </c>
      <c r="M2610" t="s">
        <v>3163</v>
      </c>
      <c r="N2610" t="s">
        <v>2891</v>
      </c>
      <c r="O2610" s="11">
        <v>395204555</v>
      </c>
      <c r="P2610" t="s">
        <v>3303</v>
      </c>
      <c r="Q2610" t="s">
        <v>2892</v>
      </c>
      <c r="R2610" t="s">
        <v>2893</v>
      </c>
      <c r="S2610" t="s">
        <v>2894</v>
      </c>
      <c r="T2610">
        <v>3004</v>
      </c>
      <c r="U2610" t="s">
        <v>2895</v>
      </c>
      <c r="V2610" t="s">
        <v>2896</v>
      </c>
      <c r="W2610" t="s">
        <v>2897</v>
      </c>
      <c r="X2610" t="s">
        <v>2867</v>
      </c>
    </row>
    <row r="2611" spans="1:24" hidden="1" x14ac:dyDescent="0.25">
      <c r="A2611">
        <v>10342</v>
      </c>
      <c r="B2611">
        <v>42</v>
      </c>
      <c r="C2611" s="2">
        <v>100</v>
      </c>
      <c r="D2611" s="3">
        <v>6</v>
      </c>
      <c r="E2611" s="4">
        <f>Table1[[#This Row],[PRICEEACH]]*Table1[[#This Row],[QUANTITYORDERED]]</f>
        <v>4200</v>
      </c>
      <c r="F2611" s="1">
        <v>38302</v>
      </c>
      <c r="G2611" s="12" t="s">
        <v>2848</v>
      </c>
      <c r="H2611">
        <v>4</v>
      </c>
      <c r="I2611">
        <v>11</v>
      </c>
      <c r="J2611" s="3">
        <v>2004</v>
      </c>
      <c r="K2611" s="3" t="s">
        <v>3331</v>
      </c>
      <c r="L2611">
        <v>140</v>
      </c>
      <c r="M2611" t="s">
        <v>3249</v>
      </c>
      <c r="N2611" t="s">
        <v>2891</v>
      </c>
      <c r="O2611" s="11">
        <v>395204555</v>
      </c>
      <c r="P2611" t="s">
        <v>3303</v>
      </c>
      <c r="Q2611" t="s">
        <v>2892</v>
      </c>
      <c r="R2611" t="s">
        <v>2893</v>
      </c>
      <c r="S2611" t="s">
        <v>2894</v>
      </c>
      <c r="T2611">
        <v>3004</v>
      </c>
      <c r="U2611" t="s">
        <v>2895</v>
      </c>
      <c r="V2611" t="s">
        <v>2896</v>
      </c>
      <c r="W2611" t="s">
        <v>2897</v>
      </c>
      <c r="X2611" t="s">
        <v>2867</v>
      </c>
    </row>
    <row r="2612" spans="1:24" hidden="1" x14ac:dyDescent="0.25">
      <c r="A2612">
        <v>10342</v>
      </c>
      <c r="B2612">
        <v>55</v>
      </c>
      <c r="C2612" s="2">
        <v>100</v>
      </c>
      <c r="D2612" s="3">
        <v>7</v>
      </c>
      <c r="E2612" s="4">
        <f>Table1[[#This Row],[PRICEEACH]]*Table1[[#This Row],[QUANTITYORDERED]]</f>
        <v>5500</v>
      </c>
      <c r="F2612" s="1">
        <v>38302</v>
      </c>
      <c r="G2612" s="12" t="s">
        <v>2848</v>
      </c>
      <c r="H2612">
        <v>4</v>
      </c>
      <c r="I2612">
        <v>11</v>
      </c>
      <c r="J2612" s="3">
        <v>2004</v>
      </c>
      <c r="K2612" s="3" t="s">
        <v>3331</v>
      </c>
      <c r="L2612">
        <v>146</v>
      </c>
      <c r="M2612" t="s">
        <v>3216</v>
      </c>
      <c r="N2612" t="s">
        <v>2891</v>
      </c>
      <c r="O2612" s="11">
        <v>395204555</v>
      </c>
      <c r="P2612" t="s">
        <v>3303</v>
      </c>
      <c r="Q2612" t="s">
        <v>2892</v>
      </c>
      <c r="R2612" t="s">
        <v>2893</v>
      </c>
      <c r="S2612" t="s">
        <v>2894</v>
      </c>
      <c r="T2612">
        <v>3004</v>
      </c>
      <c r="U2612" t="s">
        <v>2895</v>
      </c>
      <c r="V2612" t="s">
        <v>2896</v>
      </c>
      <c r="W2612" t="s">
        <v>2897</v>
      </c>
      <c r="X2612" t="s">
        <v>2867</v>
      </c>
    </row>
    <row r="2613" spans="1:24" hidden="1" x14ac:dyDescent="0.25">
      <c r="A2613">
        <v>10343</v>
      </c>
      <c r="B2613">
        <v>27</v>
      </c>
      <c r="C2613" s="2">
        <v>36.21</v>
      </c>
      <c r="D2613" s="3">
        <v>6</v>
      </c>
      <c r="E2613" s="4">
        <f>Table1[[#This Row],[PRICEEACH]]*Table1[[#This Row],[QUANTITYORDERED]]</f>
        <v>977.67000000000007</v>
      </c>
      <c r="F2613" s="1">
        <v>38302</v>
      </c>
      <c r="G2613" s="12" t="s">
        <v>2848</v>
      </c>
      <c r="H2613">
        <v>4</v>
      </c>
      <c r="I2613">
        <v>11</v>
      </c>
      <c r="J2613" s="3">
        <v>2004</v>
      </c>
      <c r="K2613" s="3" t="s">
        <v>3331</v>
      </c>
      <c r="L2613">
        <v>50</v>
      </c>
      <c r="M2613" t="s">
        <v>3230</v>
      </c>
      <c r="N2613" t="s">
        <v>3284</v>
      </c>
      <c r="O2613" s="10" t="s">
        <v>2859</v>
      </c>
      <c r="P2613" t="s">
        <v>3285</v>
      </c>
      <c r="Q2613" t="s">
        <v>2858</v>
      </c>
      <c r="R2613" t="s">
        <v>3504</v>
      </c>
      <c r="S2613" t="s">
        <v>2860</v>
      </c>
      <c r="T2613">
        <v>51100</v>
      </c>
      <c r="U2613" t="s">
        <v>2861</v>
      </c>
      <c r="V2613" t="s">
        <v>2862</v>
      </c>
      <c r="W2613" t="s">
        <v>2863</v>
      </c>
      <c r="X2613" t="s">
        <v>2857</v>
      </c>
    </row>
    <row r="2614" spans="1:24" hidden="1" x14ac:dyDescent="0.25">
      <c r="A2614">
        <v>10343</v>
      </c>
      <c r="B2614">
        <v>25</v>
      </c>
      <c r="C2614" s="2">
        <v>52.32</v>
      </c>
      <c r="D2614" s="3">
        <v>3</v>
      </c>
      <c r="E2614" s="4">
        <f>Table1[[#This Row],[PRICEEACH]]*Table1[[#This Row],[QUANTITYORDERED]]</f>
        <v>1308</v>
      </c>
      <c r="F2614" s="1">
        <v>38302</v>
      </c>
      <c r="G2614" s="12" t="s">
        <v>2848</v>
      </c>
      <c r="H2614">
        <v>4</v>
      </c>
      <c r="I2614">
        <v>11</v>
      </c>
      <c r="J2614" s="3">
        <v>2004</v>
      </c>
      <c r="K2614" s="3" t="s">
        <v>3331</v>
      </c>
      <c r="L2614">
        <v>132</v>
      </c>
      <c r="M2614" t="s">
        <v>3204</v>
      </c>
      <c r="N2614" t="s">
        <v>3284</v>
      </c>
      <c r="O2614" s="10" t="s">
        <v>2859</v>
      </c>
      <c r="P2614" t="s">
        <v>3285</v>
      </c>
      <c r="Q2614" t="s">
        <v>2858</v>
      </c>
      <c r="R2614" t="s">
        <v>3504</v>
      </c>
      <c r="S2614" t="s">
        <v>2860</v>
      </c>
      <c r="T2614">
        <v>51100</v>
      </c>
      <c r="U2614" t="s">
        <v>2861</v>
      </c>
      <c r="V2614" t="s">
        <v>2862</v>
      </c>
      <c r="W2614" t="s">
        <v>2863</v>
      </c>
      <c r="X2614" t="s">
        <v>2857</v>
      </c>
    </row>
    <row r="2615" spans="1:24" hidden="1" x14ac:dyDescent="0.25">
      <c r="A2615">
        <v>10343</v>
      </c>
      <c r="B2615">
        <v>29</v>
      </c>
      <c r="C2615" s="2">
        <v>100</v>
      </c>
      <c r="D2615" s="3">
        <v>5</v>
      </c>
      <c r="E2615" s="4">
        <f>Table1[[#This Row],[PRICEEACH]]*Table1[[#This Row],[QUANTITYORDERED]]</f>
        <v>2900</v>
      </c>
      <c r="F2615" s="1">
        <v>38302</v>
      </c>
      <c r="G2615" s="12" t="s">
        <v>2848</v>
      </c>
      <c r="H2615">
        <v>4</v>
      </c>
      <c r="I2615">
        <v>11</v>
      </c>
      <c r="J2615" s="3">
        <v>2004</v>
      </c>
      <c r="K2615" s="3" t="s">
        <v>2849</v>
      </c>
      <c r="L2615">
        <v>40</v>
      </c>
      <c r="M2615" t="s">
        <v>3258</v>
      </c>
      <c r="N2615" t="s">
        <v>3284</v>
      </c>
      <c r="O2615" s="10" t="s">
        <v>2859</v>
      </c>
      <c r="P2615" t="s">
        <v>3285</v>
      </c>
      <c r="Q2615" t="s">
        <v>2858</v>
      </c>
      <c r="R2615" t="s">
        <v>3504</v>
      </c>
      <c r="S2615" t="s">
        <v>2860</v>
      </c>
      <c r="T2615">
        <v>51100</v>
      </c>
      <c r="U2615" t="s">
        <v>2861</v>
      </c>
      <c r="V2615" t="s">
        <v>2862</v>
      </c>
      <c r="W2615" t="s">
        <v>2863</v>
      </c>
      <c r="X2615" t="s">
        <v>2867</v>
      </c>
    </row>
    <row r="2616" spans="1:24" hidden="1" x14ac:dyDescent="0.25">
      <c r="A2616">
        <v>10343</v>
      </c>
      <c r="B2616">
        <v>30</v>
      </c>
      <c r="C2616" s="2">
        <v>100</v>
      </c>
      <c r="D2616" s="3">
        <v>1</v>
      </c>
      <c r="E2616" s="4">
        <f>Table1[[#This Row],[PRICEEACH]]*Table1[[#This Row],[QUANTITYORDERED]]</f>
        <v>3000</v>
      </c>
      <c r="F2616" s="1">
        <v>38302</v>
      </c>
      <c r="G2616" s="12" t="s">
        <v>2848</v>
      </c>
      <c r="H2616">
        <v>4</v>
      </c>
      <c r="I2616">
        <v>11</v>
      </c>
      <c r="J2616" s="3">
        <v>2004</v>
      </c>
      <c r="K2616" s="3" t="s">
        <v>3331</v>
      </c>
      <c r="L2616">
        <v>80</v>
      </c>
      <c r="M2616" t="s">
        <v>3255</v>
      </c>
      <c r="N2616" t="s">
        <v>3284</v>
      </c>
      <c r="O2616" s="10" t="s">
        <v>2859</v>
      </c>
      <c r="P2616" t="s">
        <v>3285</v>
      </c>
      <c r="Q2616" t="s">
        <v>2858</v>
      </c>
      <c r="R2616" t="s">
        <v>3504</v>
      </c>
      <c r="S2616" t="s">
        <v>2860</v>
      </c>
      <c r="T2616">
        <v>51100</v>
      </c>
      <c r="U2616" t="s">
        <v>2861</v>
      </c>
      <c r="V2616" t="s">
        <v>2862</v>
      </c>
      <c r="W2616" t="s">
        <v>2863</v>
      </c>
      <c r="X2616" t="s">
        <v>2867</v>
      </c>
    </row>
    <row r="2617" spans="1:24" hidden="1" x14ac:dyDescent="0.25">
      <c r="A2617">
        <v>10343</v>
      </c>
      <c r="B2617">
        <v>36</v>
      </c>
      <c r="C2617" s="2">
        <v>100</v>
      </c>
      <c r="D2617" s="3">
        <v>4</v>
      </c>
      <c r="E2617" s="4">
        <f>Table1[[#This Row],[PRICEEACH]]*Table1[[#This Row],[QUANTITYORDERED]]</f>
        <v>3600</v>
      </c>
      <c r="F2617" s="1">
        <v>38302</v>
      </c>
      <c r="G2617" s="12" t="s">
        <v>2848</v>
      </c>
      <c r="H2617">
        <v>4</v>
      </c>
      <c r="I2617">
        <v>11</v>
      </c>
      <c r="J2617" s="3">
        <v>2004</v>
      </c>
      <c r="K2617" s="3" t="s">
        <v>3331</v>
      </c>
      <c r="L2617">
        <v>124</v>
      </c>
      <c r="M2617" t="s">
        <v>3180</v>
      </c>
      <c r="N2617" t="s">
        <v>3284</v>
      </c>
      <c r="O2617" s="10" t="s">
        <v>2859</v>
      </c>
      <c r="P2617" t="s">
        <v>3285</v>
      </c>
      <c r="Q2617" t="s">
        <v>2858</v>
      </c>
      <c r="R2617" t="s">
        <v>3504</v>
      </c>
      <c r="S2617" t="s">
        <v>2860</v>
      </c>
      <c r="T2617">
        <v>51100</v>
      </c>
      <c r="U2617" t="s">
        <v>2861</v>
      </c>
      <c r="V2617" t="s">
        <v>2862</v>
      </c>
      <c r="W2617" t="s">
        <v>2863</v>
      </c>
      <c r="X2617" t="s">
        <v>2867</v>
      </c>
    </row>
    <row r="2618" spans="1:24" hidden="1" x14ac:dyDescent="0.25">
      <c r="A2618">
        <v>10343</v>
      </c>
      <c r="B2618">
        <v>44</v>
      </c>
      <c r="C2618" s="2">
        <v>84.88</v>
      </c>
      <c r="D2618" s="3">
        <v>2</v>
      </c>
      <c r="E2618" s="4">
        <f>Table1[[#This Row],[PRICEEACH]]*Table1[[#This Row],[QUANTITYORDERED]]</f>
        <v>3734.72</v>
      </c>
      <c r="F2618" s="1">
        <v>38302</v>
      </c>
      <c r="G2618" s="12" t="s">
        <v>2848</v>
      </c>
      <c r="H2618">
        <v>4</v>
      </c>
      <c r="I2618">
        <v>11</v>
      </c>
      <c r="J2618" s="3">
        <v>2004</v>
      </c>
      <c r="K2618" s="3" t="s">
        <v>3331</v>
      </c>
      <c r="L2618">
        <v>141</v>
      </c>
      <c r="M2618" t="s">
        <v>3217</v>
      </c>
      <c r="N2618" t="s">
        <v>3284</v>
      </c>
      <c r="O2618" s="10" t="s">
        <v>2859</v>
      </c>
      <c r="P2618" t="s">
        <v>3285</v>
      </c>
      <c r="Q2618" t="s">
        <v>2858</v>
      </c>
      <c r="R2618" t="s">
        <v>3504</v>
      </c>
      <c r="S2618" t="s">
        <v>2860</v>
      </c>
      <c r="T2618">
        <v>51100</v>
      </c>
      <c r="U2618" t="s">
        <v>2861</v>
      </c>
      <c r="V2618" t="s">
        <v>2862</v>
      </c>
      <c r="W2618" t="s">
        <v>2863</v>
      </c>
      <c r="X2618" t="s">
        <v>2867</v>
      </c>
    </row>
    <row r="2619" spans="1:24" hidden="1" x14ac:dyDescent="0.25">
      <c r="A2619">
        <v>10344</v>
      </c>
      <c r="B2619">
        <v>20</v>
      </c>
      <c r="C2619" s="2">
        <v>35.18</v>
      </c>
      <c r="D2619" s="3">
        <v>6</v>
      </c>
      <c r="E2619" s="4">
        <f>Table1[[#This Row],[PRICEEACH]]*Table1[[#This Row],[QUANTITYORDERED]]</f>
        <v>703.6</v>
      </c>
      <c r="F2619" s="1">
        <v>38302</v>
      </c>
      <c r="G2619" s="12" t="s">
        <v>2848</v>
      </c>
      <c r="H2619">
        <v>4</v>
      </c>
      <c r="I2619">
        <v>11</v>
      </c>
      <c r="J2619" s="3">
        <v>2004</v>
      </c>
      <c r="K2619" s="3" t="s">
        <v>3468</v>
      </c>
      <c r="L2619">
        <v>33</v>
      </c>
      <c r="M2619" t="s">
        <v>3232</v>
      </c>
      <c r="N2619" t="s">
        <v>3432</v>
      </c>
      <c r="O2619" s="10" t="s">
        <v>3097</v>
      </c>
      <c r="P2619" t="s">
        <v>3098</v>
      </c>
      <c r="Q2619" t="s">
        <v>3096</v>
      </c>
      <c r="R2619" t="s">
        <v>3485</v>
      </c>
      <c r="S2619" t="s">
        <v>2860</v>
      </c>
      <c r="T2619">
        <v>13008</v>
      </c>
      <c r="U2619" t="s">
        <v>2861</v>
      </c>
      <c r="V2619" t="s">
        <v>3099</v>
      </c>
      <c r="W2619" t="s">
        <v>3100</v>
      </c>
      <c r="X2619" t="s">
        <v>2857</v>
      </c>
    </row>
    <row r="2620" spans="1:24" hidden="1" x14ac:dyDescent="0.25">
      <c r="A2620">
        <v>10344</v>
      </c>
      <c r="B2620">
        <v>26</v>
      </c>
      <c r="C2620" s="2">
        <v>63.43</v>
      </c>
      <c r="D2620" s="3">
        <v>5</v>
      </c>
      <c r="E2620" s="4">
        <f>Table1[[#This Row],[PRICEEACH]]*Table1[[#This Row],[QUANTITYORDERED]]</f>
        <v>1649.18</v>
      </c>
      <c r="F2620" s="1">
        <v>38302</v>
      </c>
      <c r="G2620" s="12" t="s">
        <v>2848</v>
      </c>
      <c r="H2620">
        <v>4</v>
      </c>
      <c r="I2620">
        <v>11</v>
      </c>
      <c r="J2620" s="3">
        <v>2004</v>
      </c>
      <c r="K2620" s="3" t="s">
        <v>3331</v>
      </c>
      <c r="L2620">
        <v>71</v>
      </c>
      <c r="M2620" t="s">
        <v>3226</v>
      </c>
      <c r="N2620" t="s">
        <v>3432</v>
      </c>
      <c r="O2620" s="10" t="s">
        <v>3097</v>
      </c>
      <c r="P2620" t="s">
        <v>3098</v>
      </c>
      <c r="Q2620" t="s">
        <v>3096</v>
      </c>
      <c r="R2620" t="s">
        <v>3485</v>
      </c>
      <c r="S2620" t="s">
        <v>2860</v>
      </c>
      <c r="T2620">
        <v>13008</v>
      </c>
      <c r="U2620" t="s">
        <v>2861</v>
      </c>
      <c r="V2620" t="s">
        <v>3099</v>
      </c>
      <c r="W2620" t="s">
        <v>3100</v>
      </c>
      <c r="X2620" t="s">
        <v>2857</v>
      </c>
    </row>
    <row r="2621" spans="1:24" hidden="1" x14ac:dyDescent="0.25">
      <c r="A2621">
        <v>10344</v>
      </c>
      <c r="B2621">
        <v>29</v>
      </c>
      <c r="C2621" s="2">
        <v>59.53</v>
      </c>
      <c r="D2621" s="3">
        <v>7</v>
      </c>
      <c r="E2621" s="4">
        <f>Table1[[#This Row],[PRICEEACH]]*Table1[[#This Row],[QUANTITYORDERED]]</f>
        <v>1726.3700000000001</v>
      </c>
      <c r="F2621" s="1">
        <v>38302</v>
      </c>
      <c r="G2621" s="12" t="s">
        <v>2848</v>
      </c>
      <c r="H2621">
        <v>4</v>
      </c>
      <c r="I2621">
        <v>11</v>
      </c>
      <c r="J2621" s="3">
        <v>2004</v>
      </c>
      <c r="K2621" s="3" t="s">
        <v>3331</v>
      </c>
      <c r="L2621">
        <v>73</v>
      </c>
      <c r="M2621" t="s">
        <v>3227</v>
      </c>
      <c r="N2621" t="s">
        <v>3432</v>
      </c>
      <c r="O2621" s="10" t="s">
        <v>3097</v>
      </c>
      <c r="P2621" t="s">
        <v>3098</v>
      </c>
      <c r="Q2621" t="s">
        <v>3096</v>
      </c>
      <c r="R2621" t="s">
        <v>3485</v>
      </c>
      <c r="S2621" t="s">
        <v>2860</v>
      </c>
      <c r="T2621">
        <v>13008</v>
      </c>
      <c r="U2621" t="s">
        <v>2861</v>
      </c>
      <c r="V2621" t="s">
        <v>3099</v>
      </c>
      <c r="W2621" t="s">
        <v>3100</v>
      </c>
      <c r="X2621" t="s">
        <v>2857</v>
      </c>
    </row>
    <row r="2622" spans="1:24" hidden="1" x14ac:dyDescent="0.25">
      <c r="A2622">
        <v>10344</v>
      </c>
      <c r="B2622">
        <v>21</v>
      </c>
      <c r="C2622" s="2">
        <v>100</v>
      </c>
      <c r="D2622" s="3">
        <v>4</v>
      </c>
      <c r="E2622" s="4">
        <f>Table1[[#This Row],[PRICEEACH]]*Table1[[#This Row],[QUANTITYORDERED]]</f>
        <v>2100</v>
      </c>
      <c r="F2622" s="1">
        <v>38302</v>
      </c>
      <c r="G2622" s="12" t="s">
        <v>2848</v>
      </c>
      <c r="H2622">
        <v>4</v>
      </c>
      <c r="I2622">
        <v>11</v>
      </c>
      <c r="J2622" s="3">
        <v>2004</v>
      </c>
      <c r="K2622" s="3" t="s">
        <v>3468</v>
      </c>
      <c r="L2622">
        <v>92</v>
      </c>
      <c r="M2622" t="s">
        <v>3221</v>
      </c>
      <c r="N2622" t="s">
        <v>3432</v>
      </c>
      <c r="O2622" s="10" t="s">
        <v>3097</v>
      </c>
      <c r="P2622" t="s">
        <v>3098</v>
      </c>
      <c r="Q2622" t="s">
        <v>3096</v>
      </c>
      <c r="R2622" t="s">
        <v>3485</v>
      </c>
      <c r="S2622" t="s">
        <v>2860</v>
      </c>
      <c r="T2622">
        <v>13008</v>
      </c>
      <c r="U2622" t="s">
        <v>2861</v>
      </c>
      <c r="V2622" t="s">
        <v>3099</v>
      </c>
      <c r="W2622" t="s">
        <v>3100</v>
      </c>
      <c r="X2622" t="s">
        <v>2857</v>
      </c>
    </row>
    <row r="2623" spans="1:24" hidden="1" x14ac:dyDescent="0.25">
      <c r="A2623">
        <v>10344</v>
      </c>
      <c r="B2623">
        <v>40</v>
      </c>
      <c r="C2623" s="2">
        <v>56.91</v>
      </c>
      <c r="D2623" s="3">
        <v>2</v>
      </c>
      <c r="E2623" s="4">
        <f>Table1[[#This Row],[PRICEEACH]]*Table1[[#This Row],[QUANTITYORDERED]]</f>
        <v>2276.3999999999996</v>
      </c>
      <c r="F2623" s="1">
        <v>38302</v>
      </c>
      <c r="G2623" s="12" t="s">
        <v>2848</v>
      </c>
      <c r="H2623">
        <v>4</v>
      </c>
      <c r="I2623">
        <v>11</v>
      </c>
      <c r="J2623" s="3">
        <v>2004</v>
      </c>
      <c r="K2623" s="3" t="s">
        <v>3468</v>
      </c>
      <c r="L2623">
        <v>60</v>
      </c>
      <c r="M2623" t="s">
        <v>3197</v>
      </c>
      <c r="N2623" t="s">
        <v>3432</v>
      </c>
      <c r="O2623" s="10" t="s">
        <v>3097</v>
      </c>
      <c r="P2623" t="s">
        <v>3098</v>
      </c>
      <c r="Q2623" t="s">
        <v>3096</v>
      </c>
      <c r="R2623" t="s">
        <v>3485</v>
      </c>
      <c r="S2623" t="s">
        <v>2860</v>
      </c>
      <c r="T2623">
        <v>13008</v>
      </c>
      <c r="U2623" t="s">
        <v>2861</v>
      </c>
      <c r="V2623" t="s">
        <v>3099</v>
      </c>
      <c r="W2623" t="s">
        <v>3100</v>
      </c>
      <c r="X2623" t="s">
        <v>2857</v>
      </c>
    </row>
    <row r="2624" spans="1:24" hidden="1" x14ac:dyDescent="0.25">
      <c r="A2624">
        <v>10344</v>
      </c>
      <c r="B2624">
        <v>30</v>
      </c>
      <c r="C2624" s="2">
        <v>100</v>
      </c>
      <c r="D2624" s="3">
        <v>3</v>
      </c>
      <c r="E2624" s="4">
        <f>Table1[[#This Row],[PRICEEACH]]*Table1[[#This Row],[QUANTITYORDERED]]</f>
        <v>3000</v>
      </c>
      <c r="F2624" s="1">
        <v>38302</v>
      </c>
      <c r="G2624" s="12" t="s">
        <v>2848</v>
      </c>
      <c r="H2624">
        <v>4</v>
      </c>
      <c r="I2624">
        <v>11</v>
      </c>
      <c r="J2624" s="3">
        <v>2004</v>
      </c>
      <c r="K2624" s="3" t="s">
        <v>3468</v>
      </c>
      <c r="L2624">
        <v>127</v>
      </c>
      <c r="M2624" t="s">
        <v>3199</v>
      </c>
      <c r="N2624" t="s">
        <v>3432</v>
      </c>
      <c r="O2624" s="10" t="s">
        <v>3097</v>
      </c>
      <c r="P2624" t="s">
        <v>3098</v>
      </c>
      <c r="Q2624" t="s">
        <v>3096</v>
      </c>
      <c r="R2624" t="s">
        <v>3485</v>
      </c>
      <c r="S2624" t="s">
        <v>2860</v>
      </c>
      <c r="T2624">
        <v>13008</v>
      </c>
      <c r="U2624" t="s">
        <v>2861</v>
      </c>
      <c r="V2624" t="s">
        <v>3099</v>
      </c>
      <c r="W2624" t="s">
        <v>3100</v>
      </c>
      <c r="X2624" t="s">
        <v>2867</v>
      </c>
    </row>
    <row r="2625" spans="1:24" hidden="1" x14ac:dyDescent="0.25">
      <c r="A2625">
        <v>10344</v>
      </c>
      <c r="B2625">
        <v>45</v>
      </c>
      <c r="C2625" s="2">
        <v>100</v>
      </c>
      <c r="D2625" s="3">
        <v>1</v>
      </c>
      <c r="E2625" s="4">
        <f>Table1[[#This Row],[PRICEEACH]]*Table1[[#This Row],[QUANTITYORDERED]]</f>
        <v>4500</v>
      </c>
      <c r="F2625" s="1">
        <v>38302</v>
      </c>
      <c r="G2625" s="12" t="s">
        <v>2848</v>
      </c>
      <c r="H2625">
        <v>4</v>
      </c>
      <c r="I2625">
        <v>11</v>
      </c>
      <c r="J2625" s="3">
        <v>2004</v>
      </c>
      <c r="K2625" s="3" t="s">
        <v>3468</v>
      </c>
      <c r="L2625">
        <v>170</v>
      </c>
      <c r="M2625" t="s">
        <v>3193</v>
      </c>
      <c r="N2625" t="s">
        <v>3432</v>
      </c>
      <c r="O2625" s="10" t="s">
        <v>3097</v>
      </c>
      <c r="P2625" t="s">
        <v>3098</v>
      </c>
      <c r="Q2625" t="s">
        <v>3096</v>
      </c>
      <c r="R2625" t="s">
        <v>3485</v>
      </c>
      <c r="S2625" t="s">
        <v>2860</v>
      </c>
      <c r="T2625">
        <v>13008</v>
      </c>
      <c r="U2625" t="s">
        <v>2861</v>
      </c>
      <c r="V2625" t="s">
        <v>3099</v>
      </c>
      <c r="W2625" t="s">
        <v>3100</v>
      </c>
      <c r="X2625" t="s">
        <v>2931</v>
      </c>
    </row>
    <row r="2626" spans="1:24" hidden="1" x14ac:dyDescent="0.25">
      <c r="A2626">
        <v>10345</v>
      </c>
      <c r="B2626">
        <v>43</v>
      </c>
      <c r="C2626" s="2">
        <v>53.76</v>
      </c>
      <c r="D2626" s="3">
        <v>1</v>
      </c>
      <c r="E2626" s="4">
        <f>Table1[[#This Row],[PRICEEACH]]*Table1[[#This Row],[QUANTITYORDERED]]</f>
        <v>2311.6799999999998</v>
      </c>
      <c r="F2626" s="1">
        <v>38302</v>
      </c>
      <c r="G2626" s="12" t="s">
        <v>2848</v>
      </c>
      <c r="H2626">
        <v>4</v>
      </c>
      <c r="I2626">
        <v>11</v>
      </c>
      <c r="J2626" s="3">
        <v>2004</v>
      </c>
      <c r="K2626" s="3" t="s">
        <v>3468</v>
      </c>
      <c r="L2626">
        <v>44</v>
      </c>
      <c r="M2626" t="s">
        <v>3235</v>
      </c>
      <c r="N2626" t="s">
        <v>3379</v>
      </c>
      <c r="O2626" s="10" t="s">
        <v>3030</v>
      </c>
      <c r="P2626" t="s">
        <v>3031</v>
      </c>
      <c r="Q2626" t="s">
        <v>2908</v>
      </c>
      <c r="R2626" t="s">
        <v>3519</v>
      </c>
      <c r="S2626" t="s">
        <v>2860</v>
      </c>
      <c r="T2626">
        <v>44000</v>
      </c>
      <c r="U2626" t="s">
        <v>2861</v>
      </c>
      <c r="V2626" t="s">
        <v>3032</v>
      </c>
      <c r="W2626" t="s">
        <v>3033</v>
      </c>
      <c r="X2626" t="s">
        <v>2857</v>
      </c>
    </row>
    <row r="2627" spans="1:24" hidden="1" x14ac:dyDescent="0.25">
      <c r="A2627">
        <v>10346</v>
      </c>
      <c r="B2627">
        <v>42</v>
      </c>
      <c r="C2627" s="2">
        <v>36.11</v>
      </c>
      <c r="D2627" s="3">
        <v>3</v>
      </c>
      <c r="E2627" s="4">
        <f>Table1[[#This Row],[PRICEEACH]]*Table1[[#This Row],[QUANTITYORDERED]]</f>
        <v>1516.62</v>
      </c>
      <c r="F2627" s="1">
        <v>38302</v>
      </c>
      <c r="G2627" s="12" t="s">
        <v>2848</v>
      </c>
      <c r="H2627">
        <v>4</v>
      </c>
      <c r="I2627">
        <v>11</v>
      </c>
      <c r="J2627" s="3">
        <v>2004</v>
      </c>
      <c r="K2627" s="3" t="s">
        <v>3468</v>
      </c>
      <c r="L2627">
        <v>102</v>
      </c>
      <c r="M2627" t="s">
        <v>3170</v>
      </c>
      <c r="N2627" t="s">
        <v>3464</v>
      </c>
      <c r="O2627" s="10">
        <v>7025551838</v>
      </c>
      <c r="P2627" t="s">
        <v>3465</v>
      </c>
      <c r="Q2627" t="s">
        <v>3466</v>
      </c>
      <c r="R2627" t="s">
        <v>3164</v>
      </c>
      <c r="S2627" t="s">
        <v>2853</v>
      </c>
      <c r="T2627">
        <v>83030</v>
      </c>
      <c r="U2627" t="s">
        <v>2854</v>
      </c>
      <c r="V2627" t="s">
        <v>2905</v>
      </c>
      <c r="W2627" t="s">
        <v>3078</v>
      </c>
      <c r="X2627" t="s">
        <v>2857</v>
      </c>
    </row>
    <row r="2628" spans="1:24" hidden="1" x14ac:dyDescent="0.25">
      <c r="A2628">
        <v>10346</v>
      </c>
      <c r="B2628">
        <v>24</v>
      </c>
      <c r="C2628" s="2">
        <v>87.24</v>
      </c>
      <c r="D2628" s="3">
        <v>5</v>
      </c>
      <c r="E2628" s="4">
        <f>Table1[[#This Row],[PRICEEACH]]*Table1[[#This Row],[QUANTITYORDERED]]</f>
        <v>2093.7599999999998</v>
      </c>
      <c r="F2628" s="1">
        <v>38302</v>
      </c>
      <c r="G2628" s="12" t="s">
        <v>2848</v>
      </c>
      <c r="H2628">
        <v>4</v>
      </c>
      <c r="I2628">
        <v>11</v>
      </c>
      <c r="J2628" s="3">
        <v>2004</v>
      </c>
      <c r="K2628" s="3" t="s">
        <v>3331</v>
      </c>
      <c r="L2628">
        <v>117</v>
      </c>
      <c r="M2628" t="s">
        <v>3241</v>
      </c>
      <c r="N2628" t="s">
        <v>3464</v>
      </c>
      <c r="O2628" s="10">
        <v>7025551838</v>
      </c>
      <c r="P2628" t="s">
        <v>3465</v>
      </c>
      <c r="Q2628" t="s">
        <v>3466</v>
      </c>
      <c r="R2628" t="s">
        <v>3164</v>
      </c>
      <c r="S2628" t="s">
        <v>2853</v>
      </c>
      <c r="T2628">
        <v>83030</v>
      </c>
      <c r="U2628" t="s">
        <v>2854</v>
      </c>
      <c r="V2628" t="s">
        <v>2905</v>
      </c>
      <c r="W2628" t="s">
        <v>3078</v>
      </c>
      <c r="X2628" t="s">
        <v>2857</v>
      </c>
    </row>
    <row r="2629" spans="1:24" hidden="1" x14ac:dyDescent="0.25">
      <c r="A2629">
        <v>10346</v>
      </c>
      <c r="B2629">
        <v>22</v>
      </c>
      <c r="C2629" s="2">
        <v>97.44</v>
      </c>
      <c r="D2629" s="3">
        <v>4</v>
      </c>
      <c r="E2629" s="4">
        <f>Table1[[#This Row],[PRICEEACH]]*Table1[[#This Row],[QUANTITYORDERED]]</f>
        <v>2143.6799999999998</v>
      </c>
      <c r="F2629" s="1">
        <v>38302</v>
      </c>
      <c r="G2629" s="12" t="s">
        <v>2848</v>
      </c>
      <c r="H2629">
        <v>4</v>
      </c>
      <c r="I2629">
        <v>11</v>
      </c>
      <c r="J2629" s="3">
        <v>2004</v>
      </c>
      <c r="K2629" s="3" t="s">
        <v>3468</v>
      </c>
      <c r="L2629">
        <v>41</v>
      </c>
      <c r="M2629" t="s">
        <v>3251</v>
      </c>
      <c r="N2629" t="s">
        <v>3464</v>
      </c>
      <c r="O2629" s="10">
        <v>7025551838</v>
      </c>
      <c r="P2629" t="s">
        <v>3465</v>
      </c>
      <c r="Q2629" t="s">
        <v>3466</v>
      </c>
      <c r="R2629" t="s">
        <v>3164</v>
      </c>
      <c r="S2629" t="s">
        <v>2853</v>
      </c>
      <c r="T2629">
        <v>83030</v>
      </c>
      <c r="U2629" t="s">
        <v>2854</v>
      </c>
      <c r="V2629" t="s">
        <v>2905</v>
      </c>
      <c r="W2629" t="s">
        <v>3078</v>
      </c>
      <c r="X2629" t="s">
        <v>2857</v>
      </c>
    </row>
    <row r="2630" spans="1:24" hidden="1" x14ac:dyDescent="0.25">
      <c r="A2630">
        <v>10346</v>
      </c>
      <c r="B2630">
        <v>24</v>
      </c>
      <c r="C2630" s="2">
        <v>100</v>
      </c>
      <c r="D2630" s="3">
        <v>2</v>
      </c>
      <c r="E2630" s="4">
        <f>Table1[[#This Row],[PRICEEACH]]*Table1[[#This Row],[QUANTITYORDERED]]</f>
        <v>2400</v>
      </c>
      <c r="F2630" s="1">
        <v>38302</v>
      </c>
      <c r="G2630" s="12" t="s">
        <v>2848</v>
      </c>
      <c r="H2630">
        <v>4</v>
      </c>
      <c r="I2630">
        <v>11</v>
      </c>
      <c r="J2630" s="3">
        <v>2004</v>
      </c>
      <c r="K2630" s="3" t="s">
        <v>3331</v>
      </c>
      <c r="L2630">
        <v>85</v>
      </c>
      <c r="M2630" t="s">
        <v>3244</v>
      </c>
      <c r="N2630" t="s">
        <v>3464</v>
      </c>
      <c r="O2630" s="10">
        <v>7025551838</v>
      </c>
      <c r="P2630" t="s">
        <v>3465</v>
      </c>
      <c r="Q2630" t="s">
        <v>3466</v>
      </c>
      <c r="R2630" t="s">
        <v>3164</v>
      </c>
      <c r="S2630" t="s">
        <v>2853</v>
      </c>
      <c r="T2630">
        <v>83030</v>
      </c>
      <c r="U2630" t="s">
        <v>2854</v>
      </c>
      <c r="V2630" t="s">
        <v>2905</v>
      </c>
      <c r="W2630" t="s">
        <v>3078</v>
      </c>
      <c r="X2630" t="s">
        <v>2867</v>
      </c>
    </row>
    <row r="2631" spans="1:24" hidden="1" x14ac:dyDescent="0.25">
      <c r="A2631">
        <v>10346</v>
      </c>
      <c r="B2631">
        <v>26</v>
      </c>
      <c r="C2631" s="2">
        <v>95.88</v>
      </c>
      <c r="D2631" s="3">
        <v>6</v>
      </c>
      <c r="E2631" s="4">
        <f>Table1[[#This Row],[PRICEEACH]]*Table1[[#This Row],[QUANTITYORDERED]]</f>
        <v>2492.88</v>
      </c>
      <c r="F2631" s="1">
        <v>38302</v>
      </c>
      <c r="G2631" s="12" t="s">
        <v>2848</v>
      </c>
      <c r="H2631">
        <v>4</v>
      </c>
      <c r="I2631">
        <v>11</v>
      </c>
      <c r="J2631" s="3">
        <v>2004</v>
      </c>
      <c r="K2631" s="3" t="s">
        <v>3331</v>
      </c>
      <c r="L2631">
        <v>107</v>
      </c>
      <c r="M2631" t="s">
        <v>3247</v>
      </c>
      <c r="N2631" t="s">
        <v>3464</v>
      </c>
      <c r="O2631" s="10">
        <v>7025551838</v>
      </c>
      <c r="P2631" t="s">
        <v>3465</v>
      </c>
      <c r="Q2631" t="s">
        <v>3466</v>
      </c>
      <c r="R2631" t="s">
        <v>3164</v>
      </c>
      <c r="S2631" t="s">
        <v>2853</v>
      </c>
      <c r="T2631">
        <v>83030</v>
      </c>
      <c r="U2631" t="s">
        <v>2854</v>
      </c>
      <c r="V2631" t="s">
        <v>2905</v>
      </c>
      <c r="W2631" t="s">
        <v>3078</v>
      </c>
      <c r="X2631" t="s">
        <v>2857</v>
      </c>
    </row>
    <row r="2632" spans="1:24" hidden="1" x14ac:dyDescent="0.25">
      <c r="A2632">
        <v>10346</v>
      </c>
      <c r="B2632">
        <v>25</v>
      </c>
      <c r="C2632" s="2">
        <v>100</v>
      </c>
      <c r="D2632" s="3">
        <v>1</v>
      </c>
      <c r="E2632" s="4">
        <f>Table1[[#This Row],[PRICEEACH]]*Table1[[#This Row],[QUANTITYORDERED]]</f>
        <v>2500</v>
      </c>
      <c r="F2632" s="1">
        <v>38302</v>
      </c>
      <c r="G2632" s="12" t="s">
        <v>2848</v>
      </c>
      <c r="H2632">
        <v>4</v>
      </c>
      <c r="I2632">
        <v>11</v>
      </c>
      <c r="J2632" s="3">
        <v>2004</v>
      </c>
      <c r="K2632" s="3" t="s">
        <v>3331</v>
      </c>
      <c r="L2632">
        <v>90</v>
      </c>
      <c r="M2632" t="s">
        <v>3238</v>
      </c>
      <c r="N2632" t="s">
        <v>3464</v>
      </c>
      <c r="O2632" s="10">
        <v>7025551838</v>
      </c>
      <c r="P2632" t="s">
        <v>3465</v>
      </c>
      <c r="Q2632" t="s">
        <v>3466</v>
      </c>
      <c r="R2632" t="s">
        <v>3164</v>
      </c>
      <c r="S2632" t="s">
        <v>2853</v>
      </c>
      <c r="T2632">
        <v>83030</v>
      </c>
      <c r="U2632" t="s">
        <v>2854</v>
      </c>
      <c r="V2632" t="s">
        <v>2905</v>
      </c>
      <c r="W2632" t="s">
        <v>3078</v>
      </c>
      <c r="X2632" t="s">
        <v>2857</v>
      </c>
    </row>
    <row r="2633" spans="1:24" hidden="1" x14ac:dyDescent="0.25">
      <c r="A2633">
        <v>10347</v>
      </c>
      <c r="B2633">
        <v>21</v>
      </c>
      <c r="C2633" s="2">
        <v>58.95</v>
      </c>
      <c r="D2633" s="3">
        <v>7</v>
      </c>
      <c r="E2633" s="4">
        <f>Table1[[#This Row],[PRICEEACH]]*Table1[[#This Row],[QUANTITYORDERED]]</f>
        <v>1237.95</v>
      </c>
      <c r="F2633" s="1">
        <v>38302</v>
      </c>
      <c r="G2633" s="12" t="s">
        <v>2848</v>
      </c>
      <c r="H2633">
        <v>4</v>
      </c>
      <c r="I2633">
        <v>11</v>
      </c>
      <c r="J2633" s="3">
        <v>2004</v>
      </c>
      <c r="K2633" s="3" t="s">
        <v>3468</v>
      </c>
      <c r="L2633">
        <v>53</v>
      </c>
      <c r="M2633" t="s">
        <v>3179</v>
      </c>
      <c r="N2633" t="s">
        <v>2891</v>
      </c>
      <c r="O2633" s="11">
        <v>395204555</v>
      </c>
      <c r="P2633" t="s">
        <v>3303</v>
      </c>
      <c r="Q2633" t="s">
        <v>2892</v>
      </c>
      <c r="R2633" t="s">
        <v>2893</v>
      </c>
      <c r="S2633" t="s">
        <v>2894</v>
      </c>
      <c r="T2633">
        <v>3004</v>
      </c>
      <c r="U2633" t="s">
        <v>2895</v>
      </c>
      <c r="V2633" t="s">
        <v>2896</v>
      </c>
      <c r="W2633" t="s">
        <v>2897</v>
      </c>
      <c r="X2633" t="s">
        <v>2857</v>
      </c>
    </row>
    <row r="2634" spans="1:24" hidden="1" x14ac:dyDescent="0.25">
      <c r="A2634">
        <v>10347</v>
      </c>
      <c r="B2634">
        <v>42</v>
      </c>
      <c r="C2634" s="2">
        <v>49.6</v>
      </c>
      <c r="D2634" s="3">
        <v>5</v>
      </c>
      <c r="E2634" s="4">
        <f>Table1[[#This Row],[PRICEEACH]]*Table1[[#This Row],[QUANTITYORDERED]]</f>
        <v>2083.2000000000003</v>
      </c>
      <c r="F2634" s="1">
        <v>38302</v>
      </c>
      <c r="G2634" s="12" t="s">
        <v>2848</v>
      </c>
      <c r="H2634">
        <v>4</v>
      </c>
      <c r="I2634">
        <v>11</v>
      </c>
      <c r="J2634" s="3">
        <v>2004</v>
      </c>
      <c r="K2634" s="3" t="s">
        <v>3454</v>
      </c>
      <c r="L2634">
        <v>116</v>
      </c>
      <c r="M2634" t="s">
        <v>3162</v>
      </c>
      <c r="N2634" t="s">
        <v>2891</v>
      </c>
      <c r="O2634" s="11">
        <v>395204555</v>
      </c>
      <c r="P2634" t="s">
        <v>3303</v>
      </c>
      <c r="Q2634" t="s">
        <v>2892</v>
      </c>
      <c r="R2634" t="s">
        <v>2893</v>
      </c>
      <c r="S2634" t="s">
        <v>2894</v>
      </c>
      <c r="T2634">
        <v>3004</v>
      </c>
      <c r="U2634" t="s">
        <v>2895</v>
      </c>
      <c r="V2634" t="s">
        <v>2896</v>
      </c>
      <c r="W2634" t="s">
        <v>2897</v>
      </c>
      <c r="X2634" t="s">
        <v>2857</v>
      </c>
    </row>
    <row r="2635" spans="1:24" hidden="1" x14ac:dyDescent="0.25">
      <c r="A2635">
        <v>10347</v>
      </c>
      <c r="B2635">
        <v>21</v>
      </c>
      <c r="C2635" s="2">
        <v>100</v>
      </c>
      <c r="D2635" s="3">
        <v>6</v>
      </c>
      <c r="E2635" s="4">
        <f>Table1[[#This Row],[PRICEEACH]]*Table1[[#This Row],[QUANTITYORDERED]]</f>
        <v>2100</v>
      </c>
      <c r="F2635" s="1">
        <v>38302</v>
      </c>
      <c r="G2635" s="12" t="s">
        <v>2848</v>
      </c>
      <c r="H2635">
        <v>4</v>
      </c>
      <c r="I2635">
        <v>11</v>
      </c>
      <c r="J2635" s="3">
        <v>2004</v>
      </c>
      <c r="K2635" s="3" t="s">
        <v>3468</v>
      </c>
      <c r="L2635">
        <v>168</v>
      </c>
      <c r="M2635" t="s">
        <v>3203</v>
      </c>
      <c r="N2635" t="s">
        <v>2891</v>
      </c>
      <c r="O2635" s="11">
        <v>395204555</v>
      </c>
      <c r="P2635" t="s">
        <v>3303</v>
      </c>
      <c r="Q2635" t="s">
        <v>2892</v>
      </c>
      <c r="R2635" t="s">
        <v>2893</v>
      </c>
      <c r="S2635" t="s">
        <v>2894</v>
      </c>
      <c r="T2635">
        <v>3004</v>
      </c>
      <c r="U2635" t="s">
        <v>2895</v>
      </c>
      <c r="V2635" t="s">
        <v>2896</v>
      </c>
      <c r="W2635" t="s">
        <v>2897</v>
      </c>
      <c r="X2635" t="s">
        <v>2867</v>
      </c>
    </row>
    <row r="2636" spans="1:24" hidden="1" x14ac:dyDescent="0.25">
      <c r="A2636">
        <v>10347</v>
      </c>
      <c r="B2636">
        <v>34</v>
      </c>
      <c r="C2636" s="2">
        <v>64.959999999999994</v>
      </c>
      <c r="D2636" s="3">
        <v>10</v>
      </c>
      <c r="E2636" s="4">
        <f>Table1[[#This Row],[PRICEEACH]]*Table1[[#This Row],[QUANTITYORDERED]]</f>
        <v>2208.64</v>
      </c>
      <c r="F2636" s="1">
        <v>38302</v>
      </c>
      <c r="G2636" s="12" t="s">
        <v>2848</v>
      </c>
      <c r="H2636">
        <v>4</v>
      </c>
      <c r="I2636">
        <v>11</v>
      </c>
      <c r="J2636" s="3">
        <v>2004</v>
      </c>
      <c r="K2636" s="3" t="s">
        <v>3468</v>
      </c>
      <c r="L2636">
        <v>62</v>
      </c>
      <c r="M2636" t="s">
        <v>3206</v>
      </c>
      <c r="N2636" t="s">
        <v>2891</v>
      </c>
      <c r="O2636" s="11">
        <v>395204555</v>
      </c>
      <c r="P2636" t="s">
        <v>3303</v>
      </c>
      <c r="Q2636" t="s">
        <v>2892</v>
      </c>
      <c r="R2636" t="s">
        <v>2893</v>
      </c>
      <c r="S2636" t="s">
        <v>2894</v>
      </c>
      <c r="T2636">
        <v>3004</v>
      </c>
      <c r="U2636" t="s">
        <v>2895</v>
      </c>
      <c r="V2636" t="s">
        <v>2896</v>
      </c>
      <c r="W2636" t="s">
        <v>2897</v>
      </c>
      <c r="X2636" t="s">
        <v>2857</v>
      </c>
    </row>
    <row r="2637" spans="1:24" hidden="1" x14ac:dyDescent="0.25">
      <c r="A2637">
        <v>10347</v>
      </c>
      <c r="B2637">
        <v>26</v>
      </c>
      <c r="C2637" s="2">
        <v>100</v>
      </c>
      <c r="D2637" s="3">
        <v>12</v>
      </c>
      <c r="E2637" s="4">
        <f>Table1[[#This Row],[PRICEEACH]]*Table1[[#This Row],[QUANTITYORDERED]]</f>
        <v>2600</v>
      </c>
      <c r="F2637" s="1">
        <v>38302</v>
      </c>
      <c r="G2637" s="12" t="s">
        <v>2848</v>
      </c>
      <c r="H2637">
        <v>4</v>
      </c>
      <c r="I2637">
        <v>11</v>
      </c>
      <c r="J2637" s="3">
        <v>2004</v>
      </c>
      <c r="K2637" s="3" t="s">
        <v>3468</v>
      </c>
      <c r="L2637">
        <v>99</v>
      </c>
      <c r="M2637" t="s">
        <v>3215</v>
      </c>
      <c r="N2637" t="s">
        <v>2891</v>
      </c>
      <c r="O2637" s="11">
        <v>395204555</v>
      </c>
      <c r="P2637" t="s">
        <v>3303</v>
      </c>
      <c r="Q2637" t="s">
        <v>2892</v>
      </c>
      <c r="R2637" t="s">
        <v>2893</v>
      </c>
      <c r="S2637" t="s">
        <v>2894</v>
      </c>
      <c r="T2637">
        <v>3004</v>
      </c>
      <c r="U2637" t="s">
        <v>2895</v>
      </c>
      <c r="V2637" t="s">
        <v>2896</v>
      </c>
      <c r="W2637" t="s">
        <v>2897</v>
      </c>
      <c r="X2637" t="s">
        <v>2857</v>
      </c>
    </row>
    <row r="2638" spans="1:24" hidden="1" x14ac:dyDescent="0.25">
      <c r="A2638">
        <v>10347</v>
      </c>
      <c r="B2638">
        <v>27</v>
      </c>
      <c r="C2638" s="2">
        <v>100</v>
      </c>
      <c r="D2638" s="3">
        <v>2</v>
      </c>
      <c r="E2638" s="4">
        <f>Table1[[#This Row],[PRICEEACH]]*Table1[[#This Row],[QUANTITYORDERED]]</f>
        <v>2700</v>
      </c>
      <c r="F2638" s="1">
        <v>38302</v>
      </c>
      <c r="G2638" s="12" t="s">
        <v>2848</v>
      </c>
      <c r="H2638">
        <v>4</v>
      </c>
      <c r="I2638">
        <v>11</v>
      </c>
      <c r="J2638" s="3">
        <v>2004</v>
      </c>
      <c r="K2638" s="3" t="s">
        <v>3331</v>
      </c>
      <c r="L2638">
        <v>147</v>
      </c>
      <c r="M2638" t="s">
        <v>3079</v>
      </c>
      <c r="N2638" t="s">
        <v>2891</v>
      </c>
      <c r="O2638" s="11">
        <v>395204555</v>
      </c>
      <c r="P2638" t="s">
        <v>3303</v>
      </c>
      <c r="Q2638" t="s">
        <v>2892</v>
      </c>
      <c r="R2638" t="s">
        <v>2893</v>
      </c>
      <c r="S2638" t="s">
        <v>2894</v>
      </c>
      <c r="T2638">
        <v>3004</v>
      </c>
      <c r="U2638" t="s">
        <v>2895</v>
      </c>
      <c r="V2638" t="s">
        <v>2896</v>
      </c>
      <c r="W2638" t="s">
        <v>2897</v>
      </c>
      <c r="X2638" t="s">
        <v>2867</v>
      </c>
    </row>
    <row r="2639" spans="1:24" hidden="1" x14ac:dyDescent="0.25">
      <c r="A2639">
        <v>10347</v>
      </c>
      <c r="B2639">
        <v>29</v>
      </c>
      <c r="C2639" s="2">
        <v>100</v>
      </c>
      <c r="D2639" s="3">
        <v>3</v>
      </c>
      <c r="E2639" s="4">
        <f>Table1[[#This Row],[PRICEEACH]]*Table1[[#This Row],[QUANTITYORDERED]]</f>
        <v>2900</v>
      </c>
      <c r="F2639" s="1">
        <v>38302</v>
      </c>
      <c r="G2639" s="12" t="s">
        <v>2848</v>
      </c>
      <c r="H2639">
        <v>4</v>
      </c>
      <c r="I2639">
        <v>11</v>
      </c>
      <c r="J2639" s="3">
        <v>2004</v>
      </c>
      <c r="K2639" s="3" t="s">
        <v>3454</v>
      </c>
      <c r="L2639">
        <v>136</v>
      </c>
      <c r="M2639" t="s">
        <v>3141</v>
      </c>
      <c r="N2639" t="s">
        <v>2891</v>
      </c>
      <c r="O2639" s="11">
        <v>395204555</v>
      </c>
      <c r="P2639" t="s">
        <v>3303</v>
      </c>
      <c r="Q2639" t="s">
        <v>2892</v>
      </c>
      <c r="R2639" t="s">
        <v>2893</v>
      </c>
      <c r="S2639" t="s">
        <v>2894</v>
      </c>
      <c r="T2639">
        <v>3004</v>
      </c>
      <c r="U2639" t="s">
        <v>2895</v>
      </c>
      <c r="V2639" t="s">
        <v>2896</v>
      </c>
      <c r="W2639" t="s">
        <v>2897</v>
      </c>
      <c r="X2639" t="s">
        <v>2867</v>
      </c>
    </row>
    <row r="2640" spans="1:24" hidden="1" x14ac:dyDescent="0.25">
      <c r="A2640">
        <v>10347</v>
      </c>
      <c r="B2640">
        <v>30</v>
      </c>
      <c r="C2640" s="2">
        <v>100</v>
      </c>
      <c r="D2640" s="3">
        <v>1</v>
      </c>
      <c r="E2640" s="4">
        <f>Table1[[#This Row],[PRICEEACH]]*Table1[[#This Row],[QUANTITYORDERED]]</f>
        <v>3000</v>
      </c>
      <c r="F2640" s="1">
        <v>38302</v>
      </c>
      <c r="G2640" s="12" t="s">
        <v>2848</v>
      </c>
      <c r="H2640">
        <v>4</v>
      </c>
      <c r="I2640">
        <v>11</v>
      </c>
      <c r="J2640" s="3">
        <v>2004</v>
      </c>
      <c r="K2640" s="3" t="s">
        <v>3331</v>
      </c>
      <c r="L2640">
        <v>214</v>
      </c>
      <c r="M2640" t="s">
        <v>2951</v>
      </c>
      <c r="N2640" t="s">
        <v>2891</v>
      </c>
      <c r="O2640" s="11">
        <v>395204555</v>
      </c>
      <c r="P2640" t="s">
        <v>3303</v>
      </c>
      <c r="Q2640" t="s">
        <v>2892</v>
      </c>
      <c r="R2640" t="s">
        <v>2893</v>
      </c>
      <c r="S2640" t="s">
        <v>2894</v>
      </c>
      <c r="T2640">
        <v>3004</v>
      </c>
      <c r="U2640" t="s">
        <v>2895</v>
      </c>
      <c r="V2640" t="s">
        <v>2896</v>
      </c>
      <c r="W2640" t="s">
        <v>2897</v>
      </c>
      <c r="X2640" t="s">
        <v>2867</v>
      </c>
    </row>
    <row r="2641" spans="1:24" hidden="1" x14ac:dyDescent="0.25">
      <c r="A2641">
        <v>10347</v>
      </c>
      <c r="B2641">
        <v>45</v>
      </c>
      <c r="C2641" s="2">
        <v>100</v>
      </c>
      <c r="D2641" s="3">
        <v>11</v>
      </c>
      <c r="E2641" s="4">
        <f>Table1[[#This Row],[PRICEEACH]]*Table1[[#This Row],[QUANTITYORDERED]]</f>
        <v>4500</v>
      </c>
      <c r="F2641" s="1">
        <v>38302</v>
      </c>
      <c r="G2641" s="12" t="s">
        <v>2848</v>
      </c>
      <c r="H2641">
        <v>4</v>
      </c>
      <c r="I2641">
        <v>11</v>
      </c>
      <c r="J2641" s="3">
        <v>2004</v>
      </c>
      <c r="K2641" s="3" t="s">
        <v>3468</v>
      </c>
      <c r="L2641">
        <v>104</v>
      </c>
      <c r="M2641" t="s">
        <v>3209</v>
      </c>
      <c r="N2641" t="s">
        <v>2891</v>
      </c>
      <c r="O2641" s="11">
        <v>395204555</v>
      </c>
      <c r="P2641" t="s">
        <v>3303</v>
      </c>
      <c r="Q2641" t="s">
        <v>2892</v>
      </c>
      <c r="R2641" t="s">
        <v>2893</v>
      </c>
      <c r="S2641" t="s">
        <v>2894</v>
      </c>
      <c r="T2641">
        <v>3004</v>
      </c>
      <c r="U2641" t="s">
        <v>2895</v>
      </c>
      <c r="V2641" t="s">
        <v>2896</v>
      </c>
      <c r="W2641" t="s">
        <v>2897</v>
      </c>
      <c r="X2641" t="s">
        <v>2867</v>
      </c>
    </row>
    <row r="2642" spans="1:24" hidden="1" x14ac:dyDescent="0.25">
      <c r="A2642">
        <v>10347</v>
      </c>
      <c r="B2642">
        <v>45</v>
      </c>
      <c r="C2642" s="2">
        <v>100</v>
      </c>
      <c r="D2642" s="3">
        <v>4</v>
      </c>
      <c r="E2642" s="4">
        <f>Table1[[#This Row],[PRICEEACH]]*Table1[[#This Row],[QUANTITYORDERED]]</f>
        <v>4500</v>
      </c>
      <c r="F2642" s="1">
        <v>38302</v>
      </c>
      <c r="G2642" s="12" t="s">
        <v>2848</v>
      </c>
      <c r="H2642">
        <v>4</v>
      </c>
      <c r="I2642">
        <v>11</v>
      </c>
      <c r="J2642" s="3">
        <v>2004</v>
      </c>
      <c r="K2642" s="3" t="s">
        <v>3454</v>
      </c>
      <c r="L2642">
        <v>121</v>
      </c>
      <c r="M2642" t="s">
        <v>3223</v>
      </c>
      <c r="N2642" t="s">
        <v>2891</v>
      </c>
      <c r="O2642" s="11">
        <v>395204555</v>
      </c>
      <c r="P2642" t="s">
        <v>3303</v>
      </c>
      <c r="Q2642" t="s">
        <v>2892</v>
      </c>
      <c r="R2642" t="s">
        <v>2893</v>
      </c>
      <c r="S2642" t="s">
        <v>2894</v>
      </c>
      <c r="T2642">
        <v>3004</v>
      </c>
      <c r="U2642" t="s">
        <v>2895</v>
      </c>
      <c r="V2642" t="s">
        <v>2896</v>
      </c>
      <c r="W2642" t="s">
        <v>2897</v>
      </c>
      <c r="X2642" t="s">
        <v>2867</v>
      </c>
    </row>
    <row r="2643" spans="1:24" hidden="1" x14ac:dyDescent="0.25">
      <c r="A2643">
        <v>10347</v>
      </c>
      <c r="B2643">
        <v>48</v>
      </c>
      <c r="C2643" s="2">
        <v>100</v>
      </c>
      <c r="D2643" s="3">
        <v>9</v>
      </c>
      <c r="E2643" s="4">
        <f>Table1[[#This Row],[PRICEEACH]]*Table1[[#This Row],[QUANTITYORDERED]]</f>
        <v>4800</v>
      </c>
      <c r="F2643" s="1">
        <v>38302</v>
      </c>
      <c r="G2643" s="12" t="s">
        <v>2848</v>
      </c>
      <c r="H2643">
        <v>4</v>
      </c>
      <c r="I2643">
        <v>11</v>
      </c>
      <c r="J2643" s="3">
        <v>2004</v>
      </c>
      <c r="K2643" s="3" t="s">
        <v>3468</v>
      </c>
      <c r="L2643">
        <v>101</v>
      </c>
      <c r="M2643" t="s">
        <v>3205</v>
      </c>
      <c r="N2643" t="s">
        <v>2891</v>
      </c>
      <c r="O2643" s="11">
        <v>395204555</v>
      </c>
      <c r="P2643" t="s">
        <v>3303</v>
      </c>
      <c r="Q2643" t="s">
        <v>2892</v>
      </c>
      <c r="R2643" t="s">
        <v>2893</v>
      </c>
      <c r="S2643" t="s">
        <v>2894</v>
      </c>
      <c r="T2643">
        <v>3004</v>
      </c>
      <c r="U2643" t="s">
        <v>2895</v>
      </c>
      <c r="V2643" t="s">
        <v>2896</v>
      </c>
      <c r="W2643" t="s">
        <v>2897</v>
      </c>
      <c r="X2643" t="s">
        <v>2867</v>
      </c>
    </row>
    <row r="2644" spans="1:24" hidden="1" x14ac:dyDescent="0.25">
      <c r="A2644">
        <v>10347</v>
      </c>
      <c r="B2644">
        <v>50</v>
      </c>
      <c r="C2644" s="2">
        <v>100</v>
      </c>
      <c r="D2644" s="3">
        <v>8</v>
      </c>
      <c r="E2644" s="4">
        <f>Table1[[#This Row],[PRICEEACH]]*Table1[[#This Row],[QUANTITYORDERED]]</f>
        <v>5000</v>
      </c>
      <c r="F2644" s="1">
        <v>38302</v>
      </c>
      <c r="G2644" s="12" t="s">
        <v>2848</v>
      </c>
      <c r="H2644">
        <v>4</v>
      </c>
      <c r="I2644">
        <v>11</v>
      </c>
      <c r="J2644" s="3">
        <v>2004</v>
      </c>
      <c r="K2644" s="3" t="s">
        <v>3454</v>
      </c>
      <c r="L2644">
        <v>60</v>
      </c>
      <c r="M2644" t="s">
        <v>3200</v>
      </c>
      <c r="N2644" t="s">
        <v>2891</v>
      </c>
      <c r="O2644" s="11">
        <v>395204555</v>
      </c>
      <c r="P2644" t="s">
        <v>3303</v>
      </c>
      <c r="Q2644" t="s">
        <v>2892</v>
      </c>
      <c r="R2644" t="s">
        <v>2893</v>
      </c>
      <c r="S2644" t="s">
        <v>2894</v>
      </c>
      <c r="T2644">
        <v>3004</v>
      </c>
      <c r="U2644" t="s">
        <v>2895</v>
      </c>
      <c r="V2644" t="s">
        <v>2896</v>
      </c>
      <c r="W2644" t="s">
        <v>2897</v>
      </c>
      <c r="X2644" t="s">
        <v>2867</v>
      </c>
    </row>
    <row r="2645" spans="1:24" hidden="1" x14ac:dyDescent="0.25">
      <c r="A2645">
        <v>10199</v>
      </c>
      <c r="B2645">
        <v>29</v>
      </c>
      <c r="C2645" s="2">
        <v>38.4</v>
      </c>
      <c r="D2645" s="3">
        <v>1</v>
      </c>
      <c r="E2645" s="4">
        <f>Table1[[#This Row],[PRICEEACH]]*Table1[[#This Row],[QUANTITYORDERED]]</f>
        <v>1113.5999999999999</v>
      </c>
      <c r="F2645" s="1">
        <v>37957</v>
      </c>
      <c r="G2645" s="12" t="s">
        <v>2848</v>
      </c>
      <c r="H2645">
        <v>4</v>
      </c>
      <c r="I2645">
        <v>12</v>
      </c>
      <c r="J2645" s="3">
        <v>2003</v>
      </c>
      <c r="K2645" s="3" t="s">
        <v>3468</v>
      </c>
      <c r="L2645">
        <v>43</v>
      </c>
      <c r="M2645" t="s">
        <v>3264</v>
      </c>
      <c r="N2645" t="s">
        <v>3345</v>
      </c>
      <c r="O2645" s="10">
        <v>3105553722</v>
      </c>
      <c r="P2645" t="s">
        <v>3346</v>
      </c>
      <c r="Q2645" t="s">
        <v>2988</v>
      </c>
      <c r="R2645" t="s">
        <v>2870</v>
      </c>
      <c r="S2645" t="s">
        <v>2853</v>
      </c>
      <c r="T2645">
        <v>94019</v>
      </c>
      <c r="U2645" t="s">
        <v>2854</v>
      </c>
      <c r="V2645" t="s">
        <v>2989</v>
      </c>
      <c r="W2645" t="s">
        <v>2990</v>
      </c>
      <c r="X2645" t="s">
        <v>2857</v>
      </c>
    </row>
    <row r="2646" spans="1:24" hidden="1" x14ac:dyDescent="0.25">
      <c r="A2646">
        <v>10199</v>
      </c>
      <c r="B2646">
        <v>38</v>
      </c>
      <c r="C2646" s="2">
        <v>82.4</v>
      </c>
      <c r="D2646" s="3">
        <v>3</v>
      </c>
      <c r="E2646" s="4">
        <f>Table1[[#This Row],[PRICEEACH]]*Table1[[#This Row],[QUANTITYORDERED]]</f>
        <v>3131.2000000000003</v>
      </c>
      <c r="F2646" s="1">
        <v>37957</v>
      </c>
      <c r="G2646" s="12" t="s">
        <v>2848</v>
      </c>
      <c r="H2646">
        <v>4</v>
      </c>
      <c r="I2646">
        <v>12</v>
      </c>
      <c r="J2646" s="3">
        <v>2003</v>
      </c>
      <c r="K2646" s="3" t="s">
        <v>3181</v>
      </c>
      <c r="L2646">
        <v>80</v>
      </c>
      <c r="M2646" t="s">
        <v>3276</v>
      </c>
      <c r="N2646" t="s">
        <v>3345</v>
      </c>
      <c r="O2646" s="10">
        <v>3105553722</v>
      </c>
      <c r="P2646" t="s">
        <v>3346</v>
      </c>
      <c r="Q2646" t="s">
        <v>2988</v>
      </c>
      <c r="R2646" t="s">
        <v>2870</v>
      </c>
      <c r="S2646" t="s">
        <v>2853</v>
      </c>
      <c r="T2646">
        <v>94019</v>
      </c>
      <c r="U2646" t="s">
        <v>2854</v>
      </c>
      <c r="V2646" t="s">
        <v>2989</v>
      </c>
      <c r="W2646" t="s">
        <v>2990</v>
      </c>
      <c r="X2646" t="s">
        <v>2867</v>
      </c>
    </row>
    <row r="2647" spans="1:24" hidden="1" x14ac:dyDescent="0.25">
      <c r="A2647">
        <v>10199</v>
      </c>
      <c r="B2647">
        <v>48</v>
      </c>
      <c r="C2647" s="2">
        <v>83.12</v>
      </c>
      <c r="D2647" s="3">
        <v>2</v>
      </c>
      <c r="E2647" s="4">
        <f>Table1[[#This Row],[PRICEEACH]]*Table1[[#This Row],[QUANTITYORDERED]]</f>
        <v>3989.76</v>
      </c>
      <c r="F2647" s="1">
        <v>37957</v>
      </c>
      <c r="G2647" s="12" t="s">
        <v>2848</v>
      </c>
      <c r="H2647">
        <v>4</v>
      </c>
      <c r="I2647">
        <v>12</v>
      </c>
      <c r="J2647" s="3">
        <v>2003</v>
      </c>
      <c r="K2647" s="3" t="s">
        <v>3181</v>
      </c>
      <c r="L2647">
        <v>91</v>
      </c>
      <c r="M2647" t="s">
        <v>3269</v>
      </c>
      <c r="N2647" t="s">
        <v>3345</v>
      </c>
      <c r="O2647" s="10">
        <v>3105553722</v>
      </c>
      <c r="P2647" t="s">
        <v>3346</v>
      </c>
      <c r="Q2647" t="s">
        <v>2988</v>
      </c>
      <c r="R2647" t="s">
        <v>2870</v>
      </c>
      <c r="S2647" t="s">
        <v>2853</v>
      </c>
      <c r="T2647">
        <v>94019</v>
      </c>
      <c r="U2647" t="s">
        <v>2854</v>
      </c>
      <c r="V2647" t="s">
        <v>2989</v>
      </c>
      <c r="W2647" t="s">
        <v>2990</v>
      </c>
      <c r="X2647" t="s">
        <v>2867</v>
      </c>
    </row>
    <row r="2648" spans="1:24" hidden="1" x14ac:dyDescent="0.25">
      <c r="A2648">
        <v>10201</v>
      </c>
      <c r="B2648">
        <v>25</v>
      </c>
      <c r="C2648" s="2">
        <v>73.88</v>
      </c>
      <c r="D2648" s="3">
        <v>7</v>
      </c>
      <c r="E2648" s="4">
        <f>Table1[[#This Row],[PRICEEACH]]*Table1[[#This Row],[QUANTITYORDERED]]</f>
        <v>1847</v>
      </c>
      <c r="F2648" s="1">
        <v>37957</v>
      </c>
      <c r="G2648" s="12" t="s">
        <v>2848</v>
      </c>
      <c r="H2648">
        <v>4</v>
      </c>
      <c r="I2648">
        <v>12</v>
      </c>
      <c r="J2648" s="3">
        <v>2003</v>
      </c>
      <c r="K2648" s="3" t="s">
        <v>2849</v>
      </c>
      <c r="L2648">
        <v>76</v>
      </c>
      <c r="M2648" t="s">
        <v>3233</v>
      </c>
      <c r="N2648" t="s">
        <v>3299</v>
      </c>
      <c r="O2648" s="10">
        <v>6505555787</v>
      </c>
      <c r="P2648" t="s">
        <v>3300</v>
      </c>
      <c r="Q2648" t="s">
        <v>3293</v>
      </c>
      <c r="R2648" t="s">
        <v>2870</v>
      </c>
      <c r="S2648" t="s">
        <v>2853</v>
      </c>
      <c r="T2648">
        <v>94103</v>
      </c>
      <c r="U2648" t="s">
        <v>2854</v>
      </c>
      <c r="V2648" t="s">
        <v>2887</v>
      </c>
      <c r="W2648" t="s">
        <v>2872</v>
      </c>
      <c r="X2648" t="s">
        <v>2857</v>
      </c>
    </row>
    <row r="2649" spans="1:24" hidden="1" x14ac:dyDescent="0.25">
      <c r="A2649">
        <v>10201</v>
      </c>
      <c r="B2649">
        <v>30</v>
      </c>
      <c r="C2649" s="2">
        <v>64.81</v>
      </c>
      <c r="D2649" s="3">
        <v>6</v>
      </c>
      <c r="E2649" s="4">
        <f>Table1[[#This Row],[PRICEEACH]]*Table1[[#This Row],[QUANTITYORDERED]]</f>
        <v>1944.3000000000002</v>
      </c>
      <c r="F2649" s="1">
        <v>37957</v>
      </c>
      <c r="G2649" s="12" t="s">
        <v>2848</v>
      </c>
      <c r="H2649">
        <v>4</v>
      </c>
      <c r="I2649">
        <v>12</v>
      </c>
      <c r="J2649" s="3">
        <v>2003</v>
      </c>
      <c r="K2649" s="3" t="s">
        <v>2849</v>
      </c>
      <c r="L2649">
        <v>60</v>
      </c>
      <c r="M2649" t="s">
        <v>3202</v>
      </c>
      <c r="N2649" t="s">
        <v>3299</v>
      </c>
      <c r="O2649" s="10">
        <v>6505555787</v>
      </c>
      <c r="P2649" t="s">
        <v>3300</v>
      </c>
      <c r="Q2649" t="s">
        <v>3293</v>
      </c>
      <c r="R2649" t="s">
        <v>2870</v>
      </c>
      <c r="S2649" t="s">
        <v>2853</v>
      </c>
      <c r="T2649">
        <v>94103</v>
      </c>
      <c r="U2649" t="s">
        <v>2854</v>
      </c>
      <c r="V2649" t="s">
        <v>2887</v>
      </c>
      <c r="W2649" t="s">
        <v>2872</v>
      </c>
      <c r="X2649" t="s">
        <v>2857</v>
      </c>
    </row>
    <row r="2650" spans="1:24" hidden="1" x14ac:dyDescent="0.25">
      <c r="A2650">
        <v>10201</v>
      </c>
      <c r="B2650">
        <v>22</v>
      </c>
      <c r="C2650" s="2">
        <v>98.57</v>
      </c>
      <c r="D2650" s="3">
        <v>2</v>
      </c>
      <c r="E2650" s="4">
        <f>Table1[[#This Row],[PRICEEACH]]*Table1[[#This Row],[QUANTITYORDERED]]</f>
        <v>2168.54</v>
      </c>
      <c r="F2650" s="1">
        <v>37957</v>
      </c>
      <c r="G2650" s="12" t="s">
        <v>2848</v>
      </c>
      <c r="H2650">
        <v>4</v>
      </c>
      <c r="I2650">
        <v>12</v>
      </c>
      <c r="J2650" s="3">
        <v>2003</v>
      </c>
      <c r="K2650" s="3" t="s">
        <v>2849</v>
      </c>
      <c r="L2650">
        <v>95</v>
      </c>
      <c r="M2650" t="s">
        <v>2850</v>
      </c>
      <c r="N2650" t="s">
        <v>3299</v>
      </c>
      <c r="O2650" s="10">
        <v>6505555787</v>
      </c>
      <c r="P2650" t="s">
        <v>3300</v>
      </c>
      <c r="Q2650" t="s">
        <v>3293</v>
      </c>
      <c r="R2650" t="s">
        <v>2870</v>
      </c>
      <c r="S2650" t="s">
        <v>2853</v>
      </c>
      <c r="T2650">
        <v>94103</v>
      </c>
      <c r="U2650" t="s">
        <v>2854</v>
      </c>
      <c r="V2650" t="s">
        <v>2887</v>
      </c>
      <c r="W2650" t="s">
        <v>2872</v>
      </c>
      <c r="X2650" t="s">
        <v>2857</v>
      </c>
    </row>
    <row r="2651" spans="1:24" hidden="1" x14ac:dyDescent="0.25">
      <c r="A2651">
        <v>10201</v>
      </c>
      <c r="B2651">
        <v>24</v>
      </c>
      <c r="C2651" s="2">
        <v>100</v>
      </c>
      <c r="D2651" s="3">
        <v>5</v>
      </c>
      <c r="E2651" s="4">
        <f>Table1[[#This Row],[PRICEEACH]]*Table1[[#This Row],[QUANTITYORDERED]]</f>
        <v>2400</v>
      </c>
      <c r="F2651" s="1">
        <v>37957</v>
      </c>
      <c r="G2651" s="12" t="s">
        <v>2848</v>
      </c>
      <c r="H2651">
        <v>4</v>
      </c>
      <c r="I2651">
        <v>12</v>
      </c>
      <c r="J2651" s="3">
        <v>2003</v>
      </c>
      <c r="K2651" s="3" t="s">
        <v>2849</v>
      </c>
      <c r="L2651">
        <v>118</v>
      </c>
      <c r="M2651" t="s">
        <v>3023</v>
      </c>
      <c r="N2651" t="s">
        <v>3299</v>
      </c>
      <c r="O2651" s="10">
        <v>6505555787</v>
      </c>
      <c r="P2651" t="s">
        <v>3300</v>
      </c>
      <c r="Q2651" t="s">
        <v>3293</v>
      </c>
      <c r="R2651" t="s">
        <v>2870</v>
      </c>
      <c r="S2651" t="s">
        <v>2853</v>
      </c>
      <c r="T2651">
        <v>94103</v>
      </c>
      <c r="U2651" t="s">
        <v>2854</v>
      </c>
      <c r="V2651" t="s">
        <v>2887</v>
      </c>
      <c r="W2651" t="s">
        <v>2872</v>
      </c>
      <c r="X2651" t="s">
        <v>2867</v>
      </c>
    </row>
    <row r="2652" spans="1:24" hidden="1" x14ac:dyDescent="0.25">
      <c r="A2652">
        <v>10201</v>
      </c>
      <c r="B2652">
        <v>25</v>
      </c>
      <c r="C2652" s="2">
        <v>100</v>
      </c>
      <c r="D2652" s="3">
        <v>1</v>
      </c>
      <c r="E2652" s="4">
        <f>Table1[[#This Row],[PRICEEACH]]*Table1[[#This Row],[QUANTITYORDERED]]</f>
        <v>2500</v>
      </c>
      <c r="F2652" s="1">
        <v>37957</v>
      </c>
      <c r="G2652" s="12" t="s">
        <v>2848</v>
      </c>
      <c r="H2652">
        <v>4</v>
      </c>
      <c r="I2652">
        <v>12</v>
      </c>
      <c r="J2652" s="3">
        <v>2003</v>
      </c>
      <c r="K2652" s="3" t="s">
        <v>2849</v>
      </c>
      <c r="L2652">
        <v>150</v>
      </c>
      <c r="M2652" t="s">
        <v>3142</v>
      </c>
      <c r="N2652" t="s">
        <v>3299</v>
      </c>
      <c r="O2652" s="10">
        <v>6505555787</v>
      </c>
      <c r="P2652" t="s">
        <v>3300</v>
      </c>
      <c r="Q2652" t="s">
        <v>3293</v>
      </c>
      <c r="R2652" t="s">
        <v>2870</v>
      </c>
      <c r="S2652" t="s">
        <v>2853</v>
      </c>
      <c r="T2652">
        <v>94103</v>
      </c>
      <c r="U2652" t="s">
        <v>2854</v>
      </c>
      <c r="V2652" t="s">
        <v>2887</v>
      </c>
      <c r="W2652" t="s">
        <v>2872</v>
      </c>
      <c r="X2652" t="s">
        <v>2867</v>
      </c>
    </row>
    <row r="2653" spans="1:24" hidden="1" x14ac:dyDescent="0.25">
      <c r="A2653">
        <v>10201</v>
      </c>
      <c r="B2653">
        <v>39</v>
      </c>
      <c r="C2653" s="2">
        <v>100</v>
      </c>
      <c r="D2653" s="3">
        <v>3</v>
      </c>
      <c r="E2653" s="4">
        <f>Table1[[#This Row],[PRICEEACH]]*Table1[[#This Row],[QUANTITYORDERED]]</f>
        <v>3900</v>
      </c>
      <c r="F2653" s="1">
        <v>37957</v>
      </c>
      <c r="G2653" s="12" t="s">
        <v>2848</v>
      </c>
      <c r="H2653">
        <v>4</v>
      </c>
      <c r="I2653">
        <v>12</v>
      </c>
      <c r="J2653" s="3">
        <v>2003</v>
      </c>
      <c r="K2653" s="3" t="s">
        <v>2849</v>
      </c>
      <c r="L2653">
        <v>112</v>
      </c>
      <c r="M2653" t="s">
        <v>3229</v>
      </c>
      <c r="N2653" t="s">
        <v>3299</v>
      </c>
      <c r="O2653" s="10">
        <v>6505555787</v>
      </c>
      <c r="P2653" t="s">
        <v>3300</v>
      </c>
      <c r="Q2653" t="s">
        <v>3293</v>
      </c>
      <c r="R2653" t="s">
        <v>2870</v>
      </c>
      <c r="S2653" t="s">
        <v>2853</v>
      </c>
      <c r="T2653">
        <v>94103</v>
      </c>
      <c r="U2653" t="s">
        <v>2854</v>
      </c>
      <c r="V2653" t="s">
        <v>2887</v>
      </c>
      <c r="W2653" t="s">
        <v>2872</v>
      </c>
      <c r="X2653" t="s">
        <v>2867</v>
      </c>
    </row>
    <row r="2654" spans="1:24" hidden="1" x14ac:dyDescent="0.25">
      <c r="A2654">
        <v>10201</v>
      </c>
      <c r="B2654">
        <v>49</v>
      </c>
      <c r="C2654" s="2">
        <v>100</v>
      </c>
      <c r="D2654" s="3">
        <v>4</v>
      </c>
      <c r="E2654" s="4">
        <f>Table1[[#This Row],[PRICEEACH]]*Table1[[#This Row],[QUANTITYORDERED]]</f>
        <v>4900</v>
      </c>
      <c r="F2654" s="1">
        <v>37957</v>
      </c>
      <c r="G2654" s="12" t="s">
        <v>2848</v>
      </c>
      <c r="H2654">
        <v>4</v>
      </c>
      <c r="I2654">
        <v>12</v>
      </c>
      <c r="J2654" s="3">
        <v>2003</v>
      </c>
      <c r="K2654" s="3" t="s">
        <v>2849</v>
      </c>
      <c r="L2654">
        <v>193</v>
      </c>
      <c r="M2654" t="s">
        <v>3034</v>
      </c>
      <c r="N2654" t="s">
        <v>3299</v>
      </c>
      <c r="O2654" s="10">
        <v>6505555787</v>
      </c>
      <c r="P2654" t="s">
        <v>3300</v>
      </c>
      <c r="Q2654" t="s">
        <v>3293</v>
      </c>
      <c r="R2654" t="s">
        <v>2870</v>
      </c>
      <c r="S2654" t="s">
        <v>2853</v>
      </c>
      <c r="T2654">
        <v>94103</v>
      </c>
      <c r="U2654" t="s">
        <v>2854</v>
      </c>
      <c r="V2654" t="s">
        <v>2887</v>
      </c>
      <c r="W2654" t="s">
        <v>2872</v>
      </c>
      <c r="X2654" t="s">
        <v>2931</v>
      </c>
    </row>
    <row r="2655" spans="1:24" hidden="1" x14ac:dyDescent="0.25">
      <c r="A2655">
        <v>10203</v>
      </c>
      <c r="B2655">
        <v>21</v>
      </c>
      <c r="C2655" s="2">
        <v>37</v>
      </c>
      <c r="D2655" s="3">
        <v>2</v>
      </c>
      <c r="E2655" s="4">
        <f>Table1[[#This Row],[PRICEEACH]]*Table1[[#This Row],[QUANTITYORDERED]]</f>
        <v>777</v>
      </c>
      <c r="F2655" s="1">
        <v>37957</v>
      </c>
      <c r="G2655" s="12" t="s">
        <v>2848</v>
      </c>
      <c r="H2655">
        <v>4</v>
      </c>
      <c r="I2655">
        <v>12</v>
      </c>
      <c r="J2655" s="3">
        <v>2003</v>
      </c>
      <c r="K2655" s="3" t="s">
        <v>3331</v>
      </c>
      <c r="L2655">
        <v>37</v>
      </c>
      <c r="M2655" t="s">
        <v>3242</v>
      </c>
      <c r="N2655" t="s">
        <v>3329</v>
      </c>
      <c r="O2655" s="10" t="s">
        <v>3330</v>
      </c>
      <c r="P2655" t="s">
        <v>2946</v>
      </c>
      <c r="Q2655" t="s">
        <v>2947</v>
      </c>
      <c r="R2655" t="s">
        <v>3485</v>
      </c>
      <c r="S2655" t="s">
        <v>2948</v>
      </c>
      <c r="T2655">
        <v>28034</v>
      </c>
      <c r="U2655" t="s">
        <v>2861</v>
      </c>
      <c r="V2655" t="s">
        <v>2949</v>
      </c>
      <c r="W2655" t="s">
        <v>2950</v>
      </c>
      <c r="X2655" t="s">
        <v>2857</v>
      </c>
    </row>
    <row r="2656" spans="1:24" hidden="1" x14ac:dyDescent="0.25">
      <c r="A2656">
        <v>10203</v>
      </c>
      <c r="B2656">
        <v>20</v>
      </c>
      <c r="C2656" s="2">
        <v>100</v>
      </c>
      <c r="D2656" s="3">
        <v>8</v>
      </c>
      <c r="E2656" s="4">
        <f>Table1[[#This Row],[PRICEEACH]]*Table1[[#This Row],[QUANTITYORDERED]]</f>
        <v>2000</v>
      </c>
      <c r="F2656" s="1">
        <v>37957</v>
      </c>
      <c r="G2656" s="12" t="s">
        <v>2848</v>
      </c>
      <c r="H2656">
        <v>4</v>
      </c>
      <c r="I2656">
        <v>12</v>
      </c>
      <c r="J2656" s="3">
        <v>2003</v>
      </c>
      <c r="K2656" s="3" t="s">
        <v>3331</v>
      </c>
      <c r="L2656">
        <v>194</v>
      </c>
      <c r="M2656" t="s">
        <v>3092</v>
      </c>
      <c r="N2656" t="s">
        <v>3329</v>
      </c>
      <c r="O2656" s="10" t="s">
        <v>3330</v>
      </c>
      <c r="P2656" t="s">
        <v>2946</v>
      </c>
      <c r="Q2656" t="s">
        <v>2947</v>
      </c>
      <c r="R2656" t="s">
        <v>3485</v>
      </c>
      <c r="S2656" t="s">
        <v>2948</v>
      </c>
      <c r="T2656">
        <v>28034</v>
      </c>
      <c r="U2656" t="s">
        <v>2861</v>
      </c>
      <c r="V2656" t="s">
        <v>2949</v>
      </c>
      <c r="W2656" t="s">
        <v>2950</v>
      </c>
      <c r="X2656" t="s">
        <v>2867</v>
      </c>
    </row>
    <row r="2657" spans="1:24" hidden="1" x14ac:dyDescent="0.25">
      <c r="A2657">
        <v>10203</v>
      </c>
      <c r="B2657">
        <v>20</v>
      </c>
      <c r="C2657" s="2">
        <v>100</v>
      </c>
      <c r="D2657" s="3">
        <v>6</v>
      </c>
      <c r="E2657" s="4">
        <f>Table1[[#This Row],[PRICEEACH]]*Table1[[#This Row],[QUANTITYORDERED]]</f>
        <v>2000</v>
      </c>
      <c r="F2657" s="1">
        <v>37957</v>
      </c>
      <c r="G2657" s="12" t="s">
        <v>2848</v>
      </c>
      <c r="H2657">
        <v>4</v>
      </c>
      <c r="I2657">
        <v>12</v>
      </c>
      <c r="J2657" s="3">
        <v>2003</v>
      </c>
      <c r="K2657" s="3" t="s">
        <v>3331</v>
      </c>
      <c r="L2657">
        <v>117</v>
      </c>
      <c r="M2657" t="s">
        <v>3146</v>
      </c>
      <c r="N2657" t="s">
        <v>3329</v>
      </c>
      <c r="O2657" s="10" t="s">
        <v>3330</v>
      </c>
      <c r="P2657" t="s">
        <v>2946</v>
      </c>
      <c r="Q2657" t="s">
        <v>2947</v>
      </c>
      <c r="R2657" t="s">
        <v>3485</v>
      </c>
      <c r="S2657" t="s">
        <v>2948</v>
      </c>
      <c r="T2657">
        <v>28034</v>
      </c>
      <c r="U2657" t="s">
        <v>2861</v>
      </c>
      <c r="V2657" t="s">
        <v>2949</v>
      </c>
      <c r="W2657" t="s">
        <v>2950</v>
      </c>
      <c r="X2657" t="s">
        <v>2857</v>
      </c>
    </row>
    <row r="2658" spans="1:24" hidden="1" x14ac:dyDescent="0.25">
      <c r="A2658">
        <v>10203</v>
      </c>
      <c r="B2658">
        <v>34</v>
      </c>
      <c r="C2658" s="2">
        <v>64.900000000000006</v>
      </c>
      <c r="D2658" s="3">
        <v>7</v>
      </c>
      <c r="E2658" s="4">
        <f>Table1[[#This Row],[PRICEEACH]]*Table1[[#This Row],[QUANTITYORDERED]]</f>
        <v>2206.6000000000004</v>
      </c>
      <c r="F2658" s="1">
        <v>37957</v>
      </c>
      <c r="G2658" s="12" t="s">
        <v>2848</v>
      </c>
      <c r="H2658">
        <v>4</v>
      </c>
      <c r="I2658">
        <v>12</v>
      </c>
      <c r="J2658" s="3">
        <v>2003</v>
      </c>
      <c r="K2658" s="3" t="s">
        <v>3331</v>
      </c>
      <c r="L2658">
        <v>61</v>
      </c>
      <c r="M2658" t="s">
        <v>3245</v>
      </c>
      <c r="N2658" t="s">
        <v>3329</v>
      </c>
      <c r="O2658" s="10" t="s">
        <v>3330</v>
      </c>
      <c r="P2658" t="s">
        <v>2946</v>
      </c>
      <c r="Q2658" t="s">
        <v>2947</v>
      </c>
      <c r="R2658" t="s">
        <v>3485</v>
      </c>
      <c r="S2658" t="s">
        <v>2948</v>
      </c>
      <c r="T2658">
        <v>28034</v>
      </c>
      <c r="U2658" t="s">
        <v>2861</v>
      </c>
      <c r="V2658" t="s">
        <v>2949</v>
      </c>
      <c r="W2658" t="s">
        <v>2950</v>
      </c>
      <c r="X2658" t="s">
        <v>2857</v>
      </c>
    </row>
    <row r="2659" spans="1:24" hidden="1" x14ac:dyDescent="0.25">
      <c r="A2659">
        <v>10203</v>
      </c>
      <c r="B2659">
        <v>33</v>
      </c>
      <c r="C2659" s="2">
        <v>86.04</v>
      </c>
      <c r="D2659" s="3">
        <v>11</v>
      </c>
      <c r="E2659" s="4">
        <f>Table1[[#This Row],[PRICEEACH]]*Table1[[#This Row],[QUANTITYORDERED]]</f>
        <v>2839.32</v>
      </c>
      <c r="F2659" s="1">
        <v>37957</v>
      </c>
      <c r="G2659" s="12" t="s">
        <v>2848</v>
      </c>
      <c r="H2659">
        <v>4</v>
      </c>
      <c r="I2659">
        <v>12</v>
      </c>
      <c r="J2659" s="3">
        <v>2003</v>
      </c>
      <c r="K2659" s="3" t="s">
        <v>3331</v>
      </c>
      <c r="L2659">
        <v>80</v>
      </c>
      <c r="M2659" t="s">
        <v>3214</v>
      </c>
      <c r="N2659" t="s">
        <v>3329</v>
      </c>
      <c r="O2659" s="10" t="s">
        <v>3330</v>
      </c>
      <c r="P2659" t="s">
        <v>2946</v>
      </c>
      <c r="Q2659" t="s">
        <v>2947</v>
      </c>
      <c r="R2659" t="s">
        <v>3485</v>
      </c>
      <c r="S2659" t="s">
        <v>2948</v>
      </c>
      <c r="T2659">
        <v>28034</v>
      </c>
      <c r="U2659" t="s">
        <v>2861</v>
      </c>
      <c r="V2659" t="s">
        <v>2949</v>
      </c>
      <c r="W2659" t="s">
        <v>2950</v>
      </c>
      <c r="X2659" t="s">
        <v>2857</v>
      </c>
    </row>
    <row r="2660" spans="1:24" hidden="1" x14ac:dyDescent="0.25">
      <c r="A2660">
        <v>10203</v>
      </c>
      <c r="B2660">
        <v>32</v>
      </c>
      <c r="C2660" s="2">
        <v>100</v>
      </c>
      <c r="D2660" s="3">
        <v>10</v>
      </c>
      <c r="E2660" s="4">
        <f>Table1[[#This Row],[PRICEEACH]]*Table1[[#This Row],[QUANTITYORDERED]]</f>
        <v>3200</v>
      </c>
      <c r="F2660" s="1">
        <v>37957</v>
      </c>
      <c r="G2660" s="12" t="s">
        <v>2848</v>
      </c>
      <c r="H2660">
        <v>4</v>
      </c>
      <c r="I2660">
        <v>12</v>
      </c>
      <c r="J2660" s="3">
        <v>2003</v>
      </c>
      <c r="K2660" s="3" t="s">
        <v>3331</v>
      </c>
      <c r="L2660">
        <v>146</v>
      </c>
      <c r="M2660" t="s">
        <v>3216</v>
      </c>
      <c r="N2660" t="s">
        <v>3329</v>
      </c>
      <c r="O2660" s="10" t="s">
        <v>3330</v>
      </c>
      <c r="P2660" t="s">
        <v>2946</v>
      </c>
      <c r="Q2660" t="s">
        <v>2947</v>
      </c>
      <c r="R2660" t="s">
        <v>3485</v>
      </c>
      <c r="S2660" t="s">
        <v>2948</v>
      </c>
      <c r="T2660">
        <v>28034</v>
      </c>
      <c r="U2660" t="s">
        <v>2861</v>
      </c>
      <c r="V2660" t="s">
        <v>2949</v>
      </c>
      <c r="W2660" t="s">
        <v>2950</v>
      </c>
      <c r="X2660" t="s">
        <v>2867</v>
      </c>
    </row>
    <row r="2661" spans="1:24" hidden="1" x14ac:dyDescent="0.25">
      <c r="A2661">
        <v>10203</v>
      </c>
      <c r="B2661">
        <v>44</v>
      </c>
      <c r="C2661" s="2">
        <v>82.99</v>
      </c>
      <c r="D2661" s="3">
        <v>9</v>
      </c>
      <c r="E2661" s="4">
        <f>Table1[[#This Row],[PRICEEACH]]*Table1[[#This Row],[QUANTITYORDERED]]</f>
        <v>3651.56</v>
      </c>
      <c r="F2661" s="1">
        <v>37957</v>
      </c>
      <c r="G2661" s="12" t="s">
        <v>2848</v>
      </c>
      <c r="H2661">
        <v>4</v>
      </c>
      <c r="I2661">
        <v>12</v>
      </c>
      <c r="J2661" s="3">
        <v>2003</v>
      </c>
      <c r="K2661" s="3" t="s">
        <v>3331</v>
      </c>
      <c r="L2661">
        <v>79</v>
      </c>
      <c r="M2661" t="s">
        <v>3149</v>
      </c>
      <c r="N2661" t="s">
        <v>3329</v>
      </c>
      <c r="O2661" s="10" t="s">
        <v>3330</v>
      </c>
      <c r="P2661" t="s">
        <v>2946</v>
      </c>
      <c r="Q2661" t="s">
        <v>2947</v>
      </c>
      <c r="R2661" t="s">
        <v>3485</v>
      </c>
      <c r="S2661" t="s">
        <v>2948</v>
      </c>
      <c r="T2661">
        <v>28034</v>
      </c>
      <c r="U2661" t="s">
        <v>2861</v>
      </c>
      <c r="V2661" t="s">
        <v>2949</v>
      </c>
      <c r="W2661" t="s">
        <v>2950</v>
      </c>
      <c r="X2661" t="s">
        <v>2867</v>
      </c>
    </row>
    <row r="2662" spans="1:24" hidden="1" x14ac:dyDescent="0.25">
      <c r="A2662">
        <v>10203</v>
      </c>
      <c r="B2662">
        <v>45</v>
      </c>
      <c r="C2662" s="2">
        <v>85.47</v>
      </c>
      <c r="D2662" s="3">
        <v>4</v>
      </c>
      <c r="E2662" s="4">
        <f>Table1[[#This Row],[PRICEEACH]]*Table1[[#This Row],[QUANTITYORDERED]]</f>
        <v>3846.15</v>
      </c>
      <c r="F2662" s="1">
        <v>37957</v>
      </c>
      <c r="G2662" s="12" t="s">
        <v>2848</v>
      </c>
      <c r="H2662">
        <v>4</v>
      </c>
      <c r="I2662">
        <v>12</v>
      </c>
      <c r="J2662" s="3">
        <v>2003</v>
      </c>
      <c r="K2662" s="3" t="s">
        <v>3331</v>
      </c>
      <c r="L2662">
        <v>77</v>
      </c>
      <c r="M2662" t="s">
        <v>3194</v>
      </c>
      <c r="N2662" t="s">
        <v>3329</v>
      </c>
      <c r="O2662" s="10" t="s">
        <v>3330</v>
      </c>
      <c r="P2662" t="s">
        <v>2946</v>
      </c>
      <c r="Q2662" t="s">
        <v>2947</v>
      </c>
      <c r="R2662" t="s">
        <v>3485</v>
      </c>
      <c r="S2662" t="s">
        <v>2948</v>
      </c>
      <c r="T2662">
        <v>28034</v>
      </c>
      <c r="U2662" t="s">
        <v>2861</v>
      </c>
      <c r="V2662" t="s">
        <v>2949</v>
      </c>
      <c r="W2662" t="s">
        <v>2950</v>
      </c>
      <c r="X2662" t="s">
        <v>2867</v>
      </c>
    </row>
    <row r="2663" spans="1:24" hidden="1" x14ac:dyDescent="0.25">
      <c r="A2663">
        <v>10203</v>
      </c>
      <c r="B2663">
        <v>47</v>
      </c>
      <c r="C2663" s="2">
        <v>100</v>
      </c>
      <c r="D2663" s="3">
        <v>5</v>
      </c>
      <c r="E2663" s="4">
        <f>Table1[[#This Row],[PRICEEACH]]*Table1[[#This Row],[QUANTITYORDERED]]</f>
        <v>4700</v>
      </c>
      <c r="F2663" s="1">
        <v>37957</v>
      </c>
      <c r="G2663" s="12" t="s">
        <v>2848</v>
      </c>
      <c r="H2663">
        <v>4</v>
      </c>
      <c r="I2663">
        <v>12</v>
      </c>
      <c r="J2663" s="3">
        <v>2003</v>
      </c>
      <c r="K2663" s="3" t="s">
        <v>3331</v>
      </c>
      <c r="L2663">
        <v>115</v>
      </c>
      <c r="M2663" t="s">
        <v>3156</v>
      </c>
      <c r="N2663" t="s">
        <v>3329</v>
      </c>
      <c r="O2663" s="10" t="s">
        <v>3330</v>
      </c>
      <c r="P2663" t="s">
        <v>2946</v>
      </c>
      <c r="Q2663" t="s">
        <v>2947</v>
      </c>
      <c r="R2663" t="s">
        <v>3485</v>
      </c>
      <c r="S2663" t="s">
        <v>2948</v>
      </c>
      <c r="T2663">
        <v>28034</v>
      </c>
      <c r="U2663" t="s">
        <v>2861</v>
      </c>
      <c r="V2663" t="s">
        <v>2949</v>
      </c>
      <c r="W2663" t="s">
        <v>2950</v>
      </c>
      <c r="X2663" t="s">
        <v>2867</v>
      </c>
    </row>
    <row r="2664" spans="1:24" hidden="1" x14ac:dyDescent="0.25">
      <c r="A2664">
        <v>10203</v>
      </c>
      <c r="B2664">
        <v>47</v>
      </c>
      <c r="C2664" s="2">
        <v>100</v>
      </c>
      <c r="D2664" s="3">
        <v>3</v>
      </c>
      <c r="E2664" s="4">
        <f>Table1[[#This Row],[PRICEEACH]]*Table1[[#This Row],[QUANTITYORDERED]]</f>
        <v>4700</v>
      </c>
      <c r="F2664" s="1">
        <v>37957</v>
      </c>
      <c r="G2664" s="12" t="s">
        <v>2848</v>
      </c>
      <c r="H2664">
        <v>4</v>
      </c>
      <c r="I2664">
        <v>12</v>
      </c>
      <c r="J2664" s="3">
        <v>2003</v>
      </c>
      <c r="K2664" s="3" t="s">
        <v>3331</v>
      </c>
      <c r="L2664">
        <v>140</v>
      </c>
      <c r="M2664" t="s">
        <v>3249</v>
      </c>
      <c r="N2664" t="s">
        <v>3329</v>
      </c>
      <c r="O2664" s="10" t="s">
        <v>3330</v>
      </c>
      <c r="P2664" t="s">
        <v>2946</v>
      </c>
      <c r="Q2664" t="s">
        <v>2947</v>
      </c>
      <c r="R2664" t="s">
        <v>3485</v>
      </c>
      <c r="S2664" t="s">
        <v>2948</v>
      </c>
      <c r="T2664">
        <v>28034</v>
      </c>
      <c r="U2664" t="s">
        <v>2861</v>
      </c>
      <c r="V2664" t="s">
        <v>2949</v>
      </c>
      <c r="W2664" t="s">
        <v>2950</v>
      </c>
      <c r="X2664" t="s">
        <v>2867</v>
      </c>
    </row>
    <row r="2665" spans="1:24" hidden="1" x14ac:dyDescent="0.25">
      <c r="A2665">
        <v>10203</v>
      </c>
      <c r="B2665">
        <v>48</v>
      </c>
      <c r="C2665" s="2">
        <v>100</v>
      </c>
      <c r="D2665" s="3">
        <v>1</v>
      </c>
      <c r="E2665" s="4">
        <f>Table1[[#This Row],[PRICEEACH]]*Table1[[#This Row],[QUANTITYORDERED]]</f>
        <v>4800</v>
      </c>
      <c r="F2665" s="1">
        <v>37957</v>
      </c>
      <c r="G2665" s="12" t="s">
        <v>2848</v>
      </c>
      <c r="H2665">
        <v>4</v>
      </c>
      <c r="I2665">
        <v>12</v>
      </c>
      <c r="J2665" s="3">
        <v>2003</v>
      </c>
      <c r="K2665" s="3" t="s">
        <v>3331</v>
      </c>
      <c r="L2665">
        <v>169</v>
      </c>
      <c r="M2665" t="s">
        <v>3211</v>
      </c>
      <c r="N2665" t="s">
        <v>3329</v>
      </c>
      <c r="O2665" s="10" t="s">
        <v>3330</v>
      </c>
      <c r="P2665" t="s">
        <v>2946</v>
      </c>
      <c r="Q2665" t="s">
        <v>2947</v>
      </c>
      <c r="R2665" t="s">
        <v>3485</v>
      </c>
      <c r="S2665" t="s">
        <v>2948</v>
      </c>
      <c r="T2665">
        <v>28034</v>
      </c>
      <c r="U2665" t="s">
        <v>2861</v>
      </c>
      <c r="V2665" t="s">
        <v>2949</v>
      </c>
      <c r="W2665" t="s">
        <v>2950</v>
      </c>
      <c r="X2665" t="s">
        <v>2931</v>
      </c>
    </row>
    <row r="2666" spans="1:24" hidden="1" x14ac:dyDescent="0.25">
      <c r="A2666">
        <v>10204</v>
      </c>
      <c r="B2666">
        <v>20</v>
      </c>
      <c r="C2666" s="2">
        <v>62.47</v>
      </c>
      <c r="D2666" s="3">
        <v>10</v>
      </c>
      <c r="E2666" s="4">
        <f>Table1[[#This Row],[PRICEEACH]]*Table1[[#This Row],[QUANTITYORDERED]]</f>
        <v>1249.4000000000001</v>
      </c>
      <c r="F2666" s="1">
        <v>37957</v>
      </c>
      <c r="G2666" s="12" t="s">
        <v>2848</v>
      </c>
      <c r="H2666">
        <v>4</v>
      </c>
      <c r="I2666">
        <v>12</v>
      </c>
      <c r="J2666" s="3">
        <v>2003</v>
      </c>
      <c r="K2666" s="3" t="s">
        <v>3331</v>
      </c>
      <c r="L2666">
        <v>73</v>
      </c>
      <c r="M2666" t="s">
        <v>3227</v>
      </c>
      <c r="N2666" t="s">
        <v>3444</v>
      </c>
      <c r="O2666" s="10">
        <v>2125557413</v>
      </c>
      <c r="P2666" t="s">
        <v>3445</v>
      </c>
      <c r="Q2666" t="s">
        <v>2851</v>
      </c>
      <c r="R2666" t="s">
        <v>2852</v>
      </c>
      <c r="S2666" t="s">
        <v>2853</v>
      </c>
      <c r="T2666">
        <v>10022</v>
      </c>
      <c r="U2666" t="s">
        <v>2854</v>
      </c>
      <c r="V2666" t="s">
        <v>2871</v>
      </c>
      <c r="W2666" t="s">
        <v>3126</v>
      </c>
      <c r="X2666" t="s">
        <v>2857</v>
      </c>
    </row>
    <row r="2667" spans="1:24" hidden="1" x14ac:dyDescent="0.25">
      <c r="A2667">
        <v>10204</v>
      </c>
      <c r="B2667">
        <v>39</v>
      </c>
      <c r="C2667" s="2">
        <v>33.229999999999997</v>
      </c>
      <c r="D2667" s="3">
        <v>2</v>
      </c>
      <c r="E2667" s="4">
        <f>Table1[[#This Row],[PRICEEACH]]*Table1[[#This Row],[QUANTITYORDERED]]</f>
        <v>1295.9699999999998</v>
      </c>
      <c r="F2667" s="1">
        <v>37957</v>
      </c>
      <c r="G2667" s="12" t="s">
        <v>2848</v>
      </c>
      <c r="H2667">
        <v>4</v>
      </c>
      <c r="I2667">
        <v>12</v>
      </c>
      <c r="J2667" s="3">
        <v>2003</v>
      </c>
      <c r="K2667" s="3" t="s">
        <v>3468</v>
      </c>
      <c r="L2667">
        <v>41</v>
      </c>
      <c r="M2667" t="s">
        <v>3251</v>
      </c>
      <c r="N2667" t="s">
        <v>3444</v>
      </c>
      <c r="O2667" s="10">
        <v>2125557413</v>
      </c>
      <c r="P2667" t="s">
        <v>3445</v>
      </c>
      <c r="Q2667" t="s">
        <v>2851</v>
      </c>
      <c r="R2667" t="s">
        <v>2852</v>
      </c>
      <c r="S2667" t="s">
        <v>2853</v>
      </c>
      <c r="T2667">
        <v>10022</v>
      </c>
      <c r="U2667" t="s">
        <v>2854</v>
      </c>
      <c r="V2667" t="s">
        <v>2871</v>
      </c>
      <c r="W2667" t="s">
        <v>3126</v>
      </c>
      <c r="X2667" t="s">
        <v>2857</v>
      </c>
    </row>
    <row r="2668" spans="1:24" hidden="1" x14ac:dyDescent="0.25">
      <c r="A2668">
        <v>10204</v>
      </c>
      <c r="B2668">
        <v>23</v>
      </c>
      <c r="C2668" s="2">
        <v>71.44</v>
      </c>
      <c r="D2668" s="3">
        <v>3</v>
      </c>
      <c r="E2668" s="4">
        <f>Table1[[#This Row],[PRICEEACH]]*Table1[[#This Row],[QUANTITYORDERED]]</f>
        <v>1643.12</v>
      </c>
      <c r="F2668" s="1">
        <v>37957</v>
      </c>
      <c r="G2668" s="12" t="s">
        <v>2848</v>
      </c>
      <c r="H2668">
        <v>4</v>
      </c>
      <c r="I2668">
        <v>12</v>
      </c>
      <c r="J2668" s="3">
        <v>2003</v>
      </c>
      <c r="K2668" s="3" t="s">
        <v>3468</v>
      </c>
      <c r="L2668">
        <v>60</v>
      </c>
      <c r="M2668" t="s">
        <v>3197</v>
      </c>
      <c r="N2668" t="s">
        <v>3444</v>
      </c>
      <c r="O2668" s="10">
        <v>2125557413</v>
      </c>
      <c r="P2668" t="s">
        <v>3445</v>
      </c>
      <c r="Q2668" t="s">
        <v>2851</v>
      </c>
      <c r="R2668" t="s">
        <v>2852</v>
      </c>
      <c r="S2668" t="s">
        <v>2853</v>
      </c>
      <c r="T2668">
        <v>10022</v>
      </c>
      <c r="U2668" t="s">
        <v>2854</v>
      </c>
      <c r="V2668" t="s">
        <v>2871</v>
      </c>
      <c r="W2668" t="s">
        <v>3126</v>
      </c>
      <c r="X2668" t="s">
        <v>2857</v>
      </c>
    </row>
    <row r="2669" spans="1:24" hidden="1" x14ac:dyDescent="0.25">
      <c r="A2669">
        <v>10204</v>
      </c>
      <c r="B2669">
        <v>45</v>
      </c>
      <c r="C2669" s="2">
        <v>49.81</v>
      </c>
      <c r="D2669" s="3">
        <v>12</v>
      </c>
      <c r="E2669" s="4">
        <f>Table1[[#This Row],[PRICEEACH]]*Table1[[#This Row],[QUANTITYORDERED]]</f>
        <v>2241.4500000000003</v>
      </c>
      <c r="F2669" s="1">
        <v>37957</v>
      </c>
      <c r="G2669" s="12" t="s">
        <v>2848</v>
      </c>
      <c r="H2669">
        <v>4</v>
      </c>
      <c r="I2669">
        <v>12</v>
      </c>
      <c r="J2669" s="3">
        <v>2003</v>
      </c>
      <c r="K2669" s="3" t="s">
        <v>3331</v>
      </c>
      <c r="L2669">
        <v>50</v>
      </c>
      <c r="M2669" t="s">
        <v>3230</v>
      </c>
      <c r="N2669" t="s">
        <v>3444</v>
      </c>
      <c r="O2669" s="10">
        <v>2125557413</v>
      </c>
      <c r="P2669" t="s">
        <v>3445</v>
      </c>
      <c r="Q2669" t="s">
        <v>2851</v>
      </c>
      <c r="R2669" t="s">
        <v>2852</v>
      </c>
      <c r="S2669" t="s">
        <v>2853</v>
      </c>
      <c r="T2669">
        <v>10022</v>
      </c>
      <c r="U2669" t="s">
        <v>2854</v>
      </c>
      <c r="V2669" t="s">
        <v>2871</v>
      </c>
      <c r="W2669" t="s">
        <v>3126</v>
      </c>
      <c r="X2669" t="s">
        <v>2857</v>
      </c>
    </row>
    <row r="2670" spans="1:24" hidden="1" x14ac:dyDescent="0.25">
      <c r="A2670">
        <v>10204</v>
      </c>
      <c r="B2670">
        <v>29</v>
      </c>
      <c r="C2670" s="2">
        <v>85.59</v>
      </c>
      <c r="D2670" s="3">
        <v>5</v>
      </c>
      <c r="E2670" s="4">
        <f>Table1[[#This Row],[PRICEEACH]]*Table1[[#This Row],[QUANTITYORDERED]]</f>
        <v>2482.11</v>
      </c>
      <c r="F2670" s="1">
        <v>37957</v>
      </c>
      <c r="G2670" s="12" t="s">
        <v>2848</v>
      </c>
      <c r="H2670">
        <v>4</v>
      </c>
      <c r="I2670">
        <v>12</v>
      </c>
      <c r="J2670" s="3">
        <v>2003</v>
      </c>
      <c r="K2670" s="3" t="s">
        <v>3468</v>
      </c>
      <c r="L2670">
        <v>92</v>
      </c>
      <c r="M2670" t="s">
        <v>3221</v>
      </c>
      <c r="N2670" t="s">
        <v>3444</v>
      </c>
      <c r="O2670" s="10">
        <v>2125557413</v>
      </c>
      <c r="P2670" t="s">
        <v>3445</v>
      </c>
      <c r="Q2670" t="s">
        <v>2851</v>
      </c>
      <c r="R2670" t="s">
        <v>2852</v>
      </c>
      <c r="S2670" t="s">
        <v>2853</v>
      </c>
      <c r="T2670">
        <v>10022</v>
      </c>
      <c r="U2670" t="s">
        <v>2854</v>
      </c>
      <c r="V2670" t="s">
        <v>2871</v>
      </c>
      <c r="W2670" t="s">
        <v>3126</v>
      </c>
      <c r="X2670" t="s">
        <v>2857</v>
      </c>
    </row>
    <row r="2671" spans="1:24" hidden="1" x14ac:dyDescent="0.25">
      <c r="A2671">
        <v>10204</v>
      </c>
      <c r="B2671">
        <v>26</v>
      </c>
      <c r="C2671" s="2">
        <v>100</v>
      </c>
      <c r="D2671" s="3">
        <v>1</v>
      </c>
      <c r="E2671" s="4">
        <f>Table1[[#This Row],[PRICEEACH]]*Table1[[#This Row],[QUANTITYORDERED]]</f>
        <v>2600</v>
      </c>
      <c r="F2671" s="1">
        <v>37957</v>
      </c>
      <c r="G2671" s="12" t="s">
        <v>2848</v>
      </c>
      <c r="H2671">
        <v>4</v>
      </c>
      <c r="I2671">
        <v>12</v>
      </c>
      <c r="J2671" s="3">
        <v>2003</v>
      </c>
      <c r="K2671" s="3" t="s">
        <v>3468</v>
      </c>
      <c r="L2671">
        <v>127</v>
      </c>
      <c r="M2671" t="s">
        <v>3199</v>
      </c>
      <c r="N2671" t="s">
        <v>3444</v>
      </c>
      <c r="O2671" s="10">
        <v>2125557413</v>
      </c>
      <c r="P2671" t="s">
        <v>3445</v>
      </c>
      <c r="Q2671" t="s">
        <v>2851</v>
      </c>
      <c r="R2671" t="s">
        <v>2852</v>
      </c>
      <c r="S2671" t="s">
        <v>2853</v>
      </c>
      <c r="T2671">
        <v>10022</v>
      </c>
      <c r="U2671" t="s">
        <v>2854</v>
      </c>
      <c r="V2671" t="s">
        <v>2871</v>
      </c>
      <c r="W2671" t="s">
        <v>3126</v>
      </c>
      <c r="X2671" t="s">
        <v>2867</v>
      </c>
    </row>
    <row r="2672" spans="1:24" hidden="1" x14ac:dyDescent="0.25">
      <c r="A2672">
        <v>10204</v>
      </c>
      <c r="B2672">
        <v>27</v>
      </c>
      <c r="C2672" s="2">
        <v>100</v>
      </c>
      <c r="D2672" s="3">
        <v>14</v>
      </c>
      <c r="E2672" s="4">
        <f>Table1[[#This Row],[PRICEEACH]]*Table1[[#This Row],[QUANTITYORDERED]]</f>
        <v>2700</v>
      </c>
      <c r="F2672" s="1">
        <v>37957</v>
      </c>
      <c r="G2672" s="12" t="s">
        <v>2848</v>
      </c>
      <c r="H2672">
        <v>4</v>
      </c>
      <c r="I2672">
        <v>12</v>
      </c>
      <c r="J2672" s="3">
        <v>2003</v>
      </c>
      <c r="K2672" s="3" t="s">
        <v>3331</v>
      </c>
      <c r="L2672">
        <v>132</v>
      </c>
      <c r="M2672" t="s">
        <v>3204</v>
      </c>
      <c r="N2672" t="s">
        <v>3444</v>
      </c>
      <c r="O2672" s="10">
        <v>2125557413</v>
      </c>
      <c r="P2672" t="s">
        <v>3445</v>
      </c>
      <c r="Q2672" t="s">
        <v>2851</v>
      </c>
      <c r="R2672" t="s">
        <v>2852</v>
      </c>
      <c r="S2672" t="s">
        <v>2853</v>
      </c>
      <c r="T2672">
        <v>10022</v>
      </c>
      <c r="U2672" t="s">
        <v>2854</v>
      </c>
      <c r="V2672" t="s">
        <v>2871</v>
      </c>
      <c r="W2672" t="s">
        <v>3126</v>
      </c>
      <c r="X2672" t="s">
        <v>2867</v>
      </c>
    </row>
    <row r="2673" spans="1:24" hidden="1" x14ac:dyDescent="0.25">
      <c r="A2673">
        <v>10204</v>
      </c>
      <c r="B2673">
        <v>40</v>
      </c>
      <c r="C2673" s="2">
        <v>79.62</v>
      </c>
      <c r="D2673" s="3">
        <v>9</v>
      </c>
      <c r="E2673" s="4">
        <f>Table1[[#This Row],[PRICEEACH]]*Table1[[#This Row],[QUANTITYORDERED]]</f>
        <v>3184.8</v>
      </c>
      <c r="F2673" s="1">
        <v>37957</v>
      </c>
      <c r="G2673" s="12" t="s">
        <v>2848</v>
      </c>
      <c r="H2673">
        <v>4</v>
      </c>
      <c r="I2673">
        <v>12</v>
      </c>
      <c r="J2673" s="3">
        <v>2003</v>
      </c>
      <c r="K2673" s="3" t="s">
        <v>3331</v>
      </c>
      <c r="L2673">
        <v>85</v>
      </c>
      <c r="M2673" t="s">
        <v>3244</v>
      </c>
      <c r="N2673" t="s">
        <v>3444</v>
      </c>
      <c r="O2673" s="10">
        <v>2125557413</v>
      </c>
      <c r="P2673" t="s">
        <v>3445</v>
      </c>
      <c r="Q2673" t="s">
        <v>2851</v>
      </c>
      <c r="R2673" t="s">
        <v>2852</v>
      </c>
      <c r="S2673" t="s">
        <v>2853</v>
      </c>
      <c r="T2673">
        <v>10022</v>
      </c>
      <c r="U2673" t="s">
        <v>2854</v>
      </c>
      <c r="V2673" t="s">
        <v>2871</v>
      </c>
      <c r="W2673" t="s">
        <v>3126</v>
      </c>
      <c r="X2673" t="s">
        <v>2867</v>
      </c>
    </row>
    <row r="2674" spans="1:24" hidden="1" x14ac:dyDescent="0.25">
      <c r="A2674">
        <v>10204</v>
      </c>
      <c r="B2674">
        <v>33</v>
      </c>
      <c r="C2674" s="2">
        <v>100</v>
      </c>
      <c r="D2674" s="3">
        <v>4</v>
      </c>
      <c r="E2674" s="4">
        <f>Table1[[#This Row],[PRICEEACH]]*Table1[[#This Row],[QUANTITYORDERED]]</f>
        <v>3300</v>
      </c>
      <c r="F2674" s="1">
        <v>37957</v>
      </c>
      <c r="G2674" s="12" t="s">
        <v>2848</v>
      </c>
      <c r="H2674">
        <v>4</v>
      </c>
      <c r="I2674">
        <v>12</v>
      </c>
      <c r="J2674" s="3">
        <v>2003</v>
      </c>
      <c r="K2674" s="3" t="s">
        <v>3468</v>
      </c>
      <c r="L2674">
        <v>170</v>
      </c>
      <c r="M2674" t="s">
        <v>3193</v>
      </c>
      <c r="N2674" t="s">
        <v>3444</v>
      </c>
      <c r="O2674" s="10">
        <v>2125557413</v>
      </c>
      <c r="P2674" t="s">
        <v>3445</v>
      </c>
      <c r="Q2674" t="s">
        <v>2851</v>
      </c>
      <c r="R2674" t="s">
        <v>2852</v>
      </c>
      <c r="S2674" t="s">
        <v>2853</v>
      </c>
      <c r="T2674">
        <v>10022</v>
      </c>
      <c r="U2674" t="s">
        <v>2854</v>
      </c>
      <c r="V2674" t="s">
        <v>2871</v>
      </c>
      <c r="W2674" t="s">
        <v>3126</v>
      </c>
      <c r="X2674" t="s">
        <v>2867</v>
      </c>
    </row>
    <row r="2675" spans="1:24" hidden="1" x14ac:dyDescent="0.25">
      <c r="A2675">
        <v>10204</v>
      </c>
      <c r="B2675">
        <v>45</v>
      </c>
      <c r="C2675" s="2">
        <v>76.260000000000005</v>
      </c>
      <c r="D2675" s="3">
        <v>6</v>
      </c>
      <c r="E2675" s="4">
        <f>Table1[[#This Row],[PRICEEACH]]*Table1[[#This Row],[QUANTITYORDERED]]</f>
        <v>3431.7000000000003</v>
      </c>
      <c r="F2675" s="1">
        <v>37957</v>
      </c>
      <c r="G2675" s="12" t="s">
        <v>2848</v>
      </c>
      <c r="H2675">
        <v>4</v>
      </c>
      <c r="I2675">
        <v>12</v>
      </c>
      <c r="J2675" s="3">
        <v>2003</v>
      </c>
      <c r="K2675" s="3" t="s">
        <v>3331</v>
      </c>
      <c r="L2675">
        <v>71</v>
      </c>
      <c r="M2675" t="s">
        <v>3226</v>
      </c>
      <c r="N2675" t="s">
        <v>3444</v>
      </c>
      <c r="O2675" s="10">
        <v>2125557413</v>
      </c>
      <c r="P2675" t="s">
        <v>3445</v>
      </c>
      <c r="Q2675" t="s">
        <v>2851</v>
      </c>
      <c r="R2675" t="s">
        <v>2852</v>
      </c>
      <c r="S2675" t="s">
        <v>2853</v>
      </c>
      <c r="T2675">
        <v>10022</v>
      </c>
      <c r="U2675" t="s">
        <v>2854</v>
      </c>
      <c r="V2675" t="s">
        <v>2871</v>
      </c>
      <c r="W2675" t="s">
        <v>3126</v>
      </c>
      <c r="X2675" t="s">
        <v>2867</v>
      </c>
    </row>
    <row r="2676" spans="1:24" hidden="1" x14ac:dyDescent="0.25">
      <c r="A2676">
        <v>10204</v>
      </c>
      <c r="B2676">
        <v>35</v>
      </c>
      <c r="C2676" s="2">
        <v>100</v>
      </c>
      <c r="D2676" s="3">
        <v>15</v>
      </c>
      <c r="E2676" s="4">
        <f>Table1[[#This Row],[PRICEEACH]]*Table1[[#This Row],[QUANTITYORDERED]]</f>
        <v>3500</v>
      </c>
      <c r="F2676" s="1">
        <v>37957</v>
      </c>
      <c r="G2676" s="12" t="s">
        <v>2848</v>
      </c>
      <c r="H2676">
        <v>4</v>
      </c>
      <c r="I2676">
        <v>12</v>
      </c>
      <c r="J2676" s="3">
        <v>2003</v>
      </c>
      <c r="K2676" s="3" t="s">
        <v>3331</v>
      </c>
      <c r="L2676">
        <v>141</v>
      </c>
      <c r="M2676" t="s">
        <v>3217</v>
      </c>
      <c r="N2676" t="s">
        <v>3444</v>
      </c>
      <c r="O2676" s="10">
        <v>2125557413</v>
      </c>
      <c r="P2676" t="s">
        <v>3445</v>
      </c>
      <c r="Q2676" t="s">
        <v>2851</v>
      </c>
      <c r="R2676" t="s">
        <v>2852</v>
      </c>
      <c r="S2676" t="s">
        <v>2853</v>
      </c>
      <c r="T2676">
        <v>10022</v>
      </c>
      <c r="U2676" t="s">
        <v>2854</v>
      </c>
      <c r="V2676" t="s">
        <v>2871</v>
      </c>
      <c r="W2676" t="s">
        <v>3126</v>
      </c>
      <c r="X2676" t="s">
        <v>2867</v>
      </c>
    </row>
    <row r="2677" spans="1:24" hidden="1" x14ac:dyDescent="0.25">
      <c r="A2677">
        <v>10204</v>
      </c>
      <c r="B2677">
        <v>38</v>
      </c>
      <c r="C2677" s="2">
        <v>100</v>
      </c>
      <c r="D2677" s="3">
        <v>16</v>
      </c>
      <c r="E2677" s="4">
        <f>Table1[[#This Row],[PRICEEACH]]*Table1[[#This Row],[QUANTITYORDERED]]</f>
        <v>3800</v>
      </c>
      <c r="F2677" s="1">
        <v>37957</v>
      </c>
      <c r="G2677" s="12" t="s">
        <v>2848</v>
      </c>
      <c r="H2677">
        <v>4</v>
      </c>
      <c r="I2677">
        <v>12</v>
      </c>
      <c r="J2677" s="3">
        <v>2003</v>
      </c>
      <c r="K2677" s="3" t="s">
        <v>3331</v>
      </c>
      <c r="L2677">
        <v>142</v>
      </c>
      <c r="M2677" t="s">
        <v>3195</v>
      </c>
      <c r="N2677" t="s">
        <v>3444</v>
      </c>
      <c r="O2677" s="10">
        <v>2125557413</v>
      </c>
      <c r="P2677" t="s">
        <v>3445</v>
      </c>
      <c r="Q2677" t="s">
        <v>2851</v>
      </c>
      <c r="R2677" t="s">
        <v>2852</v>
      </c>
      <c r="S2677" t="s">
        <v>2853</v>
      </c>
      <c r="T2677">
        <v>10022</v>
      </c>
      <c r="U2677" t="s">
        <v>2854</v>
      </c>
      <c r="V2677" t="s">
        <v>2871</v>
      </c>
      <c r="W2677" t="s">
        <v>3126</v>
      </c>
      <c r="X2677" t="s">
        <v>2867</v>
      </c>
    </row>
    <row r="2678" spans="1:24" hidden="1" x14ac:dyDescent="0.25">
      <c r="A2678">
        <v>10204</v>
      </c>
      <c r="B2678">
        <v>40</v>
      </c>
      <c r="C2678" s="2">
        <v>100</v>
      </c>
      <c r="D2678" s="3">
        <v>13</v>
      </c>
      <c r="E2678" s="4">
        <f>Table1[[#This Row],[PRICEEACH]]*Table1[[#This Row],[QUANTITYORDERED]]</f>
        <v>4000</v>
      </c>
      <c r="F2678" s="1">
        <v>37957</v>
      </c>
      <c r="G2678" s="12" t="s">
        <v>2848</v>
      </c>
      <c r="H2678">
        <v>4</v>
      </c>
      <c r="I2678">
        <v>12</v>
      </c>
      <c r="J2678" s="3">
        <v>2003</v>
      </c>
      <c r="K2678" s="3" t="s">
        <v>3331</v>
      </c>
      <c r="L2678">
        <v>124</v>
      </c>
      <c r="M2678" t="s">
        <v>3180</v>
      </c>
      <c r="N2678" t="s">
        <v>3444</v>
      </c>
      <c r="O2678" s="10">
        <v>2125557413</v>
      </c>
      <c r="P2678" t="s">
        <v>3445</v>
      </c>
      <c r="Q2678" t="s">
        <v>2851</v>
      </c>
      <c r="R2678" t="s">
        <v>2852</v>
      </c>
      <c r="S2678" t="s">
        <v>2853</v>
      </c>
      <c r="T2678">
        <v>10022</v>
      </c>
      <c r="U2678" t="s">
        <v>2854</v>
      </c>
      <c r="V2678" t="s">
        <v>2871</v>
      </c>
      <c r="W2678" t="s">
        <v>3126</v>
      </c>
      <c r="X2678" t="s">
        <v>2867</v>
      </c>
    </row>
    <row r="2679" spans="1:24" hidden="1" x14ac:dyDescent="0.25">
      <c r="A2679">
        <v>10204</v>
      </c>
      <c r="B2679">
        <v>42</v>
      </c>
      <c r="C2679" s="2">
        <v>100</v>
      </c>
      <c r="D2679" s="3">
        <v>17</v>
      </c>
      <c r="E2679" s="4">
        <f>Table1[[#This Row],[PRICEEACH]]*Table1[[#This Row],[QUANTITYORDERED]]</f>
        <v>4200</v>
      </c>
      <c r="F2679" s="1">
        <v>37957</v>
      </c>
      <c r="G2679" s="12" t="s">
        <v>2848</v>
      </c>
      <c r="H2679">
        <v>4</v>
      </c>
      <c r="I2679">
        <v>12</v>
      </c>
      <c r="J2679" s="3">
        <v>2003</v>
      </c>
      <c r="K2679" s="3" t="s">
        <v>3331</v>
      </c>
      <c r="L2679">
        <v>141</v>
      </c>
      <c r="M2679" t="s">
        <v>3163</v>
      </c>
      <c r="N2679" t="s">
        <v>3444</v>
      </c>
      <c r="O2679" s="10">
        <v>2125557413</v>
      </c>
      <c r="P2679" t="s">
        <v>3445</v>
      </c>
      <c r="Q2679" t="s">
        <v>2851</v>
      </c>
      <c r="R2679" t="s">
        <v>2852</v>
      </c>
      <c r="S2679" t="s">
        <v>2853</v>
      </c>
      <c r="T2679">
        <v>10022</v>
      </c>
      <c r="U2679" t="s">
        <v>2854</v>
      </c>
      <c r="V2679" t="s">
        <v>2871</v>
      </c>
      <c r="W2679" t="s">
        <v>3126</v>
      </c>
      <c r="X2679" t="s">
        <v>2867</v>
      </c>
    </row>
    <row r="2680" spans="1:24" hidden="1" x14ac:dyDescent="0.25">
      <c r="A2680">
        <v>10204</v>
      </c>
      <c r="B2680">
        <v>42</v>
      </c>
      <c r="C2680" s="2">
        <v>100</v>
      </c>
      <c r="D2680" s="3">
        <v>7</v>
      </c>
      <c r="E2680" s="4">
        <f>Table1[[#This Row],[PRICEEACH]]*Table1[[#This Row],[QUANTITYORDERED]]</f>
        <v>4200</v>
      </c>
      <c r="F2680" s="1">
        <v>37957</v>
      </c>
      <c r="G2680" s="12" t="s">
        <v>2848</v>
      </c>
      <c r="H2680">
        <v>4</v>
      </c>
      <c r="I2680">
        <v>12</v>
      </c>
      <c r="J2680" s="3">
        <v>2003</v>
      </c>
      <c r="K2680" s="3" t="s">
        <v>3331</v>
      </c>
      <c r="L2680">
        <v>117</v>
      </c>
      <c r="M2680" t="s">
        <v>3241</v>
      </c>
      <c r="N2680" t="s">
        <v>3444</v>
      </c>
      <c r="O2680" s="10">
        <v>2125557413</v>
      </c>
      <c r="P2680" t="s">
        <v>3445</v>
      </c>
      <c r="Q2680" t="s">
        <v>2851</v>
      </c>
      <c r="R2680" t="s">
        <v>2852</v>
      </c>
      <c r="S2680" t="s">
        <v>2853</v>
      </c>
      <c r="T2680">
        <v>10022</v>
      </c>
      <c r="U2680" t="s">
        <v>2854</v>
      </c>
      <c r="V2680" t="s">
        <v>2871</v>
      </c>
      <c r="W2680" t="s">
        <v>3126</v>
      </c>
      <c r="X2680" t="s">
        <v>2867</v>
      </c>
    </row>
    <row r="2681" spans="1:24" hidden="1" x14ac:dyDescent="0.25">
      <c r="A2681">
        <v>10204</v>
      </c>
      <c r="B2681">
        <v>48</v>
      </c>
      <c r="C2681" s="2">
        <v>91.02</v>
      </c>
      <c r="D2681" s="3">
        <v>11</v>
      </c>
      <c r="E2681" s="4">
        <f>Table1[[#This Row],[PRICEEACH]]*Table1[[#This Row],[QUANTITYORDERED]]</f>
        <v>4368.96</v>
      </c>
      <c r="F2681" s="1">
        <v>37957</v>
      </c>
      <c r="G2681" s="12" t="s">
        <v>2848</v>
      </c>
      <c r="H2681">
        <v>4</v>
      </c>
      <c r="I2681">
        <v>12</v>
      </c>
      <c r="J2681" s="3">
        <v>2003</v>
      </c>
      <c r="K2681" s="3" t="s">
        <v>3331</v>
      </c>
      <c r="L2681">
        <v>107</v>
      </c>
      <c r="M2681" t="s">
        <v>3247</v>
      </c>
      <c r="N2681" t="s">
        <v>3444</v>
      </c>
      <c r="O2681" s="10">
        <v>2125557413</v>
      </c>
      <c r="P2681" t="s">
        <v>3445</v>
      </c>
      <c r="Q2681" t="s">
        <v>2851</v>
      </c>
      <c r="R2681" t="s">
        <v>2852</v>
      </c>
      <c r="S2681" t="s">
        <v>2853</v>
      </c>
      <c r="T2681">
        <v>10022</v>
      </c>
      <c r="U2681" t="s">
        <v>2854</v>
      </c>
      <c r="V2681" t="s">
        <v>2871</v>
      </c>
      <c r="W2681" t="s">
        <v>3126</v>
      </c>
      <c r="X2681" t="s">
        <v>2867</v>
      </c>
    </row>
    <row r="2682" spans="1:24" hidden="1" x14ac:dyDescent="0.25">
      <c r="A2682">
        <v>10204</v>
      </c>
      <c r="B2682">
        <v>47</v>
      </c>
      <c r="C2682" s="2">
        <v>96.32</v>
      </c>
      <c r="D2682" s="3">
        <v>8</v>
      </c>
      <c r="E2682" s="4">
        <f>Table1[[#This Row],[PRICEEACH]]*Table1[[#This Row],[QUANTITYORDERED]]</f>
        <v>4527.04</v>
      </c>
      <c r="F2682" s="1">
        <v>37957</v>
      </c>
      <c r="G2682" s="12" t="s">
        <v>2848</v>
      </c>
      <c r="H2682">
        <v>4</v>
      </c>
      <c r="I2682">
        <v>12</v>
      </c>
      <c r="J2682" s="3">
        <v>2003</v>
      </c>
      <c r="K2682" s="3" t="s">
        <v>3331</v>
      </c>
      <c r="L2682">
        <v>90</v>
      </c>
      <c r="M2682" t="s">
        <v>3238</v>
      </c>
      <c r="N2682" t="s">
        <v>3444</v>
      </c>
      <c r="O2682" s="10">
        <v>2125557413</v>
      </c>
      <c r="P2682" t="s">
        <v>3445</v>
      </c>
      <c r="Q2682" t="s">
        <v>2851</v>
      </c>
      <c r="R2682" t="s">
        <v>2852</v>
      </c>
      <c r="S2682" t="s">
        <v>2853</v>
      </c>
      <c r="T2682">
        <v>10022</v>
      </c>
      <c r="U2682" t="s">
        <v>2854</v>
      </c>
      <c r="V2682" t="s">
        <v>2871</v>
      </c>
      <c r="W2682" t="s">
        <v>3126</v>
      </c>
      <c r="X2682" t="s">
        <v>2867</v>
      </c>
    </row>
    <row r="2683" spans="1:24" hidden="1" x14ac:dyDescent="0.25">
      <c r="A2683">
        <v>10205</v>
      </c>
      <c r="B2683">
        <v>24</v>
      </c>
      <c r="C2683" s="2">
        <v>38.08</v>
      </c>
      <c r="D2683" s="3">
        <v>4</v>
      </c>
      <c r="E2683" s="4">
        <f>Table1[[#This Row],[PRICEEACH]]*Table1[[#This Row],[QUANTITYORDERED]]</f>
        <v>913.92</v>
      </c>
      <c r="F2683" s="1">
        <v>37957</v>
      </c>
      <c r="G2683" s="12" t="s">
        <v>2848</v>
      </c>
      <c r="H2683">
        <v>4</v>
      </c>
      <c r="I2683">
        <v>12</v>
      </c>
      <c r="J2683" s="3">
        <v>2003</v>
      </c>
      <c r="K2683" s="3" t="s">
        <v>3468</v>
      </c>
      <c r="L2683">
        <v>44</v>
      </c>
      <c r="M2683" t="s">
        <v>3235</v>
      </c>
      <c r="N2683" t="s">
        <v>3329</v>
      </c>
      <c r="O2683" s="10" t="s">
        <v>3330</v>
      </c>
      <c r="P2683" t="s">
        <v>2946</v>
      </c>
      <c r="Q2683" t="s">
        <v>2947</v>
      </c>
      <c r="R2683" t="s">
        <v>3485</v>
      </c>
      <c r="S2683" t="s">
        <v>2948</v>
      </c>
      <c r="T2683">
        <v>28034</v>
      </c>
      <c r="U2683" t="s">
        <v>2861</v>
      </c>
      <c r="V2683" t="s">
        <v>2949</v>
      </c>
      <c r="W2683" t="s">
        <v>2950</v>
      </c>
      <c r="X2683" t="s">
        <v>2857</v>
      </c>
    </row>
    <row r="2684" spans="1:24" hidden="1" x14ac:dyDescent="0.25">
      <c r="A2684">
        <v>10205</v>
      </c>
      <c r="B2684">
        <v>32</v>
      </c>
      <c r="C2684" s="2">
        <v>37.17</v>
      </c>
      <c r="D2684" s="3">
        <v>5</v>
      </c>
      <c r="E2684" s="4">
        <f>Table1[[#This Row],[PRICEEACH]]*Table1[[#This Row],[QUANTITYORDERED]]</f>
        <v>1189.44</v>
      </c>
      <c r="F2684" s="1">
        <v>37957</v>
      </c>
      <c r="G2684" s="12" t="s">
        <v>2848</v>
      </c>
      <c r="H2684">
        <v>4</v>
      </c>
      <c r="I2684">
        <v>12</v>
      </c>
      <c r="J2684" s="3">
        <v>2003</v>
      </c>
      <c r="K2684" s="3" t="s">
        <v>3468</v>
      </c>
      <c r="L2684">
        <v>33</v>
      </c>
      <c r="M2684" t="s">
        <v>3232</v>
      </c>
      <c r="N2684" t="s">
        <v>3329</v>
      </c>
      <c r="O2684" s="10" t="s">
        <v>3330</v>
      </c>
      <c r="P2684" t="s">
        <v>2946</v>
      </c>
      <c r="Q2684" t="s">
        <v>2947</v>
      </c>
      <c r="R2684" t="s">
        <v>3485</v>
      </c>
      <c r="S2684" t="s">
        <v>2948</v>
      </c>
      <c r="T2684">
        <v>28034</v>
      </c>
      <c r="U2684" t="s">
        <v>2861</v>
      </c>
      <c r="V2684" t="s">
        <v>2949</v>
      </c>
      <c r="W2684" t="s">
        <v>2950</v>
      </c>
      <c r="X2684" t="s">
        <v>2857</v>
      </c>
    </row>
    <row r="2685" spans="1:24" hidden="1" x14ac:dyDescent="0.25">
      <c r="A2685">
        <v>10205</v>
      </c>
      <c r="B2685">
        <v>48</v>
      </c>
      <c r="C2685" s="2">
        <v>63.61</v>
      </c>
      <c r="D2685" s="3">
        <v>1</v>
      </c>
      <c r="E2685" s="4">
        <f>Table1[[#This Row],[PRICEEACH]]*Table1[[#This Row],[QUANTITYORDERED]]</f>
        <v>3053.2799999999997</v>
      </c>
      <c r="F2685" s="1">
        <v>37957</v>
      </c>
      <c r="G2685" s="12" t="s">
        <v>2848</v>
      </c>
      <c r="H2685">
        <v>4</v>
      </c>
      <c r="I2685">
        <v>12</v>
      </c>
      <c r="J2685" s="3">
        <v>2003</v>
      </c>
      <c r="K2685" s="3" t="s">
        <v>3468</v>
      </c>
      <c r="L2685">
        <v>53</v>
      </c>
      <c r="M2685" t="s">
        <v>3179</v>
      </c>
      <c r="N2685" t="s">
        <v>3329</v>
      </c>
      <c r="O2685" s="10" t="s">
        <v>3330</v>
      </c>
      <c r="P2685" t="s">
        <v>2946</v>
      </c>
      <c r="Q2685" t="s">
        <v>2947</v>
      </c>
      <c r="R2685" t="s">
        <v>3485</v>
      </c>
      <c r="S2685" t="s">
        <v>2948</v>
      </c>
      <c r="T2685">
        <v>28034</v>
      </c>
      <c r="U2685" t="s">
        <v>2861</v>
      </c>
      <c r="V2685" t="s">
        <v>2949</v>
      </c>
      <c r="W2685" t="s">
        <v>2950</v>
      </c>
      <c r="X2685" t="s">
        <v>2867</v>
      </c>
    </row>
    <row r="2686" spans="1:24" hidden="1" x14ac:dyDescent="0.25">
      <c r="A2686">
        <v>10205</v>
      </c>
      <c r="B2686">
        <v>36</v>
      </c>
      <c r="C2686" s="2">
        <v>100</v>
      </c>
      <c r="D2686" s="3">
        <v>2</v>
      </c>
      <c r="E2686" s="4">
        <f>Table1[[#This Row],[PRICEEACH]]*Table1[[#This Row],[QUANTITYORDERED]]</f>
        <v>3600</v>
      </c>
      <c r="F2686" s="1">
        <v>37957</v>
      </c>
      <c r="G2686" s="12" t="s">
        <v>2848</v>
      </c>
      <c r="H2686">
        <v>4</v>
      </c>
      <c r="I2686">
        <v>12</v>
      </c>
      <c r="J2686" s="3">
        <v>2003</v>
      </c>
      <c r="K2686" s="3" t="s">
        <v>3468</v>
      </c>
      <c r="L2686">
        <v>102</v>
      </c>
      <c r="M2686" t="s">
        <v>3170</v>
      </c>
      <c r="N2686" t="s">
        <v>3329</v>
      </c>
      <c r="O2686" s="10" t="s">
        <v>3330</v>
      </c>
      <c r="P2686" t="s">
        <v>2946</v>
      </c>
      <c r="Q2686" t="s">
        <v>2947</v>
      </c>
      <c r="R2686" t="s">
        <v>3485</v>
      </c>
      <c r="S2686" t="s">
        <v>2948</v>
      </c>
      <c r="T2686">
        <v>28034</v>
      </c>
      <c r="U2686" t="s">
        <v>2861</v>
      </c>
      <c r="V2686" t="s">
        <v>2949</v>
      </c>
      <c r="W2686" t="s">
        <v>2950</v>
      </c>
      <c r="X2686" t="s">
        <v>2867</v>
      </c>
    </row>
    <row r="2687" spans="1:24" hidden="1" x14ac:dyDescent="0.25">
      <c r="A2687">
        <v>10205</v>
      </c>
      <c r="B2687">
        <v>40</v>
      </c>
      <c r="C2687" s="2">
        <v>100</v>
      </c>
      <c r="D2687" s="3">
        <v>3</v>
      </c>
      <c r="E2687" s="4">
        <f>Table1[[#This Row],[PRICEEACH]]*Table1[[#This Row],[QUANTITYORDERED]]</f>
        <v>4000</v>
      </c>
      <c r="F2687" s="1">
        <v>37957</v>
      </c>
      <c r="G2687" s="12" t="s">
        <v>2848</v>
      </c>
      <c r="H2687">
        <v>4</v>
      </c>
      <c r="I2687">
        <v>12</v>
      </c>
      <c r="J2687" s="3">
        <v>2003</v>
      </c>
      <c r="K2687" s="3" t="s">
        <v>3468</v>
      </c>
      <c r="L2687">
        <v>168</v>
      </c>
      <c r="M2687" t="s">
        <v>3203</v>
      </c>
      <c r="N2687" t="s">
        <v>3329</v>
      </c>
      <c r="O2687" s="10" t="s">
        <v>3330</v>
      </c>
      <c r="P2687" t="s">
        <v>2946</v>
      </c>
      <c r="Q2687" t="s">
        <v>2947</v>
      </c>
      <c r="R2687" t="s">
        <v>3485</v>
      </c>
      <c r="S2687" t="s">
        <v>2948</v>
      </c>
      <c r="T2687">
        <v>28034</v>
      </c>
      <c r="U2687" t="s">
        <v>2861</v>
      </c>
      <c r="V2687" t="s">
        <v>2949</v>
      </c>
      <c r="W2687" t="s">
        <v>2950</v>
      </c>
      <c r="X2687" t="s">
        <v>2931</v>
      </c>
    </row>
    <row r="2688" spans="1:24" hidden="1" x14ac:dyDescent="0.25">
      <c r="A2688">
        <v>10206</v>
      </c>
      <c r="B2688">
        <v>21</v>
      </c>
      <c r="C2688" s="2">
        <v>53.33</v>
      </c>
      <c r="D2688" s="3">
        <v>4</v>
      </c>
      <c r="E2688" s="4">
        <f>Table1[[#This Row],[PRICEEACH]]*Table1[[#This Row],[QUANTITYORDERED]]</f>
        <v>1119.93</v>
      </c>
      <c r="F2688" s="1">
        <v>37957</v>
      </c>
      <c r="G2688" s="12" t="s">
        <v>2848</v>
      </c>
      <c r="H2688">
        <v>4</v>
      </c>
      <c r="I2688">
        <v>12</v>
      </c>
      <c r="J2688" s="3">
        <v>2003</v>
      </c>
      <c r="K2688" s="3" t="s">
        <v>3468</v>
      </c>
      <c r="L2688">
        <v>50</v>
      </c>
      <c r="M2688" t="s">
        <v>3224</v>
      </c>
      <c r="N2688" t="s">
        <v>3341</v>
      </c>
      <c r="O2688" s="10" t="s">
        <v>3342</v>
      </c>
      <c r="P2688" t="s">
        <v>3343</v>
      </c>
      <c r="Q2688" t="s">
        <v>2983</v>
      </c>
      <c r="R2688" t="s">
        <v>2984</v>
      </c>
      <c r="S2688" t="s">
        <v>2985</v>
      </c>
      <c r="T2688" t="s">
        <v>3344</v>
      </c>
      <c r="U2688" t="s">
        <v>2854</v>
      </c>
      <c r="V2688" t="s">
        <v>2986</v>
      </c>
      <c r="W2688" t="s">
        <v>2987</v>
      </c>
      <c r="X2688" t="s">
        <v>2857</v>
      </c>
    </row>
    <row r="2689" spans="1:24" hidden="1" x14ac:dyDescent="0.25">
      <c r="A2689">
        <v>10206</v>
      </c>
      <c r="B2689">
        <v>28</v>
      </c>
      <c r="C2689" s="2">
        <v>67.459999999999994</v>
      </c>
      <c r="D2689" s="3">
        <v>9</v>
      </c>
      <c r="E2689" s="4">
        <f>Table1[[#This Row],[PRICEEACH]]*Table1[[#This Row],[QUANTITYORDERED]]</f>
        <v>1888.8799999999999</v>
      </c>
      <c r="F2689" s="1">
        <v>37957</v>
      </c>
      <c r="G2689" s="12" t="s">
        <v>2848</v>
      </c>
      <c r="H2689">
        <v>4</v>
      </c>
      <c r="I2689">
        <v>12</v>
      </c>
      <c r="J2689" s="3">
        <v>2003</v>
      </c>
      <c r="K2689" s="3" t="s">
        <v>3468</v>
      </c>
      <c r="L2689">
        <v>62</v>
      </c>
      <c r="M2689" t="s">
        <v>3206</v>
      </c>
      <c r="N2689" t="s">
        <v>3341</v>
      </c>
      <c r="O2689" s="10" t="s">
        <v>3342</v>
      </c>
      <c r="P2689" t="s">
        <v>3343</v>
      </c>
      <c r="Q2689" t="s">
        <v>2983</v>
      </c>
      <c r="R2689" t="s">
        <v>2984</v>
      </c>
      <c r="S2689" t="s">
        <v>2985</v>
      </c>
      <c r="T2689" t="s">
        <v>3344</v>
      </c>
      <c r="U2689" t="s">
        <v>2854</v>
      </c>
      <c r="V2689" t="s">
        <v>2986</v>
      </c>
      <c r="W2689" t="s">
        <v>2987</v>
      </c>
      <c r="X2689" t="s">
        <v>2857</v>
      </c>
    </row>
    <row r="2690" spans="1:24" hidden="1" x14ac:dyDescent="0.25">
      <c r="A2690">
        <v>10206</v>
      </c>
      <c r="B2690">
        <v>36</v>
      </c>
      <c r="C2690" s="2">
        <v>58.82</v>
      </c>
      <c r="D2690" s="3">
        <v>2</v>
      </c>
      <c r="E2690" s="4">
        <f>Table1[[#This Row],[PRICEEACH]]*Table1[[#This Row],[QUANTITYORDERED]]</f>
        <v>2117.52</v>
      </c>
      <c r="F2690" s="1">
        <v>37957</v>
      </c>
      <c r="G2690" s="12" t="s">
        <v>2848</v>
      </c>
      <c r="H2690">
        <v>4</v>
      </c>
      <c r="I2690">
        <v>12</v>
      </c>
      <c r="J2690" s="3">
        <v>2003</v>
      </c>
      <c r="K2690" s="3" t="s">
        <v>3454</v>
      </c>
      <c r="L2690">
        <v>64</v>
      </c>
      <c r="M2690" t="s">
        <v>3261</v>
      </c>
      <c r="N2690" t="s">
        <v>3341</v>
      </c>
      <c r="O2690" s="10" t="s">
        <v>3342</v>
      </c>
      <c r="P2690" t="s">
        <v>3343</v>
      </c>
      <c r="Q2690" t="s">
        <v>2983</v>
      </c>
      <c r="R2690" t="s">
        <v>2984</v>
      </c>
      <c r="S2690" t="s">
        <v>2985</v>
      </c>
      <c r="T2690" t="s">
        <v>3344</v>
      </c>
      <c r="U2690" t="s">
        <v>2854</v>
      </c>
      <c r="V2690" t="s">
        <v>2986</v>
      </c>
      <c r="W2690" t="s">
        <v>2987</v>
      </c>
      <c r="X2690" t="s">
        <v>2857</v>
      </c>
    </row>
    <row r="2691" spans="1:24" hidden="1" x14ac:dyDescent="0.25">
      <c r="A2691">
        <v>10206</v>
      </c>
      <c r="B2691">
        <v>28</v>
      </c>
      <c r="C2691" s="2">
        <v>87.3</v>
      </c>
      <c r="D2691" s="3">
        <v>11</v>
      </c>
      <c r="E2691" s="4">
        <f>Table1[[#This Row],[PRICEEACH]]*Table1[[#This Row],[QUANTITYORDERED]]</f>
        <v>2444.4</v>
      </c>
      <c r="F2691" s="1">
        <v>37957</v>
      </c>
      <c r="G2691" s="12" t="s">
        <v>2848</v>
      </c>
      <c r="H2691">
        <v>4</v>
      </c>
      <c r="I2691">
        <v>12</v>
      </c>
      <c r="J2691" s="3">
        <v>2003</v>
      </c>
      <c r="K2691" s="3" t="s">
        <v>3468</v>
      </c>
      <c r="L2691">
        <v>99</v>
      </c>
      <c r="M2691" t="s">
        <v>3215</v>
      </c>
      <c r="N2691" t="s">
        <v>3341</v>
      </c>
      <c r="O2691" s="10" t="s">
        <v>3342</v>
      </c>
      <c r="P2691" t="s">
        <v>3343</v>
      </c>
      <c r="Q2691" t="s">
        <v>2983</v>
      </c>
      <c r="R2691" t="s">
        <v>2984</v>
      </c>
      <c r="S2691" t="s">
        <v>2985</v>
      </c>
      <c r="T2691" t="s">
        <v>3344</v>
      </c>
      <c r="U2691" t="s">
        <v>2854</v>
      </c>
      <c r="V2691" t="s">
        <v>2986</v>
      </c>
      <c r="W2691" t="s">
        <v>2987</v>
      </c>
      <c r="X2691" t="s">
        <v>2857</v>
      </c>
    </row>
    <row r="2692" spans="1:24" hidden="1" x14ac:dyDescent="0.25">
      <c r="A2692">
        <v>10206</v>
      </c>
      <c r="B2692">
        <v>28</v>
      </c>
      <c r="C2692" s="2">
        <v>100</v>
      </c>
      <c r="D2692" s="3">
        <v>3</v>
      </c>
      <c r="E2692" s="4">
        <f>Table1[[#This Row],[PRICEEACH]]*Table1[[#This Row],[QUANTITYORDERED]]</f>
        <v>2800</v>
      </c>
      <c r="F2692" s="1">
        <v>37957</v>
      </c>
      <c r="G2692" s="12" t="s">
        <v>2848</v>
      </c>
      <c r="H2692">
        <v>4</v>
      </c>
      <c r="I2692">
        <v>12</v>
      </c>
      <c r="J2692" s="3">
        <v>2003</v>
      </c>
      <c r="K2692" s="3" t="s">
        <v>3454</v>
      </c>
      <c r="L2692">
        <v>136</v>
      </c>
      <c r="M2692" t="s">
        <v>3141</v>
      </c>
      <c r="N2692" t="s">
        <v>3341</v>
      </c>
      <c r="O2692" s="10" t="s">
        <v>3342</v>
      </c>
      <c r="P2692" t="s">
        <v>3343</v>
      </c>
      <c r="Q2692" t="s">
        <v>2983</v>
      </c>
      <c r="R2692" t="s">
        <v>2984</v>
      </c>
      <c r="S2692" t="s">
        <v>2985</v>
      </c>
      <c r="T2692" t="s">
        <v>3344</v>
      </c>
      <c r="U2692" t="s">
        <v>2854</v>
      </c>
      <c r="V2692" t="s">
        <v>2986</v>
      </c>
      <c r="W2692" t="s">
        <v>2987</v>
      </c>
      <c r="X2692" t="s">
        <v>2867</v>
      </c>
    </row>
    <row r="2693" spans="1:24" hidden="1" x14ac:dyDescent="0.25">
      <c r="A2693">
        <v>10206</v>
      </c>
      <c r="B2693">
        <v>30</v>
      </c>
      <c r="C2693" s="2">
        <v>100</v>
      </c>
      <c r="D2693" s="3">
        <v>8</v>
      </c>
      <c r="E2693" s="4">
        <f>Table1[[#This Row],[PRICEEACH]]*Table1[[#This Row],[QUANTITYORDERED]]</f>
        <v>3000</v>
      </c>
      <c r="F2693" s="1">
        <v>37957</v>
      </c>
      <c r="G2693" s="12" t="s">
        <v>2848</v>
      </c>
      <c r="H2693">
        <v>4</v>
      </c>
      <c r="I2693">
        <v>12</v>
      </c>
      <c r="J2693" s="3">
        <v>2003</v>
      </c>
      <c r="K2693" s="3" t="s">
        <v>3468</v>
      </c>
      <c r="L2693">
        <v>104</v>
      </c>
      <c r="M2693" t="s">
        <v>3209</v>
      </c>
      <c r="N2693" t="s">
        <v>3341</v>
      </c>
      <c r="O2693" s="10" t="s">
        <v>3342</v>
      </c>
      <c r="P2693" t="s">
        <v>3343</v>
      </c>
      <c r="Q2693" t="s">
        <v>2983</v>
      </c>
      <c r="R2693" t="s">
        <v>2984</v>
      </c>
      <c r="S2693" t="s">
        <v>2985</v>
      </c>
      <c r="T2693" t="s">
        <v>3344</v>
      </c>
      <c r="U2693" t="s">
        <v>2854</v>
      </c>
      <c r="V2693" t="s">
        <v>2986</v>
      </c>
      <c r="W2693" t="s">
        <v>2987</v>
      </c>
      <c r="X2693" t="s">
        <v>2867</v>
      </c>
    </row>
    <row r="2694" spans="1:24" hidden="1" x14ac:dyDescent="0.25">
      <c r="A2694">
        <v>10206</v>
      </c>
      <c r="B2694">
        <v>33</v>
      </c>
      <c r="C2694" s="2">
        <v>97.39</v>
      </c>
      <c r="D2694" s="3">
        <v>10</v>
      </c>
      <c r="E2694" s="4">
        <f>Table1[[#This Row],[PRICEEACH]]*Table1[[#This Row],[QUANTITYORDERED]]</f>
        <v>3213.87</v>
      </c>
      <c r="F2694" s="1">
        <v>37957</v>
      </c>
      <c r="G2694" s="12" t="s">
        <v>2848</v>
      </c>
      <c r="H2694">
        <v>4</v>
      </c>
      <c r="I2694">
        <v>12</v>
      </c>
      <c r="J2694" s="3">
        <v>2003</v>
      </c>
      <c r="K2694" s="3" t="s">
        <v>3468</v>
      </c>
      <c r="L2694">
        <v>97</v>
      </c>
      <c r="M2694" t="s">
        <v>3253</v>
      </c>
      <c r="N2694" t="s">
        <v>3341</v>
      </c>
      <c r="O2694" s="10" t="s">
        <v>3342</v>
      </c>
      <c r="P2694" t="s">
        <v>3343</v>
      </c>
      <c r="Q2694" t="s">
        <v>2983</v>
      </c>
      <c r="R2694" t="s">
        <v>2984</v>
      </c>
      <c r="S2694" t="s">
        <v>2985</v>
      </c>
      <c r="T2694" t="s">
        <v>3344</v>
      </c>
      <c r="U2694" t="s">
        <v>2854</v>
      </c>
      <c r="V2694" t="s">
        <v>2986</v>
      </c>
      <c r="W2694" t="s">
        <v>2987</v>
      </c>
      <c r="X2694" t="s">
        <v>2867</v>
      </c>
    </row>
    <row r="2695" spans="1:24" hidden="1" x14ac:dyDescent="0.25">
      <c r="A2695">
        <v>10206</v>
      </c>
      <c r="B2695">
        <v>33</v>
      </c>
      <c r="C2695" s="2">
        <v>100</v>
      </c>
      <c r="D2695" s="3">
        <v>1</v>
      </c>
      <c r="E2695" s="4">
        <f>Table1[[#This Row],[PRICEEACH]]*Table1[[#This Row],[QUANTITYORDERED]]</f>
        <v>3300</v>
      </c>
      <c r="F2695" s="1">
        <v>37957</v>
      </c>
      <c r="G2695" s="12" t="s">
        <v>2848</v>
      </c>
      <c r="H2695">
        <v>4</v>
      </c>
      <c r="I2695">
        <v>12</v>
      </c>
      <c r="J2695" s="3">
        <v>2003</v>
      </c>
      <c r="K2695" s="3" t="s">
        <v>3331</v>
      </c>
      <c r="L2695">
        <v>101</v>
      </c>
      <c r="M2695" t="s">
        <v>3274</v>
      </c>
      <c r="N2695" t="s">
        <v>3341</v>
      </c>
      <c r="O2695" s="10" t="s">
        <v>3342</v>
      </c>
      <c r="P2695" t="s">
        <v>3343</v>
      </c>
      <c r="Q2695" t="s">
        <v>2983</v>
      </c>
      <c r="R2695" t="s">
        <v>2984</v>
      </c>
      <c r="S2695" t="s">
        <v>2985</v>
      </c>
      <c r="T2695" t="s">
        <v>3344</v>
      </c>
      <c r="U2695" t="s">
        <v>2854</v>
      </c>
      <c r="V2695" t="s">
        <v>2986</v>
      </c>
      <c r="W2695" t="s">
        <v>2987</v>
      </c>
      <c r="X2695" t="s">
        <v>2867</v>
      </c>
    </row>
    <row r="2696" spans="1:24" hidden="1" x14ac:dyDescent="0.25">
      <c r="A2696">
        <v>10206</v>
      </c>
      <c r="B2696">
        <v>37</v>
      </c>
      <c r="C2696" s="2">
        <v>90.17</v>
      </c>
      <c r="D2696" s="3">
        <v>7</v>
      </c>
      <c r="E2696" s="4">
        <f>Table1[[#This Row],[PRICEEACH]]*Table1[[#This Row],[QUANTITYORDERED]]</f>
        <v>3336.29</v>
      </c>
      <c r="F2696" s="1">
        <v>37957</v>
      </c>
      <c r="G2696" s="12" t="s">
        <v>2848</v>
      </c>
      <c r="H2696">
        <v>4</v>
      </c>
      <c r="I2696">
        <v>12</v>
      </c>
      <c r="J2696" s="3">
        <v>2003</v>
      </c>
      <c r="K2696" s="3" t="s">
        <v>3468</v>
      </c>
      <c r="L2696">
        <v>101</v>
      </c>
      <c r="M2696" t="s">
        <v>3205</v>
      </c>
      <c r="N2696" t="s">
        <v>3341</v>
      </c>
      <c r="O2696" s="10" t="s">
        <v>3342</v>
      </c>
      <c r="P2696" t="s">
        <v>3343</v>
      </c>
      <c r="Q2696" t="s">
        <v>2983</v>
      </c>
      <c r="R2696" t="s">
        <v>2984</v>
      </c>
      <c r="S2696" t="s">
        <v>2985</v>
      </c>
      <c r="T2696" t="s">
        <v>3344</v>
      </c>
      <c r="U2696" t="s">
        <v>2854</v>
      </c>
      <c r="V2696" t="s">
        <v>2986</v>
      </c>
      <c r="W2696" t="s">
        <v>2987</v>
      </c>
      <c r="X2696" t="s">
        <v>2867</v>
      </c>
    </row>
    <row r="2697" spans="1:24" hidden="1" x14ac:dyDescent="0.25">
      <c r="A2697">
        <v>10206</v>
      </c>
      <c r="B2697">
        <v>34</v>
      </c>
      <c r="C2697" s="2">
        <v>100</v>
      </c>
      <c r="D2697" s="3">
        <v>5</v>
      </c>
      <c r="E2697" s="4">
        <f>Table1[[#This Row],[PRICEEACH]]*Table1[[#This Row],[QUANTITYORDERED]]</f>
        <v>3400</v>
      </c>
      <c r="F2697" s="1">
        <v>37957</v>
      </c>
      <c r="G2697" s="12" t="s">
        <v>2848</v>
      </c>
      <c r="H2697">
        <v>4</v>
      </c>
      <c r="I2697">
        <v>12</v>
      </c>
      <c r="J2697" s="3">
        <v>2003</v>
      </c>
      <c r="K2697" s="3" t="s">
        <v>3454</v>
      </c>
      <c r="L2697">
        <v>116</v>
      </c>
      <c r="M2697" t="s">
        <v>3162</v>
      </c>
      <c r="N2697" t="s">
        <v>3341</v>
      </c>
      <c r="O2697" s="10" t="s">
        <v>3342</v>
      </c>
      <c r="P2697" t="s">
        <v>3343</v>
      </c>
      <c r="Q2697" t="s">
        <v>2983</v>
      </c>
      <c r="R2697" t="s">
        <v>2984</v>
      </c>
      <c r="S2697" t="s">
        <v>2985</v>
      </c>
      <c r="T2697" t="s">
        <v>3344</v>
      </c>
      <c r="U2697" t="s">
        <v>2854</v>
      </c>
      <c r="V2697" t="s">
        <v>2986</v>
      </c>
      <c r="W2697" t="s">
        <v>2987</v>
      </c>
      <c r="X2697" t="s">
        <v>2867</v>
      </c>
    </row>
    <row r="2698" spans="1:24" hidden="1" x14ac:dyDescent="0.25">
      <c r="A2698">
        <v>10206</v>
      </c>
      <c r="B2698">
        <v>47</v>
      </c>
      <c r="C2698" s="2">
        <v>100</v>
      </c>
      <c r="D2698" s="3">
        <v>6</v>
      </c>
      <c r="E2698" s="4">
        <f>Table1[[#This Row],[PRICEEACH]]*Table1[[#This Row],[QUANTITYORDERED]]</f>
        <v>4700</v>
      </c>
      <c r="F2698" s="1">
        <v>37957</v>
      </c>
      <c r="G2698" s="12" t="s">
        <v>2848</v>
      </c>
      <c r="H2698">
        <v>4</v>
      </c>
      <c r="I2698">
        <v>12</v>
      </c>
      <c r="J2698" s="3">
        <v>2003</v>
      </c>
      <c r="K2698" s="3" t="s">
        <v>3331</v>
      </c>
      <c r="L2698">
        <v>214</v>
      </c>
      <c r="M2698" t="s">
        <v>2951</v>
      </c>
      <c r="N2698" t="s">
        <v>3341</v>
      </c>
      <c r="O2698" s="10" t="s">
        <v>3342</v>
      </c>
      <c r="P2698" t="s">
        <v>3343</v>
      </c>
      <c r="Q2698" t="s">
        <v>2983</v>
      </c>
      <c r="R2698" t="s">
        <v>2984</v>
      </c>
      <c r="S2698" t="s">
        <v>2985</v>
      </c>
      <c r="T2698" t="s">
        <v>3344</v>
      </c>
      <c r="U2698" t="s">
        <v>2854</v>
      </c>
      <c r="V2698" t="s">
        <v>2986</v>
      </c>
      <c r="W2698" t="s">
        <v>2987</v>
      </c>
      <c r="X2698" t="s">
        <v>2931</v>
      </c>
    </row>
    <row r="2699" spans="1:24" hidden="1" x14ac:dyDescent="0.25">
      <c r="A2699">
        <v>10207</v>
      </c>
      <c r="B2699">
        <v>42</v>
      </c>
      <c r="C2699" s="2">
        <v>29.7</v>
      </c>
      <c r="D2699" s="3">
        <v>8</v>
      </c>
      <c r="E2699" s="4">
        <f>Table1[[#This Row],[PRICEEACH]]*Table1[[#This Row],[QUANTITYORDERED]]</f>
        <v>1247.3999999999999</v>
      </c>
      <c r="F2699" s="1">
        <v>37957</v>
      </c>
      <c r="G2699" s="12" t="s">
        <v>2848</v>
      </c>
      <c r="H2699">
        <v>4</v>
      </c>
      <c r="I2699">
        <v>12</v>
      </c>
      <c r="J2699" s="3">
        <v>2003</v>
      </c>
      <c r="K2699" s="3" t="s">
        <v>3331</v>
      </c>
      <c r="L2699">
        <v>35</v>
      </c>
      <c r="M2699" t="s">
        <v>3239</v>
      </c>
      <c r="N2699" t="s">
        <v>3423</v>
      </c>
      <c r="O2699" s="10">
        <v>6175552555</v>
      </c>
      <c r="P2699" t="s">
        <v>3424</v>
      </c>
      <c r="Q2699" t="s">
        <v>3067</v>
      </c>
      <c r="R2699" t="s">
        <v>2912</v>
      </c>
      <c r="S2699" t="s">
        <v>2853</v>
      </c>
      <c r="T2699">
        <v>51003</v>
      </c>
      <c r="U2699" t="s">
        <v>2854</v>
      </c>
      <c r="V2699" t="s">
        <v>3089</v>
      </c>
      <c r="W2699" t="s">
        <v>3011</v>
      </c>
      <c r="X2699" t="s">
        <v>2857</v>
      </c>
    </row>
    <row r="2700" spans="1:24" hidden="1" x14ac:dyDescent="0.25">
      <c r="A2700">
        <v>10207</v>
      </c>
      <c r="B2700">
        <v>27</v>
      </c>
      <c r="C2700" s="2">
        <v>60.06</v>
      </c>
      <c r="D2700" s="3">
        <v>9</v>
      </c>
      <c r="E2700" s="4">
        <f>Table1[[#This Row],[PRICEEACH]]*Table1[[#This Row],[QUANTITYORDERED]]</f>
        <v>1621.6200000000001</v>
      </c>
      <c r="F2700" s="1">
        <v>37957</v>
      </c>
      <c r="G2700" s="12" t="s">
        <v>2848</v>
      </c>
      <c r="H2700">
        <v>4</v>
      </c>
      <c r="I2700">
        <v>12</v>
      </c>
      <c r="J2700" s="3">
        <v>2003</v>
      </c>
      <c r="K2700" s="3" t="s">
        <v>3454</v>
      </c>
      <c r="L2700">
        <v>54</v>
      </c>
      <c r="M2700" t="s">
        <v>3259</v>
      </c>
      <c r="N2700" t="s">
        <v>3423</v>
      </c>
      <c r="O2700" s="10">
        <v>6175552555</v>
      </c>
      <c r="P2700" t="s">
        <v>3424</v>
      </c>
      <c r="Q2700" t="s">
        <v>3067</v>
      </c>
      <c r="R2700" t="s">
        <v>2912</v>
      </c>
      <c r="S2700" t="s">
        <v>2853</v>
      </c>
      <c r="T2700">
        <v>51003</v>
      </c>
      <c r="U2700" t="s">
        <v>2854</v>
      </c>
      <c r="V2700" t="s">
        <v>3089</v>
      </c>
      <c r="W2700" t="s">
        <v>3011</v>
      </c>
      <c r="X2700" t="s">
        <v>2857</v>
      </c>
    </row>
    <row r="2701" spans="1:24" hidden="1" x14ac:dyDescent="0.25">
      <c r="A2701">
        <v>10207</v>
      </c>
      <c r="B2701">
        <v>49</v>
      </c>
      <c r="C2701" s="2">
        <v>46.82</v>
      </c>
      <c r="D2701" s="3">
        <v>4</v>
      </c>
      <c r="E2701" s="4">
        <f>Table1[[#This Row],[PRICEEACH]]*Table1[[#This Row],[QUANTITYORDERED]]</f>
        <v>2294.1799999999998</v>
      </c>
      <c r="F2701" s="1">
        <v>37957</v>
      </c>
      <c r="G2701" s="12" t="s">
        <v>2848</v>
      </c>
      <c r="H2701">
        <v>4</v>
      </c>
      <c r="I2701">
        <v>12</v>
      </c>
      <c r="J2701" s="3">
        <v>2003</v>
      </c>
      <c r="K2701" s="3" t="s">
        <v>3331</v>
      </c>
      <c r="L2701">
        <v>57</v>
      </c>
      <c r="M2701" t="s">
        <v>3228</v>
      </c>
      <c r="N2701" t="s">
        <v>3423</v>
      </c>
      <c r="O2701" s="10">
        <v>6175552555</v>
      </c>
      <c r="P2701" t="s">
        <v>3424</v>
      </c>
      <c r="Q2701" t="s">
        <v>3067</v>
      </c>
      <c r="R2701" t="s">
        <v>2912</v>
      </c>
      <c r="S2701" t="s">
        <v>2853</v>
      </c>
      <c r="T2701">
        <v>51003</v>
      </c>
      <c r="U2701" t="s">
        <v>2854</v>
      </c>
      <c r="V2701" t="s">
        <v>3089</v>
      </c>
      <c r="W2701" t="s">
        <v>3011</v>
      </c>
      <c r="X2701" t="s">
        <v>2857</v>
      </c>
    </row>
    <row r="2702" spans="1:24" hidden="1" x14ac:dyDescent="0.25">
      <c r="A2702">
        <v>10207</v>
      </c>
      <c r="B2702">
        <v>25</v>
      </c>
      <c r="C2702" s="2">
        <v>100</v>
      </c>
      <c r="D2702" s="3">
        <v>11</v>
      </c>
      <c r="E2702" s="4">
        <f>Table1[[#This Row],[PRICEEACH]]*Table1[[#This Row],[QUANTITYORDERED]]</f>
        <v>2500</v>
      </c>
      <c r="F2702" s="1">
        <v>37957</v>
      </c>
      <c r="G2702" s="12" t="s">
        <v>2848</v>
      </c>
      <c r="H2702">
        <v>4</v>
      </c>
      <c r="I2702">
        <v>12</v>
      </c>
      <c r="J2702" s="3">
        <v>2003</v>
      </c>
      <c r="K2702" s="3" t="s">
        <v>3331</v>
      </c>
      <c r="L2702">
        <v>169</v>
      </c>
      <c r="M2702" t="s">
        <v>3211</v>
      </c>
      <c r="N2702" t="s">
        <v>3423</v>
      </c>
      <c r="O2702" s="10">
        <v>6175552555</v>
      </c>
      <c r="P2702" t="s">
        <v>3424</v>
      </c>
      <c r="Q2702" t="s">
        <v>3067</v>
      </c>
      <c r="R2702" t="s">
        <v>2912</v>
      </c>
      <c r="S2702" t="s">
        <v>2853</v>
      </c>
      <c r="T2702">
        <v>51003</v>
      </c>
      <c r="U2702" t="s">
        <v>2854</v>
      </c>
      <c r="V2702" t="s">
        <v>3089</v>
      </c>
      <c r="W2702" t="s">
        <v>3011</v>
      </c>
      <c r="X2702" t="s">
        <v>2867</v>
      </c>
    </row>
    <row r="2703" spans="1:24" hidden="1" x14ac:dyDescent="0.25">
      <c r="A2703">
        <v>10207</v>
      </c>
      <c r="B2703">
        <v>45</v>
      </c>
      <c r="C2703" s="2">
        <v>56.55</v>
      </c>
      <c r="D2703" s="3">
        <v>2</v>
      </c>
      <c r="E2703" s="4">
        <f>Table1[[#This Row],[PRICEEACH]]*Table1[[#This Row],[QUANTITYORDERED]]</f>
        <v>2544.75</v>
      </c>
      <c r="F2703" s="1">
        <v>37957</v>
      </c>
      <c r="G2703" s="12" t="s">
        <v>2848</v>
      </c>
      <c r="H2703">
        <v>4</v>
      </c>
      <c r="I2703">
        <v>12</v>
      </c>
      <c r="J2703" s="3">
        <v>2003</v>
      </c>
      <c r="K2703" s="3" t="s">
        <v>3212</v>
      </c>
      <c r="L2703">
        <v>62</v>
      </c>
      <c r="M2703" t="s">
        <v>3260</v>
      </c>
      <c r="N2703" t="s">
        <v>3423</v>
      </c>
      <c r="O2703" s="10">
        <v>6175552555</v>
      </c>
      <c r="P2703" t="s">
        <v>3424</v>
      </c>
      <c r="Q2703" t="s">
        <v>3067</v>
      </c>
      <c r="R2703" t="s">
        <v>2912</v>
      </c>
      <c r="S2703" t="s">
        <v>2853</v>
      </c>
      <c r="T2703">
        <v>51003</v>
      </c>
      <c r="U2703" t="s">
        <v>2854</v>
      </c>
      <c r="V2703" t="s">
        <v>3089</v>
      </c>
      <c r="W2703" t="s">
        <v>3011</v>
      </c>
      <c r="X2703" t="s">
        <v>2857</v>
      </c>
    </row>
    <row r="2704" spans="1:24" hidden="1" x14ac:dyDescent="0.25">
      <c r="A2704">
        <v>10207</v>
      </c>
      <c r="B2704">
        <v>37</v>
      </c>
      <c r="C2704" s="2">
        <v>69.89</v>
      </c>
      <c r="D2704" s="3">
        <v>13</v>
      </c>
      <c r="E2704" s="4">
        <f>Table1[[#This Row],[PRICEEACH]]*Table1[[#This Row],[QUANTITYORDERED]]</f>
        <v>2585.9299999999998</v>
      </c>
      <c r="F2704" s="1">
        <v>37957</v>
      </c>
      <c r="G2704" s="12" t="s">
        <v>2848</v>
      </c>
      <c r="H2704">
        <v>4</v>
      </c>
      <c r="I2704">
        <v>12</v>
      </c>
      <c r="J2704" s="3">
        <v>2003</v>
      </c>
      <c r="K2704" s="3" t="s">
        <v>3454</v>
      </c>
      <c r="L2704">
        <v>60</v>
      </c>
      <c r="M2704" t="s">
        <v>3200</v>
      </c>
      <c r="N2704" t="s">
        <v>3423</v>
      </c>
      <c r="O2704" s="10">
        <v>6175552555</v>
      </c>
      <c r="P2704" t="s">
        <v>3424</v>
      </c>
      <c r="Q2704" t="s">
        <v>3067</v>
      </c>
      <c r="R2704" t="s">
        <v>2912</v>
      </c>
      <c r="S2704" t="s">
        <v>2853</v>
      </c>
      <c r="T2704">
        <v>51003</v>
      </c>
      <c r="U2704" t="s">
        <v>2854</v>
      </c>
      <c r="V2704" t="s">
        <v>3089</v>
      </c>
      <c r="W2704" t="s">
        <v>3011</v>
      </c>
      <c r="X2704" t="s">
        <v>2857</v>
      </c>
    </row>
    <row r="2705" spans="1:24" hidden="1" x14ac:dyDescent="0.25">
      <c r="A2705">
        <v>10207</v>
      </c>
      <c r="B2705">
        <v>28</v>
      </c>
      <c r="C2705" s="2">
        <v>94.92</v>
      </c>
      <c r="D2705" s="3">
        <v>5</v>
      </c>
      <c r="E2705" s="4">
        <f>Table1[[#This Row],[PRICEEACH]]*Table1[[#This Row],[QUANTITYORDERED]]</f>
        <v>2657.76</v>
      </c>
      <c r="F2705" s="1">
        <v>37957</v>
      </c>
      <c r="G2705" s="12" t="s">
        <v>2848</v>
      </c>
      <c r="H2705">
        <v>4</v>
      </c>
      <c r="I2705">
        <v>12</v>
      </c>
      <c r="J2705" s="3">
        <v>2003</v>
      </c>
      <c r="K2705" s="3" t="s">
        <v>3454</v>
      </c>
      <c r="L2705">
        <v>115</v>
      </c>
      <c r="M2705" t="s">
        <v>3265</v>
      </c>
      <c r="N2705" t="s">
        <v>3423</v>
      </c>
      <c r="O2705" s="10">
        <v>6175552555</v>
      </c>
      <c r="P2705" t="s">
        <v>3424</v>
      </c>
      <c r="Q2705" t="s">
        <v>3067</v>
      </c>
      <c r="R2705" t="s">
        <v>2912</v>
      </c>
      <c r="S2705" t="s">
        <v>2853</v>
      </c>
      <c r="T2705">
        <v>51003</v>
      </c>
      <c r="U2705" t="s">
        <v>2854</v>
      </c>
      <c r="V2705" t="s">
        <v>3089</v>
      </c>
      <c r="W2705" t="s">
        <v>3011</v>
      </c>
      <c r="X2705" t="s">
        <v>2857</v>
      </c>
    </row>
    <row r="2706" spans="1:24" hidden="1" x14ac:dyDescent="0.25">
      <c r="A2706">
        <v>10207</v>
      </c>
      <c r="B2706">
        <v>28</v>
      </c>
      <c r="C2706" s="2">
        <v>100</v>
      </c>
      <c r="D2706" s="3">
        <v>3</v>
      </c>
      <c r="E2706" s="4">
        <f>Table1[[#This Row],[PRICEEACH]]*Table1[[#This Row],[QUANTITYORDERED]]</f>
        <v>2800</v>
      </c>
      <c r="F2706" s="1">
        <v>37957</v>
      </c>
      <c r="G2706" s="12" t="s">
        <v>2848</v>
      </c>
      <c r="H2706">
        <v>4</v>
      </c>
      <c r="I2706">
        <v>12</v>
      </c>
      <c r="J2706" s="3">
        <v>2003</v>
      </c>
      <c r="K2706" s="3" t="s">
        <v>3331</v>
      </c>
      <c r="L2706">
        <v>118</v>
      </c>
      <c r="M2706" t="s">
        <v>3252</v>
      </c>
      <c r="N2706" t="s">
        <v>3423</v>
      </c>
      <c r="O2706" s="10">
        <v>6175552555</v>
      </c>
      <c r="P2706" t="s">
        <v>3424</v>
      </c>
      <c r="Q2706" t="s">
        <v>3067</v>
      </c>
      <c r="R2706" t="s">
        <v>2912</v>
      </c>
      <c r="S2706" t="s">
        <v>2853</v>
      </c>
      <c r="T2706">
        <v>51003</v>
      </c>
      <c r="U2706" t="s">
        <v>2854</v>
      </c>
      <c r="V2706" t="s">
        <v>3089</v>
      </c>
      <c r="W2706" t="s">
        <v>3011</v>
      </c>
      <c r="X2706" t="s">
        <v>2857</v>
      </c>
    </row>
    <row r="2707" spans="1:24" hidden="1" x14ac:dyDescent="0.25">
      <c r="A2707">
        <v>10207</v>
      </c>
      <c r="B2707">
        <v>31</v>
      </c>
      <c r="C2707" s="2">
        <v>100</v>
      </c>
      <c r="D2707" s="3">
        <v>15</v>
      </c>
      <c r="E2707" s="4">
        <f>Table1[[#This Row],[PRICEEACH]]*Table1[[#This Row],[QUANTITYORDERED]]</f>
        <v>3100</v>
      </c>
      <c r="F2707" s="1">
        <v>37957</v>
      </c>
      <c r="G2707" s="12" t="s">
        <v>2848</v>
      </c>
      <c r="H2707">
        <v>4</v>
      </c>
      <c r="I2707">
        <v>12</v>
      </c>
      <c r="J2707" s="3">
        <v>2003</v>
      </c>
      <c r="K2707" s="3" t="s">
        <v>3331</v>
      </c>
      <c r="L2707">
        <v>147</v>
      </c>
      <c r="M2707" t="s">
        <v>3079</v>
      </c>
      <c r="N2707" t="s">
        <v>3423</v>
      </c>
      <c r="O2707" s="10">
        <v>6175552555</v>
      </c>
      <c r="P2707" t="s">
        <v>3424</v>
      </c>
      <c r="Q2707" t="s">
        <v>3067</v>
      </c>
      <c r="R2707" t="s">
        <v>2912</v>
      </c>
      <c r="S2707" t="s">
        <v>2853</v>
      </c>
      <c r="T2707">
        <v>51003</v>
      </c>
      <c r="U2707" t="s">
        <v>2854</v>
      </c>
      <c r="V2707" t="s">
        <v>3089</v>
      </c>
      <c r="W2707" t="s">
        <v>3011</v>
      </c>
      <c r="X2707" t="s">
        <v>2867</v>
      </c>
    </row>
    <row r="2708" spans="1:24" hidden="1" x14ac:dyDescent="0.25">
      <c r="A2708">
        <v>10207</v>
      </c>
      <c r="B2708">
        <v>34</v>
      </c>
      <c r="C2708" s="2">
        <v>99.54</v>
      </c>
      <c r="D2708" s="3">
        <v>7</v>
      </c>
      <c r="E2708" s="4">
        <f>Table1[[#This Row],[PRICEEACH]]*Table1[[#This Row],[QUANTITYORDERED]]</f>
        <v>3384.36</v>
      </c>
      <c r="F2708" s="1">
        <v>37957</v>
      </c>
      <c r="G2708" s="12" t="s">
        <v>2848</v>
      </c>
      <c r="H2708">
        <v>4</v>
      </c>
      <c r="I2708">
        <v>12</v>
      </c>
      <c r="J2708" s="3">
        <v>2003</v>
      </c>
      <c r="K2708" s="3" t="s">
        <v>3454</v>
      </c>
      <c r="L2708">
        <v>118</v>
      </c>
      <c r="M2708" t="s">
        <v>3150</v>
      </c>
      <c r="N2708" t="s">
        <v>3423</v>
      </c>
      <c r="O2708" s="10">
        <v>6175552555</v>
      </c>
      <c r="P2708" t="s">
        <v>3424</v>
      </c>
      <c r="Q2708" t="s">
        <v>3067</v>
      </c>
      <c r="R2708" t="s">
        <v>2912</v>
      </c>
      <c r="S2708" t="s">
        <v>2853</v>
      </c>
      <c r="T2708">
        <v>51003</v>
      </c>
      <c r="U2708" t="s">
        <v>2854</v>
      </c>
      <c r="V2708" t="s">
        <v>3089</v>
      </c>
      <c r="W2708" t="s">
        <v>3011</v>
      </c>
      <c r="X2708" t="s">
        <v>2867</v>
      </c>
    </row>
    <row r="2709" spans="1:24" hidden="1" x14ac:dyDescent="0.25">
      <c r="A2709">
        <v>10207</v>
      </c>
      <c r="B2709">
        <v>49</v>
      </c>
      <c r="C2709" s="2">
        <v>80.900000000000006</v>
      </c>
      <c r="D2709" s="3">
        <v>14</v>
      </c>
      <c r="E2709" s="4">
        <f>Table1[[#This Row],[PRICEEACH]]*Table1[[#This Row],[QUANTITYORDERED]]</f>
        <v>3964.1000000000004</v>
      </c>
      <c r="F2709" s="1">
        <v>37957</v>
      </c>
      <c r="G2709" s="12" t="s">
        <v>2848</v>
      </c>
      <c r="H2709">
        <v>4</v>
      </c>
      <c r="I2709">
        <v>12</v>
      </c>
      <c r="J2709" s="3">
        <v>2003</v>
      </c>
      <c r="K2709" s="3" t="s">
        <v>3454</v>
      </c>
      <c r="L2709">
        <v>96</v>
      </c>
      <c r="M2709" t="s">
        <v>3256</v>
      </c>
      <c r="N2709" t="s">
        <v>3423</v>
      </c>
      <c r="O2709" s="10">
        <v>6175552555</v>
      </c>
      <c r="P2709" t="s">
        <v>3424</v>
      </c>
      <c r="Q2709" t="s">
        <v>3067</v>
      </c>
      <c r="R2709" t="s">
        <v>2912</v>
      </c>
      <c r="S2709" t="s">
        <v>2853</v>
      </c>
      <c r="T2709">
        <v>51003</v>
      </c>
      <c r="U2709" t="s">
        <v>2854</v>
      </c>
      <c r="V2709" t="s">
        <v>3089</v>
      </c>
      <c r="W2709" t="s">
        <v>3011</v>
      </c>
      <c r="X2709" t="s">
        <v>2867</v>
      </c>
    </row>
    <row r="2710" spans="1:24" hidden="1" x14ac:dyDescent="0.25">
      <c r="A2710">
        <v>10207</v>
      </c>
      <c r="B2710">
        <v>40</v>
      </c>
      <c r="C2710" s="2">
        <v>100</v>
      </c>
      <c r="D2710" s="3">
        <v>1</v>
      </c>
      <c r="E2710" s="4">
        <f>Table1[[#This Row],[PRICEEACH]]*Table1[[#This Row],[QUANTITYORDERED]]</f>
        <v>4000</v>
      </c>
      <c r="F2710" s="1">
        <v>37957</v>
      </c>
      <c r="G2710" s="12" t="s">
        <v>2848</v>
      </c>
      <c r="H2710">
        <v>4</v>
      </c>
      <c r="I2710">
        <v>12</v>
      </c>
      <c r="J2710" s="3">
        <v>2003</v>
      </c>
      <c r="K2710" s="3" t="s">
        <v>3331</v>
      </c>
      <c r="L2710">
        <v>143</v>
      </c>
      <c r="M2710" t="s">
        <v>3220</v>
      </c>
      <c r="N2710" t="s">
        <v>3423</v>
      </c>
      <c r="O2710" s="10">
        <v>6175552555</v>
      </c>
      <c r="P2710" t="s">
        <v>3424</v>
      </c>
      <c r="Q2710" t="s">
        <v>3067</v>
      </c>
      <c r="R2710" t="s">
        <v>2912</v>
      </c>
      <c r="S2710" t="s">
        <v>2853</v>
      </c>
      <c r="T2710">
        <v>51003</v>
      </c>
      <c r="U2710" t="s">
        <v>2854</v>
      </c>
      <c r="V2710" t="s">
        <v>3089</v>
      </c>
      <c r="W2710" t="s">
        <v>3011</v>
      </c>
      <c r="X2710" t="s">
        <v>2867</v>
      </c>
    </row>
    <row r="2711" spans="1:24" hidden="1" x14ac:dyDescent="0.25">
      <c r="A2711">
        <v>10207</v>
      </c>
      <c r="B2711">
        <v>43</v>
      </c>
      <c r="C2711" s="2">
        <v>100</v>
      </c>
      <c r="D2711" s="3">
        <v>10</v>
      </c>
      <c r="E2711" s="4">
        <f>Table1[[#This Row],[PRICEEACH]]*Table1[[#This Row],[QUANTITYORDERED]]</f>
        <v>4300</v>
      </c>
      <c r="F2711" s="1">
        <v>37957</v>
      </c>
      <c r="G2711" s="12" t="s">
        <v>2848</v>
      </c>
      <c r="H2711">
        <v>4</v>
      </c>
      <c r="I2711">
        <v>12</v>
      </c>
      <c r="J2711" s="3">
        <v>2003</v>
      </c>
      <c r="K2711" s="3" t="s">
        <v>3454</v>
      </c>
      <c r="L2711">
        <v>122</v>
      </c>
      <c r="M2711" t="s">
        <v>3198</v>
      </c>
      <c r="N2711" t="s">
        <v>3423</v>
      </c>
      <c r="O2711" s="10">
        <v>6175552555</v>
      </c>
      <c r="P2711" t="s">
        <v>3424</v>
      </c>
      <c r="Q2711" t="s">
        <v>3067</v>
      </c>
      <c r="R2711" t="s">
        <v>2912</v>
      </c>
      <c r="S2711" t="s">
        <v>2853</v>
      </c>
      <c r="T2711">
        <v>51003</v>
      </c>
      <c r="U2711" t="s">
        <v>2854</v>
      </c>
      <c r="V2711" t="s">
        <v>3089</v>
      </c>
      <c r="W2711" t="s">
        <v>3011</v>
      </c>
      <c r="X2711" t="s">
        <v>2867</v>
      </c>
    </row>
    <row r="2712" spans="1:24" hidden="1" x14ac:dyDescent="0.25">
      <c r="A2712">
        <v>10207</v>
      </c>
      <c r="B2712">
        <v>44</v>
      </c>
      <c r="C2712" s="2">
        <v>100</v>
      </c>
      <c r="D2712" s="3">
        <v>6</v>
      </c>
      <c r="E2712" s="4">
        <f>Table1[[#This Row],[PRICEEACH]]*Table1[[#This Row],[QUANTITYORDERED]]</f>
        <v>4400</v>
      </c>
      <c r="F2712" s="1">
        <v>37957</v>
      </c>
      <c r="G2712" s="12" t="s">
        <v>2848</v>
      </c>
      <c r="H2712">
        <v>4</v>
      </c>
      <c r="I2712">
        <v>12</v>
      </c>
      <c r="J2712" s="3">
        <v>2003</v>
      </c>
      <c r="K2712" s="3" t="s">
        <v>3331</v>
      </c>
      <c r="L2712">
        <v>163</v>
      </c>
      <c r="M2712" t="s">
        <v>3196</v>
      </c>
      <c r="N2712" t="s">
        <v>3423</v>
      </c>
      <c r="O2712" s="10">
        <v>6175552555</v>
      </c>
      <c r="P2712" t="s">
        <v>3424</v>
      </c>
      <c r="Q2712" t="s">
        <v>3067</v>
      </c>
      <c r="R2712" t="s">
        <v>2912</v>
      </c>
      <c r="S2712" t="s">
        <v>2853</v>
      </c>
      <c r="T2712">
        <v>51003</v>
      </c>
      <c r="U2712" t="s">
        <v>2854</v>
      </c>
      <c r="V2712" t="s">
        <v>3089</v>
      </c>
      <c r="W2712" t="s">
        <v>3011</v>
      </c>
      <c r="X2712" t="s">
        <v>2931</v>
      </c>
    </row>
    <row r="2713" spans="1:24" hidden="1" x14ac:dyDescent="0.25">
      <c r="A2713">
        <v>10207</v>
      </c>
      <c r="B2713">
        <v>46</v>
      </c>
      <c r="C2713" s="2">
        <v>100</v>
      </c>
      <c r="D2713" s="3">
        <v>12</v>
      </c>
      <c r="E2713" s="4">
        <f>Table1[[#This Row],[PRICEEACH]]*Table1[[#This Row],[QUANTITYORDERED]]</f>
        <v>4600</v>
      </c>
      <c r="F2713" s="1">
        <v>37957</v>
      </c>
      <c r="G2713" s="12" t="s">
        <v>2848</v>
      </c>
      <c r="H2713">
        <v>4</v>
      </c>
      <c r="I2713">
        <v>12</v>
      </c>
      <c r="J2713" s="3">
        <v>2003</v>
      </c>
      <c r="K2713" s="3" t="s">
        <v>3454</v>
      </c>
      <c r="L2713">
        <v>127</v>
      </c>
      <c r="M2713" t="s">
        <v>3236</v>
      </c>
      <c r="N2713" t="s">
        <v>3423</v>
      </c>
      <c r="O2713" s="10">
        <v>6175552555</v>
      </c>
      <c r="P2713" t="s">
        <v>3424</v>
      </c>
      <c r="Q2713" t="s">
        <v>3067</v>
      </c>
      <c r="R2713" t="s">
        <v>2912</v>
      </c>
      <c r="S2713" t="s">
        <v>2853</v>
      </c>
      <c r="T2713">
        <v>51003</v>
      </c>
      <c r="U2713" t="s">
        <v>2854</v>
      </c>
      <c r="V2713" t="s">
        <v>3089</v>
      </c>
      <c r="W2713" t="s">
        <v>3011</v>
      </c>
      <c r="X2713" t="s">
        <v>2867</v>
      </c>
    </row>
    <row r="2714" spans="1:24" hidden="1" x14ac:dyDescent="0.25">
      <c r="A2714">
        <v>10207</v>
      </c>
      <c r="B2714">
        <v>47</v>
      </c>
      <c r="C2714" s="2">
        <v>100</v>
      </c>
      <c r="D2714" s="3">
        <v>16</v>
      </c>
      <c r="E2714" s="4">
        <f>Table1[[#This Row],[PRICEEACH]]*Table1[[#This Row],[QUANTITYORDERED]]</f>
        <v>4700</v>
      </c>
      <c r="F2714" s="1">
        <v>37957</v>
      </c>
      <c r="G2714" s="12" t="s">
        <v>2848</v>
      </c>
      <c r="H2714">
        <v>4</v>
      </c>
      <c r="I2714">
        <v>12</v>
      </c>
      <c r="J2714" s="3">
        <v>2003</v>
      </c>
      <c r="K2714" s="3" t="s">
        <v>3454</v>
      </c>
      <c r="L2714">
        <v>121</v>
      </c>
      <c r="M2714" t="s">
        <v>3223</v>
      </c>
      <c r="N2714" t="s">
        <v>3423</v>
      </c>
      <c r="O2714" s="10">
        <v>6175552555</v>
      </c>
      <c r="P2714" t="s">
        <v>3424</v>
      </c>
      <c r="Q2714" t="s">
        <v>3067</v>
      </c>
      <c r="R2714" t="s">
        <v>2912</v>
      </c>
      <c r="S2714" t="s">
        <v>2853</v>
      </c>
      <c r="T2714">
        <v>51003</v>
      </c>
      <c r="U2714" t="s">
        <v>2854</v>
      </c>
      <c r="V2714" t="s">
        <v>3089</v>
      </c>
      <c r="W2714" t="s">
        <v>3011</v>
      </c>
      <c r="X2714" t="s">
        <v>2867</v>
      </c>
    </row>
    <row r="2715" spans="1:24" hidden="1" x14ac:dyDescent="0.25">
      <c r="A2715">
        <v>10349</v>
      </c>
      <c r="B2715">
        <v>36</v>
      </c>
      <c r="C2715" s="2">
        <v>37.130000000000003</v>
      </c>
      <c r="D2715" s="3">
        <v>3</v>
      </c>
      <c r="E2715" s="4">
        <f>Table1[[#This Row],[PRICEEACH]]*Table1[[#This Row],[QUANTITYORDERED]]</f>
        <v>1336.68</v>
      </c>
      <c r="F2715" s="1">
        <v>38333</v>
      </c>
      <c r="G2715" s="12" t="s">
        <v>2848</v>
      </c>
      <c r="H2715">
        <v>4</v>
      </c>
      <c r="I2715">
        <v>12</v>
      </c>
      <c r="J2715" s="3">
        <v>2004</v>
      </c>
      <c r="K2715" s="3" t="s">
        <v>3331</v>
      </c>
      <c r="L2715">
        <v>35</v>
      </c>
      <c r="M2715" t="s">
        <v>3239</v>
      </c>
      <c r="N2715" t="s">
        <v>3444</v>
      </c>
      <c r="O2715" s="10">
        <v>2125557413</v>
      </c>
      <c r="P2715" t="s">
        <v>3445</v>
      </c>
      <c r="Q2715" t="s">
        <v>2851</v>
      </c>
      <c r="R2715" t="s">
        <v>2852</v>
      </c>
      <c r="S2715" t="s">
        <v>2853</v>
      </c>
      <c r="T2715">
        <v>10022</v>
      </c>
      <c r="U2715" t="s">
        <v>2854</v>
      </c>
      <c r="V2715" t="s">
        <v>2871</v>
      </c>
      <c r="W2715" t="s">
        <v>3126</v>
      </c>
      <c r="X2715" t="s">
        <v>2857</v>
      </c>
    </row>
    <row r="2716" spans="1:24" hidden="1" x14ac:dyDescent="0.25">
      <c r="A2716">
        <v>10349</v>
      </c>
      <c r="B2716">
        <v>33</v>
      </c>
      <c r="C2716" s="2">
        <v>46.53</v>
      </c>
      <c r="D2716" s="3">
        <v>1</v>
      </c>
      <c r="E2716" s="4">
        <f>Table1[[#This Row],[PRICEEACH]]*Table1[[#This Row],[QUANTITYORDERED]]</f>
        <v>1535.49</v>
      </c>
      <c r="F2716" s="1">
        <v>38333</v>
      </c>
      <c r="G2716" s="12" t="s">
        <v>2848</v>
      </c>
      <c r="H2716">
        <v>4</v>
      </c>
      <c r="I2716">
        <v>12</v>
      </c>
      <c r="J2716" s="3">
        <v>2004</v>
      </c>
      <c r="K2716" s="3" t="s">
        <v>3454</v>
      </c>
      <c r="L2716">
        <v>54</v>
      </c>
      <c r="M2716" t="s">
        <v>3259</v>
      </c>
      <c r="N2716" t="s">
        <v>3444</v>
      </c>
      <c r="O2716" s="10">
        <v>2125557413</v>
      </c>
      <c r="P2716" t="s">
        <v>3445</v>
      </c>
      <c r="Q2716" t="s">
        <v>2851</v>
      </c>
      <c r="R2716" t="s">
        <v>2852</v>
      </c>
      <c r="S2716" t="s">
        <v>2853</v>
      </c>
      <c r="T2716">
        <v>10022</v>
      </c>
      <c r="U2716" t="s">
        <v>2854</v>
      </c>
      <c r="V2716" t="s">
        <v>2871</v>
      </c>
      <c r="W2716" t="s">
        <v>3126</v>
      </c>
      <c r="X2716" t="s">
        <v>2857</v>
      </c>
    </row>
    <row r="2717" spans="1:24" hidden="1" x14ac:dyDescent="0.25">
      <c r="A2717">
        <v>10349</v>
      </c>
      <c r="B2717">
        <v>48</v>
      </c>
      <c r="C2717" s="2">
        <v>47.4</v>
      </c>
      <c r="D2717" s="3">
        <v>4</v>
      </c>
      <c r="E2717" s="4">
        <f>Table1[[#This Row],[PRICEEACH]]*Table1[[#This Row],[QUANTITYORDERED]]</f>
        <v>2275.1999999999998</v>
      </c>
      <c r="F2717" s="1">
        <v>38333</v>
      </c>
      <c r="G2717" s="12" t="s">
        <v>2848</v>
      </c>
      <c r="H2717">
        <v>4</v>
      </c>
      <c r="I2717">
        <v>12</v>
      </c>
      <c r="J2717" s="3">
        <v>2004</v>
      </c>
      <c r="K2717" s="3" t="s">
        <v>3331</v>
      </c>
      <c r="L2717">
        <v>57</v>
      </c>
      <c r="M2717" t="s">
        <v>3228</v>
      </c>
      <c r="N2717" t="s">
        <v>3444</v>
      </c>
      <c r="O2717" s="10">
        <v>2125557413</v>
      </c>
      <c r="P2717" t="s">
        <v>3445</v>
      </c>
      <c r="Q2717" t="s">
        <v>2851</v>
      </c>
      <c r="R2717" t="s">
        <v>2852</v>
      </c>
      <c r="S2717" t="s">
        <v>2853</v>
      </c>
      <c r="T2717">
        <v>10022</v>
      </c>
      <c r="U2717" t="s">
        <v>2854</v>
      </c>
      <c r="V2717" t="s">
        <v>2871</v>
      </c>
      <c r="W2717" t="s">
        <v>3126</v>
      </c>
      <c r="X2717" t="s">
        <v>2857</v>
      </c>
    </row>
    <row r="2718" spans="1:24" hidden="1" x14ac:dyDescent="0.25">
      <c r="A2718">
        <v>10349</v>
      </c>
      <c r="B2718">
        <v>23</v>
      </c>
      <c r="C2718" s="2">
        <v>100</v>
      </c>
      <c r="D2718" s="3">
        <v>2</v>
      </c>
      <c r="E2718" s="4">
        <f>Table1[[#This Row],[PRICEEACH]]*Table1[[#This Row],[QUANTITYORDERED]]</f>
        <v>2300</v>
      </c>
      <c r="F2718" s="1">
        <v>38333</v>
      </c>
      <c r="G2718" s="12" t="s">
        <v>2848</v>
      </c>
      <c r="H2718">
        <v>4</v>
      </c>
      <c r="I2718">
        <v>12</v>
      </c>
      <c r="J2718" s="3">
        <v>2004</v>
      </c>
      <c r="K2718" s="3" t="s">
        <v>3331</v>
      </c>
      <c r="L2718">
        <v>118</v>
      </c>
      <c r="M2718" t="s">
        <v>3252</v>
      </c>
      <c r="N2718" t="s">
        <v>3444</v>
      </c>
      <c r="O2718" s="10">
        <v>2125557413</v>
      </c>
      <c r="P2718" t="s">
        <v>3445</v>
      </c>
      <c r="Q2718" t="s">
        <v>2851</v>
      </c>
      <c r="R2718" t="s">
        <v>2852</v>
      </c>
      <c r="S2718" t="s">
        <v>2853</v>
      </c>
      <c r="T2718">
        <v>10022</v>
      </c>
      <c r="U2718" t="s">
        <v>2854</v>
      </c>
      <c r="V2718" t="s">
        <v>2871</v>
      </c>
      <c r="W2718" t="s">
        <v>3126</v>
      </c>
      <c r="X2718" t="s">
        <v>2867</v>
      </c>
    </row>
    <row r="2719" spans="1:24" hidden="1" x14ac:dyDescent="0.25">
      <c r="A2719">
        <v>10349</v>
      </c>
      <c r="B2719">
        <v>26</v>
      </c>
      <c r="C2719" s="2">
        <v>100</v>
      </c>
      <c r="D2719" s="3">
        <v>10</v>
      </c>
      <c r="E2719" s="4">
        <f>Table1[[#This Row],[PRICEEACH]]*Table1[[#This Row],[QUANTITYORDERED]]</f>
        <v>2600</v>
      </c>
      <c r="F2719" s="1">
        <v>38333</v>
      </c>
      <c r="G2719" s="12" t="s">
        <v>2848</v>
      </c>
      <c r="H2719">
        <v>4</v>
      </c>
      <c r="I2719">
        <v>12</v>
      </c>
      <c r="J2719" s="3">
        <v>2004</v>
      </c>
      <c r="K2719" s="3" t="s">
        <v>3331</v>
      </c>
      <c r="L2719">
        <v>173</v>
      </c>
      <c r="M2719" t="s">
        <v>3148</v>
      </c>
      <c r="N2719" t="s">
        <v>3444</v>
      </c>
      <c r="O2719" s="10">
        <v>2125557413</v>
      </c>
      <c r="P2719" t="s">
        <v>3445</v>
      </c>
      <c r="Q2719" t="s">
        <v>2851</v>
      </c>
      <c r="R2719" t="s">
        <v>2852</v>
      </c>
      <c r="S2719" t="s">
        <v>2853</v>
      </c>
      <c r="T2719">
        <v>10022</v>
      </c>
      <c r="U2719" t="s">
        <v>2854</v>
      </c>
      <c r="V2719" t="s">
        <v>2871</v>
      </c>
      <c r="W2719" t="s">
        <v>3126</v>
      </c>
      <c r="X2719" t="s">
        <v>2867</v>
      </c>
    </row>
    <row r="2720" spans="1:24" hidden="1" x14ac:dyDescent="0.25">
      <c r="A2720">
        <v>10349</v>
      </c>
      <c r="B2720">
        <v>34</v>
      </c>
      <c r="C2720" s="2">
        <v>100</v>
      </c>
      <c r="D2720" s="3">
        <v>5</v>
      </c>
      <c r="E2720" s="4">
        <f>Table1[[#This Row],[PRICEEACH]]*Table1[[#This Row],[QUANTITYORDERED]]</f>
        <v>3400</v>
      </c>
      <c r="F2720" s="1">
        <v>38333</v>
      </c>
      <c r="G2720" s="12" t="s">
        <v>2848</v>
      </c>
      <c r="H2720">
        <v>4</v>
      </c>
      <c r="I2720">
        <v>12</v>
      </c>
      <c r="J2720" s="3">
        <v>2004</v>
      </c>
      <c r="K2720" s="3" t="s">
        <v>3331</v>
      </c>
      <c r="L2720">
        <v>143</v>
      </c>
      <c r="M2720" t="s">
        <v>3220</v>
      </c>
      <c r="N2720" t="s">
        <v>3444</v>
      </c>
      <c r="O2720" s="10">
        <v>2125557413</v>
      </c>
      <c r="P2720" t="s">
        <v>3445</v>
      </c>
      <c r="Q2720" t="s">
        <v>2851</v>
      </c>
      <c r="R2720" t="s">
        <v>2852</v>
      </c>
      <c r="S2720" t="s">
        <v>2853</v>
      </c>
      <c r="T2720">
        <v>10022</v>
      </c>
      <c r="U2720" t="s">
        <v>2854</v>
      </c>
      <c r="V2720" t="s">
        <v>2871</v>
      </c>
      <c r="W2720" t="s">
        <v>3126</v>
      </c>
      <c r="X2720" t="s">
        <v>2867</v>
      </c>
    </row>
    <row r="2721" spans="1:24" hidden="1" x14ac:dyDescent="0.25">
      <c r="A2721">
        <v>10349</v>
      </c>
      <c r="B2721">
        <v>38</v>
      </c>
      <c r="C2721" s="2">
        <v>100</v>
      </c>
      <c r="D2721" s="3">
        <v>8</v>
      </c>
      <c r="E2721" s="4">
        <f>Table1[[#This Row],[PRICEEACH]]*Table1[[#This Row],[QUANTITYORDERED]]</f>
        <v>3800</v>
      </c>
      <c r="F2721" s="1">
        <v>38333</v>
      </c>
      <c r="G2721" s="12" t="s">
        <v>2848</v>
      </c>
      <c r="H2721">
        <v>4</v>
      </c>
      <c r="I2721">
        <v>12</v>
      </c>
      <c r="J2721" s="3">
        <v>2004</v>
      </c>
      <c r="K2721" s="3" t="s">
        <v>3331</v>
      </c>
      <c r="L2721">
        <v>163</v>
      </c>
      <c r="M2721" t="s">
        <v>3196</v>
      </c>
      <c r="N2721" t="s">
        <v>3444</v>
      </c>
      <c r="O2721" s="10">
        <v>2125557413</v>
      </c>
      <c r="P2721" t="s">
        <v>3445</v>
      </c>
      <c r="Q2721" t="s">
        <v>2851</v>
      </c>
      <c r="R2721" t="s">
        <v>2852</v>
      </c>
      <c r="S2721" t="s">
        <v>2853</v>
      </c>
      <c r="T2721">
        <v>10022</v>
      </c>
      <c r="U2721" t="s">
        <v>2854</v>
      </c>
      <c r="V2721" t="s">
        <v>2871</v>
      </c>
      <c r="W2721" t="s">
        <v>3126</v>
      </c>
      <c r="X2721" t="s">
        <v>2867</v>
      </c>
    </row>
    <row r="2722" spans="1:24" hidden="1" x14ac:dyDescent="0.25">
      <c r="A2722">
        <v>10349</v>
      </c>
      <c r="B2722">
        <v>38</v>
      </c>
      <c r="C2722" s="2">
        <v>100</v>
      </c>
      <c r="D2722" s="3">
        <v>7</v>
      </c>
      <c r="E2722" s="4">
        <f>Table1[[#This Row],[PRICEEACH]]*Table1[[#This Row],[QUANTITYORDERED]]</f>
        <v>3800</v>
      </c>
      <c r="F2722" s="1">
        <v>38333</v>
      </c>
      <c r="G2722" s="12" t="s">
        <v>2848</v>
      </c>
      <c r="H2722">
        <v>4</v>
      </c>
      <c r="I2722">
        <v>12</v>
      </c>
      <c r="J2722" s="3">
        <v>2004</v>
      </c>
      <c r="K2722" s="3" t="s">
        <v>3454</v>
      </c>
      <c r="L2722">
        <v>122</v>
      </c>
      <c r="M2722" t="s">
        <v>3198</v>
      </c>
      <c r="N2722" t="s">
        <v>3444</v>
      </c>
      <c r="O2722" s="10">
        <v>2125557413</v>
      </c>
      <c r="P2722" t="s">
        <v>3445</v>
      </c>
      <c r="Q2722" t="s">
        <v>2851</v>
      </c>
      <c r="R2722" t="s">
        <v>2852</v>
      </c>
      <c r="S2722" t="s">
        <v>2853</v>
      </c>
      <c r="T2722">
        <v>10022</v>
      </c>
      <c r="U2722" t="s">
        <v>2854</v>
      </c>
      <c r="V2722" t="s">
        <v>2871</v>
      </c>
      <c r="W2722" t="s">
        <v>3126</v>
      </c>
      <c r="X2722" t="s">
        <v>2867</v>
      </c>
    </row>
    <row r="2723" spans="1:24" hidden="1" x14ac:dyDescent="0.25">
      <c r="A2723">
        <v>10349</v>
      </c>
      <c r="B2723">
        <v>48</v>
      </c>
      <c r="C2723" s="2">
        <v>100</v>
      </c>
      <c r="D2723" s="3">
        <v>9</v>
      </c>
      <c r="E2723" s="4">
        <f>Table1[[#This Row],[PRICEEACH]]*Table1[[#This Row],[QUANTITYORDERED]]</f>
        <v>4800</v>
      </c>
      <c r="F2723" s="1">
        <v>38333</v>
      </c>
      <c r="G2723" s="12" t="s">
        <v>2848</v>
      </c>
      <c r="H2723">
        <v>4</v>
      </c>
      <c r="I2723">
        <v>12</v>
      </c>
      <c r="J2723" s="3">
        <v>2004</v>
      </c>
      <c r="K2723" s="3" t="s">
        <v>3454</v>
      </c>
      <c r="L2723">
        <v>118</v>
      </c>
      <c r="M2723" t="s">
        <v>3150</v>
      </c>
      <c r="N2723" t="s">
        <v>3444</v>
      </c>
      <c r="O2723" s="10">
        <v>2125557413</v>
      </c>
      <c r="P2723" t="s">
        <v>3445</v>
      </c>
      <c r="Q2723" t="s">
        <v>2851</v>
      </c>
      <c r="R2723" t="s">
        <v>2852</v>
      </c>
      <c r="S2723" t="s">
        <v>2853</v>
      </c>
      <c r="T2723">
        <v>10022</v>
      </c>
      <c r="U2723" t="s">
        <v>2854</v>
      </c>
      <c r="V2723" t="s">
        <v>2871</v>
      </c>
      <c r="W2723" t="s">
        <v>3126</v>
      </c>
      <c r="X2723" t="s">
        <v>2867</v>
      </c>
    </row>
    <row r="2724" spans="1:24" hidden="1" x14ac:dyDescent="0.25">
      <c r="A2724">
        <v>10349</v>
      </c>
      <c r="B2724">
        <v>48</v>
      </c>
      <c r="C2724" s="2">
        <v>100</v>
      </c>
      <c r="D2724" s="3">
        <v>6</v>
      </c>
      <c r="E2724" s="4">
        <f>Table1[[#This Row],[PRICEEACH]]*Table1[[#This Row],[QUANTITYORDERED]]</f>
        <v>4800</v>
      </c>
      <c r="F2724" s="1">
        <v>38333</v>
      </c>
      <c r="G2724" s="12" t="s">
        <v>2848</v>
      </c>
      <c r="H2724">
        <v>4</v>
      </c>
      <c r="I2724">
        <v>12</v>
      </c>
      <c r="J2724" s="3">
        <v>2004</v>
      </c>
      <c r="K2724" s="3" t="s">
        <v>3331</v>
      </c>
      <c r="L2724">
        <v>169</v>
      </c>
      <c r="M2724" t="s">
        <v>3211</v>
      </c>
      <c r="N2724" t="s">
        <v>3444</v>
      </c>
      <c r="O2724" s="10">
        <v>2125557413</v>
      </c>
      <c r="P2724" t="s">
        <v>3445</v>
      </c>
      <c r="Q2724" t="s">
        <v>2851</v>
      </c>
      <c r="R2724" t="s">
        <v>2852</v>
      </c>
      <c r="S2724" t="s">
        <v>2853</v>
      </c>
      <c r="T2724">
        <v>10022</v>
      </c>
      <c r="U2724" t="s">
        <v>2854</v>
      </c>
      <c r="V2724" t="s">
        <v>2871</v>
      </c>
      <c r="W2724" t="s">
        <v>3126</v>
      </c>
      <c r="X2724" t="s">
        <v>2931</v>
      </c>
    </row>
    <row r="2725" spans="1:24" hidden="1" x14ac:dyDescent="0.25">
      <c r="A2725">
        <v>10350</v>
      </c>
      <c r="B2725">
        <v>25</v>
      </c>
      <c r="C2725" s="2">
        <v>60.34</v>
      </c>
      <c r="D2725" s="3">
        <v>10</v>
      </c>
      <c r="E2725" s="4">
        <f>Table1[[#This Row],[PRICEEACH]]*Table1[[#This Row],[QUANTITYORDERED]]</f>
        <v>1508.5</v>
      </c>
      <c r="F2725" s="1">
        <v>38333</v>
      </c>
      <c r="G2725" s="12" t="s">
        <v>2848</v>
      </c>
      <c r="H2725">
        <v>4</v>
      </c>
      <c r="I2725">
        <v>12</v>
      </c>
      <c r="J2725" s="3">
        <v>2004</v>
      </c>
      <c r="K2725" s="3" t="s">
        <v>3468</v>
      </c>
      <c r="L2725">
        <v>83</v>
      </c>
      <c r="M2725" t="s">
        <v>3248</v>
      </c>
      <c r="N2725" t="s">
        <v>3329</v>
      </c>
      <c r="O2725" s="10" t="s">
        <v>3330</v>
      </c>
      <c r="P2725" t="s">
        <v>2946</v>
      </c>
      <c r="Q2725" t="s">
        <v>2947</v>
      </c>
      <c r="R2725" t="s">
        <v>3485</v>
      </c>
      <c r="S2725" t="s">
        <v>2948</v>
      </c>
      <c r="T2725">
        <v>28034</v>
      </c>
      <c r="U2725" t="s">
        <v>2861</v>
      </c>
      <c r="V2725" t="s">
        <v>2949</v>
      </c>
      <c r="W2725" t="s">
        <v>2950</v>
      </c>
      <c r="X2725" t="s">
        <v>2857</v>
      </c>
    </row>
    <row r="2726" spans="1:24" hidden="1" x14ac:dyDescent="0.25">
      <c r="A2726">
        <v>10350</v>
      </c>
      <c r="B2726">
        <v>34</v>
      </c>
      <c r="C2726" s="2">
        <v>50.33</v>
      </c>
      <c r="D2726" s="3">
        <v>7</v>
      </c>
      <c r="E2726" s="4">
        <f>Table1[[#This Row],[PRICEEACH]]*Table1[[#This Row],[QUANTITYORDERED]]</f>
        <v>1711.22</v>
      </c>
      <c r="F2726" s="1">
        <v>38333</v>
      </c>
      <c r="G2726" s="12" t="s">
        <v>2848</v>
      </c>
      <c r="H2726">
        <v>4</v>
      </c>
      <c r="I2726">
        <v>12</v>
      </c>
      <c r="J2726" s="3">
        <v>2004</v>
      </c>
      <c r="K2726" s="3" t="s">
        <v>3207</v>
      </c>
      <c r="L2726">
        <v>122</v>
      </c>
      <c r="M2726" t="s">
        <v>3234</v>
      </c>
      <c r="N2726" t="s">
        <v>3329</v>
      </c>
      <c r="O2726" s="10" t="s">
        <v>3330</v>
      </c>
      <c r="P2726" t="s">
        <v>2946</v>
      </c>
      <c r="Q2726" t="s">
        <v>2947</v>
      </c>
      <c r="R2726" t="s">
        <v>3485</v>
      </c>
      <c r="S2726" t="s">
        <v>2948</v>
      </c>
      <c r="T2726">
        <v>28034</v>
      </c>
      <c r="U2726" t="s">
        <v>2861</v>
      </c>
      <c r="V2726" t="s">
        <v>2949</v>
      </c>
      <c r="W2726" t="s">
        <v>2950</v>
      </c>
      <c r="X2726" t="s">
        <v>2857</v>
      </c>
    </row>
    <row r="2727" spans="1:24" hidden="1" x14ac:dyDescent="0.25">
      <c r="A2727">
        <v>10350</v>
      </c>
      <c r="B2727">
        <v>26</v>
      </c>
      <c r="C2727" s="2">
        <v>75.47</v>
      </c>
      <c r="D2727" s="3">
        <v>5</v>
      </c>
      <c r="E2727" s="4">
        <f>Table1[[#This Row],[PRICEEACH]]*Table1[[#This Row],[QUANTITYORDERED]]</f>
        <v>1962.22</v>
      </c>
      <c r="F2727" s="1">
        <v>38333</v>
      </c>
      <c r="G2727" s="12" t="s">
        <v>2848</v>
      </c>
      <c r="H2727">
        <v>4</v>
      </c>
      <c r="I2727">
        <v>12</v>
      </c>
      <c r="J2727" s="3">
        <v>2004</v>
      </c>
      <c r="K2727" s="3" t="s">
        <v>3331</v>
      </c>
      <c r="L2727">
        <v>136</v>
      </c>
      <c r="M2727" t="s">
        <v>3035</v>
      </c>
      <c r="N2727" t="s">
        <v>3329</v>
      </c>
      <c r="O2727" s="10" t="s">
        <v>3330</v>
      </c>
      <c r="P2727" t="s">
        <v>2946</v>
      </c>
      <c r="Q2727" t="s">
        <v>2947</v>
      </c>
      <c r="R2727" t="s">
        <v>3485</v>
      </c>
      <c r="S2727" t="s">
        <v>2948</v>
      </c>
      <c r="T2727">
        <v>28034</v>
      </c>
      <c r="U2727" t="s">
        <v>2861</v>
      </c>
      <c r="V2727" t="s">
        <v>2949</v>
      </c>
      <c r="W2727" t="s">
        <v>2950</v>
      </c>
      <c r="X2727" t="s">
        <v>2857</v>
      </c>
    </row>
    <row r="2728" spans="1:24" hidden="1" x14ac:dyDescent="0.25">
      <c r="A2728">
        <v>10350</v>
      </c>
      <c r="B2728">
        <v>20</v>
      </c>
      <c r="C2728" s="2">
        <v>100</v>
      </c>
      <c r="D2728" s="3">
        <v>15</v>
      </c>
      <c r="E2728" s="4">
        <f>Table1[[#This Row],[PRICEEACH]]*Table1[[#This Row],[QUANTITYORDERED]]</f>
        <v>2000</v>
      </c>
      <c r="F2728" s="1">
        <v>38333</v>
      </c>
      <c r="G2728" s="12" t="s">
        <v>2848</v>
      </c>
      <c r="H2728">
        <v>4</v>
      </c>
      <c r="I2728">
        <v>12</v>
      </c>
      <c r="J2728" s="3">
        <v>2004</v>
      </c>
      <c r="K2728" s="3" t="s">
        <v>3207</v>
      </c>
      <c r="L2728">
        <v>54</v>
      </c>
      <c r="M2728" t="s">
        <v>3281</v>
      </c>
      <c r="N2728" t="s">
        <v>3329</v>
      </c>
      <c r="O2728" s="10" t="s">
        <v>3330</v>
      </c>
      <c r="P2728" t="s">
        <v>2946</v>
      </c>
      <c r="Q2728" t="s">
        <v>2947</v>
      </c>
      <c r="R2728" t="s">
        <v>3485</v>
      </c>
      <c r="S2728" t="s">
        <v>2948</v>
      </c>
      <c r="T2728">
        <v>28034</v>
      </c>
      <c r="U2728" t="s">
        <v>2861</v>
      </c>
      <c r="V2728" t="s">
        <v>2949</v>
      </c>
      <c r="W2728" t="s">
        <v>2950</v>
      </c>
      <c r="X2728" t="s">
        <v>2857</v>
      </c>
    </row>
    <row r="2729" spans="1:24" hidden="1" x14ac:dyDescent="0.25">
      <c r="A2729">
        <v>10350</v>
      </c>
      <c r="B2729">
        <v>29</v>
      </c>
      <c r="C2729" s="2">
        <v>75.349999999999994</v>
      </c>
      <c r="D2729" s="3">
        <v>12</v>
      </c>
      <c r="E2729" s="4">
        <f>Table1[[#This Row],[PRICEEACH]]*Table1[[#This Row],[QUANTITYORDERED]]</f>
        <v>2185.1499999999996</v>
      </c>
      <c r="F2729" s="1">
        <v>38333</v>
      </c>
      <c r="G2729" s="12" t="s">
        <v>2848</v>
      </c>
      <c r="H2729">
        <v>4</v>
      </c>
      <c r="I2729">
        <v>12</v>
      </c>
      <c r="J2729" s="3">
        <v>2004</v>
      </c>
      <c r="K2729" s="3" t="s">
        <v>3207</v>
      </c>
      <c r="L2729">
        <v>72</v>
      </c>
      <c r="M2729" t="s">
        <v>3273</v>
      </c>
      <c r="N2729" t="s">
        <v>3329</v>
      </c>
      <c r="O2729" s="10" t="s">
        <v>3330</v>
      </c>
      <c r="P2729" t="s">
        <v>2946</v>
      </c>
      <c r="Q2729" t="s">
        <v>2947</v>
      </c>
      <c r="R2729" t="s">
        <v>3485</v>
      </c>
      <c r="S2729" t="s">
        <v>2948</v>
      </c>
      <c r="T2729">
        <v>28034</v>
      </c>
      <c r="U2729" t="s">
        <v>2861</v>
      </c>
      <c r="V2729" t="s">
        <v>2949</v>
      </c>
      <c r="W2729" t="s">
        <v>2950</v>
      </c>
      <c r="X2729" t="s">
        <v>2857</v>
      </c>
    </row>
    <row r="2730" spans="1:24" hidden="1" x14ac:dyDescent="0.25">
      <c r="A2730">
        <v>10350</v>
      </c>
      <c r="B2730">
        <v>31</v>
      </c>
      <c r="C2730" s="2">
        <v>71.400000000000006</v>
      </c>
      <c r="D2730" s="3">
        <v>8</v>
      </c>
      <c r="E2730" s="4">
        <f>Table1[[#This Row],[PRICEEACH]]*Table1[[#This Row],[QUANTITYORDERED]]</f>
        <v>2213.4</v>
      </c>
      <c r="F2730" s="1">
        <v>38333</v>
      </c>
      <c r="G2730" s="12" t="s">
        <v>2848</v>
      </c>
      <c r="H2730">
        <v>4</v>
      </c>
      <c r="I2730">
        <v>12</v>
      </c>
      <c r="J2730" s="3">
        <v>2004</v>
      </c>
      <c r="K2730" s="3" t="s">
        <v>3454</v>
      </c>
      <c r="L2730">
        <v>115</v>
      </c>
      <c r="M2730" t="s">
        <v>3265</v>
      </c>
      <c r="N2730" t="s">
        <v>3329</v>
      </c>
      <c r="O2730" s="10" t="s">
        <v>3330</v>
      </c>
      <c r="P2730" t="s">
        <v>2946</v>
      </c>
      <c r="Q2730" t="s">
        <v>2947</v>
      </c>
      <c r="R2730" t="s">
        <v>3485</v>
      </c>
      <c r="S2730" t="s">
        <v>2948</v>
      </c>
      <c r="T2730">
        <v>28034</v>
      </c>
      <c r="U2730" t="s">
        <v>2861</v>
      </c>
      <c r="V2730" t="s">
        <v>2949</v>
      </c>
      <c r="W2730" t="s">
        <v>2950</v>
      </c>
      <c r="X2730" t="s">
        <v>2857</v>
      </c>
    </row>
    <row r="2731" spans="1:24" hidden="1" x14ac:dyDescent="0.25">
      <c r="A2731">
        <v>10350</v>
      </c>
      <c r="B2731">
        <v>31</v>
      </c>
      <c r="C2731" s="2">
        <v>77.34</v>
      </c>
      <c r="D2731" s="3">
        <v>13</v>
      </c>
      <c r="E2731" s="4">
        <f>Table1[[#This Row],[PRICEEACH]]*Table1[[#This Row],[QUANTITYORDERED]]</f>
        <v>2397.54</v>
      </c>
      <c r="F2731" s="1">
        <v>38333</v>
      </c>
      <c r="G2731" s="12" t="s">
        <v>2848</v>
      </c>
      <c r="H2731">
        <v>4</v>
      </c>
      <c r="I2731">
        <v>12</v>
      </c>
      <c r="J2731" s="3">
        <v>2004</v>
      </c>
      <c r="K2731" s="3" t="s">
        <v>3207</v>
      </c>
      <c r="L2731">
        <v>100</v>
      </c>
      <c r="M2731" t="s">
        <v>3277</v>
      </c>
      <c r="N2731" t="s">
        <v>3329</v>
      </c>
      <c r="O2731" s="10" t="s">
        <v>3330</v>
      </c>
      <c r="P2731" t="s">
        <v>2946</v>
      </c>
      <c r="Q2731" t="s">
        <v>2947</v>
      </c>
      <c r="R2731" t="s">
        <v>3485</v>
      </c>
      <c r="S2731" t="s">
        <v>2948</v>
      </c>
      <c r="T2731">
        <v>28034</v>
      </c>
      <c r="U2731" t="s">
        <v>2861</v>
      </c>
      <c r="V2731" t="s">
        <v>2949</v>
      </c>
      <c r="W2731" t="s">
        <v>2950</v>
      </c>
      <c r="X2731" t="s">
        <v>2857</v>
      </c>
    </row>
    <row r="2732" spans="1:24" hidden="1" x14ac:dyDescent="0.25">
      <c r="A2732">
        <v>10350</v>
      </c>
      <c r="B2732">
        <v>25</v>
      </c>
      <c r="C2732" s="2">
        <v>100</v>
      </c>
      <c r="D2732" s="3">
        <v>16</v>
      </c>
      <c r="E2732" s="4">
        <f>Table1[[#This Row],[PRICEEACH]]*Table1[[#This Row],[QUANTITYORDERED]]</f>
        <v>2500</v>
      </c>
      <c r="F2732" s="1">
        <v>38333</v>
      </c>
      <c r="G2732" s="12" t="s">
        <v>2848</v>
      </c>
      <c r="H2732">
        <v>4</v>
      </c>
      <c r="I2732">
        <v>12</v>
      </c>
      <c r="J2732" s="3">
        <v>2004</v>
      </c>
      <c r="K2732" s="3" t="s">
        <v>3207</v>
      </c>
      <c r="L2732">
        <v>99</v>
      </c>
      <c r="M2732" t="s">
        <v>3278</v>
      </c>
      <c r="N2732" t="s">
        <v>3329</v>
      </c>
      <c r="O2732" s="10" t="s">
        <v>3330</v>
      </c>
      <c r="P2732" t="s">
        <v>2946</v>
      </c>
      <c r="Q2732" t="s">
        <v>2947</v>
      </c>
      <c r="R2732" t="s">
        <v>3485</v>
      </c>
      <c r="S2732" t="s">
        <v>2948</v>
      </c>
      <c r="T2732">
        <v>28034</v>
      </c>
      <c r="U2732" t="s">
        <v>2861</v>
      </c>
      <c r="V2732" t="s">
        <v>2949</v>
      </c>
      <c r="W2732" t="s">
        <v>2950</v>
      </c>
      <c r="X2732" t="s">
        <v>2857</v>
      </c>
    </row>
    <row r="2733" spans="1:24" hidden="1" x14ac:dyDescent="0.25">
      <c r="A2733">
        <v>10350</v>
      </c>
      <c r="B2733">
        <v>27</v>
      </c>
      <c r="C2733" s="2">
        <v>100</v>
      </c>
      <c r="D2733" s="3">
        <v>14</v>
      </c>
      <c r="E2733" s="4">
        <f>Table1[[#This Row],[PRICEEACH]]*Table1[[#This Row],[QUANTITYORDERED]]</f>
        <v>2700</v>
      </c>
      <c r="F2733" s="1">
        <v>38333</v>
      </c>
      <c r="G2733" s="12" t="s">
        <v>2848</v>
      </c>
      <c r="H2733">
        <v>4</v>
      </c>
      <c r="I2733">
        <v>12</v>
      </c>
      <c r="J2733" s="3">
        <v>2004</v>
      </c>
      <c r="K2733" s="3" t="s">
        <v>3212</v>
      </c>
      <c r="L2733">
        <v>62</v>
      </c>
      <c r="M2733" t="s">
        <v>3260</v>
      </c>
      <c r="N2733" t="s">
        <v>3329</v>
      </c>
      <c r="O2733" s="10" t="s">
        <v>3330</v>
      </c>
      <c r="P2733" t="s">
        <v>2946</v>
      </c>
      <c r="Q2733" t="s">
        <v>2947</v>
      </c>
      <c r="R2733" t="s">
        <v>3485</v>
      </c>
      <c r="S2733" t="s">
        <v>2948</v>
      </c>
      <c r="T2733">
        <v>28034</v>
      </c>
      <c r="U2733" t="s">
        <v>2861</v>
      </c>
      <c r="V2733" t="s">
        <v>2949</v>
      </c>
      <c r="W2733" t="s">
        <v>2950</v>
      </c>
      <c r="X2733" t="s">
        <v>2867</v>
      </c>
    </row>
    <row r="2734" spans="1:24" hidden="1" x14ac:dyDescent="0.25">
      <c r="A2734">
        <v>10350</v>
      </c>
      <c r="B2734">
        <v>43</v>
      </c>
      <c r="C2734" s="2">
        <v>64.97</v>
      </c>
      <c r="D2734" s="3">
        <v>6</v>
      </c>
      <c r="E2734" s="4">
        <f>Table1[[#This Row],[PRICEEACH]]*Table1[[#This Row],[QUANTITYORDERED]]</f>
        <v>2793.71</v>
      </c>
      <c r="F2734" s="1">
        <v>38333</v>
      </c>
      <c r="G2734" s="12" t="s">
        <v>2848</v>
      </c>
      <c r="H2734">
        <v>4</v>
      </c>
      <c r="I2734">
        <v>12</v>
      </c>
      <c r="J2734" s="3">
        <v>2004</v>
      </c>
      <c r="K2734" s="3" t="s">
        <v>3207</v>
      </c>
      <c r="L2734">
        <v>86</v>
      </c>
      <c r="M2734" t="s">
        <v>3208</v>
      </c>
      <c r="N2734" t="s">
        <v>3329</v>
      </c>
      <c r="O2734" s="10" t="s">
        <v>3330</v>
      </c>
      <c r="P2734" t="s">
        <v>2946</v>
      </c>
      <c r="Q2734" t="s">
        <v>2947</v>
      </c>
      <c r="R2734" t="s">
        <v>3485</v>
      </c>
      <c r="S2734" t="s">
        <v>2948</v>
      </c>
      <c r="T2734">
        <v>28034</v>
      </c>
      <c r="U2734" t="s">
        <v>2861</v>
      </c>
      <c r="V2734" t="s">
        <v>2949</v>
      </c>
      <c r="W2734" t="s">
        <v>2950</v>
      </c>
      <c r="X2734" t="s">
        <v>2857</v>
      </c>
    </row>
    <row r="2735" spans="1:24" hidden="1" x14ac:dyDescent="0.25">
      <c r="A2735">
        <v>10350</v>
      </c>
      <c r="B2735">
        <v>28</v>
      </c>
      <c r="C2735" s="2">
        <v>100</v>
      </c>
      <c r="D2735" s="3">
        <v>4</v>
      </c>
      <c r="E2735" s="4">
        <f>Table1[[#This Row],[PRICEEACH]]*Table1[[#This Row],[QUANTITYORDERED]]</f>
        <v>2800</v>
      </c>
      <c r="F2735" s="1">
        <v>38333</v>
      </c>
      <c r="G2735" s="12" t="s">
        <v>2848</v>
      </c>
      <c r="H2735">
        <v>4</v>
      </c>
      <c r="I2735">
        <v>12</v>
      </c>
      <c r="J2735" s="3">
        <v>2004</v>
      </c>
      <c r="K2735" s="3" t="s">
        <v>3207</v>
      </c>
      <c r="L2735">
        <v>86</v>
      </c>
      <c r="M2735" t="s">
        <v>3270</v>
      </c>
      <c r="N2735" t="s">
        <v>3329</v>
      </c>
      <c r="O2735" s="10" t="s">
        <v>3330</v>
      </c>
      <c r="P2735" t="s">
        <v>2946</v>
      </c>
      <c r="Q2735" t="s">
        <v>2947</v>
      </c>
      <c r="R2735" t="s">
        <v>3485</v>
      </c>
      <c r="S2735" t="s">
        <v>2948</v>
      </c>
      <c r="T2735">
        <v>28034</v>
      </c>
      <c r="U2735" t="s">
        <v>2861</v>
      </c>
      <c r="V2735" t="s">
        <v>2949</v>
      </c>
      <c r="W2735" t="s">
        <v>2950</v>
      </c>
      <c r="X2735" t="s">
        <v>2857</v>
      </c>
    </row>
    <row r="2736" spans="1:24" hidden="1" x14ac:dyDescent="0.25">
      <c r="A2736">
        <v>10350</v>
      </c>
      <c r="B2736">
        <v>30</v>
      </c>
      <c r="C2736" s="2">
        <v>100</v>
      </c>
      <c r="D2736" s="3">
        <v>3</v>
      </c>
      <c r="E2736" s="4">
        <f>Table1[[#This Row],[PRICEEACH]]*Table1[[#This Row],[QUANTITYORDERED]]</f>
        <v>3000</v>
      </c>
      <c r="F2736" s="1">
        <v>38333</v>
      </c>
      <c r="G2736" s="12" t="s">
        <v>2848</v>
      </c>
      <c r="H2736">
        <v>4</v>
      </c>
      <c r="I2736">
        <v>12</v>
      </c>
      <c r="J2736" s="3">
        <v>2004</v>
      </c>
      <c r="K2736" s="3" t="s">
        <v>3468</v>
      </c>
      <c r="L2736">
        <v>87</v>
      </c>
      <c r="M2736" t="s">
        <v>3222</v>
      </c>
      <c r="N2736" t="s">
        <v>3329</v>
      </c>
      <c r="O2736" s="10" t="s">
        <v>3330</v>
      </c>
      <c r="P2736" t="s">
        <v>2946</v>
      </c>
      <c r="Q2736" t="s">
        <v>2947</v>
      </c>
      <c r="R2736" t="s">
        <v>3485</v>
      </c>
      <c r="S2736" t="s">
        <v>2948</v>
      </c>
      <c r="T2736">
        <v>28034</v>
      </c>
      <c r="U2736" t="s">
        <v>2861</v>
      </c>
      <c r="V2736" t="s">
        <v>2949</v>
      </c>
      <c r="W2736" t="s">
        <v>2950</v>
      </c>
      <c r="X2736" t="s">
        <v>2867</v>
      </c>
    </row>
    <row r="2737" spans="1:24" hidden="1" x14ac:dyDescent="0.25">
      <c r="A2737">
        <v>10350</v>
      </c>
      <c r="B2737">
        <v>30</v>
      </c>
      <c r="C2737" s="2">
        <v>100</v>
      </c>
      <c r="D2737" s="3">
        <v>9</v>
      </c>
      <c r="E2737" s="4">
        <f>Table1[[#This Row],[PRICEEACH]]*Table1[[#This Row],[QUANTITYORDERED]]</f>
        <v>3000</v>
      </c>
      <c r="F2737" s="1">
        <v>38333</v>
      </c>
      <c r="G2737" s="12" t="s">
        <v>2848</v>
      </c>
      <c r="H2737">
        <v>4</v>
      </c>
      <c r="I2737">
        <v>12</v>
      </c>
      <c r="J2737" s="3">
        <v>2004</v>
      </c>
      <c r="K2737" s="3" t="s">
        <v>3468</v>
      </c>
      <c r="L2737">
        <v>88</v>
      </c>
      <c r="M2737" t="s">
        <v>3243</v>
      </c>
      <c r="N2737" t="s">
        <v>3329</v>
      </c>
      <c r="O2737" s="10" t="s">
        <v>3330</v>
      </c>
      <c r="P2737" t="s">
        <v>2946</v>
      </c>
      <c r="Q2737" t="s">
        <v>2947</v>
      </c>
      <c r="R2737" t="s">
        <v>3485</v>
      </c>
      <c r="S2737" t="s">
        <v>2948</v>
      </c>
      <c r="T2737">
        <v>28034</v>
      </c>
      <c r="U2737" t="s">
        <v>2861</v>
      </c>
      <c r="V2737" t="s">
        <v>2949</v>
      </c>
      <c r="W2737" t="s">
        <v>2950</v>
      </c>
      <c r="X2737" t="s">
        <v>2867</v>
      </c>
    </row>
    <row r="2738" spans="1:24" hidden="1" x14ac:dyDescent="0.25">
      <c r="A2738">
        <v>10350</v>
      </c>
      <c r="B2738">
        <v>46</v>
      </c>
      <c r="C2738" s="2">
        <v>76.67</v>
      </c>
      <c r="D2738" s="3">
        <v>11</v>
      </c>
      <c r="E2738" s="4">
        <f>Table1[[#This Row],[PRICEEACH]]*Table1[[#This Row],[QUANTITYORDERED]]</f>
        <v>3526.82</v>
      </c>
      <c r="F2738" s="1">
        <v>38333</v>
      </c>
      <c r="G2738" s="12" t="s">
        <v>2848</v>
      </c>
      <c r="H2738">
        <v>4</v>
      </c>
      <c r="I2738">
        <v>12</v>
      </c>
      <c r="J2738" s="3">
        <v>2004</v>
      </c>
      <c r="K2738" s="3" t="s">
        <v>3207</v>
      </c>
      <c r="L2738">
        <v>66</v>
      </c>
      <c r="M2738" t="s">
        <v>3268</v>
      </c>
      <c r="N2738" t="s">
        <v>3329</v>
      </c>
      <c r="O2738" s="10" t="s">
        <v>3330</v>
      </c>
      <c r="P2738" t="s">
        <v>2946</v>
      </c>
      <c r="Q2738" t="s">
        <v>2947</v>
      </c>
      <c r="R2738" t="s">
        <v>3485</v>
      </c>
      <c r="S2738" t="s">
        <v>2948</v>
      </c>
      <c r="T2738">
        <v>28034</v>
      </c>
      <c r="U2738" t="s">
        <v>2861</v>
      </c>
      <c r="V2738" t="s">
        <v>2949</v>
      </c>
      <c r="W2738" t="s">
        <v>2950</v>
      </c>
      <c r="X2738" t="s">
        <v>2867</v>
      </c>
    </row>
    <row r="2739" spans="1:24" hidden="1" x14ac:dyDescent="0.25">
      <c r="A2739">
        <v>10350</v>
      </c>
      <c r="B2739">
        <v>41</v>
      </c>
      <c r="C2739" s="2">
        <v>93.04</v>
      </c>
      <c r="D2739" s="3">
        <v>2</v>
      </c>
      <c r="E2739" s="4">
        <f>Table1[[#This Row],[PRICEEACH]]*Table1[[#This Row],[QUANTITYORDERED]]</f>
        <v>3814.6400000000003</v>
      </c>
      <c r="F2739" s="1">
        <v>38333</v>
      </c>
      <c r="G2739" s="12" t="s">
        <v>2848</v>
      </c>
      <c r="H2739">
        <v>4</v>
      </c>
      <c r="I2739">
        <v>12</v>
      </c>
      <c r="J2739" s="3">
        <v>2004</v>
      </c>
      <c r="K2739" s="3" t="s">
        <v>3212</v>
      </c>
      <c r="L2739">
        <v>100</v>
      </c>
      <c r="M2739" t="s">
        <v>3213</v>
      </c>
      <c r="N2739" t="s">
        <v>3329</v>
      </c>
      <c r="O2739" s="10" t="s">
        <v>3330</v>
      </c>
      <c r="P2739" t="s">
        <v>2946</v>
      </c>
      <c r="Q2739" t="s">
        <v>2947</v>
      </c>
      <c r="R2739" t="s">
        <v>3485</v>
      </c>
      <c r="S2739" t="s">
        <v>2948</v>
      </c>
      <c r="T2739">
        <v>28034</v>
      </c>
      <c r="U2739" t="s">
        <v>2861</v>
      </c>
      <c r="V2739" t="s">
        <v>2949</v>
      </c>
      <c r="W2739" t="s">
        <v>2950</v>
      </c>
      <c r="X2739" t="s">
        <v>2867</v>
      </c>
    </row>
    <row r="2740" spans="1:24" hidden="1" x14ac:dyDescent="0.25">
      <c r="A2740">
        <v>10350</v>
      </c>
      <c r="B2740">
        <v>44</v>
      </c>
      <c r="C2740" s="2">
        <v>100</v>
      </c>
      <c r="D2740" s="3">
        <v>1</v>
      </c>
      <c r="E2740" s="4">
        <f>Table1[[#This Row],[PRICEEACH]]*Table1[[#This Row],[QUANTITYORDERED]]</f>
        <v>4400</v>
      </c>
      <c r="F2740" s="1">
        <v>38333</v>
      </c>
      <c r="G2740" s="12" t="s">
        <v>2848</v>
      </c>
      <c r="H2740">
        <v>4</v>
      </c>
      <c r="I2740">
        <v>12</v>
      </c>
      <c r="J2740" s="3">
        <v>2004</v>
      </c>
      <c r="K2740" s="3" t="s">
        <v>3468</v>
      </c>
      <c r="L2740">
        <v>136</v>
      </c>
      <c r="M2740" t="s">
        <v>3210</v>
      </c>
      <c r="N2740" t="s">
        <v>3329</v>
      </c>
      <c r="O2740" s="10" t="s">
        <v>3330</v>
      </c>
      <c r="P2740" t="s">
        <v>2946</v>
      </c>
      <c r="Q2740" t="s">
        <v>2947</v>
      </c>
      <c r="R2740" t="s">
        <v>3485</v>
      </c>
      <c r="S2740" t="s">
        <v>2948</v>
      </c>
      <c r="T2740">
        <v>28034</v>
      </c>
      <c r="U2740" t="s">
        <v>2861</v>
      </c>
      <c r="V2740" t="s">
        <v>2949</v>
      </c>
      <c r="W2740" t="s">
        <v>2950</v>
      </c>
      <c r="X2740" t="s">
        <v>2867</v>
      </c>
    </row>
    <row r="2741" spans="1:24" hidden="1" x14ac:dyDescent="0.25">
      <c r="A2741">
        <v>10350</v>
      </c>
      <c r="B2741">
        <v>44</v>
      </c>
      <c r="C2741" s="2">
        <v>100</v>
      </c>
      <c r="D2741" s="3">
        <v>17</v>
      </c>
      <c r="E2741" s="4">
        <f>Table1[[#This Row],[PRICEEACH]]*Table1[[#This Row],[QUANTITYORDERED]]</f>
        <v>4400</v>
      </c>
      <c r="F2741" s="1">
        <v>38333</v>
      </c>
      <c r="G2741" s="12" t="s">
        <v>2848</v>
      </c>
      <c r="H2741">
        <v>4</v>
      </c>
      <c r="I2741">
        <v>12</v>
      </c>
      <c r="J2741" s="3">
        <v>2004</v>
      </c>
      <c r="K2741" s="3" t="s">
        <v>3212</v>
      </c>
      <c r="L2741">
        <v>58</v>
      </c>
      <c r="M2741" t="s">
        <v>3266</v>
      </c>
      <c r="N2741" t="s">
        <v>3329</v>
      </c>
      <c r="O2741" s="10" t="s">
        <v>3330</v>
      </c>
      <c r="P2741" t="s">
        <v>2946</v>
      </c>
      <c r="Q2741" t="s">
        <v>2947</v>
      </c>
      <c r="R2741" t="s">
        <v>3485</v>
      </c>
      <c r="S2741" t="s">
        <v>2948</v>
      </c>
      <c r="T2741">
        <v>28034</v>
      </c>
      <c r="U2741" t="s">
        <v>2861</v>
      </c>
      <c r="V2741" t="s">
        <v>2949</v>
      </c>
      <c r="W2741" t="s">
        <v>2950</v>
      </c>
      <c r="X2741" t="s">
        <v>2867</v>
      </c>
    </row>
    <row r="2742" spans="1:24" hidden="1" x14ac:dyDescent="0.25">
      <c r="A2742">
        <v>10351</v>
      </c>
      <c r="B2742">
        <v>25</v>
      </c>
      <c r="C2742" s="2">
        <v>74.680000000000007</v>
      </c>
      <c r="D2742" s="3">
        <v>5</v>
      </c>
      <c r="E2742" s="4">
        <f>Table1[[#This Row],[PRICEEACH]]*Table1[[#This Row],[QUANTITYORDERED]]</f>
        <v>1867.0000000000002</v>
      </c>
      <c r="F2742" s="1">
        <v>38333</v>
      </c>
      <c r="G2742" s="12" t="s">
        <v>2848</v>
      </c>
      <c r="H2742">
        <v>4</v>
      </c>
      <c r="I2742">
        <v>12</v>
      </c>
      <c r="J2742" s="3">
        <v>2004</v>
      </c>
      <c r="K2742" s="3" t="s">
        <v>3181</v>
      </c>
      <c r="L2742">
        <v>68</v>
      </c>
      <c r="M2742" t="s">
        <v>3240</v>
      </c>
      <c r="N2742" t="s">
        <v>3040</v>
      </c>
      <c r="O2742" s="10" t="s">
        <v>3386</v>
      </c>
      <c r="P2742" t="s">
        <v>3387</v>
      </c>
      <c r="Q2742" t="s">
        <v>3041</v>
      </c>
      <c r="R2742" t="s">
        <v>3041</v>
      </c>
      <c r="S2742" t="s">
        <v>2942</v>
      </c>
      <c r="T2742" t="s">
        <v>3388</v>
      </c>
      <c r="U2742" t="s">
        <v>2861</v>
      </c>
      <c r="V2742" t="s">
        <v>2873</v>
      </c>
      <c r="W2742" t="s">
        <v>3042</v>
      </c>
      <c r="X2742" t="s">
        <v>2857</v>
      </c>
    </row>
    <row r="2743" spans="1:24" hidden="1" x14ac:dyDescent="0.25">
      <c r="A2743">
        <v>10351</v>
      </c>
      <c r="B2743">
        <v>20</v>
      </c>
      <c r="C2743" s="2">
        <v>100</v>
      </c>
      <c r="D2743" s="3">
        <v>2</v>
      </c>
      <c r="E2743" s="4">
        <f>Table1[[#This Row],[PRICEEACH]]*Table1[[#This Row],[QUANTITYORDERED]]</f>
        <v>2000</v>
      </c>
      <c r="F2743" s="1">
        <v>38333</v>
      </c>
      <c r="G2743" s="12" t="s">
        <v>2848</v>
      </c>
      <c r="H2743">
        <v>4</v>
      </c>
      <c r="I2743">
        <v>12</v>
      </c>
      <c r="J2743" s="3">
        <v>2004</v>
      </c>
      <c r="K2743" s="3" t="s">
        <v>3468</v>
      </c>
      <c r="L2743">
        <v>105</v>
      </c>
      <c r="M2743" t="s">
        <v>3219</v>
      </c>
      <c r="N2743" t="s">
        <v>3040</v>
      </c>
      <c r="O2743" s="10" t="s">
        <v>3386</v>
      </c>
      <c r="P2743" t="s">
        <v>3387</v>
      </c>
      <c r="Q2743" t="s">
        <v>3041</v>
      </c>
      <c r="R2743" t="s">
        <v>3041</v>
      </c>
      <c r="S2743" t="s">
        <v>2942</v>
      </c>
      <c r="T2743" t="s">
        <v>3388</v>
      </c>
      <c r="U2743" t="s">
        <v>2861</v>
      </c>
      <c r="V2743" t="s">
        <v>2873</v>
      </c>
      <c r="W2743" t="s">
        <v>3042</v>
      </c>
      <c r="X2743" t="s">
        <v>2867</v>
      </c>
    </row>
    <row r="2744" spans="1:24" hidden="1" x14ac:dyDescent="0.25">
      <c r="A2744">
        <v>10351</v>
      </c>
      <c r="B2744">
        <v>34</v>
      </c>
      <c r="C2744" s="2">
        <v>59.37</v>
      </c>
      <c r="D2744" s="3">
        <v>3</v>
      </c>
      <c r="E2744" s="4">
        <f>Table1[[#This Row],[PRICEEACH]]*Table1[[#This Row],[QUANTITYORDERED]]</f>
        <v>2018.58</v>
      </c>
      <c r="F2744" s="1">
        <v>38333</v>
      </c>
      <c r="G2744" s="12" t="s">
        <v>2848</v>
      </c>
      <c r="H2744">
        <v>4</v>
      </c>
      <c r="I2744">
        <v>12</v>
      </c>
      <c r="J2744" s="3">
        <v>2004</v>
      </c>
      <c r="K2744" s="3" t="s">
        <v>3181</v>
      </c>
      <c r="L2744">
        <v>68</v>
      </c>
      <c r="M2744" t="s">
        <v>3250</v>
      </c>
      <c r="N2744" t="s">
        <v>3040</v>
      </c>
      <c r="O2744" s="10" t="s">
        <v>3386</v>
      </c>
      <c r="P2744" t="s">
        <v>3387</v>
      </c>
      <c r="Q2744" t="s">
        <v>3041</v>
      </c>
      <c r="R2744" t="s">
        <v>3041</v>
      </c>
      <c r="S2744" t="s">
        <v>2942</v>
      </c>
      <c r="T2744" t="s">
        <v>3388</v>
      </c>
      <c r="U2744" t="s">
        <v>2861</v>
      </c>
      <c r="V2744" t="s">
        <v>2873</v>
      </c>
      <c r="W2744" t="s">
        <v>3042</v>
      </c>
      <c r="X2744" t="s">
        <v>2857</v>
      </c>
    </row>
    <row r="2745" spans="1:24" hidden="1" x14ac:dyDescent="0.25">
      <c r="A2745">
        <v>10351</v>
      </c>
      <c r="B2745">
        <v>38</v>
      </c>
      <c r="C2745" s="2">
        <v>68.38</v>
      </c>
      <c r="D2745" s="3">
        <v>4</v>
      </c>
      <c r="E2745" s="4">
        <f>Table1[[#This Row],[PRICEEACH]]*Table1[[#This Row],[QUANTITYORDERED]]</f>
        <v>2598.4399999999996</v>
      </c>
      <c r="F2745" s="1">
        <v>38333</v>
      </c>
      <c r="G2745" s="12" t="s">
        <v>2848</v>
      </c>
      <c r="H2745">
        <v>4</v>
      </c>
      <c r="I2745">
        <v>12</v>
      </c>
      <c r="J2745" s="3">
        <v>2004</v>
      </c>
      <c r="K2745" s="3" t="s">
        <v>3468</v>
      </c>
      <c r="L2745">
        <v>65</v>
      </c>
      <c r="M2745" t="s">
        <v>3246</v>
      </c>
      <c r="N2745" t="s">
        <v>3040</v>
      </c>
      <c r="O2745" s="10" t="s">
        <v>3386</v>
      </c>
      <c r="P2745" t="s">
        <v>3387</v>
      </c>
      <c r="Q2745" t="s">
        <v>3041</v>
      </c>
      <c r="R2745" t="s">
        <v>3041</v>
      </c>
      <c r="S2745" t="s">
        <v>2942</v>
      </c>
      <c r="T2745" t="s">
        <v>3388</v>
      </c>
      <c r="U2745" t="s">
        <v>2861</v>
      </c>
      <c r="V2745" t="s">
        <v>2873</v>
      </c>
      <c r="W2745" t="s">
        <v>3042</v>
      </c>
      <c r="X2745" t="s">
        <v>2857</v>
      </c>
    </row>
    <row r="2746" spans="1:24" hidden="1" x14ac:dyDescent="0.25">
      <c r="A2746">
        <v>10351</v>
      </c>
      <c r="B2746">
        <v>39</v>
      </c>
      <c r="C2746" s="2">
        <v>99.52</v>
      </c>
      <c r="D2746" s="3">
        <v>1</v>
      </c>
      <c r="E2746" s="4">
        <f>Table1[[#This Row],[PRICEEACH]]*Table1[[#This Row],[QUANTITYORDERED]]</f>
        <v>3881.2799999999997</v>
      </c>
      <c r="F2746" s="1">
        <v>38333</v>
      </c>
      <c r="G2746" s="12" t="s">
        <v>2848</v>
      </c>
      <c r="H2746">
        <v>4</v>
      </c>
      <c r="I2746">
        <v>12</v>
      </c>
      <c r="J2746" s="3">
        <v>2004</v>
      </c>
      <c r="K2746" s="3" t="s">
        <v>3181</v>
      </c>
      <c r="L2746">
        <v>157</v>
      </c>
      <c r="M2746" t="s">
        <v>3182</v>
      </c>
      <c r="N2746" t="s">
        <v>3040</v>
      </c>
      <c r="O2746" s="10" t="s">
        <v>3386</v>
      </c>
      <c r="P2746" t="s">
        <v>3387</v>
      </c>
      <c r="Q2746" t="s">
        <v>3041</v>
      </c>
      <c r="R2746" t="s">
        <v>3041</v>
      </c>
      <c r="S2746" t="s">
        <v>2942</v>
      </c>
      <c r="T2746" t="s">
        <v>3388</v>
      </c>
      <c r="U2746" t="s">
        <v>2861</v>
      </c>
      <c r="V2746" t="s">
        <v>2873</v>
      </c>
      <c r="W2746" t="s">
        <v>3042</v>
      </c>
      <c r="X2746" t="s">
        <v>2867</v>
      </c>
    </row>
    <row r="2747" spans="1:24" hidden="1" x14ac:dyDescent="0.25">
      <c r="A2747">
        <v>10352</v>
      </c>
      <c r="B2747">
        <v>22</v>
      </c>
      <c r="C2747" s="2">
        <v>75.510000000000005</v>
      </c>
      <c r="D2747" s="3">
        <v>1</v>
      </c>
      <c r="E2747" s="4">
        <f>Table1[[#This Row],[PRICEEACH]]*Table1[[#This Row],[QUANTITYORDERED]]</f>
        <v>1661.22</v>
      </c>
      <c r="F2747" s="1">
        <v>38333</v>
      </c>
      <c r="G2747" s="12" t="s">
        <v>2848</v>
      </c>
      <c r="H2747">
        <v>4</v>
      </c>
      <c r="I2747">
        <v>12</v>
      </c>
      <c r="J2747" s="3">
        <v>2004</v>
      </c>
      <c r="K2747" s="3" t="s">
        <v>3181</v>
      </c>
      <c r="L2747">
        <v>74</v>
      </c>
      <c r="M2747" t="s">
        <v>3279</v>
      </c>
      <c r="N2747" t="s">
        <v>3479</v>
      </c>
      <c r="O2747" s="10">
        <v>6175558428</v>
      </c>
      <c r="P2747" t="s">
        <v>3480</v>
      </c>
      <c r="Q2747" t="s">
        <v>3014</v>
      </c>
      <c r="R2747" t="s">
        <v>2912</v>
      </c>
      <c r="S2747" t="s">
        <v>2853</v>
      </c>
      <c r="T2747">
        <v>58339</v>
      </c>
      <c r="U2747" t="s">
        <v>2854</v>
      </c>
      <c r="V2747" t="s">
        <v>3155</v>
      </c>
      <c r="W2747" t="s">
        <v>2992</v>
      </c>
      <c r="X2747" t="s">
        <v>2857</v>
      </c>
    </row>
    <row r="2748" spans="1:24" hidden="1" x14ac:dyDescent="0.25">
      <c r="A2748">
        <v>10352</v>
      </c>
      <c r="B2748">
        <v>23</v>
      </c>
      <c r="C2748" s="2">
        <v>100</v>
      </c>
      <c r="D2748" s="3">
        <v>3</v>
      </c>
      <c r="E2748" s="4">
        <f>Table1[[#This Row],[PRICEEACH]]*Table1[[#This Row],[QUANTITYORDERED]]</f>
        <v>2300</v>
      </c>
      <c r="F2748" s="1">
        <v>38333</v>
      </c>
      <c r="G2748" s="12" t="s">
        <v>2848</v>
      </c>
      <c r="H2748">
        <v>4</v>
      </c>
      <c r="I2748">
        <v>12</v>
      </c>
      <c r="J2748" s="3">
        <v>2004</v>
      </c>
      <c r="K2748" s="3" t="s">
        <v>3207</v>
      </c>
      <c r="L2748">
        <v>90</v>
      </c>
      <c r="M2748" t="s">
        <v>3271</v>
      </c>
      <c r="N2748" t="s">
        <v>3479</v>
      </c>
      <c r="O2748" s="10">
        <v>6175558428</v>
      </c>
      <c r="P2748" t="s">
        <v>3480</v>
      </c>
      <c r="Q2748" t="s">
        <v>3014</v>
      </c>
      <c r="R2748" t="s">
        <v>2912</v>
      </c>
      <c r="S2748" t="s">
        <v>2853</v>
      </c>
      <c r="T2748">
        <v>58339</v>
      </c>
      <c r="U2748" t="s">
        <v>2854</v>
      </c>
      <c r="V2748" t="s">
        <v>3155</v>
      </c>
      <c r="W2748" t="s">
        <v>2992</v>
      </c>
      <c r="X2748" t="s">
        <v>2857</v>
      </c>
    </row>
    <row r="2749" spans="1:24" hidden="1" x14ac:dyDescent="0.25">
      <c r="A2749">
        <v>10352</v>
      </c>
      <c r="B2749">
        <v>49</v>
      </c>
      <c r="C2749" s="2">
        <v>52.64</v>
      </c>
      <c r="D2749" s="3">
        <v>4</v>
      </c>
      <c r="E2749" s="4">
        <f>Table1[[#This Row],[PRICEEACH]]*Table1[[#This Row],[QUANTITYORDERED]]</f>
        <v>2579.36</v>
      </c>
      <c r="F2749" s="1">
        <v>38333</v>
      </c>
      <c r="G2749" s="12" t="s">
        <v>2848</v>
      </c>
      <c r="H2749">
        <v>4</v>
      </c>
      <c r="I2749">
        <v>12</v>
      </c>
      <c r="J2749" s="3">
        <v>2004</v>
      </c>
      <c r="K2749" s="3" t="s">
        <v>3181</v>
      </c>
      <c r="L2749">
        <v>49</v>
      </c>
      <c r="M2749" t="s">
        <v>3280</v>
      </c>
      <c r="N2749" t="s">
        <v>3479</v>
      </c>
      <c r="O2749" s="10">
        <v>6175558428</v>
      </c>
      <c r="P2749" t="s">
        <v>3480</v>
      </c>
      <c r="Q2749" t="s">
        <v>3014</v>
      </c>
      <c r="R2749" t="s">
        <v>2912</v>
      </c>
      <c r="S2749" t="s">
        <v>2853</v>
      </c>
      <c r="T2749">
        <v>58339</v>
      </c>
      <c r="U2749" t="s">
        <v>2854</v>
      </c>
      <c r="V2749" t="s">
        <v>3155</v>
      </c>
      <c r="W2749" t="s">
        <v>2992</v>
      </c>
      <c r="X2749" t="s">
        <v>2857</v>
      </c>
    </row>
    <row r="2750" spans="1:24" hidden="1" x14ac:dyDescent="0.25">
      <c r="A2750">
        <v>10352</v>
      </c>
      <c r="B2750">
        <v>49</v>
      </c>
      <c r="C2750" s="2">
        <v>100</v>
      </c>
      <c r="D2750" s="3">
        <v>2</v>
      </c>
      <c r="E2750" s="4">
        <f>Table1[[#This Row],[PRICEEACH]]*Table1[[#This Row],[QUANTITYORDERED]]</f>
        <v>4900</v>
      </c>
      <c r="F2750" s="1">
        <v>38333</v>
      </c>
      <c r="G2750" s="12" t="s">
        <v>2848</v>
      </c>
      <c r="H2750">
        <v>4</v>
      </c>
      <c r="I2750">
        <v>12</v>
      </c>
      <c r="J2750" s="3">
        <v>2004</v>
      </c>
      <c r="K2750" s="3" t="s">
        <v>3181</v>
      </c>
      <c r="L2750">
        <v>99</v>
      </c>
      <c r="M2750" t="s">
        <v>3272</v>
      </c>
      <c r="N2750" t="s">
        <v>3479</v>
      </c>
      <c r="O2750" s="10">
        <v>6175558428</v>
      </c>
      <c r="P2750" t="s">
        <v>3480</v>
      </c>
      <c r="Q2750" t="s">
        <v>3014</v>
      </c>
      <c r="R2750" t="s">
        <v>2912</v>
      </c>
      <c r="S2750" t="s">
        <v>2853</v>
      </c>
      <c r="T2750">
        <v>58339</v>
      </c>
      <c r="U2750" t="s">
        <v>2854</v>
      </c>
      <c r="V2750" t="s">
        <v>3155</v>
      </c>
      <c r="W2750" t="s">
        <v>2992</v>
      </c>
      <c r="X2750" t="s">
        <v>2867</v>
      </c>
    </row>
    <row r="2751" spans="1:24" hidden="1" x14ac:dyDescent="0.25">
      <c r="A2751">
        <v>10353</v>
      </c>
      <c r="B2751">
        <v>40</v>
      </c>
      <c r="C2751" s="2">
        <v>44.51</v>
      </c>
      <c r="D2751" s="3">
        <v>7</v>
      </c>
      <c r="E2751" s="4">
        <f>Table1[[#This Row],[PRICEEACH]]*Table1[[#This Row],[QUANTITYORDERED]]</f>
        <v>1780.3999999999999</v>
      </c>
      <c r="F2751" s="1">
        <v>38333</v>
      </c>
      <c r="G2751" s="12" t="s">
        <v>2848</v>
      </c>
      <c r="H2751">
        <v>4</v>
      </c>
      <c r="I2751">
        <v>12</v>
      </c>
      <c r="J2751" s="3">
        <v>2004</v>
      </c>
      <c r="K2751" s="3" t="s">
        <v>3468</v>
      </c>
      <c r="L2751">
        <v>68</v>
      </c>
      <c r="M2751" t="s">
        <v>3262</v>
      </c>
      <c r="N2751" t="s">
        <v>3473</v>
      </c>
      <c r="O2751" s="10">
        <v>2035554407</v>
      </c>
      <c r="P2751" t="s">
        <v>3474</v>
      </c>
      <c r="Q2751" t="s">
        <v>3147</v>
      </c>
      <c r="R2751" t="s">
        <v>2904</v>
      </c>
      <c r="S2751" t="s">
        <v>2853</v>
      </c>
      <c r="T2751">
        <v>97561</v>
      </c>
      <c r="U2751" t="s">
        <v>2854</v>
      </c>
      <c r="V2751" t="s">
        <v>3183</v>
      </c>
      <c r="W2751" t="s">
        <v>3184</v>
      </c>
      <c r="X2751" t="s">
        <v>2857</v>
      </c>
    </row>
    <row r="2752" spans="1:24" hidden="1" x14ac:dyDescent="0.25">
      <c r="A2752">
        <v>10353</v>
      </c>
      <c r="B2752">
        <v>28</v>
      </c>
      <c r="C2752" s="2">
        <v>71.73</v>
      </c>
      <c r="D2752" s="3">
        <v>2</v>
      </c>
      <c r="E2752" s="4">
        <f>Table1[[#This Row],[PRICEEACH]]*Table1[[#This Row],[QUANTITYORDERED]]</f>
        <v>2008.44</v>
      </c>
      <c r="F2752" s="1">
        <v>38333</v>
      </c>
      <c r="G2752" s="12" t="s">
        <v>2848</v>
      </c>
      <c r="H2752">
        <v>4</v>
      </c>
      <c r="I2752">
        <v>12</v>
      </c>
      <c r="J2752" s="3">
        <v>2004</v>
      </c>
      <c r="K2752" s="3" t="s">
        <v>3181</v>
      </c>
      <c r="L2752">
        <v>109</v>
      </c>
      <c r="M2752" t="s">
        <v>3231</v>
      </c>
      <c r="N2752" t="s">
        <v>3473</v>
      </c>
      <c r="O2752" s="10">
        <v>2035554407</v>
      </c>
      <c r="P2752" t="s">
        <v>3474</v>
      </c>
      <c r="Q2752" t="s">
        <v>3147</v>
      </c>
      <c r="R2752" t="s">
        <v>2904</v>
      </c>
      <c r="S2752" t="s">
        <v>2853</v>
      </c>
      <c r="T2752">
        <v>97561</v>
      </c>
      <c r="U2752" t="s">
        <v>2854</v>
      </c>
      <c r="V2752" t="s">
        <v>3183</v>
      </c>
      <c r="W2752" t="s">
        <v>3184</v>
      </c>
      <c r="X2752" t="s">
        <v>2857</v>
      </c>
    </row>
    <row r="2753" spans="1:24" hidden="1" x14ac:dyDescent="0.25">
      <c r="A2753">
        <v>10353</v>
      </c>
      <c r="B2753">
        <v>27</v>
      </c>
      <c r="C2753" s="2">
        <v>100</v>
      </c>
      <c r="D2753" s="3">
        <v>1</v>
      </c>
      <c r="E2753" s="4">
        <f>Table1[[#This Row],[PRICEEACH]]*Table1[[#This Row],[QUANTITYORDERED]]</f>
        <v>2700</v>
      </c>
      <c r="F2753" s="1">
        <v>38333</v>
      </c>
      <c r="G2753" s="12" t="s">
        <v>2848</v>
      </c>
      <c r="H2753">
        <v>4</v>
      </c>
      <c r="I2753">
        <v>12</v>
      </c>
      <c r="J2753" s="3">
        <v>2004</v>
      </c>
      <c r="K2753" s="3" t="s">
        <v>3181</v>
      </c>
      <c r="L2753">
        <v>84</v>
      </c>
      <c r="M2753" t="s">
        <v>3201</v>
      </c>
      <c r="N2753" t="s">
        <v>3473</v>
      </c>
      <c r="O2753" s="10">
        <v>2035554407</v>
      </c>
      <c r="P2753" t="s">
        <v>3474</v>
      </c>
      <c r="Q2753" t="s">
        <v>3147</v>
      </c>
      <c r="R2753" t="s">
        <v>2904</v>
      </c>
      <c r="S2753" t="s">
        <v>2853</v>
      </c>
      <c r="T2753">
        <v>97561</v>
      </c>
      <c r="U2753" t="s">
        <v>2854</v>
      </c>
      <c r="V2753" t="s">
        <v>3183</v>
      </c>
      <c r="W2753" t="s">
        <v>3184</v>
      </c>
      <c r="X2753" t="s">
        <v>2867</v>
      </c>
    </row>
    <row r="2754" spans="1:24" hidden="1" x14ac:dyDescent="0.25">
      <c r="A2754">
        <v>10353</v>
      </c>
      <c r="B2754">
        <v>35</v>
      </c>
      <c r="C2754" s="2">
        <v>89.9</v>
      </c>
      <c r="D2754" s="3">
        <v>3</v>
      </c>
      <c r="E2754" s="4">
        <f>Table1[[#This Row],[PRICEEACH]]*Table1[[#This Row],[QUANTITYORDERED]]</f>
        <v>3146.5</v>
      </c>
      <c r="F2754" s="1">
        <v>38333</v>
      </c>
      <c r="G2754" s="12" t="s">
        <v>2848</v>
      </c>
      <c r="H2754">
        <v>4</v>
      </c>
      <c r="I2754">
        <v>12</v>
      </c>
      <c r="J2754" s="3">
        <v>2004</v>
      </c>
      <c r="K2754" s="3" t="s">
        <v>3181</v>
      </c>
      <c r="L2754">
        <v>72</v>
      </c>
      <c r="M2754" t="s">
        <v>3254</v>
      </c>
      <c r="N2754" t="s">
        <v>3473</v>
      </c>
      <c r="O2754" s="10">
        <v>2035554407</v>
      </c>
      <c r="P2754" t="s">
        <v>3474</v>
      </c>
      <c r="Q2754" t="s">
        <v>3147</v>
      </c>
      <c r="R2754" t="s">
        <v>2904</v>
      </c>
      <c r="S2754" t="s">
        <v>2853</v>
      </c>
      <c r="T2754">
        <v>97561</v>
      </c>
      <c r="U2754" t="s">
        <v>2854</v>
      </c>
      <c r="V2754" t="s">
        <v>3183</v>
      </c>
      <c r="W2754" t="s">
        <v>3184</v>
      </c>
      <c r="X2754" t="s">
        <v>2867</v>
      </c>
    </row>
    <row r="2755" spans="1:24" hidden="1" x14ac:dyDescent="0.25">
      <c r="A2755">
        <v>10353</v>
      </c>
      <c r="B2755">
        <v>40</v>
      </c>
      <c r="C2755" s="2">
        <v>82.21</v>
      </c>
      <c r="D2755" s="3">
        <v>8</v>
      </c>
      <c r="E2755" s="4">
        <f>Table1[[#This Row],[PRICEEACH]]*Table1[[#This Row],[QUANTITYORDERED]]</f>
        <v>3288.3999999999996</v>
      </c>
      <c r="F2755" s="1">
        <v>38333</v>
      </c>
      <c r="G2755" s="12" t="s">
        <v>2848</v>
      </c>
      <c r="H2755">
        <v>4</v>
      </c>
      <c r="I2755">
        <v>12</v>
      </c>
      <c r="J2755" s="3">
        <v>2004</v>
      </c>
      <c r="K2755" s="3" t="s">
        <v>3468</v>
      </c>
      <c r="L2755">
        <v>43</v>
      </c>
      <c r="M2755" t="s">
        <v>3264</v>
      </c>
      <c r="N2755" t="s">
        <v>3473</v>
      </c>
      <c r="O2755" s="10">
        <v>2035554407</v>
      </c>
      <c r="P2755" t="s">
        <v>3474</v>
      </c>
      <c r="Q2755" t="s">
        <v>3147</v>
      </c>
      <c r="R2755" t="s">
        <v>2904</v>
      </c>
      <c r="S2755" t="s">
        <v>2853</v>
      </c>
      <c r="T2755">
        <v>97561</v>
      </c>
      <c r="U2755" t="s">
        <v>2854</v>
      </c>
      <c r="V2755" t="s">
        <v>3183</v>
      </c>
      <c r="W2755" t="s">
        <v>3184</v>
      </c>
      <c r="X2755" t="s">
        <v>2867</v>
      </c>
    </row>
    <row r="2756" spans="1:24" hidden="1" x14ac:dyDescent="0.25">
      <c r="A2756">
        <v>10353</v>
      </c>
      <c r="B2756">
        <v>48</v>
      </c>
      <c r="C2756" s="2">
        <v>68.8</v>
      </c>
      <c r="D2756" s="3">
        <v>4</v>
      </c>
      <c r="E2756" s="4">
        <f>Table1[[#This Row],[PRICEEACH]]*Table1[[#This Row],[QUANTITYORDERED]]</f>
        <v>3302.3999999999996</v>
      </c>
      <c r="F2756" s="1">
        <v>38333</v>
      </c>
      <c r="G2756" s="12" t="s">
        <v>2848</v>
      </c>
      <c r="H2756">
        <v>4</v>
      </c>
      <c r="I2756">
        <v>12</v>
      </c>
      <c r="J2756" s="3">
        <v>2004</v>
      </c>
      <c r="K2756" s="3" t="s">
        <v>3181</v>
      </c>
      <c r="L2756">
        <v>118</v>
      </c>
      <c r="M2756" t="s">
        <v>3275</v>
      </c>
      <c r="N2756" t="s">
        <v>3473</v>
      </c>
      <c r="O2756" s="10">
        <v>2035554407</v>
      </c>
      <c r="P2756" t="s">
        <v>3474</v>
      </c>
      <c r="Q2756" t="s">
        <v>3147</v>
      </c>
      <c r="R2756" t="s">
        <v>2904</v>
      </c>
      <c r="S2756" t="s">
        <v>2853</v>
      </c>
      <c r="T2756">
        <v>97561</v>
      </c>
      <c r="U2756" t="s">
        <v>2854</v>
      </c>
      <c r="V2756" t="s">
        <v>3183</v>
      </c>
      <c r="W2756" t="s">
        <v>3184</v>
      </c>
      <c r="X2756" t="s">
        <v>2867</v>
      </c>
    </row>
    <row r="2757" spans="1:24" hidden="1" x14ac:dyDescent="0.25">
      <c r="A2757">
        <v>10353</v>
      </c>
      <c r="B2757">
        <v>43</v>
      </c>
      <c r="C2757" s="2">
        <v>81.95</v>
      </c>
      <c r="D2757" s="3">
        <v>6</v>
      </c>
      <c r="E2757" s="4">
        <f>Table1[[#This Row],[PRICEEACH]]*Table1[[#This Row],[QUANTITYORDERED]]</f>
        <v>3523.85</v>
      </c>
      <c r="F2757" s="1">
        <v>38333</v>
      </c>
      <c r="G2757" s="12" t="s">
        <v>2848</v>
      </c>
      <c r="H2757">
        <v>4</v>
      </c>
      <c r="I2757">
        <v>12</v>
      </c>
      <c r="J2757" s="3">
        <v>2004</v>
      </c>
      <c r="K2757" s="3" t="s">
        <v>3181</v>
      </c>
      <c r="L2757">
        <v>80</v>
      </c>
      <c r="M2757" t="s">
        <v>3276</v>
      </c>
      <c r="N2757" t="s">
        <v>3473</v>
      </c>
      <c r="O2757" s="10">
        <v>2035554407</v>
      </c>
      <c r="P2757" t="s">
        <v>3474</v>
      </c>
      <c r="Q2757" t="s">
        <v>3147</v>
      </c>
      <c r="R2757" t="s">
        <v>2904</v>
      </c>
      <c r="S2757" t="s">
        <v>2853</v>
      </c>
      <c r="T2757">
        <v>97561</v>
      </c>
      <c r="U2757" t="s">
        <v>2854</v>
      </c>
      <c r="V2757" t="s">
        <v>3183</v>
      </c>
      <c r="W2757" t="s">
        <v>3184</v>
      </c>
      <c r="X2757" t="s">
        <v>2867</v>
      </c>
    </row>
    <row r="2758" spans="1:24" hidden="1" x14ac:dyDescent="0.25">
      <c r="A2758">
        <v>10353</v>
      </c>
      <c r="B2758">
        <v>46</v>
      </c>
      <c r="C2758" s="2">
        <v>81.17</v>
      </c>
      <c r="D2758" s="3">
        <v>5</v>
      </c>
      <c r="E2758" s="4">
        <f>Table1[[#This Row],[PRICEEACH]]*Table1[[#This Row],[QUANTITYORDERED]]</f>
        <v>3733.82</v>
      </c>
      <c r="F2758" s="1">
        <v>38333</v>
      </c>
      <c r="G2758" s="12" t="s">
        <v>2848</v>
      </c>
      <c r="H2758">
        <v>4</v>
      </c>
      <c r="I2758">
        <v>12</v>
      </c>
      <c r="J2758" s="3">
        <v>2004</v>
      </c>
      <c r="K2758" s="3" t="s">
        <v>2849</v>
      </c>
      <c r="L2758">
        <v>99</v>
      </c>
      <c r="M2758" t="s">
        <v>3257</v>
      </c>
      <c r="N2758" t="s">
        <v>3473</v>
      </c>
      <c r="O2758" s="10">
        <v>2035554407</v>
      </c>
      <c r="P2758" t="s">
        <v>3474</v>
      </c>
      <c r="Q2758" t="s">
        <v>3147</v>
      </c>
      <c r="R2758" t="s">
        <v>2904</v>
      </c>
      <c r="S2758" t="s">
        <v>2853</v>
      </c>
      <c r="T2758">
        <v>97561</v>
      </c>
      <c r="U2758" t="s">
        <v>2854</v>
      </c>
      <c r="V2758" t="s">
        <v>3183</v>
      </c>
      <c r="W2758" t="s">
        <v>3184</v>
      </c>
      <c r="X2758" t="s">
        <v>2867</v>
      </c>
    </row>
    <row r="2759" spans="1:24" hidden="1" x14ac:dyDescent="0.25">
      <c r="A2759">
        <v>10353</v>
      </c>
      <c r="B2759">
        <v>39</v>
      </c>
      <c r="C2759" s="2">
        <v>100</v>
      </c>
      <c r="D2759" s="3">
        <v>9</v>
      </c>
      <c r="E2759" s="4">
        <f>Table1[[#This Row],[PRICEEACH]]*Table1[[#This Row],[QUANTITYORDERED]]</f>
        <v>3900</v>
      </c>
      <c r="F2759" s="1">
        <v>38333</v>
      </c>
      <c r="G2759" s="12" t="s">
        <v>2848</v>
      </c>
      <c r="H2759">
        <v>4</v>
      </c>
      <c r="I2759">
        <v>12</v>
      </c>
      <c r="J2759" s="3">
        <v>2004</v>
      </c>
      <c r="K2759" s="3" t="s">
        <v>3181</v>
      </c>
      <c r="L2759">
        <v>91</v>
      </c>
      <c r="M2759" t="s">
        <v>3269</v>
      </c>
      <c r="N2759" t="s">
        <v>3473</v>
      </c>
      <c r="O2759" s="10">
        <v>2035554407</v>
      </c>
      <c r="P2759" t="s">
        <v>3474</v>
      </c>
      <c r="Q2759" t="s">
        <v>3147</v>
      </c>
      <c r="R2759" t="s">
        <v>2904</v>
      </c>
      <c r="S2759" t="s">
        <v>2853</v>
      </c>
      <c r="T2759">
        <v>97561</v>
      </c>
      <c r="U2759" t="s">
        <v>2854</v>
      </c>
      <c r="V2759" t="s">
        <v>3183</v>
      </c>
      <c r="W2759" t="s">
        <v>3184</v>
      </c>
      <c r="X2759" t="s">
        <v>2867</v>
      </c>
    </row>
    <row r="2760" spans="1:24" hidden="1" x14ac:dyDescent="0.25">
      <c r="A2760">
        <v>10355</v>
      </c>
      <c r="B2760">
        <v>36</v>
      </c>
      <c r="C2760" s="2">
        <v>38.520000000000003</v>
      </c>
      <c r="D2760" s="3">
        <v>4</v>
      </c>
      <c r="E2760" s="4">
        <f>Table1[[#This Row],[PRICEEACH]]*Table1[[#This Row],[QUANTITYORDERED]]</f>
        <v>1386.72</v>
      </c>
      <c r="F2760" s="1">
        <v>38333</v>
      </c>
      <c r="G2760" s="12" t="s">
        <v>2848</v>
      </c>
      <c r="H2760">
        <v>4</v>
      </c>
      <c r="I2760">
        <v>12</v>
      </c>
      <c r="J2760" s="3">
        <v>2004</v>
      </c>
      <c r="K2760" s="3" t="s">
        <v>3331</v>
      </c>
      <c r="L2760">
        <v>37</v>
      </c>
      <c r="M2760" t="s">
        <v>3242</v>
      </c>
      <c r="N2760" t="s">
        <v>3329</v>
      </c>
      <c r="O2760" s="10" t="s">
        <v>3330</v>
      </c>
      <c r="P2760" t="s">
        <v>2946</v>
      </c>
      <c r="Q2760" t="s">
        <v>2947</v>
      </c>
      <c r="R2760" t="s">
        <v>3485</v>
      </c>
      <c r="S2760" t="s">
        <v>2948</v>
      </c>
      <c r="T2760">
        <v>28034</v>
      </c>
      <c r="U2760" t="s">
        <v>2861</v>
      </c>
      <c r="V2760" t="s">
        <v>2949</v>
      </c>
      <c r="W2760" t="s">
        <v>2950</v>
      </c>
      <c r="X2760" t="s">
        <v>2857</v>
      </c>
    </row>
    <row r="2761" spans="1:24" hidden="1" x14ac:dyDescent="0.25">
      <c r="A2761">
        <v>10355</v>
      </c>
      <c r="B2761">
        <v>38</v>
      </c>
      <c r="C2761" s="2">
        <v>39.83</v>
      </c>
      <c r="D2761" s="3">
        <v>10</v>
      </c>
      <c r="E2761" s="4">
        <f>Table1[[#This Row],[PRICEEACH]]*Table1[[#This Row],[QUANTITYORDERED]]</f>
        <v>1513.54</v>
      </c>
      <c r="F2761" s="1">
        <v>38333</v>
      </c>
      <c r="G2761" s="12" t="s">
        <v>2848</v>
      </c>
      <c r="H2761">
        <v>4</v>
      </c>
      <c r="I2761">
        <v>12</v>
      </c>
      <c r="J2761" s="3">
        <v>2004</v>
      </c>
      <c r="K2761" s="3" t="s">
        <v>2849</v>
      </c>
      <c r="L2761">
        <v>40</v>
      </c>
      <c r="M2761" t="s">
        <v>3258</v>
      </c>
      <c r="N2761" t="s">
        <v>3329</v>
      </c>
      <c r="O2761" s="10" t="s">
        <v>3330</v>
      </c>
      <c r="P2761" t="s">
        <v>2946</v>
      </c>
      <c r="Q2761" t="s">
        <v>2947</v>
      </c>
      <c r="R2761" t="s">
        <v>3485</v>
      </c>
      <c r="S2761" t="s">
        <v>2948</v>
      </c>
      <c r="T2761">
        <v>28034</v>
      </c>
      <c r="U2761" t="s">
        <v>2861</v>
      </c>
      <c r="V2761" t="s">
        <v>2949</v>
      </c>
      <c r="W2761" t="s">
        <v>2950</v>
      </c>
      <c r="X2761" t="s">
        <v>2857</v>
      </c>
    </row>
    <row r="2762" spans="1:24" hidden="1" x14ac:dyDescent="0.25">
      <c r="A2762">
        <v>10355</v>
      </c>
      <c r="B2762">
        <v>31</v>
      </c>
      <c r="C2762" s="2">
        <v>53.47</v>
      </c>
      <c r="D2762" s="3">
        <v>1</v>
      </c>
      <c r="E2762" s="4">
        <f>Table1[[#This Row],[PRICEEACH]]*Table1[[#This Row],[QUANTITYORDERED]]</f>
        <v>1657.57</v>
      </c>
      <c r="F2762" s="1">
        <v>38333</v>
      </c>
      <c r="G2762" s="12" t="s">
        <v>2848</v>
      </c>
      <c r="H2762">
        <v>4</v>
      </c>
      <c r="I2762">
        <v>12</v>
      </c>
      <c r="J2762" s="3">
        <v>2004</v>
      </c>
      <c r="K2762" s="3" t="s">
        <v>2849</v>
      </c>
      <c r="L2762">
        <v>62</v>
      </c>
      <c r="M2762" t="s">
        <v>3218</v>
      </c>
      <c r="N2762" t="s">
        <v>3329</v>
      </c>
      <c r="O2762" s="10" t="s">
        <v>3330</v>
      </c>
      <c r="P2762" t="s">
        <v>2946</v>
      </c>
      <c r="Q2762" t="s">
        <v>2947</v>
      </c>
      <c r="R2762" t="s">
        <v>3485</v>
      </c>
      <c r="S2762" t="s">
        <v>2948</v>
      </c>
      <c r="T2762">
        <v>28034</v>
      </c>
      <c r="U2762" t="s">
        <v>2861</v>
      </c>
      <c r="V2762" t="s">
        <v>2949</v>
      </c>
      <c r="W2762" t="s">
        <v>2950</v>
      </c>
      <c r="X2762" t="s">
        <v>2857</v>
      </c>
    </row>
    <row r="2763" spans="1:24" hidden="1" x14ac:dyDescent="0.25">
      <c r="A2763">
        <v>10355</v>
      </c>
      <c r="B2763">
        <v>23</v>
      </c>
      <c r="C2763" s="2">
        <v>100</v>
      </c>
      <c r="D2763" s="3">
        <v>7</v>
      </c>
      <c r="E2763" s="4">
        <f>Table1[[#This Row],[PRICEEACH]]*Table1[[#This Row],[QUANTITYORDERED]]</f>
        <v>2300</v>
      </c>
      <c r="F2763" s="1">
        <v>38333</v>
      </c>
      <c r="G2763" s="12" t="s">
        <v>2848</v>
      </c>
      <c r="H2763">
        <v>4</v>
      </c>
      <c r="I2763">
        <v>12</v>
      </c>
      <c r="J2763" s="3">
        <v>2004</v>
      </c>
      <c r="K2763" s="3" t="s">
        <v>3331</v>
      </c>
      <c r="L2763">
        <v>146</v>
      </c>
      <c r="M2763" t="s">
        <v>3216</v>
      </c>
      <c r="N2763" t="s">
        <v>3329</v>
      </c>
      <c r="O2763" s="10" t="s">
        <v>3330</v>
      </c>
      <c r="P2763" t="s">
        <v>2946</v>
      </c>
      <c r="Q2763" t="s">
        <v>2947</v>
      </c>
      <c r="R2763" t="s">
        <v>3485</v>
      </c>
      <c r="S2763" t="s">
        <v>2948</v>
      </c>
      <c r="T2763">
        <v>28034</v>
      </c>
      <c r="U2763" t="s">
        <v>2861</v>
      </c>
      <c r="V2763" t="s">
        <v>2949</v>
      </c>
      <c r="W2763" t="s">
        <v>2950</v>
      </c>
      <c r="X2763" t="s">
        <v>2867</v>
      </c>
    </row>
    <row r="2764" spans="1:24" hidden="1" x14ac:dyDescent="0.25">
      <c r="A2764">
        <v>10355</v>
      </c>
      <c r="B2764">
        <v>25</v>
      </c>
      <c r="C2764" s="2">
        <v>100</v>
      </c>
      <c r="D2764" s="3">
        <v>2</v>
      </c>
      <c r="E2764" s="4">
        <f>Table1[[#This Row],[PRICEEACH]]*Table1[[#This Row],[QUANTITYORDERED]]</f>
        <v>2500</v>
      </c>
      <c r="F2764" s="1">
        <v>38333</v>
      </c>
      <c r="G2764" s="12" t="s">
        <v>2848</v>
      </c>
      <c r="H2764">
        <v>4</v>
      </c>
      <c r="I2764">
        <v>12</v>
      </c>
      <c r="J2764" s="3">
        <v>2004</v>
      </c>
      <c r="K2764" s="3" t="s">
        <v>3331</v>
      </c>
      <c r="L2764">
        <v>148</v>
      </c>
      <c r="M2764" t="s">
        <v>3225</v>
      </c>
      <c r="N2764" t="s">
        <v>3329</v>
      </c>
      <c r="O2764" s="10" t="s">
        <v>3330</v>
      </c>
      <c r="P2764" t="s">
        <v>2946</v>
      </c>
      <c r="Q2764" t="s">
        <v>2947</v>
      </c>
      <c r="R2764" t="s">
        <v>3485</v>
      </c>
      <c r="S2764" t="s">
        <v>2948</v>
      </c>
      <c r="T2764">
        <v>28034</v>
      </c>
      <c r="U2764" t="s">
        <v>2861</v>
      </c>
      <c r="V2764" t="s">
        <v>2949</v>
      </c>
      <c r="W2764" t="s">
        <v>2950</v>
      </c>
      <c r="X2764" t="s">
        <v>2867</v>
      </c>
    </row>
    <row r="2765" spans="1:24" hidden="1" x14ac:dyDescent="0.25">
      <c r="A2765">
        <v>10355</v>
      </c>
      <c r="B2765">
        <v>28</v>
      </c>
      <c r="C2765" s="2">
        <v>95.39</v>
      </c>
      <c r="D2765" s="3">
        <v>9</v>
      </c>
      <c r="E2765" s="4">
        <f>Table1[[#This Row],[PRICEEACH]]*Table1[[#This Row],[QUANTITYORDERED]]</f>
        <v>2670.92</v>
      </c>
      <c r="F2765" s="1">
        <v>38333</v>
      </c>
      <c r="G2765" s="12" t="s">
        <v>2848</v>
      </c>
      <c r="H2765">
        <v>4</v>
      </c>
      <c r="I2765">
        <v>12</v>
      </c>
      <c r="J2765" s="3">
        <v>2004</v>
      </c>
      <c r="K2765" s="3" t="s">
        <v>3331</v>
      </c>
      <c r="L2765">
        <v>80</v>
      </c>
      <c r="M2765" t="s">
        <v>3255</v>
      </c>
      <c r="N2765" t="s">
        <v>3329</v>
      </c>
      <c r="O2765" s="10" t="s">
        <v>3330</v>
      </c>
      <c r="P2765" t="s">
        <v>2946</v>
      </c>
      <c r="Q2765" t="s">
        <v>2947</v>
      </c>
      <c r="R2765" t="s">
        <v>3485</v>
      </c>
      <c r="S2765" t="s">
        <v>2948</v>
      </c>
      <c r="T2765">
        <v>28034</v>
      </c>
      <c r="U2765" t="s">
        <v>2861</v>
      </c>
      <c r="V2765" t="s">
        <v>2949</v>
      </c>
      <c r="W2765" t="s">
        <v>2950</v>
      </c>
      <c r="X2765" t="s">
        <v>2857</v>
      </c>
    </row>
    <row r="2766" spans="1:24" hidden="1" x14ac:dyDescent="0.25">
      <c r="A2766">
        <v>10355</v>
      </c>
      <c r="B2766">
        <v>44</v>
      </c>
      <c r="C2766" s="2">
        <v>62.45</v>
      </c>
      <c r="D2766" s="3">
        <v>6</v>
      </c>
      <c r="E2766" s="4">
        <f>Table1[[#This Row],[PRICEEACH]]*Table1[[#This Row],[QUANTITYORDERED]]</f>
        <v>2747.8</v>
      </c>
      <c r="F2766" s="1">
        <v>38333</v>
      </c>
      <c r="G2766" s="12" t="s">
        <v>2848</v>
      </c>
      <c r="H2766">
        <v>4</v>
      </c>
      <c r="I2766">
        <v>12</v>
      </c>
      <c r="J2766" s="3">
        <v>2004</v>
      </c>
      <c r="K2766" s="3" t="s">
        <v>3331</v>
      </c>
      <c r="L2766">
        <v>61</v>
      </c>
      <c r="M2766" t="s">
        <v>3245</v>
      </c>
      <c r="N2766" t="s">
        <v>3329</v>
      </c>
      <c r="O2766" s="10" t="s">
        <v>3330</v>
      </c>
      <c r="P2766" t="s">
        <v>2946</v>
      </c>
      <c r="Q2766" t="s">
        <v>2947</v>
      </c>
      <c r="R2766" t="s">
        <v>3485</v>
      </c>
      <c r="S2766" t="s">
        <v>2948</v>
      </c>
      <c r="T2766">
        <v>28034</v>
      </c>
      <c r="U2766" t="s">
        <v>2861</v>
      </c>
      <c r="V2766" t="s">
        <v>2949</v>
      </c>
      <c r="W2766" t="s">
        <v>2950</v>
      </c>
      <c r="X2766" t="s">
        <v>2857</v>
      </c>
    </row>
    <row r="2767" spans="1:24" hidden="1" x14ac:dyDescent="0.25">
      <c r="A2767">
        <v>10355</v>
      </c>
      <c r="B2767">
        <v>41</v>
      </c>
      <c r="C2767" s="2">
        <v>70.650000000000006</v>
      </c>
      <c r="D2767" s="3">
        <v>3</v>
      </c>
      <c r="E2767" s="4">
        <f>Table1[[#This Row],[PRICEEACH]]*Table1[[#This Row],[QUANTITYORDERED]]</f>
        <v>2896.65</v>
      </c>
      <c r="F2767" s="1">
        <v>38333</v>
      </c>
      <c r="G2767" s="12" t="s">
        <v>2848</v>
      </c>
      <c r="H2767">
        <v>4</v>
      </c>
      <c r="I2767">
        <v>12</v>
      </c>
      <c r="J2767" s="3">
        <v>2004</v>
      </c>
      <c r="K2767" s="3" t="s">
        <v>2849</v>
      </c>
      <c r="L2767">
        <v>69</v>
      </c>
      <c r="M2767" t="s">
        <v>3237</v>
      </c>
      <c r="N2767" t="s">
        <v>3329</v>
      </c>
      <c r="O2767" s="10" t="s">
        <v>3330</v>
      </c>
      <c r="P2767" t="s">
        <v>2946</v>
      </c>
      <c r="Q2767" t="s">
        <v>2947</v>
      </c>
      <c r="R2767" t="s">
        <v>3485</v>
      </c>
      <c r="S2767" t="s">
        <v>2948</v>
      </c>
      <c r="T2767">
        <v>28034</v>
      </c>
      <c r="U2767" t="s">
        <v>2861</v>
      </c>
      <c r="V2767" t="s">
        <v>2949</v>
      </c>
      <c r="W2767" t="s">
        <v>2950</v>
      </c>
      <c r="X2767" t="s">
        <v>2857</v>
      </c>
    </row>
    <row r="2768" spans="1:24" hidden="1" x14ac:dyDescent="0.25">
      <c r="A2768">
        <v>10355</v>
      </c>
      <c r="B2768">
        <v>32</v>
      </c>
      <c r="C2768" s="2">
        <v>100</v>
      </c>
      <c r="D2768" s="3">
        <v>8</v>
      </c>
      <c r="E2768" s="4">
        <f>Table1[[#This Row],[PRICEEACH]]*Table1[[#This Row],[QUANTITYORDERED]]</f>
        <v>3200</v>
      </c>
      <c r="F2768" s="1">
        <v>38333</v>
      </c>
      <c r="G2768" s="12" t="s">
        <v>2848</v>
      </c>
      <c r="H2768">
        <v>4</v>
      </c>
      <c r="I2768">
        <v>12</v>
      </c>
      <c r="J2768" s="3">
        <v>2004</v>
      </c>
      <c r="K2768" s="3" t="s">
        <v>3331</v>
      </c>
      <c r="L2768">
        <v>140</v>
      </c>
      <c r="M2768" t="s">
        <v>3249</v>
      </c>
      <c r="N2768" t="s">
        <v>3329</v>
      </c>
      <c r="O2768" s="10" t="s">
        <v>3330</v>
      </c>
      <c r="P2768" t="s">
        <v>2946</v>
      </c>
      <c r="Q2768" t="s">
        <v>2947</v>
      </c>
      <c r="R2768" t="s">
        <v>3485</v>
      </c>
      <c r="S2768" t="s">
        <v>2948</v>
      </c>
      <c r="T2768">
        <v>28034</v>
      </c>
      <c r="U2768" t="s">
        <v>2861</v>
      </c>
      <c r="V2768" t="s">
        <v>2949</v>
      </c>
      <c r="W2768" t="s">
        <v>2950</v>
      </c>
      <c r="X2768" t="s">
        <v>2867</v>
      </c>
    </row>
    <row r="2769" spans="1:24" hidden="1" x14ac:dyDescent="0.25">
      <c r="A2769">
        <v>10355</v>
      </c>
      <c r="B2769">
        <v>40</v>
      </c>
      <c r="C2769" s="2">
        <v>100</v>
      </c>
      <c r="D2769" s="3">
        <v>5</v>
      </c>
      <c r="E2769" s="4">
        <f>Table1[[#This Row],[PRICEEACH]]*Table1[[#This Row],[QUANTITYORDERED]]</f>
        <v>4000</v>
      </c>
      <c r="F2769" s="1">
        <v>38333</v>
      </c>
      <c r="G2769" s="12" t="s">
        <v>2848</v>
      </c>
      <c r="H2769">
        <v>4</v>
      </c>
      <c r="I2769">
        <v>12</v>
      </c>
      <c r="J2769" s="3">
        <v>2004</v>
      </c>
      <c r="K2769" s="3" t="s">
        <v>2849</v>
      </c>
      <c r="L2769">
        <v>102</v>
      </c>
      <c r="M2769" t="s">
        <v>3263</v>
      </c>
      <c r="N2769" t="s">
        <v>3329</v>
      </c>
      <c r="O2769" s="10" t="s">
        <v>3330</v>
      </c>
      <c r="P2769" t="s">
        <v>2946</v>
      </c>
      <c r="Q2769" t="s">
        <v>2947</v>
      </c>
      <c r="R2769" t="s">
        <v>3485</v>
      </c>
      <c r="S2769" t="s">
        <v>2948</v>
      </c>
      <c r="T2769">
        <v>28034</v>
      </c>
      <c r="U2769" t="s">
        <v>2861</v>
      </c>
      <c r="V2769" t="s">
        <v>2949</v>
      </c>
      <c r="W2769" t="s">
        <v>2950</v>
      </c>
      <c r="X2769" t="s">
        <v>2867</v>
      </c>
    </row>
    <row r="2770" spans="1:24" hidden="1" x14ac:dyDescent="0.25">
      <c r="A2770">
        <v>10356</v>
      </c>
      <c r="B2770">
        <v>26</v>
      </c>
      <c r="C2770" s="2">
        <v>31.86</v>
      </c>
      <c r="D2770" s="3">
        <v>7</v>
      </c>
      <c r="E2770" s="4">
        <f>Table1[[#This Row],[PRICEEACH]]*Table1[[#This Row],[QUANTITYORDERED]]</f>
        <v>828.36</v>
      </c>
      <c r="F2770" s="1">
        <v>38333</v>
      </c>
      <c r="G2770" s="12" t="s">
        <v>2848</v>
      </c>
      <c r="H2770">
        <v>4</v>
      </c>
      <c r="I2770">
        <v>12</v>
      </c>
      <c r="J2770" s="3">
        <v>2004</v>
      </c>
      <c r="K2770" s="3" t="s">
        <v>3468</v>
      </c>
      <c r="L2770">
        <v>44</v>
      </c>
      <c r="M2770" t="s">
        <v>3235</v>
      </c>
      <c r="N2770" t="s">
        <v>3286</v>
      </c>
      <c r="O2770" s="10" t="s">
        <v>3287</v>
      </c>
      <c r="P2770" t="s">
        <v>3288</v>
      </c>
      <c r="Q2770" t="s">
        <v>2865</v>
      </c>
      <c r="R2770" t="s">
        <v>3525</v>
      </c>
      <c r="S2770" t="s">
        <v>2860</v>
      </c>
      <c r="T2770">
        <v>75508</v>
      </c>
      <c r="U2770" t="s">
        <v>2861</v>
      </c>
      <c r="V2770" t="s">
        <v>3289</v>
      </c>
      <c r="W2770" t="s">
        <v>2866</v>
      </c>
      <c r="X2770" t="s">
        <v>2857</v>
      </c>
    </row>
    <row r="2771" spans="1:24" hidden="1" x14ac:dyDescent="0.25">
      <c r="A2771">
        <v>10356</v>
      </c>
      <c r="B2771">
        <v>22</v>
      </c>
      <c r="C2771" s="2">
        <v>72.41</v>
      </c>
      <c r="D2771" s="3">
        <v>6</v>
      </c>
      <c r="E2771" s="4">
        <f>Table1[[#This Row],[PRICEEACH]]*Table1[[#This Row],[QUANTITYORDERED]]</f>
        <v>1593.02</v>
      </c>
      <c r="F2771" s="1">
        <v>38333</v>
      </c>
      <c r="G2771" s="12" t="s">
        <v>2848</v>
      </c>
      <c r="H2771">
        <v>4</v>
      </c>
      <c r="I2771">
        <v>12</v>
      </c>
      <c r="J2771" s="3">
        <v>2004</v>
      </c>
      <c r="K2771" s="3" t="s">
        <v>3468</v>
      </c>
      <c r="L2771">
        <v>53</v>
      </c>
      <c r="M2771" t="s">
        <v>3179</v>
      </c>
      <c r="N2771" t="s">
        <v>3286</v>
      </c>
      <c r="O2771" s="10" t="s">
        <v>3287</v>
      </c>
      <c r="P2771" t="s">
        <v>3288</v>
      </c>
      <c r="Q2771" t="s">
        <v>2865</v>
      </c>
      <c r="R2771" t="s">
        <v>3525</v>
      </c>
      <c r="S2771" t="s">
        <v>2860</v>
      </c>
      <c r="T2771">
        <v>75508</v>
      </c>
      <c r="U2771" t="s">
        <v>2861</v>
      </c>
      <c r="V2771" t="s">
        <v>3289</v>
      </c>
      <c r="W2771" t="s">
        <v>2866</v>
      </c>
      <c r="X2771" t="s">
        <v>2857</v>
      </c>
    </row>
    <row r="2772" spans="1:24" hidden="1" x14ac:dyDescent="0.25">
      <c r="A2772">
        <v>10356</v>
      </c>
      <c r="B2772">
        <v>27</v>
      </c>
      <c r="C2772" s="2">
        <v>64.69</v>
      </c>
      <c r="D2772" s="3">
        <v>2</v>
      </c>
      <c r="E2772" s="4">
        <f>Table1[[#This Row],[PRICEEACH]]*Table1[[#This Row],[QUANTITYORDERED]]</f>
        <v>1746.6299999999999</v>
      </c>
      <c r="F2772" s="1">
        <v>38333</v>
      </c>
      <c r="G2772" s="12" t="s">
        <v>2848</v>
      </c>
      <c r="H2772">
        <v>4</v>
      </c>
      <c r="I2772">
        <v>12</v>
      </c>
      <c r="J2772" s="3">
        <v>2004</v>
      </c>
      <c r="K2772" s="3" t="s">
        <v>3331</v>
      </c>
      <c r="L2772">
        <v>142</v>
      </c>
      <c r="M2772" t="s">
        <v>3195</v>
      </c>
      <c r="N2772" t="s">
        <v>3286</v>
      </c>
      <c r="O2772" s="10" t="s">
        <v>3287</v>
      </c>
      <c r="P2772" t="s">
        <v>3288</v>
      </c>
      <c r="Q2772" t="s">
        <v>2865</v>
      </c>
      <c r="R2772" t="s">
        <v>3525</v>
      </c>
      <c r="S2772" t="s">
        <v>2860</v>
      </c>
      <c r="T2772">
        <v>75508</v>
      </c>
      <c r="U2772" t="s">
        <v>2861</v>
      </c>
      <c r="V2772" t="s">
        <v>3289</v>
      </c>
      <c r="W2772" t="s">
        <v>2866</v>
      </c>
      <c r="X2772" t="s">
        <v>2857</v>
      </c>
    </row>
    <row r="2773" spans="1:24" hidden="1" x14ac:dyDescent="0.25">
      <c r="A2773">
        <v>10356</v>
      </c>
      <c r="B2773">
        <v>50</v>
      </c>
      <c r="C2773" s="2">
        <v>50.18</v>
      </c>
      <c r="D2773" s="3">
        <v>9</v>
      </c>
      <c r="E2773" s="4">
        <f>Table1[[#This Row],[PRICEEACH]]*Table1[[#This Row],[QUANTITYORDERED]]</f>
        <v>2509</v>
      </c>
      <c r="F2773" s="1">
        <v>38333</v>
      </c>
      <c r="G2773" s="12" t="s">
        <v>2848</v>
      </c>
      <c r="H2773">
        <v>4</v>
      </c>
      <c r="I2773">
        <v>12</v>
      </c>
      <c r="J2773" s="3">
        <v>2004</v>
      </c>
      <c r="K2773" s="3" t="s">
        <v>3468</v>
      </c>
      <c r="L2773">
        <v>102</v>
      </c>
      <c r="M2773" t="s">
        <v>3170</v>
      </c>
      <c r="N2773" t="s">
        <v>3286</v>
      </c>
      <c r="O2773" s="10" t="s">
        <v>3287</v>
      </c>
      <c r="P2773" t="s">
        <v>3288</v>
      </c>
      <c r="Q2773" t="s">
        <v>2865</v>
      </c>
      <c r="R2773" t="s">
        <v>3525</v>
      </c>
      <c r="S2773" t="s">
        <v>2860</v>
      </c>
      <c r="T2773">
        <v>75508</v>
      </c>
      <c r="U2773" t="s">
        <v>2861</v>
      </c>
      <c r="V2773" t="s">
        <v>3289</v>
      </c>
      <c r="W2773" t="s">
        <v>2866</v>
      </c>
      <c r="X2773" t="s">
        <v>2857</v>
      </c>
    </row>
    <row r="2774" spans="1:24" hidden="1" x14ac:dyDescent="0.25">
      <c r="A2774">
        <v>10356</v>
      </c>
      <c r="B2774">
        <v>26</v>
      </c>
      <c r="C2774" s="2">
        <v>100</v>
      </c>
      <c r="D2774" s="3">
        <v>4</v>
      </c>
      <c r="E2774" s="4">
        <f>Table1[[#This Row],[PRICEEACH]]*Table1[[#This Row],[QUANTITYORDERED]]</f>
        <v>2600</v>
      </c>
      <c r="F2774" s="1">
        <v>38333</v>
      </c>
      <c r="G2774" s="12" t="s">
        <v>2848</v>
      </c>
      <c r="H2774">
        <v>4</v>
      </c>
      <c r="I2774">
        <v>12</v>
      </c>
      <c r="J2774" s="3">
        <v>2004</v>
      </c>
      <c r="K2774" s="3" t="s">
        <v>2849</v>
      </c>
      <c r="L2774">
        <v>81</v>
      </c>
      <c r="M2774" t="s">
        <v>3267</v>
      </c>
      <c r="N2774" t="s">
        <v>3286</v>
      </c>
      <c r="O2774" s="10" t="s">
        <v>3287</v>
      </c>
      <c r="P2774" t="s">
        <v>3288</v>
      </c>
      <c r="Q2774" t="s">
        <v>2865</v>
      </c>
      <c r="R2774" t="s">
        <v>3482</v>
      </c>
      <c r="S2774" t="s">
        <v>2860</v>
      </c>
      <c r="T2774">
        <v>75508</v>
      </c>
      <c r="U2774" t="s">
        <v>2861</v>
      </c>
      <c r="V2774" t="s">
        <v>3289</v>
      </c>
      <c r="W2774" t="s">
        <v>2866</v>
      </c>
      <c r="X2774" t="s">
        <v>2867</v>
      </c>
    </row>
    <row r="2775" spans="1:24" hidden="1" x14ac:dyDescent="0.25">
      <c r="A2775">
        <v>10356</v>
      </c>
      <c r="B2775">
        <v>29</v>
      </c>
      <c r="C2775" s="2">
        <v>100</v>
      </c>
      <c r="D2775" s="3">
        <v>3</v>
      </c>
      <c r="E2775" s="4">
        <f>Table1[[#This Row],[PRICEEACH]]*Table1[[#This Row],[QUANTITYORDERED]]</f>
        <v>2900</v>
      </c>
      <c r="F2775" s="1">
        <v>38333</v>
      </c>
      <c r="G2775" s="12" t="s">
        <v>2848</v>
      </c>
      <c r="H2775">
        <v>4</v>
      </c>
      <c r="I2775">
        <v>12</v>
      </c>
      <c r="J2775" s="3">
        <v>2004</v>
      </c>
      <c r="K2775" s="3" t="s">
        <v>3468</v>
      </c>
      <c r="L2775">
        <v>127</v>
      </c>
      <c r="M2775" t="s">
        <v>3199</v>
      </c>
      <c r="N2775" t="s">
        <v>3286</v>
      </c>
      <c r="O2775" s="10" t="s">
        <v>3287</v>
      </c>
      <c r="P2775" t="s">
        <v>3288</v>
      </c>
      <c r="Q2775" t="s">
        <v>2865</v>
      </c>
      <c r="R2775" t="s">
        <v>3525</v>
      </c>
      <c r="S2775" t="s">
        <v>2860</v>
      </c>
      <c r="T2775">
        <v>75508</v>
      </c>
      <c r="U2775" t="s">
        <v>2861</v>
      </c>
      <c r="V2775" t="s">
        <v>3289</v>
      </c>
      <c r="W2775" t="s">
        <v>2866</v>
      </c>
      <c r="X2775" t="s">
        <v>2867</v>
      </c>
    </row>
    <row r="2776" spans="1:24" hidden="1" x14ac:dyDescent="0.25">
      <c r="A2776">
        <v>10356</v>
      </c>
      <c r="B2776">
        <v>30</v>
      </c>
      <c r="C2776" s="2">
        <v>100</v>
      </c>
      <c r="D2776" s="3">
        <v>1</v>
      </c>
      <c r="E2776" s="4">
        <f>Table1[[#This Row],[PRICEEACH]]*Table1[[#This Row],[QUANTITYORDERED]]</f>
        <v>3000</v>
      </c>
      <c r="F2776" s="1">
        <v>38333</v>
      </c>
      <c r="G2776" s="12" t="s">
        <v>2848</v>
      </c>
      <c r="H2776">
        <v>4</v>
      </c>
      <c r="I2776">
        <v>12</v>
      </c>
      <c r="J2776" s="3">
        <v>2004</v>
      </c>
      <c r="K2776" s="3" t="s">
        <v>3468</v>
      </c>
      <c r="L2776">
        <v>168</v>
      </c>
      <c r="M2776" t="s">
        <v>3203</v>
      </c>
      <c r="N2776" t="s">
        <v>3286</v>
      </c>
      <c r="O2776" s="10" t="s">
        <v>3287</v>
      </c>
      <c r="P2776" t="s">
        <v>3288</v>
      </c>
      <c r="Q2776" t="s">
        <v>2865</v>
      </c>
      <c r="R2776" t="s">
        <v>3525</v>
      </c>
      <c r="S2776" t="s">
        <v>2860</v>
      </c>
      <c r="T2776">
        <v>75508</v>
      </c>
      <c r="U2776" t="s">
        <v>2861</v>
      </c>
      <c r="V2776" t="s">
        <v>3289</v>
      </c>
      <c r="W2776" t="s">
        <v>2866</v>
      </c>
      <c r="X2776" t="s">
        <v>2867</v>
      </c>
    </row>
    <row r="2777" spans="1:24" hidden="1" x14ac:dyDescent="0.25">
      <c r="A2777">
        <v>10356</v>
      </c>
      <c r="B2777">
        <v>43</v>
      </c>
      <c r="C2777" s="2">
        <v>97.6</v>
      </c>
      <c r="D2777" s="3">
        <v>8</v>
      </c>
      <c r="E2777" s="4">
        <f>Table1[[#This Row],[PRICEEACH]]*Table1[[#This Row],[QUANTITYORDERED]]</f>
        <v>4196.8</v>
      </c>
      <c r="F2777" s="1">
        <v>38333</v>
      </c>
      <c r="G2777" s="12" t="s">
        <v>2848</v>
      </c>
      <c r="H2777">
        <v>4</v>
      </c>
      <c r="I2777">
        <v>12</v>
      </c>
      <c r="J2777" s="3">
        <v>2004</v>
      </c>
      <c r="K2777" s="3" t="s">
        <v>3331</v>
      </c>
      <c r="L2777">
        <v>141</v>
      </c>
      <c r="M2777" t="s">
        <v>3163</v>
      </c>
      <c r="N2777" t="s">
        <v>3286</v>
      </c>
      <c r="O2777" s="10" t="s">
        <v>3287</v>
      </c>
      <c r="P2777" t="s">
        <v>3288</v>
      </c>
      <c r="Q2777" t="s">
        <v>2865</v>
      </c>
      <c r="R2777" t="s">
        <v>3525</v>
      </c>
      <c r="S2777" t="s">
        <v>2860</v>
      </c>
      <c r="T2777">
        <v>75508</v>
      </c>
      <c r="U2777" t="s">
        <v>2861</v>
      </c>
      <c r="V2777" t="s">
        <v>3289</v>
      </c>
      <c r="W2777" t="s">
        <v>2866</v>
      </c>
      <c r="X2777" t="s">
        <v>2867</v>
      </c>
    </row>
    <row r="2778" spans="1:24" hidden="1" x14ac:dyDescent="0.25">
      <c r="A2778">
        <v>10356</v>
      </c>
      <c r="B2778">
        <v>48</v>
      </c>
      <c r="C2778" s="2">
        <v>100</v>
      </c>
      <c r="D2778" s="3">
        <v>5</v>
      </c>
      <c r="E2778" s="4">
        <f>Table1[[#This Row],[PRICEEACH]]*Table1[[#This Row],[QUANTITYORDERED]]</f>
        <v>4800</v>
      </c>
      <c r="F2778" s="1">
        <v>38333</v>
      </c>
      <c r="G2778" s="12" t="s">
        <v>2848</v>
      </c>
      <c r="H2778">
        <v>4</v>
      </c>
      <c r="I2778">
        <v>12</v>
      </c>
      <c r="J2778" s="3">
        <v>2004</v>
      </c>
      <c r="K2778" s="3" t="s">
        <v>3468</v>
      </c>
      <c r="L2778">
        <v>33</v>
      </c>
      <c r="M2778" t="s">
        <v>3232</v>
      </c>
      <c r="N2778" t="s">
        <v>3286</v>
      </c>
      <c r="O2778" s="10" t="s">
        <v>3287</v>
      </c>
      <c r="P2778" t="s">
        <v>3288</v>
      </c>
      <c r="Q2778" t="s">
        <v>2865</v>
      </c>
      <c r="R2778" t="s">
        <v>3525</v>
      </c>
      <c r="S2778" t="s">
        <v>2860</v>
      </c>
      <c r="T2778">
        <v>75508</v>
      </c>
      <c r="U2778" t="s">
        <v>2861</v>
      </c>
      <c r="V2778" t="s">
        <v>3289</v>
      </c>
      <c r="W2778" t="s">
        <v>2866</v>
      </c>
      <c r="X2778" t="s">
        <v>2931</v>
      </c>
    </row>
    <row r="2779" spans="1:24" hidden="1" x14ac:dyDescent="0.25">
      <c r="A2779">
        <v>10357</v>
      </c>
      <c r="B2779">
        <v>25</v>
      </c>
      <c r="C2779" s="2">
        <v>100</v>
      </c>
      <c r="D2779" s="3">
        <v>3</v>
      </c>
      <c r="E2779" s="4">
        <f>Table1[[#This Row],[PRICEEACH]]*Table1[[#This Row],[QUANTITYORDERED]]</f>
        <v>2500</v>
      </c>
      <c r="F2779" s="1">
        <v>38333</v>
      </c>
      <c r="G2779" s="12" t="s">
        <v>2848</v>
      </c>
      <c r="H2779">
        <v>4</v>
      </c>
      <c r="I2779">
        <v>12</v>
      </c>
      <c r="J2779" s="3">
        <v>2004</v>
      </c>
      <c r="K2779" s="3" t="s">
        <v>3468</v>
      </c>
      <c r="L2779">
        <v>99</v>
      </c>
      <c r="M2779" t="s">
        <v>3215</v>
      </c>
      <c r="N2779" t="s">
        <v>3361</v>
      </c>
      <c r="O2779" s="10">
        <v>4155551450</v>
      </c>
      <c r="P2779" t="s">
        <v>3362</v>
      </c>
      <c r="Q2779" t="s">
        <v>3363</v>
      </c>
      <c r="R2779" t="s">
        <v>2870</v>
      </c>
      <c r="S2779" t="s">
        <v>2853</v>
      </c>
      <c r="T2779">
        <v>97562</v>
      </c>
      <c r="U2779" t="s">
        <v>2854</v>
      </c>
      <c r="V2779" t="s">
        <v>3010</v>
      </c>
      <c r="W2779" t="s">
        <v>3011</v>
      </c>
      <c r="X2779" t="s">
        <v>2857</v>
      </c>
    </row>
    <row r="2780" spans="1:24" hidden="1" x14ac:dyDescent="0.25">
      <c r="A2780">
        <v>10357</v>
      </c>
      <c r="B2780">
        <v>41</v>
      </c>
      <c r="C2780" s="2">
        <v>61.99</v>
      </c>
      <c r="D2780" s="3">
        <v>7</v>
      </c>
      <c r="E2780" s="4">
        <f>Table1[[#This Row],[PRICEEACH]]*Table1[[#This Row],[QUANTITYORDERED]]</f>
        <v>2541.59</v>
      </c>
      <c r="F2780" s="1">
        <v>38333</v>
      </c>
      <c r="G2780" s="12" t="s">
        <v>2848</v>
      </c>
      <c r="H2780">
        <v>4</v>
      </c>
      <c r="I2780">
        <v>12</v>
      </c>
      <c r="J2780" s="3">
        <v>2004</v>
      </c>
      <c r="K2780" s="3" t="s">
        <v>3454</v>
      </c>
      <c r="L2780">
        <v>60</v>
      </c>
      <c r="M2780" t="s">
        <v>3200</v>
      </c>
      <c r="N2780" t="s">
        <v>3361</v>
      </c>
      <c r="O2780" s="10">
        <v>4155551450</v>
      </c>
      <c r="P2780" t="s">
        <v>3362</v>
      </c>
      <c r="Q2780" t="s">
        <v>3363</v>
      </c>
      <c r="R2780" t="s">
        <v>2870</v>
      </c>
      <c r="S2780" t="s">
        <v>2853</v>
      </c>
      <c r="T2780">
        <v>97562</v>
      </c>
      <c r="U2780" t="s">
        <v>2854</v>
      </c>
      <c r="V2780" t="s">
        <v>3010</v>
      </c>
      <c r="W2780" t="s">
        <v>3011</v>
      </c>
      <c r="X2780" t="s">
        <v>2857</v>
      </c>
    </row>
    <row r="2781" spans="1:24" hidden="1" x14ac:dyDescent="0.25">
      <c r="A2781">
        <v>10357</v>
      </c>
      <c r="B2781">
        <v>28</v>
      </c>
      <c r="C2781" s="2">
        <v>100</v>
      </c>
      <c r="D2781" s="3">
        <v>2</v>
      </c>
      <c r="E2781" s="4">
        <f>Table1[[#This Row],[PRICEEACH]]*Table1[[#This Row],[QUANTITYORDERED]]</f>
        <v>2800</v>
      </c>
      <c r="F2781" s="1">
        <v>38333</v>
      </c>
      <c r="G2781" s="12" t="s">
        <v>2848</v>
      </c>
      <c r="H2781">
        <v>4</v>
      </c>
      <c r="I2781">
        <v>12</v>
      </c>
      <c r="J2781" s="3">
        <v>2004</v>
      </c>
      <c r="K2781" s="3" t="s">
        <v>3454</v>
      </c>
      <c r="L2781">
        <v>121</v>
      </c>
      <c r="M2781" t="s">
        <v>3223</v>
      </c>
      <c r="N2781" t="s">
        <v>3361</v>
      </c>
      <c r="O2781" s="10">
        <v>4155551450</v>
      </c>
      <c r="P2781" t="s">
        <v>3362</v>
      </c>
      <c r="Q2781" t="s">
        <v>3363</v>
      </c>
      <c r="R2781" t="s">
        <v>2870</v>
      </c>
      <c r="S2781" t="s">
        <v>2853</v>
      </c>
      <c r="T2781">
        <v>97562</v>
      </c>
      <c r="U2781" t="s">
        <v>2854</v>
      </c>
      <c r="V2781" t="s">
        <v>3010</v>
      </c>
      <c r="W2781" t="s">
        <v>3011</v>
      </c>
      <c r="X2781" t="s">
        <v>2867</v>
      </c>
    </row>
    <row r="2782" spans="1:24" hidden="1" x14ac:dyDescent="0.25">
      <c r="A2782">
        <v>10357</v>
      </c>
      <c r="B2782">
        <v>32</v>
      </c>
      <c r="C2782" s="2">
        <v>100</v>
      </c>
      <c r="D2782" s="3">
        <v>10</v>
      </c>
      <c r="E2782" s="4">
        <f>Table1[[#This Row],[PRICEEACH]]*Table1[[#This Row],[QUANTITYORDERED]]</f>
        <v>3200</v>
      </c>
      <c r="F2782" s="1">
        <v>38333</v>
      </c>
      <c r="G2782" s="12" t="s">
        <v>2848</v>
      </c>
      <c r="H2782">
        <v>4</v>
      </c>
      <c r="I2782">
        <v>12</v>
      </c>
      <c r="J2782" s="3">
        <v>2004</v>
      </c>
      <c r="K2782" s="3" t="s">
        <v>3331</v>
      </c>
      <c r="L2782">
        <v>214</v>
      </c>
      <c r="M2782" t="s">
        <v>2951</v>
      </c>
      <c r="N2782" t="s">
        <v>3361</v>
      </c>
      <c r="O2782" s="10">
        <v>4155551450</v>
      </c>
      <c r="P2782" t="s">
        <v>3362</v>
      </c>
      <c r="Q2782" t="s">
        <v>3363</v>
      </c>
      <c r="R2782" t="s">
        <v>2870</v>
      </c>
      <c r="S2782" t="s">
        <v>2853</v>
      </c>
      <c r="T2782">
        <v>97562</v>
      </c>
      <c r="U2782" t="s">
        <v>2854</v>
      </c>
      <c r="V2782" t="s">
        <v>3010</v>
      </c>
      <c r="W2782" t="s">
        <v>3011</v>
      </c>
      <c r="X2782" t="s">
        <v>2867</v>
      </c>
    </row>
    <row r="2783" spans="1:24" hidden="1" x14ac:dyDescent="0.25">
      <c r="A2783">
        <v>10357</v>
      </c>
      <c r="B2783">
        <v>49</v>
      </c>
      <c r="C2783" s="2">
        <v>70.58</v>
      </c>
      <c r="D2783" s="3">
        <v>5</v>
      </c>
      <c r="E2783" s="4">
        <f>Table1[[#This Row],[PRICEEACH]]*Table1[[#This Row],[QUANTITYORDERED]]</f>
        <v>3458.42</v>
      </c>
      <c r="F2783" s="1">
        <v>38333</v>
      </c>
      <c r="G2783" s="12" t="s">
        <v>2848</v>
      </c>
      <c r="H2783">
        <v>4</v>
      </c>
      <c r="I2783">
        <v>12</v>
      </c>
      <c r="J2783" s="3">
        <v>2004</v>
      </c>
      <c r="K2783" s="3" t="s">
        <v>3468</v>
      </c>
      <c r="L2783">
        <v>62</v>
      </c>
      <c r="M2783" t="s">
        <v>3206</v>
      </c>
      <c r="N2783" t="s">
        <v>3361</v>
      </c>
      <c r="O2783" s="10">
        <v>4155551450</v>
      </c>
      <c r="P2783" t="s">
        <v>3362</v>
      </c>
      <c r="Q2783" t="s">
        <v>3363</v>
      </c>
      <c r="R2783" t="s">
        <v>2870</v>
      </c>
      <c r="S2783" t="s">
        <v>2853</v>
      </c>
      <c r="T2783">
        <v>97562</v>
      </c>
      <c r="U2783" t="s">
        <v>2854</v>
      </c>
      <c r="V2783" t="s">
        <v>3010</v>
      </c>
      <c r="W2783" t="s">
        <v>3011</v>
      </c>
      <c r="X2783" t="s">
        <v>2867</v>
      </c>
    </row>
    <row r="2784" spans="1:24" hidden="1" x14ac:dyDescent="0.25">
      <c r="A2784">
        <v>10357</v>
      </c>
      <c r="B2784">
        <v>41</v>
      </c>
      <c r="C2784" s="2">
        <v>87.13</v>
      </c>
      <c r="D2784" s="3">
        <v>6</v>
      </c>
      <c r="E2784" s="4">
        <f>Table1[[#This Row],[PRICEEACH]]*Table1[[#This Row],[QUANTITYORDERED]]</f>
        <v>3572.33</v>
      </c>
      <c r="F2784" s="1">
        <v>38333</v>
      </c>
      <c r="G2784" s="12" t="s">
        <v>2848</v>
      </c>
      <c r="H2784">
        <v>4</v>
      </c>
      <c r="I2784">
        <v>12</v>
      </c>
      <c r="J2784" s="3">
        <v>2004</v>
      </c>
      <c r="K2784" s="3" t="s">
        <v>3468</v>
      </c>
      <c r="L2784">
        <v>101</v>
      </c>
      <c r="M2784" t="s">
        <v>3205</v>
      </c>
      <c r="N2784" t="s">
        <v>3361</v>
      </c>
      <c r="O2784" s="10">
        <v>4155551450</v>
      </c>
      <c r="P2784" t="s">
        <v>3362</v>
      </c>
      <c r="Q2784" t="s">
        <v>3363</v>
      </c>
      <c r="R2784" t="s">
        <v>2870</v>
      </c>
      <c r="S2784" t="s">
        <v>2853</v>
      </c>
      <c r="T2784">
        <v>97562</v>
      </c>
      <c r="U2784" t="s">
        <v>2854</v>
      </c>
      <c r="V2784" t="s">
        <v>3010</v>
      </c>
      <c r="W2784" t="s">
        <v>3011</v>
      </c>
      <c r="X2784" t="s">
        <v>2867</v>
      </c>
    </row>
    <row r="2785" spans="1:24" hidden="1" x14ac:dyDescent="0.25">
      <c r="A2785">
        <v>10357</v>
      </c>
      <c r="B2785">
        <v>39</v>
      </c>
      <c r="C2785" s="2">
        <v>98</v>
      </c>
      <c r="D2785" s="3">
        <v>1</v>
      </c>
      <c r="E2785" s="4">
        <f>Table1[[#This Row],[PRICEEACH]]*Table1[[#This Row],[QUANTITYORDERED]]</f>
        <v>3822</v>
      </c>
      <c r="F2785" s="1">
        <v>38333</v>
      </c>
      <c r="G2785" s="12" t="s">
        <v>2848</v>
      </c>
      <c r="H2785">
        <v>4</v>
      </c>
      <c r="I2785">
        <v>12</v>
      </c>
      <c r="J2785" s="3">
        <v>2004</v>
      </c>
      <c r="K2785" s="3" t="s">
        <v>3454</v>
      </c>
      <c r="L2785">
        <v>116</v>
      </c>
      <c r="M2785" t="s">
        <v>3162</v>
      </c>
      <c r="N2785" t="s">
        <v>3361</v>
      </c>
      <c r="O2785" s="10">
        <v>4155551450</v>
      </c>
      <c r="P2785" t="s">
        <v>3362</v>
      </c>
      <c r="Q2785" t="s">
        <v>3363</v>
      </c>
      <c r="R2785" t="s">
        <v>2870</v>
      </c>
      <c r="S2785" t="s">
        <v>2853</v>
      </c>
      <c r="T2785">
        <v>97562</v>
      </c>
      <c r="U2785" t="s">
        <v>2854</v>
      </c>
      <c r="V2785" t="s">
        <v>3010</v>
      </c>
      <c r="W2785" t="s">
        <v>3011</v>
      </c>
      <c r="X2785" t="s">
        <v>2867</v>
      </c>
    </row>
    <row r="2786" spans="1:24" hidden="1" x14ac:dyDescent="0.25">
      <c r="A2786">
        <v>10357</v>
      </c>
      <c r="B2786">
        <v>43</v>
      </c>
      <c r="C2786" s="2">
        <v>100</v>
      </c>
      <c r="D2786" s="3">
        <v>9</v>
      </c>
      <c r="E2786" s="4">
        <f>Table1[[#This Row],[PRICEEACH]]*Table1[[#This Row],[QUANTITYORDERED]]</f>
        <v>4300</v>
      </c>
      <c r="F2786" s="1">
        <v>38333</v>
      </c>
      <c r="G2786" s="12" t="s">
        <v>2848</v>
      </c>
      <c r="H2786">
        <v>4</v>
      </c>
      <c r="I2786">
        <v>12</v>
      </c>
      <c r="J2786" s="3">
        <v>2004</v>
      </c>
      <c r="K2786" s="3" t="s">
        <v>3331</v>
      </c>
      <c r="L2786">
        <v>147</v>
      </c>
      <c r="M2786" t="s">
        <v>3079</v>
      </c>
      <c r="N2786" t="s">
        <v>3361</v>
      </c>
      <c r="O2786" s="10">
        <v>4155551450</v>
      </c>
      <c r="P2786" t="s">
        <v>3362</v>
      </c>
      <c r="Q2786" t="s">
        <v>3363</v>
      </c>
      <c r="R2786" t="s">
        <v>2870</v>
      </c>
      <c r="S2786" t="s">
        <v>2853</v>
      </c>
      <c r="T2786">
        <v>97562</v>
      </c>
      <c r="U2786" t="s">
        <v>2854</v>
      </c>
      <c r="V2786" t="s">
        <v>3010</v>
      </c>
      <c r="W2786" t="s">
        <v>3011</v>
      </c>
      <c r="X2786" t="s">
        <v>2867</v>
      </c>
    </row>
    <row r="2787" spans="1:24" hidden="1" x14ac:dyDescent="0.25">
      <c r="A2787">
        <v>10357</v>
      </c>
      <c r="B2787">
        <v>44</v>
      </c>
      <c r="C2787" s="2">
        <v>100</v>
      </c>
      <c r="D2787" s="3">
        <v>4</v>
      </c>
      <c r="E2787" s="4">
        <f>Table1[[#This Row],[PRICEEACH]]*Table1[[#This Row],[QUANTITYORDERED]]</f>
        <v>4400</v>
      </c>
      <c r="F2787" s="1">
        <v>38333</v>
      </c>
      <c r="G2787" s="12" t="s">
        <v>2848</v>
      </c>
      <c r="H2787">
        <v>4</v>
      </c>
      <c r="I2787">
        <v>12</v>
      </c>
      <c r="J2787" s="3">
        <v>2004</v>
      </c>
      <c r="K2787" s="3" t="s">
        <v>3468</v>
      </c>
      <c r="L2787">
        <v>104</v>
      </c>
      <c r="M2787" t="s">
        <v>3209</v>
      </c>
      <c r="N2787" t="s">
        <v>3361</v>
      </c>
      <c r="O2787" s="10">
        <v>4155551450</v>
      </c>
      <c r="P2787" t="s">
        <v>3362</v>
      </c>
      <c r="Q2787" t="s">
        <v>3363</v>
      </c>
      <c r="R2787" t="s">
        <v>2870</v>
      </c>
      <c r="S2787" t="s">
        <v>2853</v>
      </c>
      <c r="T2787">
        <v>97562</v>
      </c>
      <c r="U2787" t="s">
        <v>2854</v>
      </c>
      <c r="V2787" t="s">
        <v>3010</v>
      </c>
      <c r="W2787" t="s">
        <v>3011</v>
      </c>
      <c r="X2787" t="s">
        <v>2867</v>
      </c>
    </row>
    <row r="2788" spans="1:24" hidden="1" x14ac:dyDescent="0.25">
      <c r="A2788">
        <v>10357</v>
      </c>
      <c r="B2788">
        <v>49</v>
      </c>
      <c r="C2788" s="2">
        <v>100</v>
      </c>
      <c r="D2788" s="3">
        <v>8</v>
      </c>
      <c r="E2788" s="4">
        <f>Table1[[#This Row],[PRICEEACH]]*Table1[[#This Row],[QUANTITYORDERED]]</f>
        <v>4900</v>
      </c>
      <c r="F2788" s="1">
        <v>38333</v>
      </c>
      <c r="G2788" s="12" t="s">
        <v>2848</v>
      </c>
      <c r="H2788">
        <v>4</v>
      </c>
      <c r="I2788">
        <v>12</v>
      </c>
      <c r="J2788" s="3">
        <v>2004</v>
      </c>
      <c r="K2788" s="3" t="s">
        <v>3454</v>
      </c>
      <c r="L2788">
        <v>136</v>
      </c>
      <c r="M2788" t="s">
        <v>3141</v>
      </c>
      <c r="N2788" t="s">
        <v>3361</v>
      </c>
      <c r="O2788" s="10">
        <v>4155551450</v>
      </c>
      <c r="P2788" t="s">
        <v>3362</v>
      </c>
      <c r="Q2788" t="s">
        <v>3363</v>
      </c>
      <c r="R2788" t="s">
        <v>2870</v>
      </c>
      <c r="S2788" t="s">
        <v>2853</v>
      </c>
      <c r="T2788">
        <v>97562</v>
      </c>
      <c r="U2788" t="s">
        <v>2854</v>
      </c>
      <c r="V2788" t="s">
        <v>3010</v>
      </c>
      <c r="W2788" t="s">
        <v>3011</v>
      </c>
      <c r="X2788" t="s">
        <v>2867</v>
      </c>
    </row>
    <row r="2789" spans="1:24" hidden="1" x14ac:dyDescent="0.25">
      <c r="A2789">
        <v>10358</v>
      </c>
      <c r="B2789">
        <v>20</v>
      </c>
      <c r="C2789" s="2">
        <v>36.42</v>
      </c>
      <c r="D2789" s="3">
        <v>11</v>
      </c>
      <c r="E2789" s="4">
        <f>Table1[[#This Row],[PRICEEACH]]*Table1[[#This Row],[QUANTITYORDERED]]</f>
        <v>728.40000000000009</v>
      </c>
      <c r="F2789" s="1">
        <v>38333</v>
      </c>
      <c r="G2789" s="12" t="s">
        <v>2848</v>
      </c>
      <c r="H2789">
        <v>4</v>
      </c>
      <c r="I2789">
        <v>12</v>
      </c>
      <c r="J2789" s="3">
        <v>2004</v>
      </c>
      <c r="K2789" s="3" t="s">
        <v>3454</v>
      </c>
      <c r="L2789">
        <v>122</v>
      </c>
      <c r="M2789" t="s">
        <v>3198</v>
      </c>
      <c r="N2789" t="s">
        <v>3329</v>
      </c>
      <c r="O2789" s="10" t="s">
        <v>3330</v>
      </c>
      <c r="P2789" t="s">
        <v>2946</v>
      </c>
      <c r="Q2789" t="s">
        <v>2947</v>
      </c>
      <c r="R2789" t="s">
        <v>3485</v>
      </c>
      <c r="S2789" t="s">
        <v>2948</v>
      </c>
      <c r="T2789">
        <v>28034</v>
      </c>
      <c r="U2789" t="s">
        <v>2861</v>
      </c>
      <c r="V2789" t="s">
        <v>2949</v>
      </c>
      <c r="W2789" t="s">
        <v>2950</v>
      </c>
      <c r="X2789" t="s">
        <v>2857</v>
      </c>
    </row>
    <row r="2790" spans="1:24" hidden="1" x14ac:dyDescent="0.25">
      <c r="A2790">
        <v>10358</v>
      </c>
      <c r="B2790">
        <v>20</v>
      </c>
      <c r="C2790" s="2">
        <v>100</v>
      </c>
      <c r="D2790" s="3">
        <v>10</v>
      </c>
      <c r="E2790" s="4">
        <f>Table1[[#This Row],[PRICEEACH]]*Table1[[#This Row],[QUANTITYORDERED]]</f>
        <v>2000</v>
      </c>
      <c r="F2790" s="1">
        <v>38333</v>
      </c>
      <c r="G2790" s="12" t="s">
        <v>2848</v>
      </c>
      <c r="H2790">
        <v>4</v>
      </c>
      <c r="I2790">
        <v>12</v>
      </c>
      <c r="J2790" s="3">
        <v>2004</v>
      </c>
      <c r="K2790" s="3" t="s">
        <v>3331</v>
      </c>
      <c r="L2790">
        <v>163</v>
      </c>
      <c r="M2790" t="s">
        <v>3196</v>
      </c>
      <c r="N2790" t="s">
        <v>3329</v>
      </c>
      <c r="O2790" s="10" t="s">
        <v>3330</v>
      </c>
      <c r="P2790" t="s">
        <v>2946</v>
      </c>
      <c r="Q2790" t="s">
        <v>2947</v>
      </c>
      <c r="R2790" t="s">
        <v>3485</v>
      </c>
      <c r="S2790" t="s">
        <v>2948</v>
      </c>
      <c r="T2790">
        <v>28034</v>
      </c>
      <c r="U2790" t="s">
        <v>2861</v>
      </c>
      <c r="V2790" t="s">
        <v>2949</v>
      </c>
      <c r="W2790" t="s">
        <v>2950</v>
      </c>
      <c r="X2790" t="s">
        <v>2857</v>
      </c>
    </row>
    <row r="2791" spans="1:24" hidden="1" x14ac:dyDescent="0.25">
      <c r="A2791">
        <v>10358</v>
      </c>
      <c r="B2791">
        <v>25</v>
      </c>
      <c r="C2791" s="2">
        <v>100</v>
      </c>
      <c r="D2791" s="3">
        <v>13</v>
      </c>
      <c r="E2791" s="4">
        <f>Table1[[#This Row],[PRICEEACH]]*Table1[[#This Row],[QUANTITYORDERED]]</f>
        <v>2500</v>
      </c>
      <c r="F2791" s="1">
        <v>38333</v>
      </c>
      <c r="G2791" s="12" t="s">
        <v>2848</v>
      </c>
      <c r="H2791">
        <v>4</v>
      </c>
      <c r="I2791">
        <v>12</v>
      </c>
      <c r="J2791" s="3">
        <v>2004</v>
      </c>
      <c r="K2791" s="3" t="s">
        <v>3331</v>
      </c>
      <c r="L2791">
        <v>143</v>
      </c>
      <c r="M2791" t="s">
        <v>3220</v>
      </c>
      <c r="N2791" t="s">
        <v>3329</v>
      </c>
      <c r="O2791" s="10" t="s">
        <v>3330</v>
      </c>
      <c r="P2791" t="s">
        <v>2946</v>
      </c>
      <c r="Q2791" t="s">
        <v>2947</v>
      </c>
      <c r="R2791" t="s">
        <v>3485</v>
      </c>
      <c r="S2791" t="s">
        <v>2948</v>
      </c>
      <c r="T2791">
        <v>28034</v>
      </c>
      <c r="U2791" t="s">
        <v>2861</v>
      </c>
      <c r="V2791" t="s">
        <v>2949</v>
      </c>
      <c r="W2791" t="s">
        <v>2950</v>
      </c>
      <c r="X2791" t="s">
        <v>2857</v>
      </c>
    </row>
    <row r="2792" spans="1:24" hidden="1" x14ac:dyDescent="0.25">
      <c r="A2792">
        <v>10358</v>
      </c>
      <c r="B2792">
        <v>44</v>
      </c>
      <c r="C2792" s="2">
        <v>60.76</v>
      </c>
      <c r="D2792" s="3">
        <v>14</v>
      </c>
      <c r="E2792" s="4">
        <f>Table1[[#This Row],[PRICEEACH]]*Table1[[#This Row],[QUANTITYORDERED]]</f>
        <v>2673.44</v>
      </c>
      <c r="F2792" s="1">
        <v>38333</v>
      </c>
      <c r="G2792" s="12" t="s">
        <v>2848</v>
      </c>
      <c r="H2792">
        <v>4</v>
      </c>
      <c r="I2792">
        <v>12</v>
      </c>
      <c r="J2792" s="3">
        <v>2004</v>
      </c>
      <c r="K2792" s="3" t="s">
        <v>3331</v>
      </c>
      <c r="L2792">
        <v>57</v>
      </c>
      <c r="M2792" t="s">
        <v>3228</v>
      </c>
      <c r="N2792" t="s">
        <v>3329</v>
      </c>
      <c r="O2792" s="10" t="s">
        <v>3330</v>
      </c>
      <c r="P2792" t="s">
        <v>2946</v>
      </c>
      <c r="Q2792" t="s">
        <v>2947</v>
      </c>
      <c r="R2792" t="s">
        <v>3485</v>
      </c>
      <c r="S2792" t="s">
        <v>2948</v>
      </c>
      <c r="T2792">
        <v>28034</v>
      </c>
      <c r="U2792" t="s">
        <v>2861</v>
      </c>
      <c r="V2792" t="s">
        <v>2949</v>
      </c>
      <c r="W2792" t="s">
        <v>2950</v>
      </c>
      <c r="X2792" t="s">
        <v>2857</v>
      </c>
    </row>
    <row r="2793" spans="1:24" hidden="1" x14ac:dyDescent="0.25">
      <c r="A2793">
        <v>10358</v>
      </c>
      <c r="B2793">
        <v>42</v>
      </c>
      <c r="C2793" s="2">
        <v>64.16</v>
      </c>
      <c r="D2793" s="3">
        <v>9</v>
      </c>
      <c r="E2793" s="4">
        <f>Table1[[#This Row],[PRICEEACH]]*Table1[[#This Row],[QUANTITYORDERED]]</f>
        <v>2694.72</v>
      </c>
      <c r="F2793" s="1">
        <v>38333</v>
      </c>
      <c r="G2793" s="12" t="s">
        <v>2848</v>
      </c>
      <c r="H2793">
        <v>4</v>
      </c>
      <c r="I2793">
        <v>12</v>
      </c>
      <c r="J2793" s="3">
        <v>2004</v>
      </c>
      <c r="K2793" s="3" t="s">
        <v>3454</v>
      </c>
      <c r="L2793">
        <v>118</v>
      </c>
      <c r="M2793" t="s">
        <v>3150</v>
      </c>
      <c r="N2793" t="s">
        <v>3329</v>
      </c>
      <c r="O2793" s="10" t="s">
        <v>3330</v>
      </c>
      <c r="P2793" t="s">
        <v>2946</v>
      </c>
      <c r="Q2793" t="s">
        <v>2947</v>
      </c>
      <c r="R2793" t="s">
        <v>3485</v>
      </c>
      <c r="S2793" t="s">
        <v>2948</v>
      </c>
      <c r="T2793">
        <v>28034</v>
      </c>
      <c r="U2793" t="s">
        <v>2861</v>
      </c>
      <c r="V2793" t="s">
        <v>2949</v>
      </c>
      <c r="W2793" t="s">
        <v>2950</v>
      </c>
      <c r="X2793" t="s">
        <v>2857</v>
      </c>
    </row>
    <row r="2794" spans="1:24" hidden="1" x14ac:dyDescent="0.25">
      <c r="A2794">
        <v>10358</v>
      </c>
      <c r="B2794">
        <v>27</v>
      </c>
      <c r="C2794" s="2">
        <v>100</v>
      </c>
      <c r="D2794" s="3">
        <v>3</v>
      </c>
      <c r="E2794" s="4">
        <f>Table1[[#This Row],[PRICEEACH]]*Table1[[#This Row],[QUANTITYORDERED]]</f>
        <v>2700</v>
      </c>
      <c r="F2794" s="1">
        <v>38333</v>
      </c>
      <c r="G2794" s="12" t="s">
        <v>2848</v>
      </c>
      <c r="H2794">
        <v>4</v>
      </c>
      <c r="I2794">
        <v>12</v>
      </c>
      <c r="J2794" s="3">
        <v>2004</v>
      </c>
      <c r="K2794" s="3" t="s">
        <v>3331</v>
      </c>
      <c r="L2794">
        <v>101</v>
      </c>
      <c r="M2794" t="s">
        <v>3274</v>
      </c>
      <c r="N2794" t="s">
        <v>3329</v>
      </c>
      <c r="O2794" s="10" t="s">
        <v>3330</v>
      </c>
      <c r="P2794" t="s">
        <v>2946</v>
      </c>
      <c r="Q2794" t="s">
        <v>2947</v>
      </c>
      <c r="R2794" t="s">
        <v>3485</v>
      </c>
      <c r="S2794" t="s">
        <v>2948</v>
      </c>
      <c r="T2794">
        <v>28034</v>
      </c>
      <c r="U2794" t="s">
        <v>2861</v>
      </c>
      <c r="V2794" t="s">
        <v>2949</v>
      </c>
      <c r="W2794" t="s">
        <v>2950</v>
      </c>
      <c r="X2794" t="s">
        <v>2867</v>
      </c>
    </row>
    <row r="2795" spans="1:24" hidden="1" x14ac:dyDescent="0.25">
      <c r="A2795">
        <v>10358</v>
      </c>
      <c r="B2795">
        <v>49</v>
      </c>
      <c r="C2795" s="2">
        <v>55.34</v>
      </c>
      <c r="D2795" s="3">
        <v>5</v>
      </c>
      <c r="E2795" s="4">
        <f>Table1[[#This Row],[PRICEEACH]]*Table1[[#This Row],[QUANTITYORDERED]]</f>
        <v>2711.6600000000003</v>
      </c>
      <c r="F2795" s="1">
        <v>38333</v>
      </c>
      <c r="G2795" s="12" t="s">
        <v>2848</v>
      </c>
      <c r="H2795">
        <v>4</v>
      </c>
      <c r="I2795">
        <v>12</v>
      </c>
      <c r="J2795" s="3">
        <v>2004</v>
      </c>
      <c r="K2795" s="3" t="s">
        <v>3331</v>
      </c>
      <c r="L2795">
        <v>151</v>
      </c>
      <c r="M2795" t="s">
        <v>3145</v>
      </c>
      <c r="N2795" t="s">
        <v>3329</v>
      </c>
      <c r="O2795" s="10" t="s">
        <v>3330</v>
      </c>
      <c r="P2795" t="s">
        <v>2946</v>
      </c>
      <c r="Q2795" t="s">
        <v>2947</v>
      </c>
      <c r="R2795" t="s">
        <v>3485</v>
      </c>
      <c r="S2795" t="s">
        <v>2948</v>
      </c>
      <c r="T2795">
        <v>28034</v>
      </c>
      <c r="U2795" t="s">
        <v>2861</v>
      </c>
      <c r="V2795" t="s">
        <v>2949</v>
      </c>
      <c r="W2795" t="s">
        <v>2950</v>
      </c>
      <c r="X2795" t="s">
        <v>2857</v>
      </c>
    </row>
    <row r="2796" spans="1:24" hidden="1" x14ac:dyDescent="0.25">
      <c r="A2796">
        <v>10358</v>
      </c>
      <c r="B2796">
        <v>36</v>
      </c>
      <c r="C2796" s="2">
        <v>82.94</v>
      </c>
      <c r="D2796" s="3">
        <v>4</v>
      </c>
      <c r="E2796" s="4">
        <f>Table1[[#This Row],[PRICEEACH]]*Table1[[#This Row],[QUANTITYORDERED]]</f>
        <v>2985.84</v>
      </c>
      <c r="F2796" s="1">
        <v>38333</v>
      </c>
      <c r="G2796" s="12" t="s">
        <v>2848</v>
      </c>
      <c r="H2796">
        <v>4</v>
      </c>
      <c r="I2796">
        <v>12</v>
      </c>
      <c r="J2796" s="3">
        <v>2004</v>
      </c>
      <c r="K2796" s="3" t="s">
        <v>3331</v>
      </c>
      <c r="L2796">
        <v>35</v>
      </c>
      <c r="M2796" t="s">
        <v>3239</v>
      </c>
      <c r="N2796" t="s">
        <v>3329</v>
      </c>
      <c r="O2796" s="10" t="s">
        <v>3330</v>
      </c>
      <c r="P2796" t="s">
        <v>2946</v>
      </c>
      <c r="Q2796" t="s">
        <v>2947</v>
      </c>
      <c r="R2796" t="s">
        <v>3485</v>
      </c>
      <c r="S2796" t="s">
        <v>2948</v>
      </c>
      <c r="T2796">
        <v>28034</v>
      </c>
      <c r="U2796" t="s">
        <v>2861</v>
      </c>
      <c r="V2796" t="s">
        <v>2949</v>
      </c>
      <c r="W2796" t="s">
        <v>2950</v>
      </c>
      <c r="X2796" t="s">
        <v>2857</v>
      </c>
    </row>
    <row r="2797" spans="1:24" hidden="1" x14ac:dyDescent="0.25">
      <c r="A2797">
        <v>10358</v>
      </c>
      <c r="B2797">
        <v>32</v>
      </c>
      <c r="C2797" s="2">
        <v>93.49</v>
      </c>
      <c r="D2797" s="3">
        <v>12</v>
      </c>
      <c r="E2797" s="4">
        <f>Table1[[#This Row],[PRICEEACH]]*Table1[[#This Row],[QUANTITYORDERED]]</f>
        <v>2991.68</v>
      </c>
      <c r="F2797" s="1">
        <v>38333</v>
      </c>
      <c r="G2797" s="12" t="s">
        <v>2848</v>
      </c>
      <c r="H2797">
        <v>4</v>
      </c>
      <c r="I2797">
        <v>12</v>
      </c>
      <c r="J2797" s="3">
        <v>2004</v>
      </c>
      <c r="K2797" s="3" t="s">
        <v>3331</v>
      </c>
      <c r="L2797">
        <v>169</v>
      </c>
      <c r="M2797" t="s">
        <v>3211</v>
      </c>
      <c r="N2797" t="s">
        <v>3329</v>
      </c>
      <c r="O2797" s="10" t="s">
        <v>3330</v>
      </c>
      <c r="P2797" t="s">
        <v>2946</v>
      </c>
      <c r="Q2797" t="s">
        <v>2947</v>
      </c>
      <c r="R2797" t="s">
        <v>3485</v>
      </c>
      <c r="S2797" t="s">
        <v>2948</v>
      </c>
      <c r="T2797">
        <v>28034</v>
      </c>
      <c r="U2797" t="s">
        <v>2861</v>
      </c>
      <c r="V2797" t="s">
        <v>2949</v>
      </c>
      <c r="W2797" t="s">
        <v>2950</v>
      </c>
      <c r="X2797" t="s">
        <v>2857</v>
      </c>
    </row>
    <row r="2798" spans="1:24" hidden="1" x14ac:dyDescent="0.25">
      <c r="A2798">
        <v>10358</v>
      </c>
      <c r="B2798">
        <v>30</v>
      </c>
      <c r="C2798" s="2">
        <v>100</v>
      </c>
      <c r="D2798" s="3">
        <v>8</v>
      </c>
      <c r="E2798" s="4">
        <f>Table1[[#This Row],[PRICEEACH]]*Table1[[#This Row],[QUANTITYORDERED]]</f>
        <v>3000</v>
      </c>
      <c r="F2798" s="1">
        <v>38333</v>
      </c>
      <c r="G2798" s="12" t="s">
        <v>2848</v>
      </c>
      <c r="H2798">
        <v>4</v>
      </c>
      <c r="I2798">
        <v>12</v>
      </c>
      <c r="J2798" s="3">
        <v>2004</v>
      </c>
      <c r="K2798" s="3" t="s">
        <v>3468</v>
      </c>
      <c r="L2798">
        <v>50</v>
      </c>
      <c r="M2798" t="s">
        <v>3224</v>
      </c>
      <c r="N2798" t="s">
        <v>3329</v>
      </c>
      <c r="O2798" s="10" t="s">
        <v>3330</v>
      </c>
      <c r="P2798" t="s">
        <v>2946</v>
      </c>
      <c r="Q2798" t="s">
        <v>2947</v>
      </c>
      <c r="R2798" t="s">
        <v>3485</v>
      </c>
      <c r="S2798" t="s">
        <v>2948</v>
      </c>
      <c r="T2798">
        <v>28034</v>
      </c>
      <c r="U2798" t="s">
        <v>2861</v>
      </c>
      <c r="V2798" t="s">
        <v>2949</v>
      </c>
      <c r="W2798" t="s">
        <v>2950</v>
      </c>
      <c r="X2798" t="s">
        <v>2867</v>
      </c>
    </row>
    <row r="2799" spans="1:24" hidden="1" x14ac:dyDescent="0.25">
      <c r="A2799">
        <v>10358</v>
      </c>
      <c r="B2799">
        <v>36</v>
      </c>
      <c r="C2799" s="2">
        <v>100</v>
      </c>
      <c r="D2799" s="3">
        <v>2</v>
      </c>
      <c r="E2799" s="4">
        <f>Table1[[#This Row],[PRICEEACH]]*Table1[[#This Row],[QUANTITYORDERED]]</f>
        <v>3600</v>
      </c>
      <c r="F2799" s="1">
        <v>38333</v>
      </c>
      <c r="G2799" s="12" t="s">
        <v>2848</v>
      </c>
      <c r="H2799">
        <v>4</v>
      </c>
      <c r="I2799">
        <v>12</v>
      </c>
      <c r="J2799" s="3">
        <v>2004</v>
      </c>
      <c r="K2799" s="3" t="s">
        <v>3454</v>
      </c>
      <c r="L2799">
        <v>64</v>
      </c>
      <c r="M2799" t="s">
        <v>3261</v>
      </c>
      <c r="N2799" t="s">
        <v>3329</v>
      </c>
      <c r="O2799" s="10" t="s">
        <v>3330</v>
      </c>
      <c r="P2799" t="s">
        <v>2946</v>
      </c>
      <c r="Q2799" t="s">
        <v>2947</v>
      </c>
      <c r="R2799" t="s">
        <v>3485</v>
      </c>
      <c r="S2799" t="s">
        <v>2948</v>
      </c>
      <c r="T2799">
        <v>28034</v>
      </c>
      <c r="U2799" t="s">
        <v>2861</v>
      </c>
      <c r="V2799" t="s">
        <v>2949</v>
      </c>
      <c r="W2799" t="s">
        <v>2950</v>
      </c>
      <c r="X2799" t="s">
        <v>2867</v>
      </c>
    </row>
    <row r="2800" spans="1:24" hidden="1" x14ac:dyDescent="0.25">
      <c r="A2800">
        <v>10358</v>
      </c>
      <c r="B2800">
        <v>41</v>
      </c>
      <c r="C2800" s="2">
        <v>100</v>
      </c>
      <c r="D2800" s="3">
        <v>7</v>
      </c>
      <c r="E2800" s="4">
        <f>Table1[[#This Row],[PRICEEACH]]*Table1[[#This Row],[QUANTITYORDERED]]</f>
        <v>4100</v>
      </c>
      <c r="F2800" s="1">
        <v>38333</v>
      </c>
      <c r="G2800" s="12" t="s">
        <v>2848</v>
      </c>
      <c r="H2800">
        <v>4</v>
      </c>
      <c r="I2800">
        <v>12</v>
      </c>
      <c r="J2800" s="3">
        <v>2004</v>
      </c>
      <c r="K2800" s="3" t="s">
        <v>3454</v>
      </c>
      <c r="L2800">
        <v>127</v>
      </c>
      <c r="M2800" t="s">
        <v>3236</v>
      </c>
      <c r="N2800" t="s">
        <v>3329</v>
      </c>
      <c r="O2800" s="10" t="s">
        <v>3330</v>
      </c>
      <c r="P2800" t="s">
        <v>2946</v>
      </c>
      <c r="Q2800" t="s">
        <v>2947</v>
      </c>
      <c r="R2800" t="s">
        <v>3485</v>
      </c>
      <c r="S2800" t="s">
        <v>2948</v>
      </c>
      <c r="T2800">
        <v>28034</v>
      </c>
      <c r="U2800" t="s">
        <v>2861</v>
      </c>
      <c r="V2800" t="s">
        <v>2949</v>
      </c>
      <c r="W2800" t="s">
        <v>2950</v>
      </c>
      <c r="X2800" t="s">
        <v>2867</v>
      </c>
    </row>
    <row r="2801" spans="1:24" hidden="1" x14ac:dyDescent="0.25">
      <c r="A2801">
        <v>10358</v>
      </c>
      <c r="B2801">
        <v>41</v>
      </c>
      <c r="C2801" s="2">
        <v>100</v>
      </c>
      <c r="D2801" s="3">
        <v>6</v>
      </c>
      <c r="E2801" s="4">
        <f>Table1[[#This Row],[PRICEEACH]]*Table1[[#This Row],[QUANTITYORDERED]]</f>
        <v>4100</v>
      </c>
      <c r="F2801" s="1">
        <v>38333</v>
      </c>
      <c r="G2801" s="12" t="s">
        <v>2848</v>
      </c>
      <c r="H2801">
        <v>4</v>
      </c>
      <c r="I2801">
        <v>12</v>
      </c>
      <c r="J2801" s="3">
        <v>2004</v>
      </c>
      <c r="K2801" s="3" t="s">
        <v>3468</v>
      </c>
      <c r="L2801">
        <v>97</v>
      </c>
      <c r="M2801" t="s">
        <v>3253</v>
      </c>
      <c r="N2801" t="s">
        <v>3329</v>
      </c>
      <c r="O2801" s="10" t="s">
        <v>3330</v>
      </c>
      <c r="P2801" t="s">
        <v>2946</v>
      </c>
      <c r="Q2801" t="s">
        <v>2947</v>
      </c>
      <c r="R2801" t="s">
        <v>3485</v>
      </c>
      <c r="S2801" t="s">
        <v>2948</v>
      </c>
      <c r="T2801">
        <v>28034</v>
      </c>
      <c r="U2801" t="s">
        <v>2861</v>
      </c>
      <c r="V2801" t="s">
        <v>2949</v>
      </c>
      <c r="W2801" t="s">
        <v>2950</v>
      </c>
      <c r="X2801" t="s">
        <v>2867</v>
      </c>
    </row>
    <row r="2802" spans="1:24" hidden="1" x14ac:dyDescent="0.25">
      <c r="A2802">
        <v>10358</v>
      </c>
      <c r="B2802">
        <v>41</v>
      </c>
      <c r="C2802" s="2">
        <v>100</v>
      </c>
      <c r="D2802" s="3">
        <v>1</v>
      </c>
      <c r="E2802" s="4">
        <f>Table1[[#This Row],[PRICEEACH]]*Table1[[#This Row],[QUANTITYORDERED]]</f>
        <v>4100</v>
      </c>
      <c r="F2802" s="1">
        <v>38333</v>
      </c>
      <c r="G2802" s="12" t="s">
        <v>2848</v>
      </c>
      <c r="H2802">
        <v>4</v>
      </c>
      <c r="I2802">
        <v>12</v>
      </c>
      <c r="J2802" s="3">
        <v>2004</v>
      </c>
      <c r="K2802" s="3" t="s">
        <v>3454</v>
      </c>
      <c r="L2802">
        <v>96</v>
      </c>
      <c r="M2802" t="s">
        <v>3256</v>
      </c>
      <c r="N2802" t="s">
        <v>3329</v>
      </c>
      <c r="O2802" s="10" t="s">
        <v>3330</v>
      </c>
      <c r="P2802" t="s">
        <v>2946</v>
      </c>
      <c r="Q2802" t="s">
        <v>2947</v>
      </c>
      <c r="R2802" t="s">
        <v>3485</v>
      </c>
      <c r="S2802" t="s">
        <v>2948</v>
      </c>
      <c r="T2802">
        <v>28034</v>
      </c>
      <c r="U2802" t="s">
        <v>2861</v>
      </c>
      <c r="V2802" t="s">
        <v>2949</v>
      </c>
      <c r="W2802" t="s">
        <v>2950</v>
      </c>
      <c r="X2802" t="s">
        <v>2867</v>
      </c>
    </row>
    <row r="2803" spans="1:24" hidden="1" x14ac:dyDescent="0.25">
      <c r="A2803">
        <v>10359</v>
      </c>
      <c r="B2803">
        <v>25</v>
      </c>
      <c r="C2803" s="2">
        <v>64.930000000000007</v>
      </c>
      <c r="D2803" s="3">
        <v>4</v>
      </c>
      <c r="E2803" s="4">
        <f>Table1[[#This Row],[PRICEEACH]]*Table1[[#This Row],[QUANTITYORDERED]]</f>
        <v>1623.2500000000002</v>
      </c>
      <c r="F2803" s="1">
        <v>38333</v>
      </c>
      <c r="G2803" s="12" t="s">
        <v>2848</v>
      </c>
      <c r="H2803">
        <v>4</v>
      </c>
      <c r="I2803">
        <v>12</v>
      </c>
      <c r="J2803" s="3">
        <v>2004</v>
      </c>
      <c r="K2803" s="3" t="s">
        <v>3212</v>
      </c>
      <c r="L2803">
        <v>58</v>
      </c>
      <c r="M2803" t="s">
        <v>3266</v>
      </c>
      <c r="N2803" t="s">
        <v>3284</v>
      </c>
      <c r="O2803" s="10" t="s">
        <v>2859</v>
      </c>
      <c r="P2803" t="s">
        <v>3285</v>
      </c>
      <c r="Q2803" t="s">
        <v>2858</v>
      </c>
      <c r="R2803" t="s">
        <v>3504</v>
      </c>
      <c r="S2803" t="s">
        <v>2860</v>
      </c>
      <c r="T2803">
        <v>51100</v>
      </c>
      <c r="U2803" t="s">
        <v>2861</v>
      </c>
      <c r="V2803" t="s">
        <v>2862</v>
      </c>
      <c r="W2803" t="s">
        <v>2863</v>
      </c>
      <c r="X2803" t="s">
        <v>2857</v>
      </c>
    </row>
    <row r="2804" spans="1:24" hidden="1" x14ac:dyDescent="0.25">
      <c r="A2804">
        <v>10359</v>
      </c>
      <c r="B2804">
        <v>22</v>
      </c>
      <c r="C2804" s="2">
        <v>100</v>
      </c>
      <c r="D2804" s="3">
        <v>7</v>
      </c>
      <c r="E2804" s="4">
        <f>Table1[[#This Row],[PRICEEACH]]*Table1[[#This Row],[QUANTITYORDERED]]</f>
        <v>2200</v>
      </c>
      <c r="F2804" s="1">
        <v>38333</v>
      </c>
      <c r="G2804" s="12" t="s">
        <v>2848</v>
      </c>
      <c r="H2804">
        <v>4</v>
      </c>
      <c r="I2804">
        <v>12</v>
      </c>
      <c r="J2804" s="3">
        <v>2004</v>
      </c>
      <c r="K2804" s="3" t="s">
        <v>3331</v>
      </c>
      <c r="L2804">
        <v>118</v>
      </c>
      <c r="M2804" t="s">
        <v>3252</v>
      </c>
      <c r="N2804" t="s">
        <v>3284</v>
      </c>
      <c r="O2804" s="10" t="s">
        <v>2859</v>
      </c>
      <c r="P2804" t="s">
        <v>3285</v>
      </c>
      <c r="Q2804" t="s">
        <v>2858</v>
      </c>
      <c r="R2804" t="s">
        <v>3504</v>
      </c>
      <c r="S2804" t="s">
        <v>2860</v>
      </c>
      <c r="T2804">
        <v>51100</v>
      </c>
      <c r="U2804" t="s">
        <v>2861</v>
      </c>
      <c r="V2804" t="s">
        <v>2862</v>
      </c>
      <c r="W2804" t="s">
        <v>2863</v>
      </c>
      <c r="X2804" t="s">
        <v>2857</v>
      </c>
    </row>
    <row r="2805" spans="1:24" hidden="1" x14ac:dyDescent="0.25">
      <c r="A2805">
        <v>10359</v>
      </c>
      <c r="B2805">
        <v>22</v>
      </c>
      <c r="C2805" s="2">
        <v>100</v>
      </c>
      <c r="D2805" s="3">
        <v>1</v>
      </c>
      <c r="E2805" s="4">
        <f>Table1[[#This Row],[PRICEEACH]]*Table1[[#This Row],[QUANTITYORDERED]]</f>
        <v>2200</v>
      </c>
      <c r="F2805" s="1">
        <v>38333</v>
      </c>
      <c r="G2805" s="12" t="s">
        <v>2848</v>
      </c>
      <c r="H2805">
        <v>4</v>
      </c>
      <c r="I2805">
        <v>12</v>
      </c>
      <c r="J2805" s="3">
        <v>2004</v>
      </c>
      <c r="K2805" s="3" t="s">
        <v>3212</v>
      </c>
      <c r="L2805">
        <v>62</v>
      </c>
      <c r="M2805" t="s">
        <v>3260</v>
      </c>
      <c r="N2805" t="s">
        <v>3284</v>
      </c>
      <c r="O2805" s="10" t="s">
        <v>2859</v>
      </c>
      <c r="P2805" t="s">
        <v>3285</v>
      </c>
      <c r="Q2805" t="s">
        <v>2858</v>
      </c>
      <c r="R2805" t="s">
        <v>3504</v>
      </c>
      <c r="S2805" t="s">
        <v>2860</v>
      </c>
      <c r="T2805">
        <v>51100</v>
      </c>
      <c r="U2805" t="s">
        <v>2861</v>
      </c>
      <c r="V2805" t="s">
        <v>2862</v>
      </c>
      <c r="W2805" t="s">
        <v>2863</v>
      </c>
      <c r="X2805" t="s">
        <v>2867</v>
      </c>
    </row>
    <row r="2806" spans="1:24" hidden="1" x14ac:dyDescent="0.25">
      <c r="A2806">
        <v>10359</v>
      </c>
      <c r="B2806">
        <v>48</v>
      </c>
      <c r="C2806" s="2">
        <v>54.68</v>
      </c>
      <c r="D2806" s="3">
        <v>6</v>
      </c>
      <c r="E2806" s="4">
        <f>Table1[[#This Row],[PRICEEACH]]*Table1[[#This Row],[QUANTITYORDERED]]</f>
        <v>2624.64</v>
      </c>
      <c r="F2806" s="1">
        <v>38333</v>
      </c>
      <c r="G2806" s="12" t="s">
        <v>2848</v>
      </c>
      <c r="H2806">
        <v>4</v>
      </c>
      <c r="I2806">
        <v>12</v>
      </c>
      <c r="J2806" s="3">
        <v>2004</v>
      </c>
      <c r="K2806" s="3" t="s">
        <v>3331</v>
      </c>
      <c r="L2806">
        <v>136</v>
      </c>
      <c r="M2806" t="s">
        <v>3035</v>
      </c>
      <c r="N2806" t="s">
        <v>3284</v>
      </c>
      <c r="O2806" s="10" t="s">
        <v>2859</v>
      </c>
      <c r="P2806" t="s">
        <v>3285</v>
      </c>
      <c r="Q2806" t="s">
        <v>2858</v>
      </c>
      <c r="R2806" t="s">
        <v>3504</v>
      </c>
      <c r="S2806" t="s">
        <v>2860</v>
      </c>
      <c r="T2806">
        <v>51100</v>
      </c>
      <c r="U2806" t="s">
        <v>2861</v>
      </c>
      <c r="V2806" t="s">
        <v>2862</v>
      </c>
      <c r="W2806" t="s">
        <v>2863</v>
      </c>
      <c r="X2806" t="s">
        <v>2857</v>
      </c>
    </row>
    <row r="2807" spans="1:24" hidden="1" x14ac:dyDescent="0.25">
      <c r="A2807">
        <v>10359</v>
      </c>
      <c r="B2807">
        <v>49</v>
      </c>
      <c r="C2807" s="2">
        <v>62.09</v>
      </c>
      <c r="D2807" s="3">
        <v>5</v>
      </c>
      <c r="E2807" s="4">
        <f>Table1[[#This Row],[PRICEEACH]]*Table1[[#This Row],[QUANTITYORDERED]]</f>
        <v>3042.4100000000003</v>
      </c>
      <c r="F2807" s="1">
        <v>38333</v>
      </c>
      <c r="G2807" s="12" t="s">
        <v>2848</v>
      </c>
      <c r="H2807">
        <v>4</v>
      </c>
      <c r="I2807">
        <v>12</v>
      </c>
      <c r="J2807" s="3">
        <v>2004</v>
      </c>
      <c r="K2807" s="3" t="s">
        <v>3331</v>
      </c>
      <c r="L2807">
        <v>173</v>
      </c>
      <c r="M2807" t="s">
        <v>3148</v>
      </c>
      <c r="N2807" t="s">
        <v>3284</v>
      </c>
      <c r="O2807" s="10" t="s">
        <v>2859</v>
      </c>
      <c r="P2807" t="s">
        <v>3285</v>
      </c>
      <c r="Q2807" t="s">
        <v>2858</v>
      </c>
      <c r="R2807" t="s">
        <v>3504</v>
      </c>
      <c r="S2807" t="s">
        <v>2860</v>
      </c>
      <c r="T2807">
        <v>51100</v>
      </c>
      <c r="U2807" t="s">
        <v>2861</v>
      </c>
      <c r="V2807" t="s">
        <v>2862</v>
      </c>
      <c r="W2807" t="s">
        <v>2863</v>
      </c>
      <c r="X2807" t="s">
        <v>2867</v>
      </c>
    </row>
    <row r="2808" spans="1:24" hidden="1" x14ac:dyDescent="0.25">
      <c r="A2808">
        <v>10359</v>
      </c>
      <c r="B2808">
        <v>36</v>
      </c>
      <c r="C2808" s="2">
        <v>100</v>
      </c>
      <c r="D2808" s="3">
        <v>3</v>
      </c>
      <c r="E2808" s="4">
        <f>Table1[[#This Row],[PRICEEACH]]*Table1[[#This Row],[QUANTITYORDERED]]</f>
        <v>3600</v>
      </c>
      <c r="F2808" s="1">
        <v>38333</v>
      </c>
      <c r="G2808" s="12" t="s">
        <v>2848</v>
      </c>
      <c r="H2808">
        <v>4</v>
      </c>
      <c r="I2808">
        <v>12</v>
      </c>
      <c r="J2808" s="3">
        <v>2004</v>
      </c>
      <c r="K2808" s="3" t="s">
        <v>3454</v>
      </c>
      <c r="L2808">
        <v>54</v>
      </c>
      <c r="M2808" t="s">
        <v>3259</v>
      </c>
      <c r="N2808" t="s">
        <v>3284</v>
      </c>
      <c r="O2808" s="10" t="s">
        <v>2859</v>
      </c>
      <c r="P2808" t="s">
        <v>3285</v>
      </c>
      <c r="Q2808" t="s">
        <v>2858</v>
      </c>
      <c r="R2808" t="s">
        <v>3504</v>
      </c>
      <c r="S2808" t="s">
        <v>2860</v>
      </c>
      <c r="T2808">
        <v>51100</v>
      </c>
      <c r="U2808" t="s">
        <v>2861</v>
      </c>
      <c r="V2808" t="s">
        <v>2862</v>
      </c>
      <c r="W2808" t="s">
        <v>2863</v>
      </c>
      <c r="X2808" t="s">
        <v>2867</v>
      </c>
    </row>
    <row r="2809" spans="1:24" hidden="1" x14ac:dyDescent="0.25">
      <c r="A2809">
        <v>10359</v>
      </c>
      <c r="B2809">
        <v>42</v>
      </c>
      <c r="C2809" s="2">
        <v>100</v>
      </c>
      <c r="D2809" s="3">
        <v>8</v>
      </c>
      <c r="E2809" s="4">
        <f>Table1[[#This Row],[PRICEEACH]]*Table1[[#This Row],[QUANTITYORDERED]]</f>
        <v>4200</v>
      </c>
      <c r="F2809" s="1">
        <v>38333</v>
      </c>
      <c r="G2809" s="12" t="s">
        <v>2848</v>
      </c>
      <c r="H2809">
        <v>4</v>
      </c>
      <c r="I2809">
        <v>12</v>
      </c>
      <c r="J2809" s="3">
        <v>2004</v>
      </c>
      <c r="K2809" s="3" t="s">
        <v>3331</v>
      </c>
      <c r="L2809">
        <v>207</v>
      </c>
      <c r="M2809" t="s">
        <v>3125</v>
      </c>
      <c r="N2809" t="s">
        <v>3284</v>
      </c>
      <c r="O2809" s="10" t="s">
        <v>2859</v>
      </c>
      <c r="P2809" t="s">
        <v>3285</v>
      </c>
      <c r="Q2809" t="s">
        <v>2858</v>
      </c>
      <c r="R2809" t="s">
        <v>3504</v>
      </c>
      <c r="S2809" t="s">
        <v>2860</v>
      </c>
      <c r="T2809">
        <v>51100</v>
      </c>
      <c r="U2809" t="s">
        <v>2861</v>
      </c>
      <c r="V2809" t="s">
        <v>2862</v>
      </c>
      <c r="W2809" t="s">
        <v>2863</v>
      </c>
      <c r="X2809" t="s">
        <v>2867</v>
      </c>
    </row>
    <row r="2810" spans="1:24" hidden="1" x14ac:dyDescent="0.25">
      <c r="A2810">
        <v>10359</v>
      </c>
      <c r="B2810">
        <v>46</v>
      </c>
      <c r="C2810" s="2">
        <v>100</v>
      </c>
      <c r="D2810" s="3">
        <v>2</v>
      </c>
      <c r="E2810" s="4">
        <f>Table1[[#This Row],[PRICEEACH]]*Table1[[#This Row],[QUANTITYORDERED]]</f>
        <v>4600</v>
      </c>
      <c r="F2810" s="1">
        <v>38333</v>
      </c>
      <c r="G2810" s="12" t="s">
        <v>2848</v>
      </c>
      <c r="H2810">
        <v>4</v>
      </c>
      <c r="I2810">
        <v>12</v>
      </c>
      <c r="J2810" s="3">
        <v>2004</v>
      </c>
      <c r="K2810" s="3" t="s">
        <v>3454</v>
      </c>
      <c r="L2810">
        <v>115</v>
      </c>
      <c r="M2810" t="s">
        <v>3265</v>
      </c>
      <c r="N2810" t="s">
        <v>3284</v>
      </c>
      <c r="O2810" s="10" t="s">
        <v>2859</v>
      </c>
      <c r="P2810" t="s">
        <v>3285</v>
      </c>
      <c r="Q2810" t="s">
        <v>2858</v>
      </c>
      <c r="R2810" t="s">
        <v>3504</v>
      </c>
      <c r="S2810" t="s">
        <v>2860</v>
      </c>
      <c r="T2810">
        <v>51100</v>
      </c>
      <c r="U2810" t="s">
        <v>2861</v>
      </c>
      <c r="V2810" t="s">
        <v>2862</v>
      </c>
      <c r="W2810" t="s">
        <v>2863</v>
      </c>
      <c r="X2810" t="s">
        <v>2867</v>
      </c>
    </row>
    <row r="2811" spans="1:24" hidden="1" x14ac:dyDescent="0.25">
      <c r="A2811">
        <v>10361</v>
      </c>
      <c r="B2811">
        <v>24</v>
      </c>
      <c r="C2811" s="2">
        <v>45.39</v>
      </c>
      <c r="D2811" s="3">
        <v>14</v>
      </c>
      <c r="E2811" s="4">
        <f>Table1[[#This Row],[PRICEEACH]]*Table1[[#This Row],[QUANTITYORDERED]]</f>
        <v>1089.3600000000001</v>
      </c>
      <c r="F2811" s="1">
        <v>38333</v>
      </c>
      <c r="G2811" s="12" t="s">
        <v>2848</v>
      </c>
      <c r="H2811">
        <v>4</v>
      </c>
      <c r="I2811">
        <v>12</v>
      </c>
      <c r="J2811" s="3">
        <v>2004</v>
      </c>
      <c r="K2811" s="3" t="s">
        <v>3207</v>
      </c>
      <c r="L2811">
        <v>90</v>
      </c>
      <c r="M2811" t="s">
        <v>3271</v>
      </c>
      <c r="N2811" t="s">
        <v>3322</v>
      </c>
      <c r="O2811" s="10" t="s">
        <v>3323</v>
      </c>
      <c r="P2811" t="s">
        <v>2932</v>
      </c>
      <c r="Q2811" t="s">
        <v>2933</v>
      </c>
      <c r="R2811" t="s">
        <v>2934</v>
      </c>
      <c r="S2811" t="s">
        <v>2894</v>
      </c>
      <c r="T2811">
        <v>2067</v>
      </c>
      <c r="U2811" t="s">
        <v>2895</v>
      </c>
      <c r="V2811" t="s">
        <v>2935</v>
      </c>
      <c r="W2811" t="s">
        <v>2936</v>
      </c>
      <c r="X2811" t="s">
        <v>2857</v>
      </c>
    </row>
    <row r="2812" spans="1:24" hidden="1" x14ac:dyDescent="0.25">
      <c r="A2812">
        <v>10361</v>
      </c>
      <c r="B2812">
        <v>20</v>
      </c>
      <c r="C2812" s="2">
        <v>60.54</v>
      </c>
      <c r="D2812" s="3">
        <v>4</v>
      </c>
      <c r="E2812" s="4">
        <f>Table1[[#This Row],[PRICEEACH]]*Table1[[#This Row],[QUANTITYORDERED]]</f>
        <v>1210.8</v>
      </c>
      <c r="F2812" s="1">
        <v>38333</v>
      </c>
      <c r="G2812" s="12" t="s">
        <v>2848</v>
      </c>
      <c r="H2812">
        <v>4</v>
      </c>
      <c r="I2812">
        <v>12</v>
      </c>
      <c r="J2812" s="3">
        <v>2004</v>
      </c>
      <c r="K2812" s="3" t="s">
        <v>3181</v>
      </c>
      <c r="L2812">
        <v>91</v>
      </c>
      <c r="M2812" t="s">
        <v>3269</v>
      </c>
      <c r="N2812" t="s">
        <v>3322</v>
      </c>
      <c r="O2812" s="10" t="s">
        <v>3323</v>
      </c>
      <c r="P2812" t="s">
        <v>2932</v>
      </c>
      <c r="Q2812" t="s">
        <v>2933</v>
      </c>
      <c r="R2812" t="s">
        <v>2934</v>
      </c>
      <c r="S2812" t="s">
        <v>2894</v>
      </c>
      <c r="T2812">
        <v>2067</v>
      </c>
      <c r="U2812" t="s">
        <v>2895</v>
      </c>
      <c r="V2812" t="s">
        <v>2935</v>
      </c>
      <c r="W2812" t="s">
        <v>2936</v>
      </c>
      <c r="X2812" t="s">
        <v>2857</v>
      </c>
    </row>
    <row r="2813" spans="1:24" hidden="1" x14ac:dyDescent="0.25">
      <c r="A2813">
        <v>10361</v>
      </c>
      <c r="B2813">
        <v>26</v>
      </c>
      <c r="C2813" s="2">
        <v>51.15</v>
      </c>
      <c r="D2813" s="3">
        <v>8</v>
      </c>
      <c r="E2813" s="4">
        <f>Table1[[#This Row],[PRICEEACH]]*Table1[[#This Row],[QUANTITYORDERED]]</f>
        <v>1329.8999999999999</v>
      </c>
      <c r="F2813" s="1">
        <v>38333</v>
      </c>
      <c r="G2813" s="12" t="s">
        <v>2848</v>
      </c>
      <c r="H2813">
        <v>4</v>
      </c>
      <c r="I2813">
        <v>12</v>
      </c>
      <c r="J2813" s="3">
        <v>2004</v>
      </c>
      <c r="K2813" s="3" t="s">
        <v>2849</v>
      </c>
      <c r="L2813">
        <v>118</v>
      </c>
      <c r="M2813" t="s">
        <v>3023</v>
      </c>
      <c r="N2813" t="s">
        <v>3322</v>
      </c>
      <c r="O2813" s="10" t="s">
        <v>3323</v>
      </c>
      <c r="P2813" t="s">
        <v>2932</v>
      </c>
      <c r="Q2813" t="s">
        <v>2933</v>
      </c>
      <c r="R2813" t="s">
        <v>2934</v>
      </c>
      <c r="S2813" t="s">
        <v>2894</v>
      </c>
      <c r="T2813">
        <v>2067</v>
      </c>
      <c r="U2813" t="s">
        <v>2895</v>
      </c>
      <c r="V2813" t="s">
        <v>2935</v>
      </c>
      <c r="W2813" t="s">
        <v>2936</v>
      </c>
      <c r="X2813" t="s">
        <v>2857</v>
      </c>
    </row>
    <row r="2814" spans="1:24" hidden="1" x14ac:dyDescent="0.25">
      <c r="A2814">
        <v>10361</v>
      </c>
      <c r="B2814">
        <v>20</v>
      </c>
      <c r="C2814" s="2">
        <v>72.55</v>
      </c>
      <c r="D2814" s="3">
        <v>13</v>
      </c>
      <c r="E2814" s="4">
        <f>Table1[[#This Row],[PRICEEACH]]*Table1[[#This Row],[QUANTITYORDERED]]</f>
        <v>1451</v>
      </c>
      <c r="F2814" s="1">
        <v>38333</v>
      </c>
      <c r="G2814" s="12" t="s">
        <v>2848</v>
      </c>
      <c r="H2814">
        <v>4</v>
      </c>
      <c r="I2814">
        <v>12</v>
      </c>
      <c r="J2814" s="3">
        <v>2004</v>
      </c>
      <c r="K2814" s="3" t="s">
        <v>2849</v>
      </c>
      <c r="L2814">
        <v>95</v>
      </c>
      <c r="M2814" t="s">
        <v>2850</v>
      </c>
      <c r="N2814" t="s">
        <v>3322</v>
      </c>
      <c r="O2814" s="10" t="s">
        <v>3323</v>
      </c>
      <c r="P2814" t="s">
        <v>2932</v>
      </c>
      <c r="Q2814" t="s">
        <v>2933</v>
      </c>
      <c r="R2814" t="s">
        <v>2934</v>
      </c>
      <c r="S2814" t="s">
        <v>2894</v>
      </c>
      <c r="T2814">
        <v>2067</v>
      </c>
      <c r="U2814" t="s">
        <v>2895</v>
      </c>
      <c r="V2814" t="s">
        <v>2935</v>
      </c>
      <c r="W2814" t="s">
        <v>2936</v>
      </c>
      <c r="X2814" t="s">
        <v>2857</v>
      </c>
    </row>
    <row r="2815" spans="1:24" hidden="1" x14ac:dyDescent="0.25">
      <c r="A2815">
        <v>10361</v>
      </c>
      <c r="B2815">
        <v>25</v>
      </c>
      <c r="C2815" s="2">
        <v>62.46</v>
      </c>
      <c r="D2815" s="3">
        <v>1</v>
      </c>
      <c r="E2815" s="4">
        <f>Table1[[#This Row],[PRICEEACH]]*Table1[[#This Row],[QUANTITYORDERED]]</f>
        <v>1561.5</v>
      </c>
      <c r="F2815" s="1">
        <v>38333</v>
      </c>
      <c r="G2815" s="12" t="s">
        <v>2848</v>
      </c>
      <c r="H2815">
        <v>4</v>
      </c>
      <c r="I2815">
        <v>12</v>
      </c>
      <c r="J2815" s="3">
        <v>2004</v>
      </c>
      <c r="K2815" s="3" t="s">
        <v>3181</v>
      </c>
      <c r="L2815">
        <v>72</v>
      </c>
      <c r="M2815" t="s">
        <v>3254</v>
      </c>
      <c r="N2815" t="s">
        <v>3322</v>
      </c>
      <c r="O2815" s="10" t="s">
        <v>3323</v>
      </c>
      <c r="P2815" t="s">
        <v>2932</v>
      </c>
      <c r="Q2815" t="s">
        <v>2933</v>
      </c>
      <c r="R2815" t="s">
        <v>2934</v>
      </c>
      <c r="S2815" t="s">
        <v>2894</v>
      </c>
      <c r="T2815">
        <v>2067</v>
      </c>
      <c r="U2815" t="s">
        <v>2895</v>
      </c>
      <c r="V2815" t="s">
        <v>2935</v>
      </c>
      <c r="W2815" t="s">
        <v>2936</v>
      </c>
      <c r="X2815" t="s">
        <v>2857</v>
      </c>
    </row>
    <row r="2816" spans="1:24" hidden="1" x14ac:dyDescent="0.25">
      <c r="A2816">
        <v>10361</v>
      </c>
      <c r="B2816">
        <v>23</v>
      </c>
      <c r="C2816" s="2">
        <v>95.2</v>
      </c>
      <c r="D2816" s="3">
        <v>12</v>
      </c>
      <c r="E2816" s="4">
        <f>Table1[[#This Row],[PRICEEACH]]*Table1[[#This Row],[QUANTITYORDERED]]</f>
        <v>2189.6</v>
      </c>
      <c r="F2816" s="1">
        <v>38333</v>
      </c>
      <c r="G2816" s="12" t="s">
        <v>2848</v>
      </c>
      <c r="H2816">
        <v>4</v>
      </c>
      <c r="I2816">
        <v>12</v>
      </c>
      <c r="J2816" s="3">
        <v>2004</v>
      </c>
      <c r="K2816" s="3" t="s">
        <v>3181</v>
      </c>
      <c r="L2816">
        <v>49</v>
      </c>
      <c r="M2816" t="s">
        <v>3280</v>
      </c>
      <c r="N2816" t="s">
        <v>3322</v>
      </c>
      <c r="O2816" s="10" t="s">
        <v>3323</v>
      </c>
      <c r="P2816" t="s">
        <v>2932</v>
      </c>
      <c r="Q2816" t="s">
        <v>2933</v>
      </c>
      <c r="R2816" t="s">
        <v>2934</v>
      </c>
      <c r="S2816" t="s">
        <v>2894</v>
      </c>
      <c r="T2816">
        <v>2067</v>
      </c>
      <c r="U2816" t="s">
        <v>2895</v>
      </c>
      <c r="V2816" t="s">
        <v>2935</v>
      </c>
      <c r="W2816" t="s">
        <v>2936</v>
      </c>
      <c r="X2816" t="s">
        <v>2857</v>
      </c>
    </row>
    <row r="2817" spans="1:24" hidden="1" x14ac:dyDescent="0.25">
      <c r="A2817">
        <v>10361</v>
      </c>
      <c r="B2817">
        <v>26</v>
      </c>
      <c r="C2817" s="2">
        <v>100</v>
      </c>
      <c r="D2817" s="3">
        <v>7</v>
      </c>
      <c r="E2817" s="4">
        <f>Table1[[#This Row],[PRICEEACH]]*Table1[[#This Row],[QUANTITYORDERED]]</f>
        <v>2600</v>
      </c>
      <c r="F2817" s="1">
        <v>38333</v>
      </c>
      <c r="G2817" s="12" t="s">
        <v>2848</v>
      </c>
      <c r="H2817">
        <v>4</v>
      </c>
      <c r="I2817">
        <v>12</v>
      </c>
      <c r="J2817" s="3">
        <v>2004</v>
      </c>
      <c r="K2817" s="3" t="s">
        <v>3181</v>
      </c>
      <c r="L2817">
        <v>68</v>
      </c>
      <c r="M2817" t="s">
        <v>3250</v>
      </c>
      <c r="N2817" t="s">
        <v>3322</v>
      </c>
      <c r="O2817" s="10" t="s">
        <v>3323</v>
      </c>
      <c r="P2817" t="s">
        <v>2932</v>
      </c>
      <c r="Q2817" t="s">
        <v>2933</v>
      </c>
      <c r="R2817" t="s">
        <v>2934</v>
      </c>
      <c r="S2817" t="s">
        <v>2894</v>
      </c>
      <c r="T2817">
        <v>2067</v>
      </c>
      <c r="U2817" t="s">
        <v>2895</v>
      </c>
      <c r="V2817" t="s">
        <v>2935</v>
      </c>
      <c r="W2817" t="s">
        <v>2936</v>
      </c>
      <c r="X2817" t="s">
        <v>2867</v>
      </c>
    </row>
    <row r="2818" spans="1:24" hidden="1" x14ac:dyDescent="0.25">
      <c r="A2818">
        <v>10361</v>
      </c>
      <c r="B2818">
        <v>26</v>
      </c>
      <c r="C2818" s="2">
        <v>100</v>
      </c>
      <c r="D2818" s="3">
        <v>9</v>
      </c>
      <c r="E2818" s="4">
        <f>Table1[[#This Row],[PRICEEACH]]*Table1[[#This Row],[QUANTITYORDERED]]</f>
        <v>2600</v>
      </c>
      <c r="F2818" s="1">
        <v>38333</v>
      </c>
      <c r="G2818" s="12" t="s">
        <v>2848</v>
      </c>
      <c r="H2818">
        <v>4</v>
      </c>
      <c r="I2818">
        <v>12</v>
      </c>
      <c r="J2818" s="3">
        <v>2004</v>
      </c>
      <c r="K2818" s="3" t="s">
        <v>3181</v>
      </c>
      <c r="L2818">
        <v>99</v>
      </c>
      <c r="M2818" t="s">
        <v>3272</v>
      </c>
      <c r="N2818" t="s">
        <v>3322</v>
      </c>
      <c r="O2818" s="10" t="s">
        <v>3323</v>
      </c>
      <c r="P2818" t="s">
        <v>2932</v>
      </c>
      <c r="Q2818" t="s">
        <v>2933</v>
      </c>
      <c r="R2818" t="s">
        <v>2934</v>
      </c>
      <c r="S2818" t="s">
        <v>2894</v>
      </c>
      <c r="T2818">
        <v>2067</v>
      </c>
      <c r="U2818" t="s">
        <v>2895</v>
      </c>
      <c r="V2818" t="s">
        <v>2935</v>
      </c>
      <c r="W2818" t="s">
        <v>2936</v>
      </c>
      <c r="X2818" t="s">
        <v>2857</v>
      </c>
    </row>
    <row r="2819" spans="1:24" hidden="1" x14ac:dyDescent="0.25">
      <c r="A2819">
        <v>10361</v>
      </c>
      <c r="B2819">
        <v>33</v>
      </c>
      <c r="C2819" s="2">
        <v>82.59</v>
      </c>
      <c r="D2819" s="3">
        <v>3</v>
      </c>
      <c r="E2819" s="4">
        <f>Table1[[#This Row],[PRICEEACH]]*Table1[[#This Row],[QUANTITYORDERED]]</f>
        <v>2725.4700000000003</v>
      </c>
      <c r="F2819" s="1">
        <v>38333</v>
      </c>
      <c r="G2819" s="12" t="s">
        <v>2848</v>
      </c>
      <c r="H2819">
        <v>4</v>
      </c>
      <c r="I2819">
        <v>12</v>
      </c>
      <c r="J2819" s="3">
        <v>2004</v>
      </c>
      <c r="K2819" s="3" t="s">
        <v>3468</v>
      </c>
      <c r="L2819">
        <v>43</v>
      </c>
      <c r="M2819" t="s">
        <v>3264</v>
      </c>
      <c r="N2819" t="s">
        <v>3322</v>
      </c>
      <c r="O2819" s="10" t="s">
        <v>3323</v>
      </c>
      <c r="P2819" t="s">
        <v>2932</v>
      </c>
      <c r="Q2819" t="s">
        <v>2933</v>
      </c>
      <c r="R2819" t="s">
        <v>2934</v>
      </c>
      <c r="S2819" t="s">
        <v>2894</v>
      </c>
      <c r="T2819">
        <v>2067</v>
      </c>
      <c r="U2819" t="s">
        <v>2895</v>
      </c>
      <c r="V2819" t="s">
        <v>2935</v>
      </c>
      <c r="W2819" t="s">
        <v>2936</v>
      </c>
      <c r="X2819" t="s">
        <v>2857</v>
      </c>
    </row>
    <row r="2820" spans="1:24" hidden="1" x14ac:dyDescent="0.25">
      <c r="A2820">
        <v>10361</v>
      </c>
      <c r="B2820">
        <v>44</v>
      </c>
      <c r="C2820" s="2">
        <v>72.42</v>
      </c>
      <c r="D2820" s="3">
        <v>5</v>
      </c>
      <c r="E2820" s="4">
        <f>Table1[[#This Row],[PRICEEACH]]*Table1[[#This Row],[QUANTITYORDERED]]</f>
        <v>3186.48</v>
      </c>
      <c r="F2820" s="1">
        <v>38333</v>
      </c>
      <c r="G2820" s="12" t="s">
        <v>2848</v>
      </c>
      <c r="H2820">
        <v>4</v>
      </c>
      <c r="I2820">
        <v>12</v>
      </c>
      <c r="J2820" s="3">
        <v>2004</v>
      </c>
      <c r="K2820" s="3" t="s">
        <v>3181</v>
      </c>
      <c r="L2820">
        <v>118</v>
      </c>
      <c r="M2820" t="s">
        <v>3275</v>
      </c>
      <c r="N2820" t="s">
        <v>3322</v>
      </c>
      <c r="O2820" s="10" t="s">
        <v>3323</v>
      </c>
      <c r="P2820" t="s">
        <v>2932</v>
      </c>
      <c r="Q2820" t="s">
        <v>2933</v>
      </c>
      <c r="R2820" t="s">
        <v>2934</v>
      </c>
      <c r="S2820" t="s">
        <v>2894</v>
      </c>
      <c r="T2820">
        <v>2067</v>
      </c>
      <c r="U2820" t="s">
        <v>2895</v>
      </c>
      <c r="V2820" t="s">
        <v>2935</v>
      </c>
      <c r="W2820" t="s">
        <v>2936</v>
      </c>
      <c r="X2820" t="s">
        <v>2867</v>
      </c>
    </row>
    <row r="2821" spans="1:24" hidden="1" x14ac:dyDescent="0.25">
      <c r="A2821">
        <v>10361</v>
      </c>
      <c r="B2821">
        <v>34</v>
      </c>
      <c r="C2821" s="2">
        <v>100</v>
      </c>
      <c r="D2821" s="3">
        <v>6</v>
      </c>
      <c r="E2821" s="4">
        <f>Table1[[#This Row],[PRICEEACH]]*Table1[[#This Row],[QUANTITYORDERED]]</f>
        <v>3400</v>
      </c>
      <c r="F2821" s="1">
        <v>38333</v>
      </c>
      <c r="G2821" s="12" t="s">
        <v>2848</v>
      </c>
      <c r="H2821">
        <v>4</v>
      </c>
      <c r="I2821">
        <v>12</v>
      </c>
      <c r="J2821" s="3">
        <v>2004</v>
      </c>
      <c r="K2821" s="3" t="s">
        <v>3468</v>
      </c>
      <c r="L2821">
        <v>65</v>
      </c>
      <c r="M2821" t="s">
        <v>3246</v>
      </c>
      <c r="N2821" t="s">
        <v>3322</v>
      </c>
      <c r="O2821" s="10" t="s">
        <v>3323</v>
      </c>
      <c r="P2821" t="s">
        <v>2932</v>
      </c>
      <c r="Q2821" t="s">
        <v>2933</v>
      </c>
      <c r="R2821" t="s">
        <v>2934</v>
      </c>
      <c r="S2821" t="s">
        <v>2894</v>
      </c>
      <c r="T2821">
        <v>2067</v>
      </c>
      <c r="U2821" t="s">
        <v>2895</v>
      </c>
      <c r="V2821" t="s">
        <v>2935</v>
      </c>
      <c r="W2821" t="s">
        <v>2936</v>
      </c>
      <c r="X2821" t="s">
        <v>2867</v>
      </c>
    </row>
    <row r="2822" spans="1:24" hidden="1" x14ac:dyDescent="0.25">
      <c r="A2822">
        <v>10361</v>
      </c>
      <c r="B2822">
        <v>35</v>
      </c>
      <c r="C2822" s="2">
        <v>100</v>
      </c>
      <c r="D2822" s="3">
        <v>11</v>
      </c>
      <c r="E2822" s="4">
        <f>Table1[[#This Row],[PRICEEACH]]*Table1[[#This Row],[QUANTITYORDERED]]</f>
        <v>3500</v>
      </c>
      <c r="F2822" s="1">
        <v>38333</v>
      </c>
      <c r="G2822" s="12" t="s">
        <v>2848</v>
      </c>
      <c r="H2822">
        <v>4</v>
      </c>
      <c r="I2822">
        <v>12</v>
      </c>
      <c r="J2822" s="3">
        <v>2004</v>
      </c>
      <c r="K2822" s="3" t="s">
        <v>3181</v>
      </c>
      <c r="L2822">
        <v>74</v>
      </c>
      <c r="M2822" t="s">
        <v>3279</v>
      </c>
      <c r="N2822" t="s">
        <v>3322</v>
      </c>
      <c r="O2822" s="10" t="s">
        <v>3323</v>
      </c>
      <c r="P2822" t="s">
        <v>2932</v>
      </c>
      <c r="Q2822" t="s">
        <v>2933</v>
      </c>
      <c r="R2822" t="s">
        <v>2934</v>
      </c>
      <c r="S2822" t="s">
        <v>2894</v>
      </c>
      <c r="T2822">
        <v>2067</v>
      </c>
      <c r="U2822" t="s">
        <v>2895</v>
      </c>
      <c r="V2822" t="s">
        <v>2935</v>
      </c>
      <c r="W2822" t="s">
        <v>2936</v>
      </c>
      <c r="X2822" t="s">
        <v>2867</v>
      </c>
    </row>
    <row r="2823" spans="1:24" hidden="1" x14ac:dyDescent="0.25">
      <c r="A2823">
        <v>10361</v>
      </c>
      <c r="B2823">
        <v>49</v>
      </c>
      <c r="C2823" s="2">
        <v>72.33</v>
      </c>
      <c r="D2823" s="3">
        <v>2</v>
      </c>
      <c r="E2823" s="4">
        <f>Table1[[#This Row],[PRICEEACH]]*Table1[[#This Row],[QUANTITYORDERED]]</f>
        <v>3544.17</v>
      </c>
      <c r="F2823" s="1">
        <v>38333</v>
      </c>
      <c r="G2823" s="12" t="s">
        <v>2848</v>
      </c>
      <c r="H2823">
        <v>4</v>
      </c>
      <c r="I2823">
        <v>12</v>
      </c>
      <c r="J2823" s="3">
        <v>2004</v>
      </c>
      <c r="K2823" s="3" t="s">
        <v>3468</v>
      </c>
      <c r="L2823">
        <v>68</v>
      </c>
      <c r="M2823" t="s">
        <v>3262</v>
      </c>
      <c r="N2823" t="s">
        <v>3322</v>
      </c>
      <c r="O2823" s="10" t="s">
        <v>3323</v>
      </c>
      <c r="P2823" t="s">
        <v>2932</v>
      </c>
      <c r="Q2823" t="s">
        <v>2933</v>
      </c>
      <c r="R2823" t="s">
        <v>2934</v>
      </c>
      <c r="S2823" t="s">
        <v>2894</v>
      </c>
      <c r="T2823">
        <v>2067</v>
      </c>
      <c r="U2823" t="s">
        <v>2895</v>
      </c>
      <c r="V2823" t="s">
        <v>2935</v>
      </c>
      <c r="W2823" t="s">
        <v>2936</v>
      </c>
      <c r="X2823" t="s">
        <v>2867</v>
      </c>
    </row>
    <row r="2824" spans="1:24" hidden="1" x14ac:dyDescent="0.25">
      <c r="A2824">
        <v>10361</v>
      </c>
      <c r="B2824">
        <v>44</v>
      </c>
      <c r="C2824" s="2">
        <v>100</v>
      </c>
      <c r="D2824" s="3">
        <v>10</v>
      </c>
      <c r="E2824" s="4">
        <f>Table1[[#This Row],[PRICEEACH]]*Table1[[#This Row],[QUANTITYORDERED]]</f>
        <v>4400</v>
      </c>
      <c r="F2824" s="1">
        <v>38333</v>
      </c>
      <c r="G2824" s="12" t="s">
        <v>2848</v>
      </c>
      <c r="H2824">
        <v>4</v>
      </c>
      <c r="I2824">
        <v>12</v>
      </c>
      <c r="J2824" s="3">
        <v>2004</v>
      </c>
      <c r="K2824" s="3" t="s">
        <v>3181</v>
      </c>
      <c r="L2824">
        <v>80</v>
      </c>
      <c r="M2824" t="s">
        <v>3276</v>
      </c>
      <c r="N2824" t="s">
        <v>3322</v>
      </c>
      <c r="O2824" s="10" t="s">
        <v>3323</v>
      </c>
      <c r="P2824" t="s">
        <v>2932</v>
      </c>
      <c r="Q2824" t="s">
        <v>2933</v>
      </c>
      <c r="R2824" t="s">
        <v>2934</v>
      </c>
      <c r="S2824" t="s">
        <v>2894</v>
      </c>
      <c r="T2824">
        <v>2067</v>
      </c>
      <c r="U2824" t="s">
        <v>2895</v>
      </c>
      <c r="V2824" t="s">
        <v>2935</v>
      </c>
      <c r="W2824" t="s">
        <v>2936</v>
      </c>
      <c r="X2824" t="s">
        <v>2867</v>
      </c>
    </row>
    <row r="2825" spans="1:24" x14ac:dyDescent="0.25">
      <c r="A2825" t="s">
        <v>3540</v>
      </c>
      <c r="B2825">
        <f>SUBTOTAL(109,Table1[QUANTITYORDERED])</f>
        <v>2971</v>
      </c>
      <c r="C2825" s="41"/>
      <c r="E2825" s="41">
        <f>SUBTOTAL(109,Table1[SALES])</f>
        <v>252654.50999999998</v>
      </c>
      <c r="G2825" s="3">
        <f>SUBTOTAL(103,Table1[STATUS])</f>
        <v>87</v>
      </c>
      <c r="X2825">
        <f>SUBTOTAL(103,Table1[DEALSIZE])</f>
        <v>87</v>
      </c>
    </row>
  </sheetData>
  <sheetProtection sheet="1" scenarios="1" insertHyperlinks="0" sort="0" autoFilter="0"/>
  <dataConsolidate/>
  <phoneticPr fontId="29" type="noConversion"/>
  <conditionalFormatting sqref="G2:G4">
    <cfRule type="cellIs" dxfId="0" priority="1" operator="equal">
      <formula>$E$19</formula>
    </cfRule>
  </conditionalFormatting>
  <conditionalFormatting sqref="H241">
    <cfRule type="colorScale" priority="2">
      <colorScale>
        <cfvo type="min"/>
        <cfvo type="max"/>
        <color rgb="FFFF7128"/>
        <color rgb="FFFFEF9C"/>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3F666-B670-4AB1-93C6-11D2A08E29B0}">
  <sheetPr>
    <tabColor theme="0"/>
  </sheetPr>
  <dimension ref="B1:U2831"/>
  <sheetViews>
    <sheetView zoomScale="85" zoomScaleNormal="85" workbookViewId="0">
      <selection activeCell="L36" sqref="L36"/>
    </sheetView>
  </sheetViews>
  <sheetFormatPr defaultRowHeight="15" x14ac:dyDescent="0.25"/>
  <cols>
    <col min="1" max="1" width="22.140625" customWidth="1"/>
    <col min="2" max="2" width="28.7109375" customWidth="1"/>
    <col min="3" max="3" width="22.42578125" customWidth="1"/>
    <col min="4" max="4" width="22.28515625" customWidth="1"/>
    <col min="5" max="5" width="28.28515625" customWidth="1"/>
    <col min="6" max="6" width="24.140625" customWidth="1"/>
    <col min="7" max="7" width="26.28515625" customWidth="1"/>
    <col min="8" max="8" width="21.7109375" customWidth="1"/>
    <col min="9" max="9" width="20.85546875" customWidth="1"/>
    <col min="11" max="11" width="16.140625" customWidth="1"/>
    <col min="12" max="12" width="15.5703125" customWidth="1"/>
    <col min="13" max="13" width="26.5703125" customWidth="1"/>
    <col min="14" max="14" width="20" customWidth="1"/>
    <col min="15" max="15" width="11.5703125" customWidth="1"/>
    <col min="16" max="16" width="13" customWidth="1"/>
    <col min="17" max="17" width="13.140625" customWidth="1"/>
    <col min="18" max="18" width="12.7109375" customWidth="1"/>
    <col min="19" max="19" width="12.7109375" style="7" customWidth="1"/>
  </cols>
  <sheetData>
    <row r="1" spans="2:21" ht="50.25" customHeight="1" x14ac:dyDescent="0.25">
      <c r="B1" s="92" t="s">
        <v>3536</v>
      </c>
      <c r="C1" s="92"/>
      <c r="D1" s="92"/>
      <c r="E1" s="92"/>
      <c r="F1" s="92"/>
      <c r="G1" s="92"/>
      <c r="H1" s="92"/>
      <c r="I1" s="92"/>
      <c r="K1" s="93" t="s">
        <v>3538</v>
      </c>
      <c r="L1" s="93"/>
      <c r="M1" s="93"/>
      <c r="N1" s="93"/>
      <c r="O1" s="93"/>
    </row>
    <row r="2" spans="2:21" ht="45" customHeight="1" x14ac:dyDescent="0.25">
      <c r="B2" s="70" t="s">
        <v>3527</v>
      </c>
      <c r="C2" s="70" t="s">
        <v>3528</v>
      </c>
      <c r="D2" s="70" t="s">
        <v>3529</v>
      </c>
      <c r="E2" s="70" t="s">
        <v>3530</v>
      </c>
      <c r="F2" s="70" t="s">
        <v>3531</v>
      </c>
      <c r="G2" s="70" t="s">
        <v>3532</v>
      </c>
      <c r="H2" s="70" t="s">
        <v>3533</v>
      </c>
      <c r="I2" s="71" t="s">
        <v>3560</v>
      </c>
      <c r="J2" s="8"/>
      <c r="K2" s="94" t="s">
        <v>3539</v>
      </c>
      <c r="L2" s="94"/>
      <c r="M2" s="96" t="s">
        <v>3541</v>
      </c>
      <c r="N2" s="96"/>
      <c r="O2" s="96"/>
      <c r="S2" s="32" t="s">
        <v>3543</v>
      </c>
      <c r="T2" s="32" t="s">
        <v>3544</v>
      </c>
      <c r="U2" s="32" t="s">
        <v>3545</v>
      </c>
    </row>
    <row r="3" spans="2:21" ht="34.5" customHeight="1" x14ac:dyDescent="0.55000000000000004">
      <c r="B3" s="77">
        <f>SUM(SaleData,5)</f>
        <v>5817670521577.8652</v>
      </c>
      <c r="C3" s="78">
        <f>COUNTA(SaleData,4)</f>
        <v>67753</v>
      </c>
      <c r="D3" s="79">
        <f>AVERAGE(SaleData,5)</f>
        <v>182629744.83057183</v>
      </c>
      <c r="E3" s="75">
        <f>MAX(SaleData,5)</f>
        <v>35318621555</v>
      </c>
      <c r="F3" s="78" t="str">
        <f>INDEX(SaleData,MATCH(MAX(INDEX(SaleData,,5)),INDEX(SaleData,,5),0),14)</f>
        <v>Mini Caravy</v>
      </c>
      <c r="G3" s="72">
        <f>SUM(SaleData,2)</f>
        <v>5817670521574.8652</v>
      </c>
      <c r="H3" s="76">
        <f>AVERAGE(SaleData,3)</f>
        <v>182629744.83050904</v>
      </c>
      <c r="I3" s="80" t="s">
        <v>3211</v>
      </c>
      <c r="K3" s="95">
        <f>COUNTIFS(H:H,"Cancelled") + COUNTIFS(H:H,"Disputed")</f>
        <v>74</v>
      </c>
      <c r="L3" s="95"/>
      <c r="M3" s="97">
        <f>J12-226366.81</f>
        <v>-226366.81</v>
      </c>
      <c r="N3" s="97"/>
      <c r="O3" s="23"/>
      <c r="S3" s="33">
        <v>73</v>
      </c>
      <c r="T3" s="34">
        <v>2664</v>
      </c>
      <c r="U3" s="35">
        <v>85</v>
      </c>
    </row>
    <row r="4" spans="2:21" x14ac:dyDescent="0.25">
      <c r="B4" s="5"/>
      <c r="H4" s="4"/>
    </row>
    <row r="5" spans="2:21" x14ac:dyDescent="0.25">
      <c r="B5" s="5"/>
    </row>
    <row r="6" spans="2:21" x14ac:dyDescent="0.25">
      <c r="B6" s="5"/>
    </row>
    <row r="7" spans="2:21" x14ac:dyDescent="0.25">
      <c r="B7" s="5"/>
      <c r="D7" s="3"/>
      <c r="L7" s="9"/>
    </row>
    <row r="8" spans="2:21" ht="24" x14ac:dyDescent="0.3">
      <c r="B8" s="20" t="s">
        <v>2824</v>
      </c>
      <c r="C8" s="21" t="s">
        <v>2829</v>
      </c>
      <c r="D8" s="21" t="s">
        <v>2837</v>
      </c>
      <c r="E8" s="21" t="s">
        <v>3534</v>
      </c>
      <c r="F8" s="21" t="s">
        <v>3535</v>
      </c>
      <c r="G8" s="21" t="s">
        <v>3537</v>
      </c>
      <c r="H8" s="21" t="s">
        <v>2830</v>
      </c>
      <c r="I8" s="21" t="s">
        <v>2828</v>
      </c>
      <c r="K8" s="15" t="s">
        <v>3542</v>
      </c>
      <c r="L8" s="6" t="s">
        <v>2824</v>
      </c>
      <c r="M8" s="19" t="s">
        <v>2829</v>
      </c>
      <c r="N8" s="19" t="s">
        <v>2837</v>
      </c>
      <c r="O8" s="21" t="s">
        <v>3534</v>
      </c>
      <c r="P8" s="21" t="s">
        <v>3535</v>
      </c>
      <c r="Q8" s="21" t="s">
        <v>3537</v>
      </c>
      <c r="R8" s="21" t="s">
        <v>2830</v>
      </c>
      <c r="S8" s="22" t="s">
        <v>2828</v>
      </c>
    </row>
    <row r="9" spans="2:21" ht="26.25" x14ac:dyDescent="0.25">
      <c r="B9" s="16">
        <v>10107</v>
      </c>
      <c r="C9" s="17">
        <f t="shared" ref="C9:C72" si="0">VLOOKUP(B9,SaleData,6,0)</f>
        <v>37653</v>
      </c>
      <c r="D9" s="16" t="str">
        <f t="shared" ref="D9:D72" si="1">VLOOKUP(B9,SaleData,14,0)</f>
        <v>Land of Toys Inc.</v>
      </c>
      <c r="E9" s="16" t="str">
        <f t="shared" ref="E9:E72" si="2">VLOOKUP(B9,SaleData,17,0)</f>
        <v>NYC</v>
      </c>
      <c r="F9" s="16" t="str">
        <f t="shared" ref="F9:F72" si="3">VLOOKUP(B9,SaleData,19,0)</f>
        <v>USA</v>
      </c>
      <c r="G9" s="16" t="str">
        <f t="shared" ref="G9:G72" si="4">VLOOKUP(B9,SaleData,11,0)</f>
        <v>Motorcycles</v>
      </c>
      <c r="H9" s="16" t="str">
        <f t="shared" ref="H9:H72" si="5">VLOOKUP(B9,SaleData,7,0)</f>
        <v>Shipped</v>
      </c>
      <c r="I9" s="18">
        <f t="shared" ref="I9:I72" si="6">VLOOKUP(B9,SaleData,5,0)</f>
        <v>1858</v>
      </c>
      <c r="K9" s="24" t="s">
        <v>2953</v>
      </c>
      <c r="L9" cm="1">
        <f t="array" ref="L9:S27">_xlfn._xlws.SORT(_xlfn._xlws.FILTER(B9:I2831,E9:E2831=K9),7,-1)</f>
        <v>10112</v>
      </c>
      <c r="M9" s="25">
        <v>37681</v>
      </c>
      <c r="N9" t="str">
        <v>Volvo Model Replicas, Co</v>
      </c>
      <c r="O9" t="str">
        <v>Lule</v>
      </c>
      <c r="P9" t="str">
        <v>Sweden</v>
      </c>
      <c r="Q9" t="str">
        <v>Vintage Cars</v>
      </c>
      <c r="R9" t="str">
        <v>Shipped</v>
      </c>
      <c r="S9" s="7">
        <v>2300</v>
      </c>
    </row>
    <row r="10" spans="2:21" x14ac:dyDescent="0.25">
      <c r="B10" s="16">
        <v>10121</v>
      </c>
      <c r="C10" s="17">
        <f t="shared" si="0"/>
        <v>37742</v>
      </c>
      <c r="D10" s="16" t="str">
        <f t="shared" si="1"/>
        <v>Reims Collectables</v>
      </c>
      <c r="E10" s="16" t="str">
        <f t="shared" si="2"/>
        <v>Reims</v>
      </c>
      <c r="F10" s="16" t="str">
        <f t="shared" si="3"/>
        <v>France</v>
      </c>
      <c r="G10" s="16" t="str">
        <f t="shared" si="4"/>
        <v>Motorcycles</v>
      </c>
      <c r="H10" s="16" t="str">
        <f t="shared" si="5"/>
        <v>Shipped</v>
      </c>
      <c r="I10" s="18">
        <f t="shared" si="6"/>
        <v>2168.5</v>
      </c>
      <c r="L10">
        <v>10320</v>
      </c>
      <c r="M10" s="25">
        <v>38302</v>
      </c>
      <c r="N10" t="str">
        <v>Volvo Model Replicas, Co</v>
      </c>
      <c r="O10" t="str">
        <v>Lule</v>
      </c>
      <c r="P10" t="str">
        <v>Sweden</v>
      </c>
      <c r="Q10" t="str">
        <v>Classic Cars</v>
      </c>
      <c r="R10" t="str">
        <v>Shipped</v>
      </c>
      <c r="S10" s="7">
        <v>1591.98</v>
      </c>
    </row>
    <row r="11" spans="2:21" x14ac:dyDescent="0.25">
      <c r="B11" s="16">
        <v>10134</v>
      </c>
      <c r="C11" s="17">
        <f t="shared" si="0"/>
        <v>37819</v>
      </c>
      <c r="D11" s="16" t="str">
        <f t="shared" si="1"/>
        <v>Lyon Souveniers</v>
      </c>
      <c r="E11" s="16" t="str">
        <f t="shared" si="2"/>
        <v>Paris</v>
      </c>
      <c r="F11" s="16" t="str">
        <f t="shared" si="3"/>
        <v>France</v>
      </c>
      <c r="G11" s="16" t="str">
        <f t="shared" si="4"/>
        <v>Motorcycles</v>
      </c>
      <c r="H11" s="16" t="str">
        <f t="shared" si="5"/>
        <v>Shipped</v>
      </c>
      <c r="I11" s="18">
        <f t="shared" si="6"/>
        <v>1853.4</v>
      </c>
      <c r="L11">
        <v>10320</v>
      </c>
      <c r="M11" s="1">
        <v>38302</v>
      </c>
      <c r="N11" t="str">
        <v>Volvo Model Replicas, Co</v>
      </c>
      <c r="O11" t="str">
        <v>Lule</v>
      </c>
      <c r="P11" t="str">
        <v>Sweden</v>
      </c>
      <c r="Q11" t="str">
        <v>Classic Cars</v>
      </c>
      <c r="R11" t="str">
        <v>Shipped</v>
      </c>
      <c r="S11" s="7">
        <v>1591.98</v>
      </c>
    </row>
    <row r="12" spans="2:21" x14ac:dyDescent="0.25">
      <c r="B12" s="16">
        <v>10145</v>
      </c>
      <c r="C12" s="17">
        <f t="shared" si="0"/>
        <v>37841</v>
      </c>
      <c r="D12" s="16" t="str">
        <f t="shared" si="1"/>
        <v>Toys4GrownUps.com</v>
      </c>
      <c r="E12" s="16" t="str">
        <f t="shared" si="2"/>
        <v>Pasadena</v>
      </c>
      <c r="F12" s="16" t="str">
        <f t="shared" si="3"/>
        <v>USA</v>
      </c>
      <c r="G12" s="16" t="str">
        <f t="shared" si="4"/>
        <v>Motorcycles</v>
      </c>
      <c r="H12" s="16" t="str">
        <f t="shared" si="5"/>
        <v>Shipped</v>
      </c>
      <c r="I12" s="18">
        <f t="shared" si="6"/>
        <v>1109.8</v>
      </c>
      <c r="L12">
        <v>10320</v>
      </c>
      <c r="M12" s="25">
        <v>38302</v>
      </c>
      <c r="N12" t="str">
        <v>Volvo Model Replicas, Co</v>
      </c>
      <c r="O12" t="str">
        <v>Lule</v>
      </c>
      <c r="P12" t="str">
        <v>Sweden</v>
      </c>
      <c r="Q12" t="str">
        <v>Classic Cars</v>
      </c>
      <c r="R12" t="str">
        <v>Shipped</v>
      </c>
      <c r="S12" s="7">
        <v>1591.98</v>
      </c>
    </row>
    <row r="13" spans="2:21" x14ac:dyDescent="0.25">
      <c r="B13" s="16">
        <v>10159</v>
      </c>
      <c r="C13" s="17">
        <f t="shared" si="0"/>
        <v>37904</v>
      </c>
      <c r="D13" s="16" t="str">
        <f t="shared" si="1"/>
        <v>Corporate Gift Ideas Co.</v>
      </c>
      <c r="E13" s="16" t="str">
        <f t="shared" si="2"/>
        <v>San Francisco</v>
      </c>
      <c r="F13" s="16" t="str">
        <f t="shared" si="3"/>
        <v>USA</v>
      </c>
      <c r="G13" s="16" t="str">
        <f t="shared" si="4"/>
        <v>Motorcycles</v>
      </c>
      <c r="H13" s="16" t="str">
        <f t="shared" si="5"/>
        <v>Shipped</v>
      </c>
      <c r="I13" s="18">
        <f t="shared" si="6"/>
        <v>1239</v>
      </c>
      <c r="L13">
        <v>10112</v>
      </c>
      <c r="M13" s="25">
        <v>37681</v>
      </c>
      <c r="N13" t="str">
        <v>Volvo Model Replicas, Co</v>
      </c>
      <c r="O13" t="str">
        <v>Lule</v>
      </c>
      <c r="P13" t="str">
        <v>Sweden</v>
      </c>
      <c r="Q13" t="str">
        <v>Vintage Cars</v>
      </c>
      <c r="R13" t="str">
        <v>Shipped</v>
      </c>
      <c r="S13" s="7">
        <v>2300</v>
      </c>
    </row>
    <row r="14" spans="2:21" x14ac:dyDescent="0.25">
      <c r="B14" s="16">
        <v>10168</v>
      </c>
      <c r="C14" s="17">
        <f t="shared" si="0"/>
        <v>37904</v>
      </c>
      <c r="D14" s="16" t="str">
        <f t="shared" si="1"/>
        <v>Technics Stores Inc.</v>
      </c>
      <c r="E14" s="16" t="str">
        <f t="shared" si="2"/>
        <v>Burlingame</v>
      </c>
      <c r="F14" s="16" t="str">
        <f t="shared" si="3"/>
        <v>USA</v>
      </c>
      <c r="G14" s="16" t="str">
        <f t="shared" si="4"/>
        <v>Planes</v>
      </c>
      <c r="H14" s="16" t="str">
        <f t="shared" si="5"/>
        <v>Shipped</v>
      </c>
      <c r="I14" s="18">
        <f t="shared" si="6"/>
        <v>1490.1599999999999</v>
      </c>
      <c r="L14">
        <v>10326</v>
      </c>
      <c r="M14" s="25">
        <v>38302</v>
      </c>
      <c r="N14" t="str">
        <v>Volvo Model Replicas, Co</v>
      </c>
      <c r="O14" t="str">
        <v>Lule</v>
      </c>
      <c r="P14" t="str">
        <v>Sweden</v>
      </c>
      <c r="Q14" t="str">
        <v>Vintage Cars</v>
      </c>
      <c r="R14" t="str">
        <v>Shipped</v>
      </c>
      <c r="S14" s="7">
        <v>1845</v>
      </c>
    </row>
    <row r="15" spans="2:21" x14ac:dyDescent="0.25">
      <c r="B15" s="16">
        <v>10180</v>
      </c>
      <c r="C15" s="17">
        <f t="shared" si="0"/>
        <v>37936</v>
      </c>
      <c r="D15" s="16" t="str">
        <f t="shared" si="1"/>
        <v>Daedalus Designs Imports</v>
      </c>
      <c r="E15" s="16" t="str">
        <f t="shared" si="2"/>
        <v>Lille</v>
      </c>
      <c r="F15" s="16" t="str">
        <f t="shared" si="3"/>
        <v>France</v>
      </c>
      <c r="G15" s="16" t="str">
        <f t="shared" si="4"/>
        <v>Motorcycles</v>
      </c>
      <c r="H15" s="16" t="str">
        <f t="shared" si="5"/>
        <v>Shipped</v>
      </c>
      <c r="I15" s="18">
        <f t="shared" si="6"/>
        <v>1057.56</v>
      </c>
      <c r="L15">
        <v>10320</v>
      </c>
      <c r="M15" s="25">
        <v>38302</v>
      </c>
      <c r="N15" t="str">
        <v>Volvo Model Replicas, Co</v>
      </c>
      <c r="O15" t="str">
        <v>Lule</v>
      </c>
      <c r="P15" t="str">
        <v>Sweden</v>
      </c>
      <c r="Q15" t="str">
        <v>Classic Cars</v>
      </c>
      <c r="R15" t="str">
        <v>Shipped</v>
      </c>
      <c r="S15" s="7">
        <v>1591.98</v>
      </c>
    </row>
    <row r="16" spans="2:21" x14ac:dyDescent="0.25">
      <c r="B16" s="16">
        <v>10188</v>
      </c>
      <c r="C16" s="17">
        <f t="shared" si="0"/>
        <v>37936</v>
      </c>
      <c r="D16" s="16" t="str">
        <f t="shared" si="1"/>
        <v>Herkku Gifts</v>
      </c>
      <c r="E16" s="16" t="str">
        <f t="shared" si="2"/>
        <v>Bergen</v>
      </c>
      <c r="F16" s="16" t="str">
        <f t="shared" si="3"/>
        <v>Norway</v>
      </c>
      <c r="G16" s="16" t="str">
        <f t="shared" si="4"/>
        <v>Motorcycles</v>
      </c>
      <c r="H16" s="16" t="str">
        <f t="shared" si="5"/>
        <v>Shipped</v>
      </c>
      <c r="I16" s="18">
        <f t="shared" si="6"/>
        <v>2093.44</v>
      </c>
      <c r="L16">
        <v>10326</v>
      </c>
      <c r="M16" s="25">
        <v>38302</v>
      </c>
      <c r="N16" t="str">
        <v>Volvo Model Replicas, Co</v>
      </c>
      <c r="O16" t="str">
        <v>Lule</v>
      </c>
      <c r="P16" t="str">
        <v>Sweden</v>
      </c>
      <c r="Q16" t="str">
        <v>Vintage Cars</v>
      </c>
      <c r="R16" t="str">
        <v>Shipped</v>
      </c>
      <c r="S16" s="7">
        <v>1845</v>
      </c>
    </row>
    <row r="17" spans="2:19" x14ac:dyDescent="0.25">
      <c r="B17" s="16">
        <v>10201</v>
      </c>
      <c r="C17" s="17">
        <f t="shared" si="0"/>
        <v>37957</v>
      </c>
      <c r="D17" s="16" t="str">
        <f t="shared" si="1"/>
        <v>Mini Wheels Co.</v>
      </c>
      <c r="E17" s="16" t="str">
        <f t="shared" si="2"/>
        <v>San Francisco</v>
      </c>
      <c r="F17" s="16" t="str">
        <f t="shared" si="3"/>
        <v>USA</v>
      </c>
      <c r="G17" s="16" t="str">
        <f t="shared" si="4"/>
        <v>Motorcycles</v>
      </c>
      <c r="H17" s="16" t="str">
        <f t="shared" si="5"/>
        <v>Shipped</v>
      </c>
      <c r="I17" s="18">
        <f t="shared" si="6"/>
        <v>1847</v>
      </c>
      <c r="L17">
        <v>10326</v>
      </c>
      <c r="M17" s="25">
        <v>38302</v>
      </c>
      <c r="N17" t="str">
        <v>Volvo Model Replicas, Co</v>
      </c>
      <c r="O17" t="str">
        <v>Lule</v>
      </c>
      <c r="P17" t="str">
        <v>Sweden</v>
      </c>
      <c r="Q17" t="str">
        <v>Vintage Cars</v>
      </c>
      <c r="R17" t="str">
        <v>Shipped</v>
      </c>
      <c r="S17" s="7">
        <v>1845</v>
      </c>
    </row>
    <row r="18" spans="2:19" x14ac:dyDescent="0.25">
      <c r="B18" s="16">
        <v>10211</v>
      </c>
      <c r="C18" s="17">
        <f t="shared" si="0"/>
        <v>37993</v>
      </c>
      <c r="D18" s="16" t="str">
        <f t="shared" si="1"/>
        <v>Auto Canal Petit</v>
      </c>
      <c r="E18" s="16" t="str">
        <f t="shared" si="2"/>
        <v>Paris</v>
      </c>
      <c r="F18" s="16" t="str">
        <f t="shared" si="3"/>
        <v>France</v>
      </c>
      <c r="G18" s="16" t="str">
        <f t="shared" si="4"/>
        <v>Motorcycles</v>
      </c>
      <c r="H18" s="16" t="str">
        <f t="shared" si="5"/>
        <v>Shipped</v>
      </c>
      <c r="I18" s="18">
        <f t="shared" si="6"/>
        <v>1338.12</v>
      </c>
      <c r="L18">
        <v>10326</v>
      </c>
      <c r="M18" s="25">
        <v>38302</v>
      </c>
      <c r="N18" t="str">
        <v>Volvo Model Replicas, Co</v>
      </c>
      <c r="O18" t="str">
        <v>Lule</v>
      </c>
      <c r="P18" t="str">
        <v>Sweden</v>
      </c>
      <c r="Q18" t="str">
        <v>Vintage Cars</v>
      </c>
      <c r="R18" t="str">
        <v>Shipped</v>
      </c>
      <c r="S18" s="7">
        <v>1845</v>
      </c>
    </row>
    <row r="19" spans="2:19" x14ac:dyDescent="0.25">
      <c r="B19" s="16">
        <v>10223</v>
      </c>
      <c r="C19" s="17">
        <f t="shared" si="0"/>
        <v>38019</v>
      </c>
      <c r="D19" s="16" t="str">
        <f t="shared" si="1"/>
        <v>Australian Collectors, Co.</v>
      </c>
      <c r="E19" s="16" t="str">
        <f t="shared" si="2"/>
        <v>Melbourne</v>
      </c>
      <c r="F19" s="16" t="str">
        <f t="shared" si="3"/>
        <v>Australia</v>
      </c>
      <c r="G19" s="16" t="str">
        <f t="shared" si="4"/>
        <v>Vintage Cars</v>
      </c>
      <c r="H19" s="16" t="str">
        <f t="shared" si="5"/>
        <v>Shipped</v>
      </c>
      <c r="I19" s="18">
        <f t="shared" si="6"/>
        <v>1320.8000000000002</v>
      </c>
      <c r="L19">
        <v>10320</v>
      </c>
      <c r="M19" s="25">
        <v>38302</v>
      </c>
      <c r="N19" t="str">
        <v>Volvo Model Replicas, Co</v>
      </c>
      <c r="O19" t="str">
        <v>Lule</v>
      </c>
      <c r="P19" t="str">
        <v>Sweden</v>
      </c>
      <c r="Q19" t="str">
        <v>Classic Cars</v>
      </c>
      <c r="R19" t="str">
        <v>Shipped</v>
      </c>
      <c r="S19" s="7">
        <v>1591.98</v>
      </c>
    </row>
    <row r="20" spans="2:19" x14ac:dyDescent="0.25">
      <c r="B20" s="16">
        <v>10237</v>
      </c>
      <c r="C20" s="17">
        <f t="shared" si="0"/>
        <v>38081</v>
      </c>
      <c r="D20" s="16" t="str">
        <f t="shared" si="1"/>
        <v>Vitachrome Inc.</v>
      </c>
      <c r="E20" s="16" t="str">
        <f t="shared" si="2"/>
        <v>NYC</v>
      </c>
      <c r="F20" s="16" t="str">
        <f t="shared" si="3"/>
        <v>USA</v>
      </c>
      <c r="G20" s="16" t="str">
        <f t="shared" si="4"/>
        <v>Motorcycles</v>
      </c>
      <c r="H20" s="16" t="str">
        <f t="shared" si="5"/>
        <v>Shipped</v>
      </c>
      <c r="I20" s="18">
        <f t="shared" si="6"/>
        <v>1045.98</v>
      </c>
      <c r="L20">
        <v>10326</v>
      </c>
      <c r="M20" s="25">
        <v>38302</v>
      </c>
      <c r="N20" t="str">
        <v>Volvo Model Replicas, Co</v>
      </c>
      <c r="O20" t="str">
        <v>Lule</v>
      </c>
      <c r="P20" t="str">
        <v>Sweden</v>
      </c>
      <c r="Q20" t="str">
        <v>Vintage Cars</v>
      </c>
      <c r="R20" t="str">
        <v>Shipped</v>
      </c>
      <c r="S20" s="7">
        <v>1845</v>
      </c>
    </row>
    <row r="21" spans="2:19" x14ac:dyDescent="0.25">
      <c r="B21" s="16">
        <v>10251</v>
      </c>
      <c r="C21" s="17">
        <f t="shared" si="0"/>
        <v>38112</v>
      </c>
      <c r="D21" s="16" t="str">
        <f t="shared" si="1"/>
        <v>Tekni Collectables Inc.</v>
      </c>
      <c r="E21" s="16" t="str">
        <f t="shared" si="2"/>
        <v>Newark</v>
      </c>
      <c r="F21" s="16" t="str">
        <f t="shared" si="3"/>
        <v>USA</v>
      </c>
      <c r="G21" s="16" t="str">
        <f t="shared" si="4"/>
        <v>Motorcycles</v>
      </c>
      <c r="H21" s="16" t="str">
        <f t="shared" si="5"/>
        <v>Shipped</v>
      </c>
      <c r="I21" s="18">
        <f t="shared" si="6"/>
        <v>1774.22</v>
      </c>
      <c r="L21">
        <v>10326</v>
      </c>
      <c r="M21" s="25">
        <v>38302</v>
      </c>
      <c r="N21" t="str">
        <v>Volvo Model Replicas, Co</v>
      </c>
      <c r="O21" t="str">
        <v>Lule</v>
      </c>
      <c r="P21" t="str">
        <v>Sweden</v>
      </c>
      <c r="Q21" t="str">
        <v>Vintage Cars</v>
      </c>
      <c r="R21" t="str">
        <v>Shipped</v>
      </c>
      <c r="S21" s="7">
        <v>1845</v>
      </c>
    </row>
    <row r="22" spans="2:19" x14ac:dyDescent="0.25">
      <c r="B22" s="16">
        <v>10263</v>
      </c>
      <c r="C22" s="17">
        <f t="shared" si="0"/>
        <v>38144</v>
      </c>
      <c r="D22" s="16" t="str">
        <f t="shared" si="1"/>
        <v>Gift Depot Inc.</v>
      </c>
      <c r="E22" s="16" t="str">
        <f t="shared" si="2"/>
        <v>Bridgewater</v>
      </c>
      <c r="F22" s="16" t="str">
        <f t="shared" si="3"/>
        <v>USA</v>
      </c>
      <c r="G22" s="16" t="str">
        <f t="shared" si="4"/>
        <v>Planes</v>
      </c>
      <c r="H22" s="16" t="str">
        <f t="shared" si="5"/>
        <v>Shipped</v>
      </c>
      <c r="I22" s="18">
        <f t="shared" si="6"/>
        <v>1808.3999999999999</v>
      </c>
      <c r="L22">
        <v>10334</v>
      </c>
      <c r="M22" s="25">
        <v>38302</v>
      </c>
      <c r="N22" t="str">
        <v>Volvo Model Replicas, Co</v>
      </c>
      <c r="O22" t="str">
        <v>Lule</v>
      </c>
      <c r="P22" t="str">
        <v>Sweden</v>
      </c>
      <c r="Q22" t="str">
        <v>Classic Cars</v>
      </c>
      <c r="R22" t="str">
        <v>On Hold</v>
      </c>
      <c r="S22" s="7">
        <v>2000</v>
      </c>
    </row>
    <row r="23" spans="2:19" x14ac:dyDescent="0.25">
      <c r="B23" s="16">
        <v>10275</v>
      </c>
      <c r="C23" s="17">
        <f t="shared" si="0"/>
        <v>38175</v>
      </c>
      <c r="D23" s="16" t="str">
        <f t="shared" si="1"/>
        <v>La Rochelle Gifts</v>
      </c>
      <c r="E23" s="16" t="str">
        <f t="shared" si="2"/>
        <v>Nantes</v>
      </c>
      <c r="F23" s="16" t="str">
        <f t="shared" si="3"/>
        <v>France</v>
      </c>
      <c r="G23" s="16" t="str">
        <f t="shared" si="4"/>
        <v>Planes</v>
      </c>
      <c r="H23" s="16" t="str">
        <f t="shared" si="5"/>
        <v>Shipped</v>
      </c>
      <c r="I23" s="18">
        <f t="shared" si="6"/>
        <v>1682.3700000000001</v>
      </c>
      <c r="L23">
        <v>10334</v>
      </c>
      <c r="M23" s="25">
        <v>38302</v>
      </c>
      <c r="N23" t="str">
        <v>Volvo Model Replicas, Co</v>
      </c>
      <c r="O23" t="str">
        <v>Lule</v>
      </c>
      <c r="P23" t="str">
        <v>Sweden</v>
      </c>
      <c r="Q23" t="str">
        <v>Classic Cars</v>
      </c>
      <c r="R23" t="str">
        <v>On Hold</v>
      </c>
      <c r="S23" s="7">
        <v>2000</v>
      </c>
    </row>
    <row r="24" spans="2:19" x14ac:dyDescent="0.25">
      <c r="B24" s="16">
        <v>10285</v>
      </c>
      <c r="C24" s="17">
        <f t="shared" si="0"/>
        <v>38207</v>
      </c>
      <c r="D24" s="16" t="str">
        <f t="shared" si="1"/>
        <v>Marta's Replicas Co.</v>
      </c>
      <c r="E24" s="16" t="str">
        <f t="shared" si="2"/>
        <v>Cambridge</v>
      </c>
      <c r="F24" s="16" t="str">
        <f t="shared" si="3"/>
        <v>USA</v>
      </c>
      <c r="G24" s="16" t="str">
        <f t="shared" si="4"/>
        <v>Motorcycles</v>
      </c>
      <c r="H24" s="16" t="str">
        <f t="shared" si="5"/>
        <v>Shipped</v>
      </c>
      <c r="I24" s="18">
        <f t="shared" si="6"/>
        <v>981.2</v>
      </c>
      <c r="L24">
        <v>10334</v>
      </c>
      <c r="M24" s="25">
        <v>38302</v>
      </c>
      <c r="N24" t="str">
        <v>Volvo Model Replicas, Co</v>
      </c>
      <c r="O24" t="str">
        <v>Lule</v>
      </c>
      <c r="P24" t="str">
        <v>Sweden</v>
      </c>
      <c r="Q24" t="str">
        <v>Classic Cars</v>
      </c>
      <c r="R24" t="str">
        <v>On Hold</v>
      </c>
      <c r="S24" s="7">
        <v>2000</v>
      </c>
    </row>
    <row r="25" spans="2:19" x14ac:dyDescent="0.25">
      <c r="B25" s="16">
        <v>10299</v>
      </c>
      <c r="C25" s="17">
        <f t="shared" si="0"/>
        <v>38239</v>
      </c>
      <c r="D25" s="16" t="str">
        <f t="shared" si="1"/>
        <v>Toys of Finland, Co.</v>
      </c>
      <c r="E25" s="16" t="str">
        <f t="shared" si="2"/>
        <v>Helsinki</v>
      </c>
      <c r="F25" s="16" t="str">
        <f t="shared" si="3"/>
        <v>Finland</v>
      </c>
      <c r="G25" s="16" t="str">
        <f t="shared" si="4"/>
        <v>Motorcycles</v>
      </c>
      <c r="H25" s="16" t="str">
        <f t="shared" si="5"/>
        <v>Shipped</v>
      </c>
      <c r="I25" s="18">
        <f t="shared" si="6"/>
        <v>1013.76</v>
      </c>
      <c r="L25">
        <v>10334</v>
      </c>
      <c r="M25" s="25">
        <v>38302</v>
      </c>
      <c r="N25" t="str">
        <v>Volvo Model Replicas, Co</v>
      </c>
      <c r="O25" t="str">
        <v>Lule</v>
      </c>
      <c r="P25" t="str">
        <v>Sweden</v>
      </c>
      <c r="Q25" t="str">
        <v>Classic Cars</v>
      </c>
      <c r="R25" t="str">
        <v>On Hold</v>
      </c>
      <c r="S25" s="7">
        <v>2000</v>
      </c>
    </row>
    <row r="26" spans="2:19" x14ac:dyDescent="0.25">
      <c r="B26" s="16">
        <v>10309</v>
      </c>
      <c r="C26" s="17">
        <f t="shared" si="0"/>
        <v>38270</v>
      </c>
      <c r="D26" s="16" t="str">
        <f t="shared" si="1"/>
        <v>Baane Mini Imports</v>
      </c>
      <c r="E26" s="16" t="str">
        <f t="shared" si="2"/>
        <v>Stavern</v>
      </c>
      <c r="F26" s="16" t="str">
        <f t="shared" si="3"/>
        <v>Norway</v>
      </c>
      <c r="G26" s="16" t="str">
        <f t="shared" si="4"/>
        <v>Motorcycles</v>
      </c>
      <c r="H26" s="16" t="str">
        <f t="shared" si="5"/>
        <v>Shipped</v>
      </c>
      <c r="I26" s="18">
        <f t="shared" si="6"/>
        <v>1346.4</v>
      </c>
      <c r="L26">
        <v>10334</v>
      </c>
      <c r="M26" s="25">
        <v>38302</v>
      </c>
      <c r="N26" t="str">
        <v>Volvo Model Replicas, Co</v>
      </c>
      <c r="O26" t="str">
        <v>Lule</v>
      </c>
      <c r="P26" t="str">
        <v>Sweden</v>
      </c>
      <c r="Q26" t="str">
        <v>Classic Cars</v>
      </c>
      <c r="R26" t="str">
        <v>On Hold</v>
      </c>
      <c r="S26" s="7">
        <v>2000</v>
      </c>
    </row>
    <row r="27" spans="2:19" x14ac:dyDescent="0.25">
      <c r="B27" s="16">
        <v>10318</v>
      </c>
      <c r="C27" s="17">
        <f t="shared" si="0"/>
        <v>38302</v>
      </c>
      <c r="D27" s="16" t="str">
        <f t="shared" si="1"/>
        <v>Diecast Classics Inc.</v>
      </c>
      <c r="E27" s="16" t="str">
        <f t="shared" si="2"/>
        <v>Allentown</v>
      </c>
      <c r="F27" s="16" t="str">
        <f t="shared" si="3"/>
        <v>USA</v>
      </c>
      <c r="G27" s="16" t="str">
        <f t="shared" si="4"/>
        <v>Motorcycles</v>
      </c>
      <c r="H27" s="16" t="str">
        <f t="shared" si="5"/>
        <v>Shipped</v>
      </c>
      <c r="I27" s="18">
        <f t="shared" si="6"/>
        <v>2213.4</v>
      </c>
      <c r="L27">
        <v>10334</v>
      </c>
      <c r="M27" s="25">
        <v>38302</v>
      </c>
      <c r="N27" t="str">
        <v>Volvo Model Replicas, Co</v>
      </c>
      <c r="O27" t="str">
        <v>Lule</v>
      </c>
      <c r="P27" t="str">
        <v>Sweden</v>
      </c>
      <c r="Q27" t="str">
        <v>Classic Cars</v>
      </c>
      <c r="R27" t="str">
        <v>On Hold</v>
      </c>
      <c r="S27" s="7">
        <v>2000</v>
      </c>
    </row>
    <row r="28" spans="2:19" x14ac:dyDescent="0.25">
      <c r="B28" s="16">
        <v>10329</v>
      </c>
      <c r="C28" s="17">
        <f t="shared" si="0"/>
        <v>38302</v>
      </c>
      <c r="D28" s="16" t="str">
        <f t="shared" si="1"/>
        <v>Land of Toys Inc.</v>
      </c>
      <c r="E28" s="16" t="str">
        <f t="shared" si="2"/>
        <v>NYC</v>
      </c>
      <c r="F28" s="16" t="str">
        <f t="shared" si="3"/>
        <v>USA</v>
      </c>
      <c r="G28" s="16" t="str">
        <f t="shared" si="4"/>
        <v>Motorcycles</v>
      </c>
      <c r="H28" s="16" t="str">
        <f t="shared" si="5"/>
        <v>Shipped</v>
      </c>
      <c r="I28" s="18">
        <f t="shared" si="6"/>
        <v>2000</v>
      </c>
      <c r="M28" s="25"/>
    </row>
    <row r="29" spans="2:19" x14ac:dyDescent="0.25">
      <c r="B29" s="16">
        <v>10341</v>
      </c>
      <c r="C29" s="17">
        <f t="shared" si="0"/>
        <v>38302</v>
      </c>
      <c r="D29" s="16" t="str">
        <f t="shared" si="1"/>
        <v>Salzburg Collectables</v>
      </c>
      <c r="E29" s="16" t="str">
        <f t="shared" si="2"/>
        <v>Salzburg</v>
      </c>
      <c r="F29" s="16" t="str">
        <f t="shared" si="3"/>
        <v>Austria</v>
      </c>
      <c r="G29" s="16" t="str">
        <f t="shared" si="4"/>
        <v>Motorcycles</v>
      </c>
      <c r="H29" s="16" t="str">
        <f t="shared" si="5"/>
        <v>Shipped</v>
      </c>
      <c r="I29" s="18">
        <f t="shared" si="6"/>
        <v>2201.62</v>
      </c>
      <c r="M29" s="25"/>
    </row>
    <row r="30" spans="2:19" x14ac:dyDescent="0.25">
      <c r="B30" s="16">
        <v>10361</v>
      </c>
      <c r="C30" s="17">
        <f t="shared" si="0"/>
        <v>38333</v>
      </c>
      <c r="D30" s="16" t="str">
        <f t="shared" si="1"/>
        <v>Souveniers And Things Co.</v>
      </c>
      <c r="E30" s="16" t="str">
        <f t="shared" si="2"/>
        <v>Chatswood</v>
      </c>
      <c r="F30" s="16" t="str">
        <f t="shared" si="3"/>
        <v>Australia</v>
      </c>
      <c r="G30" s="16" t="str">
        <f t="shared" si="4"/>
        <v>Ships</v>
      </c>
      <c r="H30" s="16" t="str">
        <f t="shared" si="5"/>
        <v>Shipped</v>
      </c>
      <c r="I30" s="18">
        <f t="shared" si="6"/>
        <v>1089.3600000000001</v>
      </c>
      <c r="M30" s="25"/>
    </row>
    <row r="31" spans="2:19" x14ac:dyDescent="0.25">
      <c r="B31" s="16">
        <v>10375</v>
      </c>
      <c r="C31" s="17">
        <f t="shared" si="0"/>
        <v>38385</v>
      </c>
      <c r="D31" s="16" t="str">
        <f t="shared" si="1"/>
        <v>La Rochelle Gifts</v>
      </c>
      <c r="E31" s="16" t="str">
        <f t="shared" si="2"/>
        <v>Nantes</v>
      </c>
      <c r="F31" s="16" t="str">
        <f t="shared" si="3"/>
        <v>France</v>
      </c>
      <c r="G31" s="16" t="str">
        <f t="shared" si="4"/>
        <v>Motorcycles</v>
      </c>
      <c r="H31" s="16" t="str">
        <f t="shared" si="5"/>
        <v>Shipped</v>
      </c>
      <c r="I31" s="18">
        <f t="shared" si="6"/>
        <v>733.1099999999999</v>
      </c>
      <c r="M31" s="25"/>
    </row>
    <row r="32" spans="2:19" x14ac:dyDescent="0.25">
      <c r="B32" s="16">
        <v>10388</v>
      </c>
      <c r="C32" s="17">
        <f t="shared" si="0"/>
        <v>38414</v>
      </c>
      <c r="D32" s="16" t="str">
        <f t="shared" si="1"/>
        <v>FunGiftIdeas.com</v>
      </c>
      <c r="E32" s="16" t="str">
        <f t="shared" si="2"/>
        <v>New Bedford</v>
      </c>
      <c r="F32" s="16" t="str">
        <f t="shared" si="3"/>
        <v>USA</v>
      </c>
      <c r="G32" s="16" t="str">
        <f t="shared" si="4"/>
        <v>Motorcycles</v>
      </c>
      <c r="H32" s="16" t="str">
        <f t="shared" si="5"/>
        <v>Shipped</v>
      </c>
      <c r="I32" s="18">
        <f t="shared" si="6"/>
        <v>1822.1699999999998</v>
      </c>
      <c r="M32" s="25"/>
    </row>
    <row r="33" spans="2:13" x14ac:dyDescent="0.25">
      <c r="B33" s="16">
        <v>10403</v>
      </c>
      <c r="C33" s="17">
        <f t="shared" si="0"/>
        <v>38446</v>
      </c>
      <c r="D33" s="16" t="str">
        <f t="shared" si="1"/>
        <v>UK Collectables, Ltd.</v>
      </c>
      <c r="E33" s="16" t="str">
        <f t="shared" si="2"/>
        <v>Liverpool</v>
      </c>
      <c r="F33" s="16" t="str">
        <f t="shared" si="3"/>
        <v>UK</v>
      </c>
      <c r="G33" s="16" t="str">
        <f t="shared" si="4"/>
        <v>Motorcycles</v>
      </c>
      <c r="H33" s="16" t="str">
        <f t="shared" si="5"/>
        <v>Shipped</v>
      </c>
      <c r="I33" s="18">
        <f t="shared" si="6"/>
        <v>1206.8999999999999</v>
      </c>
      <c r="M33" s="25"/>
    </row>
    <row r="34" spans="2:13" x14ac:dyDescent="0.25">
      <c r="B34" s="16">
        <v>10417</v>
      </c>
      <c r="C34" s="17">
        <f t="shared" si="0"/>
        <v>38477</v>
      </c>
      <c r="D34" s="16" t="str">
        <f t="shared" si="1"/>
        <v>Euro Shopping Channel</v>
      </c>
      <c r="E34" s="16" t="str">
        <f t="shared" si="2"/>
        <v>Madrid</v>
      </c>
      <c r="F34" s="16" t="str">
        <f t="shared" si="3"/>
        <v>Spain</v>
      </c>
      <c r="G34" s="16" t="str">
        <f t="shared" si="4"/>
        <v>Motorcycles</v>
      </c>
      <c r="H34" s="16" t="str">
        <f t="shared" si="5"/>
        <v>Disputed</v>
      </c>
      <c r="I34" s="18">
        <f t="shared" si="6"/>
        <v>2100</v>
      </c>
      <c r="M34" s="25"/>
    </row>
    <row r="35" spans="2:13" x14ac:dyDescent="0.25">
      <c r="B35" s="16">
        <v>10103</v>
      </c>
      <c r="C35" s="17">
        <f t="shared" si="0"/>
        <v>37622</v>
      </c>
      <c r="D35" s="16" t="str">
        <f t="shared" si="1"/>
        <v>Baane Mini Imports</v>
      </c>
      <c r="E35" s="16" t="str">
        <f t="shared" si="2"/>
        <v>Stavern</v>
      </c>
      <c r="F35" s="16" t="str">
        <f t="shared" si="3"/>
        <v>Norway</v>
      </c>
      <c r="G35" s="16" t="str">
        <f t="shared" si="4"/>
        <v>Trucks and Buses</v>
      </c>
      <c r="H35" s="16" t="str">
        <f t="shared" si="5"/>
        <v>Shipped</v>
      </c>
      <c r="I35" s="18">
        <f t="shared" si="6"/>
        <v>1189.98</v>
      </c>
      <c r="M35" s="25"/>
    </row>
    <row r="36" spans="2:13" x14ac:dyDescent="0.25">
      <c r="B36" s="16">
        <v>10112</v>
      </c>
      <c r="C36" s="17">
        <f t="shared" si="0"/>
        <v>37681</v>
      </c>
      <c r="D36" s="16" t="str">
        <f t="shared" si="1"/>
        <v>Volvo Model Replicas, Co</v>
      </c>
      <c r="E36" s="16" t="str">
        <f t="shared" si="2"/>
        <v>Lule</v>
      </c>
      <c r="F36" s="16" t="str">
        <f t="shared" si="3"/>
        <v>Sweden</v>
      </c>
      <c r="G36" s="16" t="str">
        <f t="shared" si="4"/>
        <v>Vintage Cars</v>
      </c>
      <c r="H36" s="16" t="str">
        <f t="shared" si="5"/>
        <v>Shipped</v>
      </c>
      <c r="I36" s="18">
        <f t="shared" si="6"/>
        <v>2300</v>
      </c>
      <c r="M36" s="25"/>
    </row>
    <row r="37" spans="2:13" x14ac:dyDescent="0.25">
      <c r="B37" s="16">
        <v>10126</v>
      </c>
      <c r="C37" s="17">
        <f t="shared" si="0"/>
        <v>37742</v>
      </c>
      <c r="D37" s="16" t="str">
        <f t="shared" si="1"/>
        <v>Corrida Auto Replicas, Ltd</v>
      </c>
      <c r="E37" s="16" t="str">
        <f t="shared" si="2"/>
        <v>Madrid</v>
      </c>
      <c r="F37" s="16" t="str">
        <f t="shared" si="3"/>
        <v>Spain</v>
      </c>
      <c r="G37" s="16" t="str">
        <f t="shared" si="4"/>
        <v>Trucks and Buses</v>
      </c>
      <c r="H37" s="16" t="str">
        <f t="shared" si="5"/>
        <v>Shipped</v>
      </c>
      <c r="I37" s="18">
        <f t="shared" si="6"/>
        <v>1630.2</v>
      </c>
      <c r="M37" s="25"/>
    </row>
    <row r="38" spans="2:13" x14ac:dyDescent="0.25">
      <c r="B38" s="16">
        <v>10140</v>
      </c>
      <c r="C38" s="17">
        <f t="shared" si="0"/>
        <v>37819</v>
      </c>
      <c r="D38" s="16" t="str">
        <f t="shared" si="1"/>
        <v>Technics Stores Inc.</v>
      </c>
      <c r="E38" s="16" t="str">
        <f t="shared" si="2"/>
        <v>Burlingame</v>
      </c>
      <c r="F38" s="16" t="str">
        <f t="shared" si="3"/>
        <v>USA</v>
      </c>
      <c r="G38" s="16" t="str">
        <f t="shared" si="4"/>
        <v>Vintage Cars</v>
      </c>
      <c r="H38" s="16" t="str">
        <f t="shared" si="5"/>
        <v>Shipped</v>
      </c>
      <c r="I38" s="18">
        <f t="shared" si="6"/>
        <v>1254.8300000000002</v>
      </c>
      <c r="M38" s="25"/>
    </row>
    <row r="39" spans="2:13" x14ac:dyDescent="0.25">
      <c r="B39" s="16">
        <v>10150</v>
      </c>
      <c r="C39" s="17">
        <f t="shared" si="0"/>
        <v>37873</v>
      </c>
      <c r="D39" s="16" t="str">
        <f t="shared" si="1"/>
        <v>Dragon Souveniers, Ltd.</v>
      </c>
      <c r="E39" s="16" t="str">
        <f t="shared" si="2"/>
        <v>Singapore</v>
      </c>
      <c r="F39" s="16" t="str">
        <f t="shared" si="3"/>
        <v>Singapore</v>
      </c>
      <c r="G39" s="16" t="str">
        <f t="shared" si="4"/>
        <v>Vintage Cars</v>
      </c>
      <c r="H39" s="16" t="str">
        <f t="shared" si="5"/>
        <v>Shipped</v>
      </c>
      <c r="I39" s="18">
        <f t="shared" si="6"/>
        <v>1282.8</v>
      </c>
      <c r="M39" s="25"/>
    </row>
    <row r="40" spans="2:13" x14ac:dyDescent="0.25">
      <c r="B40" s="16">
        <v>10163</v>
      </c>
      <c r="C40" s="17">
        <f t="shared" si="0"/>
        <v>37904</v>
      </c>
      <c r="D40" s="16" t="str">
        <f t="shared" si="1"/>
        <v>Classic Legends Inc.</v>
      </c>
      <c r="E40" s="16" t="str">
        <f t="shared" si="2"/>
        <v>NYC</v>
      </c>
      <c r="F40" s="16" t="str">
        <f t="shared" si="3"/>
        <v>USA</v>
      </c>
      <c r="G40" s="16" t="str">
        <f t="shared" si="4"/>
        <v>Classic Cars</v>
      </c>
      <c r="H40" s="16" t="str">
        <f t="shared" si="5"/>
        <v>Shipped</v>
      </c>
      <c r="I40" s="18">
        <f t="shared" si="6"/>
        <v>2100</v>
      </c>
      <c r="M40" s="25"/>
    </row>
    <row r="41" spans="2:13" x14ac:dyDescent="0.25">
      <c r="B41" s="16">
        <v>10174</v>
      </c>
      <c r="C41" s="17">
        <f t="shared" si="0"/>
        <v>37936</v>
      </c>
      <c r="D41" s="16" t="str">
        <f t="shared" si="1"/>
        <v>Australian Gift Network, Co</v>
      </c>
      <c r="E41" s="16" t="str">
        <f t="shared" si="2"/>
        <v>South Brisbane</v>
      </c>
      <c r="F41" s="16" t="str">
        <f t="shared" si="3"/>
        <v>Australia</v>
      </c>
      <c r="G41" s="16" t="str">
        <f t="shared" si="4"/>
        <v>Vintage Cars</v>
      </c>
      <c r="H41" s="16" t="str">
        <f t="shared" si="5"/>
        <v>Shipped</v>
      </c>
      <c r="I41" s="18">
        <f t="shared" si="6"/>
        <v>2194.2200000000003</v>
      </c>
      <c r="M41" s="25"/>
    </row>
    <row r="42" spans="2:13" x14ac:dyDescent="0.25">
      <c r="B42" s="16">
        <v>10183</v>
      </c>
      <c r="C42" s="17">
        <f t="shared" si="0"/>
        <v>37936</v>
      </c>
      <c r="D42" s="16" t="str">
        <f t="shared" si="1"/>
        <v>Classic Gift Ideas, Inc</v>
      </c>
      <c r="E42" s="16" t="str">
        <f t="shared" si="2"/>
        <v>Philadelphia</v>
      </c>
      <c r="F42" s="16" t="str">
        <f t="shared" si="3"/>
        <v>USA</v>
      </c>
      <c r="G42" s="16" t="str">
        <f t="shared" si="4"/>
        <v>Vintage Cars</v>
      </c>
      <c r="H42" s="16" t="str">
        <f t="shared" si="5"/>
        <v>Shipped</v>
      </c>
      <c r="I42" s="18">
        <f t="shared" si="6"/>
        <v>1972</v>
      </c>
      <c r="M42" s="25"/>
    </row>
    <row r="43" spans="2:13" x14ac:dyDescent="0.25">
      <c r="B43" s="16">
        <v>10194</v>
      </c>
      <c r="C43" s="17">
        <f t="shared" si="0"/>
        <v>37936</v>
      </c>
      <c r="D43" s="16" t="str">
        <f t="shared" si="1"/>
        <v>Saveley &amp; Henriot, Co.</v>
      </c>
      <c r="E43" s="16" t="str">
        <f t="shared" si="2"/>
        <v>Lyon</v>
      </c>
      <c r="F43" s="16" t="str">
        <f t="shared" si="3"/>
        <v>France</v>
      </c>
      <c r="G43" s="16" t="str">
        <f t="shared" si="4"/>
        <v>Vintage Cars</v>
      </c>
      <c r="H43" s="16" t="str">
        <f t="shared" si="5"/>
        <v>Shipped</v>
      </c>
      <c r="I43" s="18">
        <f t="shared" si="6"/>
        <v>1835.98</v>
      </c>
      <c r="M43" s="25"/>
    </row>
    <row r="44" spans="2:13" x14ac:dyDescent="0.25">
      <c r="B44" s="16">
        <v>10206</v>
      </c>
      <c r="C44" s="17">
        <f t="shared" si="0"/>
        <v>37957</v>
      </c>
      <c r="D44" s="16" t="str">
        <f t="shared" si="1"/>
        <v>Canadian Gift Exchange Network</v>
      </c>
      <c r="E44" s="16" t="str">
        <f t="shared" si="2"/>
        <v>Vancouver</v>
      </c>
      <c r="F44" s="16" t="str">
        <f t="shared" si="3"/>
        <v>Canada</v>
      </c>
      <c r="G44" s="16" t="str">
        <f t="shared" si="4"/>
        <v>Vintage Cars</v>
      </c>
      <c r="H44" s="16" t="str">
        <f t="shared" si="5"/>
        <v>Shipped</v>
      </c>
      <c r="I44" s="18">
        <f t="shared" si="6"/>
        <v>1119.93</v>
      </c>
      <c r="M44" s="25"/>
    </row>
    <row r="45" spans="2:13" x14ac:dyDescent="0.25">
      <c r="B45" s="16">
        <v>10215</v>
      </c>
      <c r="C45" s="17">
        <f t="shared" si="0"/>
        <v>37993</v>
      </c>
      <c r="D45" s="16" t="str">
        <f t="shared" si="1"/>
        <v>West Coast Collectables Co.</v>
      </c>
      <c r="E45" s="16" t="str">
        <f t="shared" si="2"/>
        <v>Burbank</v>
      </c>
      <c r="F45" s="16" t="str">
        <f t="shared" si="3"/>
        <v>USA</v>
      </c>
      <c r="G45" s="16" t="str">
        <f t="shared" si="4"/>
        <v>Vintage Cars</v>
      </c>
      <c r="H45" s="16" t="str">
        <f t="shared" si="5"/>
        <v>Shipped</v>
      </c>
      <c r="I45" s="18">
        <f t="shared" si="6"/>
        <v>1423.2900000000002</v>
      </c>
      <c r="M45" s="25"/>
    </row>
    <row r="46" spans="2:13" x14ac:dyDescent="0.25">
      <c r="B46" s="16">
        <v>10228</v>
      </c>
      <c r="C46" s="17">
        <f t="shared" si="0"/>
        <v>38049</v>
      </c>
      <c r="D46" s="16" t="str">
        <f t="shared" si="1"/>
        <v>Cambridge Collectables Co.</v>
      </c>
      <c r="E46" s="16" t="str">
        <f t="shared" si="2"/>
        <v>Cambridge</v>
      </c>
      <c r="F46" s="16" t="str">
        <f t="shared" si="3"/>
        <v>USA</v>
      </c>
      <c r="G46" s="16" t="str">
        <f t="shared" si="4"/>
        <v>Vintage Cars</v>
      </c>
      <c r="H46" s="16" t="str">
        <f t="shared" si="5"/>
        <v>Shipped</v>
      </c>
      <c r="I46" s="18">
        <f t="shared" si="6"/>
        <v>2400</v>
      </c>
      <c r="M46" s="25"/>
    </row>
    <row r="47" spans="2:13" x14ac:dyDescent="0.25">
      <c r="B47" s="16">
        <v>10245</v>
      </c>
      <c r="C47" s="17">
        <f t="shared" si="0"/>
        <v>38112</v>
      </c>
      <c r="D47" s="16" t="str">
        <f t="shared" si="1"/>
        <v>Super Scale Inc.</v>
      </c>
      <c r="E47" s="16" t="str">
        <f t="shared" si="2"/>
        <v>New Haven</v>
      </c>
      <c r="F47" s="16" t="str">
        <f t="shared" si="3"/>
        <v>USA</v>
      </c>
      <c r="G47" s="16" t="str">
        <f t="shared" si="4"/>
        <v>Trucks and Buses</v>
      </c>
      <c r="H47" s="16" t="str">
        <f t="shared" si="5"/>
        <v>Shipped</v>
      </c>
      <c r="I47" s="18">
        <f t="shared" si="6"/>
        <v>2100</v>
      </c>
      <c r="M47" s="25"/>
    </row>
    <row r="48" spans="2:13" x14ac:dyDescent="0.25">
      <c r="B48" s="16">
        <v>10258</v>
      </c>
      <c r="C48" s="17">
        <f t="shared" si="0"/>
        <v>38144</v>
      </c>
      <c r="D48" s="16" t="str">
        <f t="shared" si="1"/>
        <v>Tokyo Collectables, Ltd</v>
      </c>
      <c r="E48" s="16" t="str">
        <f t="shared" si="2"/>
        <v>Minato-ku</v>
      </c>
      <c r="F48" s="16" t="str">
        <f t="shared" si="3"/>
        <v>Japan</v>
      </c>
      <c r="G48" s="16" t="str">
        <f t="shared" si="4"/>
        <v>Trucks and Buses</v>
      </c>
      <c r="H48" s="16" t="str">
        <f t="shared" si="5"/>
        <v>Shipped</v>
      </c>
      <c r="I48" s="18">
        <f t="shared" si="6"/>
        <v>1228.1999999999998</v>
      </c>
      <c r="M48" s="25"/>
    </row>
    <row r="49" spans="2:13" x14ac:dyDescent="0.25">
      <c r="B49" s="16">
        <v>10270</v>
      </c>
      <c r="C49" s="17">
        <f t="shared" si="0"/>
        <v>38175</v>
      </c>
      <c r="D49" s="16" t="str">
        <f t="shared" si="1"/>
        <v>Souveniers And Things Co.</v>
      </c>
      <c r="E49" s="16" t="str">
        <f t="shared" si="2"/>
        <v>Chatswood</v>
      </c>
      <c r="F49" s="16" t="str">
        <f t="shared" si="3"/>
        <v>Australia</v>
      </c>
      <c r="G49" s="16" t="str">
        <f t="shared" si="4"/>
        <v>Trucks and Buses</v>
      </c>
      <c r="H49" s="16" t="str">
        <f t="shared" si="5"/>
        <v>Shipped</v>
      </c>
      <c r="I49" s="18">
        <f t="shared" si="6"/>
        <v>1330.3500000000001</v>
      </c>
      <c r="M49" s="25"/>
    </row>
    <row r="50" spans="2:13" x14ac:dyDescent="0.25">
      <c r="B50" s="16">
        <v>10280</v>
      </c>
      <c r="C50" s="17">
        <f t="shared" si="0"/>
        <v>38207</v>
      </c>
      <c r="D50" s="16" t="str">
        <f t="shared" si="1"/>
        <v>Amica Models &amp; Co.</v>
      </c>
      <c r="E50" s="16" t="str">
        <f t="shared" si="2"/>
        <v>Torino</v>
      </c>
      <c r="F50" s="16" t="str">
        <f t="shared" si="3"/>
        <v>Italy</v>
      </c>
      <c r="G50" s="16" t="str">
        <f t="shared" si="4"/>
        <v>Vintage Cars</v>
      </c>
      <c r="H50" s="16" t="str">
        <f t="shared" si="5"/>
        <v>Shipped</v>
      </c>
      <c r="I50" s="18">
        <f t="shared" si="6"/>
        <v>577.6</v>
      </c>
      <c r="M50" s="25"/>
    </row>
    <row r="51" spans="2:13" x14ac:dyDescent="0.25">
      <c r="B51" s="16">
        <v>10291</v>
      </c>
      <c r="C51" s="17">
        <f t="shared" si="0"/>
        <v>38239</v>
      </c>
      <c r="D51" s="16" t="str">
        <f t="shared" si="1"/>
        <v>Scandinavian Gift Ideas</v>
      </c>
      <c r="E51" s="16" t="str">
        <f t="shared" si="2"/>
        <v>Boras</v>
      </c>
      <c r="F51" s="16" t="str">
        <f t="shared" si="3"/>
        <v>Sweden</v>
      </c>
      <c r="G51" s="16" t="str">
        <f t="shared" si="4"/>
        <v>Trucks and Buses</v>
      </c>
      <c r="H51" s="16" t="str">
        <f t="shared" si="5"/>
        <v>Shipped</v>
      </c>
      <c r="I51" s="18">
        <f t="shared" si="6"/>
        <v>1500.98</v>
      </c>
      <c r="M51" s="25"/>
    </row>
    <row r="52" spans="2:13" x14ac:dyDescent="0.25">
      <c r="B52" s="16">
        <v>10304</v>
      </c>
      <c r="C52" s="17">
        <f t="shared" si="0"/>
        <v>38270</v>
      </c>
      <c r="D52" s="16" t="str">
        <f t="shared" si="1"/>
        <v>Auto Assoc. &amp; Cie.</v>
      </c>
      <c r="E52" s="16" t="str">
        <f t="shared" si="2"/>
        <v>Versailles</v>
      </c>
      <c r="F52" s="16" t="str">
        <f t="shared" si="3"/>
        <v>France</v>
      </c>
      <c r="G52" s="16" t="str">
        <f t="shared" si="4"/>
        <v>Vintage Cars</v>
      </c>
      <c r="H52" s="16" t="str">
        <f t="shared" si="5"/>
        <v>Shipped</v>
      </c>
      <c r="I52" s="18">
        <f t="shared" si="6"/>
        <v>694.6</v>
      </c>
      <c r="M52" s="25"/>
    </row>
    <row r="53" spans="2:13" x14ac:dyDescent="0.25">
      <c r="B53" s="16">
        <v>10312</v>
      </c>
      <c r="C53" s="17">
        <f t="shared" si="0"/>
        <v>38270</v>
      </c>
      <c r="D53" s="16" t="str">
        <f t="shared" si="1"/>
        <v>Mini Gifts Distributors Ltd.</v>
      </c>
      <c r="E53" s="16" t="str">
        <f t="shared" si="2"/>
        <v>San Rafael</v>
      </c>
      <c r="F53" s="16" t="str">
        <f t="shared" si="3"/>
        <v>USA</v>
      </c>
      <c r="G53" s="16" t="str">
        <f t="shared" si="4"/>
        <v>Vintage Cars</v>
      </c>
      <c r="H53" s="16" t="str">
        <f t="shared" si="5"/>
        <v>Shipped</v>
      </c>
      <c r="I53" s="18">
        <f t="shared" si="6"/>
        <v>865.49</v>
      </c>
      <c r="M53" s="25"/>
    </row>
    <row r="54" spans="2:13" x14ac:dyDescent="0.25">
      <c r="B54" s="16">
        <v>10322</v>
      </c>
      <c r="C54" s="17">
        <f t="shared" si="0"/>
        <v>38302</v>
      </c>
      <c r="D54" s="16" t="str">
        <f t="shared" si="1"/>
        <v>Online Diecast Creations Co.</v>
      </c>
      <c r="E54" s="16" t="str">
        <f t="shared" si="2"/>
        <v>Nashua</v>
      </c>
      <c r="F54" s="16" t="str">
        <f t="shared" si="3"/>
        <v>USA</v>
      </c>
      <c r="G54" s="16" t="str">
        <f t="shared" si="4"/>
        <v>Vintage Cars</v>
      </c>
      <c r="H54" s="16" t="str">
        <f t="shared" si="5"/>
        <v>Shipped</v>
      </c>
      <c r="I54" s="18">
        <f t="shared" si="6"/>
        <v>1224.67</v>
      </c>
      <c r="M54" s="25"/>
    </row>
    <row r="55" spans="2:13" x14ac:dyDescent="0.25">
      <c r="B55" s="16">
        <v>10333</v>
      </c>
      <c r="C55" s="17">
        <f t="shared" si="0"/>
        <v>38302</v>
      </c>
      <c r="D55" s="16" t="str">
        <f t="shared" si="1"/>
        <v>Mini Wheels Co.</v>
      </c>
      <c r="E55" s="16" t="str">
        <f t="shared" si="2"/>
        <v>San Francisco</v>
      </c>
      <c r="F55" s="16" t="str">
        <f t="shared" si="3"/>
        <v>USA</v>
      </c>
      <c r="G55" s="16" t="str">
        <f t="shared" si="4"/>
        <v>Trucks and Buses</v>
      </c>
      <c r="H55" s="16" t="str">
        <f t="shared" si="5"/>
        <v>Shipped</v>
      </c>
      <c r="I55" s="18">
        <f t="shared" si="6"/>
        <v>1167.25</v>
      </c>
      <c r="M55" s="25"/>
    </row>
    <row r="56" spans="2:13" x14ac:dyDescent="0.25">
      <c r="B56" s="16">
        <v>10347</v>
      </c>
      <c r="C56" s="17">
        <f t="shared" si="0"/>
        <v>38302</v>
      </c>
      <c r="D56" s="16" t="str">
        <f t="shared" si="1"/>
        <v>Australian Collectors, Co.</v>
      </c>
      <c r="E56" s="16" t="str">
        <f t="shared" si="2"/>
        <v>Melbourne</v>
      </c>
      <c r="F56" s="16" t="str">
        <f t="shared" si="3"/>
        <v>Australia</v>
      </c>
      <c r="G56" s="16" t="str">
        <f t="shared" si="4"/>
        <v>Vintage Cars</v>
      </c>
      <c r="H56" s="16" t="str">
        <f t="shared" si="5"/>
        <v>Shipped</v>
      </c>
      <c r="I56" s="18">
        <f t="shared" si="6"/>
        <v>1237.95</v>
      </c>
      <c r="M56" s="25"/>
    </row>
    <row r="57" spans="2:13" x14ac:dyDescent="0.25">
      <c r="B57" s="16">
        <v>10357</v>
      </c>
      <c r="C57" s="17">
        <f t="shared" si="0"/>
        <v>38333</v>
      </c>
      <c r="D57" s="16" t="str">
        <f t="shared" si="1"/>
        <v>Mini Gifts Distributors Ltd.</v>
      </c>
      <c r="E57" s="16" t="str">
        <f t="shared" si="2"/>
        <v>San Rafael</v>
      </c>
      <c r="F57" s="16" t="str">
        <f t="shared" si="3"/>
        <v>USA</v>
      </c>
      <c r="G57" s="16" t="str">
        <f t="shared" si="4"/>
        <v>Vintage Cars</v>
      </c>
      <c r="H57" s="16" t="str">
        <f t="shared" si="5"/>
        <v>Shipped</v>
      </c>
      <c r="I57" s="18">
        <f t="shared" si="6"/>
        <v>2500</v>
      </c>
      <c r="M57" s="25"/>
    </row>
    <row r="58" spans="2:13" x14ac:dyDescent="0.25">
      <c r="B58" s="16">
        <v>10369</v>
      </c>
      <c r="C58" s="17">
        <f t="shared" si="0"/>
        <v>38353</v>
      </c>
      <c r="D58" s="16" t="str">
        <f t="shared" si="1"/>
        <v>Collectables For Less Inc.</v>
      </c>
      <c r="E58" s="16" t="str">
        <f t="shared" si="2"/>
        <v>Brickhaven</v>
      </c>
      <c r="F58" s="16" t="str">
        <f t="shared" si="3"/>
        <v>USA</v>
      </c>
      <c r="G58" s="16" t="str">
        <f t="shared" si="4"/>
        <v>Vintage Cars</v>
      </c>
      <c r="H58" s="16" t="str">
        <f t="shared" si="5"/>
        <v>Shipped</v>
      </c>
      <c r="I58" s="18">
        <f t="shared" si="6"/>
        <v>1237.8800000000001</v>
      </c>
      <c r="M58" s="25"/>
    </row>
    <row r="59" spans="2:13" x14ac:dyDescent="0.25">
      <c r="B59" s="16">
        <v>10381</v>
      </c>
      <c r="C59" s="17">
        <f t="shared" si="0"/>
        <v>38385</v>
      </c>
      <c r="D59" s="16" t="str">
        <f t="shared" si="1"/>
        <v>Corporate Gift Ideas Co.</v>
      </c>
      <c r="E59" s="16" t="str">
        <f t="shared" si="2"/>
        <v>San Francisco</v>
      </c>
      <c r="F59" s="16" t="str">
        <f t="shared" si="3"/>
        <v>USA</v>
      </c>
      <c r="G59" s="16" t="str">
        <f t="shared" si="4"/>
        <v>Vintage Cars</v>
      </c>
      <c r="H59" s="16" t="str">
        <f t="shared" si="5"/>
        <v>Shipped</v>
      </c>
      <c r="I59" s="18">
        <f t="shared" si="6"/>
        <v>1320.75</v>
      </c>
      <c r="M59" s="25"/>
    </row>
    <row r="60" spans="2:13" x14ac:dyDescent="0.25">
      <c r="B60" s="16">
        <v>10391</v>
      </c>
      <c r="C60" s="17">
        <f t="shared" si="0"/>
        <v>38414</v>
      </c>
      <c r="D60" s="16" t="str">
        <f t="shared" si="1"/>
        <v>Anna's Decorations, Ltd</v>
      </c>
      <c r="E60" s="16" t="str">
        <f t="shared" si="2"/>
        <v>North Sydney</v>
      </c>
      <c r="F60" s="16" t="str">
        <f t="shared" si="3"/>
        <v>Australia</v>
      </c>
      <c r="G60" s="16" t="str">
        <f t="shared" si="4"/>
        <v>Vintage Cars</v>
      </c>
      <c r="H60" s="16" t="str">
        <f t="shared" si="5"/>
        <v>Shipped</v>
      </c>
      <c r="I60" s="18">
        <f t="shared" si="6"/>
        <v>1448</v>
      </c>
      <c r="M60" s="25"/>
    </row>
    <row r="61" spans="2:13" x14ac:dyDescent="0.25">
      <c r="B61" s="16">
        <v>10411</v>
      </c>
      <c r="C61" s="17">
        <f t="shared" si="0"/>
        <v>38477</v>
      </c>
      <c r="D61" s="16" t="str">
        <f t="shared" si="1"/>
        <v>Quebec Home Shopping Network</v>
      </c>
      <c r="E61" s="16" t="str">
        <f t="shared" si="2"/>
        <v>Montreal</v>
      </c>
      <c r="F61" s="16" t="str">
        <f t="shared" si="3"/>
        <v>Canada</v>
      </c>
      <c r="G61" s="16" t="str">
        <f t="shared" si="4"/>
        <v>Trucks and Buses</v>
      </c>
      <c r="H61" s="16" t="str">
        <f t="shared" si="5"/>
        <v>Shipped</v>
      </c>
      <c r="I61" s="18">
        <f t="shared" si="6"/>
        <v>1867.32</v>
      </c>
      <c r="M61" s="25"/>
    </row>
    <row r="62" spans="2:13" x14ac:dyDescent="0.25">
      <c r="B62" s="16">
        <v>10424</v>
      </c>
      <c r="C62" s="17">
        <f t="shared" si="0"/>
        <v>38477</v>
      </c>
      <c r="D62" s="16" t="str">
        <f t="shared" si="1"/>
        <v>Euro Shopping Channel</v>
      </c>
      <c r="E62" s="16" t="str">
        <f t="shared" si="2"/>
        <v>Madrid</v>
      </c>
      <c r="F62" s="16" t="str">
        <f t="shared" si="3"/>
        <v>Spain</v>
      </c>
      <c r="G62" s="16" t="str">
        <f t="shared" si="4"/>
        <v>Vintage Cars</v>
      </c>
      <c r="H62" s="16" t="str">
        <f t="shared" si="5"/>
        <v>In Process</v>
      </c>
      <c r="I62" s="18">
        <f t="shared" si="6"/>
        <v>1556.62</v>
      </c>
      <c r="M62" s="25"/>
    </row>
    <row r="63" spans="2:13" x14ac:dyDescent="0.25">
      <c r="B63" s="16">
        <v>10107</v>
      </c>
      <c r="C63" s="17">
        <f t="shared" si="0"/>
        <v>37653</v>
      </c>
      <c r="D63" s="16" t="str">
        <f t="shared" si="1"/>
        <v>Land of Toys Inc.</v>
      </c>
      <c r="E63" s="16" t="str">
        <f t="shared" si="2"/>
        <v>NYC</v>
      </c>
      <c r="F63" s="16" t="str">
        <f t="shared" si="3"/>
        <v>USA</v>
      </c>
      <c r="G63" s="16" t="str">
        <f t="shared" si="4"/>
        <v>Motorcycles</v>
      </c>
      <c r="H63" s="16" t="str">
        <f t="shared" si="5"/>
        <v>Shipped</v>
      </c>
      <c r="I63" s="18">
        <f t="shared" si="6"/>
        <v>1858</v>
      </c>
      <c r="M63" s="25"/>
    </row>
    <row r="64" spans="2:13" x14ac:dyDescent="0.25">
      <c r="B64" s="16">
        <v>10120</v>
      </c>
      <c r="C64" s="17">
        <f t="shared" si="0"/>
        <v>37712</v>
      </c>
      <c r="D64" s="16" t="str">
        <f t="shared" si="1"/>
        <v>Australian Collectors, Co.</v>
      </c>
      <c r="E64" s="16" t="str">
        <f t="shared" si="2"/>
        <v>Melbourne</v>
      </c>
      <c r="F64" s="16" t="str">
        <f t="shared" si="3"/>
        <v>Australia</v>
      </c>
      <c r="G64" s="16" t="str">
        <f t="shared" si="4"/>
        <v>Planes</v>
      </c>
      <c r="H64" s="16" t="str">
        <f t="shared" si="5"/>
        <v>Shipped</v>
      </c>
      <c r="I64" s="18">
        <f t="shared" si="6"/>
        <v>2082.4900000000002</v>
      </c>
      <c r="M64" s="25"/>
    </row>
    <row r="65" spans="2:13" x14ac:dyDescent="0.25">
      <c r="B65" s="16">
        <v>10134</v>
      </c>
      <c r="C65" s="17">
        <f t="shared" si="0"/>
        <v>37819</v>
      </c>
      <c r="D65" s="16" t="str">
        <f t="shared" si="1"/>
        <v>Lyon Souveniers</v>
      </c>
      <c r="E65" s="16" t="str">
        <f t="shared" si="2"/>
        <v>Paris</v>
      </c>
      <c r="F65" s="16" t="str">
        <f t="shared" si="3"/>
        <v>France</v>
      </c>
      <c r="G65" s="16" t="str">
        <f t="shared" si="4"/>
        <v>Motorcycles</v>
      </c>
      <c r="H65" s="16" t="str">
        <f t="shared" si="5"/>
        <v>Shipped</v>
      </c>
      <c r="I65" s="18">
        <f t="shared" si="6"/>
        <v>1853.4</v>
      </c>
      <c r="M65" s="25"/>
    </row>
    <row r="66" spans="2:13" x14ac:dyDescent="0.25">
      <c r="B66" s="16">
        <v>10145</v>
      </c>
      <c r="C66" s="17">
        <f t="shared" si="0"/>
        <v>37841</v>
      </c>
      <c r="D66" s="16" t="str">
        <f t="shared" si="1"/>
        <v>Toys4GrownUps.com</v>
      </c>
      <c r="E66" s="16" t="str">
        <f t="shared" si="2"/>
        <v>Pasadena</v>
      </c>
      <c r="F66" s="16" t="str">
        <f t="shared" si="3"/>
        <v>USA</v>
      </c>
      <c r="G66" s="16" t="str">
        <f t="shared" si="4"/>
        <v>Motorcycles</v>
      </c>
      <c r="H66" s="16" t="str">
        <f t="shared" si="5"/>
        <v>Shipped</v>
      </c>
      <c r="I66" s="18">
        <f t="shared" si="6"/>
        <v>1109.8</v>
      </c>
      <c r="M66" s="25"/>
    </row>
    <row r="67" spans="2:13" x14ac:dyDescent="0.25">
      <c r="B67" s="16">
        <v>10159</v>
      </c>
      <c r="C67" s="17">
        <f t="shared" si="0"/>
        <v>37904</v>
      </c>
      <c r="D67" s="16" t="str">
        <f t="shared" si="1"/>
        <v>Corporate Gift Ideas Co.</v>
      </c>
      <c r="E67" s="16" t="str">
        <f t="shared" si="2"/>
        <v>San Francisco</v>
      </c>
      <c r="F67" s="16" t="str">
        <f t="shared" si="3"/>
        <v>USA</v>
      </c>
      <c r="G67" s="16" t="str">
        <f t="shared" si="4"/>
        <v>Motorcycles</v>
      </c>
      <c r="H67" s="16" t="str">
        <f t="shared" si="5"/>
        <v>Shipped</v>
      </c>
      <c r="I67" s="18">
        <f t="shared" si="6"/>
        <v>1239</v>
      </c>
      <c r="M67" s="25"/>
    </row>
    <row r="68" spans="2:13" x14ac:dyDescent="0.25">
      <c r="B68" s="16">
        <v>10168</v>
      </c>
      <c r="C68" s="17">
        <f t="shared" si="0"/>
        <v>37904</v>
      </c>
      <c r="D68" s="16" t="str">
        <f t="shared" si="1"/>
        <v>Technics Stores Inc.</v>
      </c>
      <c r="E68" s="16" t="str">
        <f t="shared" si="2"/>
        <v>Burlingame</v>
      </c>
      <c r="F68" s="16" t="str">
        <f t="shared" si="3"/>
        <v>USA</v>
      </c>
      <c r="G68" s="16" t="str">
        <f t="shared" si="4"/>
        <v>Planes</v>
      </c>
      <c r="H68" s="16" t="str">
        <f t="shared" si="5"/>
        <v>Shipped</v>
      </c>
      <c r="I68" s="18">
        <f t="shared" si="6"/>
        <v>1490.1599999999999</v>
      </c>
      <c r="M68" s="25"/>
    </row>
    <row r="69" spans="2:13" x14ac:dyDescent="0.25">
      <c r="B69" s="16">
        <v>10180</v>
      </c>
      <c r="C69" s="17">
        <f t="shared" si="0"/>
        <v>37936</v>
      </c>
      <c r="D69" s="16" t="str">
        <f t="shared" si="1"/>
        <v>Daedalus Designs Imports</v>
      </c>
      <c r="E69" s="16" t="str">
        <f t="shared" si="2"/>
        <v>Lille</v>
      </c>
      <c r="F69" s="16" t="str">
        <f t="shared" si="3"/>
        <v>France</v>
      </c>
      <c r="G69" s="16" t="str">
        <f t="shared" si="4"/>
        <v>Motorcycles</v>
      </c>
      <c r="H69" s="16" t="str">
        <f t="shared" si="5"/>
        <v>Shipped</v>
      </c>
      <c r="I69" s="18">
        <f t="shared" si="6"/>
        <v>1057.56</v>
      </c>
      <c r="M69" s="25"/>
    </row>
    <row r="70" spans="2:13" x14ac:dyDescent="0.25">
      <c r="B70" s="16">
        <v>10188</v>
      </c>
      <c r="C70" s="17">
        <f t="shared" si="0"/>
        <v>37936</v>
      </c>
      <c r="D70" s="16" t="str">
        <f t="shared" si="1"/>
        <v>Herkku Gifts</v>
      </c>
      <c r="E70" s="16" t="str">
        <f t="shared" si="2"/>
        <v>Bergen</v>
      </c>
      <c r="F70" s="16" t="str">
        <f t="shared" si="3"/>
        <v>Norway</v>
      </c>
      <c r="G70" s="16" t="str">
        <f t="shared" si="4"/>
        <v>Motorcycles</v>
      </c>
      <c r="H70" s="16" t="str">
        <f t="shared" si="5"/>
        <v>Shipped</v>
      </c>
      <c r="I70" s="18">
        <f t="shared" si="6"/>
        <v>2093.44</v>
      </c>
      <c r="M70" s="25"/>
    </row>
    <row r="71" spans="2:13" x14ac:dyDescent="0.25">
      <c r="B71" s="16">
        <v>10201</v>
      </c>
      <c r="C71" s="17">
        <f t="shared" si="0"/>
        <v>37957</v>
      </c>
      <c r="D71" s="16" t="str">
        <f t="shared" si="1"/>
        <v>Mini Wheels Co.</v>
      </c>
      <c r="E71" s="16" t="str">
        <f t="shared" si="2"/>
        <v>San Francisco</v>
      </c>
      <c r="F71" s="16" t="str">
        <f t="shared" si="3"/>
        <v>USA</v>
      </c>
      <c r="G71" s="16" t="str">
        <f t="shared" si="4"/>
        <v>Motorcycles</v>
      </c>
      <c r="H71" s="16" t="str">
        <f t="shared" si="5"/>
        <v>Shipped</v>
      </c>
      <c r="I71" s="18">
        <f t="shared" si="6"/>
        <v>1847</v>
      </c>
    </row>
    <row r="72" spans="2:13" x14ac:dyDescent="0.25">
      <c r="B72" s="16">
        <v>10210</v>
      </c>
      <c r="C72" s="17">
        <f t="shared" si="0"/>
        <v>37993</v>
      </c>
      <c r="D72" s="16" t="str">
        <f t="shared" si="1"/>
        <v>Osaka Souveniers Co.</v>
      </c>
      <c r="E72" s="16" t="str">
        <f t="shared" si="2"/>
        <v>Osaka</v>
      </c>
      <c r="F72" s="16" t="str">
        <f t="shared" si="3"/>
        <v>Japan</v>
      </c>
      <c r="G72" s="16" t="str">
        <f t="shared" si="4"/>
        <v>Planes</v>
      </c>
      <c r="H72" s="16" t="str">
        <f t="shared" si="5"/>
        <v>Shipped</v>
      </c>
      <c r="I72" s="18">
        <f t="shared" si="6"/>
        <v>1649.55</v>
      </c>
    </row>
    <row r="73" spans="2:13" x14ac:dyDescent="0.25">
      <c r="B73" s="16">
        <v>10223</v>
      </c>
      <c r="C73" s="17">
        <f t="shared" ref="C73:C136" si="7">VLOOKUP(B73,SaleData,6,0)</f>
        <v>38019</v>
      </c>
      <c r="D73" s="16" t="str">
        <f t="shared" ref="D73:D136" si="8">VLOOKUP(B73,SaleData,14,0)</f>
        <v>Australian Collectors, Co.</v>
      </c>
      <c r="E73" s="16" t="str">
        <f t="shared" ref="E73:E136" si="9">VLOOKUP(B73,SaleData,17,0)</f>
        <v>Melbourne</v>
      </c>
      <c r="F73" s="16" t="str">
        <f t="shared" ref="F73:F136" si="10">VLOOKUP(B73,SaleData,19,0)</f>
        <v>Australia</v>
      </c>
      <c r="G73" s="16" t="str">
        <f t="shared" ref="G73:G136" si="11">VLOOKUP(B73,SaleData,11,0)</f>
        <v>Vintage Cars</v>
      </c>
      <c r="H73" s="16" t="str">
        <f t="shared" ref="H73:H136" si="12">VLOOKUP(B73,SaleData,7,0)</f>
        <v>Shipped</v>
      </c>
      <c r="I73" s="18">
        <f t="shared" ref="I73:I136" si="13">VLOOKUP(B73,SaleData,5,0)</f>
        <v>1320.8000000000002</v>
      </c>
    </row>
    <row r="74" spans="2:13" x14ac:dyDescent="0.25">
      <c r="B74" s="16">
        <v>10236</v>
      </c>
      <c r="C74" s="17">
        <f t="shared" si="7"/>
        <v>38081</v>
      </c>
      <c r="D74" s="16" t="str">
        <f t="shared" si="8"/>
        <v>Motor Mint Distributors Inc.</v>
      </c>
      <c r="E74" s="16" t="str">
        <f t="shared" si="9"/>
        <v>Philadelphia</v>
      </c>
      <c r="F74" s="16" t="str">
        <f t="shared" si="10"/>
        <v>USA</v>
      </c>
      <c r="G74" s="16" t="str">
        <f t="shared" si="11"/>
        <v>Motorcycles</v>
      </c>
      <c r="H74" s="16" t="str">
        <f t="shared" si="12"/>
        <v>Shipped</v>
      </c>
      <c r="I74" s="18">
        <f t="shared" si="13"/>
        <v>1281.56</v>
      </c>
    </row>
    <row r="75" spans="2:13" x14ac:dyDescent="0.25">
      <c r="B75" s="16">
        <v>10251</v>
      </c>
      <c r="C75" s="17">
        <f t="shared" si="7"/>
        <v>38112</v>
      </c>
      <c r="D75" s="16" t="str">
        <f t="shared" si="8"/>
        <v>Tekni Collectables Inc.</v>
      </c>
      <c r="E75" s="16" t="str">
        <f t="shared" si="9"/>
        <v>Newark</v>
      </c>
      <c r="F75" s="16" t="str">
        <f t="shared" si="10"/>
        <v>USA</v>
      </c>
      <c r="G75" s="16" t="str">
        <f t="shared" si="11"/>
        <v>Motorcycles</v>
      </c>
      <c r="H75" s="16" t="str">
        <f t="shared" si="12"/>
        <v>Shipped</v>
      </c>
      <c r="I75" s="18">
        <f t="shared" si="13"/>
        <v>1774.22</v>
      </c>
    </row>
    <row r="76" spans="2:13" x14ac:dyDescent="0.25">
      <c r="B76" s="16">
        <v>10263</v>
      </c>
      <c r="C76" s="17">
        <f t="shared" si="7"/>
        <v>38144</v>
      </c>
      <c r="D76" s="16" t="str">
        <f t="shared" si="8"/>
        <v>Gift Depot Inc.</v>
      </c>
      <c r="E76" s="16" t="str">
        <f t="shared" si="9"/>
        <v>Bridgewater</v>
      </c>
      <c r="F76" s="16" t="str">
        <f t="shared" si="10"/>
        <v>USA</v>
      </c>
      <c r="G76" s="16" t="str">
        <f t="shared" si="11"/>
        <v>Planes</v>
      </c>
      <c r="H76" s="16" t="str">
        <f t="shared" si="12"/>
        <v>Shipped</v>
      </c>
      <c r="I76" s="18">
        <f t="shared" si="13"/>
        <v>1808.3999999999999</v>
      </c>
    </row>
    <row r="77" spans="2:13" x14ac:dyDescent="0.25">
      <c r="B77" s="16">
        <v>10275</v>
      </c>
      <c r="C77" s="17">
        <f t="shared" si="7"/>
        <v>38175</v>
      </c>
      <c r="D77" s="16" t="str">
        <f t="shared" si="8"/>
        <v>La Rochelle Gifts</v>
      </c>
      <c r="E77" s="16" t="str">
        <f t="shared" si="9"/>
        <v>Nantes</v>
      </c>
      <c r="F77" s="16" t="str">
        <f t="shared" si="10"/>
        <v>France</v>
      </c>
      <c r="G77" s="16" t="str">
        <f t="shared" si="11"/>
        <v>Planes</v>
      </c>
      <c r="H77" s="16" t="str">
        <f t="shared" si="12"/>
        <v>Shipped</v>
      </c>
      <c r="I77" s="18">
        <f t="shared" si="13"/>
        <v>1682.3700000000001</v>
      </c>
    </row>
    <row r="78" spans="2:13" x14ac:dyDescent="0.25">
      <c r="B78" s="16">
        <v>10285</v>
      </c>
      <c r="C78" s="17">
        <f t="shared" si="7"/>
        <v>38207</v>
      </c>
      <c r="D78" s="16" t="str">
        <f t="shared" si="8"/>
        <v>Marta's Replicas Co.</v>
      </c>
      <c r="E78" s="16" t="str">
        <f t="shared" si="9"/>
        <v>Cambridge</v>
      </c>
      <c r="F78" s="16" t="str">
        <f t="shared" si="10"/>
        <v>USA</v>
      </c>
      <c r="G78" s="16" t="str">
        <f t="shared" si="11"/>
        <v>Motorcycles</v>
      </c>
      <c r="H78" s="16" t="str">
        <f t="shared" si="12"/>
        <v>Shipped</v>
      </c>
      <c r="I78" s="18">
        <f t="shared" si="13"/>
        <v>981.2</v>
      </c>
    </row>
    <row r="79" spans="2:13" x14ac:dyDescent="0.25">
      <c r="B79" s="16">
        <v>10298</v>
      </c>
      <c r="C79" s="17">
        <f t="shared" si="7"/>
        <v>38239</v>
      </c>
      <c r="D79" s="16" t="str">
        <f t="shared" si="8"/>
        <v>Atelier graphique</v>
      </c>
      <c r="E79" s="16" t="str">
        <f t="shared" si="9"/>
        <v>Nantes</v>
      </c>
      <c r="F79" s="16" t="str">
        <f t="shared" si="10"/>
        <v>France</v>
      </c>
      <c r="G79" s="16" t="str">
        <f t="shared" si="11"/>
        <v>Motorcycles</v>
      </c>
      <c r="H79" s="16" t="str">
        <f t="shared" si="12"/>
        <v>Shipped</v>
      </c>
      <c r="I79" s="18">
        <f t="shared" si="13"/>
        <v>1550.72</v>
      </c>
    </row>
    <row r="80" spans="2:13" x14ac:dyDescent="0.25">
      <c r="B80" s="16">
        <v>10308</v>
      </c>
      <c r="C80" s="17">
        <f t="shared" si="7"/>
        <v>38270</v>
      </c>
      <c r="D80" s="16" t="str">
        <f t="shared" si="8"/>
        <v>Mini Classics</v>
      </c>
      <c r="E80" s="16" t="str">
        <f t="shared" si="9"/>
        <v>White Plains</v>
      </c>
      <c r="F80" s="16" t="str">
        <f t="shared" si="10"/>
        <v>USA</v>
      </c>
      <c r="G80" s="16" t="str">
        <f t="shared" si="11"/>
        <v>Motorcycles</v>
      </c>
      <c r="H80" s="16" t="str">
        <f t="shared" si="12"/>
        <v>Shipped</v>
      </c>
      <c r="I80" s="18">
        <f t="shared" si="13"/>
        <v>1771.0600000000002</v>
      </c>
    </row>
    <row r="81" spans="2:9" x14ac:dyDescent="0.25">
      <c r="B81" s="16">
        <v>10318</v>
      </c>
      <c r="C81" s="17">
        <f t="shared" si="7"/>
        <v>38302</v>
      </c>
      <c r="D81" s="16" t="str">
        <f t="shared" si="8"/>
        <v>Diecast Classics Inc.</v>
      </c>
      <c r="E81" s="16" t="str">
        <f t="shared" si="9"/>
        <v>Allentown</v>
      </c>
      <c r="F81" s="16" t="str">
        <f t="shared" si="10"/>
        <v>USA</v>
      </c>
      <c r="G81" s="16" t="str">
        <f t="shared" si="11"/>
        <v>Motorcycles</v>
      </c>
      <c r="H81" s="16" t="str">
        <f t="shared" si="12"/>
        <v>Shipped</v>
      </c>
      <c r="I81" s="18">
        <f t="shared" si="13"/>
        <v>2213.4</v>
      </c>
    </row>
    <row r="82" spans="2:9" x14ac:dyDescent="0.25">
      <c r="B82" s="16">
        <v>10329</v>
      </c>
      <c r="C82" s="17">
        <f t="shared" si="7"/>
        <v>38302</v>
      </c>
      <c r="D82" s="16" t="str">
        <f t="shared" si="8"/>
        <v>Land of Toys Inc.</v>
      </c>
      <c r="E82" s="16" t="str">
        <f t="shared" si="9"/>
        <v>NYC</v>
      </c>
      <c r="F82" s="16" t="str">
        <f t="shared" si="10"/>
        <v>USA</v>
      </c>
      <c r="G82" s="16" t="str">
        <f t="shared" si="11"/>
        <v>Motorcycles</v>
      </c>
      <c r="H82" s="16" t="str">
        <f t="shared" si="12"/>
        <v>Shipped</v>
      </c>
      <c r="I82" s="18">
        <f t="shared" si="13"/>
        <v>2000</v>
      </c>
    </row>
    <row r="83" spans="2:9" x14ac:dyDescent="0.25">
      <c r="B83" s="16">
        <v>10339</v>
      </c>
      <c r="C83" s="17">
        <f t="shared" si="7"/>
        <v>38302</v>
      </c>
      <c r="D83" s="16" t="str">
        <f t="shared" si="8"/>
        <v>Tokyo Collectables, Ltd</v>
      </c>
      <c r="E83" s="16" t="str">
        <f t="shared" si="9"/>
        <v>Minato-ku</v>
      </c>
      <c r="F83" s="16" t="str">
        <f t="shared" si="10"/>
        <v>Japan</v>
      </c>
      <c r="G83" s="16" t="str">
        <f t="shared" si="11"/>
        <v>Planes</v>
      </c>
      <c r="H83" s="16" t="str">
        <f t="shared" si="12"/>
        <v>Shipped</v>
      </c>
      <c r="I83" s="18">
        <f t="shared" si="13"/>
        <v>1063.6499999999999</v>
      </c>
    </row>
    <row r="84" spans="2:9" x14ac:dyDescent="0.25">
      <c r="B84" s="16">
        <v>10361</v>
      </c>
      <c r="C84" s="17">
        <f t="shared" si="7"/>
        <v>38333</v>
      </c>
      <c r="D84" s="16" t="str">
        <f t="shared" si="8"/>
        <v>Souveniers And Things Co.</v>
      </c>
      <c r="E84" s="16" t="str">
        <f t="shared" si="9"/>
        <v>Chatswood</v>
      </c>
      <c r="F84" s="16" t="str">
        <f t="shared" si="10"/>
        <v>Australia</v>
      </c>
      <c r="G84" s="16" t="str">
        <f t="shared" si="11"/>
        <v>Ships</v>
      </c>
      <c r="H84" s="16" t="str">
        <f t="shared" si="12"/>
        <v>Shipped</v>
      </c>
      <c r="I84" s="18">
        <f t="shared" si="13"/>
        <v>1089.3600000000001</v>
      </c>
    </row>
    <row r="85" spans="2:9" x14ac:dyDescent="0.25">
      <c r="B85" s="16">
        <v>10374</v>
      </c>
      <c r="C85" s="17">
        <f t="shared" si="7"/>
        <v>38385</v>
      </c>
      <c r="D85" s="16" t="str">
        <f t="shared" si="8"/>
        <v>Australian Gift Network, Co</v>
      </c>
      <c r="E85" s="16" t="str">
        <f t="shared" si="9"/>
        <v>South Brisbane</v>
      </c>
      <c r="F85" s="16" t="str">
        <f t="shared" si="10"/>
        <v>Australia</v>
      </c>
      <c r="G85" s="16" t="str">
        <f t="shared" si="11"/>
        <v>Motorcycles</v>
      </c>
      <c r="H85" s="16" t="str">
        <f t="shared" si="12"/>
        <v>Shipped</v>
      </c>
      <c r="I85" s="18">
        <f t="shared" si="13"/>
        <v>1172.5999999999999</v>
      </c>
    </row>
    <row r="86" spans="2:9" x14ac:dyDescent="0.25">
      <c r="B86" s="16">
        <v>10388</v>
      </c>
      <c r="C86" s="17">
        <f t="shared" si="7"/>
        <v>38414</v>
      </c>
      <c r="D86" s="16" t="str">
        <f t="shared" si="8"/>
        <v>FunGiftIdeas.com</v>
      </c>
      <c r="E86" s="16" t="str">
        <f t="shared" si="9"/>
        <v>New Bedford</v>
      </c>
      <c r="F86" s="16" t="str">
        <f t="shared" si="10"/>
        <v>USA</v>
      </c>
      <c r="G86" s="16" t="str">
        <f t="shared" si="11"/>
        <v>Motorcycles</v>
      </c>
      <c r="H86" s="16" t="str">
        <f t="shared" si="12"/>
        <v>Shipped</v>
      </c>
      <c r="I86" s="18">
        <f t="shared" si="13"/>
        <v>1822.1699999999998</v>
      </c>
    </row>
    <row r="87" spans="2:9" x14ac:dyDescent="0.25">
      <c r="B87" s="16">
        <v>10402</v>
      </c>
      <c r="C87" s="17">
        <f t="shared" si="7"/>
        <v>38446</v>
      </c>
      <c r="D87" s="16" t="str">
        <f t="shared" si="8"/>
        <v>Auto Canal Petit</v>
      </c>
      <c r="E87" s="16" t="str">
        <f t="shared" si="9"/>
        <v>Paris</v>
      </c>
      <c r="F87" s="16" t="str">
        <f t="shared" si="10"/>
        <v>France</v>
      </c>
      <c r="G87" s="16" t="str">
        <f t="shared" si="11"/>
        <v>Motorcycles</v>
      </c>
      <c r="H87" s="16" t="str">
        <f t="shared" si="12"/>
        <v>Shipped</v>
      </c>
      <c r="I87" s="18">
        <f t="shared" si="13"/>
        <v>3064.6</v>
      </c>
    </row>
    <row r="88" spans="2:9" x14ac:dyDescent="0.25">
      <c r="B88" s="16">
        <v>10417</v>
      </c>
      <c r="C88" s="17">
        <f t="shared" si="7"/>
        <v>38477</v>
      </c>
      <c r="D88" s="16" t="str">
        <f t="shared" si="8"/>
        <v>Euro Shopping Channel</v>
      </c>
      <c r="E88" s="16" t="str">
        <f t="shared" si="9"/>
        <v>Madrid</v>
      </c>
      <c r="F88" s="16" t="str">
        <f t="shared" si="10"/>
        <v>Spain</v>
      </c>
      <c r="G88" s="16" t="str">
        <f t="shared" si="11"/>
        <v>Motorcycles</v>
      </c>
      <c r="H88" s="16" t="str">
        <f t="shared" si="12"/>
        <v>Disputed</v>
      </c>
      <c r="I88" s="18">
        <f t="shared" si="13"/>
        <v>2100</v>
      </c>
    </row>
    <row r="89" spans="2:9" x14ac:dyDescent="0.25">
      <c r="B89" s="16">
        <v>10107</v>
      </c>
      <c r="C89" s="17">
        <f t="shared" si="7"/>
        <v>37653</v>
      </c>
      <c r="D89" s="16" t="str">
        <f t="shared" si="8"/>
        <v>Land of Toys Inc.</v>
      </c>
      <c r="E89" s="16" t="str">
        <f t="shared" si="9"/>
        <v>NYC</v>
      </c>
      <c r="F89" s="16" t="str">
        <f t="shared" si="10"/>
        <v>USA</v>
      </c>
      <c r="G89" s="16" t="str">
        <f t="shared" si="11"/>
        <v>Motorcycles</v>
      </c>
      <c r="H89" s="16" t="str">
        <f t="shared" si="12"/>
        <v>Shipped</v>
      </c>
      <c r="I89" s="18">
        <f t="shared" si="13"/>
        <v>1858</v>
      </c>
    </row>
    <row r="90" spans="2:9" x14ac:dyDescent="0.25">
      <c r="B90" s="16">
        <v>10120</v>
      </c>
      <c r="C90" s="17">
        <f t="shared" si="7"/>
        <v>37712</v>
      </c>
      <c r="D90" s="16" t="str">
        <f t="shared" si="8"/>
        <v>Australian Collectors, Co.</v>
      </c>
      <c r="E90" s="16" t="str">
        <f t="shared" si="9"/>
        <v>Melbourne</v>
      </c>
      <c r="F90" s="16" t="str">
        <f t="shared" si="10"/>
        <v>Australia</v>
      </c>
      <c r="G90" s="16" t="str">
        <f t="shared" si="11"/>
        <v>Planes</v>
      </c>
      <c r="H90" s="16" t="str">
        <f t="shared" si="12"/>
        <v>Shipped</v>
      </c>
      <c r="I90" s="18">
        <f t="shared" si="13"/>
        <v>2082.4900000000002</v>
      </c>
    </row>
    <row r="91" spans="2:9" x14ac:dyDescent="0.25">
      <c r="B91" s="16">
        <v>10134</v>
      </c>
      <c r="C91" s="17">
        <f t="shared" si="7"/>
        <v>37819</v>
      </c>
      <c r="D91" s="16" t="str">
        <f t="shared" si="8"/>
        <v>Lyon Souveniers</v>
      </c>
      <c r="E91" s="16" t="str">
        <f t="shared" si="9"/>
        <v>Paris</v>
      </c>
      <c r="F91" s="16" t="str">
        <f t="shared" si="10"/>
        <v>France</v>
      </c>
      <c r="G91" s="16" t="str">
        <f t="shared" si="11"/>
        <v>Motorcycles</v>
      </c>
      <c r="H91" s="16" t="str">
        <f t="shared" si="12"/>
        <v>Shipped</v>
      </c>
      <c r="I91" s="18">
        <f t="shared" si="13"/>
        <v>1853.4</v>
      </c>
    </row>
    <row r="92" spans="2:9" x14ac:dyDescent="0.25">
      <c r="B92" s="16">
        <v>10145</v>
      </c>
      <c r="C92" s="17">
        <f t="shared" si="7"/>
        <v>37841</v>
      </c>
      <c r="D92" s="16" t="str">
        <f t="shared" si="8"/>
        <v>Toys4GrownUps.com</v>
      </c>
      <c r="E92" s="16" t="str">
        <f t="shared" si="9"/>
        <v>Pasadena</v>
      </c>
      <c r="F92" s="16" t="str">
        <f t="shared" si="10"/>
        <v>USA</v>
      </c>
      <c r="G92" s="16" t="str">
        <f t="shared" si="11"/>
        <v>Motorcycles</v>
      </c>
      <c r="H92" s="16" t="str">
        <f t="shared" si="12"/>
        <v>Shipped</v>
      </c>
      <c r="I92" s="18">
        <f t="shared" si="13"/>
        <v>1109.8</v>
      </c>
    </row>
    <row r="93" spans="2:9" x14ac:dyDescent="0.25">
      <c r="B93" s="16">
        <v>10159</v>
      </c>
      <c r="C93" s="17">
        <f t="shared" si="7"/>
        <v>37904</v>
      </c>
      <c r="D93" s="16" t="str">
        <f t="shared" si="8"/>
        <v>Corporate Gift Ideas Co.</v>
      </c>
      <c r="E93" s="16" t="str">
        <f t="shared" si="9"/>
        <v>San Francisco</v>
      </c>
      <c r="F93" s="16" t="str">
        <f t="shared" si="10"/>
        <v>USA</v>
      </c>
      <c r="G93" s="16" t="str">
        <f t="shared" si="11"/>
        <v>Motorcycles</v>
      </c>
      <c r="H93" s="16" t="str">
        <f t="shared" si="12"/>
        <v>Shipped</v>
      </c>
      <c r="I93" s="18">
        <f t="shared" si="13"/>
        <v>1239</v>
      </c>
    </row>
    <row r="94" spans="2:9" x14ac:dyDescent="0.25">
      <c r="B94" s="16">
        <v>10168</v>
      </c>
      <c r="C94" s="17">
        <f t="shared" si="7"/>
        <v>37904</v>
      </c>
      <c r="D94" s="16" t="str">
        <f t="shared" si="8"/>
        <v>Technics Stores Inc.</v>
      </c>
      <c r="E94" s="16" t="str">
        <f t="shared" si="9"/>
        <v>Burlingame</v>
      </c>
      <c r="F94" s="16" t="str">
        <f t="shared" si="10"/>
        <v>USA</v>
      </c>
      <c r="G94" s="16" t="str">
        <f t="shared" si="11"/>
        <v>Planes</v>
      </c>
      <c r="H94" s="16" t="str">
        <f t="shared" si="12"/>
        <v>Shipped</v>
      </c>
      <c r="I94" s="18">
        <f t="shared" si="13"/>
        <v>1490.1599999999999</v>
      </c>
    </row>
    <row r="95" spans="2:9" x14ac:dyDescent="0.25">
      <c r="B95" s="16">
        <v>10180</v>
      </c>
      <c r="C95" s="17">
        <f t="shared" si="7"/>
        <v>37936</v>
      </c>
      <c r="D95" s="16" t="str">
        <f t="shared" si="8"/>
        <v>Daedalus Designs Imports</v>
      </c>
      <c r="E95" s="16" t="str">
        <f t="shared" si="9"/>
        <v>Lille</v>
      </c>
      <c r="F95" s="16" t="str">
        <f t="shared" si="10"/>
        <v>France</v>
      </c>
      <c r="G95" s="16" t="str">
        <f t="shared" si="11"/>
        <v>Motorcycles</v>
      </c>
      <c r="H95" s="16" t="str">
        <f t="shared" si="12"/>
        <v>Shipped</v>
      </c>
      <c r="I95" s="18">
        <f t="shared" si="13"/>
        <v>1057.56</v>
      </c>
    </row>
    <row r="96" spans="2:9" x14ac:dyDescent="0.25">
      <c r="B96" s="16">
        <v>10188</v>
      </c>
      <c r="C96" s="17">
        <f t="shared" si="7"/>
        <v>37936</v>
      </c>
      <c r="D96" s="16" t="str">
        <f t="shared" si="8"/>
        <v>Herkku Gifts</v>
      </c>
      <c r="E96" s="16" t="str">
        <f t="shared" si="9"/>
        <v>Bergen</v>
      </c>
      <c r="F96" s="16" t="str">
        <f t="shared" si="10"/>
        <v>Norway</v>
      </c>
      <c r="G96" s="16" t="str">
        <f t="shared" si="11"/>
        <v>Motorcycles</v>
      </c>
      <c r="H96" s="16" t="str">
        <f t="shared" si="12"/>
        <v>Shipped</v>
      </c>
      <c r="I96" s="18">
        <f t="shared" si="13"/>
        <v>2093.44</v>
      </c>
    </row>
    <row r="97" spans="2:9" x14ac:dyDescent="0.25">
      <c r="B97" s="16">
        <v>10201</v>
      </c>
      <c r="C97" s="17">
        <f t="shared" si="7"/>
        <v>37957</v>
      </c>
      <c r="D97" s="16" t="str">
        <f t="shared" si="8"/>
        <v>Mini Wheels Co.</v>
      </c>
      <c r="E97" s="16" t="str">
        <f t="shared" si="9"/>
        <v>San Francisco</v>
      </c>
      <c r="F97" s="16" t="str">
        <f t="shared" si="10"/>
        <v>USA</v>
      </c>
      <c r="G97" s="16" t="str">
        <f t="shared" si="11"/>
        <v>Motorcycles</v>
      </c>
      <c r="H97" s="16" t="str">
        <f t="shared" si="12"/>
        <v>Shipped</v>
      </c>
      <c r="I97" s="18">
        <f t="shared" si="13"/>
        <v>1847</v>
      </c>
    </row>
    <row r="98" spans="2:9" x14ac:dyDescent="0.25">
      <c r="B98" s="16">
        <v>10210</v>
      </c>
      <c r="C98" s="17">
        <f t="shared" si="7"/>
        <v>37993</v>
      </c>
      <c r="D98" s="16" t="str">
        <f t="shared" si="8"/>
        <v>Osaka Souveniers Co.</v>
      </c>
      <c r="E98" s="16" t="str">
        <f t="shared" si="9"/>
        <v>Osaka</v>
      </c>
      <c r="F98" s="16" t="str">
        <f t="shared" si="10"/>
        <v>Japan</v>
      </c>
      <c r="G98" s="16" t="str">
        <f t="shared" si="11"/>
        <v>Planes</v>
      </c>
      <c r="H98" s="16" t="str">
        <f t="shared" si="12"/>
        <v>Shipped</v>
      </c>
      <c r="I98" s="18">
        <f t="shared" si="13"/>
        <v>1649.55</v>
      </c>
    </row>
    <row r="99" spans="2:9" x14ac:dyDescent="0.25">
      <c r="B99" s="16">
        <v>10223</v>
      </c>
      <c r="C99" s="17">
        <f t="shared" si="7"/>
        <v>38019</v>
      </c>
      <c r="D99" s="16" t="str">
        <f t="shared" si="8"/>
        <v>Australian Collectors, Co.</v>
      </c>
      <c r="E99" s="16" t="str">
        <f t="shared" si="9"/>
        <v>Melbourne</v>
      </c>
      <c r="F99" s="16" t="str">
        <f t="shared" si="10"/>
        <v>Australia</v>
      </c>
      <c r="G99" s="16" t="str">
        <f t="shared" si="11"/>
        <v>Vintage Cars</v>
      </c>
      <c r="H99" s="16" t="str">
        <f t="shared" si="12"/>
        <v>Shipped</v>
      </c>
      <c r="I99" s="18">
        <f t="shared" si="13"/>
        <v>1320.8000000000002</v>
      </c>
    </row>
    <row r="100" spans="2:9" x14ac:dyDescent="0.25">
      <c r="B100" s="16">
        <v>10237</v>
      </c>
      <c r="C100" s="17">
        <f t="shared" si="7"/>
        <v>38081</v>
      </c>
      <c r="D100" s="16" t="str">
        <f t="shared" si="8"/>
        <v>Vitachrome Inc.</v>
      </c>
      <c r="E100" s="16" t="str">
        <f t="shared" si="9"/>
        <v>NYC</v>
      </c>
      <c r="F100" s="16" t="str">
        <f t="shared" si="10"/>
        <v>USA</v>
      </c>
      <c r="G100" s="16" t="str">
        <f t="shared" si="11"/>
        <v>Motorcycles</v>
      </c>
      <c r="H100" s="16" t="str">
        <f t="shared" si="12"/>
        <v>Shipped</v>
      </c>
      <c r="I100" s="18">
        <f t="shared" si="13"/>
        <v>1045.98</v>
      </c>
    </row>
    <row r="101" spans="2:9" x14ac:dyDescent="0.25">
      <c r="B101" s="16">
        <v>10251</v>
      </c>
      <c r="C101" s="17">
        <f t="shared" si="7"/>
        <v>38112</v>
      </c>
      <c r="D101" s="16" t="str">
        <f t="shared" si="8"/>
        <v>Tekni Collectables Inc.</v>
      </c>
      <c r="E101" s="16" t="str">
        <f t="shared" si="9"/>
        <v>Newark</v>
      </c>
      <c r="F101" s="16" t="str">
        <f t="shared" si="10"/>
        <v>USA</v>
      </c>
      <c r="G101" s="16" t="str">
        <f t="shared" si="11"/>
        <v>Motorcycles</v>
      </c>
      <c r="H101" s="16" t="str">
        <f t="shared" si="12"/>
        <v>Shipped</v>
      </c>
      <c r="I101" s="18">
        <f t="shared" si="13"/>
        <v>1774.22</v>
      </c>
    </row>
    <row r="102" spans="2:9" x14ac:dyDescent="0.25">
      <c r="B102" s="16">
        <v>10263</v>
      </c>
      <c r="C102" s="17">
        <f t="shared" si="7"/>
        <v>38144</v>
      </c>
      <c r="D102" s="16" t="str">
        <f t="shared" si="8"/>
        <v>Gift Depot Inc.</v>
      </c>
      <c r="E102" s="16" t="str">
        <f t="shared" si="9"/>
        <v>Bridgewater</v>
      </c>
      <c r="F102" s="16" t="str">
        <f t="shared" si="10"/>
        <v>USA</v>
      </c>
      <c r="G102" s="16" t="str">
        <f t="shared" si="11"/>
        <v>Planes</v>
      </c>
      <c r="H102" s="16" t="str">
        <f t="shared" si="12"/>
        <v>Shipped</v>
      </c>
      <c r="I102" s="18">
        <f t="shared" si="13"/>
        <v>1808.3999999999999</v>
      </c>
    </row>
    <row r="103" spans="2:9" x14ac:dyDescent="0.25">
      <c r="B103" s="16">
        <v>10275</v>
      </c>
      <c r="C103" s="17">
        <f t="shared" si="7"/>
        <v>38175</v>
      </c>
      <c r="D103" s="16" t="str">
        <f t="shared" si="8"/>
        <v>La Rochelle Gifts</v>
      </c>
      <c r="E103" s="16" t="str">
        <f t="shared" si="9"/>
        <v>Nantes</v>
      </c>
      <c r="F103" s="16" t="str">
        <f t="shared" si="10"/>
        <v>France</v>
      </c>
      <c r="G103" s="16" t="str">
        <f t="shared" si="11"/>
        <v>Planes</v>
      </c>
      <c r="H103" s="16" t="str">
        <f t="shared" si="12"/>
        <v>Shipped</v>
      </c>
      <c r="I103" s="18">
        <f t="shared" si="13"/>
        <v>1682.3700000000001</v>
      </c>
    </row>
    <row r="104" spans="2:9" x14ac:dyDescent="0.25">
      <c r="B104" s="16">
        <v>10285</v>
      </c>
      <c r="C104" s="17">
        <f t="shared" si="7"/>
        <v>38207</v>
      </c>
      <c r="D104" s="16" t="str">
        <f t="shared" si="8"/>
        <v>Marta's Replicas Co.</v>
      </c>
      <c r="E104" s="16" t="str">
        <f t="shared" si="9"/>
        <v>Cambridge</v>
      </c>
      <c r="F104" s="16" t="str">
        <f t="shared" si="10"/>
        <v>USA</v>
      </c>
      <c r="G104" s="16" t="str">
        <f t="shared" si="11"/>
        <v>Motorcycles</v>
      </c>
      <c r="H104" s="16" t="str">
        <f t="shared" si="12"/>
        <v>Shipped</v>
      </c>
      <c r="I104" s="18">
        <f t="shared" si="13"/>
        <v>981.2</v>
      </c>
    </row>
    <row r="105" spans="2:9" x14ac:dyDescent="0.25">
      <c r="B105" s="16">
        <v>10299</v>
      </c>
      <c r="C105" s="17">
        <f t="shared" si="7"/>
        <v>38239</v>
      </c>
      <c r="D105" s="16" t="str">
        <f t="shared" si="8"/>
        <v>Toys of Finland, Co.</v>
      </c>
      <c r="E105" s="16" t="str">
        <f t="shared" si="9"/>
        <v>Helsinki</v>
      </c>
      <c r="F105" s="16" t="str">
        <f t="shared" si="10"/>
        <v>Finland</v>
      </c>
      <c r="G105" s="16" t="str">
        <f t="shared" si="11"/>
        <v>Motorcycles</v>
      </c>
      <c r="H105" s="16" t="str">
        <f t="shared" si="12"/>
        <v>Shipped</v>
      </c>
      <c r="I105" s="18">
        <f t="shared" si="13"/>
        <v>1013.76</v>
      </c>
    </row>
    <row r="106" spans="2:9" x14ac:dyDescent="0.25">
      <c r="B106" s="16">
        <v>10308</v>
      </c>
      <c r="C106" s="17">
        <f t="shared" si="7"/>
        <v>38270</v>
      </c>
      <c r="D106" s="16" t="str">
        <f t="shared" si="8"/>
        <v>Mini Classics</v>
      </c>
      <c r="E106" s="16" t="str">
        <f t="shared" si="9"/>
        <v>White Plains</v>
      </c>
      <c r="F106" s="16" t="str">
        <f t="shared" si="10"/>
        <v>USA</v>
      </c>
      <c r="G106" s="16" t="str">
        <f t="shared" si="11"/>
        <v>Motorcycles</v>
      </c>
      <c r="H106" s="16" t="str">
        <f t="shared" si="12"/>
        <v>Shipped</v>
      </c>
      <c r="I106" s="18">
        <f t="shared" si="13"/>
        <v>1771.0600000000002</v>
      </c>
    </row>
    <row r="107" spans="2:9" x14ac:dyDescent="0.25">
      <c r="B107" s="16">
        <v>10318</v>
      </c>
      <c r="C107" s="17">
        <f t="shared" si="7"/>
        <v>38302</v>
      </c>
      <c r="D107" s="16" t="str">
        <f t="shared" si="8"/>
        <v>Diecast Classics Inc.</v>
      </c>
      <c r="E107" s="16" t="str">
        <f t="shared" si="9"/>
        <v>Allentown</v>
      </c>
      <c r="F107" s="16" t="str">
        <f t="shared" si="10"/>
        <v>USA</v>
      </c>
      <c r="G107" s="16" t="str">
        <f t="shared" si="11"/>
        <v>Motorcycles</v>
      </c>
      <c r="H107" s="16" t="str">
        <f t="shared" si="12"/>
        <v>Shipped</v>
      </c>
      <c r="I107" s="18">
        <f t="shared" si="13"/>
        <v>2213.4</v>
      </c>
    </row>
    <row r="108" spans="2:9" x14ac:dyDescent="0.25">
      <c r="B108" s="16">
        <v>10329</v>
      </c>
      <c r="C108" s="17">
        <f t="shared" si="7"/>
        <v>38302</v>
      </c>
      <c r="D108" s="16" t="str">
        <f t="shared" si="8"/>
        <v>Land of Toys Inc.</v>
      </c>
      <c r="E108" s="16" t="str">
        <f t="shared" si="9"/>
        <v>NYC</v>
      </c>
      <c r="F108" s="16" t="str">
        <f t="shared" si="10"/>
        <v>USA</v>
      </c>
      <c r="G108" s="16" t="str">
        <f t="shared" si="11"/>
        <v>Motorcycles</v>
      </c>
      <c r="H108" s="16" t="str">
        <f t="shared" si="12"/>
        <v>Shipped</v>
      </c>
      <c r="I108" s="18">
        <f t="shared" si="13"/>
        <v>2000</v>
      </c>
    </row>
    <row r="109" spans="2:9" x14ac:dyDescent="0.25">
      <c r="B109" s="16">
        <v>10339</v>
      </c>
      <c r="C109" s="17">
        <f t="shared" si="7"/>
        <v>38302</v>
      </c>
      <c r="D109" s="16" t="str">
        <f t="shared" si="8"/>
        <v>Tokyo Collectables, Ltd</v>
      </c>
      <c r="E109" s="16" t="str">
        <f t="shared" si="9"/>
        <v>Minato-ku</v>
      </c>
      <c r="F109" s="16" t="str">
        <f t="shared" si="10"/>
        <v>Japan</v>
      </c>
      <c r="G109" s="16" t="str">
        <f t="shared" si="11"/>
        <v>Planes</v>
      </c>
      <c r="H109" s="16" t="str">
        <f t="shared" si="12"/>
        <v>Shipped</v>
      </c>
      <c r="I109" s="18">
        <f t="shared" si="13"/>
        <v>1063.6499999999999</v>
      </c>
    </row>
    <row r="110" spans="2:9" x14ac:dyDescent="0.25">
      <c r="B110" s="16">
        <v>10362</v>
      </c>
      <c r="C110" s="17">
        <f t="shared" si="7"/>
        <v>38353</v>
      </c>
      <c r="D110" s="16" t="str">
        <f t="shared" si="8"/>
        <v>Technics Stores Inc.</v>
      </c>
      <c r="E110" s="16" t="str">
        <f t="shared" si="9"/>
        <v>Burlingame</v>
      </c>
      <c r="F110" s="16" t="str">
        <f t="shared" si="10"/>
        <v>USA</v>
      </c>
      <c r="G110" s="16" t="str">
        <f t="shared" si="11"/>
        <v>Motorcycles</v>
      </c>
      <c r="H110" s="16" t="str">
        <f t="shared" si="12"/>
        <v>Shipped</v>
      </c>
      <c r="I110" s="18">
        <f t="shared" si="13"/>
        <v>1142.4100000000001</v>
      </c>
    </row>
    <row r="111" spans="2:9" x14ac:dyDescent="0.25">
      <c r="B111" s="16">
        <v>10374</v>
      </c>
      <c r="C111" s="17">
        <f t="shared" si="7"/>
        <v>38385</v>
      </c>
      <c r="D111" s="16" t="str">
        <f t="shared" si="8"/>
        <v>Australian Gift Network, Co</v>
      </c>
      <c r="E111" s="16" t="str">
        <f t="shared" si="9"/>
        <v>South Brisbane</v>
      </c>
      <c r="F111" s="16" t="str">
        <f t="shared" si="10"/>
        <v>Australia</v>
      </c>
      <c r="G111" s="16" t="str">
        <f t="shared" si="11"/>
        <v>Motorcycles</v>
      </c>
      <c r="H111" s="16" t="str">
        <f t="shared" si="12"/>
        <v>Shipped</v>
      </c>
      <c r="I111" s="18">
        <f t="shared" si="13"/>
        <v>1172.5999999999999</v>
      </c>
    </row>
    <row r="112" spans="2:9" x14ac:dyDescent="0.25">
      <c r="B112" s="16">
        <v>10388</v>
      </c>
      <c r="C112" s="17">
        <f t="shared" si="7"/>
        <v>38414</v>
      </c>
      <c r="D112" s="16" t="str">
        <f t="shared" si="8"/>
        <v>FunGiftIdeas.com</v>
      </c>
      <c r="E112" s="16" t="str">
        <f t="shared" si="9"/>
        <v>New Bedford</v>
      </c>
      <c r="F112" s="16" t="str">
        <f t="shared" si="10"/>
        <v>USA</v>
      </c>
      <c r="G112" s="16" t="str">
        <f t="shared" si="11"/>
        <v>Motorcycles</v>
      </c>
      <c r="H112" s="16" t="str">
        <f t="shared" si="12"/>
        <v>Shipped</v>
      </c>
      <c r="I112" s="18">
        <f t="shared" si="13"/>
        <v>1822.1699999999998</v>
      </c>
    </row>
    <row r="113" spans="2:9" x14ac:dyDescent="0.25">
      <c r="B113" s="16">
        <v>10403</v>
      </c>
      <c r="C113" s="17">
        <f t="shared" si="7"/>
        <v>38446</v>
      </c>
      <c r="D113" s="16" t="str">
        <f t="shared" si="8"/>
        <v>UK Collectables, Ltd.</v>
      </c>
      <c r="E113" s="16" t="str">
        <f t="shared" si="9"/>
        <v>Liverpool</v>
      </c>
      <c r="F113" s="16" t="str">
        <f t="shared" si="10"/>
        <v>UK</v>
      </c>
      <c r="G113" s="16" t="str">
        <f t="shared" si="11"/>
        <v>Motorcycles</v>
      </c>
      <c r="H113" s="16" t="str">
        <f t="shared" si="12"/>
        <v>Shipped</v>
      </c>
      <c r="I113" s="18">
        <f t="shared" si="13"/>
        <v>1206.8999999999999</v>
      </c>
    </row>
    <row r="114" spans="2:9" x14ac:dyDescent="0.25">
      <c r="B114" s="16">
        <v>10417</v>
      </c>
      <c r="C114" s="17">
        <f t="shared" si="7"/>
        <v>38477</v>
      </c>
      <c r="D114" s="16" t="str">
        <f t="shared" si="8"/>
        <v>Euro Shopping Channel</v>
      </c>
      <c r="E114" s="16" t="str">
        <f t="shared" si="9"/>
        <v>Madrid</v>
      </c>
      <c r="F114" s="16" t="str">
        <f t="shared" si="10"/>
        <v>Spain</v>
      </c>
      <c r="G114" s="16" t="str">
        <f t="shared" si="11"/>
        <v>Motorcycles</v>
      </c>
      <c r="H114" s="16" t="str">
        <f t="shared" si="12"/>
        <v>Disputed</v>
      </c>
      <c r="I114" s="18">
        <f t="shared" si="13"/>
        <v>2100</v>
      </c>
    </row>
    <row r="115" spans="2:9" x14ac:dyDescent="0.25">
      <c r="B115" s="16">
        <v>10105</v>
      </c>
      <c r="C115" s="17">
        <f t="shared" si="7"/>
        <v>37653</v>
      </c>
      <c r="D115" s="16" t="str">
        <f t="shared" si="8"/>
        <v>Danish Wholesale Imports</v>
      </c>
      <c r="E115" s="16" t="str">
        <f t="shared" si="9"/>
        <v>Kobenhavn</v>
      </c>
      <c r="F115" s="16" t="str">
        <f t="shared" si="10"/>
        <v>Denmark</v>
      </c>
      <c r="G115" s="16" t="str">
        <f t="shared" si="11"/>
        <v>Ships</v>
      </c>
      <c r="H115" s="16" t="str">
        <f t="shared" si="12"/>
        <v>Shipped</v>
      </c>
      <c r="I115" s="18">
        <f t="shared" si="13"/>
        <v>1419.5</v>
      </c>
    </row>
    <row r="116" spans="2:9" x14ac:dyDescent="0.25">
      <c r="B116" s="16">
        <v>10119</v>
      </c>
      <c r="C116" s="17">
        <f t="shared" si="7"/>
        <v>37712</v>
      </c>
      <c r="D116" s="16" t="str">
        <f t="shared" si="8"/>
        <v>Salzburg Collectables</v>
      </c>
      <c r="E116" s="16" t="str">
        <f t="shared" si="9"/>
        <v>Salzburg</v>
      </c>
      <c r="F116" s="16" t="str">
        <f t="shared" si="10"/>
        <v>Austria</v>
      </c>
      <c r="G116" s="16" t="str">
        <f t="shared" si="11"/>
        <v>Planes</v>
      </c>
      <c r="H116" s="16" t="str">
        <f t="shared" si="12"/>
        <v>Shipped</v>
      </c>
      <c r="I116" s="18">
        <f t="shared" si="13"/>
        <v>1348.76</v>
      </c>
    </row>
    <row r="117" spans="2:9" x14ac:dyDescent="0.25">
      <c r="B117" s="16">
        <v>10129</v>
      </c>
      <c r="C117" s="17">
        <f t="shared" si="7"/>
        <v>37773</v>
      </c>
      <c r="D117" s="16" t="str">
        <f t="shared" si="8"/>
        <v>Stylish Desk Decors, Co.</v>
      </c>
      <c r="E117" s="16" t="str">
        <f t="shared" si="9"/>
        <v>London</v>
      </c>
      <c r="F117" s="16" t="str">
        <f t="shared" si="10"/>
        <v>UK</v>
      </c>
      <c r="G117" s="16" t="str">
        <f t="shared" si="11"/>
        <v>Ships</v>
      </c>
      <c r="H117" s="16" t="str">
        <f t="shared" si="12"/>
        <v>Shipped</v>
      </c>
      <c r="I117" s="18">
        <f t="shared" si="13"/>
        <v>1860</v>
      </c>
    </row>
    <row r="118" spans="2:9" x14ac:dyDescent="0.25">
      <c r="B118" s="16">
        <v>10143</v>
      </c>
      <c r="C118" s="17">
        <f t="shared" si="7"/>
        <v>37841</v>
      </c>
      <c r="D118" s="16" t="str">
        <f t="shared" si="8"/>
        <v>Mini Creations Ltd.</v>
      </c>
      <c r="E118" s="16" t="str">
        <f t="shared" si="9"/>
        <v>New Bedford</v>
      </c>
      <c r="F118" s="16" t="str">
        <f t="shared" si="10"/>
        <v>USA</v>
      </c>
      <c r="G118" s="16" t="str">
        <f t="shared" si="11"/>
        <v>Vintage Cars</v>
      </c>
      <c r="H118" s="16" t="str">
        <f t="shared" si="12"/>
        <v>Shipped</v>
      </c>
      <c r="I118" s="18">
        <f t="shared" si="13"/>
        <v>1246.4399999999998</v>
      </c>
    </row>
    <row r="119" spans="2:9" x14ac:dyDescent="0.25">
      <c r="B119" s="16">
        <v>10155</v>
      </c>
      <c r="C119" s="17">
        <f t="shared" si="7"/>
        <v>37904</v>
      </c>
      <c r="D119" s="16" t="str">
        <f t="shared" si="8"/>
        <v>Toys of Finland, Co.</v>
      </c>
      <c r="E119" s="16" t="str">
        <f t="shared" si="9"/>
        <v>Helsinki</v>
      </c>
      <c r="F119" s="16" t="str">
        <f t="shared" si="10"/>
        <v>Finland</v>
      </c>
      <c r="G119" s="16" t="str">
        <f t="shared" si="11"/>
        <v>Planes</v>
      </c>
      <c r="H119" s="16" t="str">
        <f t="shared" si="12"/>
        <v>Shipped</v>
      </c>
      <c r="I119" s="18">
        <f t="shared" si="13"/>
        <v>1670.2600000000002</v>
      </c>
    </row>
    <row r="120" spans="2:9" x14ac:dyDescent="0.25">
      <c r="B120" s="16">
        <v>10167</v>
      </c>
      <c r="C120" s="17">
        <f t="shared" si="7"/>
        <v>37904</v>
      </c>
      <c r="D120" s="16" t="str">
        <f t="shared" si="8"/>
        <v>Scandinavian Gift Ideas</v>
      </c>
      <c r="E120" s="16" t="str">
        <f t="shared" si="9"/>
        <v>Boras</v>
      </c>
      <c r="F120" s="16" t="str">
        <f t="shared" si="10"/>
        <v>Sweden</v>
      </c>
      <c r="G120" s="16" t="str">
        <f t="shared" si="11"/>
        <v>Planes</v>
      </c>
      <c r="H120" s="16" t="str">
        <f t="shared" si="12"/>
        <v>Cancelled</v>
      </c>
      <c r="I120" s="18">
        <f t="shared" si="13"/>
        <v>1467.48</v>
      </c>
    </row>
    <row r="121" spans="2:9" x14ac:dyDescent="0.25">
      <c r="B121" s="16">
        <v>10178</v>
      </c>
      <c r="C121" s="17">
        <f t="shared" si="7"/>
        <v>37936</v>
      </c>
      <c r="D121" s="16" t="str">
        <f t="shared" si="8"/>
        <v>Alpha Cognac</v>
      </c>
      <c r="E121" s="16" t="str">
        <f t="shared" si="9"/>
        <v>Toulouse</v>
      </c>
      <c r="F121" s="16" t="str">
        <f t="shared" si="10"/>
        <v>France</v>
      </c>
      <c r="G121" s="16" t="str">
        <f t="shared" si="11"/>
        <v>Vintage Cars</v>
      </c>
      <c r="H121" s="16" t="str">
        <f t="shared" si="12"/>
        <v>Shipped</v>
      </c>
      <c r="I121" s="18">
        <f t="shared" si="13"/>
        <v>1514.52</v>
      </c>
    </row>
    <row r="122" spans="2:9" x14ac:dyDescent="0.25">
      <c r="B122" s="16">
        <v>10186</v>
      </c>
      <c r="C122" s="17">
        <f t="shared" si="7"/>
        <v>37936</v>
      </c>
      <c r="D122" s="16" t="str">
        <f t="shared" si="8"/>
        <v>Double Decker Gift Stores, Ltd</v>
      </c>
      <c r="E122" s="16" t="str">
        <f t="shared" si="9"/>
        <v>London</v>
      </c>
      <c r="F122" s="16" t="str">
        <f t="shared" si="10"/>
        <v>UK</v>
      </c>
      <c r="G122" s="16" t="str">
        <f t="shared" si="11"/>
        <v>Vintage Cars</v>
      </c>
      <c r="H122" s="16" t="str">
        <f t="shared" si="12"/>
        <v>Shipped</v>
      </c>
      <c r="I122" s="18">
        <f t="shared" si="13"/>
        <v>1449.8400000000001</v>
      </c>
    </row>
    <row r="123" spans="2:9" x14ac:dyDescent="0.25">
      <c r="B123" s="16">
        <v>10197</v>
      </c>
      <c r="C123" s="17">
        <f t="shared" si="7"/>
        <v>37936</v>
      </c>
      <c r="D123" s="16" t="str">
        <f t="shared" si="8"/>
        <v>Enaco Distributors</v>
      </c>
      <c r="E123" s="16" t="str">
        <f t="shared" si="9"/>
        <v>Barcelona</v>
      </c>
      <c r="F123" s="16" t="str">
        <f t="shared" si="10"/>
        <v>Spain</v>
      </c>
      <c r="G123" s="16" t="str">
        <f t="shared" si="11"/>
        <v>Planes</v>
      </c>
      <c r="H123" s="16" t="str">
        <f t="shared" si="12"/>
        <v>Shipped</v>
      </c>
      <c r="I123" s="18">
        <f t="shared" si="13"/>
        <v>1209.5899999999999</v>
      </c>
    </row>
    <row r="124" spans="2:9" x14ac:dyDescent="0.25">
      <c r="B124" s="16">
        <v>10209</v>
      </c>
      <c r="C124" s="17">
        <f t="shared" si="7"/>
        <v>37993</v>
      </c>
      <c r="D124" s="16" t="str">
        <f t="shared" si="8"/>
        <v>Men 'R' US Retailers, Ltd.</v>
      </c>
      <c r="E124" s="16" t="str">
        <f t="shared" si="9"/>
        <v>Los Angeles</v>
      </c>
      <c r="F124" s="16" t="str">
        <f t="shared" si="10"/>
        <v>USA</v>
      </c>
      <c r="G124" s="16" t="str">
        <f t="shared" si="11"/>
        <v>Vintage Cars</v>
      </c>
      <c r="H124" s="16" t="str">
        <f t="shared" si="12"/>
        <v>Shipped</v>
      </c>
      <c r="I124" s="18">
        <f t="shared" si="13"/>
        <v>1974.0600000000002</v>
      </c>
    </row>
    <row r="125" spans="2:9" x14ac:dyDescent="0.25">
      <c r="B125" s="16">
        <v>10222</v>
      </c>
      <c r="C125" s="17">
        <f t="shared" si="7"/>
        <v>38019</v>
      </c>
      <c r="D125" s="16" t="str">
        <f t="shared" si="8"/>
        <v>Collectable Mini Designs Co.</v>
      </c>
      <c r="E125" s="16" t="str">
        <f t="shared" si="9"/>
        <v>San Diego</v>
      </c>
      <c r="F125" s="16" t="str">
        <f t="shared" si="10"/>
        <v>USA</v>
      </c>
      <c r="G125" s="16" t="str">
        <f t="shared" si="11"/>
        <v>Planes</v>
      </c>
      <c r="H125" s="16" t="str">
        <f t="shared" si="12"/>
        <v>Shipped</v>
      </c>
      <c r="I125" s="18">
        <f t="shared" si="13"/>
        <v>1416.3899999999999</v>
      </c>
    </row>
    <row r="126" spans="2:9" x14ac:dyDescent="0.25">
      <c r="B126" s="16">
        <v>10248</v>
      </c>
      <c r="C126" s="17">
        <f t="shared" si="7"/>
        <v>38112</v>
      </c>
      <c r="D126" s="16" t="str">
        <f t="shared" si="8"/>
        <v>Land of Toys Inc.</v>
      </c>
      <c r="E126" s="16" t="str">
        <f t="shared" si="9"/>
        <v>NYC</v>
      </c>
      <c r="F126" s="16" t="str">
        <f t="shared" si="10"/>
        <v>USA</v>
      </c>
      <c r="G126" s="16" t="str">
        <f t="shared" si="11"/>
        <v>Ships</v>
      </c>
      <c r="H126" s="16" t="str">
        <f t="shared" si="12"/>
        <v>Cancelled</v>
      </c>
      <c r="I126" s="18">
        <f t="shared" si="13"/>
        <v>1506.9599999999998</v>
      </c>
    </row>
    <row r="127" spans="2:9" x14ac:dyDescent="0.25">
      <c r="B127" s="16">
        <v>10261</v>
      </c>
      <c r="C127" s="17">
        <f t="shared" si="7"/>
        <v>38144</v>
      </c>
      <c r="D127" s="16" t="str">
        <f t="shared" si="8"/>
        <v>Quebec Home Shopping Network</v>
      </c>
      <c r="E127" s="16" t="str">
        <f t="shared" si="9"/>
        <v>Montreal</v>
      </c>
      <c r="F127" s="16" t="str">
        <f t="shared" si="10"/>
        <v>Canada</v>
      </c>
      <c r="G127" s="16" t="str">
        <f t="shared" si="11"/>
        <v>Ships</v>
      </c>
      <c r="H127" s="16" t="str">
        <f t="shared" si="12"/>
        <v>Shipped</v>
      </c>
      <c r="I127" s="18">
        <f t="shared" si="13"/>
        <v>1472.6200000000001</v>
      </c>
    </row>
    <row r="128" spans="2:9" x14ac:dyDescent="0.25">
      <c r="B128" s="16">
        <v>10273</v>
      </c>
      <c r="C128" s="17">
        <f t="shared" si="7"/>
        <v>38175</v>
      </c>
      <c r="D128" s="16" t="str">
        <f t="shared" si="8"/>
        <v>Petit Auto</v>
      </c>
      <c r="E128" s="16" t="str">
        <f t="shared" si="9"/>
        <v>Bruxelles</v>
      </c>
      <c r="F128" s="16" t="str">
        <f t="shared" si="10"/>
        <v>Belgium</v>
      </c>
      <c r="G128" s="16" t="str">
        <f t="shared" si="11"/>
        <v>Ships</v>
      </c>
      <c r="H128" s="16" t="str">
        <f t="shared" si="12"/>
        <v>Shipped</v>
      </c>
      <c r="I128" s="18">
        <f t="shared" si="13"/>
        <v>1372.14</v>
      </c>
    </row>
    <row r="129" spans="2:9" x14ac:dyDescent="0.25">
      <c r="B129" s="16">
        <v>10283</v>
      </c>
      <c r="C129" s="17">
        <f t="shared" si="7"/>
        <v>38207</v>
      </c>
      <c r="D129" s="16" t="str">
        <f t="shared" si="8"/>
        <v>Royal Canadian Collectables, Ltd.</v>
      </c>
      <c r="E129" s="16" t="str">
        <f t="shared" si="9"/>
        <v>Tsawassen</v>
      </c>
      <c r="F129" s="16" t="str">
        <f t="shared" si="10"/>
        <v>Canada</v>
      </c>
      <c r="G129" s="16" t="str">
        <f t="shared" si="11"/>
        <v>Ships</v>
      </c>
      <c r="H129" s="16" t="str">
        <f t="shared" si="12"/>
        <v>Shipped</v>
      </c>
      <c r="I129" s="18">
        <f t="shared" si="13"/>
        <v>1693.56</v>
      </c>
    </row>
    <row r="130" spans="2:9" x14ac:dyDescent="0.25">
      <c r="B130" s="16">
        <v>10295</v>
      </c>
      <c r="C130" s="17">
        <f t="shared" si="7"/>
        <v>38239</v>
      </c>
      <c r="D130" s="16" t="str">
        <f t="shared" si="8"/>
        <v>Gifts4AllAges.com</v>
      </c>
      <c r="E130" s="16" t="str">
        <f t="shared" si="9"/>
        <v>Boston</v>
      </c>
      <c r="F130" s="16" t="str">
        <f t="shared" si="10"/>
        <v>USA</v>
      </c>
      <c r="G130" s="16" t="str">
        <f t="shared" si="11"/>
        <v>Ships</v>
      </c>
      <c r="H130" s="16" t="str">
        <f t="shared" si="12"/>
        <v>Shipped</v>
      </c>
      <c r="I130" s="18">
        <f t="shared" si="13"/>
        <v>1958.8400000000001</v>
      </c>
    </row>
    <row r="131" spans="2:9" x14ac:dyDescent="0.25">
      <c r="B131" s="16">
        <v>10307</v>
      </c>
      <c r="C131" s="17">
        <f t="shared" si="7"/>
        <v>38270</v>
      </c>
      <c r="D131" s="16" t="str">
        <f t="shared" si="8"/>
        <v>Classic Gift Ideas, Inc</v>
      </c>
      <c r="E131" s="16" t="str">
        <f t="shared" si="9"/>
        <v>Philadelphia</v>
      </c>
      <c r="F131" s="16" t="str">
        <f t="shared" si="10"/>
        <v>USA</v>
      </c>
      <c r="G131" s="16" t="str">
        <f t="shared" si="11"/>
        <v>Vintage Cars</v>
      </c>
      <c r="H131" s="16" t="str">
        <f t="shared" si="12"/>
        <v>Shipped</v>
      </c>
      <c r="I131" s="18">
        <f t="shared" si="13"/>
        <v>1576.74</v>
      </c>
    </row>
    <row r="132" spans="2:9" x14ac:dyDescent="0.25">
      <c r="B132" s="16">
        <v>10316</v>
      </c>
      <c r="C132" s="17">
        <f t="shared" si="7"/>
        <v>38302</v>
      </c>
      <c r="D132" s="16" t="str">
        <f t="shared" si="8"/>
        <v>giftsbymail.co.uk</v>
      </c>
      <c r="E132" s="16" t="str">
        <f t="shared" si="9"/>
        <v>Cowes</v>
      </c>
      <c r="F132" s="16" t="str">
        <f t="shared" si="10"/>
        <v>UK</v>
      </c>
      <c r="G132" s="16" t="str">
        <f t="shared" si="11"/>
        <v>Vintage Cars</v>
      </c>
      <c r="H132" s="16" t="str">
        <f t="shared" si="12"/>
        <v>Shipped</v>
      </c>
      <c r="I132" s="18">
        <f t="shared" si="13"/>
        <v>1419.84</v>
      </c>
    </row>
    <row r="133" spans="2:9" x14ac:dyDescent="0.25">
      <c r="B133" s="16">
        <v>10325</v>
      </c>
      <c r="C133" s="17">
        <f t="shared" si="7"/>
        <v>38302</v>
      </c>
      <c r="D133" s="16" t="str">
        <f t="shared" si="8"/>
        <v>Baane Mini Imports</v>
      </c>
      <c r="E133" s="16" t="str">
        <f t="shared" si="9"/>
        <v>Stavern</v>
      </c>
      <c r="F133" s="16" t="str">
        <f t="shared" si="10"/>
        <v>Norway</v>
      </c>
      <c r="G133" s="16" t="str">
        <f t="shared" si="11"/>
        <v>Vintage Cars</v>
      </c>
      <c r="H133" s="16" t="str">
        <f t="shared" si="12"/>
        <v>Shipped</v>
      </c>
      <c r="I133" s="18">
        <f t="shared" si="13"/>
        <v>1658.88</v>
      </c>
    </row>
    <row r="134" spans="2:9" x14ac:dyDescent="0.25">
      <c r="B134" s="16">
        <v>10337</v>
      </c>
      <c r="C134" s="17">
        <f t="shared" si="7"/>
        <v>38302</v>
      </c>
      <c r="D134" s="16" t="str">
        <f t="shared" si="8"/>
        <v>Classic Legends Inc.</v>
      </c>
      <c r="E134" s="16" t="str">
        <f t="shared" si="9"/>
        <v>NYC</v>
      </c>
      <c r="F134" s="16" t="str">
        <f t="shared" si="10"/>
        <v>USA</v>
      </c>
      <c r="G134" s="16" t="str">
        <f t="shared" si="11"/>
        <v>Classic Cars</v>
      </c>
      <c r="H134" s="16" t="str">
        <f t="shared" si="12"/>
        <v>Shipped</v>
      </c>
      <c r="I134" s="18">
        <f t="shared" si="13"/>
        <v>1201.25</v>
      </c>
    </row>
    <row r="135" spans="2:9" x14ac:dyDescent="0.25">
      <c r="B135" s="16">
        <v>10350</v>
      </c>
      <c r="C135" s="17">
        <f t="shared" si="7"/>
        <v>38333</v>
      </c>
      <c r="D135" s="16" t="str">
        <f t="shared" si="8"/>
        <v>Euro Shopping Channel</v>
      </c>
      <c r="E135" s="16" t="str">
        <f t="shared" si="9"/>
        <v>Madrid</v>
      </c>
      <c r="F135" s="16" t="str">
        <f t="shared" si="10"/>
        <v>Spain</v>
      </c>
      <c r="G135" s="16" t="str">
        <f t="shared" si="11"/>
        <v>Vintage Cars</v>
      </c>
      <c r="H135" s="16" t="str">
        <f t="shared" si="12"/>
        <v>Shipped</v>
      </c>
      <c r="I135" s="18">
        <f t="shared" si="13"/>
        <v>1508.5</v>
      </c>
    </row>
    <row r="136" spans="2:9" x14ac:dyDescent="0.25">
      <c r="B136" s="16">
        <v>10359</v>
      </c>
      <c r="C136" s="17">
        <f t="shared" si="7"/>
        <v>38333</v>
      </c>
      <c r="D136" s="16" t="str">
        <f t="shared" si="8"/>
        <v>Reims Collectables</v>
      </c>
      <c r="E136" s="16" t="str">
        <f t="shared" si="9"/>
        <v>Reims</v>
      </c>
      <c r="F136" s="16" t="str">
        <f t="shared" si="10"/>
        <v>France</v>
      </c>
      <c r="G136" s="16" t="str">
        <f t="shared" si="11"/>
        <v>Trains</v>
      </c>
      <c r="H136" s="16" t="str">
        <f t="shared" si="12"/>
        <v>Shipped</v>
      </c>
      <c r="I136" s="18">
        <f t="shared" si="13"/>
        <v>1623.2500000000002</v>
      </c>
    </row>
    <row r="137" spans="2:9" x14ac:dyDescent="0.25">
      <c r="B137" s="16">
        <v>10373</v>
      </c>
      <c r="C137" s="17">
        <f t="shared" ref="C137:C200" si="14">VLOOKUP(B137,SaleData,6,0)</f>
        <v>38353</v>
      </c>
      <c r="D137" s="16" t="str">
        <f t="shared" ref="D137:D200" si="15">VLOOKUP(B137,SaleData,14,0)</f>
        <v>Oulu Toy Supplies, Inc.</v>
      </c>
      <c r="E137" s="16" t="str">
        <f t="shared" ref="E137:E200" si="16">VLOOKUP(B137,SaleData,17,0)</f>
        <v>Oulu</v>
      </c>
      <c r="F137" s="16" t="str">
        <f t="shared" ref="F137:F200" si="17">VLOOKUP(B137,SaleData,19,0)</f>
        <v>Finland</v>
      </c>
      <c r="G137" s="16" t="str">
        <f t="shared" ref="G137:G200" si="18">VLOOKUP(B137,SaleData,11,0)</f>
        <v>Planes</v>
      </c>
      <c r="H137" s="16" t="str">
        <f t="shared" ref="H137:H200" si="19">VLOOKUP(B137,SaleData,7,0)</f>
        <v>Shipped</v>
      </c>
      <c r="I137" s="18">
        <f t="shared" ref="I137:I200" si="20">VLOOKUP(B137,SaleData,5,0)</f>
        <v>1611.3999999999999</v>
      </c>
    </row>
    <row r="138" spans="2:9" x14ac:dyDescent="0.25">
      <c r="B138" s="16">
        <v>10384</v>
      </c>
      <c r="C138" s="17">
        <f t="shared" si="14"/>
        <v>38385</v>
      </c>
      <c r="D138" s="16" t="str">
        <f t="shared" si="15"/>
        <v>Corporate Gift Ideas Co.</v>
      </c>
      <c r="E138" s="16" t="str">
        <f t="shared" si="16"/>
        <v>San Francisco</v>
      </c>
      <c r="F138" s="16" t="str">
        <f t="shared" si="17"/>
        <v>USA</v>
      </c>
      <c r="G138" s="16" t="str">
        <f t="shared" si="18"/>
        <v>Ships</v>
      </c>
      <c r="H138" s="16" t="str">
        <f t="shared" si="19"/>
        <v>Shipped</v>
      </c>
      <c r="I138" s="18">
        <f t="shared" si="20"/>
        <v>2255.1200000000003</v>
      </c>
    </row>
    <row r="139" spans="2:9" x14ac:dyDescent="0.25">
      <c r="B139" s="16">
        <v>10395</v>
      </c>
      <c r="C139" s="17">
        <f t="shared" si="14"/>
        <v>38414</v>
      </c>
      <c r="D139" s="16" t="str">
        <f t="shared" si="15"/>
        <v>Lyon Souveniers</v>
      </c>
      <c r="E139" s="16" t="str">
        <f t="shared" si="16"/>
        <v>Paris</v>
      </c>
      <c r="F139" s="16" t="str">
        <f t="shared" si="17"/>
        <v>France</v>
      </c>
      <c r="G139" s="16" t="str">
        <f t="shared" si="18"/>
        <v>Classic Cars</v>
      </c>
      <c r="H139" s="16" t="str">
        <f t="shared" si="19"/>
        <v>Shipped</v>
      </c>
      <c r="I139" s="18">
        <f t="shared" si="20"/>
        <v>2280.96</v>
      </c>
    </row>
    <row r="140" spans="2:9" x14ac:dyDescent="0.25">
      <c r="B140" s="16">
        <v>10400</v>
      </c>
      <c r="C140" s="17">
        <f t="shared" si="14"/>
        <v>38446</v>
      </c>
      <c r="D140" s="16" t="str">
        <f t="shared" si="15"/>
        <v>The Sharp Gifts Warehouse</v>
      </c>
      <c r="E140" s="16" t="str">
        <f t="shared" si="16"/>
        <v>San Jose</v>
      </c>
      <c r="F140" s="16" t="str">
        <f t="shared" si="17"/>
        <v>USA</v>
      </c>
      <c r="G140" s="16" t="str">
        <f t="shared" si="18"/>
        <v>Planes</v>
      </c>
      <c r="H140" s="16" t="str">
        <f t="shared" si="19"/>
        <v>Shipped</v>
      </c>
      <c r="I140" s="18">
        <f t="shared" si="20"/>
        <v>1122.3999999999999</v>
      </c>
    </row>
    <row r="141" spans="2:9" x14ac:dyDescent="0.25">
      <c r="B141" s="16">
        <v>10414</v>
      </c>
      <c r="C141" s="17">
        <f t="shared" si="14"/>
        <v>38477</v>
      </c>
      <c r="D141" s="16" t="str">
        <f t="shared" si="15"/>
        <v>Gifts4AllAges.com</v>
      </c>
      <c r="E141" s="16" t="str">
        <f t="shared" si="16"/>
        <v>Boston</v>
      </c>
      <c r="F141" s="16" t="str">
        <f t="shared" si="17"/>
        <v>USA</v>
      </c>
      <c r="G141" s="16" t="str">
        <f t="shared" si="18"/>
        <v>Vintage Cars</v>
      </c>
      <c r="H141" s="16" t="str">
        <f t="shared" si="19"/>
        <v>On Hold</v>
      </c>
      <c r="I141" s="18">
        <f t="shared" si="20"/>
        <v>1207.68</v>
      </c>
    </row>
    <row r="142" spans="2:9" x14ac:dyDescent="0.25">
      <c r="B142" s="16">
        <v>10103</v>
      </c>
      <c r="C142" s="17">
        <f t="shared" si="14"/>
        <v>37622</v>
      </c>
      <c r="D142" s="16" t="str">
        <f t="shared" si="15"/>
        <v>Baane Mini Imports</v>
      </c>
      <c r="E142" s="16" t="str">
        <f t="shared" si="16"/>
        <v>Stavern</v>
      </c>
      <c r="F142" s="16" t="str">
        <f t="shared" si="17"/>
        <v>Norway</v>
      </c>
      <c r="G142" s="16" t="str">
        <f t="shared" si="18"/>
        <v>Trucks and Buses</v>
      </c>
      <c r="H142" s="16" t="str">
        <f t="shared" si="19"/>
        <v>Shipped</v>
      </c>
      <c r="I142" s="18">
        <f t="shared" si="20"/>
        <v>1189.98</v>
      </c>
    </row>
    <row r="143" spans="2:9" x14ac:dyDescent="0.25">
      <c r="B143" s="16">
        <v>10114</v>
      </c>
      <c r="C143" s="17">
        <f t="shared" si="14"/>
        <v>37712</v>
      </c>
      <c r="D143" s="16" t="str">
        <f t="shared" si="15"/>
        <v>La Corne D'abondance, Co.</v>
      </c>
      <c r="E143" s="16" t="str">
        <f t="shared" si="16"/>
        <v>Paris</v>
      </c>
      <c r="F143" s="16" t="str">
        <f t="shared" si="17"/>
        <v>France</v>
      </c>
      <c r="G143" s="16" t="str">
        <f t="shared" si="18"/>
        <v>Classic Cars</v>
      </c>
      <c r="H143" s="16" t="str">
        <f t="shared" si="19"/>
        <v>Shipped</v>
      </c>
      <c r="I143" s="18">
        <f t="shared" si="20"/>
        <v>721.43999999999994</v>
      </c>
    </row>
    <row r="144" spans="2:9" x14ac:dyDescent="0.25">
      <c r="B144" s="16">
        <v>10126</v>
      </c>
      <c r="C144" s="17">
        <f t="shared" si="14"/>
        <v>37742</v>
      </c>
      <c r="D144" s="16" t="str">
        <f t="shared" si="15"/>
        <v>Corrida Auto Replicas, Ltd</v>
      </c>
      <c r="E144" s="16" t="str">
        <f t="shared" si="16"/>
        <v>Madrid</v>
      </c>
      <c r="F144" s="16" t="str">
        <f t="shared" si="17"/>
        <v>Spain</v>
      </c>
      <c r="G144" s="16" t="str">
        <f t="shared" si="18"/>
        <v>Trucks and Buses</v>
      </c>
      <c r="H144" s="16" t="str">
        <f t="shared" si="19"/>
        <v>Shipped</v>
      </c>
      <c r="I144" s="18">
        <f t="shared" si="20"/>
        <v>1630.2</v>
      </c>
    </row>
    <row r="145" spans="2:9" x14ac:dyDescent="0.25">
      <c r="B145" s="16">
        <v>10140</v>
      </c>
      <c r="C145" s="17">
        <f t="shared" si="14"/>
        <v>37819</v>
      </c>
      <c r="D145" s="16" t="str">
        <f t="shared" si="15"/>
        <v>Technics Stores Inc.</v>
      </c>
      <c r="E145" s="16" t="str">
        <f t="shared" si="16"/>
        <v>Burlingame</v>
      </c>
      <c r="F145" s="16" t="str">
        <f t="shared" si="17"/>
        <v>USA</v>
      </c>
      <c r="G145" s="16" t="str">
        <f t="shared" si="18"/>
        <v>Vintage Cars</v>
      </c>
      <c r="H145" s="16" t="str">
        <f t="shared" si="19"/>
        <v>Shipped</v>
      </c>
      <c r="I145" s="18">
        <f t="shared" si="20"/>
        <v>1254.8300000000002</v>
      </c>
    </row>
    <row r="146" spans="2:9" x14ac:dyDescent="0.25">
      <c r="B146" s="16">
        <v>10150</v>
      </c>
      <c r="C146" s="17">
        <f t="shared" si="14"/>
        <v>37873</v>
      </c>
      <c r="D146" s="16" t="str">
        <f t="shared" si="15"/>
        <v>Dragon Souveniers, Ltd.</v>
      </c>
      <c r="E146" s="16" t="str">
        <f t="shared" si="16"/>
        <v>Singapore</v>
      </c>
      <c r="F146" s="16" t="str">
        <f t="shared" si="17"/>
        <v>Singapore</v>
      </c>
      <c r="G146" s="16" t="str">
        <f t="shared" si="18"/>
        <v>Vintage Cars</v>
      </c>
      <c r="H146" s="16" t="str">
        <f t="shared" si="19"/>
        <v>Shipped</v>
      </c>
      <c r="I146" s="18">
        <f t="shared" si="20"/>
        <v>1282.8</v>
      </c>
    </row>
    <row r="147" spans="2:9" x14ac:dyDescent="0.25">
      <c r="B147" s="16">
        <v>10164</v>
      </c>
      <c r="C147" s="17">
        <f t="shared" si="14"/>
        <v>37904</v>
      </c>
      <c r="D147" s="16" t="str">
        <f t="shared" si="15"/>
        <v>Mini Auto Werke</v>
      </c>
      <c r="E147" s="16" t="str">
        <f t="shared" si="16"/>
        <v>Graz</v>
      </c>
      <c r="F147" s="16" t="str">
        <f t="shared" si="17"/>
        <v>Austria</v>
      </c>
      <c r="G147" s="16" t="str">
        <f t="shared" si="18"/>
        <v>Vintage Cars</v>
      </c>
      <c r="H147" s="16" t="str">
        <f t="shared" si="19"/>
        <v>Resolved</v>
      </c>
      <c r="I147" s="18">
        <f t="shared" si="20"/>
        <v>1345.75</v>
      </c>
    </row>
    <row r="148" spans="2:9" x14ac:dyDescent="0.25">
      <c r="B148" s="16">
        <v>10175</v>
      </c>
      <c r="C148" s="17">
        <f t="shared" si="14"/>
        <v>37936</v>
      </c>
      <c r="D148" s="16" t="str">
        <f t="shared" si="15"/>
        <v>Stylish Desk Decors, Co.</v>
      </c>
      <c r="E148" s="16" t="str">
        <f t="shared" si="16"/>
        <v>London</v>
      </c>
      <c r="F148" s="16" t="str">
        <f t="shared" si="17"/>
        <v>UK</v>
      </c>
      <c r="G148" s="16" t="str">
        <f t="shared" si="18"/>
        <v>Classic Cars</v>
      </c>
      <c r="H148" s="16" t="str">
        <f t="shared" si="19"/>
        <v>Shipped</v>
      </c>
      <c r="I148" s="18">
        <f t="shared" si="20"/>
        <v>1151.44</v>
      </c>
    </row>
    <row r="149" spans="2:9" x14ac:dyDescent="0.25">
      <c r="B149" s="16">
        <v>10183</v>
      </c>
      <c r="C149" s="17">
        <f t="shared" si="14"/>
        <v>37936</v>
      </c>
      <c r="D149" s="16" t="str">
        <f t="shared" si="15"/>
        <v>Classic Gift Ideas, Inc</v>
      </c>
      <c r="E149" s="16" t="str">
        <f t="shared" si="16"/>
        <v>Philadelphia</v>
      </c>
      <c r="F149" s="16" t="str">
        <f t="shared" si="17"/>
        <v>USA</v>
      </c>
      <c r="G149" s="16" t="str">
        <f t="shared" si="18"/>
        <v>Vintage Cars</v>
      </c>
      <c r="H149" s="16" t="str">
        <f t="shared" si="19"/>
        <v>Shipped</v>
      </c>
      <c r="I149" s="18">
        <f t="shared" si="20"/>
        <v>1972</v>
      </c>
    </row>
    <row r="150" spans="2:9" x14ac:dyDescent="0.25">
      <c r="B150" s="16">
        <v>10194</v>
      </c>
      <c r="C150" s="17">
        <f t="shared" si="14"/>
        <v>37936</v>
      </c>
      <c r="D150" s="16" t="str">
        <f t="shared" si="15"/>
        <v>Saveley &amp; Henriot, Co.</v>
      </c>
      <c r="E150" s="16" t="str">
        <f t="shared" si="16"/>
        <v>Lyon</v>
      </c>
      <c r="F150" s="16" t="str">
        <f t="shared" si="17"/>
        <v>France</v>
      </c>
      <c r="G150" s="16" t="str">
        <f t="shared" si="18"/>
        <v>Vintage Cars</v>
      </c>
      <c r="H150" s="16" t="str">
        <f t="shared" si="19"/>
        <v>Shipped</v>
      </c>
      <c r="I150" s="18">
        <f t="shared" si="20"/>
        <v>1835.98</v>
      </c>
    </row>
    <row r="151" spans="2:9" x14ac:dyDescent="0.25">
      <c r="B151" s="16">
        <v>10207</v>
      </c>
      <c r="C151" s="17">
        <f t="shared" si="14"/>
        <v>37957</v>
      </c>
      <c r="D151" s="16" t="str">
        <f t="shared" si="15"/>
        <v>Diecast Collectables</v>
      </c>
      <c r="E151" s="16" t="str">
        <f t="shared" si="16"/>
        <v>Boston</v>
      </c>
      <c r="F151" s="16" t="str">
        <f t="shared" si="17"/>
        <v>USA</v>
      </c>
      <c r="G151" s="16" t="str">
        <f t="shared" si="18"/>
        <v>Classic Cars</v>
      </c>
      <c r="H151" s="16" t="str">
        <f t="shared" si="19"/>
        <v>Shipped</v>
      </c>
      <c r="I151" s="18">
        <f t="shared" si="20"/>
        <v>1247.3999999999999</v>
      </c>
    </row>
    <row r="152" spans="2:9" x14ac:dyDescent="0.25">
      <c r="B152" s="16">
        <v>10217</v>
      </c>
      <c r="C152" s="17">
        <f t="shared" si="14"/>
        <v>38019</v>
      </c>
      <c r="D152" s="16" t="str">
        <f t="shared" si="15"/>
        <v>Handji Gifts&amp; Co</v>
      </c>
      <c r="E152" s="16" t="str">
        <f t="shared" si="16"/>
        <v>Singapore</v>
      </c>
      <c r="F152" s="16" t="str">
        <f t="shared" si="17"/>
        <v>Singapore</v>
      </c>
      <c r="G152" s="16" t="str">
        <f t="shared" si="18"/>
        <v>Trucks and Buses</v>
      </c>
      <c r="H152" s="16" t="str">
        <f t="shared" si="19"/>
        <v>Shipped</v>
      </c>
      <c r="I152" s="18">
        <f t="shared" si="20"/>
        <v>2100</v>
      </c>
    </row>
    <row r="153" spans="2:9" x14ac:dyDescent="0.25">
      <c r="B153" s="16">
        <v>10229</v>
      </c>
      <c r="C153" s="17">
        <f t="shared" si="14"/>
        <v>38049</v>
      </c>
      <c r="D153" s="16" t="str">
        <f t="shared" si="15"/>
        <v>Mini Gifts Distributors Ltd.</v>
      </c>
      <c r="E153" s="16" t="str">
        <f t="shared" si="16"/>
        <v>San Rafael</v>
      </c>
      <c r="F153" s="16" t="str">
        <f t="shared" si="17"/>
        <v>USA</v>
      </c>
      <c r="G153" s="16" t="str">
        <f t="shared" si="18"/>
        <v>Classic Cars</v>
      </c>
      <c r="H153" s="16" t="str">
        <f t="shared" si="19"/>
        <v>Shipped</v>
      </c>
      <c r="I153" s="18">
        <f t="shared" si="20"/>
        <v>1085.0400000000002</v>
      </c>
    </row>
    <row r="154" spans="2:9" x14ac:dyDescent="0.25">
      <c r="B154" s="16">
        <v>10245</v>
      </c>
      <c r="C154" s="17">
        <f t="shared" si="14"/>
        <v>38112</v>
      </c>
      <c r="D154" s="16" t="str">
        <f t="shared" si="15"/>
        <v>Super Scale Inc.</v>
      </c>
      <c r="E154" s="16" t="str">
        <f t="shared" si="16"/>
        <v>New Haven</v>
      </c>
      <c r="F154" s="16" t="str">
        <f t="shared" si="17"/>
        <v>USA</v>
      </c>
      <c r="G154" s="16" t="str">
        <f t="shared" si="18"/>
        <v>Trucks and Buses</v>
      </c>
      <c r="H154" s="16" t="str">
        <f t="shared" si="19"/>
        <v>Shipped</v>
      </c>
      <c r="I154" s="18">
        <f t="shared" si="20"/>
        <v>2100</v>
      </c>
    </row>
    <row r="155" spans="2:9" x14ac:dyDescent="0.25">
      <c r="B155" s="16">
        <v>10259</v>
      </c>
      <c r="C155" s="17">
        <f t="shared" si="14"/>
        <v>38144</v>
      </c>
      <c r="D155" s="16" t="str">
        <f t="shared" si="15"/>
        <v>Handji Gifts&amp; Co</v>
      </c>
      <c r="E155" s="16" t="str">
        <f t="shared" si="16"/>
        <v>Singapore</v>
      </c>
      <c r="F155" s="16" t="str">
        <f t="shared" si="17"/>
        <v>Singapore</v>
      </c>
      <c r="G155" s="16" t="str">
        <f t="shared" si="18"/>
        <v>Classic Cars</v>
      </c>
      <c r="H155" s="16" t="str">
        <f t="shared" si="19"/>
        <v>Shipped</v>
      </c>
      <c r="I155" s="18">
        <f t="shared" si="20"/>
        <v>1030.44</v>
      </c>
    </row>
    <row r="156" spans="2:9" x14ac:dyDescent="0.25">
      <c r="B156" s="16">
        <v>10270</v>
      </c>
      <c r="C156" s="17">
        <f t="shared" si="14"/>
        <v>38175</v>
      </c>
      <c r="D156" s="16" t="str">
        <f t="shared" si="15"/>
        <v>Souveniers And Things Co.</v>
      </c>
      <c r="E156" s="16" t="str">
        <f t="shared" si="16"/>
        <v>Chatswood</v>
      </c>
      <c r="F156" s="16" t="str">
        <f t="shared" si="17"/>
        <v>Australia</v>
      </c>
      <c r="G156" s="16" t="str">
        <f t="shared" si="18"/>
        <v>Trucks and Buses</v>
      </c>
      <c r="H156" s="16" t="str">
        <f t="shared" si="19"/>
        <v>Shipped</v>
      </c>
      <c r="I156" s="18">
        <f t="shared" si="20"/>
        <v>1330.3500000000001</v>
      </c>
    </row>
    <row r="157" spans="2:9" x14ac:dyDescent="0.25">
      <c r="B157" s="16">
        <v>10281</v>
      </c>
      <c r="C157" s="17">
        <f t="shared" si="14"/>
        <v>38207</v>
      </c>
      <c r="D157" s="16" t="str">
        <f t="shared" si="15"/>
        <v>Diecast Classics Inc.</v>
      </c>
      <c r="E157" s="16" t="str">
        <f t="shared" si="16"/>
        <v>Allentown</v>
      </c>
      <c r="F157" s="16" t="str">
        <f t="shared" si="17"/>
        <v>USA</v>
      </c>
      <c r="G157" s="16" t="str">
        <f t="shared" si="18"/>
        <v>Classic Cars</v>
      </c>
      <c r="H157" s="16" t="str">
        <f t="shared" si="19"/>
        <v>Shipped</v>
      </c>
      <c r="I157" s="18">
        <f t="shared" si="20"/>
        <v>813.19999999999993</v>
      </c>
    </row>
    <row r="158" spans="2:9" x14ac:dyDescent="0.25">
      <c r="B158" s="16">
        <v>10291</v>
      </c>
      <c r="C158" s="17">
        <f t="shared" si="14"/>
        <v>38239</v>
      </c>
      <c r="D158" s="16" t="str">
        <f t="shared" si="15"/>
        <v>Scandinavian Gift Ideas</v>
      </c>
      <c r="E158" s="16" t="str">
        <f t="shared" si="16"/>
        <v>Boras</v>
      </c>
      <c r="F158" s="16" t="str">
        <f t="shared" si="17"/>
        <v>Sweden</v>
      </c>
      <c r="G158" s="16" t="str">
        <f t="shared" si="18"/>
        <v>Trucks and Buses</v>
      </c>
      <c r="H158" s="16" t="str">
        <f t="shared" si="19"/>
        <v>Shipped</v>
      </c>
      <c r="I158" s="18">
        <f t="shared" si="20"/>
        <v>1500.98</v>
      </c>
    </row>
    <row r="159" spans="2:9" x14ac:dyDescent="0.25">
      <c r="B159" s="16">
        <v>10305</v>
      </c>
      <c r="C159" s="17">
        <f t="shared" si="14"/>
        <v>38270</v>
      </c>
      <c r="D159" s="16" t="str">
        <f t="shared" si="15"/>
        <v>Marta's Replicas Co.</v>
      </c>
      <c r="E159" s="16" t="str">
        <f t="shared" si="16"/>
        <v>Cambridge</v>
      </c>
      <c r="F159" s="16" t="str">
        <f t="shared" si="17"/>
        <v>USA</v>
      </c>
      <c r="G159" s="16" t="str">
        <f t="shared" si="18"/>
        <v>Classic Cars</v>
      </c>
      <c r="H159" s="16" t="str">
        <f t="shared" si="19"/>
        <v>Shipped</v>
      </c>
      <c r="I159" s="18">
        <f t="shared" si="20"/>
        <v>1510.56</v>
      </c>
    </row>
    <row r="160" spans="2:9" x14ac:dyDescent="0.25">
      <c r="B160" s="16">
        <v>10313</v>
      </c>
      <c r="C160" s="17">
        <f t="shared" si="14"/>
        <v>38270</v>
      </c>
      <c r="D160" s="16" t="str">
        <f t="shared" si="15"/>
        <v>Canadian Gift Exchange Network</v>
      </c>
      <c r="E160" s="16" t="str">
        <f t="shared" si="16"/>
        <v>Vancouver</v>
      </c>
      <c r="F160" s="16" t="str">
        <f t="shared" si="17"/>
        <v>Canada</v>
      </c>
      <c r="G160" s="16" t="str">
        <f t="shared" si="18"/>
        <v>Trucks and Buses</v>
      </c>
      <c r="H160" s="16" t="str">
        <f t="shared" si="19"/>
        <v>Shipped</v>
      </c>
      <c r="I160" s="18">
        <f t="shared" si="20"/>
        <v>1727.1000000000001</v>
      </c>
    </row>
    <row r="161" spans="2:19" x14ac:dyDescent="0.25">
      <c r="B161" s="16">
        <v>10322</v>
      </c>
      <c r="C161" s="17">
        <f t="shared" si="14"/>
        <v>38302</v>
      </c>
      <c r="D161" s="16" t="str">
        <f t="shared" si="15"/>
        <v>Online Diecast Creations Co.</v>
      </c>
      <c r="E161" s="16" t="str">
        <f t="shared" si="16"/>
        <v>Nashua</v>
      </c>
      <c r="F161" s="16" t="str">
        <f t="shared" si="17"/>
        <v>USA</v>
      </c>
      <c r="G161" s="16" t="str">
        <f t="shared" si="18"/>
        <v>Vintage Cars</v>
      </c>
      <c r="H161" s="16" t="str">
        <f t="shared" si="19"/>
        <v>Shipped</v>
      </c>
      <c r="I161" s="18">
        <f t="shared" si="20"/>
        <v>1224.67</v>
      </c>
      <c r="S161" s="7">
        <f>SUM(S9:S160)</f>
        <v>35629.899999999994</v>
      </c>
    </row>
    <row r="162" spans="2:19" x14ac:dyDescent="0.25">
      <c r="B162" s="16">
        <v>10334</v>
      </c>
      <c r="C162" s="17">
        <f t="shared" si="14"/>
        <v>38302</v>
      </c>
      <c r="D162" s="16" t="str">
        <f t="shared" si="15"/>
        <v>Volvo Model Replicas, Co</v>
      </c>
      <c r="E162" s="16" t="str">
        <f t="shared" si="16"/>
        <v>Lule</v>
      </c>
      <c r="F162" s="16" t="str">
        <f t="shared" si="17"/>
        <v>Sweden</v>
      </c>
      <c r="G162" s="16" t="str">
        <f t="shared" si="18"/>
        <v>Classic Cars</v>
      </c>
      <c r="H162" s="16" t="str">
        <f t="shared" si="19"/>
        <v>On Hold</v>
      </c>
      <c r="I162" s="18">
        <f t="shared" si="20"/>
        <v>2000</v>
      </c>
    </row>
    <row r="163" spans="2:19" x14ac:dyDescent="0.25">
      <c r="B163" s="16">
        <v>10347</v>
      </c>
      <c r="C163" s="17">
        <f t="shared" si="14"/>
        <v>38302</v>
      </c>
      <c r="D163" s="16" t="str">
        <f t="shared" si="15"/>
        <v>Australian Collectors, Co.</v>
      </c>
      <c r="E163" s="16" t="str">
        <f t="shared" si="16"/>
        <v>Melbourne</v>
      </c>
      <c r="F163" s="16" t="str">
        <f t="shared" si="17"/>
        <v>Australia</v>
      </c>
      <c r="G163" s="16" t="str">
        <f t="shared" si="18"/>
        <v>Vintage Cars</v>
      </c>
      <c r="H163" s="16" t="str">
        <f t="shared" si="19"/>
        <v>Shipped</v>
      </c>
      <c r="I163" s="18">
        <f t="shared" si="20"/>
        <v>1237.95</v>
      </c>
    </row>
    <row r="164" spans="2:19" x14ac:dyDescent="0.25">
      <c r="B164" s="16">
        <v>10357</v>
      </c>
      <c r="C164" s="17">
        <f t="shared" si="14"/>
        <v>38333</v>
      </c>
      <c r="D164" s="16" t="str">
        <f t="shared" si="15"/>
        <v>Mini Gifts Distributors Ltd.</v>
      </c>
      <c r="E164" s="16" t="str">
        <f t="shared" si="16"/>
        <v>San Rafael</v>
      </c>
      <c r="F164" s="16" t="str">
        <f t="shared" si="17"/>
        <v>USA</v>
      </c>
      <c r="G164" s="16" t="str">
        <f t="shared" si="18"/>
        <v>Vintage Cars</v>
      </c>
      <c r="H164" s="16" t="str">
        <f t="shared" si="19"/>
        <v>Shipped</v>
      </c>
      <c r="I164" s="18">
        <f t="shared" si="20"/>
        <v>2500</v>
      </c>
    </row>
    <row r="165" spans="2:19" x14ac:dyDescent="0.25">
      <c r="B165" s="16">
        <v>10370</v>
      </c>
      <c r="C165" s="17">
        <f t="shared" si="14"/>
        <v>38353</v>
      </c>
      <c r="D165" s="16" t="str">
        <f t="shared" si="15"/>
        <v>Anna's Decorations, Ltd</v>
      </c>
      <c r="E165" s="16" t="str">
        <f t="shared" si="16"/>
        <v>North Sydney</v>
      </c>
      <c r="F165" s="16" t="str">
        <f t="shared" si="17"/>
        <v>Australia</v>
      </c>
      <c r="G165" s="16" t="str">
        <f t="shared" si="18"/>
        <v>Classic Cars</v>
      </c>
      <c r="H165" s="16" t="str">
        <f t="shared" si="19"/>
        <v>Shipped</v>
      </c>
      <c r="I165" s="18">
        <f t="shared" si="20"/>
        <v>1534.95</v>
      </c>
    </row>
    <row r="166" spans="2:19" x14ac:dyDescent="0.25">
      <c r="B166" s="16">
        <v>10381</v>
      </c>
      <c r="C166" s="17">
        <f t="shared" si="14"/>
        <v>38385</v>
      </c>
      <c r="D166" s="16" t="str">
        <f t="shared" si="15"/>
        <v>Corporate Gift Ideas Co.</v>
      </c>
      <c r="E166" s="16" t="str">
        <f t="shared" si="16"/>
        <v>San Francisco</v>
      </c>
      <c r="F166" s="16" t="str">
        <f t="shared" si="17"/>
        <v>USA</v>
      </c>
      <c r="G166" s="16" t="str">
        <f t="shared" si="18"/>
        <v>Vintage Cars</v>
      </c>
      <c r="H166" s="16" t="str">
        <f t="shared" si="19"/>
        <v>Shipped</v>
      </c>
      <c r="I166" s="18">
        <f t="shared" si="20"/>
        <v>1320.75</v>
      </c>
    </row>
    <row r="167" spans="2:19" x14ac:dyDescent="0.25">
      <c r="B167" s="16">
        <v>10391</v>
      </c>
      <c r="C167" s="17">
        <f t="shared" si="14"/>
        <v>38414</v>
      </c>
      <c r="D167" s="16" t="str">
        <f t="shared" si="15"/>
        <v>Anna's Decorations, Ltd</v>
      </c>
      <c r="E167" s="16" t="str">
        <f t="shared" si="16"/>
        <v>North Sydney</v>
      </c>
      <c r="F167" s="16" t="str">
        <f t="shared" si="17"/>
        <v>Australia</v>
      </c>
      <c r="G167" s="16" t="str">
        <f t="shared" si="18"/>
        <v>Vintage Cars</v>
      </c>
      <c r="H167" s="16" t="str">
        <f t="shared" si="19"/>
        <v>Shipped</v>
      </c>
      <c r="I167" s="18">
        <f t="shared" si="20"/>
        <v>1448</v>
      </c>
    </row>
    <row r="168" spans="2:19" x14ac:dyDescent="0.25">
      <c r="B168" s="16">
        <v>10411</v>
      </c>
      <c r="C168" s="17">
        <f t="shared" si="14"/>
        <v>38477</v>
      </c>
      <c r="D168" s="16" t="str">
        <f t="shared" si="15"/>
        <v>Quebec Home Shopping Network</v>
      </c>
      <c r="E168" s="16" t="str">
        <f t="shared" si="16"/>
        <v>Montreal</v>
      </c>
      <c r="F168" s="16" t="str">
        <f t="shared" si="17"/>
        <v>Canada</v>
      </c>
      <c r="G168" s="16" t="str">
        <f t="shared" si="18"/>
        <v>Trucks and Buses</v>
      </c>
      <c r="H168" s="16" t="str">
        <f t="shared" si="19"/>
        <v>Shipped</v>
      </c>
      <c r="I168" s="18">
        <f t="shared" si="20"/>
        <v>1867.32</v>
      </c>
    </row>
    <row r="169" spans="2:19" x14ac:dyDescent="0.25">
      <c r="B169" s="16">
        <v>10425</v>
      </c>
      <c r="C169" s="17">
        <f t="shared" si="14"/>
        <v>38477</v>
      </c>
      <c r="D169" s="16" t="str">
        <f t="shared" si="15"/>
        <v>La Rochelle Gifts</v>
      </c>
      <c r="E169" s="16" t="str">
        <f t="shared" si="16"/>
        <v>Nantes</v>
      </c>
      <c r="F169" s="16" t="str">
        <f t="shared" si="17"/>
        <v>France</v>
      </c>
      <c r="G169" s="16" t="str">
        <f t="shared" si="18"/>
        <v>Trucks and Buses</v>
      </c>
      <c r="H169" s="16" t="str">
        <f t="shared" si="19"/>
        <v>In Process</v>
      </c>
      <c r="I169" s="18">
        <f t="shared" si="20"/>
        <v>482.13</v>
      </c>
    </row>
    <row r="170" spans="2:19" x14ac:dyDescent="0.25">
      <c r="B170" s="16">
        <v>10108</v>
      </c>
      <c r="C170" s="17">
        <f t="shared" si="14"/>
        <v>37681</v>
      </c>
      <c r="D170" s="16" t="str">
        <f t="shared" si="15"/>
        <v>Cruz &amp; Sons Co.</v>
      </c>
      <c r="E170" s="16" t="str">
        <f t="shared" si="16"/>
        <v>Makati City</v>
      </c>
      <c r="F170" s="16" t="str">
        <f t="shared" si="17"/>
        <v>Philippines</v>
      </c>
      <c r="G170" s="16" t="str">
        <f t="shared" si="18"/>
        <v>Classic Cars</v>
      </c>
      <c r="H170" s="16" t="str">
        <f t="shared" si="19"/>
        <v>Shipped</v>
      </c>
      <c r="I170" s="18">
        <f t="shared" si="20"/>
        <v>3600</v>
      </c>
    </row>
    <row r="171" spans="2:19" x14ac:dyDescent="0.25">
      <c r="B171" s="16">
        <v>10122</v>
      </c>
      <c r="C171" s="17">
        <f t="shared" si="14"/>
        <v>37742</v>
      </c>
      <c r="D171" s="16" t="str">
        <f t="shared" si="15"/>
        <v>Marseille Mini Autos</v>
      </c>
      <c r="E171" s="16" t="str">
        <f t="shared" si="16"/>
        <v>Marseille</v>
      </c>
      <c r="F171" s="16" t="str">
        <f t="shared" si="17"/>
        <v>France</v>
      </c>
      <c r="G171" s="16" t="str">
        <f t="shared" si="18"/>
        <v>Classic Cars</v>
      </c>
      <c r="H171" s="16" t="str">
        <f t="shared" si="19"/>
        <v>Shipped</v>
      </c>
      <c r="I171" s="18">
        <f t="shared" si="20"/>
        <v>1207.44</v>
      </c>
    </row>
    <row r="172" spans="2:19" x14ac:dyDescent="0.25">
      <c r="B172" s="16">
        <v>10135</v>
      </c>
      <c r="C172" s="17">
        <f t="shared" si="14"/>
        <v>37819</v>
      </c>
      <c r="D172" s="16" t="str">
        <f t="shared" si="15"/>
        <v>Mini Gifts Distributors Ltd.</v>
      </c>
      <c r="E172" s="16" t="str">
        <f t="shared" si="16"/>
        <v>San Rafael</v>
      </c>
      <c r="F172" s="16" t="str">
        <f t="shared" si="17"/>
        <v>USA</v>
      </c>
      <c r="G172" s="16" t="str">
        <f t="shared" si="18"/>
        <v>Classic Cars</v>
      </c>
      <c r="H172" s="16" t="str">
        <f t="shared" si="19"/>
        <v>Shipped</v>
      </c>
      <c r="I172" s="18">
        <f t="shared" si="20"/>
        <v>717.4</v>
      </c>
    </row>
    <row r="173" spans="2:19" x14ac:dyDescent="0.25">
      <c r="B173" s="16">
        <v>10147</v>
      </c>
      <c r="C173" s="17">
        <f t="shared" si="14"/>
        <v>37873</v>
      </c>
      <c r="D173" s="16" t="str">
        <f t="shared" si="15"/>
        <v>Collectables For Less Inc.</v>
      </c>
      <c r="E173" s="16" t="str">
        <f t="shared" si="16"/>
        <v>Brickhaven</v>
      </c>
      <c r="F173" s="16" t="str">
        <f t="shared" si="17"/>
        <v>USA</v>
      </c>
      <c r="G173" s="16" t="str">
        <f t="shared" si="18"/>
        <v>Classic Cars</v>
      </c>
      <c r="H173" s="16" t="str">
        <f t="shared" si="19"/>
        <v>Shipped</v>
      </c>
      <c r="I173" s="18">
        <f t="shared" si="20"/>
        <v>1066.75</v>
      </c>
    </row>
    <row r="174" spans="2:19" x14ac:dyDescent="0.25">
      <c r="B174" s="16">
        <v>10159</v>
      </c>
      <c r="C174" s="17">
        <f t="shared" si="14"/>
        <v>37904</v>
      </c>
      <c r="D174" s="16" t="str">
        <f t="shared" si="15"/>
        <v>Corporate Gift Ideas Co.</v>
      </c>
      <c r="E174" s="16" t="str">
        <f t="shared" si="16"/>
        <v>San Francisco</v>
      </c>
      <c r="F174" s="16" t="str">
        <f t="shared" si="17"/>
        <v>USA</v>
      </c>
      <c r="G174" s="16" t="str">
        <f t="shared" si="18"/>
        <v>Motorcycles</v>
      </c>
      <c r="H174" s="16" t="str">
        <f t="shared" si="19"/>
        <v>Shipped</v>
      </c>
      <c r="I174" s="18">
        <f t="shared" si="20"/>
        <v>1239</v>
      </c>
    </row>
    <row r="175" spans="2:19" x14ac:dyDescent="0.25">
      <c r="B175" s="16">
        <v>10169</v>
      </c>
      <c r="C175" s="17">
        <f t="shared" si="14"/>
        <v>37936</v>
      </c>
      <c r="D175" s="16" t="str">
        <f t="shared" si="15"/>
        <v>Anna's Decorations, Ltd</v>
      </c>
      <c r="E175" s="16" t="str">
        <f t="shared" si="16"/>
        <v>North Sydney</v>
      </c>
      <c r="F175" s="16" t="str">
        <f t="shared" si="17"/>
        <v>Australia</v>
      </c>
      <c r="G175" s="16" t="str">
        <f t="shared" si="18"/>
        <v>Motorcycles</v>
      </c>
      <c r="H175" s="16" t="str">
        <f t="shared" si="19"/>
        <v>Shipped</v>
      </c>
      <c r="I175" s="18">
        <f t="shared" si="20"/>
        <v>1035.58</v>
      </c>
    </row>
    <row r="176" spans="2:19" x14ac:dyDescent="0.25">
      <c r="B176" s="16">
        <v>10181</v>
      </c>
      <c r="C176" s="17">
        <f t="shared" si="14"/>
        <v>37936</v>
      </c>
      <c r="D176" s="16" t="str">
        <f t="shared" si="15"/>
        <v>Herkku Gifts</v>
      </c>
      <c r="E176" s="16" t="str">
        <f t="shared" si="16"/>
        <v>Bergen</v>
      </c>
      <c r="F176" s="16" t="str">
        <f t="shared" si="17"/>
        <v>Norway</v>
      </c>
      <c r="G176" s="16" t="str">
        <f t="shared" si="18"/>
        <v>Classic Cars</v>
      </c>
      <c r="H176" s="16" t="str">
        <f t="shared" si="19"/>
        <v>Shipped</v>
      </c>
      <c r="I176" s="18">
        <f t="shared" si="20"/>
        <v>1506.9599999999998</v>
      </c>
    </row>
    <row r="177" spans="2:9" x14ac:dyDescent="0.25">
      <c r="B177" s="16">
        <v>10191</v>
      </c>
      <c r="C177" s="17">
        <f t="shared" si="14"/>
        <v>37936</v>
      </c>
      <c r="D177" s="16" t="str">
        <f t="shared" si="15"/>
        <v>Toms Spezialitten, Ltd</v>
      </c>
      <c r="E177" s="16" t="str">
        <f t="shared" si="16"/>
        <v>Koln</v>
      </c>
      <c r="F177" s="16" t="str">
        <f t="shared" si="17"/>
        <v>Germany</v>
      </c>
      <c r="G177" s="16" t="str">
        <f t="shared" si="18"/>
        <v>Classic Cars</v>
      </c>
      <c r="H177" s="16" t="str">
        <f t="shared" si="19"/>
        <v>Shipped</v>
      </c>
      <c r="I177" s="18">
        <f t="shared" si="20"/>
        <v>1939.2</v>
      </c>
    </row>
    <row r="178" spans="2:9" x14ac:dyDescent="0.25">
      <c r="B178" s="16">
        <v>10203</v>
      </c>
      <c r="C178" s="17">
        <f t="shared" si="14"/>
        <v>37957</v>
      </c>
      <c r="D178" s="16" t="str">
        <f t="shared" si="15"/>
        <v>Euro Shopping Channel</v>
      </c>
      <c r="E178" s="16" t="str">
        <f t="shared" si="16"/>
        <v>Madrid</v>
      </c>
      <c r="F178" s="16" t="str">
        <f t="shared" si="17"/>
        <v>Spain</v>
      </c>
      <c r="G178" s="16" t="str">
        <f t="shared" si="18"/>
        <v>Classic Cars</v>
      </c>
      <c r="H178" s="16" t="str">
        <f t="shared" si="19"/>
        <v>Shipped</v>
      </c>
      <c r="I178" s="18">
        <f t="shared" si="20"/>
        <v>777</v>
      </c>
    </row>
    <row r="179" spans="2:9" x14ac:dyDescent="0.25">
      <c r="B179" s="16">
        <v>10211</v>
      </c>
      <c r="C179" s="17">
        <f t="shared" si="14"/>
        <v>37993</v>
      </c>
      <c r="D179" s="16" t="str">
        <f t="shared" si="15"/>
        <v>Auto Canal Petit</v>
      </c>
      <c r="E179" s="16" t="str">
        <f t="shared" si="16"/>
        <v>Paris</v>
      </c>
      <c r="F179" s="16" t="str">
        <f t="shared" si="17"/>
        <v>France</v>
      </c>
      <c r="G179" s="16" t="str">
        <f t="shared" si="18"/>
        <v>Motorcycles</v>
      </c>
      <c r="H179" s="16" t="str">
        <f t="shared" si="19"/>
        <v>Shipped</v>
      </c>
      <c r="I179" s="18">
        <f t="shared" si="20"/>
        <v>1338.12</v>
      </c>
    </row>
    <row r="180" spans="2:9" x14ac:dyDescent="0.25">
      <c r="B180" s="16">
        <v>10225</v>
      </c>
      <c r="C180" s="17">
        <f t="shared" si="14"/>
        <v>38019</v>
      </c>
      <c r="D180" s="16" t="str">
        <f t="shared" si="15"/>
        <v>Vida Sport, Ltd</v>
      </c>
      <c r="E180" s="16" t="str">
        <f t="shared" si="16"/>
        <v>Gensve</v>
      </c>
      <c r="F180" s="16" t="str">
        <f t="shared" si="17"/>
        <v>Switzerland</v>
      </c>
      <c r="G180" s="16" t="str">
        <f t="shared" si="18"/>
        <v>Classic Cars</v>
      </c>
      <c r="H180" s="16" t="str">
        <f t="shared" si="19"/>
        <v>Shipped</v>
      </c>
      <c r="I180" s="18">
        <f t="shared" si="20"/>
        <v>1205.04</v>
      </c>
    </row>
    <row r="181" spans="2:9" x14ac:dyDescent="0.25">
      <c r="B181" s="16">
        <v>10238</v>
      </c>
      <c r="C181" s="17">
        <f t="shared" si="14"/>
        <v>38081</v>
      </c>
      <c r="D181" s="16" t="str">
        <f t="shared" si="15"/>
        <v>Danish Wholesale Imports</v>
      </c>
      <c r="E181" s="16" t="str">
        <f t="shared" si="16"/>
        <v>Kobenhavn</v>
      </c>
      <c r="F181" s="16" t="str">
        <f t="shared" si="17"/>
        <v>Denmark</v>
      </c>
      <c r="G181" s="16" t="str">
        <f t="shared" si="18"/>
        <v>Classic Cars</v>
      </c>
      <c r="H181" s="16" t="str">
        <f t="shared" si="19"/>
        <v>Shipped</v>
      </c>
      <c r="I181" s="18">
        <f t="shared" si="20"/>
        <v>1484.1999999999998</v>
      </c>
    </row>
    <row r="182" spans="2:9" x14ac:dyDescent="0.25">
      <c r="B182" s="16">
        <v>10253</v>
      </c>
      <c r="C182" s="17">
        <f t="shared" si="14"/>
        <v>38144</v>
      </c>
      <c r="D182" s="16" t="str">
        <f t="shared" si="15"/>
        <v>UK Collectables, Ltd.</v>
      </c>
      <c r="E182" s="16" t="str">
        <f t="shared" si="16"/>
        <v>Liverpool</v>
      </c>
      <c r="F182" s="16" t="str">
        <f t="shared" si="17"/>
        <v>UK</v>
      </c>
      <c r="G182" s="16" t="str">
        <f t="shared" si="18"/>
        <v>Classic Cars</v>
      </c>
      <c r="H182" s="16" t="str">
        <f t="shared" si="19"/>
        <v>Cancelled</v>
      </c>
      <c r="I182" s="18">
        <f t="shared" si="20"/>
        <v>1263.8399999999999</v>
      </c>
    </row>
    <row r="183" spans="2:9" x14ac:dyDescent="0.25">
      <c r="B183" s="16">
        <v>10266</v>
      </c>
      <c r="C183" s="17">
        <f t="shared" si="14"/>
        <v>38175</v>
      </c>
      <c r="D183" s="16" t="str">
        <f t="shared" si="15"/>
        <v>L'ordine Souveniers</v>
      </c>
      <c r="E183" s="16" t="str">
        <f t="shared" si="16"/>
        <v>Reggio Emilia</v>
      </c>
      <c r="F183" s="16" t="str">
        <f t="shared" si="17"/>
        <v>Italy</v>
      </c>
      <c r="G183" s="16" t="str">
        <f t="shared" si="18"/>
        <v>Classic Cars</v>
      </c>
      <c r="H183" s="16" t="str">
        <f t="shared" si="19"/>
        <v>Shipped</v>
      </c>
      <c r="I183" s="18">
        <f t="shared" si="20"/>
        <v>1352.3999999999999</v>
      </c>
    </row>
    <row r="184" spans="2:9" x14ac:dyDescent="0.25">
      <c r="B184" s="16">
        <v>10276</v>
      </c>
      <c r="C184" s="17">
        <f t="shared" si="14"/>
        <v>38207</v>
      </c>
      <c r="D184" s="16" t="str">
        <f t="shared" si="15"/>
        <v>Online Mini Collectables</v>
      </c>
      <c r="E184" s="16" t="str">
        <f t="shared" si="16"/>
        <v>Brickhaven</v>
      </c>
      <c r="F184" s="16" t="str">
        <f t="shared" si="17"/>
        <v>USA</v>
      </c>
      <c r="G184" s="16" t="str">
        <f t="shared" si="18"/>
        <v>Motorcycles</v>
      </c>
      <c r="H184" s="16" t="str">
        <f t="shared" si="19"/>
        <v>Shipped</v>
      </c>
      <c r="I184" s="18">
        <f t="shared" si="20"/>
        <v>988.47</v>
      </c>
    </row>
    <row r="185" spans="2:9" x14ac:dyDescent="0.25">
      <c r="B185" s="16">
        <v>10287</v>
      </c>
      <c r="C185" s="17">
        <f t="shared" si="14"/>
        <v>38207</v>
      </c>
      <c r="D185" s="16" t="str">
        <f t="shared" si="15"/>
        <v>Vida Sport, Ltd</v>
      </c>
      <c r="E185" s="16" t="str">
        <f t="shared" si="16"/>
        <v>Gensve</v>
      </c>
      <c r="F185" s="16" t="str">
        <f t="shared" si="17"/>
        <v>Switzerland</v>
      </c>
      <c r="G185" s="16" t="str">
        <f t="shared" si="18"/>
        <v>Classic Cars</v>
      </c>
      <c r="H185" s="16" t="str">
        <f t="shared" si="19"/>
        <v>Shipped</v>
      </c>
      <c r="I185" s="18">
        <f t="shared" si="20"/>
        <v>1359.4</v>
      </c>
    </row>
    <row r="186" spans="2:9" x14ac:dyDescent="0.25">
      <c r="B186" s="16">
        <v>10300</v>
      </c>
      <c r="C186" s="17">
        <f t="shared" si="14"/>
        <v>37904</v>
      </c>
      <c r="D186" s="16" t="str">
        <f t="shared" si="15"/>
        <v>Blauer See Auto, Co.</v>
      </c>
      <c r="E186" s="16" t="str">
        <f t="shared" si="16"/>
        <v>Frankfurt</v>
      </c>
      <c r="F186" s="16" t="str">
        <f t="shared" si="17"/>
        <v>Germany</v>
      </c>
      <c r="G186" s="16" t="str">
        <f t="shared" si="18"/>
        <v>Classic Cars</v>
      </c>
      <c r="H186" s="16" t="str">
        <f t="shared" si="19"/>
        <v>Shipped</v>
      </c>
      <c r="I186" s="18">
        <f t="shared" si="20"/>
        <v>1685.42</v>
      </c>
    </row>
    <row r="187" spans="2:9" x14ac:dyDescent="0.25">
      <c r="B187" s="16">
        <v>10310</v>
      </c>
      <c r="C187" s="17">
        <f t="shared" si="14"/>
        <v>38270</v>
      </c>
      <c r="D187" s="16" t="str">
        <f t="shared" si="15"/>
        <v>Toms Spezialitten, Ltd</v>
      </c>
      <c r="E187" s="16" t="str">
        <f t="shared" si="16"/>
        <v>Koln</v>
      </c>
      <c r="F187" s="16" t="str">
        <f t="shared" si="17"/>
        <v>Germany</v>
      </c>
      <c r="G187" s="16" t="str">
        <f t="shared" si="18"/>
        <v>Classic Cars</v>
      </c>
      <c r="H187" s="16" t="str">
        <f t="shared" si="19"/>
        <v>Shipped</v>
      </c>
      <c r="I187" s="18">
        <f t="shared" si="20"/>
        <v>1383.03</v>
      </c>
    </row>
    <row r="188" spans="2:9" x14ac:dyDescent="0.25">
      <c r="B188" s="16">
        <v>10320</v>
      </c>
      <c r="C188" s="17">
        <f t="shared" si="14"/>
        <v>38302</v>
      </c>
      <c r="D188" s="16" t="str">
        <f t="shared" si="15"/>
        <v>Volvo Model Replicas, Co</v>
      </c>
      <c r="E188" s="16" t="str">
        <f t="shared" si="16"/>
        <v>Lule</v>
      </c>
      <c r="F188" s="16" t="str">
        <f t="shared" si="17"/>
        <v>Sweden</v>
      </c>
      <c r="G188" s="16" t="str">
        <f t="shared" si="18"/>
        <v>Classic Cars</v>
      </c>
      <c r="H188" s="16" t="str">
        <f t="shared" si="19"/>
        <v>Shipped</v>
      </c>
      <c r="I188" s="18">
        <f t="shared" si="20"/>
        <v>1591.98</v>
      </c>
    </row>
    <row r="189" spans="2:9" x14ac:dyDescent="0.25">
      <c r="B189" s="16">
        <v>10329</v>
      </c>
      <c r="C189" s="17">
        <f t="shared" si="14"/>
        <v>38302</v>
      </c>
      <c r="D189" s="16" t="str">
        <f t="shared" si="15"/>
        <v>Land of Toys Inc.</v>
      </c>
      <c r="E189" s="16" t="str">
        <f t="shared" si="16"/>
        <v>NYC</v>
      </c>
      <c r="F189" s="16" t="str">
        <f t="shared" si="17"/>
        <v>USA</v>
      </c>
      <c r="G189" s="16" t="str">
        <f t="shared" si="18"/>
        <v>Motorcycles</v>
      </c>
      <c r="H189" s="16" t="str">
        <f t="shared" si="19"/>
        <v>Shipped</v>
      </c>
      <c r="I189" s="18">
        <f t="shared" si="20"/>
        <v>2000</v>
      </c>
    </row>
    <row r="190" spans="2:9" x14ac:dyDescent="0.25">
      <c r="B190" s="16">
        <v>10341</v>
      </c>
      <c r="C190" s="17">
        <f t="shared" si="14"/>
        <v>38302</v>
      </c>
      <c r="D190" s="16" t="str">
        <f t="shared" si="15"/>
        <v>Salzburg Collectables</v>
      </c>
      <c r="E190" s="16" t="str">
        <f t="shared" si="16"/>
        <v>Salzburg</v>
      </c>
      <c r="F190" s="16" t="str">
        <f t="shared" si="17"/>
        <v>Austria</v>
      </c>
      <c r="G190" s="16" t="str">
        <f t="shared" si="18"/>
        <v>Motorcycles</v>
      </c>
      <c r="H190" s="16" t="str">
        <f t="shared" si="19"/>
        <v>Shipped</v>
      </c>
      <c r="I190" s="18">
        <f t="shared" si="20"/>
        <v>2201.62</v>
      </c>
    </row>
    <row r="191" spans="2:9" x14ac:dyDescent="0.25">
      <c r="B191" s="16">
        <v>10363</v>
      </c>
      <c r="C191" s="17">
        <f t="shared" si="14"/>
        <v>38353</v>
      </c>
      <c r="D191" s="16" t="str">
        <f t="shared" si="15"/>
        <v>Suominen Souveniers</v>
      </c>
      <c r="E191" s="16" t="str">
        <f t="shared" si="16"/>
        <v>Espoo</v>
      </c>
      <c r="F191" s="16" t="str">
        <f t="shared" si="17"/>
        <v>Finland</v>
      </c>
      <c r="G191" s="16" t="str">
        <f t="shared" si="18"/>
        <v>Classic Cars</v>
      </c>
      <c r="H191" s="16" t="str">
        <f t="shared" si="19"/>
        <v>Shipped</v>
      </c>
      <c r="I191" s="18">
        <f t="shared" si="20"/>
        <v>1629.04</v>
      </c>
    </row>
    <row r="192" spans="2:9" x14ac:dyDescent="0.25">
      <c r="B192" s="16">
        <v>10375</v>
      </c>
      <c r="C192" s="17">
        <f t="shared" si="14"/>
        <v>38385</v>
      </c>
      <c r="D192" s="16" t="str">
        <f t="shared" si="15"/>
        <v>La Rochelle Gifts</v>
      </c>
      <c r="E192" s="16" t="str">
        <f t="shared" si="16"/>
        <v>Nantes</v>
      </c>
      <c r="F192" s="16" t="str">
        <f t="shared" si="17"/>
        <v>France</v>
      </c>
      <c r="G192" s="16" t="str">
        <f t="shared" si="18"/>
        <v>Motorcycles</v>
      </c>
      <c r="H192" s="16" t="str">
        <f t="shared" si="19"/>
        <v>Shipped</v>
      </c>
      <c r="I192" s="18">
        <f t="shared" si="20"/>
        <v>733.1099999999999</v>
      </c>
    </row>
    <row r="193" spans="2:9" x14ac:dyDescent="0.25">
      <c r="B193" s="16">
        <v>10389</v>
      </c>
      <c r="C193" s="17">
        <f t="shared" si="14"/>
        <v>38414</v>
      </c>
      <c r="D193" s="16" t="str">
        <f t="shared" si="15"/>
        <v>Scandinavian Gift Ideas</v>
      </c>
      <c r="E193" s="16" t="str">
        <f t="shared" si="16"/>
        <v>Boras</v>
      </c>
      <c r="F193" s="16" t="str">
        <f t="shared" si="17"/>
        <v>Sweden</v>
      </c>
      <c r="G193" s="16" t="str">
        <f t="shared" si="18"/>
        <v>Classic Cars</v>
      </c>
      <c r="H193" s="16" t="str">
        <f t="shared" si="19"/>
        <v>Shipped</v>
      </c>
      <c r="I193" s="18">
        <f t="shared" si="20"/>
        <v>1809.5</v>
      </c>
    </row>
    <row r="194" spans="2:9" x14ac:dyDescent="0.25">
      <c r="B194" s="16">
        <v>10419</v>
      </c>
      <c r="C194" s="17">
        <f t="shared" si="14"/>
        <v>38477</v>
      </c>
      <c r="D194" s="16" t="str">
        <f t="shared" si="15"/>
        <v>Salzburg Collectables</v>
      </c>
      <c r="E194" s="16" t="str">
        <f t="shared" si="16"/>
        <v>Salzburg</v>
      </c>
      <c r="F194" s="16" t="str">
        <f t="shared" si="17"/>
        <v>Austria</v>
      </c>
      <c r="G194" s="16" t="str">
        <f t="shared" si="18"/>
        <v>Classic Cars</v>
      </c>
      <c r="H194" s="16" t="str">
        <f t="shared" si="19"/>
        <v>Shipped</v>
      </c>
      <c r="I194" s="18">
        <f t="shared" si="20"/>
        <v>640.05000000000007</v>
      </c>
    </row>
    <row r="195" spans="2:9" x14ac:dyDescent="0.25">
      <c r="B195" s="16">
        <v>10105</v>
      </c>
      <c r="C195" s="17">
        <f t="shared" si="14"/>
        <v>37653</v>
      </c>
      <c r="D195" s="16" t="str">
        <f t="shared" si="15"/>
        <v>Danish Wholesale Imports</v>
      </c>
      <c r="E195" s="16" t="str">
        <f t="shared" si="16"/>
        <v>Kobenhavn</v>
      </c>
      <c r="F195" s="16" t="str">
        <f t="shared" si="17"/>
        <v>Denmark</v>
      </c>
      <c r="G195" s="16" t="str">
        <f t="shared" si="18"/>
        <v>Ships</v>
      </c>
      <c r="H195" s="16" t="str">
        <f t="shared" si="19"/>
        <v>Shipped</v>
      </c>
      <c r="I195" s="18">
        <f t="shared" si="20"/>
        <v>1419.5</v>
      </c>
    </row>
    <row r="196" spans="2:9" x14ac:dyDescent="0.25">
      <c r="B196" s="16">
        <v>10117</v>
      </c>
      <c r="C196" s="17">
        <f t="shared" si="14"/>
        <v>37712</v>
      </c>
      <c r="D196" s="16" t="str">
        <f t="shared" si="15"/>
        <v>Dragon Souveniers, Ltd.</v>
      </c>
      <c r="E196" s="16" t="str">
        <f t="shared" si="16"/>
        <v>Singapore</v>
      </c>
      <c r="F196" s="16" t="str">
        <f t="shared" si="17"/>
        <v>Singapore</v>
      </c>
      <c r="G196" s="16" t="str">
        <f t="shared" si="18"/>
        <v>Ships</v>
      </c>
      <c r="H196" s="16" t="str">
        <f t="shared" si="19"/>
        <v>Shipped</v>
      </c>
      <c r="I196" s="18">
        <f t="shared" si="20"/>
        <v>3753.9</v>
      </c>
    </row>
    <row r="197" spans="2:9" x14ac:dyDescent="0.25">
      <c r="B197" s="16">
        <v>10127</v>
      </c>
      <c r="C197" s="17">
        <f t="shared" si="14"/>
        <v>37773</v>
      </c>
      <c r="D197" s="16" t="str">
        <f t="shared" si="15"/>
        <v>Muscle Machine Inc</v>
      </c>
      <c r="E197" s="16" t="str">
        <f t="shared" si="16"/>
        <v>NYC</v>
      </c>
      <c r="F197" s="16" t="str">
        <f t="shared" si="17"/>
        <v>USA</v>
      </c>
      <c r="G197" s="16" t="str">
        <f t="shared" si="18"/>
        <v>Classic Cars</v>
      </c>
      <c r="H197" s="16" t="str">
        <f t="shared" si="19"/>
        <v>Shipped</v>
      </c>
      <c r="I197" s="18">
        <f t="shared" si="20"/>
        <v>1213.8</v>
      </c>
    </row>
    <row r="198" spans="2:9" x14ac:dyDescent="0.25">
      <c r="B198" s="16">
        <v>10142</v>
      </c>
      <c r="C198" s="17">
        <f t="shared" si="14"/>
        <v>37841</v>
      </c>
      <c r="D198" s="16" t="str">
        <f t="shared" si="15"/>
        <v>Mini Gifts Distributors Ltd.</v>
      </c>
      <c r="E198" s="16" t="str">
        <f t="shared" si="16"/>
        <v>San Rafael</v>
      </c>
      <c r="F198" s="16" t="str">
        <f t="shared" si="17"/>
        <v>USA</v>
      </c>
      <c r="G198" s="16" t="str">
        <f t="shared" si="18"/>
        <v>Vintage Cars</v>
      </c>
      <c r="H198" s="16" t="str">
        <f t="shared" si="19"/>
        <v>Shipped</v>
      </c>
      <c r="I198" s="18">
        <f t="shared" si="20"/>
        <v>1685.28</v>
      </c>
    </row>
    <row r="199" spans="2:9" x14ac:dyDescent="0.25">
      <c r="B199" s="16">
        <v>10153</v>
      </c>
      <c r="C199" s="17">
        <f t="shared" si="14"/>
        <v>37873</v>
      </c>
      <c r="D199" s="16" t="str">
        <f t="shared" si="15"/>
        <v>Euro Shopping Channel</v>
      </c>
      <c r="E199" s="16" t="str">
        <f t="shared" si="16"/>
        <v>Madrid</v>
      </c>
      <c r="F199" s="16" t="str">
        <f t="shared" si="17"/>
        <v>Spain</v>
      </c>
      <c r="G199" s="16" t="str">
        <f t="shared" si="18"/>
        <v>Trains</v>
      </c>
      <c r="H199" s="16" t="str">
        <f t="shared" si="19"/>
        <v>Shipped</v>
      </c>
      <c r="I199" s="18">
        <f t="shared" si="20"/>
        <v>1779.7099999999998</v>
      </c>
    </row>
    <row r="200" spans="2:9" x14ac:dyDescent="0.25">
      <c r="B200" s="16">
        <v>10165</v>
      </c>
      <c r="C200" s="17">
        <f t="shared" si="14"/>
        <v>37904</v>
      </c>
      <c r="D200" s="16" t="str">
        <f t="shared" si="15"/>
        <v>Dragon Souveniers, Ltd.</v>
      </c>
      <c r="E200" s="16" t="str">
        <f t="shared" si="16"/>
        <v>Singapore</v>
      </c>
      <c r="F200" s="16" t="str">
        <f t="shared" si="17"/>
        <v>Singapore</v>
      </c>
      <c r="G200" s="16" t="str">
        <f t="shared" si="18"/>
        <v>Classic Cars</v>
      </c>
      <c r="H200" s="16" t="str">
        <f t="shared" si="19"/>
        <v>Shipped</v>
      </c>
      <c r="I200" s="18">
        <f t="shared" si="20"/>
        <v>859.14</v>
      </c>
    </row>
    <row r="201" spans="2:9" x14ac:dyDescent="0.25">
      <c r="B201" s="16">
        <v>10176</v>
      </c>
      <c r="C201" s="17">
        <f t="shared" ref="C201:C264" si="21">VLOOKUP(B201,SaleData,6,0)</f>
        <v>37936</v>
      </c>
      <c r="D201" s="16" t="str">
        <f t="shared" ref="D201:D264" si="22">VLOOKUP(B201,SaleData,14,0)</f>
        <v>L'ordine Souveniers</v>
      </c>
      <c r="E201" s="16" t="str">
        <f t="shared" ref="E201:E264" si="23">VLOOKUP(B201,SaleData,17,0)</f>
        <v>Reggio Emilia</v>
      </c>
      <c r="F201" s="16" t="str">
        <f t="shared" ref="F201:F264" si="24">VLOOKUP(B201,SaleData,19,0)</f>
        <v>Italy</v>
      </c>
      <c r="G201" s="16" t="str">
        <f t="shared" ref="G201:G264" si="25">VLOOKUP(B201,SaleData,11,0)</f>
        <v>Trains</v>
      </c>
      <c r="H201" s="16" t="str">
        <f t="shared" ref="H201:H264" si="26">VLOOKUP(B201,SaleData,7,0)</f>
        <v>Shipped</v>
      </c>
      <c r="I201" s="18">
        <f t="shared" ref="I201:I264" si="27">VLOOKUP(B201,SaleData,5,0)</f>
        <v>1408</v>
      </c>
    </row>
    <row r="202" spans="2:9" x14ac:dyDescent="0.25">
      <c r="B202" s="16">
        <v>10185</v>
      </c>
      <c r="C202" s="17">
        <f t="shared" si="21"/>
        <v>37936</v>
      </c>
      <c r="D202" s="16" t="str">
        <f t="shared" si="22"/>
        <v>Mini Creations Ltd.</v>
      </c>
      <c r="E202" s="16" t="str">
        <f t="shared" si="23"/>
        <v>New Bedford</v>
      </c>
      <c r="F202" s="16" t="str">
        <f t="shared" si="24"/>
        <v>USA</v>
      </c>
      <c r="G202" s="16" t="str">
        <f t="shared" si="25"/>
        <v>Trains</v>
      </c>
      <c r="H202" s="16" t="str">
        <f t="shared" si="26"/>
        <v>Shipped</v>
      </c>
      <c r="I202" s="18">
        <f t="shared" si="27"/>
        <v>972.4</v>
      </c>
    </row>
    <row r="203" spans="2:9" x14ac:dyDescent="0.25">
      <c r="B203" s="16">
        <v>10196</v>
      </c>
      <c r="C203" s="17">
        <f t="shared" si="21"/>
        <v>37936</v>
      </c>
      <c r="D203" s="16" t="str">
        <f t="shared" si="22"/>
        <v>Super Scale Inc.</v>
      </c>
      <c r="E203" s="16" t="str">
        <f t="shared" si="23"/>
        <v>New Haven</v>
      </c>
      <c r="F203" s="16" t="str">
        <f t="shared" si="24"/>
        <v>USA</v>
      </c>
      <c r="G203" s="16" t="str">
        <f t="shared" si="25"/>
        <v>Classic Cars</v>
      </c>
      <c r="H203" s="16" t="str">
        <f t="shared" si="26"/>
        <v>Shipped</v>
      </c>
      <c r="I203" s="18">
        <f t="shared" si="27"/>
        <v>2400</v>
      </c>
    </row>
    <row r="204" spans="2:9" x14ac:dyDescent="0.25">
      <c r="B204" s="16">
        <v>10208</v>
      </c>
      <c r="C204" s="17">
        <f t="shared" si="21"/>
        <v>37993</v>
      </c>
      <c r="D204" s="16" t="str">
        <f t="shared" si="22"/>
        <v>Saveley &amp; Henriot, Co.</v>
      </c>
      <c r="E204" s="16" t="str">
        <f t="shared" si="23"/>
        <v>Lyon</v>
      </c>
      <c r="F204" s="16" t="str">
        <f t="shared" si="24"/>
        <v>France</v>
      </c>
      <c r="G204" s="16" t="str">
        <f t="shared" si="25"/>
        <v>Vintage Cars</v>
      </c>
      <c r="H204" s="16" t="str">
        <f t="shared" si="26"/>
        <v>Shipped</v>
      </c>
      <c r="I204" s="18">
        <f t="shared" si="27"/>
        <v>1788</v>
      </c>
    </row>
    <row r="205" spans="2:9" x14ac:dyDescent="0.25">
      <c r="B205" s="16">
        <v>10220</v>
      </c>
      <c r="C205" s="17">
        <f t="shared" si="21"/>
        <v>38019</v>
      </c>
      <c r="D205" s="16" t="str">
        <f t="shared" si="22"/>
        <v>Clover Collections, Co.</v>
      </c>
      <c r="E205" s="16" t="str">
        <f t="shared" si="23"/>
        <v>Dublin</v>
      </c>
      <c r="F205" s="16" t="str">
        <f t="shared" si="24"/>
        <v>Ireland</v>
      </c>
      <c r="G205" s="16" t="str">
        <f t="shared" si="25"/>
        <v>Trains</v>
      </c>
      <c r="H205" s="16" t="str">
        <f t="shared" si="26"/>
        <v>Shipped</v>
      </c>
      <c r="I205" s="18">
        <f t="shared" si="27"/>
        <v>1056.4000000000001</v>
      </c>
    </row>
    <row r="206" spans="2:9" x14ac:dyDescent="0.25">
      <c r="B206" s="16">
        <v>10231</v>
      </c>
      <c r="C206" s="17">
        <f t="shared" si="21"/>
        <v>38049</v>
      </c>
      <c r="D206" s="16" t="str">
        <f t="shared" si="22"/>
        <v>CAF Imports</v>
      </c>
      <c r="E206" s="16" t="str">
        <f t="shared" si="23"/>
        <v>Madrid</v>
      </c>
      <c r="F206" s="16" t="str">
        <f t="shared" si="24"/>
        <v>Spain</v>
      </c>
      <c r="G206" s="16" t="str">
        <f t="shared" si="25"/>
        <v>Classic Cars</v>
      </c>
      <c r="H206" s="16" t="str">
        <f t="shared" si="26"/>
        <v>Shipped</v>
      </c>
      <c r="I206" s="18">
        <f t="shared" si="27"/>
        <v>4200</v>
      </c>
    </row>
    <row r="207" spans="2:9" x14ac:dyDescent="0.25">
      <c r="B207" s="16">
        <v>10247</v>
      </c>
      <c r="C207" s="17">
        <f t="shared" si="21"/>
        <v>38112</v>
      </c>
      <c r="D207" s="16" t="str">
        <f t="shared" si="22"/>
        <v>Suominen Souveniers</v>
      </c>
      <c r="E207" s="16" t="str">
        <f t="shared" si="23"/>
        <v>Espoo</v>
      </c>
      <c r="F207" s="16" t="str">
        <f t="shared" si="24"/>
        <v>Finland</v>
      </c>
      <c r="G207" s="16" t="str">
        <f t="shared" si="25"/>
        <v>Trains</v>
      </c>
      <c r="H207" s="16" t="str">
        <f t="shared" si="26"/>
        <v>Shipped</v>
      </c>
      <c r="I207" s="18">
        <f t="shared" si="27"/>
        <v>1988.4</v>
      </c>
    </row>
    <row r="208" spans="2:9" x14ac:dyDescent="0.25">
      <c r="B208" s="16">
        <v>10272</v>
      </c>
      <c r="C208" s="17">
        <f t="shared" si="21"/>
        <v>38175</v>
      </c>
      <c r="D208" s="16" t="str">
        <f t="shared" si="22"/>
        <v>Diecast Classics Inc.</v>
      </c>
      <c r="E208" s="16" t="str">
        <f t="shared" si="23"/>
        <v>Allentown</v>
      </c>
      <c r="F208" s="16" t="str">
        <f t="shared" si="24"/>
        <v>USA</v>
      </c>
      <c r="G208" s="16" t="str">
        <f t="shared" si="25"/>
        <v>Trains</v>
      </c>
      <c r="H208" s="16" t="str">
        <f t="shared" si="26"/>
        <v>Shipped</v>
      </c>
      <c r="I208" s="18">
        <f t="shared" si="27"/>
        <v>2443.2600000000002</v>
      </c>
    </row>
    <row r="209" spans="2:9" x14ac:dyDescent="0.25">
      <c r="B209" s="16">
        <v>10282</v>
      </c>
      <c r="C209" s="17">
        <f t="shared" si="21"/>
        <v>38207</v>
      </c>
      <c r="D209" s="16" t="str">
        <f t="shared" si="22"/>
        <v>Mini Gifts Distributors Ltd.</v>
      </c>
      <c r="E209" s="16" t="str">
        <f t="shared" si="23"/>
        <v>San Rafael</v>
      </c>
      <c r="F209" s="16" t="str">
        <f t="shared" si="24"/>
        <v>USA</v>
      </c>
      <c r="G209" s="16" t="str">
        <f t="shared" si="25"/>
        <v>Classic Cars</v>
      </c>
      <c r="H209" s="16" t="str">
        <f t="shared" si="26"/>
        <v>Shipped</v>
      </c>
      <c r="I209" s="18">
        <f t="shared" si="27"/>
        <v>1357.78</v>
      </c>
    </row>
    <row r="210" spans="2:9" x14ac:dyDescent="0.25">
      <c r="B210" s="16">
        <v>10293</v>
      </c>
      <c r="C210" s="17">
        <f t="shared" si="21"/>
        <v>38239</v>
      </c>
      <c r="D210" s="16" t="str">
        <f t="shared" si="22"/>
        <v>Amica Models &amp; Co.</v>
      </c>
      <c r="E210" s="16" t="str">
        <f t="shared" si="23"/>
        <v>Torino</v>
      </c>
      <c r="F210" s="16" t="str">
        <f t="shared" si="24"/>
        <v>Italy</v>
      </c>
      <c r="G210" s="16" t="str">
        <f t="shared" si="25"/>
        <v>Ships</v>
      </c>
      <c r="H210" s="16" t="str">
        <f t="shared" si="26"/>
        <v>Shipped</v>
      </c>
      <c r="I210" s="18">
        <f t="shared" si="27"/>
        <v>1921.92</v>
      </c>
    </row>
    <row r="211" spans="2:9" x14ac:dyDescent="0.25">
      <c r="B211" s="16">
        <v>10306</v>
      </c>
      <c r="C211" s="17">
        <f t="shared" si="21"/>
        <v>38270</v>
      </c>
      <c r="D211" s="16" t="str">
        <f t="shared" si="22"/>
        <v>AV Stores, Co.</v>
      </c>
      <c r="E211" s="16" t="str">
        <f t="shared" si="23"/>
        <v>Manchester</v>
      </c>
      <c r="F211" s="16" t="str">
        <f t="shared" si="24"/>
        <v>UK</v>
      </c>
      <c r="G211" s="16" t="str">
        <f t="shared" si="25"/>
        <v>Classic Cars</v>
      </c>
      <c r="H211" s="16" t="str">
        <f t="shared" si="26"/>
        <v>Shipped</v>
      </c>
      <c r="I211" s="18">
        <f t="shared" si="27"/>
        <v>2000</v>
      </c>
    </row>
    <row r="212" spans="2:9" x14ac:dyDescent="0.25">
      <c r="B212" s="16">
        <v>10314</v>
      </c>
      <c r="C212" s="17">
        <f t="shared" si="21"/>
        <v>38270</v>
      </c>
      <c r="D212" s="16" t="str">
        <f t="shared" si="22"/>
        <v>Heintze Collectables</v>
      </c>
      <c r="E212" s="16" t="str">
        <f t="shared" si="23"/>
        <v>Aaarhus</v>
      </c>
      <c r="F212" s="16" t="str">
        <f t="shared" si="24"/>
        <v>Denmark</v>
      </c>
      <c r="G212" s="16" t="str">
        <f t="shared" si="25"/>
        <v>Classic Cars</v>
      </c>
      <c r="H212" s="16" t="str">
        <f t="shared" si="26"/>
        <v>Shipped</v>
      </c>
      <c r="I212" s="18">
        <f t="shared" si="27"/>
        <v>1448.0700000000002</v>
      </c>
    </row>
    <row r="213" spans="2:9" x14ac:dyDescent="0.25">
      <c r="B213" s="16">
        <v>10325</v>
      </c>
      <c r="C213" s="17">
        <f t="shared" si="21"/>
        <v>38302</v>
      </c>
      <c r="D213" s="16" t="str">
        <f t="shared" si="22"/>
        <v>Baane Mini Imports</v>
      </c>
      <c r="E213" s="16" t="str">
        <f t="shared" si="23"/>
        <v>Stavern</v>
      </c>
      <c r="F213" s="16" t="str">
        <f t="shared" si="24"/>
        <v>Norway</v>
      </c>
      <c r="G213" s="16" t="str">
        <f t="shared" si="25"/>
        <v>Vintage Cars</v>
      </c>
      <c r="H213" s="16" t="str">
        <f t="shared" si="26"/>
        <v>Shipped</v>
      </c>
      <c r="I213" s="18">
        <f t="shared" si="27"/>
        <v>1658.88</v>
      </c>
    </row>
    <row r="214" spans="2:9" x14ac:dyDescent="0.25">
      <c r="B214" s="16">
        <v>10336</v>
      </c>
      <c r="C214" s="17">
        <f t="shared" si="21"/>
        <v>38302</v>
      </c>
      <c r="D214" s="16" t="str">
        <f t="shared" si="22"/>
        <v>La Corne D'abondance, Co.</v>
      </c>
      <c r="E214" s="16" t="str">
        <f t="shared" si="23"/>
        <v>Paris</v>
      </c>
      <c r="F214" s="16" t="str">
        <f t="shared" si="24"/>
        <v>France</v>
      </c>
      <c r="G214" s="16" t="str">
        <f t="shared" si="25"/>
        <v>Classic Cars</v>
      </c>
      <c r="H214" s="16" t="str">
        <f t="shared" si="26"/>
        <v>Shipped</v>
      </c>
      <c r="I214" s="18">
        <f t="shared" si="27"/>
        <v>1888.26</v>
      </c>
    </row>
    <row r="215" spans="2:9" x14ac:dyDescent="0.25">
      <c r="B215" s="16">
        <v>10348</v>
      </c>
      <c r="C215" s="17">
        <f t="shared" si="21"/>
        <v>38302</v>
      </c>
      <c r="D215" s="16" t="str">
        <f t="shared" si="22"/>
        <v>Corrida Auto Replicas, Ltd</v>
      </c>
      <c r="E215" s="16" t="str">
        <f t="shared" si="23"/>
        <v>Madrid</v>
      </c>
      <c r="F215" s="16" t="str">
        <f t="shared" si="24"/>
        <v>Spain</v>
      </c>
      <c r="G215" s="16" t="str">
        <f t="shared" si="25"/>
        <v>Vintage Cars</v>
      </c>
      <c r="H215" s="16" t="str">
        <f t="shared" si="26"/>
        <v>Shipped</v>
      </c>
      <c r="I215" s="18">
        <f t="shared" si="27"/>
        <v>1962.0900000000001</v>
      </c>
    </row>
    <row r="216" spans="2:9" x14ac:dyDescent="0.25">
      <c r="B216" s="16">
        <v>10359</v>
      </c>
      <c r="C216" s="17">
        <f t="shared" si="21"/>
        <v>38333</v>
      </c>
      <c r="D216" s="16" t="str">
        <f t="shared" si="22"/>
        <v>Reims Collectables</v>
      </c>
      <c r="E216" s="16" t="str">
        <f t="shared" si="23"/>
        <v>Reims</v>
      </c>
      <c r="F216" s="16" t="str">
        <f t="shared" si="24"/>
        <v>France</v>
      </c>
      <c r="G216" s="16" t="str">
        <f t="shared" si="25"/>
        <v>Trains</v>
      </c>
      <c r="H216" s="16" t="str">
        <f t="shared" si="26"/>
        <v>Shipped</v>
      </c>
      <c r="I216" s="18">
        <f t="shared" si="27"/>
        <v>1623.2500000000002</v>
      </c>
    </row>
    <row r="217" spans="2:9" x14ac:dyDescent="0.25">
      <c r="B217" s="16">
        <v>10371</v>
      </c>
      <c r="C217" s="17">
        <f t="shared" si="21"/>
        <v>38353</v>
      </c>
      <c r="D217" s="16" t="str">
        <f t="shared" si="22"/>
        <v>Mini Gifts Distributors Ltd.</v>
      </c>
      <c r="E217" s="16" t="str">
        <f t="shared" si="23"/>
        <v>San Rafael</v>
      </c>
      <c r="F217" s="16" t="str">
        <f t="shared" si="24"/>
        <v>USA</v>
      </c>
      <c r="G217" s="16" t="str">
        <f t="shared" si="25"/>
        <v>Trucks and Buses</v>
      </c>
      <c r="H217" s="16" t="str">
        <f t="shared" si="26"/>
        <v>Shipped</v>
      </c>
      <c r="I217" s="18">
        <f t="shared" si="27"/>
        <v>1329.4</v>
      </c>
    </row>
    <row r="218" spans="2:9" x14ac:dyDescent="0.25">
      <c r="B218" s="16">
        <v>10382</v>
      </c>
      <c r="C218" s="17">
        <f t="shared" si="21"/>
        <v>38385</v>
      </c>
      <c r="D218" s="16" t="str">
        <f t="shared" si="22"/>
        <v>Mini Gifts Distributors Ltd.</v>
      </c>
      <c r="E218" s="16" t="str">
        <f t="shared" si="23"/>
        <v>San Rafael</v>
      </c>
      <c r="F218" s="16" t="str">
        <f t="shared" si="24"/>
        <v>USA</v>
      </c>
      <c r="G218" s="16" t="str">
        <f t="shared" si="25"/>
        <v>Classic Cars</v>
      </c>
      <c r="H218" s="16" t="str">
        <f t="shared" si="26"/>
        <v>Shipped</v>
      </c>
      <c r="I218" s="18">
        <f t="shared" si="27"/>
        <v>1864.5600000000002</v>
      </c>
    </row>
    <row r="219" spans="2:9" x14ac:dyDescent="0.25">
      <c r="B219" s="16">
        <v>10395</v>
      </c>
      <c r="C219" s="17">
        <f t="shared" si="21"/>
        <v>38414</v>
      </c>
      <c r="D219" s="16" t="str">
        <f t="shared" si="22"/>
        <v>Lyon Souveniers</v>
      </c>
      <c r="E219" s="16" t="str">
        <f t="shared" si="23"/>
        <v>Paris</v>
      </c>
      <c r="F219" s="16" t="str">
        <f t="shared" si="24"/>
        <v>France</v>
      </c>
      <c r="G219" s="16" t="str">
        <f t="shared" si="25"/>
        <v>Classic Cars</v>
      </c>
      <c r="H219" s="16" t="str">
        <f t="shared" si="26"/>
        <v>Shipped</v>
      </c>
      <c r="I219" s="18">
        <f t="shared" si="27"/>
        <v>2280.96</v>
      </c>
    </row>
    <row r="220" spans="2:9" x14ac:dyDescent="0.25">
      <c r="B220" s="16">
        <v>10413</v>
      </c>
      <c r="C220" s="17">
        <f t="shared" si="21"/>
        <v>38477</v>
      </c>
      <c r="D220" s="16" t="str">
        <f t="shared" si="22"/>
        <v>Gift Depot Inc.</v>
      </c>
      <c r="E220" s="16" t="str">
        <f t="shared" si="23"/>
        <v>Bridgewater</v>
      </c>
      <c r="F220" s="16" t="str">
        <f t="shared" si="24"/>
        <v>USA</v>
      </c>
      <c r="G220" s="16" t="str">
        <f t="shared" si="25"/>
        <v>Trains</v>
      </c>
      <c r="H220" s="16" t="str">
        <f t="shared" si="26"/>
        <v>Shipped</v>
      </c>
      <c r="I220" s="18">
        <f t="shared" si="27"/>
        <v>1193.04</v>
      </c>
    </row>
    <row r="221" spans="2:9" x14ac:dyDescent="0.25">
      <c r="B221" s="16">
        <v>10103</v>
      </c>
      <c r="C221" s="17">
        <f t="shared" si="21"/>
        <v>37622</v>
      </c>
      <c r="D221" s="16" t="str">
        <f t="shared" si="22"/>
        <v>Baane Mini Imports</v>
      </c>
      <c r="E221" s="16" t="str">
        <f t="shared" si="23"/>
        <v>Stavern</v>
      </c>
      <c r="F221" s="16" t="str">
        <f t="shared" si="24"/>
        <v>Norway</v>
      </c>
      <c r="G221" s="16" t="str">
        <f t="shared" si="25"/>
        <v>Trucks and Buses</v>
      </c>
      <c r="H221" s="16" t="str">
        <f t="shared" si="26"/>
        <v>Shipped</v>
      </c>
      <c r="I221" s="18">
        <f t="shared" si="27"/>
        <v>1189.98</v>
      </c>
    </row>
    <row r="222" spans="2:9" x14ac:dyDescent="0.25">
      <c r="B222" s="16">
        <v>10113</v>
      </c>
      <c r="C222" s="17">
        <f t="shared" si="21"/>
        <v>37681</v>
      </c>
      <c r="D222" s="16" t="str">
        <f t="shared" si="22"/>
        <v>Mini Gifts Distributors Ltd.</v>
      </c>
      <c r="E222" s="16" t="str">
        <f t="shared" si="23"/>
        <v>San Rafael</v>
      </c>
      <c r="F222" s="16" t="str">
        <f t="shared" si="24"/>
        <v>USA</v>
      </c>
      <c r="G222" s="16" t="str">
        <f t="shared" si="25"/>
        <v>Trucks and Buses</v>
      </c>
      <c r="H222" s="16" t="str">
        <f t="shared" si="26"/>
        <v>Shipped</v>
      </c>
      <c r="I222" s="18">
        <f t="shared" si="27"/>
        <v>1575.9599999999998</v>
      </c>
    </row>
    <row r="223" spans="2:9" x14ac:dyDescent="0.25">
      <c r="B223" s="16">
        <v>10126</v>
      </c>
      <c r="C223" s="17">
        <f t="shared" si="21"/>
        <v>37742</v>
      </c>
      <c r="D223" s="16" t="str">
        <f t="shared" si="22"/>
        <v>Corrida Auto Replicas, Ltd</v>
      </c>
      <c r="E223" s="16" t="str">
        <f t="shared" si="23"/>
        <v>Madrid</v>
      </c>
      <c r="F223" s="16" t="str">
        <f t="shared" si="24"/>
        <v>Spain</v>
      </c>
      <c r="G223" s="16" t="str">
        <f t="shared" si="25"/>
        <v>Trucks and Buses</v>
      </c>
      <c r="H223" s="16" t="str">
        <f t="shared" si="26"/>
        <v>Shipped</v>
      </c>
      <c r="I223" s="18">
        <f t="shared" si="27"/>
        <v>1630.2</v>
      </c>
    </row>
    <row r="224" spans="2:9" x14ac:dyDescent="0.25">
      <c r="B224" s="16">
        <v>10140</v>
      </c>
      <c r="C224" s="17">
        <f t="shared" si="21"/>
        <v>37819</v>
      </c>
      <c r="D224" s="16" t="str">
        <f t="shared" si="22"/>
        <v>Technics Stores Inc.</v>
      </c>
      <c r="E224" s="16" t="str">
        <f t="shared" si="23"/>
        <v>Burlingame</v>
      </c>
      <c r="F224" s="16" t="str">
        <f t="shared" si="24"/>
        <v>USA</v>
      </c>
      <c r="G224" s="16" t="str">
        <f t="shared" si="25"/>
        <v>Vintage Cars</v>
      </c>
      <c r="H224" s="16" t="str">
        <f t="shared" si="26"/>
        <v>Shipped</v>
      </c>
      <c r="I224" s="18">
        <f t="shared" si="27"/>
        <v>1254.8300000000002</v>
      </c>
    </row>
    <row r="225" spans="2:9" x14ac:dyDescent="0.25">
      <c r="B225" s="16">
        <v>10150</v>
      </c>
      <c r="C225" s="17">
        <f t="shared" si="21"/>
        <v>37873</v>
      </c>
      <c r="D225" s="16" t="str">
        <f t="shared" si="22"/>
        <v>Dragon Souveniers, Ltd.</v>
      </c>
      <c r="E225" s="16" t="str">
        <f t="shared" si="23"/>
        <v>Singapore</v>
      </c>
      <c r="F225" s="16" t="str">
        <f t="shared" si="24"/>
        <v>Singapore</v>
      </c>
      <c r="G225" s="16" t="str">
        <f t="shared" si="25"/>
        <v>Vintage Cars</v>
      </c>
      <c r="H225" s="16" t="str">
        <f t="shared" si="26"/>
        <v>Shipped</v>
      </c>
      <c r="I225" s="18">
        <f t="shared" si="27"/>
        <v>1282.8</v>
      </c>
    </row>
    <row r="226" spans="2:9" x14ac:dyDescent="0.25">
      <c r="B226" s="16">
        <v>10164</v>
      </c>
      <c r="C226" s="17">
        <f t="shared" si="21"/>
        <v>37904</v>
      </c>
      <c r="D226" s="16" t="str">
        <f t="shared" si="22"/>
        <v>Mini Auto Werke</v>
      </c>
      <c r="E226" s="16" t="str">
        <f t="shared" si="23"/>
        <v>Graz</v>
      </c>
      <c r="F226" s="16" t="str">
        <f t="shared" si="24"/>
        <v>Austria</v>
      </c>
      <c r="G226" s="16" t="str">
        <f t="shared" si="25"/>
        <v>Vintage Cars</v>
      </c>
      <c r="H226" s="16" t="str">
        <f t="shared" si="26"/>
        <v>Resolved</v>
      </c>
      <c r="I226" s="18">
        <f t="shared" si="27"/>
        <v>1345.75</v>
      </c>
    </row>
    <row r="227" spans="2:9" x14ac:dyDescent="0.25">
      <c r="B227" s="16">
        <v>10174</v>
      </c>
      <c r="C227" s="17">
        <f t="shared" si="21"/>
        <v>37936</v>
      </c>
      <c r="D227" s="16" t="str">
        <f t="shared" si="22"/>
        <v>Australian Gift Network, Co</v>
      </c>
      <c r="E227" s="16" t="str">
        <f t="shared" si="23"/>
        <v>South Brisbane</v>
      </c>
      <c r="F227" s="16" t="str">
        <f t="shared" si="24"/>
        <v>Australia</v>
      </c>
      <c r="G227" s="16" t="str">
        <f t="shared" si="25"/>
        <v>Vintage Cars</v>
      </c>
      <c r="H227" s="16" t="str">
        <f t="shared" si="26"/>
        <v>Shipped</v>
      </c>
      <c r="I227" s="18">
        <f t="shared" si="27"/>
        <v>2194.2200000000003</v>
      </c>
    </row>
    <row r="228" spans="2:9" x14ac:dyDescent="0.25">
      <c r="B228" s="16">
        <v>10183</v>
      </c>
      <c r="C228" s="17">
        <f t="shared" si="21"/>
        <v>37936</v>
      </c>
      <c r="D228" s="16" t="str">
        <f t="shared" si="22"/>
        <v>Classic Gift Ideas, Inc</v>
      </c>
      <c r="E228" s="16" t="str">
        <f t="shared" si="23"/>
        <v>Philadelphia</v>
      </c>
      <c r="F228" s="16" t="str">
        <f t="shared" si="24"/>
        <v>USA</v>
      </c>
      <c r="G228" s="16" t="str">
        <f t="shared" si="25"/>
        <v>Vintage Cars</v>
      </c>
      <c r="H228" s="16" t="str">
        <f t="shared" si="26"/>
        <v>Shipped</v>
      </c>
      <c r="I228" s="18">
        <f t="shared" si="27"/>
        <v>1972</v>
      </c>
    </row>
    <row r="229" spans="2:9" x14ac:dyDescent="0.25">
      <c r="B229" s="16">
        <v>10194</v>
      </c>
      <c r="C229" s="17">
        <f t="shared" si="21"/>
        <v>37936</v>
      </c>
      <c r="D229" s="16" t="str">
        <f t="shared" si="22"/>
        <v>Saveley &amp; Henriot, Co.</v>
      </c>
      <c r="E229" s="16" t="str">
        <f t="shared" si="23"/>
        <v>Lyon</v>
      </c>
      <c r="F229" s="16" t="str">
        <f t="shared" si="24"/>
        <v>France</v>
      </c>
      <c r="G229" s="16" t="str">
        <f t="shared" si="25"/>
        <v>Vintage Cars</v>
      </c>
      <c r="H229" s="16" t="str">
        <f t="shared" si="26"/>
        <v>Shipped</v>
      </c>
      <c r="I229" s="18">
        <f t="shared" si="27"/>
        <v>1835.98</v>
      </c>
    </row>
    <row r="230" spans="2:9" x14ac:dyDescent="0.25">
      <c r="B230" s="16">
        <v>10206</v>
      </c>
      <c r="C230" s="17">
        <f t="shared" si="21"/>
        <v>37957</v>
      </c>
      <c r="D230" s="16" t="str">
        <f t="shared" si="22"/>
        <v>Canadian Gift Exchange Network</v>
      </c>
      <c r="E230" s="16" t="str">
        <f t="shared" si="23"/>
        <v>Vancouver</v>
      </c>
      <c r="F230" s="16" t="str">
        <f t="shared" si="24"/>
        <v>Canada</v>
      </c>
      <c r="G230" s="16" t="str">
        <f t="shared" si="25"/>
        <v>Vintage Cars</v>
      </c>
      <c r="H230" s="16" t="str">
        <f t="shared" si="26"/>
        <v>Shipped</v>
      </c>
      <c r="I230" s="18">
        <f t="shared" si="27"/>
        <v>1119.93</v>
      </c>
    </row>
    <row r="231" spans="2:9" x14ac:dyDescent="0.25">
      <c r="B231" s="16">
        <v>10216</v>
      </c>
      <c r="C231" s="17">
        <f t="shared" si="21"/>
        <v>38019</v>
      </c>
      <c r="D231" s="16" t="str">
        <f t="shared" si="22"/>
        <v>Auto Assoc. &amp; Cie.</v>
      </c>
      <c r="E231" s="16" t="str">
        <f t="shared" si="23"/>
        <v>Versailles</v>
      </c>
      <c r="F231" s="16" t="str">
        <f t="shared" si="24"/>
        <v>France</v>
      </c>
      <c r="G231" s="16" t="str">
        <f t="shared" si="25"/>
        <v>Trucks and Buses</v>
      </c>
      <c r="H231" s="16" t="str">
        <f t="shared" si="26"/>
        <v>Shipped</v>
      </c>
      <c r="I231" s="18">
        <f t="shared" si="27"/>
        <v>4300</v>
      </c>
    </row>
    <row r="232" spans="2:9" x14ac:dyDescent="0.25">
      <c r="B232" s="16">
        <v>10229</v>
      </c>
      <c r="C232" s="17">
        <f t="shared" si="21"/>
        <v>38049</v>
      </c>
      <c r="D232" s="16" t="str">
        <f t="shared" si="22"/>
        <v>Mini Gifts Distributors Ltd.</v>
      </c>
      <c r="E232" s="16" t="str">
        <f t="shared" si="23"/>
        <v>San Rafael</v>
      </c>
      <c r="F232" s="16" t="str">
        <f t="shared" si="24"/>
        <v>USA</v>
      </c>
      <c r="G232" s="16" t="str">
        <f t="shared" si="25"/>
        <v>Classic Cars</v>
      </c>
      <c r="H232" s="16" t="str">
        <f t="shared" si="26"/>
        <v>Shipped</v>
      </c>
      <c r="I232" s="18">
        <f t="shared" si="27"/>
        <v>1085.0400000000002</v>
      </c>
    </row>
    <row r="233" spans="2:9" x14ac:dyDescent="0.25">
      <c r="B233" s="16">
        <v>10245</v>
      </c>
      <c r="C233" s="17">
        <f t="shared" si="21"/>
        <v>38112</v>
      </c>
      <c r="D233" s="16" t="str">
        <f t="shared" si="22"/>
        <v>Super Scale Inc.</v>
      </c>
      <c r="E233" s="16" t="str">
        <f t="shared" si="23"/>
        <v>New Haven</v>
      </c>
      <c r="F233" s="16" t="str">
        <f t="shared" si="24"/>
        <v>USA</v>
      </c>
      <c r="G233" s="16" t="str">
        <f t="shared" si="25"/>
        <v>Trucks and Buses</v>
      </c>
      <c r="H233" s="16" t="str">
        <f t="shared" si="26"/>
        <v>Shipped</v>
      </c>
      <c r="I233" s="18">
        <f t="shared" si="27"/>
        <v>2100</v>
      </c>
    </row>
    <row r="234" spans="2:9" x14ac:dyDescent="0.25">
      <c r="B234" s="16">
        <v>10258</v>
      </c>
      <c r="C234" s="17">
        <f t="shared" si="21"/>
        <v>38144</v>
      </c>
      <c r="D234" s="16" t="str">
        <f t="shared" si="22"/>
        <v>Tokyo Collectables, Ltd</v>
      </c>
      <c r="E234" s="16" t="str">
        <f t="shared" si="23"/>
        <v>Minato-ku</v>
      </c>
      <c r="F234" s="16" t="str">
        <f t="shared" si="24"/>
        <v>Japan</v>
      </c>
      <c r="G234" s="16" t="str">
        <f t="shared" si="25"/>
        <v>Trucks and Buses</v>
      </c>
      <c r="H234" s="16" t="str">
        <f t="shared" si="26"/>
        <v>Shipped</v>
      </c>
      <c r="I234" s="18">
        <f t="shared" si="27"/>
        <v>1228.1999999999998</v>
      </c>
    </row>
    <row r="235" spans="2:9" x14ac:dyDescent="0.25">
      <c r="B235" s="16">
        <v>10270</v>
      </c>
      <c r="C235" s="17">
        <f t="shared" si="21"/>
        <v>38175</v>
      </c>
      <c r="D235" s="16" t="str">
        <f t="shared" si="22"/>
        <v>Souveniers And Things Co.</v>
      </c>
      <c r="E235" s="16" t="str">
        <f t="shared" si="23"/>
        <v>Chatswood</v>
      </c>
      <c r="F235" s="16" t="str">
        <f t="shared" si="24"/>
        <v>Australia</v>
      </c>
      <c r="G235" s="16" t="str">
        <f t="shared" si="25"/>
        <v>Trucks and Buses</v>
      </c>
      <c r="H235" s="16" t="str">
        <f t="shared" si="26"/>
        <v>Shipped</v>
      </c>
      <c r="I235" s="18">
        <f t="shared" si="27"/>
        <v>1330.3500000000001</v>
      </c>
    </row>
    <row r="236" spans="2:9" x14ac:dyDescent="0.25">
      <c r="B236" s="16">
        <v>10281</v>
      </c>
      <c r="C236" s="17">
        <f t="shared" si="21"/>
        <v>38207</v>
      </c>
      <c r="D236" s="16" t="str">
        <f t="shared" si="22"/>
        <v>Diecast Classics Inc.</v>
      </c>
      <c r="E236" s="16" t="str">
        <f t="shared" si="23"/>
        <v>Allentown</v>
      </c>
      <c r="F236" s="16" t="str">
        <f t="shared" si="24"/>
        <v>USA</v>
      </c>
      <c r="G236" s="16" t="str">
        <f t="shared" si="25"/>
        <v>Classic Cars</v>
      </c>
      <c r="H236" s="16" t="str">
        <f t="shared" si="26"/>
        <v>Shipped</v>
      </c>
      <c r="I236" s="18">
        <f t="shared" si="27"/>
        <v>813.19999999999993</v>
      </c>
    </row>
    <row r="237" spans="2:9" x14ac:dyDescent="0.25">
      <c r="B237" s="16">
        <v>10291</v>
      </c>
      <c r="C237" s="17">
        <f t="shared" si="21"/>
        <v>38239</v>
      </c>
      <c r="D237" s="16" t="str">
        <f t="shared" si="22"/>
        <v>Scandinavian Gift Ideas</v>
      </c>
      <c r="E237" s="16" t="str">
        <f t="shared" si="23"/>
        <v>Boras</v>
      </c>
      <c r="F237" s="16" t="str">
        <f t="shared" si="24"/>
        <v>Sweden</v>
      </c>
      <c r="G237" s="16" t="str">
        <f t="shared" si="25"/>
        <v>Trucks and Buses</v>
      </c>
      <c r="H237" s="16" t="str">
        <f t="shared" si="26"/>
        <v>Shipped</v>
      </c>
      <c r="I237" s="18">
        <f t="shared" si="27"/>
        <v>1500.98</v>
      </c>
    </row>
    <row r="238" spans="2:9" x14ac:dyDescent="0.25">
      <c r="B238" s="16">
        <v>10304</v>
      </c>
      <c r="C238" s="17">
        <f t="shared" si="21"/>
        <v>38270</v>
      </c>
      <c r="D238" s="16" t="str">
        <f t="shared" si="22"/>
        <v>Auto Assoc. &amp; Cie.</v>
      </c>
      <c r="E238" s="16" t="str">
        <f t="shared" si="23"/>
        <v>Versailles</v>
      </c>
      <c r="F238" s="16" t="str">
        <f t="shared" si="24"/>
        <v>France</v>
      </c>
      <c r="G238" s="16" t="str">
        <f t="shared" si="25"/>
        <v>Vintage Cars</v>
      </c>
      <c r="H238" s="16" t="str">
        <f t="shared" si="26"/>
        <v>Shipped</v>
      </c>
      <c r="I238" s="18">
        <f t="shared" si="27"/>
        <v>694.6</v>
      </c>
    </row>
    <row r="239" spans="2:9" x14ac:dyDescent="0.25">
      <c r="B239" s="16">
        <v>10313</v>
      </c>
      <c r="C239" s="17">
        <f t="shared" si="21"/>
        <v>38270</v>
      </c>
      <c r="D239" s="16" t="str">
        <f t="shared" si="22"/>
        <v>Canadian Gift Exchange Network</v>
      </c>
      <c r="E239" s="16" t="str">
        <f t="shared" si="23"/>
        <v>Vancouver</v>
      </c>
      <c r="F239" s="16" t="str">
        <f t="shared" si="24"/>
        <v>Canada</v>
      </c>
      <c r="G239" s="16" t="str">
        <f t="shared" si="25"/>
        <v>Trucks and Buses</v>
      </c>
      <c r="H239" s="16" t="str">
        <f t="shared" si="26"/>
        <v>Shipped</v>
      </c>
      <c r="I239" s="18">
        <f t="shared" si="27"/>
        <v>1727.1000000000001</v>
      </c>
    </row>
    <row r="240" spans="2:9" x14ac:dyDescent="0.25">
      <c r="B240" s="16">
        <v>10322</v>
      </c>
      <c r="C240" s="17">
        <f t="shared" si="21"/>
        <v>38302</v>
      </c>
      <c r="D240" s="16" t="str">
        <f t="shared" si="22"/>
        <v>Online Diecast Creations Co.</v>
      </c>
      <c r="E240" s="16" t="str">
        <f t="shared" si="23"/>
        <v>Nashua</v>
      </c>
      <c r="F240" s="16" t="str">
        <f t="shared" si="24"/>
        <v>USA</v>
      </c>
      <c r="G240" s="16" t="str">
        <f t="shared" si="25"/>
        <v>Vintage Cars</v>
      </c>
      <c r="H240" s="16" t="str">
        <f t="shared" si="26"/>
        <v>Shipped</v>
      </c>
      <c r="I240" s="18">
        <f t="shared" si="27"/>
        <v>1224.67</v>
      </c>
    </row>
    <row r="241" spans="2:9" x14ac:dyDescent="0.25">
      <c r="B241" s="16">
        <v>10333</v>
      </c>
      <c r="C241" s="17">
        <f t="shared" si="21"/>
        <v>38302</v>
      </c>
      <c r="D241" s="16" t="str">
        <f t="shared" si="22"/>
        <v>Mini Wheels Co.</v>
      </c>
      <c r="E241" s="16" t="str">
        <f t="shared" si="23"/>
        <v>San Francisco</v>
      </c>
      <c r="F241" s="16" t="str">
        <f t="shared" si="24"/>
        <v>USA</v>
      </c>
      <c r="G241" s="16" t="str">
        <f t="shared" si="25"/>
        <v>Trucks and Buses</v>
      </c>
      <c r="H241" s="16" t="str">
        <f t="shared" si="26"/>
        <v>Shipped</v>
      </c>
      <c r="I241" s="18">
        <f t="shared" si="27"/>
        <v>1167.25</v>
      </c>
    </row>
    <row r="242" spans="2:9" x14ac:dyDescent="0.25">
      <c r="B242" s="16">
        <v>10347</v>
      </c>
      <c r="C242" s="17">
        <f t="shared" si="21"/>
        <v>38302</v>
      </c>
      <c r="D242" s="16" t="str">
        <f t="shared" si="22"/>
        <v>Australian Collectors, Co.</v>
      </c>
      <c r="E242" s="16" t="str">
        <f t="shared" si="23"/>
        <v>Melbourne</v>
      </c>
      <c r="F242" s="16" t="str">
        <f t="shared" si="24"/>
        <v>Australia</v>
      </c>
      <c r="G242" s="16" t="str">
        <f t="shared" si="25"/>
        <v>Vintage Cars</v>
      </c>
      <c r="H242" s="16" t="str">
        <f t="shared" si="26"/>
        <v>Shipped</v>
      </c>
      <c r="I242" s="18">
        <f t="shared" si="27"/>
        <v>1237.95</v>
      </c>
    </row>
    <row r="243" spans="2:9" x14ac:dyDescent="0.25">
      <c r="B243" s="16">
        <v>10357</v>
      </c>
      <c r="C243" s="17">
        <f t="shared" si="21"/>
        <v>38333</v>
      </c>
      <c r="D243" s="16" t="str">
        <f t="shared" si="22"/>
        <v>Mini Gifts Distributors Ltd.</v>
      </c>
      <c r="E243" s="16" t="str">
        <f t="shared" si="23"/>
        <v>San Rafael</v>
      </c>
      <c r="F243" s="16" t="str">
        <f t="shared" si="24"/>
        <v>USA</v>
      </c>
      <c r="G243" s="16" t="str">
        <f t="shared" si="25"/>
        <v>Vintage Cars</v>
      </c>
      <c r="H243" s="16" t="str">
        <f t="shared" si="26"/>
        <v>Shipped</v>
      </c>
      <c r="I243" s="18">
        <f t="shared" si="27"/>
        <v>2500</v>
      </c>
    </row>
    <row r="244" spans="2:9" x14ac:dyDescent="0.25">
      <c r="B244" s="16">
        <v>10370</v>
      </c>
      <c r="C244" s="17">
        <f t="shared" si="21"/>
        <v>38353</v>
      </c>
      <c r="D244" s="16" t="str">
        <f t="shared" si="22"/>
        <v>Anna's Decorations, Ltd</v>
      </c>
      <c r="E244" s="16" t="str">
        <f t="shared" si="23"/>
        <v>North Sydney</v>
      </c>
      <c r="F244" s="16" t="str">
        <f t="shared" si="24"/>
        <v>Australia</v>
      </c>
      <c r="G244" s="16" t="str">
        <f t="shared" si="25"/>
        <v>Classic Cars</v>
      </c>
      <c r="H244" s="16" t="str">
        <f t="shared" si="26"/>
        <v>Shipped</v>
      </c>
      <c r="I244" s="18">
        <f t="shared" si="27"/>
        <v>1534.95</v>
      </c>
    </row>
    <row r="245" spans="2:9" x14ac:dyDescent="0.25">
      <c r="B245" s="16">
        <v>10381</v>
      </c>
      <c r="C245" s="17">
        <f t="shared" si="21"/>
        <v>38385</v>
      </c>
      <c r="D245" s="16" t="str">
        <f t="shared" si="22"/>
        <v>Corporate Gift Ideas Co.</v>
      </c>
      <c r="E245" s="16" t="str">
        <f t="shared" si="23"/>
        <v>San Francisco</v>
      </c>
      <c r="F245" s="16" t="str">
        <f t="shared" si="24"/>
        <v>USA</v>
      </c>
      <c r="G245" s="16" t="str">
        <f t="shared" si="25"/>
        <v>Vintage Cars</v>
      </c>
      <c r="H245" s="16" t="str">
        <f t="shared" si="26"/>
        <v>Shipped</v>
      </c>
      <c r="I245" s="18">
        <f t="shared" si="27"/>
        <v>1320.75</v>
      </c>
    </row>
    <row r="246" spans="2:9" x14ac:dyDescent="0.25">
      <c r="B246" s="16">
        <v>10391</v>
      </c>
      <c r="C246" s="17">
        <f t="shared" si="21"/>
        <v>38414</v>
      </c>
      <c r="D246" s="16" t="str">
        <f t="shared" si="22"/>
        <v>Anna's Decorations, Ltd</v>
      </c>
      <c r="E246" s="16" t="str">
        <f t="shared" si="23"/>
        <v>North Sydney</v>
      </c>
      <c r="F246" s="16" t="str">
        <f t="shared" si="24"/>
        <v>Australia</v>
      </c>
      <c r="G246" s="16" t="str">
        <f t="shared" si="25"/>
        <v>Vintage Cars</v>
      </c>
      <c r="H246" s="16" t="str">
        <f t="shared" si="26"/>
        <v>Shipped</v>
      </c>
      <c r="I246" s="18">
        <f t="shared" si="27"/>
        <v>1448</v>
      </c>
    </row>
    <row r="247" spans="2:9" x14ac:dyDescent="0.25">
      <c r="B247" s="16">
        <v>10411</v>
      </c>
      <c r="C247" s="17">
        <f t="shared" si="21"/>
        <v>38477</v>
      </c>
      <c r="D247" s="16" t="str">
        <f t="shared" si="22"/>
        <v>Quebec Home Shopping Network</v>
      </c>
      <c r="E247" s="16" t="str">
        <f t="shared" si="23"/>
        <v>Montreal</v>
      </c>
      <c r="F247" s="16" t="str">
        <f t="shared" si="24"/>
        <v>Canada</v>
      </c>
      <c r="G247" s="16" t="str">
        <f t="shared" si="25"/>
        <v>Trucks and Buses</v>
      </c>
      <c r="H247" s="16" t="str">
        <f t="shared" si="26"/>
        <v>Shipped</v>
      </c>
      <c r="I247" s="18">
        <f t="shared" si="27"/>
        <v>1867.32</v>
      </c>
    </row>
    <row r="248" spans="2:9" x14ac:dyDescent="0.25">
      <c r="B248" s="16">
        <v>10424</v>
      </c>
      <c r="C248" s="17">
        <f t="shared" si="21"/>
        <v>38477</v>
      </c>
      <c r="D248" s="16" t="str">
        <f t="shared" si="22"/>
        <v>Euro Shopping Channel</v>
      </c>
      <c r="E248" s="16" t="str">
        <f t="shared" si="23"/>
        <v>Madrid</v>
      </c>
      <c r="F248" s="16" t="str">
        <f t="shared" si="24"/>
        <v>Spain</v>
      </c>
      <c r="G248" s="16" t="str">
        <f t="shared" si="25"/>
        <v>Vintage Cars</v>
      </c>
      <c r="H248" s="16" t="str">
        <f t="shared" si="26"/>
        <v>In Process</v>
      </c>
      <c r="I248" s="18">
        <f t="shared" si="27"/>
        <v>1556.62</v>
      </c>
    </row>
    <row r="249" spans="2:9" x14ac:dyDescent="0.25">
      <c r="B249" s="16">
        <v>10107</v>
      </c>
      <c r="C249" s="17">
        <f t="shared" si="21"/>
        <v>37653</v>
      </c>
      <c r="D249" s="16" t="str">
        <f t="shared" si="22"/>
        <v>Land of Toys Inc.</v>
      </c>
      <c r="E249" s="16" t="str">
        <f t="shared" si="23"/>
        <v>NYC</v>
      </c>
      <c r="F249" s="16" t="str">
        <f t="shared" si="24"/>
        <v>USA</v>
      </c>
      <c r="G249" s="16" t="str">
        <f t="shared" si="25"/>
        <v>Motorcycles</v>
      </c>
      <c r="H249" s="16" t="str">
        <f t="shared" si="26"/>
        <v>Shipped</v>
      </c>
      <c r="I249" s="18">
        <f t="shared" si="27"/>
        <v>1858</v>
      </c>
    </row>
    <row r="250" spans="2:9" x14ac:dyDescent="0.25">
      <c r="B250" s="16">
        <v>10121</v>
      </c>
      <c r="C250" s="17">
        <f t="shared" si="21"/>
        <v>37742</v>
      </c>
      <c r="D250" s="16" t="str">
        <f t="shared" si="22"/>
        <v>Reims Collectables</v>
      </c>
      <c r="E250" s="16" t="str">
        <f t="shared" si="23"/>
        <v>Reims</v>
      </c>
      <c r="F250" s="16" t="str">
        <f t="shared" si="24"/>
        <v>France</v>
      </c>
      <c r="G250" s="16" t="str">
        <f t="shared" si="25"/>
        <v>Motorcycles</v>
      </c>
      <c r="H250" s="16" t="str">
        <f t="shared" si="26"/>
        <v>Shipped</v>
      </c>
      <c r="I250" s="18">
        <f t="shared" si="27"/>
        <v>2168.5</v>
      </c>
    </row>
    <row r="251" spans="2:9" x14ac:dyDescent="0.25">
      <c r="B251" s="16">
        <v>10134</v>
      </c>
      <c r="C251" s="17">
        <f t="shared" si="21"/>
        <v>37819</v>
      </c>
      <c r="D251" s="16" t="str">
        <f t="shared" si="22"/>
        <v>Lyon Souveniers</v>
      </c>
      <c r="E251" s="16" t="str">
        <f t="shared" si="23"/>
        <v>Paris</v>
      </c>
      <c r="F251" s="16" t="str">
        <f t="shared" si="24"/>
        <v>France</v>
      </c>
      <c r="G251" s="16" t="str">
        <f t="shared" si="25"/>
        <v>Motorcycles</v>
      </c>
      <c r="H251" s="16" t="str">
        <f t="shared" si="26"/>
        <v>Shipped</v>
      </c>
      <c r="I251" s="18">
        <f t="shared" si="27"/>
        <v>1853.4</v>
      </c>
    </row>
    <row r="252" spans="2:9" x14ac:dyDescent="0.25">
      <c r="B252" s="16">
        <v>10145</v>
      </c>
      <c r="C252" s="17">
        <f t="shared" si="21"/>
        <v>37841</v>
      </c>
      <c r="D252" s="16" t="str">
        <f t="shared" si="22"/>
        <v>Toys4GrownUps.com</v>
      </c>
      <c r="E252" s="16" t="str">
        <f t="shared" si="23"/>
        <v>Pasadena</v>
      </c>
      <c r="F252" s="16" t="str">
        <f t="shared" si="24"/>
        <v>USA</v>
      </c>
      <c r="G252" s="16" t="str">
        <f t="shared" si="25"/>
        <v>Motorcycles</v>
      </c>
      <c r="H252" s="16" t="str">
        <f t="shared" si="26"/>
        <v>Shipped</v>
      </c>
      <c r="I252" s="18">
        <f t="shared" si="27"/>
        <v>1109.8</v>
      </c>
    </row>
    <row r="253" spans="2:9" x14ac:dyDescent="0.25">
      <c r="B253" s="16">
        <v>10159</v>
      </c>
      <c r="C253" s="17">
        <f t="shared" si="21"/>
        <v>37904</v>
      </c>
      <c r="D253" s="16" t="str">
        <f t="shared" si="22"/>
        <v>Corporate Gift Ideas Co.</v>
      </c>
      <c r="E253" s="16" t="str">
        <f t="shared" si="23"/>
        <v>San Francisco</v>
      </c>
      <c r="F253" s="16" t="str">
        <f t="shared" si="24"/>
        <v>USA</v>
      </c>
      <c r="G253" s="16" t="str">
        <f t="shared" si="25"/>
        <v>Motorcycles</v>
      </c>
      <c r="H253" s="16" t="str">
        <f t="shared" si="26"/>
        <v>Shipped</v>
      </c>
      <c r="I253" s="18">
        <f t="shared" si="27"/>
        <v>1239</v>
      </c>
    </row>
    <row r="254" spans="2:9" x14ac:dyDescent="0.25">
      <c r="B254" s="16">
        <v>10169</v>
      </c>
      <c r="C254" s="17">
        <f t="shared" si="21"/>
        <v>37936</v>
      </c>
      <c r="D254" s="16" t="str">
        <f t="shared" si="22"/>
        <v>Anna's Decorations, Ltd</v>
      </c>
      <c r="E254" s="16" t="str">
        <f t="shared" si="23"/>
        <v>North Sydney</v>
      </c>
      <c r="F254" s="16" t="str">
        <f t="shared" si="24"/>
        <v>Australia</v>
      </c>
      <c r="G254" s="16" t="str">
        <f t="shared" si="25"/>
        <v>Motorcycles</v>
      </c>
      <c r="H254" s="16" t="str">
        <f t="shared" si="26"/>
        <v>Shipped</v>
      </c>
      <c r="I254" s="18">
        <f t="shared" si="27"/>
        <v>1035.58</v>
      </c>
    </row>
    <row r="255" spans="2:9" x14ac:dyDescent="0.25">
      <c r="B255" s="16">
        <v>10180</v>
      </c>
      <c r="C255" s="17">
        <f t="shared" si="21"/>
        <v>37936</v>
      </c>
      <c r="D255" s="16" t="str">
        <f t="shared" si="22"/>
        <v>Daedalus Designs Imports</v>
      </c>
      <c r="E255" s="16" t="str">
        <f t="shared" si="23"/>
        <v>Lille</v>
      </c>
      <c r="F255" s="16" t="str">
        <f t="shared" si="24"/>
        <v>France</v>
      </c>
      <c r="G255" s="16" t="str">
        <f t="shared" si="25"/>
        <v>Motorcycles</v>
      </c>
      <c r="H255" s="16" t="str">
        <f t="shared" si="26"/>
        <v>Shipped</v>
      </c>
      <c r="I255" s="18">
        <f t="shared" si="27"/>
        <v>1057.56</v>
      </c>
    </row>
    <row r="256" spans="2:9" x14ac:dyDescent="0.25">
      <c r="B256" s="16">
        <v>10189</v>
      </c>
      <c r="C256" s="17">
        <f t="shared" si="21"/>
        <v>37936</v>
      </c>
      <c r="D256" s="16" t="str">
        <f t="shared" si="22"/>
        <v>Toys4GrownUps.com</v>
      </c>
      <c r="E256" s="16" t="str">
        <f t="shared" si="23"/>
        <v>Pasadena</v>
      </c>
      <c r="F256" s="16" t="str">
        <f t="shared" si="24"/>
        <v>USA</v>
      </c>
      <c r="G256" s="16" t="str">
        <f t="shared" si="25"/>
        <v>Motorcycles</v>
      </c>
      <c r="H256" s="16" t="str">
        <f t="shared" si="26"/>
        <v>Shipped</v>
      </c>
      <c r="I256" s="18">
        <f t="shared" si="27"/>
        <v>2800</v>
      </c>
    </row>
    <row r="257" spans="2:9" x14ac:dyDescent="0.25">
      <c r="B257" s="16">
        <v>10201</v>
      </c>
      <c r="C257" s="17">
        <f t="shared" si="21"/>
        <v>37957</v>
      </c>
      <c r="D257" s="16" t="str">
        <f t="shared" si="22"/>
        <v>Mini Wheels Co.</v>
      </c>
      <c r="E257" s="16" t="str">
        <f t="shared" si="23"/>
        <v>San Francisco</v>
      </c>
      <c r="F257" s="16" t="str">
        <f t="shared" si="24"/>
        <v>USA</v>
      </c>
      <c r="G257" s="16" t="str">
        <f t="shared" si="25"/>
        <v>Motorcycles</v>
      </c>
      <c r="H257" s="16" t="str">
        <f t="shared" si="26"/>
        <v>Shipped</v>
      </c>
      <c r="I257" s="18">
        <f t="shared" si="27"/>
        <v>1847</v>
      </c>
    </row>
    <row r="258" spans="2:9" x14ac:dyDescent="0.25">
      <c r="B258" s="16">
        <v>10211</v>
      </c>
      <c r="C258" s="17">
        <f t="shared" si="21"/>
        <v>37993</v>
      </c>
      <c r="D258" s="16" t="str">
        <f t="shared" si="22"/>
        <v>Auto Canal Petit</v>
      </c>
      <c r="E258" s="16" t="str">
        <f t="shared" si="23"/>
        <v>Paris</v>
      </c>
      <c r="F258" s="16" t="str">
        <f t="shared" si="24"/>
        <v>France</v>
      </c>
      <c r="G258" s="16" t="str">
        <f t="shared" si="25"/>
        <v>Motorcycles</v>
      </c>
      <c r="H258" s="16" t="str">
        <f t="shared" si="26"/>
        <v>Shipped</v>
      </c>
      <c r="I258" s="18">
        <f t="shared" si="27"/>
        <v>1338.12</v>
      </c>
    </row>
    <row r="259" spans="2:9" x14ac:dyDescent="0.25">
      <c r="B259" s="16">
        <v>10224</v>
      </c>
      <c r="C259" s="17">
        <f t="shared" si="21"/>
        <v>38019</v>
      </c>
      <c r="D259" s="16" t="str">
        <f t="shared" si="22"/>
        <v>Daedalus Designs Imports</v>
      </c>
      <c r="E259" s="16" t="str">
        <f t="shared" si="23"/>
        <v>Lille</v>
      </c>
      <c r="F259" s="16" t="str">
        <f t="shared" si="24"/>
        <v>France</v>
      </c>
      <c r="G259" s="16" t="str">
        <f t="shared" si="25"/>
        <v>Motorcycles</v>
      </c>
      <c r="H259" s="16" t="str">
        <f t="shared" si="26"/>
        <v>Shipped</v>
      </c>
      <c r="I259" s="18">
        <f t="shared" si="27"/>
        <v>1695.49</v>
      </c>
    </row>
    <row r="260" spans="2:9" x14ac:dyDescent="0.25">
      <c r="B260" s="16">
        <v>10237</v>
      </c>
      <c r="C260" s="17">
        <f t="shared" si="21"/>
        <v>38081</v>
      </c>
      <c r="D260" s="16" t="str">
        <f t="shared" si="22"/>
        <v>Vitachrome Inc.</v>
      </c>
      <c r="E260" s="16" t="str">
        <f t="shared" si="23"/>
        <v>NYC</v>
      </c>
      <c r="F260" s="16" t="str">
        <f t="shared" si="24"/>
        <v>USA</v>
      </c>
      <c r="G260" s="16" t="str">
        <f t="shared" si="25"/>
        <v>Motorcycles</v>
      </c>
      <c r="H260" s="16" t="str">
        <f t="shared" si="26"/>
        <v>Shipped</v>
      </c>
      <c r="I260" s="18">
        <f t="shared" si="27"/>
        <v>1045.98</v>
      </c>
    </row>
    <row r="261" spans="2:9" x14ac:dyDescent="0.25">
      <c r="B261" s="16">
        <v>10251</v>
      </c>
      <c r="C261" s="17">
        <f t="shared" si="21"/>
        <v>38112</v>
      </c>
      <c r="D261" s="16" t="str">
        <f t="shared" si="22"/>
        <v>Tekni Collectables Inc.</v>
      </c>
      <c r="E261" s="16" t="str">
        <f t="shared" si="23"/>
        <v>Newark</v>
      </c>
      <c r="F261" s="16" t="str">
        <f t="shared" si="24"/>
        <v>USA</v>
      </c>
      <c r="G261" s="16" t="str">
        <f t="shared" si="25"/>
        <v>Motorcycles</v>
      </c>
      <c r="H261" s="16" t="str">
        <f t="shared" si="26"/>
        <v>Shipped</v>
      </c>
      <c r="I261" s="18">
        <f t="shared" si="27"/>
        <v>1774.22</v>
      </c>
    </row>
    <row r="262" spans="2:9" x14ac:dyDescent="0.25">
      <c r="B262" s="16">
        <v>10263</v>
      </c>
      <c r="C262" s="17">
        <f t="shared" si="21"/>
        <v>38144</v>
      </c>
      <c r="D262" s="16" t="str">
        <f t="shared" si="22"/>
        <v>Gift Depot Inc.</v>
      </c>
      <c r="E262" s="16" t="str">
        <f t="shared" si="23"/>
        <v>Bridgewater</v>
      </c>
      <c r="F262" s="16" t="str">
        <f t="shared" si="24"/>
        <v>USA</v>
      </c>
      <c r="G262" s="16" t="str">
        <f t="shared" si="25"/>
        <v>Planes</v>
      </c>
      <c r="H262" s="16" t="str">
        <f t="shared" si="26"/>
        <v>Shipped</v>
      </c>
      <c r="I262" s="18">
        <f t="shared" si="27"/>
        <v>1808.3999999999999</v>
      </c>
    </row>
    <row r="263" spans="2:9" x14ac:dyDescent="0.25">
      <c r="B263" s="16">
        <v>10276</v>
      </c>
      <c r="C263" s="17">
        <f t="shared" si="21"/>
        <v>38207</v>
      </c>
      <c r="D263" s="16" t="str">
        <f t="shared" si="22"/>
        <v>Online Mini Collectables</v>
      </c>
      <c r="E263" s="16" t="str">
        <f t="shared" si="23"/>
        <v>Brickhaven</v>
      </c>
      <c r="F263" s="16" t="str">
        <f t="shared" si="24"/>
        <v>USA</v>
      </c>
      <c r="G263" s="16" t="str">
        <f t="shared" si="25"/>
        <v>Motorcycles</v>
      </c>
      <c r="H263" s="16" t="str">
        <f t="shared" si="26"/>
        <v>Shipped</v>
      </c>
      <c r="I263" s="18">
        <f t="shared" si="27"/>
        <v>988.47</v>
      </c>
    </row>
    <row r="264" spans="2:9" x14ac:dyDescent="0.25">
      <c r="B264" s="16">
        <v>10285</v>
      </c>
      <c r="C264" s="17">
        <f t="shared" si="21"/>
        <v>38207</v>
      </c>
      <c r="D264" s="16" t="str">
        <f t="shared" si="22"/>
        <v>Marta's Replicas Co.</v>
      </c>
      <c r="E264" s="16" t="str">
        <f t="shared" si="23"/>
        <v>Cambridge</v>
      </c>
      <c r="F264" s="16" t="str">
        <f t="shared" si="24"/>
        <v>USA</v>
      </c>
      <c r="G264" s="16" t="str">
        <f t="shared" si="25"/>
        <v>Motorcycles</v>
      </c>
      <c r="H264" s="16" t="str">
        <f t="shared" si="26"/>
        <v>Shipped</v>
      </c>
      <c r="I264" s="18">
        <f t="shared" si="27"/>
        <v>981.2</v>
      </c>
    </row>
    <row r="265" spans="2:9" x14ac:dyDescent="0.25">
      <c r="B265" s="16">
        <v>10299</v>
      </c>
      <c r="C265" s="17">
        <f t="shared" ref="C265:C328" si="28">VLOOKUP(B265,SaleData,6,0)</f>
        <v>38239</v>
      </c>
      <c r="D265" s="16" t="str">
        <f t="shared" ref="D265:D328" si="29">VLOOKUP(B265,SaleData,14,0)</f>
        <v>Toys of Finland, Co.</v>
      </c>
      <c r="E265" s="16" t="str">
        <f t="shared" ref="E265:E328" si="30">VLOOKUP(B265,SaleData,17,0)</f>
        <v>Helsinki</v>
      </c>
      <c r="F265" s="16" t="str">
        <f t="shared" ref="F265:F328" si="31">VLOOKUP(B265,SaleData,19,0)</f>
        <v>Finland</v>
      </c>
      <c r="G265" s="16" t="str">
        <f t="shared" ref="G265:G328" si="32">VLOOKUP(B265,SaleData,11,0)</f>
        <v>Motorcycles</v>
      </c>
      <c r="H265" s="16" t="str">
        <f t="shared" ref="H265:H328" si="33">VLOOKUP(B265,SaleData,7,0)</f>
        <v>Shipped</v>
      </c>
      <c r="I265" s="18">
        <f t="shared" ref="I265:I328" si="34">VLOOKUP(B265,SaleData,5,0)</f>
        <v>1013.76</v>
      </c>
    </row>
    <row r="266" spans="2:9" x14ac:dyDescent="0.25">
      <c r="B266" s="16">
        <v>10309</v>
      </c>
      <c r="C266" s="17">
        <f t="shared" si="28"/>
        <v>38270</v>
      </c>
      <c r="D266" s="16" t="str">
        <f t="shared" si="29"/>
        <v>Baane Mini Imports</v>
      </c>
      <c r="E266" s="16" t="str">
        <f t="shared" si="30"/>
        <v>Stavern</v>
      </c>
      <c r="F266" s="16" t="str">
        <f t="shared" si="31"/>
        <v>Norway</v>
      </c>
      <c r="G266" s="16" t="str">
        <f t="shared" si="32"/>
        <v>Motorcycles</v>
      </c>
      <c r="H266" s="16" t="str">
        <f t="shared" si="33"/>
        <v>Shipped</v>
      </c>
      <c r="I266" s="18">
        <f t="shared" si="34"/>
        <v>1346.4</v>
      </c>
    </row>
    <row r="267" spans="2:9" x14ac:dyDescent="0.25">
      <c r="B267" s="16">
        <v>10319</v>
      </c>
      <c r="C267" s="17">
        <f t="shared" si="28"/>
        <v>38302</v>
      </c>
      <c r="D267" s="16" t="str">
        <f t="shared" si="29"/>
        <v>Microscale Inc.</v>
      </c>
      <c r="E267" s="16" t="str">
        <f t="shared" si="30"/>
        <v>NYC</v>
      </c>
      <c r="F267" s="16" t="str">
        <f t="shared" si="31"/>
        <v>USA</v>
      </c>
      <c r="G267" s="16" t="str">
        <f t="shared" si="32"/>
        <v>Motorcycles</v>
      </c>
      <c r="H267" s="16" t="str">
        <f t="shared" si="33"/>
        <v>Shipped</v>
      </c>
      <c r="I267" s="18">
        <f t="shared" si="34"/>
        <v>1108.3799999999999</v>
      </c>
    </row>
    <row r="268" spans="2:9" x14ac:dyDescent="0.25">
      <c r="B268" s="16">
        <v>10329</v>
      </c>
      <c r="C268" s="17">
        <f t="shared" si="28"/>
        <v>38302</v>
      </c>
      <c r="D268" s="16" t="str">
        <f t="shared" si="29"/>
        <v>Land of Toys Inc.</v>
      </c>
      <c r="E268" s="16" t="str">
        <f t="shared" si="30"/>
        <v>NYC</v>
      </c>
      <c r="F268" s="16" t="str">
        <f t="shared" si="31"/>
        <v>USA</v>
      </c>
      <c r="G268" s="16" t="str">
        <f t="shared" si="32"/>
        <v>Motorcycles</v>
      </c>
      <c r="H268" s="16" t="str">
        <f t="shared" si="33"/>
        <v>Shipped</v>
      </c>
      <c r="I268" s="18">
        <f t="shared" si="34"/>
        <v>2000</v>
      </c>
    </row>
    <row r="269" spans="2:9" x14ac:dyDescent="0.25">
      <c r="B269" s="16">
        <v>10341</v>
      </c>
      <c r="C269" s="17">
        <f t="shared" si="28"/>
        <v>38302</v>
      </c>
      <c r="D269" s="16" t="str">
        <f t="shared" si="29"/>
        <v>Salzburg Collectables</v>
      </c>
      <c r="E269" s="16" t="str">
        <f t="shared" si="30"/>
        <v>Salzburg</v>
      </c>
      <c r="F269" s="16" t="str">
        <f t="shared" si="31"/>
        <v>Austria</v>
      </c>
      <c r="G269" s="16" t="str">
        <f t="shared" si="32"/>
        <v>Motorcycles</v>
      </c>
      <c r="H269" s="16" t="str">
        <f t="shared" si="33"/>
        <v>Shipped</v>
      </c>
      <c r="I269" s="18">
        <f t="shared" si="34"/>
        <v>2201.62</v>
      </c>
    </row>
    <row r="270" spans="2:9" x14ac:dyDescent="0.25">
      <c r="B270" s="16">
        <v>10362</v>
      </c>
      <c r="C270" s="17">
        <f t="shared" si="28"/>
        <v>38353</v>
      </c>
      <c r="D270" s="16" t="str">
        <f t="shared" si="29"/>
        <v>Technics Stores Inc.</v>
      </c>
      <c r="E270" s="16" t="str">
        <f t="shared" si="30"/>
        <v>Burlingame</v>
      </c>
      <c r="F270" s="16" t="str">
        <f t="shared" si="31"/>
        <v>USA</v>
      </c>
      <c r="G270" s="16" t="str">
        <f t="shared" si="32"/>
        <v>Motorcycles</v>
      </c>
      <c r="H270" s="16" t="str">
        <f t="shared" si="33"/>
        <v>Shipped</v>
      </c>
      <c r="I270" s="18">
        <f t="shared" si="34"/>
        <v>1142.4100000000001</v>
      </c>
    </row>
    <row r="271" spans="2:9" x14ac:dyDescent="0.25">
      <c r="B271" s="16">
        <v>10375</v>
      </c>
      <c r="C271" s="17">
        <f t="shared" si="28"/>
        <v>38385</v>
      </c>
      <c r="D271" s="16" t="str">
        <f t="shared" si="29"/>
        <v>La Rochelle Gifts</v>
      </c>
      <c r="E271" s="16" t="str">
        <f t="shared" si="30"/>
        <v>Nantes</v>
      </c>
      <c r="F271" s="16" t="str">
        <f t="shared" si="31"/>
        <v>France</v>
      </c>
      <c r="G271" s="16" t="str">
        <f t="shared" si="32"/>
        <v>Motorcycles</v>
      </c>
      <c r="H271" s="16" t="str">
        <f t="shared" si="33"/>
        <v>Shipped</v>
      </c>
      <c r="I271" s="18">
        <f t="shared" si="34"/>
        <v>733.1099999999999</v>
      </c>
    </row>
    <row r="272" spans="2:9" x14ac:dyDescent="0.25">
      <c r="B272" s="16">
        <v>10388</v>
      </c>
      <c r="C272" s="17">
        <f t="shared" si="28"/>
        <v>38414</v>
      </c>
      <c r="D272" s="16" t="str">
        <f t="shared" si="29"/>
        <v>FunGiftIdeas.com</v>
      </c>
      <c r="E272" s="16" t="str">
        <f t="shared" si="30"/>
        <v>New Bedford</v>
      </c>
      <c r="F272" s="16" t="str">
        <f t="shared" si="31"/>
        <v>USA</v>
      </c>
      <c r="G272" s="16" t="str">
        <f t="shared" si="32"/>
        <v>Motorcycles</v>
      </c>
      <c r="H272" s="16" t="str">
        <f t="shared" si="33"/>
        <v>Shipped</v>
      </c>
      <c r="I272" s="18">
        <f t="shared" si="34"/>
        <v>1822.1699999999998</v>
      </c>
    </row>
    <row r="273" spans="2:9" x14ac:dyDescent="0.25">
      <c r="B273" s="16">
        <v>10403</v>
      </c>
      <c r="C273" s="17">
        <f t="shared" si="28"/>
        <v>38446</v>
      </c>
      <c r="D273" s="16" t="str">
        <f t="shared" si="29"/>
        <v>UK Collectables, Ltd.</v>
      </c>
      <c r="E273" s="16" t="str">
        <f t="shared" si="30"/>
        <v>Liverpool</v>
      </c>
      <c r="F273" s="16" t="str">
        <f t="shared" si="31"/>
        <v>UK</v>
      </c>
      <c r="G273" s="16" t="str">
        <f t="shared" si="32"/>
        <v>Motorcycles</v>
      </c>
      <c r="H273" s="16" t="str">
        <f t="shared" si="33"/>
        <v>Shipped</v>
      </c>
      <c r="I273" s="18">
        <f t="shared" si="34"/>
        <v>1206.8999999999999</v>
      </c>
    </row>
    <row r="274" spans="2:9" x14ac:dyDescent="0.25">
      <c r="B274" s="16">
        <v>10417</v>
      </c>
      <c r="C274" s="17">
        <f t="shared" si="28"/>
        <v>38477</v>
      </c>
      <c r="D274" s="16" t="str">
        <f t="shared" si="29"/>
        <v>Euro Shopping Channel</v>
      </c>
      <c r="E274" s="16" t="str">
        <f t="shared" si="30"/>
        <v>Madrid</v>
      </c>
      <c r="F274" s="16" t="str">
        <f t="shared" si="31"/>
        <v>Spain</v>
      </c>
      <c r="G274" s="16" t="str">
        <f t="shared" si="32"/>
        <v>Motorcycles</v>
      </c>
      <c r="H274" s="16" t="str">
        <f t="shared" si="33"/>
        <v>Disputed</v>
      </c>
      <c r="I274" s="18">
        <f t="shared" si="34"/>
        <v>2100</v>
      </c>
    </row>
    <row r="275" spans="2:9" x14ac:dyDescent="0.25">
      <c r="B275" s="16">
        <v>10104</v>
      </c>
      <c r="C275" s="17">
        <f t="shared" si="28"/>
        <v>37622</v>
      </c>
      <c r="D275" s="16" t="str">
        <f t="shared" si="29"/>
        <v>Euro Shopping Channel</v>
      </c>
      <c r="E275" s="16" t="str">
        <f t="shared" si="30"/>
        <v>Madrid</v>
      </c>
      <c r="F275" s="16" t="str">
        <f t="shared" si="31"/>
        <v>Spain</v>
      </c>
      <c r="G275" s="16" t="str">
        <f t="shared" si="32"/>
        <v>Trucks and Buses</v>
      </c>
      <c r="H275" s="16" t="str">
        <f t="shared" si="33"/>
        <v>Shipped</v>
      </c>
      <c r="I275" s="18">
        <f t="shared" si="34"/>
        <v>1666.6999999999998</v>
      </c>
    </row>
    <row r="276" spans="2:9" x14ac:dyDescent="0.25">
      <c r="B276" s="16">
        <v>10117</v>
      </c>
      <c r="C276" s="17">
        <f t="shared" si="28"/>
        <v>37712</v>
      </c>
      <c r="D276" s="16" t="str">
        <f t="shared" si="29"/>
        <v>Dragon Souveniers, Ltd.</v>
      </c>
      <c r="E276" s="16" t="str">
        <f t="shared" si="30"/>
        <v>Singapore</v>
      </c>
      <c r="F276" s="16" t="str">
        <f t="shared" si="31"/>
        <v>Singapore</v>
      </c>
      <c r="G276" s="16" t="str">
        <f t="shared" si="32"/>
        <v>Ships</v>
      </c>
      <c r="H276" s="16" t="str">
        <f t="shared" si="33"/>
        <v>Shipped</v>
      </c>
      <c r="I276" s="18">
        <f t="shared" si="34"/>
        <v>3753.9</v>
      </c>
    </row>
    <row r="277" spans="2:9" x14ac:dyDescent="0.25">
      <c r="B277" s="16">
        <v>10127</v>
      </c>
      <c r="C277" s="17">
        <f t="shared" si="28"/>
        <v>37773</v>
      </c>
      <c r="D277" s="16" t="str">
        <f t="shared" si="29"/>
        <v>Muscle Machine Inc</v>
      </c>
      <c r="E277" s="16" t="str">
        <f t="shared" si="30"/>
        <v>NYC</v>
      </c>
      <c r="F277" s="16" t="str">
        <f t="shared" si="31"/>
        <v>USA</v>
      </c>
      <c r="G277" s="16" t="str">
        <f t="shared" si="32"/>
        <v>Classic Cars</v>
      </c>
      <c r="H277" s="16" t="str">
        <f t="shared" si="33"/>
        <v>Shipped</v>
      </c>
      <c r="I277" s="18">
        <f t="shared" si="34"/>
        <v>1213.8</v>
      </c>
    </row>
    <row r="278" spans="2:9" x14ac:dyDescent="0.25">
      <c r="B278" s="16">
        <v>10142</v>
      </c>
      <c r="C278" s="17">
        <f t="shared" si="28"/>
        <v>37841</v>
      </c>
      <c r="D278" s="16" t="str">
        <f t="shared" si="29"/>
        <v>Mini Gifts Distributors Ltd.</v>
      </c>
      <c r="E278" s="16" t="str">
        <f t="shared" si="30"/>
        <v>San Rafael</v>
      </c>
      <c r="F278" s="16" t="str">
        <f t="shared" si="31"/>
        <v>USA</v>
      </c>
      <c r="G278" s="16" t="str">
        <f t="shared" si="32"/>
        <v>Vintage Cars</v>
      </c>
      <c r="H278" s="16" t="str">
        <f t="shared" si="33"/>
        <v>Shipped</v>
      </c>
      <c r="I278" s="18">
        <f t="shared" si="34"/>
        <v>1685.28</v>
      </c>
    </row>
    <row r="279" spans="2:9" x14ac:dyDescent="0.25">
      <c r="B279" s="16">
        <v>10153</v>
      </c>
      <c r="C279" s="17">
        <f t="shared" si="28"/>
        <v>37873</v>
      </c>
      <c r="D279" s="16" t="str">
        <f t="shared" si="29"/>
        <v>Euro Shopping Channel</v>
      </c>
      <c r="E279" s="16" t="str">
        <f t="shared" si="30"/>
        <v>Madrid</v>
      </c>
      <c r="F279" s="16" t="str">
        <f t="shared" si="31"/>
        <v>Spain</v>
      </c>
      <c r="G279" s="16" t="str">
        <f t="shared" si="32"/>
        <v>Trains</v>
      </c>
      <c r="H279" s="16" t="str">
        <f t="shared" si="33"/>
        <v>Shipped</v>
      </c>
      <c r="I279" s="18">
        <f t="shared" si="34"/>
        <v>1779.7099999999998</v>
      </c>
    </row>
    <row r="280" spans="2:9" x14ac:dyDescent="0.25">
      <c r="B280" s="16">
        <v>10165</v>
      </c>
      <c r="C280" s="17">
        <f t="shared" si="28"/>
        <v>37904</v>
      </c>
      <c r="D280" s="16" t="str">
        <f t="shared" si="29"/>
        <v>Dragon Souveniers, Ltd.</v>
      </c>
      <c r="E280" s="16" t="str">
        <f t="shared" si="30"/>
        <v>Singapore</v>
      </c>
      <c r="F280" s="16" t="str">
        <f t="shared" si="31"/>
        <v>Singapore</v>
      </c>
      <c r="G280" s="16" t="str">
        <f t="shared" si="32"/>
        <v>Classic Cars</v>
      </c>
      <c r="H280" s="16" t="str">
        <f t="shared" si="33"/>
        <v>Shipped</v>
      </c>
      <c r="I280" s="18">
        <f t="shared" si="34"/>
        <v>859.14</v>
      </c>
    </row>
    <row r="281" spans="2:9" x14ac:dyDescent="0.25">
      <c r="B281" s="16">
        <v>10176</v>
      </c>
      <c r="C281" s="17">
        <f t="shared" si="28"/>
        <v>37936</v>
      </c>
      <c r="D281" s="16" t="str">
        <f t="shared" si="29"/>
        <v>L'ordine Souveniers</v>
      </c>
      <c r="E281" s="16" t="str">
        <f t="shared" si="30"/>
        <v>Reggio Emilia</v>
      </c>
      <c r="F281" s="16" t="str">
        <f t="shared" si="31"/>
        <v>Italy</v>
      </c>
      <c r="G281" s="16" t="str">
        <f t="shared" si="32"/>
        <v>Trains</v>
      </c>
      <c r="H281" s="16" t="str">
        <f t="shared" si="33"/>
        <v>Shipped</v>
      </c>
      <c r="I281" s="18">
        <f t="shared" si="34"/>
        <v>1408</v>
      </c>
    </row>
    <row r="282" spans="2:9" x14ac:dyDescent="0.25">
      <c r="B282" s="16">
        <v>10185</v>
      </c>
      <c r="C282" s="17">
        <f t="shared" si="28"/>
        <v>37936</v>
      </c>
      <c r="D282" s="16" t="str">
        <f t="shared" si="29"/>
        <v>Mini Creations Ltd.</v>
      </c>
      <c r="E282" s="16" t="str">
        <f t="shared" si="30"/>
        <v>New Bedford</v>
      </c>
      <c r="F282" s="16" t="str">
        <f t="shared" si="31"/>
        <v>USA</v>
      </c>
      <c r="G282" s="16" t="str">
        <f t="shared" si="32"/>
        <v>Trains</v>
      </c>
      <c r="H282" s="16" t="str">
        <f t="shared" si="33"/>
        <v>Shipped</v>
      </c>
      <c r="I282" s="18">
        <f t="shared" si="34"/>
        <v>972.4</v>
      </c>
    </row>
    <row r="283" spans="2:9" x14ac:dyDescent="0.25">
      <c r="B283" s="16">
        <v>10196</v>
      </c>
      <c r="C283" s="17">
        <f t="shared" si="28"/>
        <v>37936</v>
      </c>
      <c r="D283" s="16" t="str">
        <f t="shared" si="29"/>
        <v>Super Scale Inc.</v>
      </c>
      <c r="E283" s="16" t="str">
        <f t="shared" si="30"/>
        <v>New Haven</v>
      </c>
      <c r="F283" s="16" t="str">
        <f t="shared" si="31"/>
        <v>USA</v>
      </c>
      <c r="G283" s="16" t="str">
        <f t="shared" si="32"/>
        <v>Classic Cars</v>
      </c>
      <c r="H283" s="16" t="str">
        <f t="shared" si="33"/>
        <v>Shipped</v>
      </c>
      <c r="I283" s="18">
        <f t="shared" si="34"/>
        <v>2400</v>
      </c>
    </row>
    <row r="284" spans="2:9" x14ac:dyDescent="0.25">
      <c r="B284" s="16">
        <v>10208</v>
      </c>
      <c r="C284" s="17">
        <f t="shared" si="28"/>
        <v>37993</v>
      </c>
      <c r="D284" s="16" t="str">
        <f t="shared" si="29"/>
        <v>Saveley &amp; Henriot, Co.</v>
      </c>
      <c r="E284" s="16" t="str">
        <f t="shared" si="30"/>
        <v>Lyon</v>
      </c>
      <c r="F284" s="16" t="str">
        <f t="shared" si="31"/>
        <v>France</v>
      </c>
      <c r="G284" s="16" t="str">
        <f t="shared" si="32"/>
        <v>Vintage Cars</v>
      </c>
      <c r="H284" s="16" t="str">
        <f t="shared" si="33"/>
        <v>Shipped</v>
      </c>
      <c r="I284" s="18">
        <f t="shared" si="34"/>
        <v>1788</v>
      </c>
    </row>
    <row r="285" spans="2:9" x14ac:dyDescent="0.25">
      <c r="B285" s="16">
        <v>10220</v>
      </c>
      <c r="C285" s="17">
        <f t="shared" si="28"/>
        <v>38019</v>
      </c>
      <c r="D285" s="16" t="str">
        <f t="shared" si="29"/>
        <v>Clover Collections, Co.</v>
      </c>
      <c r="E285" s="16" t="str">
        <f t="shared" si="30"/>
        <v>Dublin</v>
      </c>
      <c r="F285" s="16" t="str">
        <f t="shared" si="31"/>
        <v>Ireland</v>
      </c>
      <c r="G285" s="16" t="str">
        <f t="shared" si="32"/>
        <v>Trains</v>
      </c>
      <c r="H285" s="16" t="str">
        <f t="shared" si="33"/>
        <v>Shipped</v>
      </c>
      <c r="I285" s="18">
        <f t="shared" si="34"/>
        <v>1056.4000000000001</v>
      </c>
    </row>
    <row r="286" spans="2:9" x14ac:dyDescent="0.25">
      <c r="B286" s="16">
        <v>10230</v>
      </c>
      <c r="C286" s="17">
        <f t="shared" si="28"/>
        <v>38049</v>
      </c>
      <c r="D286" s="16" t="str">
        <f t="shared" si="29"/>
        <v>Blauer See Auto, Co.</v>
      </c>
      <c r="E286" s="16" t="str">
        <f t="shared" si="30"/>
        <v>Frankfurt</v>
      </c>
      <c r="F286" s="16" t="str">
        <f t="shared" si="31"/>
        <v>Germany</v>
      </c>
      <c r="G286" s="16" t="str">
        <f t="shared" si="32"/>
        <v>Classic Cars</v>
      </c>
      <c r="H286" s="16" t="str">
        <f t="shared" si="33"/>
        <v>Shipped</v>
      </c>
      <c r="I286" s="18">
        <f t="shared" si="34"/>
        <v>1955.8799999999999</v>
      </c>
    </row>
    <row r="287" spans="2:9" x14ac:dyDescent="0.25">
      <c r="B287" s="16">
        <v>10247</v>
      </c>
      <c r="C287" s="17">
        <f t="shared" si="28"/>
        <v>38112</v>
      </c>
      <c r="D287" s="16" t="str">
        <f t="shared" si="29"/>
        <v>Suominen Souveniers</v>
      </c>
      <c r="E287" s="16" t="str">
        <f t="shared" si="30"/>
        <v>Espoo</v>
      </c>
      <c r="F287" s="16" t="str">
        <f t="shared" si="31"/>
        <v>Finland</v>
      </c>
      <c r="G287" s="16" t="str">
        <f t="shared" si="32"/>
        <v>Trains</v>
      </c>
      <c r="H287" s="16" t="str">
        <f t="shared" si="33"/>
        <v>Shipped</v>
      </c>
      <c r="I287" s="18">
        <f t="shared" si="34"/>
        <v>1988.4</v>
      </c>
    </row>
    <row r="288" spans="2:9" x14ac:dyDescent="0.25">
      <c r="B288" s="16">
        <v>10272</v>
      </c>
      <c r="C288" s="17">
        <f t="shared" si="28"/>
        <v>38175</v>
      </c>
      <c r="D288" s="16" t="str">
        <f t="shared" si="29"/>
        <v>Diecast Classics Inc.</v>
      </c>
      <c r="E288" s="16" t="str">
        <f t="shared" si="30"/>
        <v>Allentown</v>
      </c>
      <c r="F288" s="16" t="str">
        <f t="shared" si="31"/>
        <v>USA</v>
      </c>
      <c r="G288" s="16" t="str">
        <f t="shared" si="32"/>
        <v>Trains</v>
      </c>
      <c r="H288" s="16" t="str">
        <f t="shared" si="33"/>
        <v>Shipped</v>
      </c>
      <c r="I288" s="18">
        <f t="shared" si="34"/>
        <v>2443.2600000000002</v>
      </c>
    </row>
    <row r="289" spans="2:9" x14ac:dyDescent="0.25">
      <c r="B289" s="16">
        <v>10282</v>
      </c>
      <c r="C289" s="17">
        <f t="shared" si="28"/>
        <v>38207</v>
      </c>
      <c r="D289" s="16" t="str">
        <f t="shared" si="29"/>
        <v>Mini Gifts Distributors Ltd.</v>
      </c>
      <c r="E289" s="16" t="str">
        <f t="shared" si="30"/>
        <v>San Rafael</v>
      </c>
      <c r="F289" s="16" t="str">
        <f t="shared" si="31"/>
        <v>USA</v>
      </c>
      <c r="G289" s="16" t="str">
        <f t="shared" si="32"/>
        <v>Classic Cars</v>
      </c>
      <c r="H289" s="16" t="str">
        <f t="shared" si="33"/>
        <v>Shipped</v>
      </c>
      <c r="I289" s="18">
        <f t="shared" si="34"/>
        <v>1357.78</v>
      </c>
    </row>
    <row r="290" spans="2:9" x14ac:dyDescent="0.25">
      <c r="B290" s="16">
        <v>10293</v>
      </c>
      <c r="C290" s="17">
        <f t="shared" si="28"/>
        <v>38239</v>
      </c>
      <c r="D290" s="16" t="str">
        <f t="shared" si="29"/>
        <v>Amica Models &amp; Co.</v>
      </c>
      <c r="E290" s="16" t="str">
        <f t="shared" si="30"/>
        <v>Torino</v>
      </c>
      <c r="F290" s="16" t="str">
        <f t="shared" si="31"/>
        <v>Italy</v>
      </c>
      <c r="G290" s="16" t="str">
        <f t="shared" si="32"/>
        <v>Ships</v>
      </c>
      <c r="H290" s="16" t="str">
        <f t="shared" si="33"/>
        <v>Shipped</v>
      </c>
      <c r="I290" s="18">
        <f t="shared" si="34"/>
        <v>1921.92</v>
      </c>
    </row>
    <row r="291" spans="2:9" x14ac:dyDescent="0.25">
      <c r="B291" s="16">
        <v>10306</v>
      </c>
      <c r="C291" s="17">
        <f t="shared" si="28"/>
        <v>38270</v>
      </c>
      <c r="D291" s="16" t="str">
        <f t="shared" si="29"/>
        <v>AV Stores, Co.</v>
      </c>
      <c r="E291" s="16" t="str">
        <f t="shared" si="30"/>
        <v>Manchester</v>
      </c>
      <c r="F291" s="16" t="str">
        <f t="shared" si="31"/>
        <v>UK</v>
      </c>
      <c r="G291" s="16" t="str">
        <f t="shared" si="32"/>
        <v>Classic Cars</v>
      </c>
      <c r="H291" s="16" t="str">
        <f t="shared" si="33"/>
        <v>Shipped</v>
      </c>
      <c r="I291" s="18">
        <f t="shared" si="34"/>
        <v>2000</v>
      </c>
    </row>
    <row r="292" spans="2:9" x14ac:dyDescent="0.25">
      <c r="B292" s="16">
        <v>10314</v>
      </c>
      <c r="C292" s="17">
        <f t="shared" si="28"/>
        <v>38270</v>
      </c>
      <c r="D292" s="16" t="str">
        <f t="shared" si="29"/>
        <v>Heintze Collectables</v>
      </c>
      <c r="E292" s="16" t="str">
        <f t="shared" si="30"/>
        <v>Aaarhus</v>
      </c>
      <c r="F292" s="16" t="str">
        <f t="shared" si="31"/>
        <v>Denmark</v>
      </c>
      <c r="G292" s="16" t="str">
        <f t="shared" si="32"/>
        <v>Classic Cars</v>
      </c>
      <c r="H292" s="16" t="str">
        <f t="shared" si="33"/>
        <v>Shipped</v>
      </c>
      <c r="I292" s="18">
        <f t="shared" si="34"/>
        <v>1448.0700000000002</v>
      </c>
    </row>
    <row r="293" spans="2:9" x14ac:dyDescent="0.25">
      <c r="B293" s="16">
        <v>10324</v>
      </c>
      <c r="C293" s="17">
        <f t="shared" si="28"/>
        <v>38302</v>
      </c>
      <c r="D293" s="16" t="str">
        <f t="shared" si="29"/>
        <v>Vitachrome Inc.</v>
      </c>
      <c r="E293" s="16" t="str">
        <f t="shared" si="30"/>
        <v>NYC</v>
      </c>
      <c r="F293" s="16" t="str">
        <f t="shared" si="31"/>
        <v>USA</v>
      </c>
      <c r="G293" s="16" t="str">
        <f t="shared" si="32"/>
        <v>Trucks and Buses</v>
      </c>
      <c r="H293" s="16" t="str">
        <f t="shared" si="33"/>
        <v>Shipped</v>
      </c>
      <c r="I293" s="18">
        <f t="shared" si="34"/>
        <v>1236.8399999999999</v>
      </c>
    </row>
    <row r="294" spans="2:9" x14ac:dyDescent="0.25">
      <c r="B294" s="16">
        <v>10336</v>
      </c>
      <c r="C294" s="17">
        <f t="shared" si="28"/>
        <v>38302</v>
      </c>
      <c r="D294" s="16" t="str">
        <f t="shared" si="29"/>
        <v>La Corne D'abondance, Co.</v>
      </c>
      <c r="E294" s="16" t="str">
        <f t="shared" si="30"/>
        <v>Paris</v>
      </c>
      <c r="F294" s="16" t="str">
        <f t="shared" si="31"/>
        <v>France</v>
      </c>
      <c r="G294" s="16" t="str">
        <f t="shared" si="32"/>
        <v>Classic Cars</v>
      </c>
      <c r="H294" s="16" t="str">
        <f t="shared" si="33"/>
        <v>Shipped</v>
      </c>
      <c r="I294" s="18">
        <f t="shared" si="34"/>
        <v>1888.26</v>
      </c>
    </row>
    <row r="295" spans="2:9" x14ac:dyDescent="0.25">
      <c r="B295" s="16">
        <v>10348</v>
      </c>
      <c r="C295" s="17">
        <f t="shared" si="28"/>
        <v>38302</v>
      </c>
      <c r="D295" s="16" t="str">
        <f t="shared" si="29"/>
        <v>Corrida Auto Replicas, Ltd</v>
      </c>
      <c r="E295" s="16" t="str">
        <f t="shared" si="30"/>
        <v>Madrid</v>
      </c>
      <c r="F295" s="16" t="str">
        <f t="shared" si="31"/>
        <v>Spain</v>
      </c>
      <c r="G295" s="16" t="str">
        <f t="shared" si="32"/>
        <v>Vintage Cars</v>
      </c>
      <c r="H295" s="16" t="str">
        <f t="shared" si="33"/>
        <v>Shipped</v>
      </c>
      <c r="I295" s="18">
        <f t="shared" si="34"/>
        <v>1962.0900000000001</v>
      </c>
    </row>
    <row r="296" spans="2:9" x14ac:dyDescent="0.25">
      <c r="B296" s="16">
        <v>10358</v>
      </c>
      <c r="C296" s="17">
        <f t="shared" si="28"/>
        <v>38333</v>
      </c>
      <c r="D296" s="16" t="str">
        <f t="shared" si="29"/>
        <v>Euro Shopping Channel</v>
      </c>
      <c r="E296" s="16" t="str">
        <f t="shared" si="30"/>
        <v>Madrid</v>
      </c>
      <c r="F296" s="16" t="str">
        <f t="shared" si="31"/>
        <v>Spain</v>
      </c>
      <c r="G296" s="16" t="str">
        <f t="shared" si="32"/>
        <v>Trucks and Buses</v>
      </c>
      <c r="H296" s="16" t="str">
        <f t="shared" si="33"/>
        <v>Shipped</v>
      </c>
      <c r="I296" s="18">
        <f t="shared" si="34"/>
        <v>728.40000000000009</v>
      </c>
    </row>
    <row r="297" spans="2:9" x14ac:dyDescent="0.25">
      <c r="B297" s="16">
        <v>10372</v>
      </c>
      <c r="C297" s="17">
        <f t="shared" si="28"/>
        <v>38353</v>
      </c>
      <c r="D297" s="16" t="str">
        <f t="shared" si="29"/>
        <v>Tokyo Collectables, Ltd</v>
      </c>
      <c r="E297" s="16" t="str">
        <f t="shared" si="30"/>
        <v>Minato-ku</v>
      </c>
      <c r="F297" s="16" t="str">
        <f t="shared" si="31"/>
        <v>Japan</v>
      </c>
      <c r="G297" s="16" t="str">
        <f t="shared" si="32"/>
        <v>Trains</v>
      </c>
      <c r="H297" s="16" t="str">
        <f t="shared" si="33"/>
        <v>Shipped</v>
      </c>
      <c r="I297" s="18">
        <f t="shared" si="34"/>
        <v>1405.92</v>
      </c>
    </row>
    <row r="298" spans="2:9" x14ac:dyDescent="0.25">
      <c r="B298" s="16">
        <v>10382</v>
      </c>
      <c r="C298" s="17">
        <f t="shared" si="28"/>
        <v>38385</v>
      </c>
      <c r="D298" s="16" t="str">
        <f t="shared" si="29"/>
        <v>Mini Gifts Distributors Ltd.</v>
      </c>
      <c r="E298" s="16" t="str">
        <f t="shared" si="30"/>
        <v>San Rafael</v>
      </c>
      <c r="F298" s="16" t="str">
        <f t="shared" si="31"/>
        <v>USA</v>
      </c>
      <c r="G298" s="16" t="str">
        <f t="shared" si="32"/>
        <v>Classic Cars</v>
      </c>
      <c r="H298" s="16" t="str">
        <f t="shared" si="33"/>
        <v>Shipped</v>
      </c>
      <c r="I298" s="18">
        <f t="shared" si="34"/>
        <v>1864.5600000000002</v>
      </c>
    </row>
    <row r="299" spans="2:9" x14ac:dyDescent="0.25">
      <c r="B299" s="16">
        <v>10413</v>
      </c>
      <c r="C299" s="17">
        <f t="shared" si="28"/>
        <v>38477</v>
      </c>
      <c r="D299" s="16" t="str">
        <f t="shared" si="29"/>
        <v>Gift Depot Inc.</v>
      </c>
      <c r="E299" s="16" t="str">
        <f t="shared" si="30"/>
        <v>Bridgewater</v>
      </c>
      <c r="F299" s="16" t="str">
        <f t="shared" si="31"/>
        <v>USA</v>
      </c>
      <c r="G299" s="16" t="str">
        <f t="shared" si="32"/>
        <v>Trains</v>
      </c>
      <c r="H299" s="16" t="str">
        <f t="shared" si="33"/>
        <v>Shipped</v>
      </c>
      <c r="I299" s="18">
        <f t="shared" si="34"/>
        <v>1193.04</v>
      </c>
    </row>
    <row r="300" spans="2:9" x14ac:dyDescent="0.25">
      <c r="B300" s="16">
        <v>10108</v>
      </c>
      <c r="C300" s="17">
        <f t="shared" si="28"/>
        <v>37681</v>
      </c>
      <c r="D300" s="16" t="str">
        <f t="shared" si="29"/>
        <v>Cruz &amp; Sons Co.</v>
      </c>
      <c r="E300" s="16" t="str">
        <f t="shared" si="30"/>
        <v>Makati City</v>
      </c>
      <c r="F300" s="16" t="str">
        <f t="shared" si="31"/>
        <v>Philippines</v>
      </c>
      <c r="G300" s="16" t="str">
        <f t="shared" si="32"/>
        <v>Classic Cars</v>
      </c>
      <c r="H300" s="16" t="str">
        <f t="shared" si="33"/>
        <v>Shipped</v>
      </c>
      <c r="I300" s="18">
        <f t="shared" si="34"/>
        <v>3600</v>
      </c>
    </row>
    <row r="301" spans="2:9" x14ac:dyDescent="0.25">
      <c r="B301" s="16">
        <v>10122</v>
      </c>
      <c r="C301" s="17">
        <f t="shared" si="28"/>
        <v>37742</v>
      </c>
      <c r="D301" s="16" t="str">
        <f t="shared" si="29"/>
        <v>Marseille Mini Autos</v>
      </c>
      <c r="E301" s="16" t="str">
        <f t="shared" si="30"/>
        <v>Marseille</v>
      </c>
      <c r="F301" s="16" t="str">
        <f t="shared" si="31"/>
        <v>France</v>
      </c>
      <c r="G301" s="16" t="str">
        <f t="shared" si="32"/>
        <v>Classic Cars</v>
      </c>
      <c r="H301" s="16" t="str">
        <f t="shared" si="33"/>
        <v>Shipped</v>
      </c>
      <c r="I301" s="18">
        <f t="shared" si="34"/>
        <v>1207.44</v>
      </c>
    </row>
    <row r="302" spans="2:9" x14ac:dyDescent="0.25">
      <c r="B302" s="16">
        <v>10135</v>
      </c>
      <c r="C302" s="17">
        <f t="shared" si="28"/>
        <v>37819</v>
      </c>
      <c r="D302" s="16" t="str">
        <f t="shared" si="29"/>
        <v>Mini Gifts Distributors Ltd.</v>
      </c>
      <c r="E302" s="16" t="str">
        <f t="shared" si="30"/>
        <v>San Rafael</v>
      </c>
      <c r="F302" s="16" t="str">
        <f t="shared" si="31"/>
        <v>USA</v>
      </c>
      <c r="G302" s="16" t="str">
        <f t="shared" si="32"/>
        <v>Classic Cars</v>
      </c>
      <c r="H302" s="16" t="str">
        <f t="shared" si="33"/>
        <v>Shipped</v>
      </c>
      <c r="I302" s="18">
        <f t="shared" si="34"/>
        <v>717.4</v>
      </c>
    </row>
    <row r="303" spans="2:9" x14ac:dyDescent="0.25">
      <c r="B303" s="16">
        <v>10147</v>
      </c>
      <c r="C303" s="17">
        <f t="shared" si="28"/>
        <v>37873</v>
      </c>
      <c r="D303" s="16" t="str">
        <f t="shared" si="29"/>
        <v>Collectables For Less Inc.</v>
      </c>
      <c r="E303" s="16" t="str">
        <f t="shared" si="30"/>
        <v>Brickhaven</v>
      </c>
      <c r="F303" s="16" t="str">
        <f t="shared" si="31"/>
        <v>USA</v>
      </c>
      <c r="G303" s="16" t="str">
        <f t="shared" si="32"/>
        <v>Classic Cars</v>
      </c>
      <c r="H303" s="16" t="str">
        <f t="shared" si="33"/>
        <v>Shipped</v>
      </c>
      <c r="I303" s="18">
        <f t="shared" si="34"/>
        <v>1066.75</v>
      </c>
    </row>
    <row r="304" spans="2:9" x14ac:dyDescent="0.25">
      <c r="B304" s="16">
        <v>10160</v>
      </c>
      <c r="C304" s="17">
        <f t="shared" si="28"/>
        <v>37904</v>
      </c>
      <c r="D304" s="16" t="str">
        <f t="shared" si="29"/>
        <v>Men 'R' US Retailers, Ltd.</v>
      </c>
      <c r="E304" s="16" t="str">
        <f t="shared" si="30"/>
        <v>Los Angeles</v>
      </c>
      <c r="F304" s="16" t="str">
        <f t="shared" si="31"/>
        <v>USA</v>
      </c>
      <c r="G304" s="16" t="str">
        <f t="shared" si="32"/>
        <v>Classic Cars</v>
      </c>
      <c r="H304" s="16" t="str">
        <f t="shared" si="33"/>
        <v>Shipped</v>
      </c>
      <c r="I304" s="18">
        <f t="shared" si="34"/>
        <v>1554</v>
      </c>
    </row>
    <row r="305" spans="2:9" x14ac:dyDescent="0.25">
      <c r="B305" s="16">
        <v>10170</v>
      </c>
      <c r="C305" s="17">
        <f t="shared" si="28"/>
        <v>37936</v>
      </c>
      <c r="D305" s="16" t="str">
        <f t="shared" si="29"/>
        <v>Mini Auto Werke</v>
      </c>
      <c r="E305" s="16" t="str">
        <f t="shared" si="30"/>
        <v>Graz</v>
      </c>
      <c r="F305" s="16" t="str">
        <f t="shared" si="31"/>
        <v>Austria</v>
      </c>
      <c r="G305" s="16" t="str">
        <f t="shared" si="32"/>
        <v>Classic Cars</v>
      </c>
      <c r="H305" s="16" t="str">
        <f t="shared" si="33"/>
        <v>Shipped</v>
      </c>
      <c r="I305" s="18">
        <f t="shared" si="34"/>
        <v>1262.8</v>
      </c>
    </row>
    <row r="306" spans="2:9" x14ac:dyDescent="0.25">
      <c r="B306" s="16">
        <v>10181</v>
      </c>
      <c r="C306" s="17">
        <f t="shared" si="28"/>
        <v>37936</v>
      </c>
      <c r="D306" s="16" t="str">
        <f t="shared" si="29"/>
        <v>Herkku Gifts</v>
      </c>
      <c r="E306" s="16" t="str">
        <f t="shared" si="30"/>
        <v>Bergen</v>
      </c>
      <c r="F306" s="16" t="str">
        <f t="shared" si="31"/>
        <v>Norway</v>
      </c>
      <c r="G306" s="16" t="str">
        <f t="shared" si="32"/>
        <v>Classic Cars</v>
      </c>
      <c r="H306" s="16" t="str">
        <f t="shared" si="33"/>
        <v>Shipped</v>
      </c>
      <c r="I306" s="18">
        <f t="shared" si="34"/>
        <v>1506.9599999999998</v>
      </c>
    </row>
    <row r="307" spans="2:9" x14ac:dyDescent="0.25">
      <c r="B307" s="16">
        <v>10191</v>
      </c>
      <c r="C307" s="17">
        <f t="shared" si="28"/>
        <v>37936</v>
      </c>
      <c r="D307" s="16" t="str">
        <f t="shared" si="29"/>
        <v>Toms Spezialitten, Ltd</v>
      </c>
      <c r="E307" s="16" t="str">
        <f t="shared" si="30"/>
        <v>Koln</v>
      </c>
      <c r="F307" s="16" t="str">
        <f t="shared" si="31"/>
        <v>Germany</v>
      </c>
      <c r="G307" s="16" t="str">
        <f t="shared" si="32"/>
        <v>Classic Cars</v>
      </c>
      <c r="H307" s="16" t="str">
        <f t="shared" si="33"/>
        <v>Shipped</v>
      </c>
      <c r="I307" s="18">
        <f t="shared" si="34"/>
        <v>1939.2</v>
      </c>
    </row>
    <row r="308" spans="2:9" x14ac:dyDescent="0.25">
      <c r="B308" s="16">
        <v>10203</v>
      </c>
      <c r="C308" s="17">
        <f t="shared" si="28"/>
        <v>37957</v>
      </c>
      <c r="D308" s="16" t="str">
        <f t="shared" si="29"/>
        <v>Euro Shopping Channel</v>
      </c>
      <c r="E308" s="16" t="str">
        <f t="shared" si="30"/>
        <v>Madrid</v>
      </c>
      <c r="F308" s="16" t="str">
        <f t="shared" si="31"/>
        <v>Spain</v>
      </c>
      <c r="G308" s="16" t="str">
        <f t="shared" si="32"/>
        <v>Classic Cars</v>
      </c>
      <c r="H308" s="16" t="str">
        <f t="shared" si="33"/>
        <v>Shipped</v>
      </c>
      <c r="I308" s="18">
        <f t="shared" si="34"/>
        <v>777</v>
      </c>
    </row>
    <row r="309" spans="2:9" x14ac:dyDescent="0.25">
      <c r="B309" s="16">
        <v>10212</v>
      </c>
      <c r="C309" s="17">
        <f t="shared" si="28"/>
        <v>37993</v>
      </c>
      <c r="D309" s="16" t="str">
        <f t="shared" si="29"/>
        <v>Euro Shopping Channel</v>
      </c>
      <c r="E309" s="16" t="str">
        <f t="shared" si="30"/>
        <v>Madrid</v>
      </c>
      <c r="F309" s="16" t="str">
        <f t="shared" si="31"/>
        <v>Spain</v>
      </c>
      <c r="G309" s="16" t="str">
        <f t="shared" si="32"/>
        <v>Classic Cars</v>
      </c>
      <c r="H309" s="16" t="str">
        <f t="shared" si="33"/>
        <v>Shipped</v>
      </c>
      <c r="I309" s="18">
        <f t="shared" si="34"/>
        <v>1339.8</v>
      </c>
    </row>
    <row r="310" spans="2:9" x14ac:dyDescent="0.25">
      <c r="B310" s="16">
        <v>10225</v>
      </c>
      <c r="C310" s="17">
        <f t="shared" si="28"/>
        <v>38019</v>
      </c>
      <c r="D310" s="16" t="str">
        <f t="shared" si="29"/>
        <v>Vida Sport, Ltd</v>
      </c>
      <c r="E310" s="16" t="str">
        <f t="shared" si="30"/>
        <v>Gensve</v>
      </c>
      <c r="F310" s="16" t="str">
        <f t="shared" si="31"/>
        <v>Switzerland</v>
      </c>
      <c r="G310" s="16" t="str">
        <f t="shared" si="32"/>
        <v>Classic Cars</v>
      </c>
      <c r="H310" s="16" t="str">
        <f t="shared" si="33"/>
        <v>Shipped</v>
      </c>
      <c r="I310" s="18">
        <f t="shared" si="34"/>
        <v>1205.04</v>
      </c>
    </row>
    <row r="311" spans="2:9" x14ac:dyDescent="0.25">
      <c r="B311" s="16">
        <v>10238</v>
      </c>
      <c r="C311" s="17">
        <f t="shared" si="28"/>
        <v>38081</v>
      </c>
      <c r="D311" s="16" t="str">
        <f t="shared" si="29"/>
        <v>Danish Wholesale Imports</v>
      </c>
      <c r="E311" s="16" t="str">
        <f t="shared" si="30"/>
        <v>Kobenhavn</v>
      </c>
      <c r="F311" s="16" t="str">
        <f t="shared" si="31"/>
        <v>Denmark</v>
      </c>
      <c r="G311" s="16" t="str">
        <f t="shared" si="32"/>
        <v>Classic Cars</v>
      </c>
      <c r="H311" s="16" t="str">
        <f t="shared" si="33"/>
        <v>Shipped</v>
      </c>
      <c r="I311" s="18">
        <f t="shared" si="34"/>
        <v>1484.1999999999998</v>
      </c>
    </row>
    <row r="312" spans="2:9" x14ac:dyDescent="0.25">
      <c r="B312" s="16">
        <v>10253</v>
      </c>
      <c r="C312" s="17">
        <f t="shared" si="28"/>
        <v>38144</v>
      </c>
      <c r="D312" s="16" t="str">
        <f t="shared" si="29"/>
        <v>UK Collectables, Ltd.</v>
      </c>
      <c r="E312" s="16" t="str">
        <f t="shared" si="30"/>
        <v>Liverpool</v>
      </c>
      <c r="F312" s="16" t="str">
        <f t="shared" si="31"/>
        <v>UK</v>
      </c>
      <c r="G312" s="16" t="str">
        <f t="shared" si="32"/>
        <v>Classic Cars</v>
      </c>
      <c r="H312" s="16" t="str">
        <f t="shared" si="33"/>
        <v>Cancelled</v>
      </c>
      <c r="I312" s="18">
        <f t="shared" si="34"/>
        <v>1263.8399999999999</v>
      </c>
    </row>
    <row r="313" spans="2:9" x14ac:dyDescent="0.25">
      <c r="B313" s="16">
        <v>10266</v>
      </c>
      <c r="C313" s="17">
        <f t="shared" si="28"/>
        <v>38175</v>
      </c>
      <c r="D313" s="16" t="str">
        <f t="shared" si="29"/>
        <v>L'ordine Souveniers</v>
      </c>
      <c r="E313" s="16" t="str">
        <f t="shared" si="30"/>
        <v>Reggio Emilia</v>
      </c>
      <c r="F313" s="16" t="str">
        <f t="shared" si="31"/>
        <v>Italy</v>
      </c>
      <c r="G313" s="16" t="str">
        <f t="shared" si="32"/>
        <v>Classic Cars</v>
      </c>
      <c r="H313" s="16" t="str">
        <f t="shared" si="33"/>
        <v>Shipped</v>
      </c>
      <c r="I313" s="18">
        <f t="shared" si="34"/>
        <v>1352.3999999999999</v>
      </c>
    </row>
    <row r="314" spans="2:9" x14ac:dyDescent="0.25">
      <c r="B314" s="16">
        <v>10276</v>
      </c>
      <c r="C314" s="17">
        <f t="shared" si="28"/>
        <v>38207</v>
      </c>
      <c r="D314" s="16" t="str">
        <f t="shared" si="29"/>
        <v>Online Mini Collectables</v>
      </c>
      <c r="E314" s="16" t="str">
        <f t="shared" si="30"/>
        <v>Brickhaven</v>
      </c>
      <c r="F314" s="16" t="str">
        <f t="shared" si="31"/>
        <v>USA</v>
      </c>
      <c r="G314" s="16" t="str">
        <f t="shared" si="32"/>
        <v>Motorcycles</v>
      </c>
      <c r="H314" s="16" t="str">
        <f t="shared" si="33"/>
        <v>Shipped</v>
      </c>
      <c r="I314" s="18">
        <f t="shared" si="34"/>
        <v>988.47</v>
      </c>
    </row>
    <row r="315" spans="2:9" x14ac:dyDescent="0.25">
      <c r="B315" s="16">
        <v>10287</v>
      </c>
      <c r="C315" s="17">
        <f t="shared" si="28"/>
        <v>38207</v>
      </c>
      <c r="D315" s="16" t="str">
        <f t="shared" si="29"/>
        <v>Vida Sport, Ltd</v>
      </c>
      <c r="E315" s="16" t="str">
        <f t="shared" si="30"/>
        <v>Gensve</v>
      </c>
      <c r="F315" s="16" t="str">
        <f t="shared" si="31"/>
        <v>Switzerland</v>
      </c>
      <c r="G315" s="16" t="str">
        <f t="shared" si="32"/>
        <v>Classic Cars</v>
      </c>
      <c r="H315" s="16" t="str">
        <f t="shared" si="33"/>
        <v>Shipped</v>
      </c>
      <c r="I315" s="18">
        <f t="shared" si="34"/>
        <v>1359.4</v>
      </c>
    </row>
    <row r="316" spans="2:9" x14ac:dyDescent="0.25">
      <c r="B316" s="16">
        <v>10300</v>
      </c>
      <c r="C316" s="17">
        <f t="shared" si="28"/>
        <v>37904</v>
      </c>
      <c r="D316" s="16" t="str">
        <f t="shared" si="29"/>
        <v>Blauer See Auto, Co.</v>
      </c>
      <c r="E316" s="16" t="str">
        <f t="shared" si="30"/>
        <v>Frankfurt</v>
      </c>
      <c r="F316" s="16" t="str">
        <f t="shared" si="31"/>
        <v>Germany</v>
      </c>
      <c r="G316" s="16" t="str">
        <f t="shared" si="32"/>
        <v>Classic Cars</v>
      </c>
      <c r="H316" s="16" t="str">
        <f t="shared" si="33"/>
        <v>Shipped</v>
      </c>
      <c r="I316" s="18">
        <f t="shared" si="34"/>
        <v>1685.42</v>
      </c>
    </row>
    <row r="317" spans="2:9" x14ac:dyDescent="0.25">
      <c r="B317" s="16">
        <v>10310</v>
      </c>
      <c r="C317" s="17">
        <f t="shared" si="28"/>
        <v>38270</v>
      </c>
      <c r="D317" s="16" t="str">
        <f t="shared" si="29"/>
        <v>Toms Spezialitten, Ltd</v>
      </c>
      <c r="E317" s="16" t="str">
        <f t="shared" si="30"/>
        <v>Koln</v>
      </c>
      <c r="F317" s="16" t="str">
        <f t="shared" si="31"/>
        <v>Germany</v>
      </c>
      <c r="G317" s="16" t="str">
        <f t="shared" si="32"/>
        <v>Classic Cars</v>
      </c>
      <c r="H317" s="16" t="str">
        <f t="shared" si="33"/>
        <v>Shipped</v>
      </c>
      <c r="I317" s="18">
        <f t="shared" si="34"/>
        <v>1383.03</v>
      </c>
    </row>
    <row r="318" spans="2:9" x14ac:dyDescent="0.25">
      <c r="B318" s="16">
        <v>10320</v>
      </c>
      <c r="C318" s="17">
        <f t="shared" si="28"/>
        <v>38302</v>
      </c>
      <c r="D318" s="16" t="str">
        <f t="shared" si="29"/>
        <v>Volvo Model Replicas, Co</v>
      </c>
      <c r="E318" s="16" t="str">
        <f t="shared" si="30"/>
        <v>Lule</v>
      </c>
      <c r="F318" s="16" t="str">
        <f t="shared" si="31"/>
        <v>Sweden</v>
      </c>
      <c r="G318" s="16" t="str">
        <f t="shared" si="32"/>
        <v>Classic Cars</v>
      </c>
      <c r="H318" s="16" t="str">
        <f t="shared" si="33"/>
        <v>Shipped</v>
      </c>
      <c r="I318" s="18">
        <f t="shared" si="34"/>
        <v>1591.98</v>
      </c>
    </row>
    <row r="319" spans="2:9" x14ac:dyDescent="0.25">
      <c r="B319" s="16">
        <v>10329</v>
      </c>
      <c r="C319" s="17">
        <f t="shared" si="28"/>
        <v>38302</v>
      </c>
      <c r="D319" s="16" t="str">
        <f t="shared" si="29"/>
        <v>Land of Toys Inc.</v>
      </c>
      <c r="E319" s="16" t="str">
        <f t="shared" si="30"/>
        <v>NYC</v>
      </c>
      <c r="F319" s="16" t="str">
        <f t="shared" si="31"/>
        <v>USA</v>
      </c>
      <c r="G319" s="16" t="str">
        <f t="shared" si="32"/>
        <v>Motorcycles</v>
      </c>
      <c r="H319" s="16" t="str">
        <f t="shared" si="33"/>
        <v>Shipped</v>
      </c>
      <c r="I319" s="18">
        <f t="shared" si="34"/>
        <v>2000</v>
      </c>
    </row>
    <row r="320" spans="2:9" x14ac:dyDescent="0.25">
      <c r="B320" s="16">
        <v>10341</v>
      </c>
      <c r="C320" s="17">
        <f t="shared" si="28"/>
        <v>38302</v>
      </c>
      <c r="D320" s="16" t="str">
        <f t="shared" si="29"/>
        <v>Salzburg Collectables</v>
      </c>
      <c r="E320" s="16" t="str">
        <f t="shared" si="30"/>
        <v>Salzburg</v>
      </c>
      <c r="F320" s="16" t="str">
        <f t="shared" si="31"/>
        <v>Austria</v>
      </c>
      <c r="G320" s="16" t="str">
        <f t="shared" si="32"/>
        <v>Motorcycles</v>
      </c>
      <c r="H320" s="16" t="str">
        <f t="shared" si="33"/>
        <v>Shipped</v>
      </c>
      <c r="I320" s="18">
        <f t="shared" si="34"/>
        <v>2201.62</v>
      </c>
    </row>
    <row r="321" spans="2:9" x14ac:dyDescent="0.25">
      <c r="B321" s="16">
        <v>10363</v>
      </c>
      <c r="C321" s="17">
        <f t="shared" si="28"/>
        <v>38353</v>
      </c>
      <c r="D321" s="16" t="str">
        <f t="shared" si="29"/>
        <v>Suominen Souveniers</v>
      </c>
      <c r="E321" s="16" t="str">
        <f t="shared" si="30"/>
        <v>Espoo</v>
      </c>
      <c r="F321" s="16" t="str">
        <f t="shared" si="31"/>
        <v>Finland</v>
      </c>
      <c r="G321" s="16" t="str">
        <f t="shared" si="32"/>
        <v>Classic Cars</v>
      </c>
      <c r="H321" s="16" t="str">
        <f t="shared" si="33"/>
        <v>Shipped</v>
      </c>
      <c r="I321" s="18">
        <f t="shared" si="34"/>
        <v>1629.04</v>
      </c>
    </row>
    <row r="322" spans="2:9" x14ac:dyDescent="0.25">
      <c r="B322" s="16">
        <v>10376</v>
      </c>
      <c r="C322" s="17">
        <f t="shared" si="28"/>
        <v>38385</v>
      </c>
      <c r="D322" s="16" t="str">
        <f t="shared" si="29"/>
        <v>Boards &amp; Toys Co.</v>
      </c>
      <c r="E322" s="16" t="str">
        <f t="shared" si="30"/>
        <v>Glendale</v>
      </c>
      <c r="F322" s="16" t="str">
        <f t="shared" si="31"/>
        <v>USA</v>
      </c>
      <c r="G322" s="16" t="str">
        <f t="shared" si="32"/>
        <v>Classic Cars</v>
      </c>
      <c r="H322" s="16" t="str">
        <f t="shared" si="33"/>
        <v>Shipped</v>
      </c>
      <c r="I322" s="18">
        <f t="shared" si="34"/>
        <v>3500</v>
      </c>
    </row>
    <row r="323" spans="2:9" x14ac:dyDescent="0.25">
      <c r="B323" s="16">
        <v>10389</v>
      </c>
      <c r="C323" s="17">
        <f t="shared" si="28"/>
        <v>38414</v>
      </c>
      <c r="D323" s="16" t="str">
        <f t="shared" si="29"/>
        <v>Scandinavian Gift Ideas</v>
      </c>
      <c r="E323" s="16" t="str">
        <f t="shared" si="30"/>
        <v>Boras</v>
      </c>
      <c r="F323" s="16" t="str">
        <f t="shared" si="31"/>
        <v>Sweden</v>
      </c>
      <c r="G323" s="16" t="str">
        <f t="shared" si="32"/>
        <v>Classic Cars</v>
      </c>
      <c r="H323" s="16" t="str">
        <f t="shared" si="33"/>
        <v>Shipped</v>
      </c>
      <c r="I323" s="18">
        <f t="shared" si="34"/>
        <v>1809.5</v>
      </c>
    </row>
    <row r="324" spans="2:9" x14ac:dyDescent="0.25">
      <c r="B324" s="16">
        <v>10419</v>
      </c>
      <c r="C324" s="17">
        <f t="shared" si="28"/>
        <v>38477</v>
      </c>
      <c r="D324" s="16" t="str">
        <f t="shared" si="29"/>
        <v>Salzburg Collectables</v>
      </c>
      <c r="E324" s="16" t="str">
        <f t="shared" si="30"/>
        <v>Salzburg</v>
      </c>
      <c r="F324" s="16" t="str">
        <f t="shared" si="31"/>
        <v>Austria</v>
      </c>
      <c r="G324" s="16" t="str">
        <f t="shared" si="32"/>
        <v>Classic Cars</v>
      </c>
      <c r="H324" s="16" t="str">
        <f t="shared" si="33"/>
        <v>Shipped</v>
      </c>
      <c r="I324" s="18">
        <f t="shared" si="34"/>
        <v>640.05000000000007</v>
      </c>
    </row>
    <row r="325" spans="2:9" x14ac:dyDescent="0.25">
      <c r="B325" s="16">
        <v>10105</v>
      </c>
      <c r="C325" s="17">
        <f t="shared" si="28"/>
        <v>37653</v>
      </c>
      <c r="D325" s="16" t="str">
        <f t="shared" si="29"/>
        <v>Danish Wholesale Imports</v>
      </c>
      <c r="E325" s="16" t="str">
        <f t="shared" si="30"/>
        <v>Kobenhavn</v>
      </c>
      <c r="F325" s="16" t="str">
        <f t="shared" si="31"/>
        <v>Denmark</v>
      </c>
      <c r="G325" s="16" t="str">
        <f t="shared" si="32"/>
        <v>Ships</v>
      </c>
      <c r="H325" s="16" t="str">
        <f t="shared" si="33"/>
        <v>Shipped</v>
      </c>
      <c r="I325" s="18">
        <f t="shared" si="34"/>
        <v>1419.5</v>
      </c>
    </row>
    <row r="326" spans="2:9" x14ac:dyDescent="0.25">
      <c r="B326" s="16">
        <v>10117</v>
      </c>
      <c r="C326" s="17">
        <f t="shared" si="28"/>
        <v>37712</v>
      </c>
      <c r="D326" s="16" t="str">
        <f t="shared" si="29"/>
        <v>Dragon Souveniers, Ltd.</v>
      </c>
      <c r="E326" s="16" t="str">
        <f t="shared" si="30"/>
        <v>Singapore</v>
      </c>
      <c r="F326" s="16" t="str">
        <f t="shared" si="31"/>
        <v>Singapore</v>
      </c>
      <c r="G326" s="16" t="str">
        <f t="shared" si="32"/>
        <v>Ships</v>
      </c>
      <c r="H326" s="16" t="str">
        <f t="shared" si="33"/>
        <v>Shipped</v>
      </c>
      <c r="I326" s="18">
        <f t="shared" si="34"/>
        <v>3753.9</v>
      </c>
    </row>
    <row r="327" spans="2:9" x14ac:dyDescent="0.25">
      <c r="B327" s="16">
        <v>10127</v>
      </c>
      <c r="C327" s="17">
        <f t="shared" si="28"/>
        <v>37773</v>
      </c>
      <c r="D327" s="16" t="str">
        <f t="shared" si="29"/>
        <v>Muscle Machine Inc</v>
      </c>
      <c r="E327" s="16" t="str">
        <f t="shared" si="30"/>
        <v>NYC</v>
      </c>
      <c r="F327" s="16" t="str">
        <f t="shared" si="31"/>
        <v>USA</v>
      </c>
      <c r="G327" s="16" t="str">
        <f t="shared" si="32"/>
        <v>Classic Cars</v>
      </c>
      <c r="H327" s="16" t="str">
        <f t="shared" si="33"/>
        <v>Shipped</v>
      </c>
      <c r="I327" s="18">
        <f t="shared" si="34"/>
        <v>1213.8</v>
      </c>
    </row>
    <row r="328" spans="2:9" x14ac:dyDescent="0.25">
      <c r="B328" s="16">
        <v>10142</v>
      </c>
      <c r="C328" s="17">
        <f t="shared" si="28"/>
        <v>37841</v>
      </c>
      <c r="D328" s="16" t="str">
        <f t="shared" si="29"/>
        <v>Mini Gifts Distributors Ltd.</v>
      </c>
      <c r="E328" s="16" t="str">
        <f t="shared" si="30"/>
        <v>San Rafael</v>
      </c>
      <c r="F328" s="16" t="str">
        <f t="shared" si="31"/>
        <v>USA</v>
      </c>
      <c r="G328" s="16" t="str">
        <f t="shared" si="32"/>
        <v>Vintage Cars</v>
      </c>
      <c r="H328" s="16" t="str">
        <f t="shared" si="33"/>
        <v>Shipped</v>
      </c>
      <c r="I328" s="18">
        <f t="shared" si="34"/>
        <v>1685.28</v>
      </c>
    </row>
    <row r="329" spans="2:9" x14ac:dyDescent="0.25">
      <c r="B329" s="16">
        <v>10153</v>
      </c>
      <c r="C329" s="17">
        <f t="shared" ref="C329:C392" si="35">VLOOKUP(B329,SaleData,6,0)</f>
        <v>37873</v>
      </c>
      <c r="D329" s="16" t="str">
        <f t="shared" ref="D329:D392" si="36">VLOOKUP(B329,SaleData,14,0)</f>
        <v>Euro Shopping Channel</v>
      </c>
      <c r="E329" s="16" t="str">
        <f t="shared" ref="E329:E392" si="37">VLOOKUP(B329,SaleData,17,0)</f>
        <v>Madrid</v>
      </c>
      <c r="F329" s="16" t="str">
        <f t="shared" ref="F329:F392" si="38">VLOOKUP(B329,SaleData,19,0)</f>
        <v>Spain</v>
      </c>
      <c r="G329" s="16" t="str">
        <f t="shared" ref="G329:G392" si="39">VLOOKUP(B329,SaleData,11,0)</f>
        <v>Trains</v>
      </c>
      <c r="H329" s="16" t="str">
        <f t="shared" ref="H329:H392" si="40">VLOOKUP(B329,SaleData,7,0)</f>
        <v>Shipped</v>
      </c>
      <c r="I329" s="18">
        <f t="shared" ref="I329:I392" si="41">VLOOKUP(B329,SaleData,5,0)</f>
        <v>1779.7099999999998</v>
      </c>
    </row>
    <row r="330" spans="2:9" x14ac:dyDescent="0.25">
      <c r="B330" s="16">
        <v>10165</v>
      </c>
      <c r="C330" s="17">
        <f t="shared" si="35"/>
        <v>37904</v>
      </c>
      <c r="D330" s="16" t="str">
        <f t="shared" si="36"/>
        <v>Dragon Souveniers, Ltd.</v>
      </c>
      <c r="E330" s="16" t="str">
        <f t="shared" si="37"/>
        <v>Singapore</v>
      </c>
      <c r="F330" s="16" t="str">
        <f t="shared" si="38"/>
        <v>Singapore</v>
      </c>
      <c r="G330" s="16" t="str">
        <f t="shared" si="39"/>
        <v>Classic Cars</v>
      </c>
      <c r="H330" s="16" t="str">
        <f t="shared" si="40"/>
        <v>Shipped</v>
      </c>
      <c r="I330" s="18">
        <f t="shared" si="41"/>
        <v>859.14</v>
      </c>
    </row>
    <row r="331" spans="2:9" x14ac:dyDescent="0.25">
      <c r="B331" s="16">
        <v>10176</v>
      </c>
      <c r="C331" s="17">
        <f t="shared" si="35"/>
        <v>37936</v>
      </c>
      <c r="D331" s="16" t="str">
        <f t="shared" si="36"/>
        <v>L'ordine Souveniers</v>
      </c>
      <c r="E331" s="16" t="str">
        <f t="shared" si="37"/>
        <v>Reggio Emilia</v>
      </c>
      <c r="F331" s="16" t="str">
        <f t="shared" si="38"/>
        <v>Italy</v>
      </c>
      <c r="G331" s="16" t="str">
        <f t="shared" si="39"/>
        <v>Trains</v>
      </c>
      <c r="H331" s="16" t="str">
        <f t="shared" si="40"/>
        <v>Shipped</v>
      </c>
      <c r="I331" s="18">
        <f t="shared" si="41"/>
        <v>1408</v>
      </c>
    </row>
    <row r="332" spans="2:9" x14ac:dyDescent="0.25">
      <c r="B332" s="16">
        <v>10185</v>
      </c>
      <c r="C332" s="17">
        <f t="shared" si="35"/>
        <v>37936</v>
      </c>
      <c r="D332" s="16" t="str">
        <f t="shared" si="36"/>
        <v>Mini Creations Ltd.</v>
      </c>
      <c r="E332" s="16" t="str">
        <f t="shared" si="37"/>
        <v>New Bedford</v>
      </c>
      <c r="F332" s="16" t="str">
        <f t="shared" si="38"/>
        <v>USA</v>
      </c>
      <c r="G332" s="16" t="str">
        <f t="shared" si="39"/>
        <v>Trains</v>
      </c>
      <c r="H332" s="16" t="str">
        <f t="shared" si="40"/>
        <v>Shipped</v>
      </c>
      <c r="I332" s="18">
        <f t="shared" si="41"/>
        <v>972.4</v>
      </c>
    </row>
    <row r="333" spans="2:9" x14ac:dyDescent="0.25">
      <c r="B333" s="16">
        <v>10196</v>
      </c>
      <c r="C333" s="17">
        <f t="shared" si="35"/>
        <v>37936</v>
      </c>
      <c r="D333" s="16" t="str">
        <f t="shared" si="36"/>
        <v>Super Scale Inc.</v>
      </c>
      <c r="E333" s="16" t="str">
        <f t="shared" si="37"/>
        <v>New Haven</v>
      </c>
      <c r="F333" s="16" t="str">
        <f t="shared" si="38"/>
        <v>USA</v>
      </c>
      <c r="G333" s="16" t="str">
        <f t="shared" si="39"/>
        <v>Classic Cars</v>
      </c>
      <c r="H333" s="16" t="str">
        <f t="shared" si="40"/>
        <v>Shipped</v>
      </c>
      <c r="I333" s="18">
        <f t="shared" si="41"/>
        <v>2400</v>
      </c>
    </row>
    <row r="334" spans="2:9" x14ac:dyDescent="0.25">
      <c r="B334" s="16">
        <v>10208</v>
      </c>
      <c r="C334" s="17">
        <f t="shared" si="35"/>
        <v>37993</v>
      </c>
      <c r="D334" s="16" t="str">
        <f t="shared" si="36"/>
        <v>Saveley &amp; Henriot, Co.</v>
      </c>
      <c r="E334" s="16" t="str">
        <f t="shared" si="37"/>
        <v>Lyon</v>
      </c>
      <c r="F334" s="16" t="str">
        <f t="shared" si="38"/>
        <v>France</v>
      </c>
      <c r="G334" s="16" t="str">
        <f t="shared" si="39"/>
        <v>Vintage Cars</v>
      </c>
      <c r="H334" s="16" t="str">
        <f t="shared" si="40"/>
        <v>Shipped</v>
      </c>
      <c r="I334" s="18">
        <f t="shared" si="41"/>
        <v>1788</v>
      </c>
    </row>
    <row r="335" spans="2:9" x14ac:dyDescent="0.25">
      <c r="B335" s="16">
        <v>10220</v>
      </c>
      <c r="C335" s="17">
        <f t="shared" si="35"/>
        <v>38019</v>
      </c>
      <c r="D335" s="16" t="str">
        <f t="shared" si="36"/>
        <v>Clover Collections, Co.</v>
      </c>
      <c r="E335" s="16" t="str">
        <f t="shared" si="37"/>
        <v>Dublin</v>
      </c>
      <c r="F335" s="16" t="str">
        <f t="shared" si="38"/>
        <v>Ireland</v>
      </c>
      <c r="G335" s="16" t="str">
        <f t="shared" si="39"/>
        <v>Trains</v>
      </c>
      <c r="H335" s="16" t="str">
        <f t="shared" si="40"/>
        <v>Shipped</v>
      </c>
      <c r="I335" s="18">
        <f t="shared" si="41"/>
        <v>1056.4000000000001</v>
      </c>
    </row>
    <row r="336" spans="2:9" x14ac:dyDescent="0.25">
      <c r="B336" s="16">
        <v>10231</v>
      </c>
      <c r="C336" s="17">
        <f t="shared" si="35"/>
        <v>38049</v>
      </c>
      <c r="D336" s="16" t="str">
        <f t="shared" si="36"/>
        <v>CAF Imports</v>
      </c>
      <c r="E336" s="16" t="str">
        <f t="shared" si="37"/>
        <v>Madrid</v>
      </c>
      <c r="F336" s="16" t="str">
        <f t="shared" si="38"/>
        <v>Spain</v>
      </c>
      <c r="G336" s="16" t="str">
        <f t="shared" si="39"/>
        <v>Classic Cars</v>
      </c>
      <c r="H336" s="16" t="str">
        <f t="shared" si="40"/>
        <v>Shipped</v>
      </c>
      <c r="I336" s="18">
        <f t="shared" si="41"/>
        <v>4200</v>
      </c>
    </row>
    <row r="337" spans="2:9" x14ac:dyDescent="0.25">
      <c r="B337" s="16">
        <v>10247</v>
      </c>
      <c r="C337" s="17">
        <f t="shared" si="35"/>
        <v>38112</v>
      </c>
      <c r="D337" s="16" t="str">
        <f t="shared" si="36"/>
        <v>Suominen Souveniers</v>
      </c>
      <c r="E337" s="16" t="str">
        <f t="shared" si="37"/>
        <v>Espoo</v>
      </c>
      <c r="F337" s="16" t="str">
        <f t="shared" si="38"/>
        <v>Finland</v>
      </c>
      <c r="G337" s="16" t="str">
        <f t="shared" si="39"/>
        <v>Trains</v>
      </c>
      <c r="H337" s="16" t="str">
        <f t="shared" si="40"/>
        <v>Shipped</v>
      </c>
      <c r="I337" s="18">
        <f t="shared" si="41"/>
        <v>1988.4</v>
      </c>
    </row>
    <row r="338" spans="2:9" x14ac:dyDescent="0.25">
      <c r="B338" s="16">
        <v>10272</v>
      </c>
      <c r="C338" s="17">
        <f t="shared" si="35"/>
        <v>38175</v>
      </c>
      <c r="D338" s="16" t="str">
        <f t="shared" si="36"/>
        <v>Diecast Classics Inc.</v>
      </c>
      <c r="E338" s="16" t="str">
        <f t="shared" si="37"/>
        <v>Allentown</v>
      </c>
      <c r="F338" s="16" t="str">
        <f t="shared" si="38"/>
        <v>USA</v>
      </c>
      <c r="G338" s="16" t="str">
        <f t="shared" si="39"/>
        <v>Trains</v>
      </c>
      <c r="H338" s="16" t="str">
        <f t="shared" si="40"/>
        <v>Shipped</v>
      </c>
      <c r="I338" s="18">
        <f t="shared" si="41"/>
        <v>2443.2600000000002</v>
      </c>
    </row>
    <row r="339" spans="2:9" x14ac:dyDescent="0.25">
      <c r="B339" s="16">
        <v>10282</v>
      </c>
      <c r="C339" s="17">
        <f t="shared" si="35"/>
        <v>38207</v>
      </c>
      <c r="D339" s="16" t="str">
        <f t="shared" si="36"/>
        <v>Mini Gifts Distributors Ltd.</v>
      </c>
      <c r="E339" s="16" t="str">
        <f t="shared" si="37"/>
        <v>San Rafael</v>
      </c>
      <c r="F339" s="16" t="str">
        <f t="shared" si="38"/>
        <v>USA</v>
      </c>
      <c r="G339" s="16" t="str">
        <f t="shared" si="39"/>
        <v>Classic Cars</v>
      </c>
      <c r="H339" s="16" t="str">
        <f t="shared" si="40"/>
        <v>Shipped</v>
      </c>
      <c r="I339" s="18">
        <f t="shared" si="41"/>
        <v>1357.78</v>
      </c>
    </row>
    <row r="340" spans="2:9" x14ac:dyDescent="0.25">
      <c r="B340" s="16">
        <v>10293</v>
      </c>
      <c r="C340" s="17">
        <f t="shared" si="35"/>
        <v>38239</v>
      </c>
      <c r="D340" s="16" t="str">
        <f t="shared" si="36"/>
        <v>Amica Models &amp; Co.</v>
      </c>
      <c r="E340" s="16" t="str">
        <f t="shared" si="37"/>
        <v>Torino</v>
      </c>
      <c r="F340" s="16" t="str">
        <f t="shared" si="38"/>
        <v>Italy</v>
      </c>
      <c r="G340" s="16" t="str">
        <f t="shared" si="39"/>
        <v>Ships</v>
      </c>
      <c r="H340" s="16" t="str">
        <f t="shared" si="40"/>
        <v>Shipped</v>
      </c>
      <c r="I340" s="18">
        <f t="shared" si="41"/>
        <v>1921.92</v>
      </c>
    </row>
    <row r="341" spans="2:9" x14ac:dyDescent="0.25">
      <c r="B341" s="16">
        <v>10306</v>
      </c>
      <c r="C341" s="17">
        <f t="shared" si="35"/>
        <v>38270</v>
      </c>
      <c r="D341" s="16" t="str">
        <f t="shared" si="36"/>
        <v>AV Stores, Co.</v>
      </c>
      <c r="E341" s="16" t="str">
        <f t="shared" si="37"/>
        <v>Manchester</v>
      </c>
      <c r="F341" s="16" t="str">
        <f t="shared" si="38"/>
        <v>UK</v>
      </c>
      <c r="G341" s="16" t="str">
        <f t="shared" si="39"/>
        <v>Classic Cars</v>
      </c>
      <c r="H341" s="16" t="str">
        <f t="shared" si="40"/>
        <v>Shipped</v>
      </c>
      <c r="I341" s="18">
        <f t="shared" si="41"/>
        <v>2000</v>
      </c>
    </row>
    <row r="342" spans="2:9" x14ac:dyDescent="0.25">
      <c r="B342" s="16">
        <v>10314</v>
      </c>
      <c r="C342" s="17">
        <f t="shared" si="35"/>
        <v>38270</v>
      </c>
      <c r="D342" s="16" t="str">
        <f t="shared" si="36"/>
        <v>Heintze Collectables</v>
      </c>
      <c r="E342" s="16" t="str">
        <f t="shared" si="37"/>
        <v>Aaarhus</v>
      </c>
      <c r="F342" s="16" t="str">
        <f t="shared" si="38"/>
        <v>Denmark</v>
      </c>
      <c r="G342" s="16" t="str">
        <f t="shared" si="39"/>
        <v>Classic Cars</v>
      </c>
      <c r="H342" s="16" t="str">
        <f t="shared" si="40"/>
        <v>Shipped</v>
      </c>
      <c r="I342" s="18">
        <f t="shared" si="41"/>
        <v>1448.0700000000002</v>
      </c>
    </row>
    <row r="343" spans="2:9" x14ac:dyDescent="0.25">
      <c r="B343" s="16">
        <v>10325</v>
      </c>
      <c r="C343" s="17">
        <f t="shared" si="35"/>
        <v>38302</v>
      </c>
      <c r="D343" s="16" t="str">
        <f t="shared" si="36"/>
        <v>Baane Mini Imports</v>
      </c>
      <c r="E343" s="16" t="str">
        <f t="shared" si="37"/>
        <v>Stavern</v>
      </c>
      <c r="F343" s="16" t="str">
        <f t="shared" si="38"/>
        <v>Norway</v>
      </c>
      <c r="G343" s="16" t="str">
        <f t="shared" si="39"/>
        <v>Vintage Cars</v>
      </c>
      <c r="H343" s="16" t="str">
        <f t="shared" si="40"/>
        <v>Shipped</v>
      </c>
      <c r="I343" s="18">
        <f t="shared" si="41"/>
        <v>1658.88</v>
      </c>
    </row>
    <row r="344" spans="2:9" x14ac:dyDescent="0.25">
      <c r="B344" s="16">
        <v>10336</v>
      </c>
      <c r="C344" s="17">
        <f t="shared" si="35"/>
        <v>38302</v>
      </c>
      <c r="D344" s="16" t="str">
        <f t="shared" si="36"/>
        <v>La Corne D'abondance, Co.</v>
      </c>
      <c r="E344" s="16" t="str">
        <f t="shared" si="37"/>
        <v>Paris</v>
      </c>
      <c r="F344" s="16" t="str">
        <f t="shared" si="38"/>
        <v>France</v>
      </c>
      <c r="G344" s="16" t="str">
        <f t="shared" si="39"/>
        <v>Classic Cars</v>
      </c>
      <c r="H344" s="16" t="str">
        <f t="shared" si="40"/>
        <v>Shipped</v>
      </c>
      <c r="I344" s="18">
        <f t="shared" si="41"/>
        <v>1888.26</v>
      </c>
    </row>
    <row r="345" spans="2:9" x14ac:dyDescent="0.25">
      <c r="B345" s="16">
        <v>10349</v>
      </c>
      <c r="C345" s="17">
        <f t="shared" si="35"/>
        <v>38333</v>
      </c>
      <c r="D345" s="16" t="str">
        <f t="shared" si="36"/>
        <v>Muscle Machine Inc</v>
      </c>
      <c r="E345" s="16" t="str">
        <f t="shared" si="37"/>
        <v>NYC</v>
      </c>
      <c r="F345" s="16" t="str">
        <f t="shared" si="38"/>
        <v>USA</v>
      </c>
      <c r="G345" s="16" t="str">
        <f t="shared" si="39"/>
        <v>Classic Cars</v>
      </c>
      <c r="H345" s="16" t="str">
        <f t="shared" si="40"/>
        <v>Shipped</v>
      </c>
      <c r="I345" s="18">
        <f t="shared" si="41"/>
        <v>1336.68</v>
      </c>
    </row>
    <row r="346" spans="2:9" x14ac:dyDescent="0.25">
      <c r="B346" s="16">
        <v>10359</v>
      </c>
      <c r="C346" s="17">
        <f t="shared" si="35"/>
        <v>38333</v>
      </c>
      <c r="D346" s="16" t="str">
        <f t="shared" si="36"/>
        <v>Reims Collectables</v>
      </c>
      <c r="E346" s="16" t="str">
        <f t="shared" si="37"/>
        <v>Reims</v>
      </c>
      <c r="F346" s="16" t="str">
        <f t="shared" si="38"/>
        <v>France</v>
      </c>
      <c r="G346" s="16" t="str">
        <f t="shared" si="39"/>
        <v>Trains</v>
      </c>
      <c r="H346" s="16" t="str">
        <f t="shared" si="40"/>
        <v>Shipped</v>
      </c>
      <c r="I346" s="18">
        <f t="shared" si="41"/>
        <v>1623.2500000000002</v>
      </c>
    </row>
    <row r="347" spans="2:9" x14ac:dyDescent="0.25">
      <c r="B347" s="16">
        <v>10372</v>
      </c>
      <c r="C347" s="17">
        <f t="shared" si="35"/>
        <v>38353</v>
      </c>
      <c r="D347" s="16" t="str">
        <f t="shared" si="36"/>
        <v>Tokyo Collectables, Ltd</v>
      </c>
      <c r="E347" s="16" t="str">
        <f t="shared" si="37"/>
        <v>Minato-ku</v>
      </c>
      <c r="F347" s="16" t="str">
        <f t="shared" si="38"/>
        <v>Japan</v>
      </c>
      <c r="G347" s="16" t="str">
        <f t="shared" si="39"/>
        <v>Trains</v>
      </c>
      <c r="H347" s="16" t="str">
        <f t="shared" si="40"/>
        <v>Shipped</v>
      </c>
      <c r="I347" s="18">
        <f t="shared" si="41"/>
        <v>1405.92</v>
      </c>
    </row>
    <row r="348" spans="2:9" x14ac:dyDescent="0.25">
      <c r="B348" s="16">
        <v>10382</v>
      </c>
      <c r="C348" s="17">
        <f t="shared" si="35"/>
        <v>38385</v>
      </c>
      <c r="D348" s="16" t="str">
        <f t="shared" si="36"/>
        <v>Mini Gifts Distributors Ltd.</v>
      </c>
      <c r="E348" s="16" t="str">
        <f t="shared" si="37"/>
        <v>San Rafael</v>
      </c>
      <c r="F348" s="16" t="str">
        <f t="shared" si="38"/>
        <v>USA</v>
      </c>
      <c r="G348" s="16" t="str">
        <f t="shared" si="39"/>
        <v>Classic Cars</v>
      </c>
      <c r="H348" s="16" t="str">
        <f t="shared" si="40"/>
        <v>Shipped</v>
      </c>
      <c r="I348" s="18">
        <f t="shared" si="41"/>
        <v>1864.5600000000002</v>
      </c>
    </row>
    <row r="349" spans="2:9" x14ac:dyDescent="0.25">
      <c r="B349" s="16">
        <v>10396</v>
      </c>
      <c r="C349" s="17">
        <f t="shared" si="35"/>
        <v>38414</v>
      </c>
      <c r="D349" s="16" t="str">
        <f t="shared" si="36"/>
        <v>Mini Gifts Distributors Ltd.</v>
      </c>
      <c r="E349" s="16" t="str">
        <f t="shared" si="37"/>
        <v>San Rafael</v>
      </c>
      <c r="F349" s="16" t="str">
        <f t="shared" si="38"/>
        <v>USA</v>
      </c>
      <c r="G349" s="16" t="str">
        <f t="shared" si="39"/>
        <v>Trains</v>
      </c>
      <c r="H349" s="16" t="str">
        <f t="shared" si="40"/>
        <v>Shipped</v>
      </c>
      <c r="I349" s="18">
        <f t="shared" si="41"/>
        <v>2154</v>
      </c>
    </row>
    <row r="350" spans="2:9" x14ac:dyDescent="0.25">
      <c r="B350" s="16">
        <v>10413</v>
      </c>
      <c r="C350" s="17">
        <f t="shared" si="35"/>
        <v>38477</v>
      </c>
      <c r="D350" s="16" t="str">
        <f t="shared" si="36"/>
        <v>Gift Depot Inc.</v>
      </c>
      <c r="E350" s="16" t="str">
        <f t="shared" si="37"/>
        <v>Bridgewater</v>
      </c>
      <c r="F350" s="16" t="str">
        <f t="shared" si="38"/>
        <v>USA</v>
      </c>
      <c r="G350" s="16" t="str">
        <f t="shared" si="39"/>
        <v>Trains</v>
      </c>
      <c r="H350" s="16" t="str">
        <f t="shared" si="40"/>
        <v>Shipped</v>
      </c>
      <c r="I350" s="18">
        <f t="shared" si="41"/>
        <v>1193.04</v>
      </c>
    </row>
    <row r="351" spans="2:9" x14ac:dyDescent="0.25">
      <c r="B351" s="16">
        <v>10108</v>
      </c>
      <c r="C351" s="17">
        <f t="shared" si="35"/>
        <v>37681</v>
      </c>
      <c r="D351" s="16" t="str">
        <f t="shared" si="36"/>
        <v>Cruz &amp; Sons Co.</v>
      </c>
      <c r="E351" s="16" t="str">
        <f t="shared" si="37"/>
        <v>Makati City</v>
      </c>
      <c r="F351" s="16" t="str">
        <f t="shared" si="38"/>
        <v>Philippines</v>
      </c>
      <c r="G351" s="16" t="str">
        <f t="shared" si="39"/>
        <v>Classic Cars</v>
      </c>
      <c r="H351" s="16" t="str">
        <f t="shared" si="40"/>
        <v>Shipped</v>
      </c>
      <c r="I351" s="18">
        <f t="shared" si="41"/>
        <v>3600</v>
      </c>
    </row>
    <row r="352" spans="2:9" x14ac:dyDescent="0.25">
      <c r="B352" s="16">
        <v>10122</v>
      </c>
      <c r="C352" s="17">
        <f t="shared" si="35"/>
        <v>37742</v>
      </c>
      <c r="D352" s="16" t="str">
        <f t="shared" si="36"/>
        <v>Marseille Mini Autos</v>
      </c>
      <c r="E352" s="16" t="str">
        <f t="shared" si="37"/>
        <v>Marseille</v>
      </c>
      <c r="F352" s="16" t="str">
        <f t="shared" si="38"/>
        <v>France</v>
      </c>
      <c r="G352" s="16" t="str">
        <f t="shared" si="39"/>
        <v>Classic Cars</v>
      </c>
      <c r="H352" s="16" t="str">
        <f t="shared" si="40"/>
        <v>Shipped</v>
      </c>
      <c r="I352" s="18">
        <f t="shared" si="41"/>
        <v>1207.44</v>
      </c>
    </row>
    <row r="353" spans="2:9" x14ac:dyDescent="0.25">
      <c r="B353" s="16">
        <v>10135</v>
      </c>
      <c r="C353" s="17">
        <f t="shared" si="35"/>
        <v>37819</v>
      </c>
      <c r="D353" s="16" t="str">
        <f t="shared" si="36"/>
        <v>Mini Gifts Distributors Ltd.</v>
      </c>
      <c r="E353" s="16" t="str">
        <f t="shared" si="37"/>
        <v>San Rafael</v>
      </c>
      <c r="F353" s="16" t="str">
        <f t="shared" si="38"/>
        <v>USA</v>
      </c>
      <c r="G353" s="16" t="str">
        <f t="shared" si="39"/>
        <v>Classic Cars</v>
      </c>
      <c r="H353" s="16" t="str">
        <f t="shared" si="40"/>
        <v>Shipped</v>
      </c>
      <c r="I353" s="18">
        <f t="shared" si="41"/>
        <v>717.4</v>
      </c>
    </row>
    <row r="354" spans="2:9" x14ac:dyDescent="0.25">
      <c r="B354" s="16">
        <v>10147</v>
      </c>
      <c r="C354" s="17">
        <f t="shared" si="35"/>
        <v>37873</v>
      </c>
      <c r="D354" s="16" t="str">
        <f t="shared" si="36"/>
        <v>Collectables For Less Inc.</v>
      </c>
      <c r="E354" s="16" t="str">
        <f t="shared" si="37"/>
        <v>Brickhaven</v>
      </c>
      <c r="F354" s="16" t="str">
        <f t="shared" si="38"/>
        <v>USA</v>
      </c>
      <c r="G354" s="16" t="str">
        <f t="shared" si="39"/>
        <v>Classic Cars</v>
      </c>
      <c r="H354" s="16" t="str">
        <f t="shared" si="40"/>
        <v>Shipped</v>
      </c>
      <c r="I354" s="18">
        <f t="shared" si="41"/>
        <v>1066.75</v>
      </c>
    </row>
    <row r="355" spans="2:9" x14ac:dyDescent="0.25">
      <c r="B355" s="16">
        <v>10159</v>
      </c>
      <c r="C355" s="17">
        <f t="shared" si="35"/>
        <v>37904</v>
      </c>
      <c r="D355" s="16" t="str">
        <f t="shared" si="36"/>
        <v>Corporate Gift Ideas Co.</v>
      </c>
      <c r="E355" s="16" t="str">
        <f t="shared" si="37"/>
        <v>San Francisco</v>
      </c>
      <c r="F355" s="16" t="str">
        <f t="shared" si="38"/>
        <v>USA</v>
      </c>
      <c r="G355" s="16" t="str">
        <f t="shared" si="39"/>
        <v>Motorcycles</v>
      </c>
      <c r="H355" s="16" t="str">
        <f t="shared" si="40"/>
        <v>Shipped</v>
      </c>
      <c r="I355" s="18">
        <f t="shared" si="41"/>
        <v>1239</v>
      </c>
    </row>
    <row r="356" spans="2:9" x14ac:dyDescent="0.25">
      <c r="B356" s="16">
        <v>10169</v>
      </c>
      <c r="C356" s="17">
        <f t="shared" si="35"/>
        <v>37936</v>
      </c>
      <c r="D356" s="16" t="str">
        <f t="shared" si="36"/>
        <v>Anna's Decorations, Ltd</v>
      </c>
      <c r="E356" s="16" t="str">
        <f t="shared" si="37"/>
        <v>North Sydney</v>
      </c>
      <c r="F356" s="16" t="str">
        <f t="shared" si="38"/>
        <v>Australia</v>
      </c>
      <c r="G356" s="16" t="str">
        <f t="shared" si="39"/>
        <v>Motorcycles</v>
      </c>
      <c r="H356" s="16" t="str">
        <f t="shared" si="40"/>
        <v>Shipped</v>
      </c>
      <c r="I356" s="18">
        <f t="shared" si="41"/>
        <v>1035.58</v>
      </c>
    </row>
    <row r="357" spans="2:9" x14ac:dyDescent="0.25">
      <c r="B357" s="16">
        <v>10181</v>
      </c>
      <c r="C357" s="17">
        <f t="shared" si="35"/>
        <v>37936</v>
      </c>
      <c r="D357" s="16" t="str">
        <f t="shared" si="36"/>
        <v>Herkku Gifts</v>
      </c>
      <c r="E357" s="16" t="str">
        <f t="shared" si="37"/>
        <v>Bergen</v>
      </c>
      <c r="F357" s="16" t="str">
        <f t="shared" si="38"/>
        <v>Norway</v>
      </c>
      <c r="G357" s="16" t="str">
        <f t="shared" si="39"/>
        <v>Classic Cars</v>
      </c>
      <c r="H357" s="16" t="str">
        <f t="shared" si="40"/>
        <v>Shipped</v>
      </c>
      <c r="I357" s="18">
        <f t="shared" si="41"/>
        <v>1506.9599999999998</v>
      </c>
    </row>
    <row r="358" spans="2:9" x14ac:dyDescent="0.25">
      <c r="B358" s="16">
        <v>10191</v>
      </c>
      <c r="C358" s="17">
        <f t="shared" si="35"/>
        <v>37936</v>
      </c>
      <c r="D358" s="16" t="str">
        <f t="shared" si="36"/>
        <v>Toms Spezialitten, Ltd</v>
      </c>
      <c r="E358" s="16" t="str">
        <f t="shared" si="37"/>
        <v>Koln</v>
      </c>
      <c r="F358" s="16" t="str">
        <f t="shared" si="38"/>
        <v>Germany</v>
      </c>
      <c r="G358" s="16" t="str">
        <f t="shared" si="39"/>
        <v>Classic Cars</v>
      </c>
      <c r="H358" s="16" t="str">
        <f t="shared" si="40"/>
        <v>Shipped</v>
      </c>
      <c r="I358" s="18">
        <f t="shared" si="41"/>
        <v>1939.2</v>
      </c>
    </row>
    <row r="359" spans="2:9" x14ac:dyDescent="0.25">
      <c r="B359" s="16">
        <v>10203</v>
      </c>
      <c r="C359" s="17">
        <f t="shared" si="35"/>
        <v>37957</v>
      </c>
      <c r="D359" s="16" t="str">
        <f t="shared" si="36"/>
        <v>Euro Shopping Channel</v>
      </c>
      <c r="E359" s="16" t="str">
        <f t="shared" si="37"/>
        <v>Madrid</v>
      </c>
      <c r="F359" s="16" t="str">
        <f t="shared" si="38"/>
        <v>Spain</v>
      </c>
      <c r="G359" s="16" t="str">
        <f t="shared" si="39"/>
        <v>Classic Cars</v>
      </c>
      <c r="H359" s="16" t="str">
        <f t="shared" si="40"/>
        <v>Shipped</v>
      </c>
      <c r="I359" s="18">
        <f t="shared" si="41"/>
        <v>777</v>
      </c>
    </row>
    <row r="360" spans="2:9" x14ac:dyDescent="0.25">
      <c r="B360" s="16">
        <v>10211</v>
      </c>
      <c r="C360" s="17">
        <f t="shared" si="35"/>
        <v>37993</v>
      </c>
      <c r="D360" s="16" t="str">
        <f t="shared" si="36"/>
        <v>Auto Canal Petit</v>
      </c>
      <c r="E360" s="16" t="str">
        <f t="shared" si="37"/>
        <v>Paris</v>
      </c>
      <c r="F360" s="16" t="str">
        <f t="shared" si="38"/>
        <v>France</v>
      </c>
      <c r="G360" s="16" t="str">
        <f t="shared" si="39"/>
        <v>Motorcycles</v>
      </c>
      <c r="H360" s="16" t="str">
        <f t="shared" si="40"/>
        <v>Shipped</v>
      </c>
      <c r="I360" s="18">
        <f t="shared" si="41"/>
        <v>1338.12</v>
      </c>
    </row>
    <row r="361" spans="2:9" x14ac:dyDescent="0.25">
      <c r="B361" s="16">
        <v>10225</v>
      </c>
      <c r="C361" s="17">
        <f t="shared" si="35"/>
        <v>38019</v>
      </c>
      <c r="D361" s="16" t="str">
        <f t="shared" si="36"/>
        <v>Vida Sport, Ltd</v>
      </c>
      <c r="E361" s="16" t="str">
        <f t="shared" si="37"/>
        <v>Gensve</v>
      </c>
      <c r="F361" s="16" t="str">
        <f t="shared" si="38"/>
        <v>Switzerland</v>
      </c>
      <c r="G361" s="16" t="str">
        <f t="shared" si="39"/>
        <v>Classic Cars</v>
      </c>
      <c r="H361" s="16" t="str">
        <f t="shared" si="40"/>
        <v>Shipped</v>
      </c>
      <c r="I361" s="18">
        <f t="shared" si="41"/>
        <v>1205.04</v>
      </c>
    </row>
    <row r="362" spans="2:9" x14ac:dyDescent="0.25">
      <c r="B362" s="16">
        <v>10238</v>
      </c>
      <c r="C362" s="17">
        <f t="shared" si="35"/>
        <v>38081</v>
      </c>
      <c r="D362" s="16" t="str">
        <f t="shared" si="36"/>
        <v>Danish Wholesale Imports</v>
      </c>
      <c r="E362" s="16" t="str">
        <f t="shared" si="37"/>
        <v>Kobenhavn</v>
      </c>
      <c r="F362" s="16" t="str">
        <f t="shared" si="38"/>
        <v>Denmark</v>
      </c>
      <c r="G362" s="16" t="str">
        <f t="shared" si="39"/>
        <v>Classic Cars</v>
      </c>
      <c r="H362" s="16" t="str">
        <f t="shared" si="40"/>
        <v>Shipped</v>
      </c>
      <c r="I362" s="18">
        <f t="shared" si="41"/>
        <v>1484.1999999999998</v>
      </c>
    </row>
    <row r="363" spans="2:9" x14ac:dyDescent="0.25">
      <c r="B363" s="16">
        <v>10253</v>
      </c>
      <c r="C363" s="17">
        <f t="shared" si="35"/>
        <v>38144</v>
      </c>
      <c r="D363" s="16" t="str">
        <f t="shared" si="36"/>
        <v>UK Collectables, Ltd.</v>
      </c>
      <c r="E363" s="16" t="str">
        <f t="shared" si="37"/>
        <v>Liverpool</v>
      </c>
      <c r="F363" s="16" t="str">
        <f t="shared" si="38"/>
        <v>UK</v>
      </c>
      <c r="G363" s="16" t="str">
        <f t="shared" si="39"/>
        <v>Classic Cars</v>
      </c>
      <c r="H363" s="16" t="str">
        <f t="shared" si="40"/>
        <v>Cancelled</v>
      </c>
      <c r="I363" s="18">
        <f t="shared" si="41"/>
        <v>1263.8399999999999</v>
      </c>
    </row>
    <row r="364" spans="2:9" x14ac:dyDescent="0.25">
      <c r="B364" s="16">
        <v>10266</v>
      </c>
      <c r="C364" s="17">
        <f t="shared" si="35"/>
        <v>38175</v>
      </c>
      <c r="D364" s="16" t="str">
        <f t="shared" si="36"/>
        <v>L'ordine Souveniers</v>
      </c>
      <c r="E364" s="16" t="str">
        <f t="shared" si="37"/>
        <v>Reggio Emilia</v>
      </c>
      <c r="F364" s="16" t="str">
        <f t="shared" si="38"/>
        <v>Italy</v>
      </c>
      <c r="G364" s="16" t="str">
        <f t="shared" si="39"/>
        <v>Classic Cars</v>
      </c>
      <c r="H364" s="16" t="str">
        <f t="shared" si="40"/>
        <v>Shipped</v>
      </c>
      <c r="I364" s="18">
        <f t="shared" si="41"/>
        <v>1352.3999999999999</v>
      </c>
    </row>
    <row r="365" spans="2:9" x14ac:dyDescent="0.25">
      <c r="B365" s="16">
        <v>10276</v>
      </c>
      <c r="C365" s="17">
        <f t="shared" si="35"/>
        <v>38207</v>
      </c>
      <c r="D365" s="16" t="str">
        <f t="shared" si="36"/>
        <v>Online Mini Collectables</v>
      </c>
      <c r="E365" s="16" t="str">
        <f t="shared" si="37"/>
        <v>Brickhaven</v>
      </c>
      <c r="F365" s="16" t="str">
        <f t="shared" si="38"/>
        <v>USA</v>
      </c>
      <c r="G365" s="16" t="str">
        <f t="shared" si="39"/>
        <v>Motorcycles</v>
      </c>
      <c r="H365" s="16" t="str">
        <f t="shared" si="40"/>
        <v>Shipped</v>
      </c>
      <c r="I365" s="18">
        <f t="shared" si="41"/>
        <v>988.47</v>
      </c>
    </row>
    <row r="366" spans="2:9" x14ac:dyDescent="0.25">
      <c r="B366" s="16">
        <v>10287</v>
      </c>
      <c r="C366" s="17">
        <f t="shared" si="35"/>
        <v>38207</v>
      </c>
      <c r="D366" s="16" t="str">
        <f t="shared" si="36"/>
        <v>Vida Sport, Ltd</v>
      </c>
      <c r="E366" s="16" t="str">
        <f t="shared" si="37"/>
        <v>Gensve</v>
      </c>
      <c r="F366" s="16" t="str">
        <f t="shared" si="38"/>
        <v>Switzerland</v>
      </c>
      <c r="G366" s="16" t="str">
        <f t="shared" si="39"/>
        <v>Classic Cars</v>
      </c>
      <c r="H366" s="16" t="str">
        <f t="shared" si="40"/>
        <v>Shipped</v>
      </c>
      <c r="I366" s="18">
        <f t="shared" si="41"/>
        <v>1359.4</v>
      </c>
    </row>
    <row r="367" spans="2:9" x14ac:dyDescent="0.25">
      <c r="B367" s="16">
        <v>10300</v>
      </c>
      <c r="C367" s="17">
        <f t="shared" si="35"/>
        <v>37904</v>
      </c>
      <c r="D367" s="16" t="str">
        <f t="shared" si="36"/>
        <v>Blauer See Auto, Co.</v>
      </c>
      <c r="E367" s="16" t="str">
        <f t="shared" si="37"/>
        <v>Frankfurt</v>
      </c>
      <c r="F367" s="16" t="str">
        <f t="shared" si="38"/>
        <v>Germany</v>
      </c>
      <c r="G367" s="16" t="str">
        <f t="shared" si="39"/>
        <v>Classic Cars</v>
      </c>
      <c r="H367" s="16" t="str">
        <f t="shared" si="40"/>
        <v>Shipped</v>
      </c>
      <c r="I367" s="18">
        <f t="shared" si="41"/>
        <v>1685.42</v>
      </c>
    </row>
    <row r="368" spans="2:9" x14ac:dyDescent="0.25">
      <c r="B368" s="16">
        <v>10310</v>
      </c>
      <c r="C368" s="17">
        <f t="shared" si="35"/>
        <v>38270</v>
      </c>
      <c r="D368" s="16" t="str">
        <f t="shared" si="36"/>
        <v>Toms Spezialitten, Ltd</v>
      </c>
      <c r="E368" s="16" t="str">
        <f t="shared" si="37"/>
        <v>Koln</v>
      </c>
      <c r="F368" s="16" t="str">
        <f t="shared" si="38"/>
        <v>Germany</v>
      </c>
      <c r="G368" s="16" t="str">
        <f t="shared" si="39"/>
        <v>Classic Cars</v>
      </c>
      <c r="H368" s="16" t="str">
        <f t="shared" si="40"/>
        <v>Shipped</v>
      </c>
      <c r="I368" s="18">
        <f t="shared" si="41"/>
        <v>1383.03</v>
      </c>
    </row>
    <row r="369" spans="2:9" x14ac:dyDescent="0.25">
      <c r="B369" s="16">
        <v>10320</v>
      </c>
      <c r="C369" s="17">
        <f t="shared" si="35"/>
        <v>38302</v>
      </c>
      <c r="D369" s="16" t="str">
        <f t="shared" si="36"/>
        <v>Volvo Model Replicas, Co</v>
      </c>
      <c r="E369" s="16" t="str">
        <f t="shared" si="37"/>
        <v>Lule</v>
      </c>
      <c r="F369" s="16" t="str">
        <f t="shared" si="38"/>
        <v>Sweden</v>
      </c>
      <c r="G369" s="16" t="str">
        <f t="shared" si="39"/>
        <v>Classic Cars</v>
      </c>
      <c r="H369" s="16" t="str">
        <f t="shared" si="40"/>
        <v>Shipped</v>
      </c>
      <c r="I369" s="18">
        <f t="shared" si="41"/>
        <v>1591.98</v>
      </c>
    </row>
    <row r="370" spans="2:9" x14ac:dyDescent="0.25">
      <c r="B370" s="16">
        <v>10329</v>
      </c>
      <c r="C370" s="17">
        <f t="shared" si="35"/>
        <v>38302</v>
      </c>
      <c r="D370" s="16" t="str">
        <f t="shared" si="36"/>
        <v>Land of Toys Inc.</v>
      </c>
      <c r="E370" s="16" t="str">
        <f t="shared" si="37"/>
        <v>NYC</v>
      </c>
      <c r="F370" s="16" t="str">
        <f t="shared" si="38"/>
        <v>USA</v>
      </c>
      <c r="G370" s="16" t="str">
        <f t="shared" si="39"/>
        <v>Motorcycles</v>
      </c>
      <c r="H370" s="16" t="str">
        <f t="shared" si="40"/>
        <v>Shipped</v>
      </c>
      <c r="I370" s="18">
        <f t="shared" si="41"/>
        <v>2000</v>
      </c>
    </row>
    <row r="371" spans="2:9" x14ac:dyDescent="0.25">
      <c r="B371" s="16">
        <v>10341</v>
      </c>
      <c r="C371" s="17">
        <f t="shared" si="35"/>
        <v>38302</v>
      </c>
      <c r="D371" s="16" t="str">
        <f t="shared" si="36"/>
        <v>Salzburg Collectables</v>
      </c>
      <c r="E371" s="16" t="str">
        <f t="shared" si="37"/>
        <v>Salzburg</v>
      </c>
      <c r="F371" s="16" t="str">
        <f t="shared" si="38"/>
        <v>Austria</v>
      </c>
      <c r="G371" s="16" t="str">
        <f t="shared" si="39"/>
        <v>Motorcycles</v>
      </c>
      <c r="H371" s="16" t="str">
        <f t="shared" si="40"/>
        <v>Shipped</v>
      </c>
      <c r="I371" s="18">
        <f t="shared" si="41"/>
        <v>2201.62</v>
      </c>
    </row>
    <row r="372" spans="2:9" x14ac:dyDescent="0.25">
      <c r="B372" s="16">
        <v>10363</v>
      </c>
      <c r="C372" s="17">
        <f t="shared" si="35"/>
        <v>38353</v>
      </c>
      <c r="D372" s="16" t="str">
        <f t="shared" si="36"/>
        <v>Suominen Souveniers</v>
      </c>
      <c r="E372" s="16" t="str">
        <f t="shared" si="37"/>
        <v>Espoo</v>
      </c>
      <c r="F372" s="16" t="str">
        <f t="shared" si="38"/>
        <v>Finland</v>
      </c>
      <c r="G372" s="16" t="str">
        <f t="shared" si="39"/>
        <v>Classic Cars</v>
      </c>
      <c r="H372" s="16" t="str">
        <f t="shared" si="40"/>
        <v>Shipped</v>
      </c>
      <c r="I372" s="18">
        <f t="shared" si="41"/>
        <v>1629.04</v>
      </c>
    </row>
    <row r="373" spans="2:9" x14ac:dyDescent="0.25">
      <c r="B373" s="16">
        <v>10377</v>
      </c>
      <c r="C373" s="17">
        <f t="shared" si="35"/>
        <v>38385</v>
      </c>
      <c r="D373" s="16" t="str">
        <f t="shared" si="36"/>
        <v>Toys of Finland, Co.</v>
      </c>
      <c r="E373" s="16" t="str">
        <f t="shared" si="37"/>
        <v>Helsinki</v>
      </c>
      <c r="F373" s="16" t="str">
        <f t="shared" si="38"/>
        <v>Finland</v>
      </c>
      <c r="G373" s="16" t="str">
        <f t="shared" si="39"/>
        <v>Classic Cars</v>
      </c>
      <c r="H373" s="16" t="str">
        <f t="shared" si="40"/>
        <v>Shipped</v>
      </c>
      <c r="I373" s="18">
        <f t="shared" si="41"/>
        <v>1627.92</v>
      </c>
    </row>
    <row r="374" spans="2:9" x14ac:dyDescent="0.25">
      <c r="B374" s="16">
        <v>10389</v>
      </c>
      <c r="C374" s="17">
        <f t="shared" si="35"/>
        <v>38414</v>
      </c>
      <c r="D374" s="16" t="str">
        <f t="shared" si="36"/>
        <v>Scandinavian Gift Ideas</v>
      </c>
      <c r="E374" s="16" t="str">
        <f t="shared" si="37"/>
        <v>Boras</v>
      </c>
      <c r="F374" s="16" t="str">
        <f t="shared" si="38"/>
        <v>Sweden</v>
      </c>
      <c r="G374" s="16" t="str">
        <f t="shared" si="39"/>
        <v>Classic Cars</v>
      </c>
      <c r="H374" s="16" t="str">
        <f t="shared" si="40"/>
        <v>Shipped</v>
      </c>
      <c r="I374" s="18">
        <f t="shared" si="41"/>
        <v>1809.5</v>
      </c>
    </row>
    <row r="375" spans="2:9" x14ac:dyDescent="0.25">
      <c r="B375" s="16">
        <v>10419</v>
      </c>
      <c r="C375" s="17">
        <f t="shared" si="35"/>
        <v>38477</v>
      </c>
      <c r="D375" s="16" t="str">
        <f t="shared" si="36"/>
        <v>Salzburg Collectables</v>
      </c>
      <c r="E375" s="16" t="str">
        <f t="shared" si="37"/>
        <v>Salzburg</v>
      </c>
      <c r="F375" s="16" t="str">
        <f t="shared" si="38"/>
        <v>Austria</v>
      </c>
      <c r="G375" s="16" t="str">
        <f t="shared" si="39"/>
        <v>Classic Cars</v>
      </c>
      <c r="H375" s="16" t="str">
        <f t="shared" si="40"/>
        <v>Shipped</v>
      </c>
      <c r="I375" s="18">
        <f t="shared" si="41"/>
        <v>640.05000000000007</v>
      </c>
    </row>
    <row r="376" spans="2:9" x14ac:dyDescent="0.25">
      <c r="B376" s="16">
        <v>10104</v>
      </c>
      <c r="C376" s="17">
        <f t="shared" si="35"/>
        <v>37622</v>
      </c>
      <c r="D376" s="16" t="str">
        <f t="shared" si="36"/>
        <v>Euro Shopping Channel</v>
      </c>
      <c r="E376" s="16" t="str">
        <f t="shared" si="37"/>
        <v>Madrid</v>
      </c>
      <c r="F376" s="16" t="str">
        <f t="shared" si="38"/>
        <v>Spain</v>
      </c>
      <c r="G376" s="16" t="str">
        <f t="shared" si="39"/>
        <v>Trucks and Buses</v>
      </c>
      <c r="H376" s="16" t="str">
        <f t="shared" si="40"/>
        <v>Shipped</v>
      </c>
      <c r="I376" s="18">
        <f t="shared" si="41"/>
        <v>1666.6999999999998</v>
      </c>
    </row>
    <row r="377" spans="2:9" x14ac:dyDescent="0.25">
      <c r="B377" s="16">
        <v>10115</v>
      </c>
      <c r="C377" s="17">
        <f t="shared" si="35"/>
        <v>37712</v>
      </c>
      <c r="D377" s="16" t="str">
        <f t="shared" si="36"/>
        <v>Classic Legends Inc.</v>
      </c>
      <c r="E377" s="16" t="str">
        <f t="shared" si="37"/>
        <v>NYC</v>
      </c>
      <c r="F377" s="16" t="str">
        <f t="shared" si="38"/>
        <v>USA</v>
      </c>
      <c r="G377" s="16" t="str">
        <f t="shared" si="39"/>
        <v>Trucks and Buses</v>
      </c>
      <c r="H377" s="16" t="str">
        <f t="shared" si="40"/>
        <v>Shipped</v>
      </c>
      <c r="I377" s="18">
        <f t="shared" si="41"/>
        <v>2700</v>
      </c>
    </row>
    <row r="378" spans="2:9" x14ac:dyDescent="0.25">
      <c r="B378" s="16">
        <v>10127</v>
      </c>
      <c r="C378" s="17">
        <f t="shared" si="35"/>
        <v>37773</v>
      </c>
      <c r="D378" s="16" t="str">
        <f t="shared" si="36"/>
        <v>Muscle Machine Inc</v>
      </c>
      <c r="E378" s="16" t="str">
        <f t="shared" si="37"/>
        <v>NYC</v>
      </c>
      <c r="F378" s="16" t="str">
        <f t="shared" si="38"/>
        <v>USA</v>
      </c>
      <c r="G378" s="16" t="str">
        <f t="shared" si="39"/>
        <v>Classic Cars</v>
      </c>
      <c r="H378" s="16" t="str">
        <f t="shared" si="40"/>
        <v>Shipped</v>
      </c>
      <c r="I378" s="18">
        <f t="shared" si="41"/>
        <v>1213.8</v>
      </c>
    </row>
    <row r="379" spans="2:9" x14ac:dyDescent="0.25">
      <c r="B379" s="16">
        <v>10141</v>
      </c>
      <c r="C379" s="17">
        <f t="shared" si="35"/>
        <v>37841</v>
      </c>
      <c r="D379" s="16" t="str">
        <f t="shared" si="36"/>
        <v>Suominen Souveniers</v>
      </c>
      <c r="E379" s="16" t="str">
        <f t="shared" si="37"/>
        <v>Espoo</v>
      </c>
      <c r="F379" s="16" t="str">
        <f t="shared" si="38"/>
        <v>Finland</v>
      </c>
      <c r="G379" s="16" t="str">
        <f t="shared" si="39"/>
        <v>Trucks and Buses</v>
      </c>
      <c r="H379" s="16" t="str">
        <f t="shared" si="40"/>
        <v>Shipped</v>
      </c>
      <c r="I379" s="18">
        <f t="shared" si="41"/>
        <v>2100</v>
      </c>
    </row>
    <row r="380" spans="2:9" x14ac:dyDescent="0.25">
      <c r="B380" s="16">
        <v>10151</v>
      </c>
      <c r="C380" s="17">
        <f t="shared" si="35"/>
        <v>37873</v>
      </c>
      <c r="D380" s="16" t="str">
        <f t="shared" si="36"/>
        <v>Oulu Toy Supplies, Inc.</v>
      </c>
      <c r="E380" s="16" t="str">
        <f t="shared" si="37"/>
        <v>Oulu</v>
      </c>
      <c r="F380" s="16" t="str">
        <f t="shared" si="38"/>
        <v>Finland</v>
      </c>
      <c r="G380" s="16" t="str">
        <f t="shared" si="39"/>
        <v>Classic Cars</v>
      </c>
      <c r="H380" s="16" t="str">
        <f t="shared" si="40"/>
        <v>Shipped</v>
      </c>
      <c r="I380" s="18">
        <f t="shared" si="41"/>
        <v>1209.3000000000002</v>
      </c>
    </row>
    <row r="381" spans="2:9" x14ac:dyDescent="0.25">
      <c r="B381" s="16">
        <v>10165</v>
      </c>
      <c r="C381" s="17">
        <f t="shared" si="35"/>
        <v>37904</v>
      </c>
      <c r="D381" s="16" t="str">
        <f t="shared" si="36"/>
        <v>Dragon Souveniers, Ltd.</v>
      </c>
      <c r="E381" s="16" t="str">
        <f t="shared" si="37"/>
        <v>Singapore</v>
      </c>
      <c r="F381" s="16" t="str">
        <f t="shared" si="38"/>
        <v>Singapore</v>
      </c>
      <c r="G381" s="16" t="str">
        <f t="shared" si="39"/>
        <v>Classic Cars</v>
      </c>
      <c r="H381" s="16" t="str">
        <f t="shared" si="40"/>
        <v>Shipped</v>
      </c>
      <c r="I381" s="18">
        <f t="shared" si="41"/>
        <v>859.14</v>
      </c>
    </row>
    <row r="382" spans="2:9" x14ac:dyDescent="0.25">
      <c r="B382" s="16">
        <v>10175</v>
      </c>
      <c r="C382" s="17">
        <f t="shared" si="35"/>
        <v>37936</v>
      </c>
      <c r="D382" s="16" t="str">
        <f t="shared" si="36"/>
        <v>Stylish Desk Decors, Co.</v>
      </c>
      <c r="E382" s="16" t="str">
        <f t="shared" si="37"/>
        <v>London</v>
      </c>
      <c r="F382" s="16" t="str">
        <f t="shared" si="38"/>
        <v>UK</v>
      </c>
      <c r="G382" s="16" t="str">
        <f t="shared" si="39"/>
        <v>Classic Cars</v>
      </c>
      <c r="H382" s="16" t="str">
        <f t="shared" si="40"/>
        <v>Shipped</v>
      </c>
      <c r="I382" s="18">
        <f t="shared" si="41"/>
        <v>1151.44</v>
      </c>
    </row>
    <row r="383" spans="2:9" x14ac:dyDescent="0.25">
      <c r="B383" s="16">
        <v>10184</v>
      </c>
      <c r="C383" s="17">
        <f t="shared" si="35"/>
        <v>37936</v>
      </c>
      <c r="D383" s="16" t="str">
        <f t="shared" si="36"/>
        <v>Iberia Gift Imports, Corp.</v>
      </c>
      <c r="E383" s="16" t="str">
        <f t="shared" si="37"/>
        <v>Sevilla</v>
      </c>
      <c r="F383" s="16" t="str">
        <f t="shared" si="38"/>
        <v>Spain</v>
      </c>
      <c r="G383" s="16" t="str">
        <f t="shared" si="39"/>
        <v>Classic Cars</v>
      </c>
      <c r="H383" s="16" t="str">
        <f t="shared" si="40"/>
        <v>Shipped</v>
      </c>
      <c r="I383" s="18">
        <f t="shared" si="41"/>
        <v>1336.44</v>
      </c>
    </row>
    <row r="384" spans="2:9" x14ac:dyDescent="0.25">
      <c r="B384" s="16">
        <v>10195</v>
      </c>
      <c r="C384" s="17">
        <f t="shared" si="35"/>
        <v>37936</v>
      </c>
      <c r="D384" s="16" t="str">
        <f t="shared" si="36"/>
        <v>Mini Classics</v>
      </c>
      <c r="E384" s="16" t="str">
        <f t="shared" si="37"/>
        <v>White Plains</v>
      </c>
      <c r="F384" s="16" t="str">
        <f t="shared" si="38"/>
        <v>USA</v>
      </c>
      <c r="G384" s="16" t="str">
        <f t="shared" si="39"/>
        <v>Classic Cars</v>
      </c>
      <c r="H384" s="16" t="str">
        <f t="shared" si="40"/>
        <v>Shipped</v>
      </c>
      <c r="I384" s="18">
        <f t="shared" si="41"/>
        <v>905.28</v>
      </c>
    </row>
    <row r="385" spans="2:9" x14ac:dyDescent="0.25">
      <c r="B385" s="16">
        <v>10207</v>
      </c>
      <c r="C385" s="17">
        <f t="shared" si="35"/>
        <v>37957</v>
      </c>
      <c r="D385" s="16" t="str">
        <f t="shared" si="36"/>
        <v>Diecast Collectables</v>
      </c>
      <c r="E385" s="16" t="str">
        <f t="shared" si="37"/>
        <v>Boston</v>
      </c>
      <c r="F385" s="16" t="str">
        <f t="shared" si="38"/>
        <v>USA</v>
      </c>
      <c r="G385" s="16" t="str">
        <f t="shared" si="39"/>
        <v>Classic Cars</v>
      </c>
      <c r="H385" s="16" t="str">
        <f t="shared" si="40"/>
        <v>Shipped</v>
      </c>
      <c r="I385" s="18">
        <f t="shared" si="41"/>
        <v>1247.3999999999999</v>
      </c>
    </row>
    <row r="386" spans="2:9" x14ac:dyDescent="0.25">
      <c r="B386" s="16">
        <v>10219</v>
      </c>
      <c r="C386" s="17">
        <f t="shared" si="35"/>
        <v>38019</v>
      </c>
      <c r="D386" s="16" t="str">
        <f t="shared" si="36"/>
        <v>Signal Collectibles Ltd.</v>
      </c>
      <c r="E386" s="16" t="str">
        <f t="shared" si="37"/>
        <v>Brisbane</v>
      </c>
      <c r="F386" s="16" t="str">
        <f t="shared" si="38"/>
        <v>USA</v>
      </c>
      <c r="G386" s="16" t="str">
        <f t="shared" si="39"/>
        <v>Classic Cars</v>
      </c>
      <c r="H386" s="16" t="str">
        <f t="shared" si="40"/>
        <v>Shipped</v>
      </c>
      <c r="I386" s="18">
        <f t="shared" si="41"/>
        <v>846.51</v>
      </c>
    </row>
    <row r="387" spans="2:9" x14ac:dyDescent="0.25">
      <c r="B387" s="16">
        <v>10229</v>
      </c>
      <c r="C387" s="17">
        <f t="shared" si="35"/>
        <v>38049</v>
      </c>
      <c r="D387" s="16" t="str">
        <f t="shared" si="36"/>
        <v>Mini Gifts Distributors Ltd.</v>
      </c>
      <c r="E387" s="16" t="str">
        <f t="shared" si="37"/>
        <v>San Rafael</v>
      </c>
      <c r="F387" s="16" t="str">
        <f t="shared" si="38"/>
        <v>USA</v>
      </c>
      <c r="G387" s="16" t="str">
        <f t="shared" si="39"/>
        <v>Classic Cars</v>
      </c>
      <c r="H387" s="16" t="str">
        <f t="shared" si="40"/>
        <v>Shipped</v>
      </c>
      <c r="I387" s="18">
        <f t="shared" si="41"/>
        <v>1085.0400000000002</v>
      </c>
    </row>
    <row r="388" spans="2:9" x14ac:dyDescent="0.25">
      <c r="B388" s="16">
        <v>10246</v>
      </c>
      <c r="C388" s="17">
        <f t="shared" si="35"/>
        <v>38112</v>
      </c>
      <c r="D388" s="16" t="str">
        <f t="shared" si="36"/>
        <v>Euro Shopping Channel</v>
      </c>
      <c r="E388" s="16" t="str">
        <f t="shared" si="37"/>
        <v>Madrid</v>
      </c>
      <c r="F388" s="16" t="str">
        <f t="shared" si="38"/>
        <v>Spain</v>
      </c>
      <c r="G388" s="16" t="str">
        <f t="shared" si="39"/>
        <v>Trucks and Buses</v>
      </c>
      <c r="H388" s="16" t="str">
        <f t="shared" si="40"/>
        <v>Shipped</v>
      </c>
      <c r="I388" s="18">
        <f t="shared" si="41"/>
        <v>1704.5</v>
      </c>
    </row>
    <row r="389" spans="2:9" x14ac:dyDescent="0.25">
      <c r="B389" s="16">
        <v>10259</v>
      </c>
      <c r="C389" s="17">
        <f t="shared" si="35"/>
        <v>38144</v>
      </c>
      <c r="D389" s="16" t="str">
        <f t="shared" si="36"/>
        <v>Handji Gifts&amp; Co</v>
      </c>
      <c r="E389" s="16" t="str">
        <f t="shared" si="37"/>
        <v>Singapore</v>
      </c>
      <c r="F389" s="16" t="str">
        <f t="shared" si="38"/>
        <v>Singapore</v>
      </c>
      <c r="G389" s="16" t="str">
        <f t="shared" si="39"/>
        <v>Classic Cars</v>
      </c>
      <c r="H389" s="16" t="str">
        <f t="shared" si="40"/>
        <v>Shipped</v>
      </c>
      <c r="I389" s="18">
        <f t="shared" si="41"/>
        <v>1030.44</v>
      </c>
    </row>
    <row r="390" spans="2:9" x14ac:dyDescent="0.25">
      <c r="B390" s="16">
        <v>10271</v>
      </c>
      <c r="C390" s="17">
        <f t="shared" si="35"/>
        <v>38175</v>
      </c>
      <c r="D390" s="16" t="str">
        <f t="shared" si="36"/>
        <v>Mini Gifts Distributors Ltd.</v>
      </c>
      <c r="E390" s="16" t="str">
        <f t="shared" si="37"/>
        <v>San Rafael</v>
      </c>
      <c r="F390" s="16" t="str">
        <f t="shared" si="38"/>
        <v>USA</v>
      </c>
      <c r="G390" s="16" t="str">
        <f t="shared" si="39"/>
        <v>Classic Cars</v>
      </c>
      <c r="H390" s="16" t="str">
        <f t="shared" si="40"/>
        <v>Shipped</v>
      </c>
      <c r="I390" s="18">
        <f t="shared" si="41"/>
        <v>1585.36</v>
      </c>
    </row>
    <row r="391" spans="2:9" x14ac:dyDescent="0.25">
      <c r="B391" s="16">
        <v>10281</v>
      </c>
      <c r="C391" s="17">
        <f t="shared" si="35"/>
        <v>38207</v>
      </c>
      <c r="D391" s="16" t="str">
        <f t="shared" si="36"/>
        <v>Diecast Classics Inc.</v>
      </c>
      <c r="E391" s="16" t="str">
        <f t="shared" si="37"/>
        <v>Allentown</v>
      </c>
      <c r="F391" s="16" t="str">
        <f t="shared" si="38"/>
        <v>USA</v>
      </c>
      <c r="G391" s="16" t="str">
        <f t="shared" si="39"/>
        <v>Classic Cars</v>
      </c>
      <c r="H391" s="16" t="str">
        <f t="shared" si="40"/>
        <v>Shipped</v>
      </c>
      <c r="I391" s="18">
        <f t="shared" si="41"/>
        <v>813.19999999999993</v>
      </c>
    </row>
    <row r="392" spans="2:9" x14ac:dyDescent="0.25">
      <c r="B392" s="16">
        <v>10292</v>
      </c>
      <c r="C392" s="17">
        <f t="shared" si="35"/>
        <v>38239</v>
      </c>
      <c r="D392" s="16" t="str">
        <f t="shared" si="36"/>
        <v>Land of Toys Inc.</v>
      </c>
      <c r="E392" s="16" t="str">
        <f t="shared" si="37"/>
        <v>NYC</v>
      </c>
      <c r="F392" s="16" t="str">
        <f t="shared" si="38"/>
        <v>USA</v>
      </c>
      <c r="G392" s="16" t="str">
        <f t="shared" si="39"/>
        <v>Classic Cars</v>
      </c>
      <c r="H392" s="16" t="str">
        <f t="shared" si="40"/>
        <v>Shipped</v>
      </c>
      <c r="I392" s="18">
        <f t="shared" si="41"/>
        <v>1172.3399999999999</v>
      </c>
    </row>
    <row r="393" spans="2:9" x14ac:dyDescent="0.25">
      <c r="B393" s="16">
        <v>10305</v>
      </c>
      <c r="C393" s="17">
        <f t="shared" ref="C393:C456" si="42">VLOOKUP(B393,SaleData,6,0)</f>
        <v>38270</v>
      </c>
      <c r="D393" s="16" t="str">
        <f t="shared" ref="D393:D456" si="43">VLOOKUP(B393,SaleData,14,0)</f>
        <v>Marta's Replicas Co.</v>
      </c>
      <c r="E393" s="16" t="str">
        <f t="shared" ref="E393:E456" si="44">VLOOKUP(B393,SaleData,17,0)</f>
        <v>Cambridge</v>
      </c>
      <c r="F393" s="16" t="str">
        <f t="shared" ref="F393:F456" si="45">VLOOKUP(B393,SaleData,19,0)</f>
        <v>USA</v>
      </c>
      <c r="G393" s="16" t="str">
        <f t="shared" ref="G393:G456" si="46">VLOOKUP(B393,SaleData,11,0)</f>
        <v>Classic Cars</v>
      </c>
      <c r="H393" s="16" t="str">
        <f t="shared" ref="H393:H456" si="47">VLOOKUP(B393,SaleData,7,0)</f>
        <v>Shipped</v>
      </c>
      <c r="I393" s="18">
        <f t="shared" ref="I393:I456" si="48">VLOOKUP(B393,SaleData,5,0)</f>
        <v>1510.56</v>
      </c>
    </row>
    <row r="394" spans="2:9" x14ac:dyDescent="0.25">
      <c r="B394" s="16">
        <v>10314</v>
      </c>
      <c r="C394" s="17">
        <f t="shared" si="42"/>
        <v>38270</v>
      </c>
      <c r="D394" s="16" t="str">
        <f t="shared" si="43"/>
        <v>Heintze Collectables</v>
      </c>
      <c r="E394" s="16" t="str">
        <f t="shared" si="44"/>
        <v>Aaarhus</v>
      </c>
      <c r="F394" s="16" t="str">
        <f t="shared" si="45"/>
        <v>Denmark</v>
      </c>
      <c r="G394" s="16" t="str">
        <f t="shared" si="46"/>
        <v>Classic Cars</v>
      </c>
      <c r="H394" s="16" t="str">
        <f t="shared" si="47"/>
        <v>Shipped</v>
      </c>
      <c r="I394" s="18">
        <f t="shared" si="48"/>
        <v>1448.0700000000002</v>
      </c>
    </row>
    <row r="395" spans="2:9" x14ac:dyDescent="0.25">
      <c r="B395" s="16">
        <v>10324</v>
      </c>
      <c r="C395" s="17">
        <f t="shared" si="42"/>
        <v>38302</v>
      </c>
      <c r="D395" s="16" t="str">
        <f t="shared" si="43"/>
        <v>Vitachrome Inc.</v>
      </c>
      <c r="E395" s="16" t="str">
        <f t="shared" si="44"/>
        <v>NYC</v>
      </c>
      <c r="F395" s="16" t="str">
        <f t="shared" si="45"/>
        <v>USA</v>
      </c>
      <c r="G395" s="16" t="str">
        <f t="shared" si="46"/>
        <v>Trucks and Buses</v>
      </c>
      <c r="H395" s="16" t="str">
        <f t="shared" si="47"/>
        <v>Shipped</v>
      </c>
      <c r="I395" s="18">
        <f t="shared" si="48"/>
        <v>1236.8399999999999</v>
      </c>
    </row>
    <row r="396" spans="2:9" x14ac:dyDescent="0.25">
      <c r="B396" s="16">
        <v>10336</v>
      </c>
      <c r="C396" s="17">
        <f t="shared" si="42"/>
        <v>38302</v>
      </c>
      <c r="D396" s="16" t="str">
        <f t="shared" si="43"/>
        <v>La Corne D'abondance, Co.</v>
      </c>
      <c r="E396" s="16" t="str">
        <f t="shared" si="44"/>
        <v>Paris</v>
      </c>
      <c r="F396" s="16" t="str">
        <f t="shared" si="45"/>
        <v>France</v>
      </c>
      <c r="G396" s="16" t="str">
        <f t="shared" si="46"/>
        <v>Classic Cars</v>
      </c>
      <c r="H396" s="16" t="str">
        <f t="shared" si="47"/>
        <v>Shipped</v>
      </c>
      <c r="I396" s="18">
        <f t="shared" si="48"/>
        <v>1888.26</v>
      </c>
    </row>
    <row r="397" spans="2:9" x14ac:dyDescent="0.25">
      <c r="B397" s="16">
        <v>10349</v>
      </c>
      <c r="C397" s="17">
        <f t="shared" si="42"/>
        <v>38333</v>
      </c>
      <c r="D397" s="16" t="str">
        <f t="shared" si="43"/>
        <v>Muscle Machine Inc</v>
      </c>
      <c r="E397" s="16" t="str">
        <f t="shared" si="44"/>
        <v>NYC</v>
      </c>
      <c r="F397" s="16" t="str">
        <f t="shared" si="45"/>
        <v>USA</v>
      </c>
      <c r="G397" s="16" t="str">
        <f t="shared" si="46"/>
        <v>Classic Cars</v>
      </c>
      <c r="H397" s="16" t="str">
        <f t="shared" si="47"/>
        <v>Shipped</v>
      </c>
      <c r="I397" s="18">
        <f t="shared" si="48"/>
        <v>1336.68</v>
      </c>
    </row>
    <row r="398" spans="2:9" x14ac:dyDescent="0.25">
      <c r="B398" s="16">
        <v>10358</v>
      </c>
      <c r="C398" s="17">
        <f t="shared" si="42"/>
        <v>38333</v>
      </c>
      <c r="D398" s="16" t="str">
        <f t="shared" si="43"/>
        <v>Euro Shopping Channel</v>
      </c>
      <c r="E398" s="16" t="str">
        <f t="shared" si="44"/>
        <v>Madrid</v>
      </c>
      <c r="F398" s="16" t="str">
        <f t="shared" si="45"/>
        <v>Spain</v>
      </c>
      <c r="G398" s="16" t="str">
        <f t="shared" si="46"/>
        <v>Trucks and Buses</v>
      </c>
      <c r="H398" s="16" t="str">
        <f t="shared" si="47"/>
        <v>Shipped</v>
      </c>
      <c r="I398" s="18">
        <f t="shared" si="48"/>
        <v>728.40000000000009</v>
      </c>
    </row>
    <row r="399" spans="2:9" x14ac:dyDescent="0.25">
      <c r="B399" s="16">
        <v>10371</v>
      </c>
      <c r="C399" s="17">
        <f t="shared" si="42"/>
        <v>38353</v>
      </c>
      <c r="D399" s="16" t="str">
        <f t="shared" si="43"/>
        <v>Mini Gifts Distributors Ltd.</v>
      </c>
      <c r="E399" s="16" t="str">
        <f t="shared" si="44"/>
        <v>San Rafael</v>
      </c>
      <c r="F399" s="16" t="str">
        <f t="shared" si="45"/>
        <v>USA</v>
      </c>
      <c r="G399" s="16" t="str">
        <f t="shared" si="46"/>
        <v>Trucks and Buses</v>
      </c>
      <c r="H399" s="16" t="str">
        <f t="shared" si="47"/>
        <v>Shipped</v>
      </c>
      <c r="I399" s="18">
        <f t="shared" si="48"/>
        <v>1329.4</v>
      </c>
    </row>
    <row r="400" spans="2:9" x14ac:dyDescent="0.25">
      <c r="B400" s="16">
        <v>10382</v>
      </c>
      <c r="C400" s="17">
        <f t="shared" si="42"/>
        <v>38385</v>
      </c>
      <c r="D400" s="16" t="str">
        <f t="shared" si="43"/>
        <v>Mini Gifts Distributors Ltd.</v>
      </c>
      <c r="E400" s="16" t="str">
        <f t="shared" si="44"/>
        <v>San Rafael</v>
      </c>
      <c r="F400" s="16" t="str">
        <f t="shared" si="45"/>
        <v>USA</v>
      </c>
      <c r="G400" s="16" t="str">
        <f t="shared" si="46"/>
        <v>Classic Cars</v>
      </c>
      <c r="H400" s="16" t="str">
        <f t="shared" si="47"/>
        <v>Shipped</v>
      </c>
      <c r="I400" s="18">
        <f t="shared" si="48"/>
        <v>1864.5600000000002</v>
      </c>
    </row>
    <row r="401" spans="2:9" x14ac:dyDescent="0.25">
      <c r="B401" s="16">
        <v>10412</v>
      </c>
      <c r="C401" s="17">
        <f t="shared" si="42"/>
        <v>38477</v>
      </c>
      <c r="D401" s="16" t="str">
        <f t="shared" si="43"/>
        <v>Euro Shopping Channel</v>
      </c>
      <c r="E401" s="16" t="str">
        <f t="shared" si="44"/>
        <v>Madrid</v>
      </c>
      <c r="F401" s="16" t="str">
        <f t="shared" si="45"/>
        <v>Spain</v>
      </c>
      <c r="G401" s="16" t="str">
        <f t="shared" si="46"/>
        <v>Trucks and Buses</v>
      </c>
      <c r="H401" s="16" t="str">
        <f t="shared" si="47"/>
        <v>Shipped</v>
      </c>
      <c r="I401" s="18">
        <f t="shared" si="48"/>
        <v>925.30000000000007</v>
      </c>
    </row>
    <row r="402" spans="2:9" x14ac:dyDescent="0.25">
      <c r="B402" s="16">
        <v>10425</v>
      </c>
      <c r="C402" s="17">
        <f t="shared" si="42"/>
        <v>38477</v>
      </c>
      <c r="D402" s="16" t="str">
        <f t="shared" si="43"/>
        <v>La Rochelle Gifts</v>
      </c>
      <c r="E402" s="16" t="str">
        <f t="shared" si="44"/>
        <v>Nantes</v>
      </c>
      <c r="F402" s="16" t="str">
        <f t="shared" si="45"/>
        <v>France</v>
      </c>
      <c r="G402" s="16" t="str">
        <f t="shared" si="46"/>
        <v>Trucks and Buses</v>
      </c>
      <c r="H402" s="16" t="str">
        <f t="shared" si="47"/>
        <v>In Process</v>
      </c>
      <c r="I402" s="18">
        <f t="shared" si="48"/>
        <v>482.13</v>
      </c>
    </row>
    <row r="403" spans="2:9" x14ac:dyDescent="0.25">
      <c r="B403" s="16">
        <v>10108</v>
      </c>
      <c r="C403" s="17">
        <f t="shared" si="42"/>
        <v>37681</v>
      </c>
      <c r="D403" s="16" t="str">
        <f t="shared" si="43"/>
        <v>Cruz &amp; Sons Co.</v>
      </c>
      <c r="E403" s="16" t="str">
        <f t="shared" si="44"/>
        <v>Makati City</v>
      </c>
      <c r="F403" s="16" t="str">
        <f t="shared" si="45"/>
        <v>Philippines</v>
      </c>
      <c r="G403" s="16" t="str">
        <f t="shared" si="46"/>
        <v>Classic Cars</v>
      </c>
      <c r="H403" s="16" t="str">
        <f t="shared" si="47"/>
        <v>Shipped</v>
      </c>
      <c r="I403" s="18">
        <f t="shared" si="48"/>
        <v>3600</v>
      </c>
    </row>
    <row r="404" spans="2:9" x14ac:dyDescent="0.25">
      <c r="B404" s="16">
        <v>10122</v>
      </c>
      <c r="C404" s="17">
        <f t="shared" si="42"/>
        <v>37742</v>
      </c>
      <c r="D404" s="16" t="str">
        <f t="shared" si="43"/>
        <v>Marseille Mini Autos</v>
      </c>
      <c r="E404" s="16" t="str">
        <f t="shared" si="44"/>
        <v>Marseille</v>
      </c>
      <c r="F404" s="16" t="str">
        <f t="shared" si="45"/>
        <v>France</v>
      </c>
      <c r="G404" s="16" t="str">
        <f t="shared" si="46"/>
        <v>Classic Cars</v>
      </c>
      <c r="H404" s="16" t="str">
        <f t="shared" si="47"/>
        <v>Shipped</v>
      </c>
      <c r="I404" s="18">
        <f t="shared" si="48"/>
        <v>1207.44</v>
      </c>
    </row>
    <row r="405" spans="2:9" x14ac:dyDescent="0.25">
      <c r="B405" s="16">
        <v>10135</v>
      </c>
      <c r="C405" s="17">
        <f t="shared" si="42"/>
        <v>37819</v>
      </c>
      <c r="D405" s="16" t="str">
        <f t="shared" si="43"/>
        <v>Mini Gifts Distributors Ltd.</v>
      </c>
      <c r="E405" s="16" t="str">
        <f t="shared" si="44"/>
        <v>San Rafael</v>
      </c>
      <c r="F405" s="16" t="str">
        <f t="shared" si="45"/>
        <v>USA</v>
      </c>
      <c r="G405" s="16" t="str">
        <f t="shared" si="46"/>
        <v>Classic Cars</v>
      </c>
      <c r="H405" s="16" t="str">
        <f t="shared" si="47"/>
        <v>Shipped</v>
      </c>
      <c r="I405" s="18">
        <f t="shared" si="48"/>
        <v>717.4</v>
      </c>
    </row>
    <row r="406" spans="2:9" x14ac:dyDescent="0.25">
      <c r="B406" s="16">
        <v>10147</v>
      </c>
      <c r="C406" s="17">
        <f t="shared" si="42"/>
        <v>37873</v>
      </c>
      <c r="D406" s="16" t="str">
        <f t="shared" si="43"/>
        <v>Collectables For Less Inc.</v>
      </c>
      <c r="E406" s="16" t="str">
        <f t="shared" si="44"/>
        <v>Brickhaven</v>
      </c>
      <c r="F406" s="16" t="str">
        <f t="shared" si="45"/>
        <v>USA</v>
      </c>
      <c r="G406" s="16" t="str">
        <f t="shared" si="46"/>
        <v>Classic Cars</v>
      </c>
      <c r="H406" s="16" t="str">
        <f t="shared" si="47"/>
        <v>Shipped</v>
      </c>
      <c r="I406" s="18">
        <f t="shared" si="48"/>
        <v>1066.75</v>
      </c>
    </row>
    <row r="407" spans="2:9" x14ac:dyDescent="0.25">
      <c r="B407" s="16">
        <v>10160</v>
      </c>
      <c r="C407" s="17">
        <f t="shared" si="42"/>
        <v>37904</v>
      </c>
      <c r="D407" s="16" t="str">
        <f t="shared" si="43"/>
        <v>Men 'R' US Retailers, Ltd.</v>
      </c>
      <c r="E407" s="16" t="str">
        <f t="shared" si="44"/>
        <v>Los Angeles</v>
      </c>
      <c r="F407" s="16" t="str">
        <f t="shared" si="45"/>
        <v>USA</v>
      </c>
      <c r="G407" s="16" t="str">
        <f t="shared" si="46"/>
        <v>Classic Cars</v>
      </c>
      <c r="H407" s="16" t="str">
        <f t="shared" si="47"/>
        <v>Shipped</v>
      </c>
      <c r="I407" s="18">
        <f t="shared" si="48"/>
        <v>1554</v>
      </c>
    </row>
    <row r="408" spans="2:9" x14ac:dyDescent="0.25">
      <c r="B408" s="16">
        <v>10170</v>
      </c>
      <c r="C408" s="17">
        <f t="shared" si="42"/>
        <v>37936</v>
      </c>
      <c r="D408" s="16" t="str">
        <f t="shared" si="43"/>
        <v>Mini Auto Werke</v>
      </c>
      <c r="E408" s="16" t="str">
        <f t="shared" si="44"/>
        <v>Graz</v>
      </c>
      <c r="F408" s="16" t="str">
        <f t="shared" si="45"/>
        <v>Austria</v>
      </c>
      <c r="G408" s="16" t="str">
        <f t="shared" si="46"/>
        <v>Classic Cars</v>
      </c>
      <c r="H408" s="16" t="str">
        <f t="shared" si="47"/>
        <v>Shipped</v>
      </c>
      <c r="I408" s="18">
        <f t="shared" si="48"/>
        <v>1262.8</v>
      </c>
    </row>
    <row r="409" spans="2:9" x14ac:dyDescent="0.25">
      <c r="B409" s="16">
        <v>10181</v>
      </c>
      <c r="C409" s="17">
        <f t="shared" si="42"/>
        <v>37936</v>
      </c>
      <c r="D409" s="16" t="str">
        <f t="shared" si="43"/>
        <v>Herkku Gifts</v>
      </c>
      <c r="E409" s="16" t="str">
        <f t="shared" si="44"/>
        <v>Bergen</v>
      </c>
      <c r="F409" s="16" t="str">
        <f t="shared" si="45"/>
        <v>Norway</v>
      </c>
      <c r="G409" s="16" t="str">
        <f t="shared" si="46"/>
        <v>Classic Cars</v>
      </c>
      <c r="H409" s="16" t="str">
        <f t="shared" si="47"/>
        <v>Shipped</v>
      </c>
      <c r="I409" s="18">
        <f t="shared" si="48"/>
        <v>1506.9599999999998</v>
      </c>
    </row>
    <row r="410" spans="2:9" x14ac:dyDescent="0.25">
      <c r="B410" s="16">
        <v>10192</v>
      </c>
      <c r="C410" s="17">
        <f t="shared" si="42"/>
        <v>37936</v>
      </c>
      <c r="D410" s="16" t="str">
        <f t="shared" si="43"/>
        <v>Online Diecast Creations Co.</v>
      </c>
      <c r="E410" s="16" t="str">
        <f t="shared" si="44"/>
        <v>Nashua</v>
      </c>
      <c r="F410" s="16" t="str">
        <f t="shared" si="45"/>
        <v>USA</v>
      </c>
      <c r="G410" s="16" t="str">
        <f t="shared" si="46"/>
        <v>Classic Cars</v>
      </c>
      <c r="H410" s="16" t="str">
        <f t="shared" si="47"/>
        <v>Shipped</v>
      </c>
      <c r="I410" s="18">
        <f t="shared" si="48"/>
        <v>917.7</v>
      </c>
    </row>
    <row r="411" spans="2:9" x14ac:dyDescent="0.25">
      <c r="B411" s="16">
        <v>10203</v>
      </c>
      <c r="C411" s="17">
        <f t="shared" si="42"/>
        <v>37957</v>
      </c>
      <c r="D411" s="16" t="str">
        <f t="shared" si="43"/>
        <v>Euro Shopping Channel</v>
      </c>
      <c r="E411" s="16" t="str">
        <f t="shared" si="44"/>
        <v>Madrid</v>
      </c>
      <c r="F411" s="16" t="str">
        <f t="shared" si="45"/>
        <v>Spain</v>
      </c>
      <c r="G411" s="16" t="str">
        <f t="shared" si="46"/>
        <v>Classic Cars</v>
      </c>
      <c r="H411" s="16" t="str">
        <f t="shared" si="47"/>
        <v>Shipped</v>
      </c>
      <c r="I411" s="18">
        <f t="shared" si="48"/>
        <v>777</v>
      </c>
    </row>
    <row r="412" spans="2:9" x14ac:dyDescent="0.25">
      <c r="B412" s="16">
        <v>10212</v>
      </c>
      <c r="C412" s="17">
        <f t="shared" si="42"/>
        <v>37993</v>
      </c>
      <c r="D412" s="16" t="str">
        <f t="shared" si="43"/>
        <v>Euro Shopping Channel</v>
      </c>
      <c r="E412" s="16" t="str">
        <f t="shared" si="44"/>
        <v>Madrid</v>
      </c>
      <c r="F412" s="16" t="str">
        <f t="shared" si="45"/>
        <v>Spain</v>
      </c>
      <c r="G412" s="16" t="str">
        <f t="shared" si="46"/>
        <v>Classic Cars</v>
      </c>
      <c r="H412" s="16" t="str">
        <f t="shared" si="47"/>
        <v>Shipped</v>
      </c>
      <c r="I412" s="18">
        <f t="shared" si="48"/>
        <v>1339.8</v>
      </c>
    </row>
    <row r="413" spans="2:9" x14ac:dyDescent="0.25">
      <c r="B413" s="16">
        <v>10225</v>
      </c>
      <c r="C413" s="17">
        <f t="shared" si="42"/>
        <v>38019</v>
      </c>
      <c r="D413" s="16" t="str">
        <f t="shared" si="43"/>
        <v>Vida Sport, Ltd</v>
      </c>
      <c r="E413" s="16" t="str">
        <f t="shared" si="44"/>
        <v>Gensve</v>
      </c>
      <c r="F413" s="16" t="str">
        <f t="shared" si="45"/>
        <v>Switzerland</v>
      </c>
      <c r="G413" s="16" t="str">
        <f t="shared" si="46"/>
        <v>Classic Cars</v>
      </c>
      <c r="H413" s="16" t="str">
        <f t="shared" si="47"/>
        <v>Shipped</v>
      </c>
      <c r="I413" s="18">
        <f t="shared" si="48"/>
        <v>1205.04</v>
      </c>
    </row>
    <row r="414" spans="2:9" x14ac:dyDescent="0.25">
      <c r="B414" s="16">
        <v>10239</v>
      </c>
      <c r="C414" s="17">
        <f t="shared" si="42"/>
        <v>38081</v>
      </c>
      <c r="D414" s="16" t="str">
        <f t="shared" si="43"/>
        <v>Oulu Toy Supplies, Inc.</v>
      </c>
      <c r="E414" s="16" t="str">
        <f t="shared" si="44"/>
        <v>Oulu</v>
      </c>
      <c r="F414" s="16" t="str">
        <f t="shared" si="45"/>
        <v>Finland</v>
      </c>
      <c r="G414" s="16" t="str">
        <f t="shared" si="46"/>
        <v>Classic Cars</v>
      </c>
      <c r="H414" s="16" t="str">
        <f t="shared" si="47"/>
        <v>Shipped</v>
      </c>
      <c r="I414" s="18">
        <f t="shared" si="48"/>
        <v>891.2</v>
      </c>
    </row>
    <row r="415" spans="2:9" x14ac:dyDescent="0.25">
      <c r="B415" s="16">
        <v>10253</v>
      </c>
      <c r="C415" s="17">
        <f t="shared" si="42"/>
        <v>38144</v>
      </c>
      <c r="D415" s="16" t="str">
        <f t="shared" si="43"/>
        <v>UK Collectables, Ltd.</v>
      </c>
      <c r="E415" s="16" t="str">
        <f t="shared" si="44"/>
        <v>Liverpool</v>
      </c>
      <c r="F415" s="16" t="str">
        <f t="shared" si="45"/>
        <v>UK</v>
      </c>
      <c r="G415" s="16" t="str">
        <f t="shared" si="46"/>
        <v>Classic Cars</v>
      </c>
      <c r="H415" s="16" t="str">
        <f t="shared" si="47"/>
        <v>Cancelled</v>
      </c>
      <c r="I415" s="18">
        <f t="shared" si="48"/>
        <v>1263.8399999999999</v>
      </c>
    </row>
    <row r="416" spans="2:9" x14ac:dyDescent="0.25">
      <c r="B416" s="16">
        <v>10266</v>
      </c>
      <c r="C416" s="17">
        <f t="shared" si="42"/>
        <v>38175</v>
      </c>
      <c r="D416" s="16" t="str">
        <f t="shared" si="43"/>
        <v>L'ordine Souveniers</v>
      </c>
      <c r="E416" s="16" t="str">
        <f t="shared" si="44"/>
        <v>Reggio Emilia</v>
      </c>
      <c r="F416" s="16" t="str">
        <f t="shared" si="45"/>
        <v>Italy</v>
      </c>
      <c r="G416" s="16" t="str">
        <f t="shared" si="46"/>
        <v>Classic Cars</v>
      </c>
      <c r="H416" s="16" t="str">
        <f t="shared" si="47"/>
        <v>Shipped</v>
      </c>
      <c r="I416" s="18">
        <f t="shared" si="48"/>
        <v>1352.3999999999999</v>
      </c>
    </row>
    <row r="417" spans="2:9" x14ac:dyDescent="0.25">
      <c r="B417" s="16">
        <v>10277</v>
      </c>
      <c r="C417" s="17">
        <f t="shared" si="42"/>
        <v>38207</v>
      </c>
      <c r="D417" s="16" t="str">
        <f t="shared" si="43"/>
        <v>Dragon Souveniers, Ltd.</v>
      </c>
      <c r="E417" s="16" t="str">
        <f t="shared" si="44"/>
        <v>Singapore</v>
      </c>
      <c r="F417" s="16" t="str">
        <f t="shared" si="45"/>
        <v>Singapore</v>
      </c>
      <c r="G417" s="16" t="str">
        <f t="shared" si="46"/>
        <v>Classic Cars</v>
      </c>
      <c r="H417" s="16" t="str">
        <f t="shared" si="47"/>
        <v>Shipped</v>
      </c>
      <c r="I417" s="18">
        <f t="shared" si="48"/>
        <v>2800</v>
      </c>
    </row>
    <row r="418" spans="2:9" x14ac:dyDescent="0.25">
      <c r="B418" s="16">
        <v>10287</v>
      </c>
      <c r="C418" s="17">
        <f t="shared" si="42"/>
        <v>38207</v>
      </c>
      <c r="D418" s="16" t="str">
        <f t="shared" si="43"/>
        <v>Vida Sport, Ltd</v>
      </c>
      <c r="E418" s="16" t="str">
        <f t="shared" si="44"/>
        <v>Gensve</v>
      </c>
      <c r="F418" s="16" t="str">
        <f t="shared" si="45"/>
        <v>Switzerland</v>
      </c>
      <c r="G418" s="16" t="str">
        <f t="shared" si="46"/>
        <v>Classic Cars</v>
      </c>
      <c r="H418" s="16" t="str">
        <f t="shared" si="47"/>
        <v>Shipped</v>
      </c>
      <c r="I418" s="18">
        <f t="shared" si="48"/>
        <v>1359.4</v>
      </c>
    </row>
    <row r="419" spans="2:9" x14ac:dyDescent="0.25">
      <c r="B419" s="16">
        <v>10300</v>
      </c>
      <c r="C419" s="17">
        <f t="shared" si="42"/>
        <v>37904</v>
      </c>
      <c r="D419" s="16" t="str">
        <f t="shared" si="43"/>
        <v>Blauer See Auto, Co.</v>
      </c>
      <c r="E419" s="16" t="str">
        <f t="shared" si="44"/>
        <v>Frankfurt</v>
      </c>
      <c r="F419" s="16" t="str">
        <f t="shared" si="45"/>
        <v>Germany</v>
      </c>
      <c r="G419" s="16" t="str">
        <f t="shared" si="46"/>
        <v>Classic Cars</v>
      </c>
      <c r="H419" s="16" t="str">
        <f t="shared" si="47"/>
        <v>Shipped</v>
      </c>
      <c r="I419" s="18">
        <f t="shared" si="48"/>
        <v>1685.42</v>
      </c>
    </row>
    <row r="420" spans="2:9" x14ac:dyDescent="0.25">
      <c r="B420" s="16">
        <v>10310</v>
      </c>
      <c r="C420" s="17">
        <f t="shared" si="42"/>
        <v>38270</v>
      </c>
      <c r="D420" s="16" t="str">
        <f t="shared" si="43"/>
        <v>Toms Spezialitten, Ltd</v>
      </c>
      <c r="E420" s="16" t="str">
        <f t="shared" si="44"/>
        <v>Koln</v>
      </c>
      <c r="F420" s="16" t="str">
        <f t="shared" si="45"/>
        <v>Germany</v>
      </c>
      <c r="G420" s="16" t="str">
        <f t="shared" si="46"/>
        <v>Classic Cars</v>
      </c>
      <c r="H420" s="16" t="str">
        <f t="shared" si="47"/>
        <v>Shipped</v>
      </c>
      <c r="I420" s="18">
        <f t="shared" si="48"/>
        <v>1383.03</v>
      </c>
    </row>
    <row r="421" spans="2:9" x14ac:dyDescent="0.25">
      <c r="B421" s="16">
        <v>10321</v>
      </c>
      <c r="C421" s="17">
        <f t="shared" si="42"/>
        <v>38302</v>
      </c>
      <c r="D421" s="16" t="str">
        <f t="shared" si="43"/>
        <v>FunGiftIdeas.com</v>
      </c>
      <c r="E421" s="16" t="str">
        <f t="shared" si="44"/>
        <v>New Bedford</v>
      </c>
      <c r="F421" s="16" t="str">
        <f t="shared" si="45"/>
        <v>USA</v>
      </c>
      <c r="G421" s="16" t="str">
        <f t="shared" si="46"/>
        <v>Classic Cars</v>
      </c>
      <c r="H421" s="16" t="str">
        <f t="shared" si="47"/>
        <v>Shipped</v>
      </c>
      <c r="I421" s="18">
        <f t="shared" si="48"/>
        <v>1229.51</v>
      </c>
    </row>
    <row r="422" spans="2:9" x14ac:dyDescent="0.25">
      <c r="B422" s="16">
        <v>10329</v>
      </c>
      <c r="C422" s="17">
        <f t="shared" si="42"/>
        <v>38302</v>
      </c>
      <c r="D422" s="16" t="str">
        <f t="shared" si="43"/>
        <v>Land of Toys Inc.</v>
      </c>
      <c r="E422" s="16" t="str">
        <f t="shared" si="44"/>
        <v>NYC</v>
      </c>
      <c r="F422" s="16" t="str">
        <f t="shared" si="45"/>
        <v>USA</v>
      </c>
      <c r="G422" s="16" t="str">
        <f t="shared" si="46"/>
        <v>Motorcycles</v>
      </c>
      <c r="H422" s="16" t="str">
        <f t="shared" si="47"/>
        <v>Shipped</v>
      </c>
      <c r="I422" s="18">
        <f t="shared" si="48"/>
        <v>2000</v>
      </c>
    </row>
    <row r="423" spans="2:9" x14ac:dyDescent="0.25">
      <c r="B423" s="16">
        <v>10341</v>
      </c>
      <c r="C423" s="17">
        <f t="shared" si="42"/>
        <v>38302</v>
      </c>
      <c r="D423" s="16" t="str">
        <f t="shared" si="43"/>
        <v>Salzburg Collectables</v>
      </c>
      <c r="E423" s="16" t="str">
        <f t="shared" si="44"/>
        <v>Salzburg</v>
      </c>
      <c r="F423" s="16" t="str">
        <f t="shared" si="45"/>
        <v>Austria</v>
      </c>
      <c r="G423" s="16" t="str">
        <f t="shared" si="46"/>
        <v>Motorcycles</v>
      </c>
      <c r="H423" s="16" t="str">
        <f t="shared" si="47"/>
        <v>Shipped</v>
      </c>
      <c r="I423" s="18">
        <f t="shared" si="48"/>
        <v>2201.62</v>
      </c>
    </row>
    <row r="424" spans="2:9" x14ac:dyDescent="0.25">
      <c r="B424" s="16">
        <v>10363</v>
      </c>
      <c r="C424" s="17">
        <f t="shared" si="42"/>
        <v>38353</v>
      </c>
      <c r="D424" s="16" t="str">
        <f t="shared" si="43"/>
        <v>Suominen Souveniers</v>
      </c>
      <c r="E424" s="16" t="str">
        <f t="shared" si="44"/>
        <v>Espoo</v>
      </c>
      <c r="F424" s="16" t="str">
        <f t="shared" si="45"/>
        <v>Finland</v>
      </c>
      <c r="G424" s="16" t="str">
        <f t="shared" si="46"/>
        <v>Classic Cars</v>
      </c>
      <c r="H424" s="16" t="str">
        <f t="shared" si="47"/>
        <v>Shipped</v>
      </c>
      <c r="I424" s="18">
        <f t="shared" si="48"/>
        <v>1629.04</v>
      </c>
    </row>
    <row r="425" spans="2:9" x14ac:dyDescent="0.25">
      <c r="B425" s="16">
        <v>10377</v>
      </c>
      <c r="C425" s="17">
        <f t="shared" si="42"/>
        <v>38385</v>
      </c>
      <c r="D425" s="16" t="str">
        <f t="shared" si="43"/>
        <v>Toys of Finland, Co.</v>
      </c>
      <c r="E425" s="16" t="str">
        <f t="shared" si="44"/>
        <v>Helsinki</v>
      </c>
      <c r="F425" s="16" t="str">
        <f t="shared" si="45"/>
        <v>Finland</v>
      </c>
      <c r="G425" s="16" t="str">
        <f t="shared" si="46"/>
        <v>Classic Cars</v>
      </c>
      <c r="H425" s="16" t="str">
        <f t="shared" si="47"/>
        <v>Shipped</v>
      </c>
      <c r="I425" s="18">
        <f t="shared" si="48"/>
        <v>1627.92</v>
      </c>
    </row>
    <row r="426" spans="2:9" x14ac:dyDescent="0.25">
      <c r="B426" s="16">
        <v>10389</v>
      </c>
      <c r="C426" s="17">
        <f t="shared" si="42"/>
        <v>38414</v>
      </c>
      <c r="D426" s="16" t="str">
        <f t="shared" si="43"/>
        <v>Scandinavian Gift Ideas</v>
      </c>
      <c r="E426" s="16" t="str">
        <f t="shared" si="44"/>
        <v>Boras</v>
      </c>
      <c r="F426" s="16" t="str">
        <f t="shared" si="45"/>
        <v>Sweden</v>
      </c>
      <c r="G426" s="16" t="str">
        <f t="shared" si="46"/>
        <v>Classic Cars</v>
      </c>
      <c r="H426" s="16" t="str">
        <f t="shared" si="47"/>
        <v>Shipped</v>
      </c>
      <c r="I426" s="18">
        <f t="shared" si="48"/>
        <v>1809.5</v>
      </c>
    </row>
    <row r="427" spans="2:9" x14ac:dyDescent="0.25">
      <c r="B427" s="16">
        <v>10405</v>
      </c>
      <c r="C427" s="17">
        <f t="shared" si="42"/>
        <v>38446</v>
      </c>
      <c r="D427" s="16" t="str">
        <f t="shared" si="43"/>
        <v>Mini Caravy</v>
      </c>
      <c r="E427" s="16" t="str">
        <f t="shared" si="44"/>
        <v>Strasbourg</v>
      </c>
      <c r="F427" s="16" t="str">
        <f t="shared" si="45"/>
        <v>France</v>
      </c>
      <c r="G427" s="16" t="str">
        <f t="shared" si="46"/>
        <v>Classic Cars</v>
      </c>
      <c r="H427" s="16" t="str">
        <f t="shared" si="47"/>
        <v>Shipped</v>
      </c>
      <c r="I427" s="18">
        <f t="shared" si="48"/>
        <v>2094.3200000000002</v>
      </c>
    </row>
    <row r="428" spans="2:9" x14ac:dyDescent="0.25">
      <c r="B428" s="16">
        <v>10419</v>
      </c>
      <c r="C428" s="17">
        <f t="shared" si="42"/>
        <v>38477</v>
      </c>
      <c r="D428" s="16" t="str">
        <f t="shared" si="43"/>
        <v>Salzburg Collectables</v>
      </c>
      <c r="E428" s="16" t="str">
        <f t="shared" si="44"/>
        <v>Salzburg</v>
      </c>
      <c r="F428" s="16" t="str">
        <f t="shared" si="45"/>
        <v>Austria</v>
      </c>
      <c r="G428" s="16" t="str">
        <f t="shared" si="46"/>
        <v>Classic Cars</v>
      </c>
      <c r="H428" s="16" t="str">
        <f t="shared" si="47"/>
        <v>Shipped</v>
      </c>
      <c r="I428" s="18">
        <f t="shared" si="48"/>
        <v>640.05000000000007</v>
      </c>
    </row>
    <row r="429" spans="2:9" x14ac:dyDescent="0.25">
      <c r="B429" s="16">
        <v>10103</v>
      </c>
      <c r="C429" s="17">
        <f t="shared" si="42"/>
        <v>37622</v>
      </c>
      <c r="D429" s="16" t="str">
        <f t="shared" si="43"/>
        <v>Baane Mini Imports</v>
      </c>
      <c r="E429" s="16" t="str">
        <f t="shared" si="44"/>
        <v>Stavern</v>
      </c>
      <c r="F429" s="16" t="str">
        <f t="shared" si="45"/>
        <v>Norway</v>
      </c>
      <c r="G429" s="16" t="str">
        <f t="shared" si="46"/>
        <v>Trucks and Buses</v>
      </c>
      <c r="H429" s="16" t="str">
        <f t="shared" si="47"/>
        <v>Shipped</v>
      </c>
      <c r="I429" s="18">
        <f t="shared" si="48"/>
        <v>1189.98</v>
      </c>
    </row>
    <row r="430" spans="2:9" x14ac:dyDescent="0.25">
      <c r="B430" s="16">
        <v>10113</v>
      </c>
      <c r="C430" s="17">
        <f t="shared" si="42"/>
        <v>37681</v>
      </c>
      <c r="D430" s="16" t="str">
        <f t="shared" si="43"/>
        <v>Mini Gifts Distributors Ltd.</v>
      </c>
      <c r="E430" s="16" t="str">
        <f t="shared" si="44"/>
        <v>San Rafael</v>
      </c>
      <c r="F430" s="16" t="str">
        <f t="shared" si="45"/>
        <v>USA</v>
      </c>
      <c r="G430" s="16" t="str">
        <f t="shared" si="46"/>
        <v>Trucks and Buses</v>
      </c>
      <c r="H430" s="16" t="str">
        <f t="shared" si="47"/>
        <v>Shipped</v>
      </c>
      <c r="I430" s="18">
        <f t="shared" si="48"/>
        <v>1575.9599999999998</v>
      </c>
    </row>
    <row r="431" spans="2:9" x14ac:dyDescent="0.25">
      <c r="B431" s="16">
        <v>10126</v>
      </c>
      <c r="C431" s="17">
        <f t="shared" si="42"/>
        <v>37742</v>
      </c>
      <c r="D431" s="16" t="str">
        <f t="shared" si="43"/>
        <v>Corrida Auto Replicas, Ltd</v>
      </c>
      <c r="E431" s="16" t="str">
        <f t="shared" si="44"/>
        <v>Madrid</v>
      </c>
      <c r="F431" s="16" t="str">
        <f t="shared" si="45"/>
        <v>Spain</v>
      </c>
      <c r="G431" s="16" t="str">
        <f t="shared" si="46"/>
        <v>Trucks and Buses</v>
      </c>
      <c r="H431" s="16" t="str">
        <f t="shared" si="47"/>
        <v>Shipped</v>
      </c>
      <c r="I431" s="18">
        <f t="shared" si="48"/>
        <v>1630.2</v>
      </c>
    </row>
    <row r="432" spans="2:9" x14ac:dyDescent="0.25">
      <c r="B432" s="16">
        <v>10140</v>
      </c>
      <c r="C432" s="17">
        <f t="shared" si="42"/>
        <v>37819</v>
      </c>
      <c r="D432" s="16" t="str">
        <f t="shared" si="43"/>
        <v>Technics Stores Inc.</v>
      </c>
      <c r="E432" s="16" t="str">
        <f t="shared" si="44"/>
        <v>Burlingame</v>
      </c>
      <c r="F432" s="16" t="str">
        <f t="shared" si="45"/>
        <v>USA</v>
      </c>
      <c r="G432" s="16" t="str">
        <f t="shared" si="46"/>
        <v>Vintage Cars</v>
      </c>
      <c r="H432" s="16" t="str">
        <f t="shared" si="47"/>
        <v>Shipped</v>
      </c>
      <c r="I432" s="18">
        <f t="shared" si="48"/>
        <v>1254.8300000000002</v>
      </c>
    </row>
    <row r="433" spans="2:9" x14ac:dyDescent="0.25">
      <c r="B433" s="16">
        <v>10150</v>
      </c>
      <c r="C433" s="17">
        <f t="shared" si="42"/>
        <v>37873</v>
      </c>
      <c r="D433" s="16" t="str">
        <f t="shared" si="43"/>
        <v>Dragon Souveniers, Ltd.</v>
      </c>
      <c r="E433" s="16" t="str">
        <f t="shared" si="44"/>
        <v>Singapore</v>
      </c>
      <c r="F433" s="16" t="str">
        <f t="shared" si="45"/>
        <v>Singapore</v>
      </c>
      <c r="G433" s="16" t="str">
        <f t="shared" si="46"/>
        <v>Vintage Cars</v>
      </c>
      <c r="H433" s="16" t="str">
        <f t="shared" si="47"/>
        <v>Shipped</v>
      </c>
      <c r="I433" s="18">
        <f t="shared" si="48"/>
        <v>1282.8</v>
      </c>
    </row>
    <row r="434" spans="2:9" x14ac:dyDescent="0.25">
      <c r="B434" s="16">
        <v>10164</v>
      </c>
      <c r="C434" s="17">
        <f t="shared" si="42"/>
        <v>37904</v>
      </c>
      <c r="D434" s="16" t="str">
        <f t="shared" si="43"/>
        <v>Mini Auto Werke</v>
      </c>
      <c r="E434" s="16" t="str">
        <f t="shared" si="44"/>
        <v>Graz</v>
      </c>
      <c r="F434" s="16" t="str">
        <f t="shared" si="45"/>
        <v>Austria</v>
      </c>
      <c r="G434" s="16" t="str">
        <f t="shared" si="46"/>
        <v>Vintage Cars</v>
      </c>
      <c r="H434" s="16" t="str">
        <f t="shared" si="47"/>
        <v>Resolved</v>
      </c>
      <c r="I434" s="18">
        <f t="shared" si="48"/>
        <v>1345.75</v>
      </c>
    </row>
    <row r="435" spans="2:9" x14ac:dyDescent="0.25">
      <c r="B435" s="16">
        <v>10174</v>
      </c>
      <c r="C435" s="17">
        <f t="shared" si="42"/>
        <v>37936</v>
      </c>
      <c r="D435" s="16" t="str">
        <f t="shared" si="43"/>
        <v>Australian Gift Network, Co</v>
      </c>
      <c r="E435" s="16" t="str">
        <f t="shared" si="44"/>
        <v>South Brisbane</v>
      </c>
      <c r="F435" s="16" t="str">
        <f t="shared" si="45"/>
        <v>Australia</v>
      </c>
      <c r="G435" s="16" t="str">
        <f t="shared" si="46"/>
        <v>Vintage Cars</v>
      </c>
      <c r="H435" s="16" t="str">
        <f t="shared" si="47"/>
        <v>Shipped</v>
      </c>
      <c r="I435" s="18">
        <f t="shared" si="48"/>
        <v>2194.2200000000003</v>
      </c>
    </row>
    <row r="436" spans="2:9" x14ac:dyDescent="0.25">
      <c r="B436" s="16">
        <v>10183</v>
      </c>
      <c r="C436" s="17">
        <f t="shared" si="42"/>
        <v>37936</v>
      </c>
      <c r="D436" s="16" t="str">
        <f t="shared" si="43"/>
        <v>Classic Gift Ideas, Inc</v>
      </c>
      <c r="E436" s="16" t="str">
        <f t="shared" si="44"/>
        <v>Philadelphia</v>
      </c>
      <c r="F436" s="16" t="str">
        <f t="shared" si="45"/>
        <v>USA</v>
      </c>
      <c r="G436" s="16" t="str">
        <f t="shared" si="46"/>
        <v>Vintage Cars</v>
      </c>
      <c r="H436" s="16" t="str">
        <f t="shared" si="47"/>
        <v>Shipped</v>
      </c>
      <c r="I436" s="18">
        <f t="shared" si="48"/>
        <v>1972</v>
      </c>
    </row>
    <row r="437" spans="2:9" x14ac:dyDescent="0.25">
      <c r="B437" s="16">
        <v>10194</v>
      </c>
      <c r="C437" s="17">
        <f t="shared" si="42"/>
        <v>37936</v>
      </c>
      <c r="D437" s="16" t="str">
        <f t="shared" si="43"/>
        <v>Saveley &amp; Henriot, Co.</v>
      </c>
      <c r="E437" s="16" t="str">
        <f t="shared" si="44"/>
        <v>Lyon</v>
      </c>
      <c r="F437" s="16" t="str">
        <f t="shared" si="45"/>
        <v>France</v>
      </c>
      <c r="G437" s="16" t="str">
        <f t="shared" si="46"/>
        <v>Vintage Cars</v>
      </c>
      <c r="H437" s="16" t="str">
        <f t="shared" si="47"/>
        <v>Shipped</v>
      </c>
      <c r="I437" s="18">
        <f t="shared" si="48"/>
        <v>1835.98</v>
      </c>
    </row>
    <row r="438" spans="2:9" x14ac:dyDescent="0.25">
      <c r="B438" s="16">
        <v>10206</v>
      </c>
      <c r="C438" s="17">
        <f t="shared" si="42"/>
        <v>37957</v>
      </c>
      <c r="D438" s="16" t="str">
        <f t="shared" si="43"/>
        <v>Canadian Gift Exchange Network</v>
      </c>
      <c r="E438" s="16" t="str">
        <f t="shared" si="44"/>
        <v>Vancouver</v>
      </c>
      <c r="F438" s="16" t="str">
        <f t="shared" si="45"/>
        <v>Canada</v>
      </c>
      <c r="G438" s="16" t="str">
        <f t="shared" si="46"/>
        <v>Vintage Cars</v>
      </c>
      <c r="H438" s="16" t="str">
        <f t="shared" si="47"/>
        <v>Shipped</v>
      </c>
      <c r="I438" s="18">
        <f t="shared" si="48"/>
        <v>1119.93</v>
      </c>
    </row>
    <row r="439" spans="2:9" x14ac:dyDescent="0.25">
      <c r="B439" s="16">
        <v>10215</v>
      </c>
      <c r="C439" s="17">
        <f t="shared" si="42"/>
        <v>37993</v>
      </c>
      <c r="D439" s="16" t="str">
        <f t="shared" si="43"/>
        <v>West Coast Collectables Co.</v>
      </c>
      <c r="E439" s="16" t="str">
        <f t="shared" si="44"/>
        <v>Burbank</v>
      </c>
      <c r="F439" s="16" t="str">
        <f t="shared" si="45"/>
        <v>USA</v>
      </c>
      <c r="G439" s="16" t="str">
        <f t="shared" si="46"/>
        <v>Vintage Cars</v>
      </c>
      <c r="H439" s="16" t="str">
        <f t="shared" si="47"/>
        <v>Shipped</v>
      </c>
      <c r="I439" s="18">
        <f t="shared" si="48"/>
        <v>1423.2900000000002</v>
      </c>
    </row>
    <row r="440" spans="2:9" x14ac:dyDescent="0.25">
      <c r="B440" s="16">
        <v>10228</v>
      </c>
      <c r="C440" s="17">
        <f t="shared" si="42"/>
        <v>38049</v>
      </c>
      <c r="D440" s="16" t="str">
        <f t="shared" si="43"/>
        <v>Cambridge Collectables Co.</v>
      </c>
      <c r="E440" s="16" t="str">
        <f t="shared" si="44"/>
        <v>Cambridge</v>
      </c>
      <c r="F440" s="16" t="str">
        <f t="shared" si="45"/>
        <v>USA</v>
      </c>
      <c r="G440" s="16" t="str">
        <f t="shared" si="46"/>
        <v>Vintage Cars</v>
      </c>
      <c r="H440" s="16" t="str">
        <f t="shared" si="47"/>
        <v>Shipped</v>
      </c>
      <c r="I440" s="18">
        <f t="shared" si="48"/>
        <v>2400</v>
      </c>
    </row>
    <row r="441" spans="2:9" x14ac:dyDescent="0.25">
      <c r="B441" s="16">
        <v>10245</v>
      </c>
      <c r="C441" s="17">
        <f t="shared" si="42"/>
        <v>38112</v>
      </c>
      <c r="D441" s="16" t="str">
        <f t="shared" si="43"/>
        <v>Super Scale Inc.</v>
      </c>
      <c r="E441" s="16" t="str">
        <f t="shared" si="44"/>
        <v>New Haven</v>
      </c>
      <c r="F441" s="16" t="str">
        <f t="shared" si="45"/>
        <v>USA</v>
      </c>
      <c r="G441" s="16" t="str">
        <f t="shared" si="46"/>
        <v>Trucks and Buses</v>
      </c>
      <c r="H441" s="16" t="str">
        <f t="shared" si="47"/>
        <v>Shipped</v>
      </c>
      <c r="I441" s="18">
        <f t="shared" si="48"/>
        <v>2100</v>
      </c>
    </row>
    <row r="442" spans="2:9" x14ac:dyDescent="0.25">
      <c r="B442" s="16">
        <v>10258</v>
      </c>
      <c r="C442" s="17">
        <f t="shared" si="42"/>
        <v>38144</v>
      </c>
      <c r="D442" s="16" t="str">
        <f t="shared" si="43"/>
        <v>Tokyo Collectables, Ltd</v>
      </c>
      <c r="E442" s="16" t="str">
        <f t="shared" si="44"/>
        <v>Minato-ku</v>
      </c>
      <c r="F442" s="16" t="str">
        <f t="shared" si="45"/>
        <v>Japan</v>
      </c>
      <c r="G442" s="16" t="str">
        <f t="shared" si="46"/>
        <v>Trucks and Buses</v>
      </c>
      <c r="H442" s="16" t="str">
        <f t="shared" si="47"/>
        <v>Shipped</v>
      </c>
      <c r="I442" s="18">
        <f t="shared" si="48"/>
        <v>1228.1999999999998</v>
      </c>
    </row>
    <row r="443" spans="2:9" x14ac:dyDescent="0.25">
      <c r="B443" s="16">
        <v>10270</v>
      </c>
      <c r="C443" s="17">
        <f t="shared" si="42"/>
        <v>38175</v>
      </c>
      <c r="D443" s="16" t="str">
        <f t="shared" si="43"/>
        <v>Souveniers And Things Co.</v>
      </c>
      <c r="E443" s="16" t="str">
        <f t="shared" si="44"/>
        <v>Chatswood</v>
      </c>
      <c r="F443" s="16" t="str">
        <f t="shared" si="45"/>
        <v>Australia</v>
      </c>
      <c r="G443" s="16" t="str">
        <f t="shared" si="46"/>
        <v>Trucks and Buses</v>
      </c>
      <c r="H443" s="16" t="str">
        <f t="shared" si="47"/>
        <v>Shipped</v>
      </c>
      <c r="I443" s="18">
        <f t="shared" si="48"/>
        <v>1330.3500000000001</v>
      </c>
    </row>
    <row r="444" spans="2:9" x14ac:dyDescent="0.25">
      <c r="B444" s="16">
        <v>10280</v>
      </c>
      <c r="C444" s="17">
        <f t="shared" si="42"/>
        <v>38207</v>
      </c>
      <c r="D444" s="16" t="str">
        <f t="shared" si="43"/>
        <v>Amica Models &amp; Co.</v>
      </c>
      <c r="E444" s="16" t="str">
        <f t="shared" si="44"/>
        <v>Torino</v>
      </c>
      <c r="F444" s="16" t="str">
        <f t="shared" si="45"/>
        <v>Italy</v>
      </c>
      <c r="G444" s="16" t="str">
        <f t="shared" si="46"/>
        <v>Vintage Cars</v>
      </c>
      <c r="H444" s="16" t="str">
        <f t="shared" si="47"/>
        <v>Shipped</v>
      </c>
      <c r="I444" s="18">
        <f t="shared" si="48"/>
        <v>577.6</v>
      </c>
    </row>
    <row r="445" spans="2:9" x14ac:dyDescent="0.25">
      <c r="B445" s="16">
        <v>10291</v>
      </c>
      <c r="C445" s="17">
        <f t="shared" si="42"/>
        <v>38239</v>
      </c>
      <c r="D445" s="16" t="str">
        <f t="shared" si="43"/>
        <v>Scandinavian Gift Ideas</v>
      </c>
      <c r="E445" s="16" t="str">
        <f t="shared" si="44"/>
        <v>Boras</v>
      </c>
      <c r="F445" s="16" t="str">
        <f t="shared" si="45"/>
        <v>Sweden</v>
      </c>
      <c r="G445" s="16" t="str">
        <f t="shared" si="46"/>
        <v>Trucks and Buses</v>
      </c>
      <c r="H445" s="16" t="str">
        <f t="shared" si="47"/>
        <v>Shipped</v>
      </c>
      <c r="I445" s="18">
        <f t="shared" si="48"/>
        <v>1500.98</v>
      </c>
    </row>
    <row r="446" spans="2:9" x14ac:dyDescent="0.25">
      <c r="B446" s="16">
        <v>10304</v>
      </c>
      <c r="C446" s="17">
        <f t="shared" si="42"/>
        <v>38270</v>
      </c>
      <c r="D446" s="16" t="str">
        <f t="shared" si="43"/>
        <v>Auto Assoc. &amp; Cie.</v>
      </c>
      <c r="E446" s="16" t="str">
        <f t="shared" si="44"/>
        <v>Versailles</v>
      </c>
      <c r="F446" s="16" t="str">
        <f t="shared" si="45"/>
        <v>France</v>
      </c>
      <c r="G446" s="16" t="str">
        <f t="shared" si="46"/>
        <v>Vintage Cars</v>
      </c>
      <c r="H446" s="16" t="str">
        <f t="shared" si="47"/>
        <v>Shipped</v>
      </c>
      <c r="I446" s="18">
        <f t="shared" si="48"/>
        <v>694.6</v>
      </c>
    </row>
    <row r="447" spans="2:9" x14ac:dyDescent="0.25">
      <c r="B447" s="16">
        <v>10312</v>
      </c>
      <c r="C447" s="17">
        <f t="shared" si="42"/>
        <v>38270</v>
      </c>
      <c r="D447" s="16" t="str">
        <f t="shared" si="43"/>
        <v>Mini Gifts Distributors Ltd.</v>
      </c>
      <c r="E447" s="16" t="str">
        <f t="shared" si="44"/>
        <v>San Rafael</v>
      </c>
      <c r="F447" s="16" t="str">
        <f t="shared" si="45"/>
        <v>USA</v>
      </c>
      <c r="G447" s="16" t="str">
        <f t="shared" si="46"/>
        <v>Vintage Cars</v>
      </c>
      <c r="H447" s="16" t="str">
        <f t="shared" si="47"/>
        <v>Shipped</v>
      </c>
      <c r="I447" s="18">
        <f t="shared" si="48"/>
        <v>865.49</v>
      </c>
    </row>
    <row r="448" spans="2:9" x14ac:dyDescent="0.25">
      <c r="B448" s="16">
        <v>10322</v>
      </c>
      <c r="C448" s="17">
        <f t="shared" si="42"/>
        <v>38302</v>
      </c>
      <c r="D448" s="16" t="str">
        <f t="shared" si="43"/>
        <v>Online Diecast Creations Co.</v>
      </c>
      <c r="E448" s="16" t="str">
        <f t="shared" si="44"/>
        <v>Nashua</v>
      </c>
      <c r="F448" s="16" t="str">
        <f t="shared" si="45"/>
        <v>USA</v>
      </c>
      <c r="G448" s="16" t="str">
        <f t="shared" si="46"/>
        <v>Vintage Cars</v>
      </c>
      <c r="H448" s="16" t="str">
        <f t="shared" si="47"/>
        <v>Shipped</v>
      </c>
      <c r="I448" s="18">
        <f t="shared" si="48"/>
        <v>1224.67</v>
      </c>
    </row>
    <row r="449" spans="2:9" x14ac:dyDescent="0.25">
      <c r="B449" s="16">
        <v>10333</v>
      </c>
      <c r="C449" s="17">
        <f t="shared" si="42"/>
        <v>38302</v>
      </c>
      <c r="D449" s="16" t="str">
        <f t="shared" si="43"/>
        <v>Mini Wheels Co.</v>
      </c>
      <c r="E449" s="16" t="str">
        <f t="shared" si="44"/>
        <v>San Francisco</v>
      </c>
      <c r="F449" s="16" t="str">
        <f t="shared" si="45"/>
        <v>USA</v>
      </c>
      <c r="G449" s="16" t="str">
        <f t="shared" si="46"/>
        <v>Trucks and Buses</v>
      </c>
      <c r="H449" s="16" t="str">
        <f t="shared" si="47"/>
        <v>Shipped</v>
      </c>
      <c r="I449" s="18">
        <f t="shared" si="48"/>
        <v>1167.25</v>
      </c>
    </row>
    <row r="450" spans="2:9" x14ac:dyDescent="0.25">
      <c r="B450" s="16">
        <v>10347</v>
      </c>
      <c r="C450" s="17">
        <f t="shared" si="42"/>
        <v>38302</v>
      </c>
      <c r="D450" s="16" t="str">
        <f t="shared" si="43"/>
        <v>Australian Collectors, Co.</v>
      </c>
      <c r="E450" s="16" t="str">
        <f t="shared" si="44"/>
        <v>Melbourne</v>
      </c>
      <c r="F450" s="16" t="str">
        <f t="shared" si="45"/>
        <v>Australia</v>
      </c>
      <c r="G450" s="16" t="str">
        <f t="shared" si="46"/>
        <v>Vintage Cars</v>
      </c>
      <c r="H450" s="16" t="str">
        <f t="shared" si="47"/>
        <v>Shipped</v>
      </c>
      <c r="I450" s="18">
        <f t="shared" si="48"/>
        <v>1237.95</v>
      </c>
    </row>
    <row r="451" spans="2:9" x14ac:dyDescent="0.25">
      <c r="B451" s="16">
        <v>10357</v>
      </c>
      <c r="C451" s="17">
        <f t="shared" si="42"/>
        <v>38333</v>
      </c>
      <c r="D451" s="16" t="str">
        <f t="shared" si="43"/>
        <v>Mini Gifts Distributors Ltd.</v>
      </c>
      <c r="E451" s="16" t="str">
        <f t="shared" si="44"/>
        <v>San Rafael</v>
      </c>
      <c r="F451" s="16" t="str">
        <f t="shared" si="45"/>
        <v>USA</v>
      </c>
      <c r="G451" s="16" t="str">
        <f t="shared" si="46"/>
        <v>Vintage Cars</v>
      </c>
      <c r="H451" s="16" t="str">
        <f t="shared" si="47"/>
        <v>Shipped</v>
      </c>
      <c r="I451" s="18">
        <f t="shared" si="48"/>
        <v>2500</v>
      </c>
    </row>
    <row r="452" spans="2:9" x14ac:dyDescent="0.25">
      <c r="B452" s="16">
        <v>10370</v>
      </c>
      <c r="C452" s="17">
        <f t="shared" si="42"/>
        <v>38353</v>
      </c>
      <c r="D452" s="16" t="str">
        <f t="shared" si="43"/>
        <v>Anna's Decorations, Ltd</v>
      </c>
      <c r="E452" s="16" t="str">
        <f t="shared" si="44"/>
        <v>North Sydney</v>
      </c>
      <c r="F452" s="16" t="str">
        <f t="shared" si="45"/>
        <v>Australia</v>
      </c>
      <c r="G452" s="16" t="str">
        <f t="shared" si="46"/>
        <v>Classic Cars</v>
      </c>
      <c r="H452" s="16" t="str">
        <f t="shared" si="47"/>
        <v>Shipped</v>
      </c>
      <c r="I452" s="18">
        <f t="shared" si="48"/>
        <v>1534.95</v>
      </c>
    </row>
    <row r="453" spans="2:9" x14ac:dyDescent="0.25">
      <c r="B453" s="16">
        <v>10381</v>
      </c>
      <c r="C453" s="17">
        <f t="shared" si="42"/>
        <v>38385</v>
      </c>
      <c r="D453" s="16" t="str">
        <f t="shared" si="43"/>
        <v>Corporate Gift Ideas Co.</v>
      </c>
      <c r="E453" s="16" t="str">
        <f t="shared" si="44"/>
        <v>San Francisco</v>
      </c>
      <c r="F453" s="16" t="str">
        <f t="shared" si="45"/>
        <v>USA</v>
      </c>
      <c r="G453" s="16" t="str">
        <f t="shared" si="46"/>
        <v>Vintage Cars</v>
      </c>
      <c r="H453" s="16" t="str">
        <f t="shared" si="47"/>
        <v>Shipped</v>
      </c>
      <c r="I453" s="18">
        <f t="shared" si="48"/>
        <v>1320.75</v>
      </c>
    </row>
    <row r="454" spans="2:9" x14ac:dyDescent="0.25">
      <c r="B454" s="16">
        <v>10391</v>
      </c>
      <c r="C454" s="17">
        <f t="shared" si="42"/>
        <v>38414</v>
      </c>
      <c r="D454" s="16" t="str">
        <f t="shared" si="43"/>
        <v>Anna's Decorations, Ltd</v>
      </c>
      <c r="E454" s="16" t="str">
        <f t="shared" si="44"/>
        <v>North Sydney</v>
      </c>
      <c r="F454" s="16" t="str">
        <f t="shared" si="45"/>
        <v>Australia</v>
      </c>
      <c r="G454" s="16" t="str">
        <f t="shared" si="46"/>
        <v>Vintage Cars</v>
      </c>
      <c r="H454" s="16" t="str">
        <f t="shared" si="47"/>
        <v>Shipped</v>
      </c>
      <c r="I454" s="18">
        <f t="shared" si="48"/>
        <v>1448</v>
      </c>
    </row>
    <row r="455" spans="2:9" x14ac:dyDescent="0.25">
      <c r="B455" s="16">
        <v>10411</v>
      </c>
      <c r="C455" s="17">
        <f t="shared" si="42"/>
        <v>38477</v>
      </c>
      <c r="D455" s="16" t="str">
        <f t="shared" si="43"/>
        <v>Quebec Home Shopping Network</v>
      </c>
      <c r="E455" s="16" t="str">
        <f t="shared" si="44"/>
        <v>Montreal</v>
      </c>
      <c r="F455" s="16" t="str">
        <f t="shared" si="45"/>
        <v>Canada</v>
      </c>
      <c r="G455" s="16" t="str">
        <f t="shared" si="46"/>
        <v>Trucks and Buses</v>
      </c>
      <c r="H455" s="16" t="str">
        <f t="shared" si="47"/>
        <v>Shipped</v>
      </c>
      <c r="I455" s="18">
        <f t="shared" si="48"/>
        <v>1867.32</v>
      </c>
    </row>
    <row r="456" spans="2:9" x14ac:dyDescent="0.25">
      <c r="B456" s="16">
        <v>10424</v>
      </c>
      <c r="C456" s="17">
        <f t="shared" si="42"/>
        <v>38477</v>
      </c>
      <c r="D456" s="16" t="str">
        <f t="shared" si="43"/>
        <v>Euro Shopping Channel</v>
      </c>
      <c r="E456" s="16" t="str">
        <f t="shared" si="44"/>
        <v>Madrid</v>
      </c>
      <c r="F456" s="16" t="str">
        <f t="shared" si="45"/>
        <v>Spain</v>
      </c>
      <c r="G456" s="16" t="str">
        <f t="shared" si="46"/>
        <v>Vintage Cars</v>
      </c>
      <c r="H456" s="16" t="str">
        <f t="shared" si="47"/>
        <v>In Process</v>
      </c>
      <c r="I456" s="18">
        <f t="shared" si="48"/>
        <v>1556.62</v>
      </c>
    </row>
    <row r="457" spans="2:9" x14ac:dyDescent="0.25">
      <c r="B457" s="16">
        <v>10109</v>
      </c>
      <c r="C457" s="17">
        <f t="shared" ref="C457:C520" si="49">VLOOKUP(B457,SaleData,6,0)</f>
        <v>37681</v>
      </c>
      <c r="D457" s="16" t="str">
        <f t="shared" ref="D457:D520" si="50">VLOOKUP(B457,SaleData,14,0)</f>
        <v>Motor Mint Distributors Inc.</v>
      </c>
      <c r="E457" s="16" t="str">
        <f t="shared" ref="E457:E520" si="51">VLOOKUP(B457,SaleData,17,0)</f>
        <v>Philadelphia</v>
      </c>
      <c r="F457" s="16" t="str">
        <f t="shared" ref="F457:F520" si="52">VLOOKUP(B457,SaleData,19,0)</f>
        <v>USA</v>
      </c>
      <c r="G457" s="16" t="str">
        <f t="shared" ref="G457:G520" si="53">VLOOKUP(B457,SaleData,11,0)</f>
        <v>Classic Cars</v>
      </c>
      <c r="H457" s="16" t="str">
        <f t="shared" ref="H457:H520" si="54">VLOOKUP(B457,SaleData,7,0)</f>
        <v>Shipped</v>
      </c>
      <c r="I457" s="18">
        <f t="shared" ref="I457:I520" si="55">VLOOKUP(B457,SaleData,5,0)</f>
        <v>930.90000000000009</v>
      </c>
    </row>
    <row r="458" spans="2:9" x14ac:dyDescent="0.25">
      <c r="B458" s="16">
        <v>10122</v>
      </c>
      <c r="C458" s="17">
        <f t="shared" si="49"/>
        <v>37742</v>
      </c>
      <c r="D458" s="16" t="str">
        <f t="shared" si="50"/>
        <v>Marseille Mini Autos</v>
      </c>
      <c r="E458" s="16" t="str">
        <f t="shared" si="51"/>
        <v>Marseille</v>
      </c>
      <c r="F458" s="16" t="str">
        <f t="shared" si="52"/>
        <v>France</v>
      </c>
      <c r="G458" s="16" t="str">
        <f t="shared" si="53"/>
        <v>Classic Cars</v>
      </c>
      <c r="H458" s="16" t="str">
        <f t="shared" si="54"/>
        <v>Shipped</v>
      </c>
      <c r="I458" s="18">
        <f t="shared" si="55"/>
        <v>1207.44</v>
      </c>
    </row>
    <row r="459" spans="2:9" x14ac:dyDescent="0.25">
      <c r="B459" s="16">
        <v>10136</v>
      </c>
      <c r="C459" s="17">
        <f t="shared" si="49"/>
        <v>37819</v>
      </c>
      <c r="D459" s="16" t="str">
        <f t="shared" si="50"/>
        <v>Alpha Cognac</v>
      </c>
      <c r="E459" s="16" t="str">
        <f t="shared" si="51"/>
        <v>Toulouse</v>
      </c>
      <c r="F459" s="16" t="str">
        <f t="shared" si="52"/>
        <v>France</v>
      </c>
      <c r="G459" s="16" t="str">
        <f t="shared" si="53"/>
        <v>Classic Cars</v>
      </c>
      <c r="H459" s="16" t="str">
        <f t="shared" si="54"/>
        <v>Shipped</v>
      </c>
      <c r="I459" s="18">
        <f t="shared" si="55"/>
        <v>2500</v>
      </c>
    </row>
    <row r="460" spans="2:9" x14ac:dyDescent="0.25">
      <c r="B460" s="16">
        <v>10148</v>
      </c>
      <c r="C460" s="17">
        <f t="shared" si="49"/>
        <v>37873</v>
      </c>
      <c r="D460" s="16" t="str">
        <f t="shared" si="50"/>
        <v>Anna's Decorations, Ltd</v>
      </c>
      <c r="E460" s="16" t="str">
        <f t="shared" si="51"/>
        <v>North Sydney</v>
      </c>
      <c r="F460" s="16" t="str">
        <f t="shared" si="52"/>
        <v>Australia</v>
      </c>
      <c r="G460" s="16" t="str">
        <f t="shared" si="53"/>
        <v>Classic Cars</v>
      </c>
      <c r="H460" s="16" t="str">
        <f t="shared" si="54"/>
        <v>Shipped</v>
      </c>
      <c r="I460" s="18">
        <f t="shared" si="55"/>
        <v>1506.5</v>
      </c>
    </row>
    <row r="461" spans="2:9" x14ac:dyDescent="0.25">
      <c r="B461" s="16">
        <v>10161</v>
      </c>
      <c r="C461" s="17">
        <f t="shared" si="49"/>
        <v>37904</v>
      </c>
      <c r="D461" s="16" t="str">
        <f t="shared" si="50"/>
        <v>Heintze Collectables</v>
      </c>
      <c r="E461" s="16" t="str">
        <f t="shared" si="51"/>
        <v>Aaarhus</v>
      </c>
      <c r="F461" s="16" t="str">
        <f t="shared" si="52"/>
        <v>Denmark</v>
      </c>
      <c r="G461" s="16" t="str">
        <f t="shared" si="53"/>
        <v>Classic Cars</v>
      </c>
      <c r="H461" s="16" t="str">
        <f t="shared" si="54"/>
        <v>Shipped</v>
      </c>
      <c r="I461" s="18">
        <f t="shared" si="55"/>
        <v>1226.5899999999999</v>
      </c>
    </row>
    <row r="462" spans="2:9" x14ac:dyDescent="0.25">
      <c r="B462" s="16">
        <v>10171</v>
      </c>
      <c r="C462" s="17">
        <f t="shared" si="49"/>
        <v>37936</v>
      </c>
      <c r="D462" s="16" t="str">
        <f t="shared" si="50"/>
        <v>Quebec Home Shopping Network</v>
      </c>
      <c r="E462" s="16" t="str">
        <f t="shared" si="51"/>
        <v>Montreal</v>
      </c>
      <c r="F462" s="16" t="str">
        <f t="shared" si="52"/>
        <v>Canada</v>
      </c>
      <c r="G462" s="16" t="str">
        <f t="shared" si="53"/>
        <v>Classic Cars</v>
      </c>
      <c r="H462" s="16" t="str">
        <f t="shared" si="54"/>
        <v>Shipped</v>
      </c>
      <c r="I462" s="18">
        <f t="shared" si="55"/>
        <v>1277.6400000000001</v>
      </c>
    </row>
    <row r="463" spans="2:9" x14ac:dyDescent="0.25">
      <c r="B463" s="16">
        <v>10181</v>
      </c>
      <c r="C463" s="17">
        <f t="shared" si="49"/>
        <v>37936</v>
      </c>
      <c r="D463" s="16" t="str">
        <f t="shared" si="50"/>
        <v>Herkku Gifts</v>
      </c>
      <c r="E463" s="16" t="str">
        <f t="shared" si="51"/>
        <v>Bergen</v>
      </c>
      <c r="F463" s="16" t="str">
        <f t="shared" si="52"/>
        <v>Norway</v>
      </c>
      <c r="G463" s="16" t="str">
        <f t="shared" si="53"/>
        <v>Classic Cars</v>
      </c>
      <c r="H463" s="16" t="str">
        <f t="shared" si="54"/>
        <v>Shipped</v>
      </c>
      <c r="I463" s="18">
        <f t="shared" si="55"/>
        <v>1506.9599999999998</v>
      </c>
    </row>
    <row r="464" spans="2:9" x14ac:dyDescent="0.25">
      <c r="B464" s="16">
        <v>10192</v>
      </c>
      <c r="C464" s="17">
        <f t="shared" si="49"/>
        <v>37936</v>
      </c>
      <c r="D464" s="16" t="str">
        <f t="shared" si="50"/>
        <v>Online Diecast Creations Co.</v>
      </c>
      <c r="E464" s="16" t="str">
        <f t="shared" si="51"/>
        <v>Nashua</v>
      </c>
      <c r="F464" s="16" t="str">
        <f t="shared" si="52"/>
        <v>USA</v>
      </c>
      <c r="G464" s="16" t="str">
        <f t="shared" si="53"/>
        <v>Classic Cars</v>
      </c>
      <c r="H464" s="16" t="str">
        <f t="shared" si="54"/>
        <v>Shipped</v>
      </c>
      <c r="I464" s="18">
        <f t="shared" si="55"/>
        <v>917.7</v>
      </c>
    </row>
    <row r="465" spans="2:9" x14ac:dyDescent="0.25">
      <c r="B465" s="16">
        <v>10204</v>
      </c>
      <c r="C465" s="17">
        <f t="shared" si="49"/>
        <v>37957</v>
      </c>
      <c r="D465" s="16" t="str">
        <f t="shared" si="50"/>
        <v>Muscle Machine Inc</v>
      </c>
      <c r="E465" s="16" t="str">
        <f t="shared" si="51"/>
        <v>NYC</v>
      </c>
      <c r="F465" s="16" t="str">
        <f t="shared" si="52"/>
        <v>USA</v>
      </c>
      <c r="G465" s="16" t="str">
        <f t="shared" si="53"/>
        <v>Classic Cars</v>
      </c>
      <c r="H465" s="16" t="str">
        <f t="shared" si="54"/>
        <v>Shipped</v>
      </c>
      <c r="I465" s="18">
        <f t="shared" si="55"/>
        <v>1249.4000000000001</v>
      </c>
    </row>
    <row r="466" spans="2:9" x14ac:dyDescent="0.25">
      <c r="B466" s="16">
        <v>10212</v>
      </c>
      <c r="C466" s="17">
        <f t="shared" si="49"/>
        <v>37993</v>
      </c>
      <c r="D466" s="16" t="str">
        <f t="shared" si="50"/>
        <v>Euro Shopping Channel</v>
      </c>
      <c r="E466" s="16" t="str">
        <f t="shared" si="51"/>
        <v>Madrid</v>
      </c>
      <c r="F466" s="16" t="str">
        <f t="shared" si="52"/>
        <v>Spain</v>
      </c>
      <c r="G466" s="16" t="str">
        <f t="shared" si="53"/>
        <v>Classic Cars</v>
      </c>
      <c r="H466" s="16" t="str">
        <f t="shared" si="54"/>
        <v>Shipped</v>
      </c>
      <c r="I466" s="18">
        <f t="shared" si="55"/>
        <v>1339.8</v>
      </c>
    </row>
    <row r="467" spans="2:9" x14ac:dyDescent="0.25">
      <c r="B467" s="16">
        <v>10225</v>
      </c>
      <c r="C467" s="17">
        <f t="shared" si="49"/>
        <v>38019</v>
      </c>
      <c r="D467" s="16" t="str">
        <f t="shared" si="50"/>
        <v>Vida Sport, Ltd</v>
      </c>
      <c r="E467" s="16" t="str">
        <f t="shared" si="51"/>
        <v>Gensve</v>
      </c>
      <c r="F467" s="16" t="str">
        <f t="shared" si="52"/>
        <v>Switzerland</v>
      </c>
      <c r="G467" s="16" t="str">
        <f t="shared" si="53"/>
        <v>Classic Cars</v>
      </c>
      <c r="H467" s="16" t="str">
        <f t="shared" si="54"/>
        <v>Shipped</v>
      </c>
      <c r="I467" s="18">
        <f t="shared" si="55"/>
        <v>1205.04</v>
      </c>
    </row>
    <row r="468" spans="2:9" x14ac:dyDescent="0.25">
      <c r="B468" s="16">
        <v>10240</v>
      </c>
      <c r="C468" s="17">
        <f t="shared" si="49"/>
        <v>38081</v>
      </c>
      <c r="D468" s="16" t="str">
        <f t="shared" si="50"/>
        <v>Osaka Souveniers Co.</v>
      </c>
      <c r="E468" s="16" t="str">
        <f t="shared" si="51"/>
        <v>Osaka</v>
      </c>
      <c r="F468" s="16" t="str">
        <f t="shared" si="52"/>
        <v>Japan</v>
      </c>
      <c r="G468" s="16" t="str">
        <f t="shared" si="53"/>
        <v>Classic Cars</v>
      </c>
      <c r="H468" s="16" t="str">
        <f t="shared" si="54"/>
        <v>Shipped</v>
      </c>
      <c r="I468" s="18">
        <f t="shared" si="55"/>
        <v>3700</v>
      </c>
    </row>
    <row r="469" spans="2:9" x14ac:dyDescent="0.25">
      <c r="B469" s="16">
        <v>10253</v>
      </c>
      <c r="C469" s="17">
        <f t="shared" si="49"/>
        <v>38144</v>
      </c>
      <c r="D469" s="16" t="str">
        <f t="shared" si="50"/>
        <v>UK Collectables, Ltd.</v>
      </c>
      <c r="E469" s="16" t="str">
        <f t="shared" si="51"/>
        <v>Liverpool</v>
      </c>
      <c r="F469" s="16" t="str">
        <f t="shared" si="52"/>
        <v>UK</v>
      </c>
      <c r="G469" s="16" t="str">
        <f t="shared" si="53"/>
        <v>Classic Cars</v>
      </c>
      <c r="H469" s="16" t="str">
        <f t="shared" si="54"/>
        <v>Cancelled</v>
      </c>
      <c r="I469" s="18">
        <f t="shared" si="55"/>
        <v>1263.8399999999999</v>
      </c>
    </row>
    <row r="470" spans="2:9" x14ac:dyDescent="0.25">
      <c r="B470" s="16">
        <v>10266</v>
      </c>
      <c r="C470" s="17">
        <f t="shared" si="49"/>
        <v>38175</v>
      </c>
      <c r="D470" s="16" t="str">
        <f t="shared" si="50"/>
        <v>L'ordine Souveniers</v>
      </c>
      <c r="E470" s="16" t="str">
        <f t="shared" si="51"/>
        <v>Reggio Emilia</v>
      </c>
      <c r="F470" s="16" t="str">
        <f t="shared" si="52"/>
        <v>Italy</v>
      </c>
      <c r="G470" s="16" t="str">
        <f t="shared" si="53"/>
        <v>Classic Cars</v>
      </c>
      <c r="H470" s="16" t="str">
        <f t="shared" si="54"/>
        <v>Shipped</v>
      </c>
      <c r="I470" s="18">
        <f t="shared" si="55"/>
        <v>1352.3999999999999</v>
      </c>
    </row>
    <row r="471" spans="2:9" x14ac:dyDescent="0.25">
      <c r="B471" s="16">
        <v>10278</v>
      </c>
      <c r="C471" s="17">
        <f t="shared" si="49"/>
        <v>38207</v>
      </c>
      <c r="D471" s="16" t="str">
        <f t="shared" si="50"/>
        <v>Signal Gift Stores</v>
      </c>
      <c r="E471" s="16" t="str">
        <f t="shared" si="51"/>
        <v>Las Vegas</v>
      </c>
      <c r="F471" s="16" t="str">
        <f t="shared" si="52"/>
        <v>USA</v>
      </c>
      <c r="G471" s="16" t="str">
        <f t="shared" si="53"/>
        <v>Classic Cars</v>
      </c>
      <c r="H471" s="16" t="str">
        <f t="shared" si="54"/>
        <v>Shipped</v>
      </c>
      <c r="I471" s="18">
        <f t="shared" si="55"/>
        <v>1205.5899999999999</v>
      </c>
    </row>
    <row r="472" spans="2:9" x14ac:dyDescent="0.25">
      <c r="B472" s="16">
        <v>10287</v>
      </c>
      <c r="C472" s="17">
        <f t="shared" si="49"/>
        <v>38207</v>
      </c>
      <c r="D472" s="16" t="str">
        <f t="shared" si="50"/>
        <v>Vida Sport, Ltd</v>
      </c>
      <c r="E472" s="16" t="str">
        <f t="shared" si="51"/>
        <v>Gensve</v>
      </c>
      <c r="F472" s="16" t="str">
        <f t="shared" si="52"/>
        <v>Switzerland</v>
      </c>
      <c r="G472" s="16" t="str">
        <f t="shared" si="53"/>
        <v>Classic Cars</v>
      </c>
      <c r="H472" s="16" t="str">
        <f t="shared" si="54"/>
        <v>Shipped</v>
      </c>
      <c r="I472" s="18">
        <f t="shared" si="55"/>
        <v>1359.4</v>
      </c>
    </row>
    <row r="473" spans="2:9" x14ac:dyDescent="0.25">
      <c r="B473" s="16">
        <v>10301</v>
      </c>
      <c r="C473" s="17">
        <f t="shared" si="49"/>
        <v>37904</v>
      </c>
      <c r="D473" s="16" t="str">
        <f t="shared" si="50"/>
        <v>Norway Gifts By Mail, Co.</v>
      </c>
      <c r="E473" s="16" t="str">
        <f t="shared" si="51"/>
        <v>Oslo</v>
      </c>
      <c r="F473" s="16" t="str">
        <f t="shared" si="52"/>
        <v>Norway</v>
      </c>
      <c r="G473" s="16" t="str">
        <f t="shared" si="53"/>
        <v>Classic Cars</v>
      </c>
      <c r="H473" s="16" t="str">
        <f t="shared" si="54"/>
        <v>Shipped</v>
      </c>
      <c r="I473" s="18">
        <f t="shared" si="55"/>
        <v>1129.04</v>
      </c>
    </row>
    <row r="474" spans="2:9" x14ac:dyDescent="0.25">
      <c r="B474" s="16">
        <v>10310</v>
      </c>
      <c r="C474" s="17">
        <f t="shared" si="49"/>
        <v>38270</v>
      </c>
      <c r="D474" s="16" t="str">
        <f t="shared" si="50"/>
        <v>Toms Spezialitten, Ltd</v>
      </c>
      <c r="E474" s="16" t="str">
        <f t="shared" si="51"/>
        <v>Koln</v>
      </c>
      <c r="F474" s="16" t="str">
        <f t="shared" si="52"/>
        <v>Germany</v>
      </c>
      <c r="G474" s="16" t="str">
        <f t="shared" si="53"/>
        <v>Classic Cars</v>
      </c>
      <c r="H474" s="16" t="str">
        <f t="shared" si="54"/>
        <v>Shipped</v>
      </c>
      <c r="I474" s="18">
        <f t="shared" si="55"/>
        <v>1383.03</v>
      </c>
    </row>
    <row r="475" spans="2:9" x14ac:dyDescent="0.25">
      <c r="B475" s="16">
        <v>10321</v>
      </c>
      <c r="C475" s="17">
        <f t="shared" si="49"/>
        <v>38302</v>
      </c>
      <c r="D475" s="16" t="str">
        <f t="shared" si="50"/>
        <v>FunGiftIdeas.com</v>
      </c>
      <c r="E475" s="16" t="str">
        <f t="shared" si="51"/>
        <v>New Bedford</v>
      </c>
      <c r="F475" s="16" t="str">
        <f t="shared" si="52"/>
        <v>USA</v>
      </c>
      <c r="G475" s="16" t="str">
        <f t="shared" si="53"/>
        <v>Classic Cars</v>
      </c>
      <c r="H475" s="16" t="str">
        <f t="shared" si="54"/>
        <v>Shipped</v>
      </c>
      <c r="I475" s="18">
        <f t="shared" si="55"/>
        <v>1229.51</v>
      </c>
    </row>
    <row r="476" spans="2:9" x14ac:dyDescent="0.25">
      <c r="B476" s="16">
        <v>10331</v>
      </c>
      <c r="C476" s="17">
        <f t="shared" si="49"/>
        <v>38302</v>
      </c>
      <c r="D476" s="16" t="str">
        <f t="shared" si="50"/>
        <v>Motor Mint Distributors Inc.</v>
      </c>
      <c r="E476" s="16" t="str">
        <f t="shared" si="51"/>
        <v>Philadelphia</v>
      </c>
      <c r="F476" s="16" t="str">
        <f t="shared" si="52"/>
        <v>USA</v>
      </c>
      <c r="G476" s="16" t="str">
        <f t="shared" si="53"/>
        <v>Classic Cars</v>
      </c>
      <c r="H476" s="16" t="str">
        <f t="shared" si="54"/>
        <v>Shipped</v>
      </c>
      <c r="I476" s="18">
        <f t="shared" si="55"/>
        <v>974.09999999999991</v>
      </c>
    </row>
    <row r="477" spans="2:9" x14ac:dyDescent="0.25">
      <c r="B477" s="16">
        <v>10342</v>
      </c>
      <c r="C477" s="17">
        <f t="shared" si="49"/>
        <v>38302</v>
      </c>
      <c r="D477" s="16" t="str">
        <f t="shared" si="50"/>
        <v>Australian Collectors, Co.</v>
      </c>
      <c r="E477" s="16" t="str">
        <f t="shared" si="51"/>
        <v>Melbourne</v>
      </c>
      <c r="F477" s="16" t="str">
        <f t="shared" si="52"/>
        <v>Australia</v>
      </c>
      <c r="G477" s="16" t="str">
        <f t="shared" si="53"/>
        <v>Motorcycles</v>
      </c>
      <c r="H477" s="16" t="str">
        <f t="shared" si="54"/>
        <v>Shipped</v>
      </c>
      <c r="I477" s="18">
        <f t="shared" si="55"/>
        <v>1454.7</v>
      </c>
    </row>
    <row r="478" spans="2:9" x14ac:dyDescent="0.25">
      <c r="B478" s="16">
        <v>10356</v>
      </c>
      <c r="C478" s="17">
        <f t="shared" si="49"/>
        <v>38333</v>
      </c>
      <c r="D478" s="16" t="str">
        <f t="shared" si="50"/>
        <v>Lyon Souveniers</v>
      </c>
      <c r="E478" s="16" t="str">
        <f t="shared" si="51"/>
        <v>Paris</v>
      </c>
      <c r="F478" s="16" t="str">
        <f t="shared" si="52"/>
        <v>France</v>
      </c>
      <c r="G478" s="16" t="str">
        <f t="shared" si="53"/>
        <v>Vintage Cars</v>
      </c>
      <c r="H478" s="16" t="str">
        <f t="shared" si="54"/>
        <v>Shipped</v>
      </c>
      <c r="I478" s="18">
        <f t="shared" si="55"/>
        <v>828.36</v>
      </c>
    </row>
    <row r="479" spans="2:9" x14ac:dyDescent="0.25">
      <c r="B479" s="16">
        <v>10365</v>
      </c>
      <c r="C479" s="17">
        <f t="shared" si="49"/>
        <v>38353</v>
      </c>
      <c r="D479" s="16" t="str">
        <f t="shared" si="50"/>
        <v>Mini Creations Ltd.</v>
      </c>
      <c r="E479" s="16" t="str">
        <f t="shared" si="51"/>
        <v>New Bedford</v>
      </c>
      <c r="F479" s="16" t="str">
        <f t="shared" si="52"/>
        <v>USA</v>
      </c>
      <c r="G479" s="16" t="str">
        <f t="shared" si="53"/>
        <v>Motorcycles</v>
      </c>
      <c r="H479" s="16" t="str">
        <f t="shared" si="54"/>
        <v>Shipped</v>
      </c>
      <c r="I479" s="18">
        <f t="shared" si="55"/>
        <v>2200</v>
      </c>
    </row>
    <row r="480" spans="2:9" x14ac:dyDescent="0.25">
      <c r="B480" s="16">
        <v>10377</v>
      </c>
      <c r="C480" s="17">
        <f t="shared" si="49"/>
        <v>38385</v>
      </c>
      <c r="D480" s="16" t="str">
        <f t="shared" si="50"/>
        <v>Toys of Finland, Co.</v>
      </c>
      <c r="E480" s="16" t="str">
        <f t="shared" si="51"/>
        <v>Helsinki</v>
      </c>
      <c r="F480" s="16" t="str">
        <f t="shared" si="52"/>
        <v>Finland</v>
      </c>
      <c r="G480" s="16" t="str">
        <f t="shared" si="53"/>
        <v>Classic Cars</v>
      </c>
      <c r="H480" s="16" t="str">
        <f t="shared" si="54"/>
        <v>Shipped</v>
      </c>
      <c r="I480" s="18">
        <f t="shared" si="55"/>
        <v>1627.92</v>
      </c>
    </row>
    <row r="481" spans="2:9" x14ac:dyDescent="0.25">
      <c r="B481" s="16">
        <v>10390</v>
      </c>
      <c r="C481" s="17">
        <f t="shared" si="49"/>
        <v>38414</v>
      </c>
      <c r="D481" s="16" t="str">
        <f t="shared" si="50"/>
        <v>Mini Gifts Distributors Ltd.</v>
      </c>
      <c r="E481" s="16" t="str">
        <f t="shared" si="51"/>
        <v>San Rafael</v>
      </c>
      <c r="F481" s="16" t="str">
        <f t="shared" si="52"/>
        <v>USA</v>
      </c>
      <c r="G481" s="16" t="str">
        <f t="shared" si="53"/>
        <v>Classic Cars</v>
      </c>
      <c r="H481" s="16" t="str">
        <f t="shared" si="54"/>
        <v>Shipped</v>
      </c>
      <c r="I481" s="18">
        <f t="shared" si="55"/>
        <v>1463.6999999999998</v>
      </c>
    </row>
    <row r="482" spans="2:9" x14ac:dyDescent="0.25">
      <c r="B482" s="16">
        <v>10406</v>
      </c>
      <c r="C482" s="17">
        <f t="shared" si="49"/>
        <v>38446</v>
      </c>
      <c r="D482" s="16" t="str">
        <f t="shared" si="50"/>
        <v>Danish Wholesale Imports</v>
      </c>
      <c r="E482" s="16" t="str">
        <f t="shared" si="51"/>
        <v>Kobenhavn</v>
      </c>
      <c r="F482" s="16" t="str">
        <f t="shared" si="52"/>
        <v>Denmark</v>
      </c>
      <c r="G482" s="16" t="str">
        <f t="shared" si="53"/>
        <v>Classic Cars</v>
      </c>
      <c r="H482" s="16" t="str">
        <f t="shared" si="54"/>
        <v>Disputed</v>
      </c>
      <c r="I482" s="18">
        <f t="shared" si="55"/>
        <v>4800</v>
      </c>
    </row>
    <row r="483" spans="2:9" x14ac:dyDescent="0.25">
      <c r="B483" s="16">
        <v>10419</v>
      </c>
      <c r="C483" s="17">
        <f t="shared" si="49"/>
        <v>38477</v>
      </c>
      <c r="D483" s="16" t="str">
        <f t="shared" si="50"/>
        <v>Salzburg Collectables</v>
      </c>
      <c r="E483" s="16" t="str">
        <f t="shared" si="51"/>
        <v>Salzburg</v>
      </c>
      <c r="F483" s="16" t="str">
        <f t="shared" si="52"/>
        <v>Austria</v>
      </c>
      <c r="G483" s="16" t="str">
        <f t="shared" si="53"/>
        <v>Classic Cars</v>
      </c>
      <c r="H483" s="16" t="str">
        <f t="shared" si="54"/>
        <v>Shipped</v>
      </c>
      <c r="I483" s="18">
        <f t="shared" si="55"/>
        <v>640.05000000000007</v>
      </c>
    </row>
    <row r="484" spans="2:9" x14ac:dyDescent="0.25">
      <c r="B484" s="16">
        <v>10102</v>
      </c>
      <c r="C484" s="17">
        <f t="shared" si="49"/>
        <v>37622</v>
      </c>
      <c r="D484" s="16" t="str">
        <f t="shared" si="50"/>
        <v>Vitachrome Inc.</v>
      </c>
      <c r="E484" s="16" t="str">
        <f t="shared" si="51"/>
        <v>NYC</v>
      </c>
      <c r="F484" s="16" t="str">
        <f t="shared" si="52"/>
        <v>USA</v>
      </c>
      <c r="G484" s="16" t="str">
        <f t="shared" si="53"/>
        <v>Vintage Cars</v>
      </c>
      <c r="H484" s="16" t="str">
        <f t="shared" si="54"/>
        <v>Shipped</v>
      </c>
      <c r="I484" s="18">
        <f t="shared" si="55"/>
        <v>2055.7400000000002</v>
      </c>
    </row>
    <row r="485" spans="2:9" x14ac:dyDescent="0.25">
      <c r="B485" s="16">
        <v>10111</v>
      </c>
      <c r="C485" s="17">
        <f t="shared" si="49"/>
        <v>37681</v>
      </c>
      <c r="D485" s="16" t="str">
        <f t="shared" si="50"/>
        <v>Mini Wheels Co.</v>
      </c>
      <c r="E485" s="16" t="str">
        <f t="shared" si="51"/>
        <v>San Francisco</v>
      </c>
      <c r="F485" s="16" t="str">
        <f t="shared" si="52"/>
        <v>USA</v>
      </c>
      <c r="G485" s="16" t="str">
        <f t="shared" si="53"/>
        <v>Vintage Cars</v>
      </c>
      <c r="H485" s="16" t="str">
        <f t="shared" si="54"/>
        <v>Shipped</v>
      </c>
      <c r="I485" s="18">
        <f t="shared" si="55"/>
        <v>1801.24</v>
      </c>
    </row>
    <row r="486" spans="2:9" x14ac:dyDescent="0.25">
      <c r="B486" s="16">
        <v>10125</v>
      </c>
      <c r="C486" s="17">
        <f t="shared" si="49"/>
        <v>37742</v>
      </c>
      <c r="D486" s="16" t="str">
        <f t="shared" si="50"/>
        <v>Australian Collectors, Co.</v>
      </c>
      <c r="E486" s="16" t="str">
        <f t="shared" si="51"/>
        <v>Melbourne</v>
      </c>
      <c r="F486" s="16" t="str">
        <f t="shared" si="52"/>
        <v>Australia</v>
      </c>
      <c r="G486" s="16" t="str">
        <f t="shared" si="53"/>
        <v>Vintage Cars</v>
      </c>
      <c r="H486" s="16" t="str">
        <f t="shared" si="54"/>
        <v>Shipped</v>
      </c>
      <c r="I486" s="18">
        <f t="shared" si="55"/>
        <v>3200</v>
      </c>
    </row>
    <row r="487" spans="2:9" x14ac:dyDescent="0.25">
      <c r="B487" s="16">
        <v>10139</v>
      </c>
      <c r="C487" s="17">
        <f t="shared" si="49"/>
        <v>37819</v>
      </c>
      <c r="D487" s="16" t="str">
        <f t="shared" si="50"/>
        <v>Souveniers And Things Co.</v>
      </c>
      <c r="E487" s="16" t="str">
        <f t="shared" si="51"/>
        <v>Chatswood</v>
      </c>
      <c r="F487" s="16" t="str">
        <f t="shared" si="52"/>
        <v>Australia</v>
      </c>
      <c r="G487" s="16" t="str">
        <f t="shared" si="53"/>
        <v>Vintage Cars</v>
      </c>
      <c r="H487" s="16" t="str">
        <f t="shared" si="54"/>
        <v>Shipped</v>
      </c>
      <c r="I487" s="18">
        <f t="shared" si="55"/>
        <v>2900</v>
      </c>
    </row>
    <row r="488" spans="2:9" x14ac:dyDescent="0.25">
      <c r="B488" s="16">
        <v>10149</v>
      </c>
      <c r="C488" s="17">
        <f t="shared" si="49"/>
        <v>37873</v>
      </c>
      <c r="D488" s="16" t="str">
        <f t="shared" si="50"/>
        <v>Signal Collectibles Ltd.</v>
      </c>
      <c r="E488" s="16" t="str">
        <f t="shared" si="51"/>
        <v>Brisbane</v>
      </c>
      <c r="F488" s="16" t="str">
        <f t="shared" si="52"/>
        <v>USA</v>
      </c>
      <c r="G488" s="16" t="str">
        <f t="shared" si="53"/>
        <v>Vintage Cars</v>
      </c>
      <c r="H488" s="16" t="str">
        <f t="shared" si="54"/>
        <v>Shipped</v>
      </c>
      <c r="I488" s="18">
        <f t="shared" si="55"/>
        <v>1013.4799999999999</v>
      </c>
    </row>
    <row r="489" spans="2:9" x14ac:dyDescent="0.25">
      <c r="B489" s="16">
        <v>10162</v>
      </c>
      <c r="C489" s="17">
        <f t="shared" si="49"/>
        <v>37904</v>
      </c>
      <c r="D489" s="16" t="str">
        <f t="shared" si="50"/>
        <v>Corporate Gift Ideas Co.</v>
      </c>
      <c r="E489" s="16" t="str">
        <f t="shared" si="51"/>
        <v>San Francisco</v>
      </c>
      <c r="F489" s="16" t="str">
        <f t="shared" si="52"/>
        <v>USA</v>
      </c>
      <c r="G489" s="16" t="str">
        <f t="shared" si="53"/>
        <v>Vintage Cars</v>
      </c>
      <c r="H489" s="16" t="str">
        <f t="shared" si="54"/>
        <v>Shipped</v>
      </c>
      <c r="I489" s="18">
        <f t="shared" si="55"/>
        <v>1007.14</v>
      </c>
    </row>
    <row r="490" spans="2:9" x14ac:dyDescent="0.25">
      <c r="B490" s="16">
        <v>10173</v>
      </c>
      <c r="C490" s="17">
        <f t="shared" si="49"/>
        <v>37936</v>
      </c>
      <c r="D490" s="16" t="str">
        <f t="shared" si="50"/>
        <v>Rovelli Gifts</v>
      </c>
      <c r="E490" s="16" t="str">
        <f t="shared" si="51"/>
        <v>Bergamo</v>
      </c>
      <c r="F490" s="16" t="str">
        <f t="shared" si="52"/>
        <v>Italy</v>
      </c>
      <c r="G490" s="16" t="str">
        <f t="shared" si="53"/>
        <v>Vintage Cars</v>
      </c>
      <c r="H490" s="16" t="str">
        <f t="shared" si="54"/>
        <v>Shipped</v>
      </c>
      <c r="I490" s="18">
        <f t="shared" si="55"/>
        <v>977.43000000000006</v>
      </c>
    </row>
    <row r="491" spans="2:9" x14ac:dyDescent="0.25">
      <c r="B491" s="16">
        <v>10182</v>
      </c>
      <c r="C491" s="17">
        <f t="shared" si="49"/>
        <v>37936</v>
      </c>
      <c r="D491" s="16" t="str">
        <f t="shared" si="50"/>
        <v>Mini Gifts Distributors Ltd.</v>
      </c>
      <c r="E491" s="16" t="str">
        <f t="shared" si="51"/>
        <v>San Rafael</v>
      </c>
      <c r="F491" s="16" t="str">
        <f t="shared" si="52"/>
        <v>USA</v>
      </c>
      <c r="G491" s="16" t="str">
        <f t="shared" si="53"/>
        <v>Vintage Cars</v>
      </c>
      <c r="H491" s="16" t="str">
        <f t="shared" si="54"/>
        <v>Shipped</v>
      </c>
      <c r="I491" s="18">
        <f t="shared" si="55"/>
        <v>971.9799999999999</v>
      </c>
    </row>
    <row r="492" spans="2:9" x14ac:dyDescent="0.25">
      <c r="B492" s="16">
        <v>10193</v>
      </c>
      <c r="C492" s="17">
        <f t="shared" si="49"/>
        <v>37936</v>
      </c>
      <c r="D492" s="16" t="str">
        <f t="shared" si="50"/>
        <v>Australian Collectables, Ltd</v>
      </c>
      <c r="E492" s="16" t="str">
        <f t="shared" si="51"/>
        <v>Glen Waverly</v>
      </c>
      <c r="F492" s="16" t="str">
        <f t="shared" si="52"/>
        <v>Australia</v>
      </c>
      <c r="G492" s="16" t="str">
        <f t="shared" si="53"/>
        <v>Vintage Cars</v>
      </c>
      <c r="H492" s="16" t="str">
        <f t="shared" si="54"/>
        <v>Shipped</v>
      </c>
      <c r="I492" s="18">
        <f t="shared" si="55"/>
        <v>759.46</v>
      </c>
    </row>
    <row r="493" spans="2:9" x14ac:dyDescent="0.25">
      <c r="B493" s="16">
        <v>10205</v>
      </c>
      <c r="C493" s="17">
        <f t="shared" si="49"/>
        <v>37957</v>
      </c>
      <c r="D493" s="16" t="str">
        <f t="shared" si="50"/>
        <v>Euro Shopping Channel</v>
      </c>
      <c r="E493" s="16" t="str">
        <f t="shared" si="51"/>
        <v>Madrid</v>
      </c>
      <c r="F493" s="16" t="str">
        <f t="shared" si="52"/>
        <v>Spain</v>
      </c>
      <c r="G493" s="16" t="str">
        <f t="shared" si="53"/>
        <v>Vintage Cars</v>
      </c>
      <c r="H493" s="16" t="str">
        <f t="shared" si="54"/>
        <v>Shipped</v>
      </c>
      <c r="I493" s="18">
        <f t="shared" si="55"/>
        <v>913.92</v>
      </c>
    </row>
    <row r="494" spans="2:9" x14ac:dyDescent="0.25">
      <c r="B494" s="16">
        <v>10215</v>
      </c>
      <c r="C494" s="17">
        <f t="shared" si="49"/>
        <v>37993</v>
      </c>
      <c r="D494" s="16" t="str">
        <f t="shared" si="50"/>
        <v>West Coast Collectables Co.</v>
      </c>
      <c r="E494" s="16" t="str">
        <f t="shared" si="51"/>
        <v>Burbank</v>
      </c>
      <c r="F494" s="16" t="str">
        <f t="shared" si="52"/>
        <v>USA</v>
      </c>
      <c r="G494" s="16" t="str">
        <f t="shared" si="53"/>
        <v>Vintage Cars</v>
      </c>
      <c r="H494" s="16" t="str">
        <f t="shared" si="54"/>
        <v>Shipped</v>
      </c>
      <c r="I494" s="18">
        <f t="shared" si="55"/>
        <v>1423.2900000000002</v>
      </c>
    </row>
    <row r="495" spans="2:9" x14ac:dyDescent="0.25">
      <c r="B495" s="16">
        <v>10227</v>
      </c>
      <c r="C495" s="17">
        <f t="shared" si="49"/>
        <v>38049</v>
      </c>
      <c r="D495" s="16" t="str">
        <f t="shared" si="50"/>
        <v>Saveley &amp; Henriot, Co.</v>
      </c>
      <c r="E495" s="16" t="str">
        <f t="shared" si="51"/>
        <v>Lyon</v>
      </c>
      <c r="F495" s="16" t="str">
        <f t="shared" si="52"/>
        <v>France</v>
      </c>
      <c r="G495" s="16" t="str">
        <f t="shared" si="53"/>
        <v>Vintage Cars</v>
      </c>
      <c r="H495" s="16" t="str">
        <f t="shared" si="54"/>
        <v>Shipped</v>
      </c>
      <c r="I495" s="18">
        <f t="shared" si="55"/>
        <v>1161.1200000000001</v>
      </c>
    </row>
    <row r="496" spans="2:9" x14ac:dyDescent="0.25">
      <c r="B496" s="16">
        <v>10244</v>
      </c>
      <c r="C496" s="17">
        <f t="shared" si="49"/>
        <v>38081</v>
      </c>
      <c r="D496" s="16" t="str">
        <f t="shared" si="50"/>
        <v>Euro Shopping Channel</v>
      </c>
      <c r="E496" s="16" t="str">
        <f t="shared" si="51"/>
        <v>Madrid</v>
      </c>
      <c r="F496" s="16" t="str">
        <f t="shared" si="52"/>
        <v>Spain</v>
      </c>
      <c r="G496" s="16" t="str">
        <f t="shared" si="53"/>
        <v>Vintage Cars</v>
      </c>
      <c r="H496" s="16" t="str">
        <f t="shared" si="54"/>
        <v>Shipped</v>
      </c>
      <c r="I496" s="18">
        <f t="shared" si="55"/>
        <v>1164.4000000000001</v>
      </c>
    </row>
    <row r="497" spans="2:9" x14ac:dyDescent="0.25">
      <c r="B497" s="16">
        <v>10256</v>
      </c>
      <c r="C497" s="17">
        <f t="shared" si="49"/>
        <v>38144</v>
      </c>
      <c r="D497" s="16" t="str">
        <f t="shared" si="50"/>
        <v>Danish Wholesale Imports</v>
      </c>
      <c r="E497" s="16" t="str">
        <f t="shared" si="51"/>
        <v>Kobenhavn</v>
      </c>
      <c r="F497" s="16" t="str">
        <f t="shared" si="52"/>
        <v>Denmark</v>
      </c>
      <c r="G497" s="16" t="str">
        <f t="shared" si="53"/>
        <v>Vintage Cars</v>
      </c>
      <c r="H497" s="16" t="str">
        <f t="shared" si="54"/>
        <v>Shipped</v>
      </c>
      <c r="I497" s="18">
        <f t="shared" si="55"/>
        <v>1500.75</v>
      </c>
    </row>
    <row r="498" spans="2:9" x14ac:dyDescent="0.25">
      <c r="B498" s="16">
        <v>10280</v>
      </c>
      <c r="C498" s="17">
        <f t="shared" si="49"/>
        <v>38207</v>
      </c>
      <c r="D498" s="16" t="str">
        <f t="shared" si="50"/>
        <v>Amica Models &amp; Co.</v>
      </c>
      <c r="E498" s="16" t="str">
        <f t="shared" si="51"/>
        <v>Torino</v>
      </c>
      <c r="F498" s="16" t="str">
        <f t="shared" si="52"/>
        <v>Italy</v>
      </c>
      <c r="G498" s="16" t="str">
        <f t="shared" si="53"/>
        <v>Vintage Cars</v>
      </c>
      <c r="H498" s="16" t="str">
        <f t="shared" si="54"/>
        <v>Shipped</v>
      </c>
      <c r="I498" s="18">
        <f t="shared" si="55"/>
        <v>577.6</v>
      </c>
    </row>
    <row r="499" spans="2:9" x14ac:dyDescent="0.25">
      <c r="B499" s="16">
        <v>10289</v>
      </c>
      <c r="C499" s="17">
        <f t="shared" si="49"/>
        <v>38239</v>
      </c>
      <c r="D499" s="16" t="str">
        <f t="shared" si="50"/>
        <v>Herkku Gifts</v>
      </c>
      <c r="E499" s="16" t="str">
        <f t="shared" si="51"/>
        <v>Bergen</v>
      </c>
      <c r="F499" s="16" t="str">
        <f t="shared" si="52"/>
        <v>Norway</v>
      </c>
      <c r="G499" s="16" t="str">
        <f t="shared" si="53"/>
        <v>Vintage Cars</v>
      </c>
      <c r="H499" s="16" t="str">
        <f t="shared" si="54"/>
        <v>Shipped</v>
      </c>
      <c r="I499" s="18">
        <f t="shared" si="55"/>
        <v>1345.68</v>
      </c>
    </row>
    <row r="500" spans="2:9" x14ac:dyDescent="0.25">
      <c r="B500" s="16">
        <v>10304</v>
      </c>
      <c r="C500" s="17">
        <f t="shared" si="49"/>
        <v>38270</v>
      </c>
      <c r="D500" s="16" t="str">
        <f t="shared" si="50"/>
        <v>Auto Assoc. &amp; Cie.</v>
      </c>
      <c r="E500" s="16" t="str">
        <f t="shared" si="51"/>
        <v>Versailles</v>
      </c>
      <c r="F500" s="16" t="str">
        <f t="shared" si="52"/>
        <v>France</v>
      </c>
      <c r="G500" s="16" t="str">
        <f t="shared" si="53"/>
        <v>Vintage Cars</v>
      </c>
      <c r="H500" s="16" t="str">
        <f t="shared" si="54"/>
        <v>Shipped</v>
      </c>
      <c r="I500" s="18">
        <f t="shared" si="55"/>
        <v>694.6</v>
      </c>
    </row>
    <row r="501" spans="2:9" x14ac:dyDescent="0.25">
      <c r="B501" s="16">
        <v>10312</v>
      </c>
      <c r="C501" s="17">
        <f t="shared" si="49"/>
        <v>38270</v>
      </c>
      <c r="D501" s="16" t="str">
        <f t="shared" si="50"/>
        <v>Mini Gifts Distributors Ltd.</v>
      </c>
      <c r="E501" s="16" t="str">
        <f t="shared" si="51"/>
        <v>San Rafael</v>
      </c>
      <c r="F501" s="16" t="str">
        <f t="shared" si="52"/>
        <v>USA</v>
      </c>
      <c r="G501" s="16" t="str">
        <f t="shared" si="53"/>
        <v>Vintage Cars</v>
      </c>
      <c r="H501" s="16" t="str">
        <f t="shared" si="54"/>
        <v>Shipped</v>
      </c>
      <c r="I501" s="18">
        <f t="shared" si="55"/>
        <v>865.49</v>
      </c>
    </row>
    <row r="502" spans="2:9" x14ac:dyDescent="0.25">
      <c r="B502" s="16">
        <v>10322</v>
      </c>
      <c r="C502" s="17">
        <f t="shared" si="49"/>
        <v>38302</v>
      </c>
      <c r="D502" s="16" t="str">
        <f t="shared" si="50"/>
        <v>Online Diecast Creations Co.</v>
      </c>
      <c r="E502" s="16" t="str">
        <f t="shared" si="51"/>
        <v>Nashua</v>
      </c>
      <c r="F502" s="16" t="str">
        <f t="shared" si="52"/>
        <v>USA</v>
      </c>
      <c r="G502" s="16" t="str">
        <f t="shared" si="53"/>
        <v>Vintage Cars</v>
      </c>
      <c r="H502" s="16" t="str">
        <f t="shared" si="54"/>
        <v>Shipped</v>
      </c>
      <c r="I502" s="18">
        <f t="shared" si="55"/>
        <v>1224.67</v>
      </c>
    </row>
    <row r="503" spans="2:9" x14ac:dyDescent="0.25">
      <c r="B503" s="16">
        <v>10332</v>
      </c>
      <c r="C503" s="17">
        <f t="shared" si="49"/>
        <v>38302</v>
      </c>
      <c r="D503" s="16" t="str">
        <f t="shared" si="50"/>
        <v>AV Stores, Co.</v>
      </c>
      <c r="E503" s="16" t="str">
        <f t="shared" si="51"/>
        <v>Manchester</v>
      </c>
      <c r="F503" s="16" t="str">
        <f t="shared" si="52"/>
        <v>UK</v>
      </c>
      <c r="G503" s="16" t="str">
        <f t="shared" si="53"/>
        <v>Classic Cars</v>
      </c>
      <c r="H503" s="16" t="str">
        <f t="shared" si="54"/>
        <v>Shipped</v>
      </c>
      <c r="I503" s="18">
        <f t="shared" si="55"/>
        <v>1152.58</v>
      </c>
    </row>
    <row r="504" spans="2:9" x14ac:dyDescent="0.25">
      <c r="B504" s="16">
        <v>10346</v>
      </c>
      <c r="C504" s="17">
        <f t="shared" si="49"/>
        <v>38302</v>
      </c>
      <c r="D504" s="16" t="str">
        <f t="shared" si="50"/>
        <v>Signal Gift Stores</v>
      </c>
      <c r="E504" s="16" t="str">
        <f t="shared" si="51"/>
        <v>Las Vegas</v>
      </c>
      <c r="F504" s="16" t="str">
        <f t="shared" si="52"/>
        <v>USA</v>
      </c>
      <c r="G504" s="16" t="str">
        <f t="shared" si="53"/>
        <v>Vintage Cars</v>
      </c>
      <c r="H504" s="16" t="str">
        <f t="shared" si="54"/>
        <v>Shipped</v>
      </c>
      <c r="I504" s="18">
        <f t="shared" si="55"/>
        <v>1516.62</v>
      </c>
    </row>
    <row r="505" spans="2:9" x14ac:dyDescent="0.25">
      <c r="B505" s="16">
        <v>10356</v>
      </c>
      <c r="C505" s="17">
        <f t="shared" si="49"/>
        <v>38333</v>
      </c>
      <c r="D505" s="16" t="str">
        <f t="shared" si="50"/>
        <v>Lyon Souveniers</v>
      </c>
      <c r="E505" s="16" t="str">
        <f t="shared" si="51"/>
        <v>Paris</v>
      </c>
      <c r="F505" s="16" t="str">
        <f t="shared" si="52"/>
        <v>France</v>
      </c>
      <c r="G505" s="16" t="str">
        <f t="shared" si="53"/>
        <v>Vintage Cars</v>
      </c>
      <c r="H505" s="16" t="str">
        <f t="shared" si="54"/>
        <v>Shipped</v>
      </c>
      <c r="I505" s="18">
        <f t="shared" si="55"/>
        <v>828.36</v>
      </c>
    </row>
    <row r="506" spans="2:9" x14ac:dyDescent="0.25">
      <c r="B506" s="16">
        <v>10369</v>
      </c>
      <c r="C506" s="17">
        <f t="shared" si="49"/>
        <v>38353</v>
      </c>
      <c r="D506" s="16" t="str">
        <f t="shared" si="50"/>
        <v>Collectables For Less Inc.</v>
      </c>
      <c r="E506" s="16" t="str">
        <f t="shared" si="51"/>
        <v>Brickhaven</v>
      </c>
      <c r="F506" s="16" t="str">
        <f t="shared" si="52"/>
        <v>USA</v>
      </c>
      <c r="G506" s="16" t="str">
        <f t="shared" si="53"/>
        <v>Vintage Cars</v>
      </c>
      <c r="H506" s="16" t="str">
        <f t="shared" si="54"/>
        <v>Shipped</v>
      </c>
      <c r="I506" s="18">
        <f t="shared" si="55"/>
        <v>1237.8800000000001</v>
      </c>
    </row>
    <row r="507" spans="2:9" x14ac:dyDescent="0.25">
      <c r="B507" s="16">
        <v>10380</v>
      </c>
      <c r="C507" s="17">
        <f t="shared" si="49"/>
        <v>38385</v>
      </c>
      <c r="D507" s="16" t="str">
        <f t="shared" si="50"/>
        <v>Euro Shopping Channel</v>
      </c>
      <c r="E507" s="16" t="str">
        <f t="shared" si="51"/>
        <v>Madrid</v>
      </c>
      <c r="F507" s="16" t="str">
        <f t="shared" si="52"/>
        <v>Spain</v>
      </c>
      <c r="G507" s="16" t="str">
        <f t="shared" si="53"/>
        <v>Vintage Cars</v>
      </c>
      <c r="H507" s="16" t="str">
        <f t="shared" si="54"/>
        <v>Shipped</v>
      </c>
      <c r="I507" s="18">
        <f t="shared" si="55"/>
        <v>990.78</v>
      </c>
    </row>
    <row r="508" spans="2:9" x14ac:dyDescent="0.25">
      <c r="B508" s="16">
        <v>10391</v>
      </c>
      <c r="C508" s="17">
        <f t="shared" si="49"/>
        <v>38414</v>
      </c>
      <c r="D508" s="16" t="str">
        <f t="shared" si="50"/>
        <v>Anna's Decorations, Ltd</v>
      </c>
      <c r="E508" s="16" t="str">
        <f t="shared" si="51"/>
        <v>North Sydney</v>
      </c>
      <c r="F508" s="16" t="str">
        <f t="shared" si="52"/>
        <v>Australia</v>
      </c>
      <c r="G508" s="16" t="str">
        <f t="shared" si="53"/>
        <v>Vintage Cars</v>
      </c>
      <c r="H508" s="16" t="str">
        <f t="shared" si="54"/>
        <v>Shipped</v>
      </c>
      <c r="I508" s="18">
        <f t="shared" si="55"/>
        <v>1448</v>
      </c>
    </row>
    <row r="509" spans="2:9" x14ac:dyDescent="0.25">
      <c r="B509" s="16">
        <v>10422</v>
      </c>
      <c r="C509" s="17">
        <f t="shared" si="49"/>
        <v>38477</v>
      </c>
      <c r="D509" s="16" t="str">
        <f t="shared" si="50"/>
        <v>Diecast Classics Inc.</v>
      </c>
      <c r="E509" s="16" t="str">
        <f t="shared" si="51"/>
        <v>Allentown</v>
      </c>
      <c r="F509" s="16" t="str">
        <f t="shared" si="52"/>
        <v>USA</v>
      </c>
      <c r="G509" s="16" t="str">
        <f t="shared" si="53"/>
        <v>Vintage Cars</v>
      </c>
      <c r="H509" s="16" t="str">
        <f t="shared" si="54"/>
        <v>In Process</v>
      </c>
      <c r="I509" s="18">
        <f t="shared" si="55"/>
        <v>1293.75</v>
      </c>
    </row>
    <row r="510" spans="2:9" x14ac:dyDescent="0.25">
      <c r="B510" s="16">
        <v>10102</v>
      </c>
      <c r="C510" s="17">
        <f t="shared" si="49"/>
        <v>37622</v>
      </c>
      <c r="D510" s="16" t="str">
        <f t="shared" si="50"/>
        <v>Vitachrome Inc.</v>
      </c>
      <c r="E510" s="16" t="str">
        <f t="shared" si="51"/>
        <v>NYC</v>
      </c>
      <c r="F510" s="16" t="str">
        <f t="shared" si="52"/>
        <v>USA</v>
      </c>
      <c r="G510" s="16" t="str">
        <f t="shared" si="53"/>
        <v>Vintage Cars</v>
      </c>
      <c r="H510" s="16" t="str">
        <f t="shared" si="54"/>
        <v>Shipped</v>
      </c>
      <c r="I510" s="18">
        <f t="shared" si="55"/>
        <v>2055.7400000000002</v>
      </c>
    </row>
    <row r="511" spans="2:9" x14ac:dyDescent="0.25">
      <c r="B511" s="16">
        <v>10111</v>
      </c>
      <c r="C511" s="17">
        <f t="shared" si="49"/>
        <v>37681</v>
      </c>
      <c r="D511" s="16" t="str">
        <f t="shared" si="50"/>
        <v>Mini Wheels Co.</v>
      </c>
      <c r="E511" s="16" t="str">
        <f t="shared" si="51"/>
        <v>San Francisco</v>
      </c>
      <c r="F511" s="16" t="str">
        <f t="shared" si="52"/>
        <v>USA</v>
      </c>
      <c r="G511" s="16" t="str">
        <f t="shared" si="53"/>
        <v>Vintage Cars</v>
      </c>
      <c r="H511" s="16" t="str">
        <f t="shared" si="54"/>
        <v>Shipped</v>
      </c>
      <c r="I511" s="18">
        <f t="shared" si="55"/>
        <v>1801.24</v>
      </c>
    </row>
    <row r="512" spans="2:9" x14ac:dyDescent="0.25">
      <c r="B512" s="16">
        <v>10126</v>
      </c>
      <c r="C512" s="17">
        <f t="shared" si="49"/>
        <v>37742</v>
      </c>
      <c r="D512" s="16" t="str">
        <f t="shared" si="50"/>
        <v>Corrida Auto Replicas, Ltd</v>
      </c>
      <c r="E512" s="16" t="str">
        <f t="shared" si="51"/>
        <v>Madrid</v>
      </c>
      <c r="F512" s="16" t="str">
        <f t="shared" si="52"/>
        <v>Spain</v>
      </c>
      <c r="G512" s="16" t="str">
        <f t="shared" si="53"/>
        <v>Trucks and Buses</v>
      </c>
      <c r="H512" s="16" t="str">
        <f t="shared" si="54"/>
        <v>Shipped</v>
      </c>
      <c r="I512" s="18">
        <f t="shared" si="55"/>
        <v>1630.2</v>
      </c>
    </row>
    <row r="513" spans="2:9" x14ac:dyDescent="0.25">
      <c r="B513" s="16">
        <v>10139</v>
      </c>
      <c r="C513" s="17">
        <f t="shared" si="49"/>
        <v>37819</v>
      </c>
      <c r="D513" s="16" t="str">
        <f t="shared" si="50"/>
        <v>Souveniers And Things Co.</v>
      </c>
      <c r="E513" s="16" t="str">
        <f t="shared" si="51"/>
        <v>Chatswood</v>
      </c>
      <c r="F513" s="16" t="str">
        <f t="shared" si="52"/>
        <v>Australia</v>
      </c>
      <c r="G513" s="16" t="str">
        <f t="shared" si="53"/>
        <v>Vintage Cars</v>
      </c>
      <c r="H513" s="16" t="str">
        <f t="shared" si="54"/>
        <v>Shipped</v>
      </c>
      <c r="I513" s="18">
        <f t="shared" si="55"/>
        <v>2900</v>
      </c>
    </row>
    <row r="514" spans="2:9" x14ac:dyDescent="0.25">
      <c r="B514" s="16">
        <v>10149</v>
      </c>
      <c r="C514" s="17">
        <f t="shared" si="49"/>
        <v>37873</v>
      </c>
      <c r="D514" s="16" t="str">
        <f t="shared" si="50"/>
        <v>Signal Collectibles Ltd.</v>
      </c>
      <c r="E514" s="16" t="str">
        <f t="shared" si="51"/>
        <v>Brisbane</v>
      </c>
      <c r="F514" s="16" t="str">
        <f t="shared" si="52"/>
        <v>USA</v>
      </c>
      <c r="G514" s="16" t="str">
        <f t="shared" si="53"/>
        <v>Vintage Cars</v>
      </c>
      <c r="H514" s="16" t="str">
        <f t="shared" si="54"/>
        <v>Shipped</v>
      </c>
      <c r="I514" s="18">
        <f t="shared" si="55"/>
        <v>1013.4799999999999</v>
      </c>
    </row>
    <row r="515" spans="2:9" x14ac:dyDescent="0.25">
      <c r="B515" s="16">
        <v>10162</v>
      </c>
      <c r="C515" s="17">
        <f t="shared" si="49"/>
        <v>37904</v>
      </c>
      <c r="D515" s="16" t="str">
        <f t="shared" si="50"/>
        <v>Corporate Gift Ideas Co.</v>
      </c>
      <c r="E515" s="16" t="str">
        <f t="shared" si="51"/>
        <v>San Francisco</v>
      </c>
      <c r="F515" s="16" t="str">
        <f t="shared" si="52"/>
        <v>USA</v>
      </c>
      <c r="G515" s="16" t="str">
        <f t="shared" si="53"/>
        <v>Vintage Cars</v>
      </c>
      <c r="H515" s="16" t="str">
        <f t="shared" si="54"/>
        <v>Shipped</v>
      </c>
      <c r="I515" s="18">
        <f t="shared" si="55"/>
        <v>1007.14</v>
      </c>
    </row>
    <row r="516" spans="2:9" x14ac:dyDescent="0.25">
      <c r="B516" s="16">
        <v>10173</v>
      </c>
      <c r="C516" s="17">
        <f t="shared" si="49"/>
        <v>37936</v>
      </c>
      <c r="D516" s="16" t="str">
        <f t="shared" si="50"/>
        <v>Rovelli Gifts</v>
      </c>
      <c r="E516" s="16" t="str">
        <f t="shared" si="51"/>
        <v>Bergamo</v>
      </c>
      <c r="F516" s="16" t="str">
        <f t="shared" si="52"/>
        <v>Italy</v>
      </c>
      <c r="G516" s="16" t="str">
        <f t="shared" si="53"/>
        <v>Vintage Cars</v>
      </c>
      <c r="H516" s="16" t="str">
        <f t="shared" si="54"/>
        <v>Shipped</v>
      </c>
      <c r="I516" s="18">
        <f t="shared" si="55"/>
        <v>977.43000000000006</v>
      </c>
    </row>
    <row r="517" spans="2:9" x14ac:dyDescent="0.25">
      <c r="B517" s="16">
        <v>10182</v>
      </c>
      <c r="C517" s="17">
        <f t="shared" si="49"/>
        <v>37936</v>
      </c>
      <c r="D517" s="16" t="str">
        <f t="shared" si="50"/>
        <v>Mini Gifts Distributors Ltd.</v>
      </c>
      <c r="E517" s="16" t="str">
        <f t="shared" si="51"/>
        <v>San Rafael</v>
      </c>
      <c r="F517" s="16" t="str">
        <f t="shared" si="52"/>
        <v>USA</v>
      </c>
      <c r="G517" s="16" t="str">
        <f t="shared" si="53"/>
        <v>Vintage Cars</v>
      </c>
      <c r="H517" s="16" t="str">
        <f t="shared" si="54"/>
        <v>Shipped</v>
      </c>
      <c r="I517" s="18">
        <f t="shared" si="55"/>
        <v>971.9799999999999</v>
      </c>
    </row>
    <row r="518" spans="2:9" x14ac:dyDescent="0.25">
      <c r="B518" s="16">
        <v>10193</v>
      </c>
      <c r="C518" s="17">
        <f t="shared" si="49"/>
        <v>37936</v>
      </c>
      <c r="D518" s="16" t="str">
        <f t="shared" si="50"/>
        <v>Australian Collectables, Ltd</v>
      </c>
      <c r="E518" s="16" t="str">
        <f t="shared" si="51"/>
        <v>Glen Waverly</v>
      </c>
      <c r="F518" s="16" t="str">
        <f t="shared" si="52"/>
        <v>Australia</v>
      </c>
      <c r="G518" s="16" t="str">
        <f t="shared" si="53"/>
        <v>Vintage Cars</v>
      </c>
      <c r="H518" s="16" t="str">
        <f t="shared" si="54"/>
        <v>Shipped</v>
      </c>
      <c r="I518" s="18">
        <f t="shared" si="55"/>
        <v>759.46</v>
      </c>
    </row>
    <row r="519" spans="2:9" x14ac:dyDescent="0.25">
      <c r="B519" s="16">
        <v>10205</v>
      </c>
      <c r="C519" s="17">
        <f t="shared" si="49"/>
        <v>37957</v>
      </c>
      <c r="D519" s="16" t="str">
        <f t="shared" si="50"/>
        <v>Euro Shopping Channel</v>
      </c>
      <c r="E519" s="16" t="str">
        <f t="shared" si="51"/>
        <v>Madrid</v>
      </c>
      <c r="F519" s="16" t="str">
        <f t="shared" si="52"/>
        <v>Spain</v>
      </c>
      <c r="G519" s="16" t="str">
        <f t="shared" si="53"/>
        <v>Vintage Cars</v>
      </c>
      <c r="H519" s="16" t="str">
        <f t="shared" si="54"/>
        <v>Shipped</v>
      </c>
      <c r="I519" s="18">
        <f t="shared" si="55"/>
        <v>913.92</v>
      </c>
    </row>
    <row r="520" spans="2:9" x14ac:dyDescent="0.25">
      <c r="B520" s="16">
        <v>10215</v>
      </c>
      <c r="C520" s="17">
        <f t="shared" si="49"/>
        <v>37993</v>
      </c>
      <c r="D520" s="16" t="str">
        <f t="shared" si="50"/>
        <v>West Coast Collectables Co.</v>
      </c>
      <c r="E520" s="16" t="str">
        <f t="shared" si="51"/>
        <v>Burbank</v>
      </c>
      <c r="F520" s="16" t="str">
        <f t="shared" si="52"/>
        <v>USA</v>
      </c>
      <c r="G520" s="16" t="str">
        <f t="shared" si="53"/>
        <v>Vintage Cars</v>
      </c>
      <c r="H520" s="16" t="str">
        <f t="shared" si="54"/>
        <v>Shipped</v>
      </c>
      <c r="I520" s="18">
        <f t="shared" si="55"/>
        <v>1423.2900000000002</v>
      </c>
    </row>
    <row r="521" spans="2:9" x14ac:dyDescent="0.25">
      <c r="B521" s="16">
        <v>10227</v>
      </c>
      <c r="C521" s="17">
        <f t="shared" ref="C521:C584" si="56">VLOOKUP(B521,SaleData,6,0)</f>
        <v>38049</v>
      </c>
      <c r="D521" s="16" t="str">
        <f t="shared" ref="D521:D584" si="57">VLOOKUP(B521,SaleData,14,0)</f>
        <v>Saveley &amp; Henriot, Co.</v>
      </c>
      <c r="E521" s="16" t="str">
        <f t="shared" ref="E521:E584" si="58">VLOOKUP(B521,SaleData,17,0)</f>
        <v>Lyon</v>
      </c>
      <c r="F521" s="16" t="str">
        <f t="shared" ref="F521:F584" si="59">VLOOKUP(B521,SaleData,19,0)</f>
        <v>France</v>
      </c>
      <c r="G521" s="16" t="str">
        <f t="shared" ref="G521:G584" si="60">VLOOKUP(B521,SaleData,11,0)</f>
        <v>Vintage Cars</v>
      </c>
      <c r="H521" s="16" t="str">
        <f t="shared" ref="H521:H584" si="61">VLOOKUP(B521,SaleData,7,0)</f>
        <v>Shipped</v>
      </c>
      <c r="I521" s="18">
        <f t="shared" ref="I521:I584" si="62">VLOOKUP(B521,SaleData,5,0)</f>
        <v>1161.1200000000001</v>
      </c>
    </row>
    <row r="522" spans="2:9" x14ac:dyDescent="0.25">
      <c r="B522" s="16">
        <v>10244</v>
      </c>
      <c r="C522" s="17">
        <f t="shared" si="56"/>
        <v>38081</v>
      </c>
      <c r="D522" s="16" t="str">
        <f t="shared" si="57"/>
        <v>Euro Shopping Channel</v>
      </c>
      <c r="E522" s="16" t="str">
        <f t="shared" si="58"/>
        <v>Madrid</v>
      </c>
      <c r="F522" s="16" t="str">
        <f t="shared" si="59"/>
        <v>Spain</v>
      </c>
      <c r="G522" s="16" t="str">
        <f t="shared" si="60"/>
        <v>Vintage Cars</v>
      </c>
      <c r="H522" s="16" t="str">
        <f t="shared" si="61"/>
        <v>Shipped</v>
      </c>
      <c r="I522" s="18">
        <f t="shared" si="62"/>
        <v>1164.4000000000001</v>
      </c>
    </row>
    <row r="523" spans="2:9" x14ac:dyDescent="0.25">
      <c r="B523" s="16">
        <v>10256</v>
      </c>
      <c r="C523" s="17">
        <f t="shared" si="56"/>
        <v>38144</v>
      </c>
      <c r="D523" s="16" t="str">
        <f t="shared" si="57"/>
        <v>Danish Wholesale Imports</v>
      </c>
      <c r="E523" s="16" t="str">
        <f t="shared" si="58"/>
        <v>Kobenhavn</v>
      </c>
      <c r="F523" s="16" t="str">
        <f t="shared" si="59"/>
        <v>Denmark</v>
      </c>
      <c r="G523" s="16" t="str">
        <f t="shared" si="60"/>
        <v>Vintage Cars</v>
      </c>
      <c r="H523" s="16" t="str">
        <f t="shared" si="61"/>
        <v>Shipped</v>
      </c>
      <c r="I523" s="18">
        <f t="shared" si="62"/>
        <v>1500.75</v>
      </c>
    </row>
    <row r="524" spans="2:9" x14ac:dyDescent="0.25">
      <c r="B524" s="16">
        <v>10280</v>
      </c>
      <c r="C524" s="17">
        <f t="shared" si="56"/>
        <v>38207</v>
      </c>
      <c r="D524" s="16" t="str">
        <f t="shared" si="57"/>
        <v>Amica Models &amp; Co.</v>
      </c>
      <c r="E524" s="16" t="str">
        <f t="shared" si="58"/>
        <v>Torino</v>
      </c>
      <c r="F524" s="16" t="str">
        <f t="shared" si="59"/>
        <v>Italy</v>
      </c>
      <c r="G524" s="16" t="str">
        <f t="shared" si="60"/>
        <v>Vintage Cars</v>
      </c>
      <c r="H524" s="16" t="str">
        <f t="shared" si="61"/>
        <v>Shipped</v>
      </c>
      <c r="I524" s="18">
        <f t="shared" si="62"/>
        <v>577.6</v>
      </c>
    </row>
    <row r="525" spans="2:9" x14ac:dyDescent="0.25">
      <c r="B525" s="16">
        <v>10289</v>
      </c>
      <c r="C525" s="17">
        <f t="shared" si="56"/>
        <v>38239</v>
      </c>
      <c r="D525" s="16" t="str">
        <f t="shared" si="57"/>
        <v>Herkku Gifts</v>
      </c>
      <c r="E525" s="16" t="str">
        <f t="shared" si="58"/>
        <v>Bergen</v>
      </c>
      <c r="F525" s="16" t="str">
        <f t="shared" si="59"/>
        <v>Norway</v>
      </c>
      <c r="G525" s="16" t="str">
        <f t="shared" si="60"/>
        <v>Vintage Cars</v>
      </c>
      <c r="H525" s="16" t="str">
        <f t="shared" si="61"/>
        <v>Shipped</v>
      </c>
      <c r="I525" s="18">
        <f t="shared" si="62"/>
        <v>1345.68</v>
      </c>
    </row>
    <row r="526" spans="2:9" x14ac:dyDescent="0.25">
      <c r="B526" s="16">
        <v>10304</v>
      </c>
      <c r="C526" s="17">
        <f t="shared" si="56"/>
        <v>38270</v>
      </c>
      <c r="D526" s="16" t="str">
        <f t="shared" si="57"/>
        <v>Auto Assoc. &amp; Cie.</v>
      </c>
      <c r="E526" s="16" t="str">
        <f t="shared" si="58"/>
        <v>Versailles</v>
      </c>
      <c r="F526" s="16" t="str">
        <f t="shared" si="59"/>
        <v>France</v>
      </c>
      <c r="G526" s="16" t="str">
        <f t="shared" si="60"/>
        <v>Vintage Cars</v>
      </c>
      <c r="H526" s="16" t="str">
        <f t="shared" si="61"/>
        <v>Shipped</v>
      </c>
      <c r="I526" s="18">
        <f t="shared" si="62"/>
        <v>694.6</v>
      </c>
    </row>
    <row r="527" spans="2:9" x14ac:dyDescent="0.25">
      <c r="B527" s="16">
        <v>10312</v>
      </c>
      <c r="C527" s="17">
        <f t="shared" si="56"/>
        <v>38270</v>
      </c>
      <c r="D527" s="16" t="str">
        <f t="shared" si="57"/>
        <v>Mini Gifts Distributors Ltd.</v>
      </c>
      <c r="E527" s="16" t="str">
        <f t="shared" si="58"/>
        <v>San Rafael</v>
      </c>
      <c r="F527" s="16" t="str">
        <f t="shared" si="59"/>
        <v>USA</v>
      </c>
      <c r="G527" s="16" t="str">
        <f t="shared" si="60"/>
        <v>Vintage Cars</v>
      </c>
      <c r="H527" s="16" t="str">
        <f t="shared" si="61"/>
        <v>Shipped</v>
      </c>
      <c r="I527" s="18">
        <f t="shared" si="62"/>
        <v>865.49</v>
      </c>
    </row>
    <row r="528" spans="2:9" x14ac:dyDescent="0.25">
      <c r="B528" s="16">
        <v>10322</v>
      </c>
      <c r="C528" s="17">
        <f t="shared" si="56"/>
        <v>38302</v>
      </c>
      <c r="D528" s="16" t="str">
        <f t="shared" si="57"/>
        <v>Online Diecast Creations Co.</v>
      </c>
      <c r="E528" s="16" t="str">
        <f t="shared" si="58"/>
        <v>Nashua</v>
      </c>
      <c r="F528" s="16" t="str">
        <f t="shared" si="59"/>
        <v>USA</v>
      </c>
      <c r="G528" s="16" t="str">
        <f t="shared" si="60"/>
        <v>Vintage Cars</v>
      </c>
      <c r="H528" s="16" t="str">
        <f t="shared" si="61"/>
        <v>Shipped</v>
      </c>
      <c r="I528" s="18">
        <f t="shared" si="62"/>
        <v>1224.67</v>
      </c>
    </row>
    <row r="529" spans="2:9" x14ac:dyDescent="0.25">
      <c r="B529" s="16">
        <v>10332</v>
      </c>
      <c r="C529" s="17">
        <f t="shared" si="56"/>
        <v>38302</v>
      </c>
      <c r="D529" s="16" t="str">
        <f t="shared" si="57"/>
        <v>AV Stores, Co.</v>
      </c>
      <c r="E529" s="16" t="str">
        <f t="shared" si="58"/>
        <v>Manchester</v>
      </c>
      <c r="F529" s="16" t="str">
        <f t="shared" si="59"/>
        <v>UK</v>
      </c>
      <c r="G529" s="16" t="str">
        <f t="shared" si="60"/>
        <v>Classic Cars</v>
      </c>
      <c r="H529" s="16" t="str">
        <f t="shared" si="61"/>
        <v>Shipped</v>
      </c>
      <c r="I529" s="18">
        <f t="shared" si="62"/>
        <v>1152.58</v>
      </c>
    </row>
    <row r="530" spans="2:9" x14ac:dyDescent="0.25">
      <c r="B530" s="16">
        <v>10347</v>
      </c>
      <c r="C530" s="17">
        <f t="shared" si="56"/>
        <v>38302</v>
      </c>
      <c r="D530" s="16" t="str">
        <f t="shared" si="57"/>
        <v>Australian Collectors, Co.</v>
      </c>
      <c r="E530" s="16" t="str">
        <f t="shared" si="58"/>
        <v>Melbourne</v>
      </c>
      <c r="F530" s="16" t="str">
        <f t="shared" si="59"/>
        <v>Australia</v>
      </c>
      <c r="G530" s="16" t="str">
        <f t="shared" si="60"/>
        <v>Vintage Cars</v>
      </c>
      <c r="H530" s="16" t="str">
        <f t="shared" si="61"/>
        <v>Shipped</v>
      </c>
      <c r="I530" s="18">
        <f t="shared" si="62"/>
        <v>1237.95</v>
      </c>
    </row>
    <row r="531" spans="2:9" x14ac:dyDescent="0.25">
      <c r="B531" s="16">
        <v>10356</v>
      </c>
      <c r="C531" s="17">
        <f t="shared" si="56"/>
        <v>38333</v>
      </c>
      <c r="D531" s="16" t="str">
        <f t="shared" si="57"/>
        <v>Lyon Souveniers</v>
      </c>
      <c r="E531" s="16" t="str">
        <f t="shared" si="58"/>
        <v>Paris</v>
      </c>
      <c r="F531" s="16" t="str">
        <f t="shared" si="59"/>
        <v>France</v>
      </c>
      <c r="G531" s="16" t="str">
        <f t="shared" si="60"/>
        <v>Vintage Cars</v>
      </c>
      <c r="H531" s="16" t="str">
        <f t="shared" si="61"/>
        <v>Shipped</v>
      </c>
      <c r="I531" s="18">
        <f t="shared" si="62"/>
        <v>828.36</v>
      </c>
    </row>
    <row r="532" spans="2:9" x14ac:dyDescent="0.25">
      <c r="B532" s="16">
        <v>10369</v>
      </c>
      <c r="C532" s="17">
        <f t="shared" si="56"/>
        <v>38353</v>
      </c>
      <c r="D532" s="16" t="str">
        <f t="shared" si="57"/>
        <v>Collectables For Less Inc.</v>
      </c>
      <c r="E532" s="16" t="str">
        <f t="shared" si="58"/>
        <v>Brickhaven</v>
      </c>
      <c r="F532" s="16" t="str">
        <f t="shared" si="59"/>
        <v>USA</v>
      </c>
      <c r="G532" s="16" t="str">
        <f t="shared" si="60"/>
        <v>Vintage Cars</v>
      </c>
      <c r="H532" s="16" t="str">
        <f t="shared" si="61"/>
        <v>Shipped</v>
      </c>
      <c r="I532" s="18">
        <f t="shared" si="62"/>
        <v>1237.8800000000001</v>
      </c>
    </row>
    <row r="533" spans="2:9" x14ac:dyDescent="0.25">
      <c r="B533" s="16">
        <v>10381</v>
      </c>
      <c r="C533" s="17">
        <f t="shared" si="56"/>
        <v>38385</v>
      </c>
      <c r="D533" s="16" t="str">
        <f t="shared" si="57"/>
        <v>Corporate Gift Ideas Co.</v>
      </c>
      <c r="E533" s="16" t="str">
        <f t="shared" si="58"/>
        <v>San Francisco</v>
      </c>
      <c r="F533" s="16" t="str">
        <f t="shared" si="59"/>
        <v>USA</v>
      </c>
      <c r="G533" s="16" t="str">
        <f t="shared" si="60"/>
        <v>Vintage Cars</v>
      </c>
      <c r="H533" s="16" t="str">
        <f t="shared" si="61"/>
        <v>Shipped</v>
      </c>
      <c r="I533" s="18">
        <f t="shared" si="62"/>
        <v>1320.75</v>
      </c>
    </row>
    <row r="534" spans="2:9" x14ac:dyDescent="0.25">
      <c r="B534" s="16">
        <v>10391</v>
      </c>
      <c r="C534" s="17">
        <f t="shared" si="56"/>
        <v>38414</v>
      </c>
      <c r="D534" s="16" t="str">
        <f t="shared" si="57"/>
        <v>Anna's Decorations, Ltd</v>
      </c>
      <c r="E534" s="16" t="str">
        <f t="shared" si="58"/>
        <v>North Sydney</v>
      </c>
      <c r="F534" s="16" t="str">
        <f t="shared" si="59"/>
        <v>Australia</v>
      </c>
      <c r="G534" s="16" t="str">
        <f t="shared" si="60"/>
        <v>Vintage Cars</v>
      </c>
      <c r="H534" s="16" t="str">
        <f t="shared" si="61"/>
        <v>Shipped</v>
      </c>
      <c r="I534" s="18">
        <f t="shared" si="62"/>
        <v>1448</v>
      </c>
    </row>
    <row r="535" spans="2:9" x14ac:dyDescent="0.25">
      <c r="B535" s="16">
        <v>10422</v>
      </c>
      <c r="C535" s="17">
        <f t="shared" si="56"/>
        <v>38477</v>
      </c>
      <c r="D535" s="16" t="str">
        <f t="shared" si="57"/>
        <v>Diecast Classics Inc.</v>
      </c>
      <c r="E535" s="16" t="str">
        <f t="shared" si="58"/>
        <v>Allentown</v>
      </c>
      <c r="F535" s="16" t="str">
        <f t="shared" si="59"/>
        <v>USA</v>
      </c>
      <c r="G535" s="16" t="str">
        <f t="shared" si="60"/>
        <v>Vintage Cars</v>
      </c>
      <c r="H535" s="16" t="str">
        <f t="shared" si="61"/>
        <v>In Process</v>
      </c>
      <c r="I535" s="18">
        <f t="shared" si="62"/>
        <v>1293.75</v>
      </c>
    </row>
    <row r="536" spans="2:9" x14ac:dyDescent="0.25">
      <c r="B536" s="16">
        <v>10110</v>
      </c>
      <c r="C536" s="17">
        <f t="shared" si="56"/>
        <v>37681</v>
      </c>
      <c r="D536" s="16" t="str">
        <f t="shared" si="57"/>
        <v>AV Stores, Co.</v>
      </c>
      <c r="E536" s="16" t="str">
        <f t="shared" si="58"/>
        <v>Manchester</v>
      </c>
      <c r="F536" s="16" t="str">
        <f t="shared" si="59"/>
        <v>UK</v>
      </c>
      <c r="G536" s="16" t="str">
        <f t="shared" si="60"/>
        <v>Vintage Cars</v>
      </c>
      <c r="H536" s="16" t="str">
        <f t="shared" si="61"/>
        <v>Shipped</v>
      </c>
      <c r="I536" s="18">
        <f t="shared" si="62"/>
        <v>710.19999999999993</v>
      </c>
    </row>
    <row r="537" spans="2:9" x14ac:dyDescent="0.25">
      <c r="B537" s="16">
        <v>10123</v>
      </c>
      <c r="C537" s="17">
        <f t="shared" si="56"/>
        <v>37742</v>
      </c>
      <c r="D537" s="16" t="str">
        <f t="shared" si="57"/>
        <v>Atelier graphique</v>
      </c>
      <c r="E537" s="16" t="str">
        <f t="shared" si="58"/>
        <v>Nantes</v>
      </c>
      <c r="F537" s="16" t="str">
        <f t="shared" si="59"/>
        <v>France</v>
      </c>
      <c r="G537" s="16" t="str">
        <f t="shared" si="60"/>
        <v>Classic Cars</v>
      </c>
      <c r="H537" s="16" t="str">
        <f t="shared" si="61"/>
        <v>Shipped</v>
      </c>
      <c r="I537" s="18">
        <f t="shared" si="62"/>
        <v>2600</v>
      </c>
    </row>
    <row r="538" spans="2:9" x14ac:dyDescent="0.25">
      <c r="B538" s="16">
        <v>10137</v>
      </c>
      <c r="C538" s="17">
        <f t="shared" si="56"/>
        <v>37819</v>
      </c>
      <c r="D538" s="16" t="str">
        <f t="shared" si="57"/>
        <v>Reims Collectables</v>
      </c>
      <c r="E538" s="16" t="str">
        <f t="shared" si="58"/>
        <v>Reims</v>
      </c>
      <c r="F538" s="16" t="str">
        <f t="shared" si="59"/>
        <v>France</v>
      </c>
      <c r="G538" s="16" t="str">
        <f t="shared" si="60"/>
        <v>Classic Cars</v>
      </c>
      <c r="H538" s="16" t="str">
        <f t="shared" si="61"/>
        <v>Shipped</v>
      </c>
      <c r="I538" s="18">
        <f t="shared" si="62"/>
        <v>1295.06</v>
      </c>
    </row>
    <row r="539" spans="2:9" x14ac:dyDescent="0.25">
      <c r="B539" s="16">
        <v>10148</v>
      </c>
      <c r="C539" s="17">
        <f t="shared" si="56"/>
        <v>37873</v>
      </c>
      <c r="D539" s="16" t="str">
        <f t="shared" si="57"/>
        <v>Anna's Decorations, Ltd</v>
      </c>
      <c r="E539" s="16" t="str">
        <f t="shared" si="58"/>
        <v>North Sydney</v>
      </c>
      <c r="F539" s="16" t="str">
        <f t="shared" si="59"/>
        <v>Australia</v>
      </c>
      <c r="G539" s="16" t="str">
        <f t="shared" si="60"/>
        <v>Classic Cars</v>
      </c>
      <c r="H539" s="16" t="str">
        <f t="shared" si="61"/>
        <v>Shipped</v>
      </c>
      <c r="I539" s="18">
        <f t="shared" si="62"/>
        <v>1506.5</v>
      </c>
    </row>
    <row r="540" spans="2:9" x14ac:dyDescent="0.25">
      <c r="B540" s="16">
        <v>10161</v>
      </c>
      <c r="C540" s="17">
        <f t="shared" si="56"/>
        <v>37904</v>
      </c>
      <c r="D540" s="16" t="str">
        <f t="shared" si="57"/>
        <v>Heintze Collectables</v>
      </c>
      <c r="E540" s="16" t="str">
        <f t="shared" si="58"/>
        <v>Aaarhus</v>
      </c>
      <c r="F540" s="16" t="str">
        <f t="shared" si="59"/>
        <v>Denmark</v>
      </c>
      <c r="G540" s="16" t="str">
        <f t="shared" si="60"/>
        <v>Classic Cars</v>
      </c>
      <c r="H540" s="16" t="str">
        <f t="shared" si="61"/>
        <v>Shipped</v>
      </c>
      <c r="I540" s="18">
        <f t="shared" si="62"/>
        <v>1226.5899999999999</v>
      </c>
    </row>
    <row r="541" spans="2:9" x14ac:dyDescent="0.25">
      <c r="B541" s="16">
        <v>10172</v>
      </c>
      <c r="C541" s="17">
        <f t="shared" si="56"/>
        <v>37936</v>
      </c>
      <c r="D541" s="16" t="str">
        <f t="shared" si="57"/>
        <v>Gift Depot Inc.</v>
      </c>
      <c r="E541" s="16" t="str">
        <f t="shared" si="58"/>
        <v>Bridgewater</v>
      </c>
      <c r="F541" s="16" t="str">
        <f t="shared" si="59"/>
        <v>USA</v>
      </c>
      <c r="G541" s="16" t="str">
        <f t="shared" si="60"/>
        <v>Classic Cars</v>
      </c>
      <c r="H541" s="16" t="str">
        <f t="shared" si="61"/>
        <v>Shipped</v>
      </c>
      <c r="I541" s="18">
        <f t="shared" si="62"/>
        <v>1453.84</v>
      </c>
    </row>
    <row r="542" spans="2:9" x14ac:dyDescent="0.25">
      <c r="B542" s="16">
        <v>10181</v>
      </c>
      <c r="C542" s="17">
        <f t="shared" si="56"/>
        <v>37936</v>
      </c>
      <c r="D542" s="16" t="str">
        <f t="shared" si="57"/>
        <v>Herkku Gifts</v>
      </c>
      <c r="E542" s="16" t="str">
        <f t="shared" si="58"/>
        <v>Bergen</v>
      </c>
      <c r="F542" s="16" t="str">
        <f t="shared" si="59"/>
        <v>Norway</v>
      </c>
      <c r="G542" s="16" t="str">
        <f t="shared" si="60"/>
        <v>Classic Cars</v>
      </c>
      <c r="H542" s="16" t="str">
        <f t="shared" si="61"/>
        <v>Shipped</v>
      </c>
      <c r="I542" s="18">
        <f t="shared" si="62"/>
        <v>1506.9599999999998</v>
      </c>
    </row>
    <row r="543" spans="2:9" x14ac:dyDescent="0.25">
      <c r="B543" s="16">
        <v>10192</v>
      </c>
      <c r="C543" s="17">
        <f t="shared" si="56"/>
        <v>37936</v>
      </c>
      <c r="D543" s="16" t="str">
        <f t="shared" si="57"/>
        <v>Online Diecast Creations Co.</v>
      </c>
      <c r="E543" s="16" t="str">
        <f t="shared" si="58"/>
        <v>Nashua</v>
      </c>
      <c r="F543" s="16" t="str">
        <f t="shared" si="59"/>
        <v>USA</v>
      </c>
      <c r="G543" s="16" t="str">
        <f t="shared" si="60"/>
        <v>Classic Cars</v>
      </c>
      <c r="H543" s="16" t="str">
        <f t="shared" si="61"/>
        <v>Shipped</v>
      </c>
      <c r="I543" s="18">
        <f t="shared" si="62"/>
        <v>917.7</v>
      </c>
    </row>
    <row r="544" spans="2:9" x14ac:dyDescent="0.25">
      <c r="B544" s="16">
        <v>10204</v>
      </c>
      <c r="C544" s="17">
        <f t="shared" si="56"/>
        <v>37957</v>
      </c>
      <c r="D544" s="16" t="str">
        <f t="shared" si="57"/>
        <v>Muscle Machine Inc</v>
      </c>
      <c r="E544" s="16" t="str">
        <f t="shared" si="58"/>
        <v>NYC</v>
      </c>
      <c r="F544" s="16" t="str">
        <f t="shared" si="59"/>
        <v>USA</v>
      </c>
      <c r="G544" s="16" t="str">
        <f t="shared" si="60"/>
        <v>Classic Cars</v>
      </c>
      <c r="H544" s="16" t="str">
        <f t="shared" si="61"/>
        <v>Shipped</v>
      </c>
      <c r="I544" s="18">
        <f t="shared" si="62"/>
        <v>1249.4000000000001</v>
      </c>
    </row>
    <row r="545" spans="2:9" x14ac:dyDescent="0.25">
      <c r="B545" s="16">
        <v>10212</v>
      </c>
      <c r="C545" s="17">
        <f t="shared" si="56"/>
        <v>37993</v>
      </c>
      <c r="D545" s="16" t="str">
        <f t="shared" si="57"/>
        <v>Euro Shopping Channel</v>
      </c>
      <c r="E545" s="16" t="str">
        <f t="shared" si="58"/>
        <v>Madrid</v>
      </c>
      <c r="F545" s="16" t="str">
        <f t="shared" si="59"/>
        <v>Spain</v>
      </c>
      <c r="G545" s="16" t="str">
        <f t="shared" si="60"/>
        <v>Classic Cars</v>
      </c>
      <c r="H545" s="16" t="str">
        <f t="shared" si="61"/>
        <v>Shipped</v>
      </c>
      <c r="I545" s="18">
        <f t="shared" si="62"/>
        <v>1339.8</v>
      </c>
    </row>
    <row r="546" spans="2:9" x14ac:dyDescent="0.25">
      <c r="B546" s="16">
        <v>10226</v>
      </c>
      <c r="C546" s="17">
        <f t="shared" si="56"/>
        <v>38019</v>
      </c>
      <c r="D546" s="16" t="str">
        <f t="shared" si="57"/>
        <v>Collectable Mini Designs Co.</v>
      </c>
      <c r="E546" s="16" t="str">
        <f t="shared" si="58"/>
        <v>San Diego</v>
      </c>
      <c r="F546" s="16" t="str">
        <f t="shared" si="59"/>
        <v>USA</v>
      </c>
      <c r="G546" s="16" t="str">
        <f t="shared" si="60"/>
        <v>Classic Cars</v>
      </c>
      <c r="H546" s="16" t="str">
        <f t="shared" si="61"/>
        <v>Shipped</v>
      </c>
      <c r="I546" s="18">
        <f t="shared" si="62"/>
        <v>1265.46</v>
      </c>
    </row>
    <row r="547" spans="2:9" x14ac:dyDescent="0.25">
      <c r="B547" s="16">
        <v>10241</v>
      </c>
      <c r="C547" s="17">
        <f t="shared" si="56"/>
        <v>38081</v>
      </c>
      <c r="D547" s="16" t="str">
        <f t="shared" si="57"/>
        <v>Mini Caravy</v>
      </c>
      <c r="E547" s="16" t="str">
        <f t="shared" si="58"/>
        <v>Strasbourg</v>
      </c>
      <c r="F547" s="16" t="str">
        <f t="shared" si="59"/>
        <v>France</v>
      </c>
      <c r="G547" s="16" t="str">
        <f t="shared" si="60"/>
        <v>Classic Cars</v>
      </c>
      <c r="H547" s="16" t="str">
        <f t="shared" si="61"/>
        <v>Shipped</v>
      </c>
      <c r="I547" s="18">
        <f t="shared" si="62"/>
        <v>845.25</v>
      </c>
    </row>
    <row r="548" spans="2:9" x14ac:dyDescent="0.25">
      <c r="B548" s="16">
        <v>10253</v>
      </c>
      <c r="C548" s="17">
        <f t="shared" si="56"/>
        <v>38144</v>
      </c>
      <c r="D548" s="16" t="str">
        <f t="shared" si="57"/>
        <v>UK Collectables, Ltd.</v>
      </c>
      <c r="E548" s="16" t="str">
        <f t="shared" si="58"/>
        <v>Liverpool</v>
      </c>
      <c r="F548" s="16" t="str">
        <f t="shared" si="59"/>
        <v>UK</v>
      </c>
      <c r="G548" s="16" t="str">
        <f t="shared" si="60"/>
        <v>Classic Cars</v>
      </c>
      <c r="H548" s="16" t="str">
        <f t="shared" si="61"/>
        <v>Cancelled</v>
      </c>
      <c r="I548" s="18">
        <f t="shared" si="62"/>
        <v>1263.8399999999999</v>
      </c>
    </row>
    <row r="549" spans="2:9" x14ac:dyDescent="0.25">
      <c r="B549" s="16">
        <v>10266</v>
      </c>
      <c r="C549" s="17">
        <f t="shared" si="56"/>
        <v>38175</v>
      </c>
      <c r="D549" s="16" t="str">
        <f t="shared" si="57"/>
        <v>L'ordine Souveniers</v>
      </c>
      <c r="E549" s="16" t="str">
        <f t="shared" si="58"/>
        <v>Reggio Emilia</v>
      </c>
      <c r="F549" s="16" t="str">
        <f t="shared" si="59"/>
        <v>Italy</v>
      </c>
      <c r="G549" s="16" t="str">
        <f t="shared" si="60"/>
        <v>Classic Cars</v>
      </c>
      <c r="H549" s="16" t="str">
        <f t="shared" si="61"/>
        <v>Shipped</v>
      </c>
      <c r="I549" s="18">
        <f t="shared" si="62"/>
        <v>1352.3999999999999</v>
      </c>
    </row>
    <row r="550" spans="2:9" x14ac:dyDescent="0.25">
      <c r="B550" s="16">
        <v>10278</v>
      </c>
      <c r="C550" s="17">
        <f t="shared" si="56"/>
        <v>38207</v>
      </c>
      <c r="D550" s="16" t="str">
        <f t="shared" si="57"/>
        <v>Signal Gift Stores</v>
      </c>
      <c r="E550" s="16" t="str">
        <f t="shared" si="58"/>
        <v>Las Vegas</v>
      </c>
      <c r="F550" s="16" t="str">
        <f t="shared" si="59"/>
        <v>USA</v>
      </c>
      <c r="G550" s="16" t="str">
        <f t="shared" si="60"/>
        <v>Classic Cars</v>
      </c>
      <c r="H550" s="16" t="str">
        <f t="shared" si="61"/>
        <v>Shipped</v>
      </c>
      <c r="I550" s="18">
        <f t="shared" si="62"/>
        <v>1205.5899999999999</v>
      </c>
    </row>
    <row r="551" spans="2:9" x14ac:dyDescent="0.25">
      <c r="B551" s="16">
        <v>10288</v>
      </c>
      <c r="C551" s="17">
        <f t="shared" si="56"/>
        <v>38239</v>
      </c>
      <c r="D551" s="16" t="str">
        <f t="shared" si="57"/>
        <v>Handji Gifts&amp; Co</v>
      </c>
      <c r="E551" s="16" t="str">
        <f t="shared" si="58"/>
        <v>Singapore</v>
      </c>
      <c r="F551" s="16" t="str">
        <f t="shared" si="59"/>
        <v>Singapore</v>
      </c>
      <c r="G551" s="16" t="str">
        <f t="shared" si="60"/>
        <v>Vintage Cars</v>
      </c>
      <c r="H551" s="16" t="str">
        <f t="shared" si="61"/>
        <v>Shipped</v>
      </c>
      <c r="I551" s="18">
        <f t="shared" si="62"/>
        <v>1106.93</v>
      </c>
    </row>
    <row r="552" spans="2:9" x14ac:dyDescent="0.25">
      <c r="B552" s="16">
        <v>10301</v>
      </c>
      <c r="C552" s="17">
        <f t="shared" si="56"/>
        <v>37904</v>
      </c>
      <c r="D552" s="16" t="str">
        <f t="shared" si="57"/>
        <v>Norway Gifts By Mail, Co.</v>
      </c>
      <c r="E552" s="16" t="str">
        <f t="shared" si="58"/>
        <v>Oslo</v>
      </c>
      <c r="F552" s="16" t="str">
        <f t="shared" si="59"/>
        <v>Norway</v>
      </c>
      <c r="G552" s="16" t="str">
        <f t="shared" si="60"/>
        <v>Classic Cars</v>
      </c>
      <c r="H552" s="16" t="str">
        <f t="shared" si="61"/>
        <v>Shipped</v>
      </c>
      <c r="I552" s="18">
        <f t="shared" si="62"/>
        <v>1129.04</v>
      </c>
    </row>
    <row r="553" spans="2:9" x14ac:dyDescent="0.25">
      <c r="B553" s="16">
        <v>10311</v>
      </c>
      <c r="C553" s="17">
        <f t="shared" si="56"/>
        <v>38270</v>
      </c>
      <c r="D553" s="16" t="str">
        <f t="shared" si="57"/>
        <v>Euro Shopping Channel</v>
      </c>
      <c r="E553" s="16" t="str">
        <f t="shared" si="58"/>
        <v>Madrid</v>
      </c>
      <c r="F553" s="16" t="str">
        <f t="shared" si="59"/>
        <v>Spain</v>
      </c>
      <c r="G553" s="16" t="str">
        <f t="shared" si="60"/>
        <v>Classic Cars</v>
      </c>
      <c r="H553" s="16" t="str">
        <f t="shared" si="61"/>
        <v>Shipped</v>
      </c>
      <c r="I553" s="18">
        <f t="shared" si="62"/>
        <v>1674.7499999999998</v>
      </c>
    </row>
    <row r="554" spans="2:9" x14ac:dyDescent="0.25">
      <c r="B554" s="16">
        <v>10321</v>
      </c>
      <c r="C554" s="17">
        <f t="shared" si="56"/>
        <v>38302</v>
      </c>
      <c r="D554" s="16" t="str">
        <f t="shared" si="57"/>
        <v>FunGiftIdeas.com</v>
      </c>
      <c r="E554" s="16" t="str">
        <f t="shared" si="58"/>
        <v>New Bedford</v>
      </c>
      <c r="F554" s="16" t="str">
        <f t="shared" si="59"/>
        <v>USA</v>
      </c>
      <c r="G554" s="16" t="str">
        <f t="shared" si="60"/>
        <v>Classic Cars</v>
      </c>
      <c r="H554" s="16" t="str">
        <f t="shared" si="61"/>
        <v>Shipped</v>
      </c>
      <c r="I554" s="18">
        <f t="shared" si="62"/>
        <v>1229.51</v>
      </c>
    </row>
    <row r="555" spans="2:9" x14ac:dyDescent="0.25">
      <c r="B555" s="16">
        <v>10331</v>
      </c>
      <c r="C555" s="17">
        <f t="shared" si="56"/>
        <v>38302</v>
      </c>
      <c r="D555" s="16" t="str">
        <f t="shared" si="57"/>
        <v>Motor Mint Distributors Inc.</v>
      </c>
      <c r="E555" s="16" t="str">
        <f t="shared" si="58"/>
        <v>Philadelphia</v>
      </c>
      <c r="F555" s="16" t="str">
        <f t="shared" si="59"/>
        <v>USA</v>
      </c>
      <c r="G555" s="16" t="str">
        <f t="shared" si="60"/>
        <v>Classic Cars</v>
      </c>
      <c r="H555" s="16" t="str">
        <f t="shared" si="61"/>
        <v>Shipped</v>
      </c>
      <c r="I555" s="18">
        <f t="shared" si="62"/>
        <v>974.09999999999991</v>
      </c>
    </row>
    <row r="556" spans="2:9" x14ac:dyDescent="0.25">
      <c r="B556" s="16">
        <v>10343</v>
      </c>
      <c r="C556" s="17">
        <f t="shared" si="56"/>
        <v>38302</v>
      </c>
      <c r="D556" s="16" t="str">
        <f t="shared" si="57"/>
        <v>Reims Collectables</v>
      </c>
      <c r="E556" s="16" t="str">
        <f t="shared" si="58"/>
        <v>Reims</v>
      </c>
      <c r="F556" s="16" t="str">
        <f t="shared" si="59"/>
        <v>France</v>
      </c>
      <c r="G556" s="16" t="str">
        <f t="shared" si="60"/>
        <v>Classic Cars</v>
      </c>
      <c r="H556" s="16" t="str">
        <f t="shared" si="61"/>
        <v>Shipped</v>
      </c>
      <c r="I556" s="18">
        <f t="shared" si="62"/>
        <v>977.67000000000007</v>
      </c>
    </row>
    <row r="557" spans="2:9" x14ac:dyDescent="0.25">
      <c r="B557" s="16">
        <v>10367</v>
      </c>
      <c r="C557" s="17">
        <f t="shared" si="56"/>
        <v>38353</v>
      </c>
      <c r="D557" s="16" t="str">
        <f t="shared" si="57"/>
        <v>Toys4GrownUps.com</v>
      </c>
      <c r="E557" s="16" t="str">
        <f t="shared" si="58"/>
        <v>Pasadena</v>
      </c>
      <c r="F557" s="16" t="str">
        <f t="shared" si="59"/>
        <v>USA</v>
      </c>
      <c r="G557" s="16" t="str">
        <f t="shared" si="60"/>
        <v>Vintage Cars</v>
      </c>
      <c r="H557" s="16" t="str">
        <f t="shared" si="61"/>
        <v>Resolved</v>
      </c>
      <c r="I557" s="18">
        <f t="shared" si="62"/>
        <v>834.67</v>
      </c>
    </row>
    <row r="558" spans="2:9" x14ac:dyDescent="0.25">
      <c r="B558" s="16">
        <v>10378</v>
      </c>
      <c r="C558" s="17">
        <f t="shared" si="56"/>
        <v>38385</v>
      </c>
      <c r="D558" s="16" t="str">
        <f t="shared" si="57"/>
        <v>Euro Shopping Channel</v>
      </c>
      <c r="E558" s="16" t="str">
        <f t="shared" si="58"/>
        <v>Madrid</v>
      </c>
      <c r="F558" s="16" t="str">
        <f t="shared" si="59"/>
        <v>Spain</v>
      </c>
      <c r="G558" s="16" t="str">
        <f t="shared" si="60"/>
        <v>Classic Cars</v>
      </c>
      <c r="H558" s="16" t="str">
        <f t="shared" si="61"/>
        <v>Shipped</v>
      </c>
      <c r="I558" s="18">
        <f t="shared" si="62"/>
        <v>1449.76</v>
      </c>
    </row>
    <row r="559" spans="2:9" x14ac:dyDescent="0.25">
      <c r="B559" s="16">
        <v>10407</v>
      </c>
      <c r="C559" s="17">
        <f t="shared" si="56"/>
        <v>38446</v>
      </c>
      <c r="D559" s="16" t="str">
        <f t="shared" si="57"/>
        <v>The Sharp Gifts Warehouse</v>
      </c>
      <c r="E559" s="16" t="str">
        <f t="shared" si="58"/>
        <v>San Jose</v>
      </c>
      <c r="F559" s="16" t="str">
        <f t="shared" si="59"/>
        <v>USA</v>
      </c>
      <c r="G559" s="16" t="str">
        <f t="shared" si="60"/>
        <v>Vintage Cars</v>
      </c>
      <c r="H559" s="16" t="str">
        <f t="shared" si="61"/>
        <v>On Hold</v>
      </c>
      <c r="I559" s="18">
        <f t="shared" si="62"/>
        <v>541.14</v>
      </c>
    </row>
    <row r="560" spans="2:9" x14ac:dyDescent="0.25">
      <c r="B560" s="16">
        <v>10419</v>
      </c>
      <c r="C560" s="17">
        <f t="shared" si="56"/>
        <v>38477</v>
      </c>
      <c r="D560" s="16" t="str">
        <f t="shared" si="57"/>
        <v>Salzburg Collectables</v>
      </c>
      <c r="E560" s="16" t="str">
        <f t="shared" si="58"/>
        <v>Salzburg</v>
      </c>
      <c r="F560" s="16" t="str">
        <f t="shared" si="59"/>
        <v>Austria</v>
      </c>
      <c r="G560" s="16" t="str">
        <f t="shared" si="60"/>
        <v>Classic Cars</v>
      </c>
      <c r="H560" s="16" t="str">
        <f t="shared" si="61"/>
        <v>Shipped</v>
      </c>
      <c r="I560" s="18">
        <f t="shared" si="62"/>
        <v>640.05000000000007</v>
      </c>
    </row>
    <row r="561" spans="2:9" x14ac:dyDescent="0.25">
      <c r="B561" s="16">
        <v>10106</v>
      </c>
      <c r="C561" s="17">
        <f t="shared" si="56"/>
        <v>37653</v>
      </c>
      <c r="D561" s="16" t="str">
        <f t="shared" si="57"/>
        <v>Rovelli Gifts</v>
      </c>
      <c r="E561" s="16" t="str">
        <f t="shared" si="58"/>
        <v>Bergamo</v>
      </c>
      <c r="F561" s="16" t="str">
        <f t="shared" si="59"/>
        <v>Italy</v>
      </c>
      <c r="G561" s="16" t="str">
        <f t="shared" si="60"/>
        <v>Vintage Cars</v>
      </c>
      <c r="H561" s="16" t="str">
        <f t="shared" si="61"/>
        <v>Shipped</v>
      </c>
      <c r="I561" s="18">
        <f t="shared" si="62"/>
        <v>1565.85</v>
      </c>
    </row>
    <row r="562" spans="2:9" x14ac:dyDescent="0.25">
      <c r="B562" s="16">
        <v>10119</v>
      </c>
      <c r="C562" s="17">
        <f t="shared" si="56"/>
        <v>37712</v>
      </c>
      <c r="D562" s="16" t="str">
        <f t="shared" si="57"/>
        <v>Salzburg Collectables</v>
      </c>
      <c r="E562" s="16" t="str">
        <f t="shared" si="58"/>
        <v>Salzburg</v>
      </c>
      <c r="F562" s="16" t="str">
        <f t="shared" si="59"/>
        <v>Austria</v>
      </c>
      <c r="G562" s="16" t="str">
        <f t="shared" si="60"/>
        <v>Planes</v>
      </c>
      <c r="H562" s="16" t="str">
        <f t="shared" si="61"/>
        <v>Shipped</v>
      </c>
      <c r="I562" s="18">
        <f t="shared" si="62"/>
        <v>1348.76</v>
      </c>
    </row>
    <row r="563" spans="2:9" x14ac:dyDescent="0.25">
      <c r="B563" s="16">
        <v>10131</v>
      </c>
      <c r="C563" s="17">
        <f t="shared" si="56"/>
        <v>37773</v>
      </c>
      <c r="D563" s="16" t="str">
        <f t="shared" si="57"/>
        <v>Gift Ideas Corp.</v>
      </c>
      <c r="E563" s="16" t="str">
        <f t="shared" si="58"/>
        <v>Glendale</v>
      </c>
      <c r="F563" s="16" t="str">
        <f t="shared" si="59"/>
        <v>USA</v>
      </c>
      <c r="G563" s="16" t="str">
        <f t="shared" si="60"/>
        <v>Ships</v>
      </c>
      <c r="H563" s="16" t="str">
        <f t="shared" si="61"/>
        <v>Shipped</v>
      </c>
      <c r="I563" s="18">
        <f t="shared" si="62"/>
        <v>1891.78</v>
      </c>
    </row>
    <row r="564" spans="2:9" x14ac:dyDescent="0.25">
      <c r="B564" s="16">
        <v>10143</v>
      </c>
      <c r="C564" s="17">
        <f t="shared" si="56"/>
        <v>37841</v>
      </c>
      <c r="D564" s="16" t="str">
        <f t="shared" si="57"/>
        <v>Mini Creations Ltd.</v>
      </c>
      <c r="E564" s="16" t="str">
        <f t="shared" si="58"/>
        <v>New Bedford</v>
      </c>
      <c r="F564" s="16" t="str">
        <f t="shared" si="59"/>
        <v>USA</v>
      </c>
      <c r="G564" s="16" t="str">
        <f t="shared" si="60"/>
        <v>Vintage Cars</v>
      </c>
      <c r="H564" s="16" t="str">
        <f t="shared" si="61"/>
        <v>Shipped</v>
      </c>
      <c r="I564" s="18">
        <f t="shared" si="62"/>
        <v>1246.4399999999998</v>
      </c>
    </row>
    <row r="565" spans="2:9" x14ac:dyDescent="0.25">
      <c r="B565" s="16">
        <v>10155</v>
      </c>
      <c r="C565" s="17">
        <f t="shared" si="56"/>
        <v>37904</v>
      </c>
      <c r="D565" s="16" t="str">
        <f t="shared" si="57"/>
        <v>Toys of Finland, Co.</v>
      </c>
      <c r="E565" s="16" t="str">
        <f t="shared" si="58"/>
        <v>Helsinki</v>
      </c>
      <c r="F565" s="16" t="str">
        <f t="shared" si="59"/>
        <v>Finland</v>
      </c>
      <c r="G565" s="16" t="str">
        <f t="shared" si="60"/>
        <v>Planes</v>
      </c>
      <c r="H565" s="16" t="str">
        <f t="shared" si="61"/>
        <v>Shipped</v>
      </c>
      <c r="I565" s="18">
        <f t="shared" si="62"/>
        <v>1670.2600000000002</v>
      </c>
    </row>
    <row r="566" spans="2:9" x14ac:dyDescent="0.25">
      <c r="B566" s="16">
        <v>10167</v>
      </c>
      <c r="C566" s="17">
        <f t="shared" si="56"/>
        <v>37904</v>
      </c>
      <c r="D566" s="16" t="str">
        <f t="shared" si="57"/>
        <v>Scandinavian Gift Ideas</v>
      </c>
      <c r="E566" s="16" t="str">
        <f t="shared" si="58"/>
        <v>Boras</v>
      </c>
      <c r="F566" s="16" t="str">
        <f t="shared" si="59"/>
        <v>Sweden</v>
      </c>
      <c r="G566" s="16" t="str">
        <f t="shared" si="60"/>
        <v>Planes</v>
      </c>
      <c r="H566" s="16" t="str">
        <f t="shared" si="61"/>
        <v>Cancelled</v>
      </c>
      <c r="I566" s="18">
        <f t="shared" si="62"/>
        <v>1467.48</v>
      </c>
    </row>
    <row r="567" spans="2:9" x14ac:dyDescent="0.25">
      <c r="B567" s="16">
        <v>10178</v>
      </c>
      <c r="C567" s="17">
        <f t="shared" si="56"/>
        <v>37936</v>
      </c>
      <c r="D567" s="16" t="str">
        <f t="shared" si="57"/>
        <v>Alpha Cognac</v>
      </c>
      <c r="E567" s="16" t="str">
        <f t="shared" si="58"/>
        <v>Toulouse</v>
      </c>
      <c r="F567" s="16" t="str">
        <f t="shared" si="59"/>
        <v>France</v>
      </c>
      <c r="G567" s="16" t="str">
        <f t="shared" si="60"/>
        <v>Vintage Cars</v>
      </c>
      <c r="H567" s="16" t="str">
        <f t="shared" si="61"/>
        <v>Shipped</v>
      </c>
      <c r="I567" s="18">
        <f t="shared" si="62"/>
        <v>1514.52</v>
      </c>
    </row>
    <row r="568" spans="2:9" x14ac:dyDescent="0.25">
      <c r="B568" s="16">
        <v>10186</v>
      </c>
      <c r="C568" s="17">
        <f t="shared" si="56"/>
        <v>37936</v>
      </c>
      <c r="D568" s="16" t="str">
        <f t="shared" si="57"/>
        <v>Double Decker Gift Stores, Ltd</v>
      </c>
      <c r="E568" s="16" t="str">
        <f t="shared" si="58"/>
        <v>London</v>
      </c>
      <c r="F568" s="16" t="str">
        <f t="shared" si="59"/>
        <v>UK</v>
      </c>
      <c r="G568" s="16" t="str">
        <f t="shared" si="60"/>
        <v>Vintage Cars</v>
      </c>
      <c r="H568" s="16" t="str">
        <f t="shared" si="61"/>
        <v>Shipped</v>
      </c>
      <c r="I568" s="18">
        <f t="shared" si="62"/>
        <v>1449.8400000000001</v>
      </c>
    </row>
    <row r="569" spans="2:9" x14ac:dyDescent="0.25">
      <c r="B569" s="16">
        <v>10198</v>
      </c>
      <c r="C569" s="17">
        <f t="shared" si="56"/>
        <v>37936</v>
      </c>
      <c r="D569" s="16" t="str">
        <f t="shared" si="57"/>
        <v>Cruz &amp; Sons Co.</v>
      </c>
      <c r="E569" s="16" t="str">
        <f t="shared" si="58"/>
        <v>Makati City</v>
      </c>
      <c r="F569" s="16" t="str">
        <f t="shared" si="59"/>
        <v>Philippines</v>
      </c>
      <c r="G569" s="16" t="str">
        <f t="shared" si="60"/>
        <v>Vintage Cars</v>
      </c>
      <c r="H569" s="16" t="str">
        <f t="shared" si="61"/>
        <v>Shipped</v>
      </c>
      <c r="I569" s="18">
        <f t="shared" si="62"/>
        <v>1935.0900000000001</v>
      </c>
    </row>
    <row r="570" spans="2:9" x14ac:dyDescent="0.25">
      <c r="B570" s="16">
        <v>10210</v>
      </c>
      <c r="C570" s="17">
        <f t="shared" si="56"/>
        <v>37993</v>
      </c>
      <c r="D570" s="16" t="str">
        <f t="shared" si="57"/>
        <v>Osaka Souveniers Co.</v>
      </c>
      <c r="E570" s="16" t="str">
        <f t="shared" si="58"/>
        <v>Osaka</v>
      </c>
      <c r="F570" s="16" t="str">
        <f t="shared" si="59"/>
        <v>Japan</v>
      </c>
      <c r="G570" s="16" t="str">
        <f t="shared" si="60"/>
        <v>Planes</v>
      </c>
      <c r="H570" s="16" t="str">
        <f t="shared" si="61"/>
        <v>Shipped</v>
      </c>
      <c r="I570" s="18">
        <f t="shared" si="62"/>
        <v>1649.55</v>
      </c>
    </row>
    <row r="571" spans="2:9" x14ac:dyDescent="0.25">
      <c r="B571" s="16">
        <v>10222</v>
      </c>
      <c r="C571" s="17">
        <f t="shared" si="56"/>
        <v>38019</v>
      </c>
      <c r="D571" s="16" t="str">
        <f t="shared" si="57"/>
        <v>Collectable Mini Designs Co.</v>
      </c>
      <c r="E571" s="16" t="str">
        <f t="shared" si="58"/>
        <v>San Diego</v>
      </c>
      <c r="F571" s="16" t="str">
        <f t="shared" si="59"/>
        <v>USA</v>
      </c>
      <c r="G571" s="16" t="str">
        <f t="shared" si="60"/>
        <v>Planes</v>
      </c>
      <c r="H571" s="16" t="str">
        <f t="shared" si="61"/>
        <v>Shipped</v>
      </c>
      <c r="I571" s="18">
        <f t="shared" si="62"/>
        <v>1416.3899999999999</v>
      </c>
    </row>
    <row r="572" spans="2:9" x14ac:dyDescent="0.25">
      <c r="B572" s="16">
        <v>10250</v>
      </c>
      <c r="C572" s="17">
        <f t="shared" si="56"/>
        <v>38112</v>
      </c>
      <c r="D572" s="16" t="str">
        <f t="shared" si="57"/>
        <v>The Sharp Gifts Warehouse</v>
      </c>
      <c r="E572" s="16" t="str">
        <f t="shared" si="58"/>
        <v>San Jose</v>
      </c>
      <c r="F572" s="16" t="str">
        <f t="shared" si="59"/>
        <v>USA</v>
      </c>
      <c r="G572" s="16" t="str">
        <f t="shared" si="60"/>
        <v>Vintage Cars</v>
      </c>
      <c r="H572" s="16" t="str">
        <f t="shared" si="61"/>
        <v>Shipped</v>
      </c>
      <c r="I572" s="18">
        <f t="shared" si="62"/>
        <v>1869.48</v>
      </c>
    </row>
    <row r="573" spans="2:9" x14ac:dyDescent="0.25">
      <c r="B573" s="16">
        <v>10262</v>
      </c>
      <c r="C573" s="17">
        <f t="shared" si="56"/>
        <v>38144</v>
      </c>
      <c r="D573" s="16" t="str">
        <f t="shared" si="57"/>
        <v>Euro Shopping Channel</v>
      </c>
      <c r="E573" s="16" t="str">
        <f t="shared" si="58"/>
        <v>Madrid</v>
      </c>
      <c r="F573" s="16" t="str">
        <f t="shared" si="59"/>
        <v>Spain</v>
      </c>
      <c r="G573" s="16" t="str">
        <f t="shared" si="60"/>
        <v>Planes</v>
      </c>
      <c r="H573" s="16" t="str">
        <f t="shared" si="61"/>
        <v>Cancelled</v>
      </c>
      <c r="I573" s="18">
        <f t="shared" si="62"/>
        <v>1199.31</v>
      </c>
    </row>
    <row r="574" spans="2:9" x14ac:dyDescent="0.25">
      <c r="B574" s="16">
        <v>10274</v>
      </c>
      <c r="C574" s="17">
        <f t="shared" si="56"/>
        <v>38175</v>
      </c>
      <c r="D574" s="16" t="str">
        <f t="shared" si="57"/>
        <v>Collectables For Less Inc.</v>
      </c>
      <c r="E574" s="16" t="str">
        <f t="shared" si="58"/>
        <v>Brickhaven</v>
      </c>
      <c r="F574" s="16" t="str">
        <f t="shared" si="59"/>
        <v>USA</v>
      </c>
      <c r="G574" s="16" t="str">
        <f t="shared" si="60"/>
        <v>Vintage Cars</v>
      </c>
      <c r="H574" s="16" t="str">
        <f t="shared" si="61"/>
        <v>Shipped</v>
      </c>
      <c r="I574" s="18">
        <f t="shared" si="62"/>
        <v>1735.92</v>
      </c>
    </row>
    <row r="575" spans="2:9" x14ac:dyDescent="0.25">
      <c r="B575" s="16">
        <v>10284</v>
      </c>
      <c r="C575" s="17">
        <f t="shared" si="56"/>
        <v>38207</v>
      </c>
      <c r="D575" s="16" t="str">
        <f t="shared" si="57"/>
        <v>Norway Gifts By Mail, Co.</v>
      </c>
      <c r="E575" s="16" t="str">
        <f t="shared" si="58"/>
        <v>Oslo</v>
      </c>
      <c r="F575" s="16" t="str">
        <f t="shared" si="59"/>
        <v>Norway</v>
      </c>
      <c r="G575" s="16" t="str">
        <f t="shared" si="60"/>
        <v>Planes</v>
      </c>
      <c r="H575" s="16" t="str">
        <f t="shared" si="61"/>
        <v>Shipped</v>
      </c>
      <c r="I575" s="18">
        <f t="shared" si="62"/>
        <v>1175.1600000000001</v>
      </c>
    </row>
    <row r="576" spans="2:9" x14ac:dyDescent="0.25">
      <c r="B576" s="16">
        <v>10296</v>
      </c>
      <c r="C576" s="17">
        <f t="shared" si="56"/>
        <v>38239</v>
      </c>
      <c r="D576" s="16" t="str">
        <f t="shared" si="57"/>
        <v>Bavarian Collectables Imports, Co.</v>
      </c>
      <c r="E576" s="16" t="str">
        <f t="shared" si="58"/>
        <v>Munich</v>
      </c>
      <c r="F576" s="16" t="str">
        <f t="shared" si="59"/>
        <v>Germany</v>
      </c>
      <c r="G576" s="16" t="str">
        <f t="shared" si="60"/>
        <v>Planes</v>
      </c>
      <c r="H576" s="16" t="str">
        <f t="shared" si="61"/>
        <v>Shipped</v>
      </c>
      <c r="I576" s="18">
        <f t="shared" si="62"/>
        <v>948.99</v>
      </c>
    </row>
    <row r="577" spans="2:9" x14ac:dyDescent="0.25">
      <c r="B577" s="16">
        <v>10307</v>
      </c>
      <c r="C577" s="17">
        <f t="shared" si="56"/>
        <v>38270</v>
      </c>
      <c r="D577" s="16" t="str">
        <f t="shared" si="57"/>
        <v>Classic Gift Ideas, Inc</v>
      </c>
      <c r="E577" s="16" t="str">
        <f t="shared" si="58"/>
        <v>Philadelphia</v>
      </c>
      <c r="F577" s="16" t="str">
        <f t="shared" si="59"/>
        <v>USA</v>
      </c>
      <c r="G577" s="16" t="str">
        <f t="shared" si="60"/>
        <v>Vintage Cars</v>
      </c>
      <c r="H577" s="16" t="str">
        <f t="shared" si="61"/>
        <v>Shipped</v>
      </c>
      <c r="I577" s="18">
        <f t="shared" si="62"/>
        <v>1576.74</v>
      </c>
    </row>
    <row r="578" spans="2:9" x14ac:dyDescent="0.25">
      <c r="B578" s="16">
        <v>10316</v>
      </c>
      <c r="C578" s="17">
        <f t="shared" si="56"/>
        <v>38302</v>
      </c>
      <c r="D578" s="16" t="str">
        <f t="shared" si="57"/>
        <v>giftsbymail.co.uk</v>
      </c>
      <c r="E578" s="16" t="str">
        <f t="shared" si="58"/>
        <v>Cowes</v>
      </c>
      <c r="F578" s="16" t="str">
        <f t="shared" si="59"/>
        <v>UK</v>
      </c>
      <c r="G578" s="16" t="str">
        <f t="shared" si="60"/>
        <v>Vintage Cars</v>
      </c>
      <c r="H578" s="16" t="str">
        <f t="shared" si="61"/>
        <v>Shipped</v>
      </c>
      <c r="I578" s="18">
        <f t="shared" si="62"/>
        <v>1419.84</v>
      </c>
    </row>
    <row r="579" spans="2:9" x14ac:dyDescent="0.25">
      <c r="B579" s="16">
        <v>10327</v>
      </c>
      <c r="C579" s="17">
        <f t="shared" si="56"/>
        <v>38302</v>
      </c>
      <c r="D579" s="16" t="str">
        <f t="shared" si="57"/>
        <v>Danish Wholesale Imports</v>
      </c>
      <c r="E579" s="16" t="str">
        <f t="shared" si="58"/>
        <v>Kobenhavn</v>
      </c>
      <c r="F579" s="16" t="str">
        <f t="shared" si="59"/>
        <v>Denmark</v>
      </c>
      <c r="G579" s="16" t="str">
        <f t="shared" si="60"/>
        <v>Ships</v>
      </c>
      <c r="H579" s="16" t="str">
        <f t="shared" si="61"/>
        <v>Resolved</v>
      </c>
      <c r="I579" s="18">
        <f t="shared" si="62"/>
        <v>1146.5</v>
      </c>
    </row>
    <row r="580" spans="2:9" x14ac:dyDescent="0.25">
      <c r="B580" s="16">
        <v>10338</v>
      </c>
      <c r="C580" s="17">
        <f t="shared" si="56"/>
        <v>38302</v>
      </c>
      <c r="D580" s="16" t="str">
        <f t="shared" si="57"/>
        <v>Royale Belge</v>
      </c>
      <c r="E580" s="16" t="str">
        <f t="shared" si="58"/>
        <v>Charleroi</v>
      </c>
      <c r="F580" s="16" t="str">
        <f t="shared" si="59"/>
        <v>Belgium</v>
      </c>
      <c r="G580" s="16" t="str">
        <f t="shared" si="60"/>
        <v>Ships</v>
      </c>
      <c r="H580" s="16" t="str">
        <f t="shared" si="61"/>
        <v>Shipped</v>
      </c>
      <c r="I580" s="18">
        <f t="shared" si="62"/>
        <v>2312.2399999999998</v>
      </c>
    </row>
    <row r="581" spans="2:9" x14ac:dyDescent="0.25">
      <c r="B581" s="16">
        <v>10351</v>
      </c>
      <c r="C581" s="17">
        <f t="shared" si="56"/>
        <v>38333</v>
      </c>
      <c r="D581" s="16" t="str">
        <f t="shared" si="57"/>
        <v>Stylish Desk Decors, Co.</v>
      </c>
      <c r="E581" s="16" t="str">
        <f t="shared" si="58"/>
        <v>London</v>
      </c>
      <c r="F581" s="16" t="str">
        <f t="shared" si="59"/>
        <v>UK</v>
      </c>
      <c r="G581" s="16" t="str">
        <f t="shared" si="60"/>
        <v>Planes</v>
      </c>
      <c r="H581" s="16" t="str">
        <f t="shared" si="61"/>
        <v>Shipped</v>
      </c>
      <c r="I581" s="18">
        <f t="shared" si="62"/>
        <v>1867.0000000000002</v>
      </c>
    </row>
    <row r="582" spans="2:9" x14ac:dyDescent="0.25">
      <c r="B582" s="16">
        <v>10373</v>
      </c>
      <c r="C582" s="17">
        <f t="shared" si="56"/>
        <v>38353</v>
      </c>
      <c r="D582" s="16" t="str">
        <f t="shared" si="57"/>
        <v>Oulu Toy Supplies, Inc.</v>
      </c>
      <c r="E582" s="16" t="str">
        <f t="shared" si="58"/>
        <v>Oulu</v>
      </c>
      <c r="F582" s="16" t="str">
        <f t="shared" si="59"/>
        <v>Finland</v>
      </c>
      <c r="G582" s="16" t="str">
        <f t="shared" si="60"/>
        <v>Planes</v>
      </c>
      <c r="H582" s="16" t="str">
        <f t="shared" si="61"/>
        <v>Shipped</v>
      </c>
      <c r="I582" s="18">
        <f t="shared" si="62"/>
        <v>1611.3999999999999</v>
      </c>
    </row>
    <row r="583" spans="2:9" x14ac:dyDescent="0.25">
      <c r="B583" s="16">
        <v>10386</v>
      </c>
      <c r="C583" s="17">
        <f t="shared" si="56"/>
        <v>38414</v>
      </c>
      <c r="D583" s="16" t="str">
        <f t="shared" si="57"/>
        <v>Euro Shopping Channel</v>
      </c>
      <c r="E583" s="16" t="str">
        <f t="shared" si="58"/>
        <v>Madrid</v>
      </c>
      <c r="F583" s="16" t="str">
        <f t="shared" si="59"/>
        <v>Spain</v>
      </c>
      <c r="G583" s="16" t="str">
        <f t="shared" si="60"/>
        <v>Vintage Cars</v>
      </c>
      <c r="H583" s="16" t="str">
        <f t="shared" si="61"/>
        <v>Resolved</v>
      </c>
      <c r="I583" s="18">
        <f t="shared" si="62"/>
        <v>1266.0999999999999</v>
      </c>
    </row>
    <row r="584" spans="2:9" x14ac:dyDescent="0.25">
      <c r="B584" s="16">
        <v>10398</v>
      </c>
      <c r="C584" s="17">
        <f t="shared" si="56"/>
        <v>38414</v>
      </c>
      <c r="D584" s="16" t="str">
        <f t="shared" si="57"/>
        <v>Reims Collectables</v>
      </c>
      <c r="E584" s="16" t="str">
        <f t="shared" si="58"/>
        <v>Reims</v>
      </c>
      <c r="F584" s="16" t="str">
        <f t="shared" si="59"/>
        <v>France</v>
      </c>
      <c r="G584" s="16" t="str">
        <f t="shared" si="60"/>
        <v>Planes</v>
      </c>
      <c r="H584" s="16" t="str">
        <f t="shared" si="61"/>
        <v>Shipped</v>
      </c>
      <c r="I584" s="18">
        <f t="shared" si="62"/>
        <v>1367.48</v>
      </c>
    </row>
    <row r="585" spans="2:9" x14ac:dyDescent="0.25">
      <c r="B585" s="16">
        <v>10400</v>
      </c>
      <c r="C585" s="17">
        <f t="shared" ref="C585:C648" si="63">VLOOKUP(B585,SaleData,6,0)</f>
        <v>38446</v>
      </c>
      <c r="D585" s="16" t="str">
        <f t="shared" ref="D585:D648" si="64">VLOOKUP(B585,SaleData,14,0)</f>
        <v>The Sharp Gifts Warehouse</v>
      </c>
      <c r="E585" s="16" t="str">
        <f t="shared" ref="E585:E648" si="65">VLOOKUP(B585,SaleData,17,0)</f>
        <v>San Jose</v>
      </c>
      <c r="F585" s="16" t="str">
        <f t="shared" ref="F585:F648" si="66">VLOOKUP(B585,SaleData,19,0)</f>
        <v>USA</v>
      </c>
      <c r="G585" s="16" t="str">
        <f t="shared" ref="G585:G648" si="67">VLOOKUP(B585,SaleData,11,0)</f>
        <v>Planes</v>
      </c>
      <c r="H585" s="16" t="str">
        <f t="shared" ref="H585:H648" si="68">VLOOKUP(B585,SaleData,7,0)</f>
        <v>Shipped</v>
      </c>
      <c r="I585" s="18">
        <f t="shared" ref="I585:I648" si="69">VLOOKUP(B585,SaleData,5,0)</f>
        <v>1122.3999999999999</v>
      </c>
    </row>
    <row r="586" spans="2:9" x14ac:dyDescent="0.25">
      <c r="B586" s="16">
        <v>10416</v>
      </c>
      <c r="C586" s="17">
        <f t="shared" si="63"/>
        <v>38477</v>
      </c>
      <c r="D586" s="16" t="str">
        <f t="shared" si="64"/>
        <v>L'ordine Souveniers</v>
      </c>
      <c r="E586" s="16" t="str">
        <f t="shared" si="65"/>
        <v>Reggio Emilia</v>
      </c>
      <c r="F586" s="16" t="str">
        <f t="shared" si="66"/>
        <v>Italy</v>
      </c>
      <c r="G586" s="16" t="str">
        <f t="shared" si="67"/>
        <v>Planes</v>
      </c>
      <c r="H586" s="16" t="str">
        <f t="shared" si="68"/>
        <v>Shipped</v>
      </c>
      <c r="I586" s="18">
        <f t="shared" si="69"/>
        <v>1351.08</v>
      </c>
    </row>
    <row r="587" spans="2:9" x14ac:dyDescent="0.25">
      <c r="B587" s="16">
        <v>10100</v>
      </c>
      <c r="C587" s="17">
        <f t="shared" si="63"/>
        <v>37622</v>
      </c>
      <c r="D587" s="16" t="str">
        <f t="shared" si="64"/>
        <v>Online Diecast Creations Co.</v>
      </c>
      <c r="E587" s="16" t="str">
        <f t="shared" si="65"/>
        <v>Nashua</v>
      </c>
      <c r="F587" s="16" t="str">
        <f t="shared" si="66"/>
        <v>USA</v>
      </c>
      <c r="G587" s="16" t="str">
        <f t="shared" si="67"/>
        <v>Vintage Cars</v>
      </c>
      <c r="H587" s="16" t="str">
        <f t="shared" si="68"/>
        <v>Shipped</v>
      </c>
      <c r="I587" s="18">
        <f t="shared" si="69"/>
        <v>1689.03</v>
      </c>
    </row>
    <row r="588" spans="2:9" x14ac:dyDescent="0.25">
      <c r="B588" s="16">
        <v>10110</v>
      </c>
      <c r="C588" s="17">
        <f t="shared" si="63"/>
        <v>37681</v>
      </c>
      <c r="D588" s="16" t="str">
        <f t="shared" si="64"/>
        <v>AV Stores, Co.</v>
      </c>
      <c r="E588" s="16" t="str">
        <f t="shared" si="65"/>
        <v>Manchester</v>
      </c>
      <c r="F588" s="16" t="str">
        <f t="shared" si="66"/>
        <v>UK</v>
      </c>
      <c r="G588" s="16" t="str">
        <f t="shared" si="67"/>
        <v>Vintage Cars</v>
      </c>
      <c r="H588" s="16" t="str">
        <f t="shared" si="68"/>
        <v>Shipped</v>
      </c>
      <c r="I588" s="18">
        <f t="shared" si="69"/>
        <v>710.19999999999993</v>
      </c>
    </row>
    <row r="589" spans="2:9" x14ac:dyDescent="0.25">
      <c r="B589" s="16">
        <v>10124</v>
      </c>
      <c r="C589" s="17">
        <f t="shared" si="63"/>
        <v>37742</v>
      </c>
      <c r="D589" s="16" t="str">
        <f t="shared" si="64"/>
        <v>Signal Gift Stores</v>
      </c>
      <c r="E589" s="16" t="str">
        <f t="shared" si="65"/>
        <v>Las Vegas</v>
      </c>
      <c r="F589" s="16" t="str">
        <f t="shared" si="66"/>
        <v>USA</v>
      </c>
      <c r="G589" s="16" t="str">
        <f t="shared" si="67"/>
        <v>Vintage Cars</v>
      </c>
      <c r="H589" s="16" t="str">
        <f t="shared" si="68"/>
        <v>Shipped</v>
      </c>
      <c r="I589" s="18">
        <f t="shared" si="69"/>
        <v>995.5</v>
      </c>
    </row>
    <row r="590" spans="2:9" x14ac:dyDescent="0.25">
      <c r="B590" s="16">
        <v>10149</v>
      </c>
      <c r="C590" s="17">
        <f t="shared" si="63"/>
        <v>37873</v>
      </c>
      <c r="D590" s="16" t="str">
        <f t="shared" si="64"/>
        <v>Signal Collectibles Ltd.</v>
      </c>
      <c r="E590" s="16" t="str">
        <f t="shared" si="65"/>
        <v>Brisbane</v>
      </c>
      <c r="F590" s="16" t="str">
        <f t="shared" si="66"/>
        <v>USA</v>
      </c>
      <c r="G590" s="16" t="str">
        <f t="shared" si="67"/>
        <v>Vintage Cars</v>
      </c>
      <c r="H590" s="16" t="str">
        <f t="shared" si="68"/>
        <v>Shipped</v>
      </c>
      <c r="I590" s="18">
        <f t="shared" si="69"/>
        <v>1013.4799999999999</v>
      </c>
    </row>
    <row r="591" spans="2:9" x14ac:dyDescent="0.25">
      <c r="B591" s="16">
        <v>10162</v>
      </c>
      <c r="C591" s="17">
        <f t="shared" si="63"/>
        <v>37904</v>
      </c>
      <c r="D591" s="16" t="str">
        <f t="shared" si="64"/>
        <v>Corporate Gift Ideas Co.</v>
      </c>
      <c r="E591" s="16" t="str">
        <f t="shared" si="65"/>
        <v>San Francisco</v>
      </c>
      <c r="F591" s="16" t="str">
        <f t="shared" si="66"/>
        <v>USA</v>
      </c>
      <c r="G591" s="16" t="str">
        <f t="shared" si="67"/>
        <v>Vintage Cars</v>
      </c>
      <c r="H591" s="16" t="str">
        <f t="shared" si="68"/>
        <v>Shipped</v>
      </c>
      <c r="I591" s="18">
        <f t="shared" si="69"/>
        <v>1007.14</v>
      </c>
    </row>
    <row r="592" spans="2:9" x14ac:dyDescent="0.25">
      <c r="B592" s="16">
        <v>10173</v>
      </c>
      <c r="C592" s="17">
        <f t="shared" si="63"/>
        <v>37936</v>
      </c>
      <c r="D592" s="16" t="str">
        <f t="shared" si="64"/>
        <v>Rovelli Gifts</v>
      </c>
      <c r="E592" s="16" t="str">
        <f t="shared" si="65"/>
        <v>Bergamo</v>
      </c>
      <c r="F592" s="16" t="str">
        <f t="shared" si="66"/>
        <v>Italy</v>
      </c>
      <c r="G592" s="16" t="str">
        <f t="shared" si="67"/>
        <v>Vintage Cars</v>
      </c>
      <c r="H592" s="16" t="str">
        <f t="shared" si="68"/>
        <v>Shipped</v>
      </c>
      <c r="I592" s="18">
        <f t="shared" si="69"/>
        <v>977.43000000000006</v>
      </c>
    </row>
    <row r="593" spans="2:9" x14ac:dyDescent="0.25">
      <c r="B593" s="16">
        <v>10182</v>
      </c>
      <c r="C593" s="17">
        <f t="shared" si="63"/>
        <v>37936</v>
      </c>
      <c r="D593" s="16" t="str">
        <f t="shared" si="64"/>
        <v>Mini Gifts Distributors Ltd.</v>
      </c>
      <c r="E593" s="16" t="str">
        <f t="shared" si="65"/>
        <v>San Rafael</v>
      </c>
      <c r="F593" s="16" t="str">
        <f t="shared" si="66"/>
        <v>USA</v>
      </c>
      <c r="G593" s="16" t="str">
        <f t="shared" si="67"/>
        <v>Vintage Cars</v>
      </c>
      <c r="H593" s="16" t="str">
        <f t="shared" si="68"/>
        <v>Shipped</v>
      </c>
      <c r="I593" s="18">
        <f t="shared" si="69"/>
        <v>971.9799999999999</v>
      </c>
    </row>
    <row r="594" spans="2:9" x14ac:dyDescent="0.25">
      <c r="B594" s="16">
        <v>10193</v>
      </c>
      <c r="C594" s="17">
        <f t="shared" si="63"/>
        <v>37936</v>
      </c>
      <c r="D594" s="16" t="str">
        <f t="shared" si="64"/>
        <v>Australian Collectables, Ltd</v>
      </c>
      <c r="E594" s="16" t="str">
        <f t="shared" si="65"/>
        <v>Glen Waverly</v>
      </c>
      <c r="F594" s="16" t="str">
        <f t="shared" si="66"/>
        <v>Australia</v>
      </c>
      <c r="G594" s="16" t="str">
        <f t="shared" si="67"/>
        <v>Vintage Cars</v>
      </c>
      <c r="H594" s="16" t="str">
        <f t="shared" si="68"/>
        <v>Shipped</v>
      </c>
      <c r="I594" s="18">
        <f t="shared" si="69"/>
        <v>759.46</v>
      </c>
    </row>
    <row r="595" spans="2:9" x14ac:dyDescent="0.25">
      <c r="B595" s="16">
        <v>10204</v>
      </c>
      <c r="C595" s="17">
        <f t="shared" si="63"/>
        <v>37957</v>
      </c>
      <c r="D595" s="16" t="str">
        <f t="shared" si="64"/>
        <v>Muscle Machine Inc</v>
      </c>
      <c r="E595" s="16" t="str">
        <f t="shared" si="65"/>
        <v>NYC</v>
      </c>
      <c r="F595" s="16" t="str">
        <f t="shared" si="66"/>
        <v>USA</v>
      </c>
      <c r="G595" s="16" t="str">
        <f t="shared" si="67"/>
        <v>Classic Cars</v>
      </c>
      <c r="H595" s="16" t="str">
        <f t="shared" si="68"/>
        <v>Shipped</v>
      </c>
      <c r="I595" s="18">
        <f t="shared" si="69"/>
        <v>1249.4000000000001</v>
      </c>
    </row>
    <row r="596" spans="2:9" x14ac:dyDescent="0.25">
      <c r="B596" s="16">
        <v>10214</v>
      </c>
      <c r="C596" s="17">
        <f t="shared" si="63"/>
        <v>37993</v>
      </c>
      <c r="D596" s="16" t="str">
        <f t="shared" si="64"/>
        <v>Corrida Auto Replicas, Ltd</v>
      </c>
      <c r="E596" s="16" t="str">
        <f t="shared" si="65"/>
        <v>Madrid</v>
      </c>
      <c r="F596" s="16" t="str">
        <f t="shared" si="66"/>
        <v>Spain</v>
      </c>
      <c r="G596" s="16" t="str">
        <f t="shared" si="67"/>
        <v>Vintage Cars</v>
      </c>
      <c r="H596" s="16" t="str">
        <f t="shared" si="68"/>
        <v>Shipped</v>
      </c>
      <c r="I596" s="18">
        <f t="shared" si="69"/>
        <v>683.8</v>
      </c>
    </row>
    <row r="597" spans="2:9" x14ac:dyDescent="0.25">
      <c r="B597" s="16">
        <v>10227</v>
      </c>
      <c r="C597" s="17">
        <f t="shared" si="63"/>
        <v>38049</v>
      </c>
      <c r="D597" s="16" t="str">
        <f t="shared" si="64"/>
        <v>Saveley &amp; Henriot, Co.</v>
      </c>
      <c r="E597" s="16" t="str">
        <f t="shared" si="65"/>
        <v>Lyon</v>
      </c>
      <c r="F597" s="16" t="str">
        <f t="shared" si="66"/>
        <v>France</v>
      </c>
      <c r="G597" s="16" t="str">
        <f t="shared" si="67"/>
        <v>Vintage Cars</v>
      </c>
      <c r="H597" s="16" t="str">
        <f t="shared" si="68"/>
        <v>Shipped</v>
      </c>
      <c r="I597" s="18">
        <f t="shared" si="69"/>
        <v>1161.1200000000001</v>
      </c>
    </row>
    <row r="598" spans="2:9" x14ac:dyDescent="0.25">
      <c r="B598" s="16">
        <v>10241</v>
      </c>
      <c r="C598" s="17">
        <f t="shared" si="63"/>
        <v>38081</v>
      </c>
      <c r="D598" s="16" t="str">
        <f t="shared" si="64"/>
        <v>Mini Caravy</v>
      </c>
      <c r="E598" s="16" t="str">
        <f t="shared" si="65"/>
        <v>Strasbourg</v>
      </c>
      <c r="F598" s="16" t="str">
        <f t="shared" si="66"/>
        <v>France</v>
      </c>
      <c r="G598" s="16" t="str">
        <f t="shared" si="67"/>
        <v>Classic Cars</v>
      </c>
      <c r="H598" s="16" t="str">
        <f t="shared" si="68"/>
        <v>Shipped</v>
      </c>
      <c r="I598" s="18">
        <f t="shared" si="69"/>
        <v>845.25</v>
      </c>
    </row>
    <row r="599" spans="2:9" x14ac:dyDescent="0.25">
      <c r="B599" s="16">
        <v>10280</v>
      </c>
      <c r="C599" s="17">
        <f t="shared" si="63"/>
        <v>38207</v>
      </c>
      <c r="D599" s="16" t="str">
        <f t="shared" si="64"/>
        <v>Amica Models &amp; Co.</v>
      </c>
      <c r="E599" s="16" t="str">
        <f t="shared" si="65"/>
        <v>Torino</v>
      </c>
      <c r="F599" s="16" t="str">
        <f t="shared" si="66"/>
        <v>Italy</v>
      </c>
      <c r="G599" s="16" t="str">
        <f t="shared" si="67"/>
        <v>Vintage Cars</v>
      </c>
      <c r="H599" s="16" t="str">
        <f t="shared" si="68"/>
        <v>Shipped</v>
      </c>
      <c r="I599" s="18">
        <f t="shared" si="69"/>
        <v>577.6</v>
      </c>
    </row>
    <row r="600" spans="2:9" x14ac:dyDescent="0.25">
      <c r="B600" s="16">
        <v>10288</v>
      </c>
      <c r="C600" s="17">
        <f t="shared" si="63"/>
        <v>38239</v>
      </c>
      <c r="D600" s="16" t="str">
        <f t="shared" si="64"/>
        <v>Handji Gifts&amp; Co</v>
      </c>
      <c r="E600" s="16" t="str">
        <f t="shared" si="65"/>
        <v>Singapore</v>
      </c>
      <c r="F600" s="16" t="str">
        <f t="shared" si="66"/>
        <v>Singapore</v>
      </c>
      <c r="G600" s="16" t="str">
        <f t="shared" si="67"/>
        <v>Vintage Cars</v>
      </c>
      <c r="H600" s="16" t="str">
        <f t="shared" si="68"/>
        <v>Shipped</v>
      </c>
      <c r="I600" s="18">
        <f t="shared" si="69"/>
        <v>1106.93</v>
      </c>
    </row>
    <row r="601" spans="2:9" x14ac:dyDescent="0.25">
      <c r="B601" s="16">
        <v>10302</v>
      </c>
      <c r="C601" s="17">
        <f t="shared" si="63"/>
        <v>37904</v>
      </c>
      <c r="D601" s="16" t="str">
        <f t="shared" si="64"/>
        <v>UK Collectables, Ltd.</v>
      </c>
      <c r="E601" s="16" t="str">
        <f t="shared" si="65"/>
        <v>Liverpool</v>
      </c>
      <c r="F601" s="16" t="str">
        <f t="shared" si="66"/>
        <v>UK</v>
      </c>
      <c r="G601" s="16" t="str">
        <f t="shared" si="67"/>
        <v>Classic Cars</v>
      </c>
      <c r="H601" s="16" t="str">
        <f t="shared" si="68"/>
        <v>Shipped</v>
      </c>
      <c r="I601" s="18">
        <f t="shared" si="69"/>
        <v>1672.1000000000001</v>
      </c>
    </row>
    <row r="602" spans="2:9" x14ac:dyDescent="0.25">
      <c r="B602" s="16">
        <v>10312</v>
      </c>
      <c r="C602" s="17">
        <f t="shared" si="63"/>
        <v>38270</v>
      </c>
      <c r="D602" s="16" t="str">
        <f t="shared" si="64"/>
        <v>Mini Gifts Distributors Ltd.</v>
      </c>
      <c r="E602" s="16" t="str">
        <f t="shared" si="65"/>
        <v>San Rafael</v>
      </c>
      <c r="F602" s="16" t="str">
        <f t="shared" si="66"/>
        <v>USA</v>
      </c>
      <c r="G602" s="16" t="str">
        <f t="shared" si="67"/>
        <v>Vintage Cars</v>
      </c>
      <c r="H602" s="16" t="str">
        <f t="shared" si="68"/>
        <v>Shipped</v>
      </c>
      <c r="I602" s="18">
        <f t="shared" si="69"/>
        <v>865.49</v>
      </c>
    </row>
    <row r="603" spans="2:9" x14ac:dyDescent="0.25">
      <c r="B603" s="16">
        <v>10331</v>
      </c>
      <c r="C603" s="17">
        <f t="shared" si="63"/>
        <v>38302</v>
      </c>
      <c r="D603" s="16" t="str">
        <f t="shared" si="64"/>
        <v>Motor Mint Distributors Inc.</v>
      </c>
      <c r="E603" s="16" t="str">
        <f t="shared" si="65"/>
        <v>Philadelphia</v>
      </c>
      <c r="F603" s="16" t="str">
        <f t="shared" si="66"/>
        <v>USA</v>
      </c>
      <c r="G603" s="16" t="str">
        <f t="shared" si="67"/>
        <v>Classic Cars</v>
      </c>
      <c r="H603" s="16" t="str">
        <f t="shared" si="68"/>
        <v>Shipped</v>
      </c>
      <c r="I603" s="18">
        <f t="shared" si="69"/>
        <v>974.09999999999991</v>
      </c>
    </row>
    <row r="604" spans="2:9" x14ac:dyDescent="0.25">
      <c r="B604" s="16">
        <v>10344</v>
      </c>
      <c r="C604" s="17">
        <f t="shared" si="63"/>
        <v>38302</v>
      </c>
      <c r="D604" s="16" t="str">
        <f t="shared" si="64"/>
        <v>Marseille Mini Autos</v>
      </c>
      <c r="E604" s="16" t="str">
        <f t="shared" si="65"/>
        <v>Marseille</v>
      </c>
      <c r="F604" s="16" t="str">
        <f t="shared" si="66"/>
        <v>France</v>
      </c>
      <c r="G604" s="16" t="str">
        <f t="shared" si="67"/>
        <v>Vintage Cars</v>
      </c>
      <c r="H604" s="16" t="str">
        <f t="shared" si="68"/>
        <v>Shipped</v>
      </c>
      <c r="I604" s="18">
        <f t="shared" si="69"/>
        <v>703.6</v>
      </c>
    </row>
    <row r="605" spans="2:9" x14ac:dyDescent="0.25">
      <c r="B605" s="16">
        <v>10367</v>
      </c>
      <c r="C605" s="17">
        <f t="shared" si="63"/>
        <v>38353</v>
      </c>
      <c r="D605" s="16" t="str">
        <f t="shared" si="64"/>
        <v>Toys4GrownUps.com</v>
      </c>
      <c r="E605" s="16" t="str">
        <f t="shared" si="65"/>
        <v>Pasadena</v>
      </c>
      <c r="F605" s="16" t="str">
        <f t="shared" si="66"/>
        <v>USA</v>
      </c>
      <c r="G605" s="16" t="str">
        <f t="shared" si="67"/>
        <v>Vintage Cars</v>
      </c>
      <c r="H605" s="16" t="str">
        <f t="shared" si="68"/>
        <v>Resolved</v>
      </c>
      <c r="I605" s="18">
        <f t="shared" si="69"/>
        <v>834.67</v>
      </c>
    </row>
    <row r="606" spans="2:9" x14ac:dyDescent="0.25">
      <c r="B606" s="16">
        <v>10379</v>
      </c>
      <c r="C606" s="17">
        <f t="shared" si="63"/>
        <v>38385</v>
      </c>
      <c r="D606" s="16" t="str">
        <f t="shared" si="64"/>
        <v>Euro Shopping Channel</v>
      </c>
      <c r="E606" s="16" t="str">
        <f t="shared" si="65"/>
        <v>Madrid</v>
      </c>
      <c r="F606" s="16" t="str">
        <f t="shared" si="66"/>
        <v>Spain</v>
      </c>
      <c r="G606" s="16" t="str">
        <f t="shared" si="67"/>
        <v>Vintage Cars</v>
      </c>
      <c r="H606" s="16" t="str">
        <f t="shared" si="68"/>
        <v>Shipped</v>
      </c>
      <c r="I606" s="18">
        <f t="shared" si="69"/>
        <v>1331.1</v>
      </c>
    </row>
    <row r="607" spans="2:9" x14ac:dyDescent="0.25">
      <c r="B607" s="16">
        <v>10407</v>
      </c>
      <c r="C607" s="17">
        <f t="shared" si="63"/>
        <v>38446</v>
      </c>
      <c r="D607" s="16" t="str">
        <f t="shared" si="64"/>
        <v>The Sharp Gifts Warehouse</v>
      </c>
      <c r="E607" s="16" t="str">
        <f t="shared" si="65"/>
        <v>San Jose</v>
      </c>
      <c r="F607" s="16" t="str">
        <f t="shared" si="66"/>
        <v>USA</v>
      </c>
      <c r="G607" s="16" t="str">
        <f t="shared" si="67"/>
        <v>Vintage Cars</v>
      </c>
      <c r="H607" s="16" t="str">
        <f t="shared" si="68"/>
        <v>On Hold</v>
      </c>
      <c r="I607" s="18">
        <f t="shared" si="69"/>
        <v>541.14</v>
      </c>
    </row>
    <row r="608" spans="2:9" x14ac:dyDescent="0.25">
      <c r="B608" s="16">
        <v>10420</v>
      </c>
      <c r="C608" s="17">
        <f t="shared" si="63"/>
        <v>38477</v>
      </c>
      <c r="D608" s="16" t="str">
        <f t="shared" si="64"/>
        <v>Souveniers And Things Co.</v>
      </c>
      <c r="E608" s="16" t="str">
        <f t="shared" si="65"/>
        <v>Chatswood</v>
      </c>
      <c r="F608" s="16" t="str">
        <f t="shared" si="66"/>
        <v>Australia</v>
      </c>
      <c r="G608" s="16" t="str">
        <f t="shared" si="67"/>
        <v>Vintage Cars</v>
      </c>
      <c r="H608" s="16" t="str">
        <f t="shared" si="68"/>
        <v>In Process</v>
      </c>
      <c r="I608" s="18">
        <f t="shared" si="69"/>
        <v>652.35</v>
      </c>
    </row>
    <row r="609" spans="2:9" x14ac:dyDescent="0.25">
      <c r="B609" s="16">
        <v>10108</v>
      </c>
      <c r="C609" s="17">
        <f t="shared" si="63"/>
        <v>37681</v>
      </c>
      <c r="D609" s="16" t="str">
        <f t="shared" si="64"/>
        <v>Cruz &amp; Sons Co.</v>
      </c>
      <c r="E609" s="16" t="str">
        <f t="shared" si="65"/>
        <v>Makati City</v>
      </c>
      <c r="F609" s="16" t="str">
        <f t="shared" si="66"/>
        <v>Philippines</v>
      </c>
      <c r="G609" s="16" t="str">
        <f t="shared" si="67"/>
        <v>Classic Cars</v>
      </c>
      <c r="H609" s="16" t="str">
        <f t="shared" si="68"/>
        <v>Shipped</v>
      </c>
      <c r="I609" s="18">
        <f t="shared" si="69"/>
        <v>3600</v>
      </c>
    </row>
    <row r="610" spans="2:9" x14ac:dyDescent="0.25">
      <c r="B610" s="16">
        <v>10122</v>
      </c>
      <c r="C610" s="17">
        <f t="shared" si="63"/>
        <v>37742</v>
      </c>
      <c r="D610" s="16" t="str">
        <f t="shared" si="64"/>
        <v>Marseille Mini Autos</v>
      </c>
      <c r="E610" s="16" t="str">
        <f t="shared" si="65"/>
        <v>Marseille</v>
      </c>
      <c r="F610" s="16" t="str">
        <f t="shared" si="66"/>
        <v>France</v>
      </c>
      <c r="G610" s="16" t="str">
        <f t="shared" si="67"/>
        <v>Classic Cars</v>
      </c>
      <c r="H610" s="16" t="str">
        <f t="shared" si="68"/>
        <v>Shipped</v>
      </c>
      <c r="I610" s="18">
        <f t="shared" si="69"/>
        <v>1207.44</v>
      </c>
    </row>
    <row r="611" spans="2:9" x14ac:dyDescent="0.25">
      <c r="B611" s="16">
        <v>10135</v>
      </c>
      <c r="C611" s="17">
        <f t="shared" si="63"/>
        <v>37819</v>
      </c>
      <c r="D611" s="16" t="str">
        <f t="shared" si="64"/>
        <v>Mini Gifts Distributors Ltd.</v>
      </c>
      <c r="E611" s="16" t="str">
        <f t="shared" si="65"/>
        <v>San Rafael</v>
      </c>
      <c r="F611" s="16" t="str">
        <f t="shared" si="66"/>
        <v>USA</v>
      </c>
      <c r="G611" s="16" t="str">
        <f t="shared" si="67"/>
        <v>Classic Cars</v>
      </c>
      <c r="H611" s="16" t="str">
        <f t="shared" si="68"/>
        <v>Shipped</v>
      </c>
      <c r="I611" s="18">
        <f t="shared" si="69"/>
        <v>717.4</v>
      </c>
    </row>
    <row r="612" spans="2:9" x14ac:dyDescent="0.25">
      <c r="B612" s="16">
        <v>10147</v>
      </c>
      <c r="C612" s="17">
        <f t="shared" si="63"/>
        <v>37873</v>
      </c>
      <c r="D612" s="16" t="str">
        <f t="shared" si="64"/>
        <v>Collectables For Less Inc.</v>
      </c>
      <c r="E612" s="16" t="str">
        <f t="shared" si="65"/>
        <v>Brickhaven</v>
      </c>
      <c r="F612" s="16" t="str">
        <f t="shared" si="66"/>
        <v>USA</v>
      </c>
      <c r="G612" s="16" t="str">
        <f t="shared" si="67"/>
        <v>Classic Cars</v>
      </c>
      <c r="H612" s="16" t="str">
        <f t="shared" si="68"/>
        <v>Shipped</v>
      </c>
      <c r="I612" s="18">
        <f t="shared" si="69"/>
        <v>1066.75</v>
      </c>
    </row>
    <row r="613" spans="2:9" x14ac:dyDescent="0.25">
      <c r="B613" s="16">
        <v>10160</v>
      </c>
      <c r="C613" s="17">
        <f t="shared" si="63"/>
        <v>37904</v>
      </c>
      <c r="D613" s="16" t="str">
        <f t="shared" si="64"/>
        <v>Men 'R' US Retailers, Ltd.</v>
      </c>
      <c r="E613" s="16" t="str">
        <f t="shared" si="65"/>
        <v>Los Angeles</v>
      </c>
      <c r="F613" s="16" t="str">
        <f t="shared" si="66"/>
        <v>USA</v>
      </c>
      <c r="G613" s="16" t="str">
        <f t="shared" si="67"/>
        <v>Classic Cars</v>
      </c>
      <c r="H613" s="16" t="str">
        <f t="shared" si="68"/>
        <v>Shipped</v>
      </c>
      <c r="I613" s="18">
        <f t="shared" si="69"/>
        <v>1554</v>
      </c>
    </row>
    <row r="614" spans="2:9" x14ac:dyDescent="0.25">
      <c r="B614" s="16">
        <v>10170</v>
      </c>
      <c r="C614" s="17">
        <f t="shared" si="63"/>
        <v>37936</v>
      </c>
      <c r="D614" s="16" t="str">
        <f t="shared" si="64"/>
        <v>Mini Auto Werke</v>
      </c>
      <c r="E614" s="16" t="str">
        <f t="shared" si="65"/>
        <v>Graz</v>
      </c>
      <c r="F614" s="16" t="str">
        <f t="shared" si="66"/>
        <v>Austria</v>
      </c>
      <c r="G614" s="16" t="str">
        <f t="shared" si="67"/>
        <v>Classic Cars</v>
      </c>
      <c r="H614" s="16" t="str">
        <f t="shared" si="68"/>
        <v>Shipped</v>
      </c>
      <c r="I614" s="18">
        <f t="shared" si="69"/>
        <v>1262.8</v>
      </c>
    </row>
    <row r="615" spans="2:9" x14ac:dyDescent="0.25">
      <c r="B615" s="16">
        <v>10181</v>
      </c>
      <c r="C615" s="17">
        <f t="shared" si="63"/>
        <v>37936</v>
      </c>
      <c r="D615" s="16" t="str">
        <f t="shared" si="64"/>
        <v>Herkku Gifts</v>
      </c>
      <c r="E615" s="16" t="str">
        <f t="shared" si="65"/>
        <v>Bergen</v>
      </c>
      <c r="F615" s="16" t="str">
        <f t="shared" si="66"/>
        <v>Norway</v>
      </c>
      <c r="G615" s="16" t="str">
        <f t="shared" si="67"/>
        <v>Classic Cars</v>
      </c>
      <c r="H615" s="16" t="str">
        <f t="shared" si="68"/>
        <v>Shipped</v>
      </c>
      <c r="I615" s="18">
        <f t="shared" si="69"/>
        <v>1506.9599999999998</v>
      </c>
    </row>
    <row r="616" spans="2:9" x14ac:dyDescent="0.25">
      <c r="B616" s="16">
        <v>10192</v>
      </c>
      <c r="C616" s="17">
        <f t="shared" si="63"/>
        <v>37936</v>
      </c>
      <c r="D616" s="16" t="str">
        <f t="shared" si="64"/>
        <v>Online Diecast Creations Co.</v>
      </c>
      <c r="E616" s="16" t="str">
        <f t="shared" si="65"/>
        <v>Nashua</v>
      </c>
      <c r="F616" s="16" t="str">
        <f t="shared" si="66"/>
        <v>USA</v>
      </c>
      <c r="G616" s="16" t="str">
        <f t="shared" si="67"/>
        <v>Classic Cars</v>
      </c>
      <c r="H616" s="16" t="str">
        <f t="shared" si="68"/>
        <v>Shipped</v>
      </c>
      <c r="I616" s="18">
        <f t="shared" si="69"/>
        <v>917.7</v>
      </c>
    </row>
    <row r="617" spans="2:9" x14ac:dyDescent="0.25">
      <c r="B617" s="16">
        <v>10203</v>
      </c>
      <c r="C617" s="17">
        <f t="shared" si="63"/>
        <v>37957</v>
      </c>
      <c r="D617" s="16" t="str">
        <f t="shared" si="64"/>
        <v>Euro Shopping Channel</v>
      </c>
      <c r="E617" s="16" t="str">
        <f t="shared" si="65"/>
        <v>Madrid</v>
      </c>
      <c r="F617" s="16" t="str">
        <f t="shared" si="66"/>
        <v>Spain</v>
      </c>
      <c r="G617" s="16" t="str">
        <f t="shared" si="67"/>
        <v>Classic Cars</v>
      </c>
      <c r="H617" s="16" t="str">
        <f t="shared" si="68"/>
        <v>Shipped</v>
      </c>
      <c r="I617" s="18">
        <f t="shared" si="69"/>
        <v>777</v>
      </c>
    </row>
    <row r="618" spans="2:9" x14ac:dyDescent="0.25">
      <c r="B618" s="16">
        <v>10212</v>
      </c>
      <c r="C618" s="17">
        <f t="shared" si="63"/>
        <v>37993</v>
      </c>
      <c r="D618" s="16" t="str">
        <f t="shared" si="64"/>
        <v>Euro Shopping Channel</v>
      </c>
      <c r="E618" s="16" t="str">
        <f t="shared" si="65"/>
        <v>Madrid</v>
      </c>
      <c r="F618" s="16" t="str">
        <f t="shared" si="66"/>
        <v>Spain</v>
      </c>
      <c r="G618" s="16" t="str">
        <f t="shared" si="67"/>
        <v>Classic Cars</v>
      </c>
      <c r="H618" s="16" t="str">
        <f t="shared" si="68"/>
        <v>Shipped</v>
      </c>
      <c r="I618" s="18">
        <f t="shared" si="69"/>
        <v>1339.8</v>
      </c>
    </row>
    <row r="619" spans="2:9" x14ac:dyDescent="0.25">
      <c r="B619" s="16">
        <v>10225</v>
      </c>
      <c r="C619" s="17">
        <f t="shared" si="63"/>
        <v>38019</v>
      </c>
      <c r="D619" s="16" t="str">
        <f t="shared" si="64"/>
        <v>Vida Sport, Ltd</v>
      </c>
      <c r="E619" s="16" t="str">
        <f t="shared" si="65"/>
        <v>Gensve</v>
      </c>
      <c r="F619" s="16" t="str">
        <f t="shared" si="66"/>
        <v>Switzerland</v>
      </c>
      <c r="G619" s="16" t="str">
        <f t="shared" si="67"/>
        <v>Classic Cars</v>
      </c>
      <c r="H619" s="16" t="str">
        <f t="shared" si="68"/>
        <v>Shipped</v>
      </c>
      <c r="I619" s="18">
        <f t="shared" si="69"/>
        <v>1205.04</v>
      </c>
    </row>
    <row r="620" spans="2:9" x14ac:dyDescent="0.25">
      <c r="B620" s="16">
        <v>10239</v>
      </c>
      <c r="C620" s="17">
        <f t="shared" si="63"/>
        <v>38081</v>
      </c>
      <c r="D620" s="16" t="str">
        <f t="shared" si="64"/>
        <v>Oulu Toy Supplies, Inc.</v>
      </c>
      <c r="E620" s="16" t="str">
        <f t="shared" si="65"/>
        <v>Oulu</v>
      </c>
      <c r="F620" s="16" t="str">
        <f t="shared" si="66"/>
        <v>Finland</v>
      </c>
      <c r="G620" s="16" t="str">
        <f t="shared" si="67"/>
        <v>Classic Cars</v>
      </c>
      <c r="H620" s="16" t="str">
        <f t="shared" si="68"/>
        <v>Shipped</v>
      </c>
      <c r="I620" s="18">
        <f t="shared" si="69"/>
        <v>891.2</v>
      </c>
    </row>
    <row r="621" spans="2:9" x14ac:dyDescent="0.25">
      <c r="B621" s="16">
        <v>10253</v>
      </c>
      <c r="C621" s="17">
        <f t="shared" si="63"/>
        <v>38144</v>
      </c>
      <c r="D621" s="16" t="str">
        <f t="shared" si="64"/>
        <v>UK Collectables, Ltd.</v>
      </c>
      <c r="E621" s="16" t="str">
        <f t="shared" si="65"/>
        <v>Liverpool</v>
      </c>
      <c r="F621" s="16" t="str">
        <f t="shared" si="66"/>
        <v>UK</v>
      </c>
      <c r="G621" s="16" t="str">
        <f t="shared" si="67"/>
        <v>Classic Cars</v>
      </c>
      <c r="H621" s="16" t="str">
        <f t="shared" si="68"/>
        <v>Cancelled</v>
      </c>
      <c r="I621" s="18">
        <f t="shared" si="69"/>
        <v>1263.8399999999999</v>
      </c>
    </row>
    <row r="622" spans="2:9" x14ac:dyDescent="0.25">
      <c r="B622" s="16">
        <v>10266</v>
      </c>
      <c r="C622" s="17">
        <f t="shared" si="63"/>
        <v>38175</v>
      </c>
      <c r="D622" s="16" t="str">
        <f t="shared" si="64"/>
        <v>L'ordine Souveniers</v>
      </c>
      <c r="E622" s="16" t="str">
        <f t="shared" si="65"/>
        <v>Reggio Emilia</v>
      </c>
      <c r="F622" s="16" t="str">
        <f t="shared" si="66"/>
        <v>Italy</v>
      </c>
      <c r="G622" s="16" t="str">
        <f t="shared" si="67"/>
        <v>Classic Cars</v>
      </c>
      <c r="H622" s="16" t="str">
        <f t="shared" si="68"/>
        <v>Shipped</v>
      </c>
      <c r="I622" s="18">
        <f t="shared" si="69"/>
        <v>1352.3999999999999</v>
      </c>
    </row>
    <row r="623" spans="2:9" x14ac:dyDescent="0.25">
      <c r="B623" s="16">
        <v>10278</v>
      </c>
      <c r="C623" s="17">
        <f t="shared" si="63"/>
        <v>38207</v>
      </c>
      <c r="D623" s="16" t="str">
        <f t="shared" si="64"/>
        <v>Signal Gift Stores</v>
      </c>
      <c r="E623" s="16" t="str">
        <f t="shared" si="65"/>
        <v>Las Vegas</v>
      </c>
      <c r="F623" s="16" t="str">
        <f t="shared" si="66"/>
        <v>USA</v>
      </c>
      <c r="G623" s="16" t="str">
        <f t="shared" si="67"/>
        <v>Classic Cars</v>
      </c>
      <c r="H623" s="16" t="str">
        <f t="shared" si="68"/>
        <v>Shipped</v>
      </c>
      <c r="I623" s="18">
        <f t="shared" si="69"/>
        <v>1205.5899999999999</v>
      </c>
    </row>
    <row r="624" spans="2:9" x14ac:dyDescent="0.25">
      <c r="B624" s="16">
        <v>10287</v>
      </c>
      <c r="C624" s="17">
        <f t="shared" si="63"/>
        <v>38207</v>
      </c>
      <c r="D624" s="16" t="str">
        <f t="shared" si="64"/>
        <v>Vida Sport, Ltd</v>
      </c>
      <c r="E624" s="16" t="str">
        <f t="shared" si="65"/>
        <v>Gensve</v>
      </c>
      <c r="F624" s="16" t="str">
        <f t="shared" si="66"/>
        <v>Switzerland</v>
      </c>
      <c r="G624" s="16" t="str">
        <f t="shared" si="67"/>
        <v>Classic Cars</v>
      </c>
      <c r="H624" s="16" t="str">
        <f t="shared" si="68"/>
        <v>Shipped</v>
      </c>
      <c r="I624" s="18">
        <f t="shared" si="69"/>
        <v>1359.4</v>
      </c>
    </row>
    <row r="625" spans="2:9" x14ac:dyDescent="0.25">
      <c r="B625" s="16">
        <v>10300</v>
      </c>
      <c r="C625" s="17">
        <f t="shared" si="63"/>
        <v>37904</v>
      </c>
      <c r="D625" s="16" t="str">
        <f t="shared" si="64"/>
        <v>Blauer See Auto, Co.</v>
      </c>
      <c r="E625" s="16" t="str">
        <f t="shared" si="65"/>
        <v>Frankfurt</v>
      </c>
      <c r="F625" s="16" t="str">
        <f t="shared" si="66"/>
        <v>Germany</v>
      </c>
      <c r="G625" s="16" t="str">
        <f t="shared" si="67"/>
        <v>Classic Cars</v>
      </c>
      <c r="H625" s="16" t="str">
        <f t="shared" si="68"/>
        <v>Shipped</v>
      </c>
      <c r="I625" s="18">
        <f t="shared" si="69"/>
        <v>1685.42</v>
      </c>
    </row>
    <row r="626" spans="2:9" x14ac:dyDescent="0.25">
      <c r="B626" s="16">
        <v>10310</v>
      </c>
      <c r="C626" s="17">
        <f t="shared" si="63"/>
        <v>38270</v>
      </c>
      <c r="D626" s="16" t="str">
        <f t="shared" si="64"/>
        <v>Toms Spezialitten, Ltd</v>
      </c>
      <c r="E626" s="16" t="str">
        <f t="shared" si="65"/>
        <v>Koln</v>
      </c>
      <c r="F626" s="16" t="str">
        <f t="shared" si="66"/>
        <v>Germany</v>
      </c>
      <c r="G626" s="16" t="str">
        <f t="shared" si="67"/>
        <v>Classic Cars</v>
      </c>
      <c r="H626" s="16" t="str">
        <f t="shared" si="68"/>
        <v>Shipped</v>
      </c>
      <c r="I626" s="18">
        <f t="shared" si="69"/>
        <v>1383.03</v>
      </c>
    </row>
    <row r="627" spans="2:9" x14ac:dyDescent="0.25">
      <c r="B627" s="16">
        <v>10321</v>
      </c>
      <c r="C627" s="17">
        <f t="shared" si="63"/>
        <v>38302</v>
      </c>
      <c r="D627" s="16" t="str">
        <f t="shared" si="64"/>
        <v>FunGiftIdeas.com</v>
      </c>
      <c r="E627" s="16" t="str">
        <f t="shared" si="65"/>
        <v>New Bedford</v>
      </c>
      <c r="F627" s="16" t="str">
        <f t="shared" si="66"/>
        <v>USA</v>
      </c>
      <c r="G627" s="16" t="str">
        <f t="shared" si="67"/>
        <v>Classic Cars</v>
      </c>
      <c r="H627" s="16" t="str">
        <f t="shared" si="68"/>
        <v>Shipped</v>
      </c>
      <c r="I627" s="18">
        <f t="shared" si="69"/>
        <v>1229.51</v>
      </c>
    </row>
    <row r="628" spans="2:9" x14ac:dyDescent="0.25">
      <c r="B628" s="16">
        <v>10329</v>
      </c>
      <c r="C628" s="17">
        <f t="shared" si="63"/>
        <v>38302</v>
      </c>
      <c r="D628" s="16" t="str">
        <f t="shared" si="64"/>
        <v>Land of Toys Inc.</v>
      </c>
      <c r="E628" s="16" t="str">
        <f t="shared" si="65"/>
        <v>NYC</v>
      </c>
      <c r="F628" s="16" t="str">
        <f t="shared" si="66"/>
        <v>USA</v>
      </c>
      <c r="G628" s="16" t="str">
        <f t="shared" si="67"/>
        <v>Motorcycles</v>
      </c>
      <c r="H628" s="16" t="str">
        <f t="shared" si="68"/>
        <v>Shipped</v>
      </c>
      <c r="I628" s="18">
        <f t="shared" si="69"/>
        <v>2000</v>
      </c>
    </row>
    <row r="629" spans="2:9" x14ac:dyDescent="0.25">
      <c r="B629" s="16">
        <v>10342</v>
      </c>
      <c r="C629" s="17">
        <f t="shared" si="63"/>
        <v>38302</v>
      </c>
      <c r="D629" s="16" t="str">
        <f t="shared" si="64"/>
        <v>Australian Collectors, Co.</v>
      </c>
      <c r="E629" s="16" t="str">
        <f t="shared" si="65"/>
        <v>Melbourne</v>
      </c>
      <c r="F629" s="16" t="str">
        <f t="shared" si="66"/>
        <v>Australia</v>
      </c>
      <c r="G629" s="16" t="str">
        <f t="shared" si="67"/>
        <v>Motorcycles</v>
      </c>
      <c r="H629" s="16" t="str">
        <f t="shared" si="68"/>
        <v>Shipped</v>
      </c>
      <c r="I629" s="18">
        <f t="shared" si="69"/>
        <v>1454.7</v>
      </c>
    </row>
    <row r="630" spans="2:9" x14ac:dyDescent="0.25">
      <c r="B630" s="16">
        <v>10363</v>
      </c>
      <c r="C630" s="17">
        <f t="shared" si="63"/>
        <v>38353</v>
      </c>
      <c r="D630" s="16" t="str">
        <f t="shared" si="64"/>
        <v>Suominen Souveniers</v>
      </c>
      <c r="E630" s="16" t="str">
        <f t="shared" si="65"/>
        <v>Espoo</v>
      </c>
      <c r="F630" s="16" t="str">
        <f t="shared" si="66"/>
        <v>Finland</v>
      </c>
      <c r="G630" s="16" t="str">
        <f t="shared" si="67"/>
        <v>Classic Cars</v>
      </c>
      <c r="H630" s="16" t="str">
        <f t="shared" si="68"/>
        <v>Shipped</v>
      </c>
      <c r="I630" s="18">
        <f t="shared" si="69"/>
        <v>1629.04</v>
      </c>
    </row>
    <row r="631" spans="2:9" x14ac:dyDescent="0.25">
      <c r="B631" s="16">
        <v>10377</v>
      </c>
      <c r="C631" s="17">
        <f t="shared" si="63"/>
        <v>38385</v>
      </c>
      <c r="D631" s="16" t="str">
        <f t="shared" si="64"/>
        <v>Toys of Finland, Co.</v>
      </c>
      <c r="E631" s="16" t="str">
        <f t="shared" si="65"/>
        <v>Helsinki</v>
      </c>
      <c r="F631" s="16" t="str">
        <f t="shared" si="66"/>
        <v>Finland</v>
      </c>
      <c r="G631" s="16" t="str">
        <f t="shared" si="67"/>
        <v>Classic Cars</v>
      </c>
      <c r="H631" s="16" t="str">
        <f t="shared" si="68"/>
        <v>Shipped</v>
      </c>
      <c r="I631" s="18">
        <f t="shared" si="69"/>
        <v>1627.92</v>
      </c>
    </row>
    <row r="632" spans="2:9" x14ac:dyDescent="0.25">
      <c r="B632" s="16">
        <v>10389</v>
      </c>
      <c r="C632" s="17">
        <f t="shared" si="63"/>
        <v>38414</v>
      </c>
      <c r="D632" s="16" t="str">
        <f t="shared" si="64"/>
        <v>Scandinavian Gift Ideas</v>
      </c>
      <c r="E632" s="16" t="str">
        <f t="shared" si="65"/>
        <v>Boras</v>
      </c>
      <c r="F632" s="16" t="str">
        <f t="shared" si="66"/>
        <v>Sweden</v>
      </c>
      <c r="G632" s="16" t="str">
        <f t="shared" si="67"/>
        <v>Classic Cars</v>
      </c>
      <c r="H632" s="16" t="str">
        <f t="shared" si="68"/>
        <v>Shipped</v>
      </c>
      <c r="I632" s="18">
        <f t="shared" si="69"/>
        <v>1809.5</v>
      </c>
    </row>
    <row r="633" spans="2:9" x14ac:dyDescent="0.25">
      <c r="B633" s="16">
        <v>10405</v>
      </c>
      <c r="C633" s="17">
        <f t="shared" si="63"/>
        <v>38446</v>
      </c>
      <c r="D633" s="16" t="str">
        <f t="shared" si="64"/>
        <v>Mini Caravy</v>
      </c>
      <c r="E633" s="16" t="str">
        <f t="shared" si="65"/>
        <v>Strasbourg</v>
      </c>
      <c r="F633" s="16" t="str">
        <f t="shared" si="66"/>
        <v>France</v>
      </c>
      <c r="G633" s="16" t="str">
        <f t="shared" si="67"/>
        <v>Classic Cars</v>
      </c>
      <c r="H633" s="16" t="str">
        <f t="shared" si="68"/>
        <v>Shipped</v>
      </c>
      <c r="I633" s="18">
        <f t="shared" si="69"/>
        <v>2094.3200000000002</v>
      </c>
    </row>
    <row r="634" spans="2:9" x14ac:dyDescent="0.25">
      <c r="B634" s="16">
        <v>10419</v>
      </c>
      <c r="C634" s="17">
        <f t="shared" si="63"/>
        <v>38477</v>
      </c>
      <c r="D634" s="16" t="str">
        <f t="shared" si="64"/>
        <v>Salzburg Collectables</v>
      </c>
      <c r="E634" s="16" t="str">
        <f t="shared" si="65"/>
        <v>Salzburg</v>
      </c>
      <c r="F634" s="16" t="str">
        <f t="shared" si="66"/>
        <v>Austria</v>
      </c>
      <c r="G634" s="16" t="str">
        <f t="shared" si="67"/>
        <v>Classic Cars</v>
      </c>
      <c r="H634" s="16" t="str">
        <f t="shared" si="68"/>
        <v>Shipped</v>
      </c>
      <c r="I634" s="18">
        <f t="shared" si="69"/>
        <v>640.05000000000007</v>
      </c>
    </row>
    <row r="635" spans="2:9" x14ac:dyDescent="0.25">
      <c r="B635" s="16">
        <v>10109</v>
      </c>
      <c r="C635" s="17">
        <f t="shared" si="63"/>
        <v>37681</v>
      </c>
      <c r="D635" s="16" t="str">
        <f t="shared" si="64"/>
        <v>Motor Mint Distributors Inc.</v>
      </c>
      <c r="E635" s="16" t="str">
        <f t="shared" si="65"/>
        <v>Philadelphia</v>
      </c>
      <c r="F635" s="16" t="str">
        <f t="shared" si="66"/>
        <v>USA</v>
      </c>
      <c r="G635" s="16" t="str">
        <f t="shared" si="67"/>
        <v>Classic Cars</v>
      </c>
      <c r="H635" s="16" t="str">
        <f t="shared" si="68"/>
        <v>Shipped</v>
      </c>
      <c r="I635" s="18">
        <f t="shared" si="69"/>
        <v>930.90000000000009</v>
      </c>
    </row>
    <row r="636" spans="2:9" x14ac:dyDescent="0.25">
      <c r="B636" s="16">
        <v>10122</v>
      </c>
      <c r="C636" s="17">
        <f t="shared" si="63"/>
        <v>37742</v>
      </c>
      <c r="D636" s="16" t="str">
        <f t="shared" si="64"/>
        <v>Marseille Mini Autos</v>
      </c>
      <c r="E636" s="16" t="str">
        <f t="shared" si="65"/>
        <v>Marseille</v>
      </c>
      <c r="F636" s="16" t="str">
        <f t="shared" si="66"/>
        <v>France</v>
      </c>
      <c r="G636" s="16" t="str">
        <f t="shared" si="67"/>
        <v>Classic Cars</v>
      </c>
      <c r="H636" s="16" t="str">
        <f t="shared" si="68"/>
        <v>Shipped</v>
      </c>
      <c r="I636" s="18">
        <f t="shared" si="69"/>
        <v>1207.44</v>
      </c>
    </row>
    <row r="637" spans="2:9" x14ac:dyDescent="0.25">
      <c r="B637" s="16">
        <v>10136</v>
      </c>
      <c r="C637" s="17">
        <f t="shared" si="63"/>
        <v>37819</v>
      </c>
      <c r="D637" s="16" t="str">
        <f t="shared" si="64"/>
        <v>Alpha Cognac</v>
      </c>
      <c r="E637" s="16" t="str">
        <f t="shared" si="65"/>
        <v>Toulouse</v>
      </c>
      <c r="F637" s="16" t="str">
        <f t="shared" si="66"/>
        <v>France</v>
      </c>
      <c r="G637" s="16" t="str">
        <f t="shared" si="67"/>
        <v>Classic Cars</v>
      </c>
      <c r="H637" s="16" t="str">
        <f t="shared" si="68"/>
        <v>Shipped</v>
      </c>
      <c r="I637" s="18">
        <f t="shared" si="69"/>
        <v>2500</v>
      </c>
    </row>
    <row r="638" spans="2:9" x14ac:dyDescent="0.25">
      <c r="B638" s="16">
        <v>10148</v>
      </c>
      <c r="C638" s="17">
        <f t="shared" si="63"/>
        <v>37873</v>
      </c>
      <c r="D638" s="16" t="str">
        <f t="shared" si="64"/>
        <v>Anna's Decorations, Ltd</v>
      </c>
      <c r="E638" s="16" t="str">
        <f t="shared" si="65"/>
        <v>North Sydney</v>
      </c>
      <c r="F638" s="16" t="str">
        <f t="shared" si="66"/>
        <v>Australia</v>
      </c>
      <c r="G638" s="16" t="str">
        <f t="shared" si="67"/>
        <v>Classic Cars</v>
      </c>
      <c r="H638" s="16" t="str">
        <f t="shared" si="68"/>
        <v>Shipped</v>
      </c>
      <c r="I638" s="18">
        <f t="shared" si="69"/>
        <v>1506.5</v>
      </c>
    </row>
    <row r="639" spans="2:9" x14ac:dyDescent="0.25">
      <c r="B639" s="16">
        <v>10161</v>
      </c>
      <c r="C639" s="17">
        <f t="shared" si="63"/>
        <v>37904</v>
      </c>
      <c r="D639" s="16" t="str">
        <f t="shared" si="64"/>
        <v>Heintze Collectables</v>
      </c>
      <c r="E639" s="16" t="str">
        <f t="shared" si="65"/>
        <v>Aaarhus</v>
      </c>
      <c r="F639" s="16" t="str">
        <f t="shared" si="66"/>
        <v>Denmark</v>
      </c>
      <c r="G639" s="16" t="str">
        <f t="shared" si="67"/>
        <v>Classic Cars</v>
      </c>
      <c r="H639" s="16" t="str">
        <f t="shared" si="68"/>
        <v>Shipped</v>
      </c>
      <c r="I639" s="18">
        <f t="shared" si="69"/>
        <v>1226.5899999999999</v>
      </c>
    </row>
    <row r="640" spans="2:9" x14ac:dyDescent="0.25">
      <c r="B640" s="16">
        <v>10171</v>
      </c>
      <c r="C640" s="17">
        <f t="shared" si="63"/>
        <v>37936</v>
      </c>
      <c r="D640" s="16" t="str">
        <f t="shared" si="64"/>
        <v>Quebec Home Shopping Network</v>
      </c>
      <c r="E640" s="16" t="str">
        <f t="shared" si="65"/>
        <v>Montreal</v>
      </c>
      <c r="F640" s="16" t="str">
        <f t="shared" si="66"/>
        <v>Canada</v>
      </c>
      <c r="G640" s="16" t="str">
        <f t="shared" si="67"/>
        <v>Classic Cars</v>
      </c>
      <c r="H640" s="16" t="str">
        <f t="shared" si="68"/>
        <v>Shipped</v>
      </c>
      <c r="I640" s="18">
        <f t="shared" si="69"/>
        <v>1277.6400000000001</v>
      </c>
    </row>
    <row r="641" spans="2:9" x14ac:dyDescent="0.25">
      <c r="B641" s="16">
        <v>10181</v>
      </c>
      <c r="C641" s="17">
        <f t="shared" si="63"/>
        <v>37936</v>
      </c>
      <c r="D641" s="16" t="str">
        <f t="shared" si="64"/>
        <v>Herkku Gifts</v>
      </c>
      <c r="E641" s="16" t="str">
        <f t="shared" si="65"/>
        <v>Bergen</v>
      </c>
      <c r="F641" s="16" t="str">
        <f t="shared" si="66"/>
        <v>Norway</v>
      </c>
      <c r="G641" s="16" t="str">
        <f t="shared" si="67"/>
        <v>Classic Cars</v>
      </c>
      <c r="H641" s="16" t="str">
        <f t="shared" si="68"/>
        <v>Shipped</v>
      </c>
      <c r="I641" s="18">
        <f t="shared" si="69"/>
        <v>1506.9599999999998</v>
      </c>
    </row>
    <row r="642" spans="2:9" x14ac:dyDescent="0.25">
      <c r="B642" s="16">
        <v>10192</v>
      </c>
      <c r="C642" s="17">
        <f t="shared" si="63"/>
        <v>37936</v>
      </c>
      <c r="D642" s="16" t="str">
        <f t="shared" si="64"/>
        <v>Online Diecast Creations Co.</v>
      </c>
      <c r="E642" s="16" t="str">
        <f t="shared" si="65"/>
        <v>Nashua</v>
      </c>
      <c r="F642" s="16" t="str">
        <f t="shared" si="66"/>
        <v>USA</v>
      </c>
      <c r="G642" s="16" t="str">
        <f t="shared" si="67"/>
        <v>Classic Cars</v>
      </c>
      <c r="H642" s="16" t="str">
        <f t="shared" si="68"/>
        <v>Shipped</v>
      </c>
      <c r="I642" s="18">
        <f t="shared" si="69"/>
        <v>917.7</v>
      </c>
    </row>
    <row r="643" spans="2:9" x14ac:dyDescent="0.25">
      <c r="B643" s="16">
        <v>10204</v>
      </c>
      <c r="C643" s="17">
        <f t="shared" si="63"/>
        <v>37957</v>
      </c>
      <c r="D643" s="16" t="str">
        <f t="shared" si="64"/>
        <v>Muscle Machine Inc</v>
      </c>
      <c r="E643" s="16" t="str">
        <f t="shared" si="65"/>
        <v>NYC</v>
      </c>
      <c r="F643" s="16" t="str">
        <f t="shared" si="66"/>
        <v>USA</v>
      </c>
      <c r="G643" s="16" t="str">
        <f t="shared" si="67"/>
        <v>Classic Cars</v>
      </c>
      <c r="H643" s="16" t="str">
        <f t="shared" si="68"/>
        <v>Shipped</v>
      </c>
      <c r="I643" s="18">
        <f t="shared" si="69"/>
        <v>1249.4000000000001</v>
      </c>
    </row>
    <row r="644" spans="2:9" x14ac:dyDescent="0.25">
      <c r="B644" s="16">
        <v>10212</v>
      </c>
      <c r="C644" s="17">
        <f t="shared" si="63"/>
        <v>37993</v>
      </c>
      <c r="D644" s="16" t="str">
        <f t="shared" si="64"/>
        <v>Euro Shopping Channel</v>
      </c>
      <c r="E644" s="16" t="str">
        <f t="shared" si="65"/>
        <v>Madrid</v>
      </c>
      <c r="F644" s="16" t="str">
        <f t="shared" si="66"/>
        <v>Spain</v>
      </c>
      <c r="G644" s="16" t="str">
        <f t="shared" si="67"/>
        <v>Classic Cars</v>
      </c>
      <c r="H644" s="16" t="str">
        <f t="shared" si="68"/>
        <v>Shipped</v>
      </c>
      <c r="I644" s="18">
        <f t="shared" si="69"/>
        <v>1339.8</v>
      </c>
    </row>
    <row r="645" spans="2:9" x14ac:dyDescent="0.25">
      <c r="B645" s="16">
        <v>10226</v>
      </c>
      <c r="C645" s="17">
        <f t="shared" si="63"/>
        <v>38019</v>
      </c>
      <c r="D645" s="16" t="str">
        <f t="shared" si="64"/>
        <v>Collectable Mini Designs Co.</v>
      </c>
      <c r="E645" s="16" t="str">
        <f t="shared" si="65"/>
        <v>San Diego</v>
      </c>
      <c r="F645" s="16" t="str">
        <f t="shared" si="66"/>
        <v>USA</v>
      </c>
      <c r="G645" s="16" t="str">
        <f t="shared" si="67"/>
        <v>Classic Cars</v>
      </c>
      <c r="H645" s="16" t="str">
        <f t="shared" si="68"/>
        <v>Shipped</v>
      </c>
      <c r="I645" s="18">
        <f t="shared" si="69"/>
        <v>1265.46</v>
      </c>
    </row>
    <row r="646" spans="2:9" x14ac:dyDescent="0.25">
      <c r="B646" s="16">
        <v>10240</v>
      </c>
      <c r="C646" s="17">
        <f t="shared" si="63"/>
        <v>38081</v>
      </c>
      <c r="D646" s="16" t="str">
        <f t="shared" si="64"/>
        <v>Osaka Souveniers Co.</v>
      </c>
      <c r="E646" s="16" t="str">
        <f t="shared" si="65"/>
        <v>Osaka</v>
      </c>
      <c r="F646" s="16" t="str">
        <f t="shared" si="66"/>
        <v>Japan</v>
      </c>
      <c r="G646" s="16" t="str">
        <f t="shared" si="67"/>
        <v>Classic Cars</v>
      </c>
      <c r="H646" s="16" t="str">
        <f t="shared" si="68"/>
        <v>Shipped</v>
      </c>
      <c r="I646" s="18">
        <f t="shared" si="69"/>
        <v>3700</v>
      </c>
    </row>
    <row r="647" spans="2:9" x14ac:dyDescent="0.25">
      <c r="B647" s="16">
        <v>10253</v>
      </c>
      <c r="C647" s="17">
        <f t="shared" si="63"/>
        <v>38144</v>
      </c>
      <c r="D647" s="16" t="str">
        <f t="shared" si="64"/>
        <v>UK Collectables, Ltd.</v>
      </c>
      <c r="E647" s="16" t="str">
        <f t="shared" si="65"/>
        <v>Liverpool</v>
      </c>
      <c r="F647" s="16" t="str">
        <f t="shared" si="66"/>
        <v>UK</v>
      </c>
      <c r="G647" s="16" t="str">
        <f t="shared" si="67"/>
        <v>Classic Cars</v>
      </c>
      <c r="H647" s="16" t="str">
        <f t="shared" si="68"/>
        <v>Cancelled</v>
      </c>
      <c r="I647" s="18">
        <f t="shared" si="69"/>
        <v>1263.8399999999999</v>
      </c>
    </row>
    <row r="648" spans="2:9" x14ac:dyDescent="0.25">
      <c r="B648" s="16">
        <v>10266</v>
      </c>
      <c r="C648" s="17">
        <f t="shared" si="63"/>
        <v>38175</v>
      </c>
      <c r="D648" s="16" t="str">
        <f t="shared" si="64"/>
        <v>L'ordine Souveniers</v>
      </c>
      <c r="E648" s="16" t="str">
        <f t="shared" si="65"/>
        <v>Reggio Emilia</v>
      </c>
      <c r="F648" s="16" t="str">
        <f t="shared" si="66"/>
        <v>Italy</v>
      </c>
      <c r="G648" s="16" t="str">
        <f t="shared" si="67"/>
        <v>Classic Cars</v>
      </c>
      <c r="H648" s="16" t="str">
        <f t="shared" si="68"/>
        <v>Shipped</v>
      </c>
      <c r="I648" s="18">
        <f t="shared" si="69"/>
        <v>1352.3999999999999</v>
      </c>
    </row>
    <row r="649" spans="2:9" x14ac:dyDescent="0.25">
      <c r="B649" s="16">
        <v>10278</v>
      </c>
      <c r="C649" s="17">
        <f t="shared" ref="C649:C712" si="70">VLOOKUP(B649,SaleData,6,0)</f>
        <v>38207</v>
      </c>
      <c r="D649" s="16" t="str">
        <f t="shared" ref="D649:D712" si="71">VLOOKUP(B649,SaleData,14,0)</f>
        <v>Signal Gift Stores</v>
      </c>
      <c r="E649" s="16" t="str">
        <f t="shared" ref="E649:E712" si="72">VLOOKUP(B649,SaleData,17,0)</f>
        <v>Las Vegas</v>
      </c>
      <c r="F649" s="16" t="str">
        <f t="shared" ref="F649:F712" si="73">VLOOKUP(B649,SaleData,19,0)</f>
        <v>USA</v>
      </c>
      <c r="G649" s="16" t="str">
        <f t="shared" ref="G649:G712" si="74">VLOOKUP(B649,SaleData,11,0)</f>
        <v>Classic Cars</v>
      </c>
      <c r="H649" s="16" t="str">
        <f t="shared" ref="H649:H712" si="75">VLOOKUP(B649,SaleData,7,0)</f>
        <v>Shipped</v>
      </c>
      <c r="I649" s="18">
        <f t="shared" ref="I649:I712" si="76">VLOOKUP(B649,SaleData,5,0)</f>
        <v>1205.5899999999999</v>
      </c>
    </row>
    <row r="650" spans="2:9" x14ac:dyDescent="0.25">
      <c r="B650" s="16">
        <v>10287</v>
      </c>
      <c r="C650" s="17">
        <f t="shared" si="70"/>
        <v>38207</v>
      </c>
      <c r="D650" s="16" t="str">
        <f t="shared" si="71"/>
        <v>Vida Sport, Ltd</v>
      </c>
      <c r="E650" s="16" t="str">
        <f t="shared" si="72"/>
        <v>Gensve</v>
      </c>
      <c r="F650" s="16" t="str">
        <f t="shared" si="73"/>
        <v>Switzerland</v>
      </c>
      <c r="G650" s="16" t="str">
        <f t="shared" si="74"/>
        <v>Classic Cars</v>
      </c>
      <c r="H650" s="16" t="str">
        <f t="shared" si="75"/>
        <v>Shipped</v>
      </c>
      <c r="I650" s="18">
        <f t="shared" si="76"/>
        <v>1359.4</v>
      </c>
    </row>
    <row r="651" spans="2:9" x14ac:dyDescent="0.25">
      <c r="B651" s="16">
        <v>10301</v>
      </c>
      <c r="C651" s="17">
        <f t="shared" si="70"/>
        <v>37904</v>
      </c>
      <c r="D651" s="16" t="str">
        <f t="shared" si="71"/>
        <v>Norway Gifts By Mail, Co.</v>
      </c>
      <c r="E651" s="16" t="str">
        <f t="shared" si="72"/>
        <v>Oslo</v>
      </c>
      <c r="F651" s="16" t="str">
        <f t="shared" si="73"/>
        <v>Norway</v>
      </c>
      <c r="G651" s="16" t="str">
        <f t="shared" si="74"/>
        <v>Classic Cars</v>
      </c>
      <c r="H651" s="16" t="str">
        <f t="shared" si="75"/>
        <v>Shipped</v>
      </c>
      <c r="I651" s="18">
        <f t="shared" si="76"/>
        <v>1129.04</v>
      </c>
    </row>
    <row r="652" spans="2:9" x14ac:dyDescent="0.25">
      <c r="B652" s="16">
        <v>10310</v>
      </c>
      <c r="C652" s="17">
        <f t="shared" si="70"/>
        <v>38270</v>
      </c>
      <c r="D652" s="16" t="str">
        <f t="shared" si="71"/>
        <v>Toms Spezialitten, Ltd</v>
      </c>
      <c r="E652" s="16" t="str">
        <f t="shared" si="72"/>
        <v>Koln</v>
      </c>
      <c r="F652" s="16" t="str">
        <f t="shared" si="73"/>
        <v>Germany</v>
      </c>
      <c r="G652" s="16" t="str">
        <f t="shared" si="74"/>
        <v>Classic Cars</v>
      </c>
      <c r="H652" s="16" t="str">
        <f t="shared" si="75"/>
        <v>Shipped</v>
      </c>
      <c r="I652" s="18">
        <f t="shared" si="76"/>
        <v>1383.03</v>
      </c>
    </row>
    <row r="653" spans="2:9" x14ac:dyDescent="0.25">
      <c r="B653" s="16">
        <v>10321</v>
      </c>
      <c r="C653" s="17">
        <f t="shared" si="70"/>
        <v>38302</v>
      </c>
      <c r="D653" s="16" t="str">
        <f t="shared" si="71"/>
        <v>FunGiftIdeas.com</v>
      </c>
      <c r="E653" s="16" t="str">
        <f t="shared" si="72"/>
        <v>New Bedford</v>
      </c>
      <c r="F653" s="16" t="str">
        <f t="shared" si="73"/>
        <v>USA</v>
      </c>
      <c r="G653" s="16" t="str">
        <f t="shared" si="74"/>
        <v>Classic Cars</v>
      </c>
      <c r="H653" s="16" t="str">
        <f t="shared" si="75"/>
        <v>Shipped</v>
      </c>
      <c r="I653" s="18">
        <f t="shared" si="76"/>
        <v>1229.51</v>
      </c>
    </row>
    <row r="654" spans="2:9" x14ac:dyDescent="0.25">
      <c r="B654" s="16">
        <v>10331</v>
      </c>
      <c r="C654" s="17">
        <f t="shared" si="70"/>
        <v>38302</v>
      </c>
      <c r="D654" s="16" t="str">
        <f t="shared" si="71"/>
        <v>Motor Mint Distributors Inc.</v>
      </c>
      <c r="E654" s="16" t="str">
        <f t="shared" si="72"/>
        <v>Philadelphia</v>
      </c>
      <c r="F654" s="16" t="str">
        <f t="shared" si="73"/>
        <v>USA</v>
      </c>
      <c r="G654" s="16" t="str">
        <f t="shared" si="74"/>
        <v>Classic Cars</v>
      </c>
      <c r="H654" s="16" t="str">
        <f t="shared" si="75"/>
        <v>Shipped</v>
      </c>
      <c r="I654" s="18">
        <f t="shared" si="76"/>
        <v>974.09999999999991</v>
      </c>
    </row>
    <row r="655" spans="2:9" x14ac:dyDescent="0.25">
      <c r="B655" s="16">
        <v>10342</v>
      </c>
      <c r="C655" s="17">
        <f t="shared" si="70"/>
        <v>38302</v>
      </c>
      <c r="D655" s="16" t="str">
        <f t="shared" si="71"/>
        <v>Australian Collectors, Co.</v>
      </c>
      <c r="E655" s="16" t="str">
        <f t="shared" si="72"/>
        <v>Melbourne</v>
      </c>
      <c r="F655" s="16" t="str">
        <f t="shared" si="73"/>
        <v>Australia</v>
      </c>
      <c r="G655" s="16" t="str">
        <f t="shared" si="74"/>
        <v>Motorcycles</v>
      </c>
      <c r="H655" s="16" t="str">
        <f t="shared" si="75"/>
        <v>Shipped</v>
      </c>
      <c r="I655" s="18">
        <f t="shared" si="76"/>
        <v>1454.7</v>
      </c>
    </row>
    <row r="656" spans="2:9" x14ac:dyDescent="0.25">
      <c r="B656" s="16">
        <v>10356</v>
      </c>
      <c r="C656" s="17">
        <f t="shared" si="70"/>
        <v>38333</v>
      </c>
      <c r="D656" s="16" t="str">
        <f t="shared" si="71"/>
        <v>Lyon Souveniers</v>
      </c>
      <c r="E656" s="16" t="str">
        <f t="shared" si="72"/>
        <v>Paris</v>
      </c>
      <c r="F656" s="16" t="str">
        <f t="shared" si="73"/>
        <v>France</v>
      </c>
      <c r="G656" s="16" t="str">
        <f t="shared" si="74"/>
        <v>Vintage Cars</v>
      </c>
      <c r="H656" s="16" t="str">
        <f t="shared" si="75"/>
        <v>Shipped</v>
      </c>
      <c r="I656" s="18">
        <f t="shared" si="76"/>
        <v>828.36</v>
      </c>
    </row>
    <row r="657" spans="2:9" x14ac:dyDescent="0.25">
      <c r="B657" s="16">
        <v>10366</v>
      </c>
      <c r="C657" s="17">
        <f t="shared" si="70"/>
        <v>38353</v>
      </c>
      <c r="D657" s="16" t="str">
        <f t="shared" si="71"/>
        <v>Royale Belge</v>
      </c>
      <c r="E657" s="16" t="str">
        <f t="shared" si="72"/>
        <v>Charleroi</v>
      </c>
      <c r="F657" s="16" t="str">
        <f t="shared" si="73"/>
        <v>Belgium</v>
      </c>
      <c r="G657" s="16" t="str">
        <f t="shared" si="74"/>
        <v>Classic Cars</v>
      </c>
      <c r="H657" s="16" t="str">
        <f t="shared" si="75"/>
        <v>Shipped</v>
      </c>
      <c r="I657" s="18">
        <f t="shared" si="76"/>
        <v>3400</v>
      </c>
    </row>
    <row r="658" spans="2:9" x14ac:dyDescent="0.25">
      <c r="B658" s="16">
        <v>10377</v>
      </c>
      <c r="C658" s="17">
        <f t="shared" si="70"/>
        <v>38385</v>
      </c>
      <c r="D658" s="16" t="str">
        <f t="shared" si="71"/>
        <v>Toys of Finland, Co.</v>
      </c>
      <c r="E658" s="16" t="str">
        <f t="shared" si="72"/>
        <v>Helsinki</v>
      </c>
      <c r="F658" s="16" t="str">
        <f t="shared" si="73"/>
        <v>Finland</v>
      </c>
      <c r="G658" s="16" t="str">
        <f t="shared" si="74"/>
        <v>Classic Cars</v>
      </c>
      <c r="H658" s="16" t="str">
        <f t="shared" si="75"/>
        <v>Shipped</v>
      </c>
      <c r="I658" s="18">
        <f t="shared" si="76"/>
        <v>1627.92</v>
      </c>
    </row>
    <row r="659" spans="2:9" x14ac:dyDescent="0.25">
      <c r="B659" s="16">
        <v>10390</v>
      </c>
      <c r="C659" s="17">
        <f t="shared" si="70"/>
        <v>38414</v>
      </c>
      <c r="D659" s="16" t="str">
        <f t="shared" si="71"/>
        <v>Mini Gifts Distributors Ltd.</v>
      </c>
      <c r="E659" s="16" t="str">
        <f t="shared" si="72"/>
        <v>San Rafael</v>
      </c>
      <c r="F659" s="16" t="str">
        <f t="shared" si="73"/>
        <v>USA</v>
      </c>
      <c r="G659" s="16" t="str">
        <f t="shared" si="74"/>
        <v>Classic Cars</v>
      </c>
      <c r="H659" s="16" t="str">
        <f t="shared" si="75"/>
        <v>Shipped</v>
      </c>
      <c r="I659" s="18">
        <f t="shared" si="76"/>
        <v>1463.6999999999998</v>
      </c>
    </row>
    <row r="660" spans="2:9" x14ac:dyDescent="0.25">
      <c r="B660" s="16">
        <v>10406</v>
      </c>
      <c r="C660" s="17">
        <f t="shared" si="70"/>
        <v>38446</v>
      </c>
      <c r="D660" s="16" t="str">
        <f t="shared" si="71"/>
        <v>Danish Wholesale Imports</v>
      </c>
      <c r="E660" s="16" t="str">
        <f t="shared" si="72"/>
        <v>Kobenhavn</v>
      </c>
      <c r="F660" s="16" t="str">
        <f t="shared" si="73"/>
        <v>Denmark</v>
      </c>
      <c r="G660" s="16" t="str">
        <f t="shared" si="74"/>
        <v>Classic Cars</v>
      </c>
      <c r="H660" s="16" t="str">
        <f t="shared" si="75"/>
        <v>Disputed</v>
      </c>
      <c r="I660" s="18">
        <f t="shared" si="76"/>
        <v>4800</v>
      </c>
    </row>
    <row r="661" spans="2:9" x14ac:dyDescent="0.25">
      <c r="B661" s="16">
        <v>10419</v>
      </c>
      <c r="C661" s="17">
        <f t="shared" si="70"/>
        <v>38477</v>
      </c>
      <c r="D661" s="16" t="str">
        <f t="shared" si="71"/>
        <v>Salzburg Collectables</v>
      </c>
      <c r="E661" s="16" t="str">
        <f t="shared" si="72"/>
        <v>Salzburg</v>
      </c>
      <c r="F661" s="16" t="str">
        <f t="shared" si="73"/>
        <v>Austria</v>
      </c>
      <c r="G661" s="16" t="str">
        <f t="shared" si="74"/>
        <v>Classic Cars</v>
      </c>
      <c r="H661" s="16" t="str">
        <f t="shared" si="75"/>
        <v>Shipped</v>
      </c>
      <c r="I661" s="18">
        <f t="shared" si="76"/>
        <v>640.05000000000007</v>
      </c>
    </row>
    <row r="662" spans="2:9" x14ac:dyDescent="0.25">
      <c r="B662" s="16">
        <v>10104</v>
      </c>
      <c r="C662" s="17">
        <f t="shared" si="70"/>
        <v>37622</v>
      </c>
      <c r="D662" s="16" t="str">
        <f t="shared" si="71"/>
        <v>Euro Shopping Channel</v>
      </c>
      <c r="E662" s="16" t="str">
        <f t="shared" si="72"/>
        <v>Madrid</v>
      </c>
      <c r="F662" s="16" t="str">
        <f t="shared" si="73"/>
        <v>Spain</v>
      </c>
      <c r="G662" s="16" t="str">
        <f t="shared" si="74"/>
        <v>Trucks and Buses</v>
      </c>
      <c r="H662" s="16" t="str">
        <f t="shared" si="75"/>
        <v>Shipped</v>
      </c>
      <c r="I662" s="18">
        <f t="shared" si="76"/>
        <v>1666.6999999999998</v>
      </c>
    </row>
    <row r="663" spans="2:9" x14ac:dyDescent="0.25">
      <c r="B663" s="16">
        <v>10115</v>
      </c>
      <c r="C663" s="17">
        <f t="shared" si="70"/>
        <v>37712</v>
      </c>
      <c r="D663" s="16" t="str">
        <f t="shared" si="71"/>
        <v>Classic Legends Inc.</v>
      </c>
      <c r="E663" s="16" t="str">
        <f t="shared" si="72"/>
        <v>NYC</v>
      </c>
      <c r="F663" s="16" t="str">
        <f t="shared" si="73"/>
        <v>USA</v>
      </c>
      <c r="G663" s="16" t="str">
        <f t="shared" si="74"/>
        <v>Trucks and Buses</v>
      </c>
      <c r="H663" s="16" t="str">
        <f t="shared" si="75"/>
        <v>Shipped</v>
      </c>
      <c r="I663" s="18">
        <f t="shared" si="76"/>
        <v>2700</v>
      </c>
    </row>
    <row r="664" spans="2:9" x14ac:dyDescent="0.25">
      <c r="B664" s="16">
        <v>10127</v>
      </c>
      <c r="C664" s="17">
        <f t="shared" si="70"/>
        <v>37773</v>
      </c>
      <c r="D664" s="16" t="str">
        <f t="shared" si="71"/>
        <v>Muscle Machine Inc</v>
      </c>
      <c r="E664" s="16" t="str">
        <f t="shared" si="72"/>
        <v>NYC</v>
      </c>
      <c r="F664" s="16" t="str">
        <f t="shared" si="73"/>
        <v>USA</v>
      </c>
      <c r="G664" s="16" t="str">
        <f t="shared" si="74"/>
        <v>Classic Cars</v>
      </c>
      <c r="H664" s="16" t="str">
        <f t="shared" si="75"/>
        <v>Shipped</v>
      </c>
      <c r="I664" s="18">
        <f t="shared" si="76"/>
        <v>1213.8</v>
      </c>
    </row>
    <row r="665" spans="2:9" x14ac:dyDescent="0.25">
      <c r="B665" s="16">
        <v>10141</v>
      </c>
      <c r="C665" s="17">
        <f t="shared" si="70"/>
        <v>37841</v>
      </c>
      <c r="D665" s="16" t="str">
        <f t="shared" si="71"/>
        <v>Suominen Souveniers</v>
      </c>
      <c r="E665" s="16" t="str">
        <f t="shared" si="72"/>
        <v>Espoo</v>
      </c>
      <c r="F665" s="16" t="str">
        <f t="shared" si="73"/>
        <v>Finland</v>
      </c>
      <c r="G665" s="16" t="str">
        <f t="shared" si="74"/>
        <v>Trucks and Buses</v>
      </c>
      <c r="H665" s="16" t="str">
        <f t="shared" si="75"/>
        <v>Shipped</v>
      </c>
      <c r="I665" s="18">
        <f t="shared" si="76"/>
        <v>2100</v>
      </c>
    </row>
    <row r="666" spans="2:9" x14ac:dyDescent="0.25">
      <c r="B666" s="16">
        <v>10151</v>
      </c>
      <c r="C666" s="17">
        <f t="shared" si="70"/>
        <v>37873</v>
      </c>
      <c r="D666" s="16" t="str">
        <f t="shared" si="71"/>
        <v>Oulu Toy Supplies, Inc.</v>
      </c>
      <c r="E666" s="16" t="str">
        <f t="shared" si="72"/>
        <v>Oulu</v>
      </c>
      <c r="F666" s="16" t="str">
        <f t="shared" si="73"/>
        <v>Finland</v>
      </c>
      <c r="G666" s="16" t="str">
        <f t="shared" si="74"/>
        <v>Classic Cars</v>
      </c>
      <c r="H666" s="16" t="str">
        <f t="shared" si="75"/>
        <v>Shipped</v>
      </c>
      <c r="I666" s="18">
        <f t="shared" si="76"/>
        <v>1209.3000000000002</v>
      </c>
    </row>
    <row r="667" spans="2:9" x14ac:dyDescent="0.25">
      <c r="B667" s="16">
        <v>10165</v>
      </c>
      <c r="C667" s="17">
        <f t="shared" si="70"/>
        <v>37904</v>
      </c>
      <c r="D667" s="16" t="str">
        <f t="shared" si="71"/>
        <v>Dragon Souveniers, Ltd.</v>
      </c>
      <c r="E667" s="16" t="str">
        <f t="shared" si="72"/>
        <v>Singapore</v>
      </c>
      <c r="F667" s="16" t="str">
        <f t="shared" si="73"/>
        <v>Singapore</v>
      </c>
      <c r="G667" s="16" t="str">
        <f t="shared" si="74"/>
        <v>Classic Cars</v>
      </c>
      <c r="H667" s="16" t="str">
        <f t="shared" si="75"/>
        <v>Shipped</v>
      </c>
      <c r="I667" s="18">
        <f t="shared" si="76"/>
        <v>859.14</v>
      </c>
    </row>
    <row r="668" spans="2:9" x14ac:dyDescent="0.25">
      <c r="B668" s="16">
        <v>10176</v>
      </c>
      <c r="C668" s="17">
        <f t="shared" si="70"/>
        <v>37936</v>
      </c>
      <c r="D668" s="16" t="str">
        <f t="shared" si="71"/>
        <v>L'ordine Souveniers</v>
      </c>
      <c r="E668" s="16" t="str">
        <f t="shared" si="72"/>
        <v>Reggio Emilia</v>
      </c>
      <c r="F668" s="16" t="str">
        <f t="shared" si="73"/>
        <v>Italy</v>
      </c>
      <c r="G668" s="16" t="str">
        <f t="shared" si="74"/>
        <v>Trains</v>
      </c>
      <c r="H668" s="16" t="str">
        <f t="shared" si="75"/>
        <v>Shipped</v>
      </c>
      <c r="I668" s="18">
        <f t="shared" si="76"/>
        <v>1408</v>
      </c>
    </row>
    <row r="669" spans="2:9" x14ac:dyDescent="0.25">
      <c r="B669" s="16">
        <v>10184</v>
      </c>
      <c r="C669" s="17">
        <f t="shared" si="70"/>
        <v>37936</v>
      </c>
      <c r="D669" s="16" t="str">
        <f t="shared" si="71"/>
        <v>Iberia Gift Imports, Corp.</v>
      </c>
      <c r="E669" s="16" t="str">
        <f t="shared" si="72"/>
        <v>Sevilla</v>
      </c>
      <c r="F669" s="16" t="str">
        <f t="shared" si="73"/>
        <v>Spain</v>
      </c>
      <c r="G669" s="16" t="str">
        <f t="shared" si="74"/>
        <v>Classic Cars</v>
      </c>
      <c r="H669" s="16" t="str">
        <f t="shared" si="75"/>
        <v>Shipped</v>
      </c>
      <c r="I669" s="18">
        <f t="shared" si="76"/>
        <v>1336.44</v>
      </c>
    </row>
    <row r="670" spans="2:9" x14ac:dyDescent="0.25">
      <c r="B670" s="16">
        <v>10195</v>
      </c>
      <c r="C670" s="17">
        <f t="shared" si="70"/>
        <v>37936</v>
      </c>
      <c r="D670" s="16" t="str">
        <f t="shared" si="71"/>
        <v>Mini Classics</v>
      </c>
      <c r="E670" s="16" t="str">
        <f t="shared" si="72"/>
        <v>White Plains</v>
      </c>
      <c r="F670" s="16" t="str">
        <f t="shared" si="73"/>
        <v>USA</v>
      </c>
      <c r="G670" s="16" t="str">
        <f t="shared" si="74"/>
        <v>Classic Cars</v>
      </c>
      <c r="H670" s="16" t="str">
        <f t="shared" si="75"/>
        <v>Shipped</v>
      </c>
      <c r="I670" s="18">
        <f t="shared" si="76"/>
        <v>905.28</v>
      </c>
    </row>
    <row r="671" spans="2:9" x14ac:dyDescent="0.25">
      <c r="B671" s="16">
        <v>10207</v>
      </c>
      <c r="C671" s="17">
        <f t="shared" si="70"/>
        <v>37957</v>
      </c>
      <c r="D671" s="16" t="str">
        <f t="shared" si="71"/>
        <v>Diecast Collectables</v>
      </c>
      <c r="E671" s="16" t="str">
        <f t="shared" si="72"/>
        <v>Boston</v>
      </c>
      <c r="F671" s="16" t="str">
        <f t="shared" si="73"/>
        <v>USA</v>
      </c>
      <c r="G671" s="16" t="str">
        <f t="shared" si="74"/>
        <v>Classic Cars</v>
      </c>
      <c r="H671" s="16" t="str">
        <f t="shared" si="75"/>
        <v>Shipped</v>
      </c>
      <c r="I671" s="18">
        <f t="shared" si="76"/>
        <v>1247.3999999999999</v>
      </c>
    </row>
    <row r="672" spans="2:9" x14ac:dyDescent="0.25">
      <c r="B672" s="16">
        <v>10219</v>
      </c>
      <c r="C672" s="17">
        <f t="shared" si="70"/>
        <v>38019</v>
      </c>
      <c r="D672" s="16" t="str">
        <f t="shared" si="71"/>
        <v>Signal Collectibles Ltd.</v>
      </c>
      <c r="E672" s="16" t="str">
        <f t="shared" si="72"/>
        <v>Brisbane</v>
      </c>
      <c r="F672" s="16" t="str">
        <f t="shared" si="73"/>
        <v>USA</v>
      </c>
      <c r="G672" s="16" t="str">
        <f t="shared" si="74"/>
        <v>Classic Cars</v>
      </c>
      <c r="H672" s="16" t="str">
        <f t="shared" si="75"/>
        <v>Shipped</v>
      </c>
      <c r="I672" s="18">
        <f t="shared" si="76"/>
        <v>846.51</v>
      </c>
    </row>
    <row r="673" spans="2:9" x14ac:dyDescent="0.25">
      <c r="B673" s="16">
        <v>10230</v>
      </c>
      <c r="C673" s="17">
        <f t="shared" si="70"/>
        <v>38049</v>
      </c>
      <c r="D673" s="16" t="str">
        <f t="shared" si="71"/>
        <v>Blauer See Auto, Co.</v>
      </c>
      <c r="E673" s="16" t="str">
        <f t="shared" si="72"/>
        <v>Frankfurt</v>
      </c>
      <c r="F673" s="16" t="str">
        <f t="shared" si="73"/>
        <v>Germany</v>
      </c>
      <c r="G673" s="16" t="str">
        <f t="shared" si="74"/>
        <v>Classic Cars</v>
      </c>
      <c r="H673" s="16" t="str">
        <f t="shared" si="75"/>
        <v>Shipped</v>
      </c>
      <c r="I673" s="18">
        <f t="shared" si="76"/>
        <v>1955.8799999999999</v>
      </c>
    </row>
    <row r="674" spans="2:9" x14ac:dyDescent="0.25">
      <c r="B674" s="16">
        <v>10246</v>
      </c>
      <c r="C674" s="17">
        <f t="shared" si="70"/>
        <v>38112</v>
      </c>
      <c r="D674" s="16" t="str">
        <f t="shared" si="71"/>
        <v>Euro Shopping Channel</v>
      </c>
      <c r="E674" s="16" t="str">
        <f t="shared" si="72"/>
        <v>Madrid</v>
      </c>
      <c r="F674" s="16" t="str">
        <f t="shared" si="73"/>
        <v>Spain</v>
      </c>
      <c r="G674" s="16" t="str">
        <f t="shared" si="74"/>
        <v>Trucks and Buses</v>
      </c>
      <c r="H674" s="16" t="str">
        <f t="shared" si="75"/>
        <v>Shipped</v>
      </c>
      <c r="I674" s="18">
        <f t="shared" si="76"/>
        <v>1704.5</v>
      </c>
    </row>
    <row r="675" spans="2:9" x14ac:dyDescent="0.25">
      <c r="B675" s="16">
        <v>10259</v>
      </c>
      <c r="C675" s="17">
        <f t="shared" si="70"/>
        <v>38144</v>
      </c>
      <c r="D675" s="16" t="str">
        <f t="shared" si="71"/>
        <v>Handji Gifts&amp; Co</v>
      </c>
      <c r="E675" s="16" t="str">
        <f t="shared" si="72"/>
        <v>Singapore</v>
      </c>
      <c r="F675" s="16" t="str">
        <f t="shared" si="73"/>
        <v>Singapore</v>
      </c>
      <c r="G675" s="16" t="str">
        <f t="shared" si="74"/>
        <v>Classic Cars</v>
      </c>
      <c r="H675" s="16" t="str">
        <f t="shared" si="75"/>
        <v>Shipped</v>
      </c>
      <c r="I675" s="18">
        <f t="shared" si="76"/>
        <v>1030.44</v>
      </c>
    </row>
    <row r="676" spans="2:9" x14ac:dyDescent="0.25">
      <c r="B676" s="16">
        <v>10271</v>
      </c>
      <c r="C676" s="17">
        <f t="shared" si="70"/>
        <v>38175</v>
      </c>
      <c r="D676" s="16" t="str">
        <f t="shared" si="71"/>
        <v>Mini Gifts Distributors Ltd.</v>
      </c>
      <c r="E676" s="16" t="str">
        <f t="shared" si="72"/>
        <v>San Rafael</v>
      </c>
      <c r="F676" s="16" t="str">
        <f t="shared" si="73"/>
        <v>USA</v>
      </c>
      <c r="G676" s="16" t="str">
        <f t="shared" si="74"/>
        <v>Classic Cars</v>
      </c>
      <c r="H676" s="16" t="str">
        <f t="shared" si="75"/>
        <v>Shipped</v>
      </c>
      <c r="I676" s="18">
        <f t="shared" si="76"/>
        <v>1585.36</v>
      </c>
    </row>
    <row r="677" spans="2:9" x14ac:dyDescent="0.25">
      <c r="B677" s="16">
        <v>10282</v>
      </c>
      <c r="C677" s="17">
        <f t="shared" si="70"/>
        <v>38207</v>
      </c>
      <c r="D677" s="16" t="str">
        <f t="shared" si="71"/>
        <v>Mini Gifts Distributors Ltd.</v>
      </c>
      <c r="E677" s="16" t="str">
        <f t="shared" si="72"/>
        <v>San Rafael</v>
      </c>
      <c r="F677" s="16" t="str">
        <f t="shared" si="73"/>
        <v>USA</v>
      </c>
      <c r="G677" s="16" t="str">
        <f t="shared" si="74"/>
        <v>Classic Cars</v>
      </c>
      <c r="H677" s="16" t="str">
        <f t="shared" si="75"/>
        <v>Shipped</v>
      </c>
      <c r="I677" s="18">
        <f t="shared" si="76"/>
        <v>1357.78</v>
      </c>
    </row>
    <row r="678" spans="2:9" x14ac:dyDescent="0.25">
      <c r="B678" s="16">
        <v>10292</v>
      </c>
      <c r="C678" s="17">
        <f t="shared" si="70"/>
        <v>38239</v>
      </c>
      <c r="D678" s="16" t="str">
        <f t="shared" si="71"/>
        <v>Land of Toys Inc.</v>
      </c>
      <c r="E678" s="16" t="str">
        <f t="shared" si="72"/>
        <v>NYC</v>
      </c>
      <c r="F678" s="16" t="str">
        <f t="shared" si="73"/>
        <v>USA</v>
      </c>
      <c r="G678" s="16" t="str">
        <f t="shared" si="74"/>
        <v>Classic Cars</v>
      </c>
      <c r="H678" s="16" t="str">
        <f t="shared" si="75"/>
        <v>Shipped</v>
      </c>
      <c r="I678" s="18">
        <f t="shared" si="76"/>
        <v>1172.3399999999999</v>
      </c>
    </row>
    <row r="679" spans="2:9" x14ac:dyDescent="0.25">
      <c r="B679" s="16">
        <v>10305</v>
      </c>
      <c r="C679" s="17">
        <f t="shared" si="70"/>
        <v>38270</v>
      </c>
      <c r="D679" s="16" t="str">
        <f t="shared" si="71"/>
        <v>Marta's Replicas Co.</v>
      </c>
      <c r="E679" s="16" t="str">
        <f t="shared" si="72"/>
        <v>Cambridge</v>
      </c>
      <c r="F679" s="16" t="str">
        <f t="shared" si="73"/>
        <v>USA</v>
      </c>
      <c r="G679" s="16" t="str">
        <f t="shared" si="74"/>
        <v>Classic Cars</v>
      </c>
      <c r="H679" s="16" t="str">
        <f t="shared" si="75"/>
        <v>Shipped</v>
      </c>
      <c r="I679" s="18">
        <f t="shared" si="76"/>
        <v>1510.56</v>
      </c>
    </row>
    <row r="680" spans="2:9" x14ac:dyDescent="0.25">
      <c r="B680" s="16">
        <v>10314</v>
      </c>
      <c r="C680" s="17">
        <f t="shared" si="70"/>
        <v>38270</v>
      </c>
      <c r="D680" s="16" t="str">
        <f t="shared" si="71"/>
        <v>Heintze Collectables</v>
      </c>
      <c r="E680" s="16" t="str">
        <f t="shared" si="72"/>
        <v>Aaarhus</v>
      </c>
      <c r="F680" s="16" t="str">
        <f t="shared" si="73"/>
        <v>Denmark</v>
      </c>
      <c r="G680" s="16" t="str">
        <f t="shared" si="74"/>
        <v>Classic Cars</v>
      </c>
      <c r="H680" s="16" t="str">
        <f t="shared" si="75"/>
        <v>Shipped</v>
      </c>
      <c r="I680" s="18">
        <f t="shared" si="76"/>
        <v>1448.0700000000002</v>
      </c>
    </row>
    <row r="681" spans="2:9" x14ac:dyDescent="0.25">
      <c r="B681" s="16">
        <v>10324</v>
      </c>
      <c r="C681" s="17">
        <f t="shared" si="70"/>
        <v>38302</v>
      </c>
      <c r="D681" s="16" t="str">
        <f t="shared" si="71"/>
        <v>Vitachrome Inc.</v>
      </c>
      <c r="E681" s="16" t="str">
        <f t="shared" si="72"/>
        <v>NYC</v>
      </c>
      <c r="F681" s="16" t="str">
        <f t="shared" si="73"/>
        <v>USA</v>
      </c>
      <c r="G681" s="16" t="str">
        <f t="shared" si="74"/>
        <v>Trucks and Buses</v>
      </c>
      <c r="H681" s="16" t="str">
        <f t="shared" si="75"/>
        <v>Shipped</v>
      </c>
      <c r="I681" s="18">
        <f t="shared" si="76"/>
        <v>1236.8399999999999</v>
      </c>
    </row>
    <row r="682" spans="2:9" x14ac:dyDescent="0.25">
      <c r="B682" s="16">
        <v>10336</v>
      </c>
      <c r="C682" s="17">
        <f t="shared" si="70"/>
        <v>38302</v>
      </c>
      <c r="D682" s="16" t="str">
        <f t="shared" si="71"/>
        <v>La Corne D'abondance, Co.</v>
      </c>
      <c r="E682" s="16" t="str">
        <f t="shared" si="72"/>
        <v>Paris</v>
      </c>
      <c r="F682" s="16" t="str">
        <f t="shared" si="73"/>
        <v>France</v>
      </c>
      <c r="G682" s="16" t="str">
        <f t="shared" si="74"/>
        <v>Classic Cars</v>
      </c>
      <c r="H682" s="16" t="str">
        <f t="shared" si="75"/>
        <v>Shipped</v>
      </c>
      <c r="I682" s="18">
        <f t="shared" si="76"/>
        <v>1888.26</v>
      </c>
    </row>
    <row r="683" spans="2:9" x14ac:dyDescent="0.25">
      <c r="B683" s="16">
        <v>10349</v>
      </c>
      <c r="C683" s="17">
        <f t="shared" si="70"/>
        <v>38333</v>
      </c>
      <c r="D683" s="16" t="str">
        <f t="shared" si="71"/>
        <v>Muscle Machine Inc</v>
      </c>
      <c r="E683" s="16" t="str">
        <f t="shared" si="72"/>
        <v>NYC</v>
      </c>
      <c r="F683" s="16" t="str">
        <f t="shared" si="73"/>
        <v>USA</v>
      </c>
      <c r="G683" s="16" t="str">
        <f t="shared" si="74"/>
        <v>Classic Cars</v>
      </c>
      <c r="H683" s="16" t="str">
        <f t="shared" si="75"/>
        <v>Shipped</v>
      </c>
      <c r="I683" s="18">
        <f t="shared" si="76"/>
        <v>1336.68</v>
      </c>
    </row>
    <row r="684" spans="2:9" x14ac:dyDescent="0.25">
      <c r="B684" s="16">
        <v>10358</v>
      </c>
      <c r="C684" s="17">
        <f t="shared" si="70"/>
        <v>38333</v>
      </c>
      <c r="D684" s="16" t="str">
        <f t="shared" si="71"/>
        <v>Euro Shopping Channel</v>
      </c>
      <c r="E684" s="16" t="str">
        <f t="shared" si="72"/>
        <v>Madrid</v>
      </c>
      <c r="F684" s="16" t="str">
        <f t="shared" si="73"/>
        <v>Spain</v>
      </c>
      <c r="G684" s="16" t="str">
        <f t="shared" si="74"/>
        <v>Trucks and Buses</v>
      </c>
      <c r="H684" s="16" t="str">
        <f t="shared" si="75"/>
        <v>Shipped</v>
      </c>
      <c r="I684" s="18">
        <f t="shared" si="76"/>
        <v>728.40000000000009</v>
      </c>
    </row>
    <row r="685" spans="2:9" x14ac:dyDescent="0.25">
      <c r="B685" s="16">
        <v>10371</v>
      </c>
      <c r="C685" s="17">
        <f t="shared" si="70"/>
        <v>38353</v>
      </c>
      <c r="D685" s="16" t="str">
        <f t="shared" si="71"/>
        <v>Mini Gifts Distributors Ltd.</v>
      </c>
      <c r="E685" s="16" t="str">
        <f t="shared" si="72"/>
        <v>San Rafael</v>
      </c>
      <c r="F685" s="16" t="str">
        <f t="shared" si="73"/>
        <v>USA</v>
      </c>
      <c r="G685" s="16" t="str">
        <f t="shared" si="74"/>
        <v>Trucks and Buses</v>
      </c>
      <c r="H685" s="16" t="str">
        <f t="shared" si="75"/>
        <v>Shipped</v>
      </c>
      <c r="I685" s="18">
        <f t="shared" si="76"/>
        <v>1329.4</v>
      </c>
    </row>
    <row r="686" spans="2:9" x14ac:dyDescent="0.25">
      <c r="B686" s="16">
        <v>10382</v>
      </c>
      <c r="C686" s="17">
        <f t="shared" si="70"/>
        <v>38385</v>
      </c>
      <c r="D686" s="16" t="str">
        <f t="shared" si="71"/>
        <v>Mini Gifts Distributors Ltd.</v>
      </c>
      <c r="E686" s="16" t="str">
        <f t="shared" si="72"/>
        <v>San Rafael</v>
      </c>
      <c r="F686" s="16" t="str">
        <f t="shared" si="73"/>
        <v>USA</v>
      </c>
      <c r="G686" s="16" t="str">
        <f t="shared" si="74"/>
        <v>Classic Cars</v>
      </c>
      <c r="H686" s="16" t="str">
        <f t="shared" si="75"/>
        <v>Shipped</v>
      </c>
      <c r="I686" s="18">
        <f t="shared" si="76"/>
        <v>1864.5600000000002</v>
      </c>
    </row>
    <row r="687" spans="2:9" x14ac:dyDescent="0.25">
      <c r="B687" s="16">
        <v>10412</v>
      </c>
      <c r="C687" s="17">
        <f t="shared" si="70"/>
        <v>38477</v>
      </c>
      <c r="D687" s="16" t="str">
        <f t="shared" si="71"/>
        <v>Euro Shopping Channel</v>
      </c>
      <c r="E687" s="16" t="str">
        <f t="shared" si="72"/>
        <v>Madrid</v>
      </c>
      <c r="F687" s="16" t="str">
        <f t="shared" si="73"/>
        <v>Spain</v>
      </c>
      <c r="G687" s="16" t="str">
        <f t="shared" si="74"/>
        <v>Trucks and Buses</v>
      </c>
      <c r="H687" s="16" t="str">
        <f t="shared" si="75"/>
        <v>Shipped</v>
      </c>
      <c r="I687" s="18">
        <f t="shared" si="76"/>
        <v>925.30000000000007</v>
      </c>
    </row>
    <row r="688" spans="2:9" x14ac:dyDescent="0.25">
      <c r="B688" s="16">
        <v>10425</v>
      </c>
      <c r="C688" s="17">
        <f t="shared" si="70"/>
        <v>38477</v>
      </c>
      <c r="D688" s="16" t="str">
        <f t="shared" si="71"/>
        <v>La Rochelle Gifts</v>
      </c>
      <c r="E688" s="16" t="str">
        <f t="shared" si="72"/>
        <v>Nantes</v>
      </c>
      <c r="F688" s="16" t="str">
        <f t="shared" si="73"/>
        <v>France</v>
      </c>
      <c r="G688" s="16" t="str">
        <f t="shared" si="74"/>
        <v>Trucks and Buses</v>
      </c>
      <c r="H688" s="16" t="str">
        <f t="shared" si="75"/>
        <v>In Process</v>
      </c>
      <c r="I688" s="18">
        <f t="shared" si="76"/>
        <v>482.13</v>
      </c>
    </row>
    <row r="689" spans="2:9" x14ac:dyDescent="0.25">
      <c r="B689" s="16">
        <v>10100</v>
      </c>
      <c r="C689" s="17">
        <f t="shared" si="70"/>
        <v>37622</v>
      </c>
      <c r="D689" s="16" t="str">
        <f t="shared" si="71"/>
        <v>Online Diecast Creations Co.</v>
      </c>
      <c r="E689" s="16" t="str">
        <f t="shared" si="72"/>
        <v>Nashua</v>
      </c>
      <c r="F689" s="16" t="str">
        <f t="shared" si="73"/>
        <v>USA</v>
      </c>
      <c r="G689" s="16" t="str">
        <f t="shared" si="74"/>
        <v>Vintage Cars</v>
      </c>
      <c r="H689" s="16" t="str">
        <f t="shared" si="75"/>
        <v>Shipped</v>
      </c>
      <c r="I689" s="18">
        <f t="shared" si="76"/>
        <v>1689.03</v>
      </c>
    </row>
    <row r="690" spans="2:9" x14ac:dyDescent="0.25">
      <c r="B690" s="16">
        <v>10110</v>
      </c>
      <c r="C690" s="17">
        <f t="shared" si="70"/>
        <v>37681</v>
      </c>
      <c r="D690" s="16" t="str">
        <f t="shared" si="71"/>
        <v>AV Stores, Co.</v>
      </c>
      <c r="E690" s="16" t="str">
        <f t="shared" si="72"/>
        <v>Manchester</v>
      </c>
      <c r="F690" s="16" t="str">
        <f t="shared" si="73"/>
        <v>UK</v>
      </c>
      <c r="G690" s="16" t="str">
        <f t="shared" si="74"/>
        <v>Vintage Cars</v>
      </c>
      <c r="H690" s="16" t="str">
        <f t="shared" si="75"/>
        <v>Shipped</v>
      </c>
      <c r="I690" s="18">
        <f t="shared" si="76"/>
        <v>710.19999999999993</v>
      </c>
    </row>
    <row r="691" spans="2:9" x14ac:dyDescent="0.25">
      <c r="B691" s="16">
        <v>10124</v>
      </c>
      <c r="C691" s="17">
        <f t="shared" si="70"/>
        <v>37742</v>
      </c>
      <c r="D691" s="16" t="str">
        <f t="shared" si="71"/>
        <v>Signal Gift Stores</v>
      </c>
      <c r="E691" s="16" t="str">
        <f t="shared" si="72"/>
        <v>Las Vegas</v>
      </c>
      <c r="F691" s="16" t="str">
        <f t="shared" si="73"/>
        <v>USA</v>
      </c>
      <c r="G691" s="16" t="str">
        <f t="shared" si="74"/>
        <v>Vintage Cars</v>
      </c>
      <c r="H691" s="16" t="str">
        <f t="shared" si="75"/>
        <v>Shipped</v>
      </c>
      <c r="I691" s="18">
        <f t="shared" si="76"/>
        <v>995.5</v>
      </c>
    </row>
    <row r="692" spans="2:9" x14ac:dyDescent="0.25">
      <c r="B692" s="16">
        <v>10149</v>
      </c>
      <c r="C692" s="17">
        <f t="shared" si="70"/>
        <v>37873</v>
      </c>
      <c r="D692" s="16" t="str">
        <f t="shared" si="71"/>
        <v>Signal Collectibles Ltd.</v>
      </c>
      <c r="E692" s="16" t="str">
        <f t="shared" si="72"/>
        <v>Brisbane</v>
      </c>
      <c r="F692" s="16" t="str">
        <f t="shared" si="73"/>
        <v>USA</v>
      </c>
      <c r="G692" s="16" t="str">
        <f t="shared" si="74"/>
        <v>Vintage Cars</v>
      </c>
      <c r="H692" s="16" t="str">
        <f t="shared" si="75"/>
        <v>Shipped</v>
      </c>
      <c r="I692" s="18">
        <f t="shared" si="76"/>
        <v>1013.4799999999999</v>
      </c>
    </row>
    <row r="693" spans="2:9" x14ac:dyDescent="0.25">
      <c r="B693" s="16">
        <v>10162</v>
      </c>
      <c r="C693" s="17">
        <f t="shared" si="70"/>
        <v>37904</v>
      </c>
      <c r="D693" s="16" t="str">
        <f t="shared" si="71"/>
        <v>Corporate Gift Ideas Co.</v>
      </c>
      <c r="E693" s="16" t="str">
        <f t="shared" si="72"/>
        <v>San Francisco</v>
      </c>
      <c r="F693" s="16" t="str">
        <f t="shared" si="73"/>
        <v>USA</v>
      </c>
      <c r="G693" s="16" t="str">
        <f t="shared" si="74"/>
        <v>Vintage Cars</v>
      </c>
      <c r="H693" s="16" t="str">
        <f t="shared" si="75"/>
        <v>Shipped</v>
      </c>
      <c r="I693" s="18">
        <f t="shared" si="76"/>
        <v>1007.14</v>
      </c>
    </row>
    <row r="694" spans="2:9" x14ac:dyDescent="0.25">
      <c r="B694" s="16">
        <v>10173</v>
      </c>
      <c r="C694" s="17">
        <f t="shared" si="70"/>
        <v>37936</v>
      </c>
      <c r="D694" s="16" t="str">
        <f t="shared" si="71"/>
        <v>Rovelli Gifts</v>
      </c>
      <c r="E694" s="16" t="str">
        <f t="shared" si="72"/>
        <v>Bergamo</v>
      </c>
      <c r="F694" s="16" t="str">
        <f t="shared" si="73"/>
        <v>Italy</v>
      </c>
      <c r="G694" s="16" t="str">
        <f t="shared" si="74"/>
        <v>Vintage Cars</v>
      </c>
      <c r="H694" s="16" t="str">
        <f t="shared" si="75"/>
        <v>Shipped</v>
      </c>
      <c r="I694" s="18">
        <f t="shared" si="76"/>
        <v>977.43000000000006</v>
      </c>
    </row>
    <row r="695" spans="2:9" x14ac:dyDescent="0.25">
      <c r="B695" s="16">
        <v>10182</v>
      </c>
      <c r="C695" s="17">
        <f t="shared" si="70"/>
        <v>37936</v>
      </c>
      <c r="D695" s="16" t="str">
        <f t="shared" si="71"/>
        <v>Mini Gifts Distributors Ltd.</v>
      </c>
      <c r="E695" s="16" t="str">
        <f t="shared" si="72"/>
        <v>San Rafael</v>
      </c>
      <c r="F695" s="16" t="str">
        <f t="shared" si="73"/>
        <v>USA</v>
      </c>
      <c r="G695" s="16" t="str">
        <f t="shared" si="74"/>
        <v>Vintage Cars</v>
      </c>
      <c r="H695" s="16" t="str">
        <f t="shared" si="75"/>
        <v>Shipped</v>
      </c>
      <c r="I695" s="18">
        <f t="shared" si="76"/>
        <v>971.9799999999999</v>
      </c>
    </row>
    <row r="696" spans="2:9" x14ac:dyDescent="0.25">
      <c r="B696" s="16">
        <v>10193</v>
      </c>
      <c r="C696" s="17">
        <f t="shared" si="70"/>
        <v>37936</v>
      </c>
      <c r="D696" s="16" t="str">
        <f t="shared" si="71"/>
        <v>Australian Collectables, Ltd</v>
      </c>
      <c r="E696" s="16" t="str">
        <f t="shared" si="72"/>
        <v>Glen Waverly</v>
      </c>
      <c r="F696" s="16" t="str">
        <f t="shared" si="73"/>
        <v>Australia</v>
      </c>
      <c r="G696" s="16" t="str">
        <f t="shared" si="74"/>
        <v>Vintage Cars</v>
      </c>
      <c r="H696" s="16" t="str">
        <f t="shared" si="75"/>
        <v>Shipped</v>
      </c>
      <c r="I696" s="18">
        <f t="shared" si="76"/>
        <v>759.46</v>
      </c>
    </row>
    <row r="697" spans="2:9" x14ac:dyDescent="0.25">
      <c r="B697" s="16">
        <v>10204</v>
      </c>
      <c r="C697" s="17">
        <f t="shared" si="70"/>
        <v>37957</v>
      </c>
      <c r="D697" s="16" t="str">
        <f t="shared" si="71"/>
        <v>Muscle Machine Inc</v>
      </c>
      <c r="E697" s="16" t="str">
        <f t="shared" si="72"/>
        <v>NYC</v>
      </c>
      <c r="F697" s="16" t="str">
        <f t="shared" si="73"/>
        <v>USA</v>
      </c>
      <c r="G697" s="16" t="str">
        <f t="shared" si="74"/>
        <v>Classic Cars</v>
      </c>
      <c r="H697" s="16" t="str">
        <f t="shared" si="75"/>
        <v>Shipped</v>
      </c>
      <c r="I697" s="18">
        <f t="shared" si="76"/>
        <v>1249.4000000000001</v>
      </c>
    </row>
    <row r="698" spans="2:9" x14ac:dyDescent="0.25">
      <c r="B698" s="16">
        <v>10214</v>
      </c>
      <c r="C698" s="17">
        <f t="shared" si="70"/>
        <v>37993</v>
      </c>
      <c r="D698" s="16" t="str">
        <f t="shared" si="71"/>
        <v>Corrida Auto Replicas, Ltd</v>
      </c>
      <c r="E698" s="16" t="str">
        <f t="shared" si="72"/>
        <v>Madrid</v>
      </c>
      <c r="F698" s="16" t="str">
        <f t="shared" si="73"/>
        <v>Spain</v>
      </c>
      <c r="G698" s="16" t="str">
        <f t="shared" si="74"/>
        <v>Vintage Cars</v>
      </c>
      <c r="H698" s="16" t="str">
        <f t="shared" si="75"/>
        <v>Shipped</v>
      </c>
      <c r="I698" s="18">
        <f t="shared" si="76"/>
        <v>683.8</v>
      </c>
    </row>
    <row r="699" spans="2:9" x14ac:dyDescent="0.25">
      <c r="B699" s="16">
        <v>10227</v>
      </c>
      <c r="C699" s="17">
        <f t="shared" si="70"/>
        <v>38049</v>
      </c>
      <c r="D699" s="16" t="str">
        <f t="shared" si="71"/>
        <v>Saveley &amp; Henriot, Co.</v>
      </c>
      <c r="E699" s="16" t="str">
        <f t="shared" si="72"/>
        <v>Lyon</v>
      </c>
      <c r="F699" s="16" t="str">
        <f t="shared" si="73"/>
        <v>France</v>
      </c>
      <c r="G699" s="16" t="str">
        <f t="shared" si="74"/>
        <v>Vintage Cars</v>
      </c>
      <c r="H699" s="16" t="str">
        <f t="shared" si="75"/>
        <v>Shipped</v>
      </c>
      <c r="I699" s="18">
        <f t="shared" si="76"/>
        <v>1161.1200000000001</v>
      </c>
    </row>
    <row r="700" spans="2:9" x14ac:dyDescent="0.25">
      <c r="B700" s="16">
        <v>10241</v>
      </c>
      <c r="C700" s="17">
        <f t="shared" si="70"/>
        <v>38081</v>
      </c>
      <c r="D700" s="16" t="str">
        <f t="shared" si="71"/>
        <v>Mini Caravy</v>
      </c>
      <c r="E700" s="16" t="str">
        <f t="shared" si="72"/>
        <v>Strasbourg</v>
      </c>
      <c r="F700" s="16" t="str">
        <f t="shared" si="73"/>
        <v>France</v>
      </c>
      <c r="G700" s="16" t="str">
        <f t="shared" si="74"/>
        <v>Classic Cars</v>
      </c>
      <c r="H700" s="16" t="str">
        <f t="shared" si="75"/>
        <v>Shipped</v>
      </c>
      <c r="I700" s="18">
        <f t="shared" si="76"/>
        <v>845.25</v>
      </c>
    </row>
    <row r="701" spans="2:9" x14ac:dyDescent="0.25">
      <c r="B701" s="16">
        <v>10280</v>
      </c>
      <c r="C701" s="17">
        <f t="shared" si="70"/>
        <v>38207</v>
      </c>
      <c r="D701" s="16" t="str">
        <f t="shared" si="71"/>
        <v>Amica Models &amp; Co.</v>
      </c>
      <c r="E701" s="16" t="str">
        <f t="shared" si="72"/>
        <v>Torino</v>
      </c>
      <c r="F701" s="16" t="str">
        <f t="shared" si="73"/>
        <v>Italy</v>
      </c>
      <c r="G701" s="16" t="str">
        <f t="shared" si="74"/>
        <v>Vintage Cars</v>
      </c>
      <c r="H701" s="16" t="str">
        <f t="shared" si="75"/>
        <v>Shipped</v>
      </c>
      <c r="I701" s="18">
        <f t="shared" si="76"/>
        <v>577.6</v>
      </c>
    </row>
    <row r="702" spans="2:9" x14ac:dyDescent="0.25">
      <c r="B702" s="16">
        <v>10288</v>
      </c>
      <c r="C702" s="17">
        <f t="shared" si="70"/>
        <v>38239</v>
      </c>
      <c r="D702" s="16" t="str">
        <f t="shared" si="71"/>
        <v>Handji Gifts&amp; Co</v>
      </c>
      <c r="E702" s="16" t="str">
        <f t="shared" si="72"/>
        <v>Singapore</v>
      </c>
      <c r="F702" s="16" t="str">
        <f t="shared" si="73"/>
        <v>Singapore</v>
      </c>
      <c r="G702" s="16" t="str">
        <f t="shared" si="74"/>
        <v>Vintage Cars</v>
      </c>
      <c r="H702" s="16" t="str">
        <f t="shared" si="75"/>
        <v>Shipped</v>
      </c>
      <c r="I702" s="18">
        <f t="shared" si="76"/>
        <v>1106.93</v>
      </c>
    </row>
    <row r="703" spans="2:9" x14ac:dyDescent="0.25">
      <c r="B703" s="16">
        <v>10303</v>
      </c>
      <c r="C703" s="17">
        <f t="shared" si="70"/>
        <v>38270</v>
      </c>
      <c r="D703" s="16" t="str">
        <f t="shared" si="71"/>
        <v>Iberia Gift Imports, Corp.</v>
      </c>
      <c r="E703" s="16" t="str">
        <f t="shared" si="72"/>
        <v>Sevilla</v>
      </c>
      <c r="F703" s="16" t="str">
        <f t="shared" si="73"/>
        <v>Spain</v>
      </c>
      <c r="G703" s="16" t="str">
        <f t="shared" si="74"/>
        <v>Vintage Cars</v>
      </c>
      <c r="H703" s="16" t="str">
        <f t="shared" si="75"/>
        <v>Shipped</v>
      </c>
      <c r="I703" s="18">
        <f t="shared" si="76"/>
        <v>965.04</v>
      </c>
    </row>
    <row r="704" spans="2:9" x14ac:dyDescent="0.25">
      <c r="B704" s="16">
        <v>10312</v>
      </c>
      <c r="C704" s="17">
        <f t="shared" si="70"/>
        <v>38270</v>
      </c>
      <c r="D704" s="16" t="str">
        <f t="shared" si="71"/>
        <v>Mini Gifts Distributors Ltd.</v>
      </c>
      <c r="E704" s="16" t="str">
        <f t="shared" si="72"/>
        <v>San Rafael</v>
      </c>
      <c r="F704" s="16" t="str">
        <f t="shared" si="73"/>
        <v>USA</v>
      </c>
      <c r="G704" s="16" t="str">
        <f t="shared" si="74"/>
        <v>Vintage Cars</v>
      </c>
      <c r="H704" s="16" t="str">
        <f t="shared" si="75"/>
        <v>Shipped</v>
      </c>
      <c r="I704" s="18">
        <f t="shared" si="76"/>
        <v>865.49</v>
      </c>
    </row>
    <row r="705" spans="2:9" x14ac:dyDescent="0.25">
      <c r="B705" s="16">
        <v>10332</v>
      </c>
      <c r="C705" s="17">
        <f t="shared" si="70"/>
        <v>38302</v>
      </c>
      <c r="D705" s="16" t="str">
        <f t="shared" si="71"/>
        <v>AV Stores, Co.</v>
      </c>
      <c r="E705" s="16" t="str">
        <f t="shared" si="72"/>
        <v>Manchester</v>
      </c>
      <c r="F705" s="16" t="str">
        <f t="shared" si="73"/>
        <v>UK</v>
      </c>
      <c r="G705" s="16" t="str">
        <f t="shared" si="74"/>
        <v>Classic Cars</v>
      </c>
      <c r="H705" s="16" t="str">
        <f t="shared" si="75"/>
        <v>Shipped</v>
      </c>
      <c r="I705" s="18">
        <f t="shared" si="76"/>
        <v>1152.58</v>
      </c>
    </row>
    <row r="706" spans="2:9" x14ac:dyDescent="0.25">
      <c r="B706" s="16">
        <v>10344</v>
      </c>
      <c r="C706" s="17">
        <f t="shared" si="70"/>
        <v>38302</v>
      </c>
      <c r="D706" s="16" t="str">
        <f t="shared" si="71"/>
        <v>Marseille Mini Autos</v>
      </c>
      <c r="E706" s="16" t="str">
        <f t="shared" si="72"/>
        <v>Marseille</v>
      </c>
      <c r="F706" s="16" t="str">
        <f t="shared" si="73"/>
        <v>France</v>
      </c>
      <c r="G706" s="16" t="str">
        <f t="shared" si="74"/>
        <v>Vintage Cars</v>
      </c>
      <c r="H706" s="16" t="str">
        <f t="shared" si="75"/>
        <v>Shipped</v>
      </c>
      <c r="I706" s="18">
        <f t="shared" si="76"/>
        <v>703.6</v>
      </c>
    </row>
    <row r="707" spans="2:9" x14ac:dyDescent="0.25">
      <c r="B707" s="16">
        <v>10367</v>
      </c>
      <c r="C707" s="17">
        <f t="shared" si="70"/>
        <v>38353</v>
      </c>
      <c r="D707" s="16" t="str">
        <f t="shared" si="71"/>
        <v>Toys4GrownUps.com</v>
      </c>
      <c r="E707" s="16" t="str">
        <f t="shared" si="72"/>
        <v>Pasadena</v>
      </c>
      <c r="F707" s="16" t="str">
        <f t="shared" si="73"/>
        <v>USA</v>
      </c>
      <c r="G707" s="16" t="str">
        <f t="shared" si="74"/>
        <v>Vintage Cars</v>
      </c>
      <c r="H707" s="16" t="str">
        <f t="shared" si="75"/>
        <v>Resolved</v>
      </c>
      <c r="I707" s="18">
        <f t="shared" si="76"/>
        <v>834.67</v>
      </c>
    </row>
    <row r="708" spans="2:9" x14ac:dyDescent="0.25">
      <c r="B708" s="16">
        <v>10379</v>
      </c>
      <c r="C708" s="17">
        <f t="shared" si="70"/>
        <v>38385</v>
      </c>
      <c r="D708" s="16" t="str">
        <f t="shared" si="71"/>
        <v>Euro Shopping Channel</v>
      </c>
      <c r="E708" s="16" t="str">
        <f t="shared" si="72"/>
        <v>Madrid</v>
      </c>
      <c r="F708" s="16" t="str">
        <f t="shared" si="73"/>
        <v>Spain</v>
      </c>
      <c r="G708" s="16" t="str">
        <f t="shared" si="74"/>
        <v>Vintage Cars</v>
      </c>
      <c r="H708" s="16" t="str">
        <f t="shared" si="75"/>
        <v>Shipped</v>
      </c>
      <c r="I708" s="18">
        <f t="shared" si="76"/>
        <v>1331.1</v>
      </c>
    </row>
    <row r="709" spans="2:9" x14ac:dyDescent="0.25">
      <c r="B709" s="16">
        <v>10407</v>
      </c>
      <c r="C709" s="17">
        <f t="shared" si="70"/>
        <v>38446</v>
      </c>
      <c r="D709" s="16" t="str">
        <f t="shared" si="71"/>
        <v>The Sharp Gifts Warehouse</v>
      </c>
      <c r="E709" s="16" t="str">
        <f t="shared" si="72"/>
        <v>San Jose</v>
      </c>
      <c r="F709" s="16" t="str">
        <f t="shared" si="73"/>
        <v>USA</v>
      </c>
      <c r="G709" s="16" t="str">
        <f t="shared" si="74"/>
        <v>Vintage Cars</v>
      </c>
      <c r="H709" s="16" t="str">
        <f t="shared" si="75"/>
        <v>On Hold</v>
      </c>
      <c r="I709" s="18">
        <f t="shared" si="76"/>
        <v>541.14</v>
      </c>
    </row>
    <row r="710" spans="2:9" x14ac:dyDescent="0.25">
      <c r="B710" s="16">
        <v>10420</v>
      </c>
      <c r="C710" s="17">
        <f t="shared" si="70"/>
        <v>38477</v>
      </c>
      <c r="D710" s="16" t="str">
        <f t="shared" si="71"/>
        <v>Souveniers And Things Co.</v>
      </c>
      <c r="E710" s="16" t="str">
        <f t="shared" si="72"/>
        <v>Chatswood</v>
      </c>
      <c r="F710" s="16" t="str">
        <f t="shared" si="73"/>
        <v>Australia</v>
      </c>
      <c r="G710" s="16" t="str">
        <f t="shared" si="74"/>
        <v>Vintage Cars</v>
      </c>
      <c r="H710" s="16" t="str">
        <f t="shared" si="75"/>
        <v>In Process</v>
      </c>
      <c r="I710" s="18">
        <f t="shared" si="76"/>
        <v>652.35</v>
      </c>
    </row>
    <row r="711" spans="2:9" x14ac:dyDescent="0.25">
      <c r="B711" s="16">
        <v>10104</v>
      </c>
      <c r="C711" s="17">
        <f t="shared" si="70"/>
        <v>37622</v>
      </c>
      <c r="D711" s="16" t="str">
        <f t="shared" si="71"/>
        <v>Euro Shopping Channel</v>
      </c>
      <c r="E711" s="16" t="str">
        <f t="shared" si="72"/>
        <v>Madrid</v>
      </c>
      <c r="F711" s="16" t="str">
        <f t="shared" si="73"/>
        <v>Spain</v>
      </c>
      <c r="G711" s="16" t="str">
        <f t="shared" si="74"/>
        <v>Trucks and Buses</v>
      </c>
      <c r="H711" s="16" t="str">
        <f t="shared" si="75"/>
        <v>Shipped</v>
      </c>
      <c r="I711" s="18">
        <f t="shared" si="76"/>
        <v>1666.6999999999998</v>
      </c>
    </row>
    <row r="712" spans="2:9" x14ac:dyDescent="0.25">
      <c r="B712" s="16">
        <v>10114</v>
      </c>
      <c r="C712" s="17">
        <f t="shared" si="70"/>
        <v>37712</v>
      </c>
      <c r="D712" s="16" t="str">
        <f t="shared" si="71"/>
        <v>La Corne D'abondance, Co.</v>
      </c>
      <c r="E712" s="16" t="str">
        <f t="shared" si="72"/>
        <v>Paris</v>
      </c>
      <c r="F712" s="16" t="str">
        <f t="shared" si="73"/>
        <v>France</v>
      </c>
      <c r="G712" s="16" t="str">
        <f t="shared" si="74"/>
        <v>Classic Cars</v>
      </c>
      <c r="H712" s="16" t="str">
        <f t="shared" si="75"/>
        <v>Shipped</v>
      </c>
      <c r="I712" s="18">
        <f t="shared" si="76"/>
        <v>721.43999999999994</v>
      </c>
    </row>
    <row r="713" spans="2:9" x14ac:dyDescent="0.25">
      <c r="B713" s="16">
        <v>10127</v>
      </c>
      <c r="C713" s="17">
        <f t="shared" ref="C713:C776" si="77">VLOOKUP(B713,SaleData,6,0)</f>
        <v>37773</v>
      </c>
      <c r="D713" s="16" t="str">
        <f t="shared" ref="D713:D776" si="78">VLOOKUP(B713,SaleData,14,0)</f>
        <v>Muscle Machine Inc</v>
      </c>
      <c r="E713" s="16" t="str">
        <f t="shared" ref="E713:E776" si="79">VLOOKUP(B713,SaleData,17,0)</f>
        <v>NYC</v>
      </c>
      <c r="F713" s="16" t="str">
        <f t="shared" ref="F713:F776" si="80">VLOOKUP(B713,SaleData,19,0)</f>
        <v>USA</v>
      </c>
      <c r="G713" s="16" t="str">
        <f t="shared" ref="G713:G776" si="81">VLOOKUP(B713,SaleData,11,0)</f>
        <v>Classic Cars</v>
      </c>
      <c r="H713" s="16" t="str">
        <f t="shared" ref="H713:H776" si="82">VLOOKUP(B713,SaleData,7,0)</f>
        <v>Shipped</v>
      </c>
      <c r="I713" s="18">
        <f t="shared" ref="I713:I776" si="83">VLOOKUP(B713,SaleData,5,0)</f>
        <v>1213.8</v>
      </c>
    </row>
    <row r="714" spans="2:9" x14ac:dyDescent="0.25">
      <c r="B714" s="16">
        <v>10141</v>
      </c>
      <c r="C714" s="17">
        <f t="shared" si="77"/>
        <v>37841</v>
      </c>
      <c r="D714" s="16" t="str">
        <f t="shared" si="78"/>
        <v>Suominen Souveniers</v>
      </c>
      <c r="E714" s="16" t="str">
        <f t="shared" si="79"/>
        <v>Espoo</v>
      </c>
      <c r="F714" s="16" t="str">
        <f t="shared" si="80"/>
        <v>Finland</v>
      </c>
      <c r="G714" s="16" t="str">
        <f t="shared" si="81"/>
        <v>Trucks and Buses</v>
      </c>
      <c r="H714" s="16" t="str">
        <f t="shared" si="82"/>
        <v>Shipped</v>
      </c>
      <c r="I714" s="18">
        <f t="shared" si="83"/>
        <v>2100</v>
      </c>
    </row>
    <row r="715" spans="2:9" x14ac:dyDescent="0.25">
      <c r="B715" s="16">
        <v>10151</v>
      </c>
      <c r="C715" s="17">
        <f t="shared" si="77"/>
        <v>37873</v>
      </c>
      <c r="D715" s="16" t="str">
        <f t="shared" si="78"/>
        <v>Oulu Toy Supplies, Inc.</v>
      </c>
      <c r="E715" s="16" t="str">
        <f t="shared" si="79"/>
        <v>Oulu</v>
      </c>
      <c r="F715" s="16" t="str">
        <f t="shared" si="80"/>
        <v>Finland</v>
      </c>
      <c r="G715" s="16" t="str">
        <f t="shared" si="81"/>
        <v>Classic Cars</v>
      </c>
      <c r="H715" s="16" t="str">
        <f t="shared" si="82"/>
        <v>Shipped</v>
      </c>
      <c r="I715" s="18">
        <f t="shared" si="83"/>
        <v>1209.3000000000002</v>
      </c>
    </row>
    <row r="716" spans="2:9" x14ac:dyDescent="0.25">
      <c r="B716" s="16">
        <v>10165</v>
      </c>
      <c r="C716" s="17">
        <f t="shared" si="77"/>
        <v>37904</v>
      </c>
      <c r="D716" s="16" t="str">
        <f t="shared" si="78"/>
        <v>Dragon Souveniers, Ltd.</v>
      </c>
      <c r="E716" s="16" t="str">
        <f t="shared" si="79"/>
        <v>Singapore</v>
      </c>
      <c r="F716" s="16" t="str">
        <f t="shared" si="80"/>
        <v>Singapore</v>
      </c>
      <c r="G716" s="16" t="str">
        <f t="shared" si="81"/>
        <v>Classic Cars</v>
      </c>
      <c r="H716" s="16" t="str">
        <f t="shared" si="82"/>
        <v>Shipped</v>
      </c>
      <c r="I716" s="18">
        <f t="shared" si="83"/>
        <v>859.14</v>
      </c>
    </row>
    <row r="717" spans="2:9" x14ac:dyDescent="0.25">
      <c r="B717" s="16">
        <v>10175</v>
      </c>
      <c r="C717" s="17">
        <f t="shared" si="77"/>
        <v>37936</v>
      </c>
      <c r="D717" s="16" t="str">
        <f t="shared" si="78"/>
        <v>Stylish Desk Decors, Co.</v>
      </c>
      <c r="E717" s="16" t="str">
        <f t="shared" si="79"/>
        <v>London</v>
      </c>
      <c r="F717" s="16" t="str">
        <f t="shared" si="80"/>
        <v>UK</v>
      </c>
      <c r="G717" s="16" t="str">
        <f t="shared" si="81"/>
        <v>Classic Cars</v>
      </c>
      <c r="H717" s="16" t="str">
        <f t="shared" si="82"/>
        <v>Shipped</v>
      </c>
      <c r="I717" s="18">
        <f t="shared" si="83"/>
        <v>1151.44</v>
      </c>
    </row>
    <row r="718" spans="2:9" x14ac:dyDescent="0.25">
      <c r="B718" s="16">
        <v>10184</v>
      </c>
      <c r="C718" s="17">
        <f t="shared" si="77"/>
        <v>37936</v>
      </c>
      <c r="D718" s="16" t="str">
        <f t="shared" si="78"/>
        <v>Iberia Gift Imports, Corp.</v>
      </c>
      <c r="E718" s="16" t="str">
        <f t="shared" si="79"/>
        <v>Sevilla</v>
      </c>
      <c r="F718" s="16" t="str">
        <f t="shared" si="80"/>
        <v>Spain</v>
      </c>
      <c r="G718" s="16" t="str">
        <f t="shared" si="81"/>
        <v>Classic Cars</v>
      </c>
      <c r="H718" s="16" t="str">
        <f t="shared" si="82"/>
        <v>Shipped</v>
      </c>
      <c r="I718" s="18">
        <f t="shared" si="83"/>
        <v>1336.44</v>
      </c>
    </row>
    <row r="719" spans="2:9" x14ac:dyDescent="0.25">
      <c r="B719" s="16">
        <v>10195</v>
      </c>
      <c r="C719" s="17">
        <f t="shared" si="77"/>
        <v>37936</v>
      </c>
      <c r="D719" s="16" t="str">
        <f t="shared" si="78"/>
        <v>Mini Classics</v>
      </c>
      <c r="E719" s="16" t="str">
        <f t="shared" si="79"/>
        <v>White Plains</v>
      </c>
      <c r="F719" s="16" t="str">
        <f t="shared" si="80"/>
        <v>USA</v>
      </c>
      <c r="G719" s="16" t="str">
        <f t="shared" si="81"/>
        <v>Classic Cars</v>
      </c>
      <c r="H719" s="16" t="str">
        <f t="shared" si="82"/>
        <v>Shipped</v>
      </c>
      <c r="I719" s="18">
        <f t="shared" si="83"/>
        <v>905.28</v>
      </c>
    </row>
    <row r="720" spans="2:9" x14ac:dyDescent="0.25">
      <c r="B720" s="16">
        <v>10207</v>
      </c>
      <c r="C720" s="17">
        <f t="shared" si="77"/>
        <v>37957</v>
      </c>
      <c r="D720" s="16" t="str">
        <f t="shared" si="78"/>
        <v>Diecast Collectables</v>
      </c>
      <c r="E720" s="16" t="str">
        <f t="shared" si="79"/>
        <v>Boston</v>
      </c>
      <c r="F720" s="16" t="str">
        <f t="shared" si="80"/>
        <v>USA</v>
      </c>
      <c r="G720" s="16" t="str">
        <f t="shared" si="81"/>
        <v>Classic Cars</v>
      </c>
      <c r="H720" s="16" t="str">
        <f t="shared" si="82"/>
        <v>Shipped</v>
      </c>
      <c r="I720" s="18">
        <f t="shared" si="83"/>
        <v>1247.3999999999999</v>
      </c>
    </row>
    <row r="721" spans="2:9" x14ac:dyDescent="0.25">
      <c r="B721" s="16">
        <v>10229</v>
      </c>
      <c r="C721" s="17">
        <f t="shared" si="77"/>
        <v>38049</v>
      </c>
      <c r="D721" s="16" t="str">
        <f t="shared" si="78"/>
        <v>Mini Gifts Distributors Ltd.</v>
      </c>
      <c r="E721" s="16" t="str">
        <f t="shared" si="79"/>
        <v>San Rafael</v>
      </c>
      <c r="F721" s="16" t="str">
        <f t="shared" si="80"/>
        <v>USA</v>
      </c>
      <c r="G721" s="16" t="str">
        <f t="shared" si="81"/>
        <v>Classic Cars</v>
      </c>
      <c r="H721" s="16" t="str">
        <f t="shared" si="82"/>
        <v>Shipped</v>
      </c>
      <c r="I721" s="18">
        <f t="shared" si="83"/>
        <v>1085.0400000000002</v>
      </c>
    </row>
    <row r="722" spans="2:9" x14ac:dyDescent="0.25">
      <c r="B722" s="16">
        <v>10246</v>
      </c>
      <c r="C722" s="17">
        <f t="shared" si="77"/>
        <v>38112</v>
      </c>
      <c r="D722" s="16" t="str">
        <f t="shared" si="78"/>
        <v>Euro Shopping Channel</v>
      </c>
      <c r="E722" s="16" t="str">
        <f t="shared" si="79"/>
        <v>Madrid</v>
      </c>
      <c r="F722" s="16" t="str">
        <f t="shared" si="80"/>
        <v>Spain</v>
      </c>
      <c r="G722" s="16" t="str">
        <f t="shared" si="81"/>
        <v>Trucks and Buses</v>
      </c>
      <c r="H722" s="16" t="str">
        <f t="shared" si="82"/>
        <v>Shipped</v>
      </c>
      <c r="I722" s="18">
        <f t="shared" si="83"/>
        <v>1704.5</v>
      </c>
    </row>
    <row r="723" spans="2:9" x14ac:dyDescent="0.25">
      <c r="B723" s="16">
        <v>10259</v>
      </c>
      <c r="C723" s="17">
        <f t="shared" si="77"/>
        <v>38144</v>
      </c>
      <c r="D723" s="16" t="str">
        <f t="shared" si="78"/>
        <v>Handji Gifts&amp; Co</v>
      </c>
      <c r="E723" s="16" t="str">
        <f t="shared" si="79"/>
        <v>Singapore</v>
      </c>
      <c r="F723" s="16" t="str">
        <f t="shared" si="80"/>
        <v>Singapore</v>
      </c>
      <c r="G723" s="16" t="str">
        <f t="shared" si="81"/>
        <v>Classic Cars</v>
      </c>
      <c r="H723" s="16" t="str">
        <f t="shared" si="82"/>
        <v>Shipped</v>
      </c>
      <c r="I723" s="18">
        <f t="shared" si="83"/>
        <v>1030.44</v>
      </c>
    </row>
    <row r="724" spans="2:9" x14ac:dyDescent="0.25">
      <c r="B724" s="16">
        <v>10271</v>
      </c>
      <c r="C724" s="17">
        <f t="shared" si="77"/>
        <v>38175</v>
      </c>
      <c r="D724" s="16" t="str">
        <f t="shared" si="78"/>
        <v>Mini Gifts Distributors Ltd.</v>
      </c>
      <c r="E724" s="16" t="str">
        <f t="shared" si="79"/>
        <v>San Rafael</v>
      </c>
      <c r="F724" s="16" t="str">
        <f t="shared" si="80"/>
        <v>USA</v>
      </c>
      <c r="G724" s="16" t="str">
        <f t="shared" si="81"/>
        <v>Classic Cars</v>
      </c>
      <c r="H724" s="16" t="str">
        <f t="shared" si="82"/>
        <v>Shipped</v>
      </c>
      <c r="I724" s="18">
        <f t="shared" si="83"/>
        <v>1585.36</v>
      </c>
    </row>
    <row r="725" spans="2:9" x14ac:dyDescent="0.25">
      <c r="B725" s="16">
        <v>10281</v>
      </c>
      <c r="C725" s="17">
        <f t="shared" si="77"/>
        <v>38207</v>
      </c>
      <c r="D725" s="16" t="str">
        <f t="shared" si="78"/>
        <v>Diecast Classics Inc.</v>
      </c>
      <c r="E725" s="16" t="str">
        <f t="shared" si="79"/>
        <v>Allentown</v>
      </c>
      <c r="F725" s="16" t="str">
        <f t="shared" si="80"/>
        <v>USA</v>
      </c>
      <c r="G725" s="16" t="str">
        <f t="shared" si="81"/>
        <v>Classic Cars</v>
      </c>
      <c r="H725" s="16" t="str">
        <f t="shared" si="82"/>
        <v>Shipped</v>
      </c>
      <c r="I725" s="18">
        <f t="shared" si="83"/>
        <v>813.19999999999993</v>
      </c>
    </row>
    <row r="726" spans="2:9" x14ac:dyDescent="0.25">
      <c r="B726" s="16">
        <v>10292</v>
      </c>
      <c r="C726" s="17">
        <f t="shared" si="77"/>
        <v>38239</v>
      </c>
      <c r="D726" s="16" t="str">
        <f t="shared" si="78"/>
        <v>Land of Toys Inc.</v>
      </c>
      <c r="E726" s="16" t="str">
        <f t="shared" si="79"/>
        <v>NYC</v>
      </c>
      <c r="F726" s="16" t="str">
        <f t="shared" si="80"/>
        <v>USA</v>
      </c>
      <c r="G726" s="16" t="str">
        <f t="shared" si="81"/>
        <v>Classic Cars</v>
      </c>
      <c r="H726" s="16" t="str">
        <f t="shared" si="82"/>
        <v>Shipped</v>
      </c>
      <c r="I726" s="18">
        <f t="shared" si="83"/>
        <v>1172.3399999999999</v>
      </c>
    </row>
    <row r="727" spans="2:9" x14ac:dyDescent="0.25">
      <c r="B727" s="16">
        <v>10305</v>
      </c>
      <c r="C727" s="17">
        <f t="shared" si="77"/>
        <v>38270</v>
      </c>
      <c r="D727" s="16" t="str">
        <f t="shared" si="78"/>
        <v>Marta's Replicas Co.</v>
      </c>
      <c r="E727" s="16" t="str">
        <f t="shared" si="79"/>
        <v>Cambridge</v>
      </c>
      <c r="F727" s="16" t="str">
        <f t="shared" si="80"/>
        <v>USA</v>
      </c>
      <c r="G727" s="16" t="str">
        <f t="shared" si="81"/>
        <v>Classic Cars</v>
      </c>
      <c r="H727" s="16" t="str">
        <f t="shared" si="82"/>
        <v>Shipped</v>
      </c>
      <c r="I727" s="18">
        <f t="shared" si="83"/>
        <v>1510.56</v>
      </c>
    </row>
    <row r="728" spans="2:9" x14ac:dyDescent="0.25">
      <c r="B728" s="16">
        <v>10313</v>
      </c>
      <c r="C728" s="17">
        <f t="shared" si="77"/>
        <v>38270</v>
      </c>
      <c r="D728" s="16" t="str">
        <f t="shared" si="78"/>
        <v>Canadian Gift Exchange Network</v>
      </c>
      <c r="E728" s="16" t="str">
        <f t="shared" si="79"/>
        <v>Vancouver</v>
      </c>
      <c r="F728" s="16" t="str">
        <f t="shared" si="80"/>
        <v>Canada</v>
      </c>
      <c r="G728" s="16" t="str">
        <f t="shared" si="81"/>
        <v>Trucks and Buses</v>
      </c>
      <c r="H728" s="16" t="str">
        <f t="shared" si="82"/>
        <v>Shipped</v>
      </c>
      <c r="I728" s="18">
        <f t="shared" si="83"/>
        <v>1727.1000000000001</v>
      </c>
    </row>
    <row r="729" spans="2:9" x14ac:dyDescent="0.25">
      <c r="B729" s="16">
        <v>10324</v>
      </c>
      <c r="C729" s="17">
        <f t="shared" si="77"/>
        <v>38302</v>
      </c>
      <c r="D729" s="16" t="str">
        <f t="shared" si="78"/>
        <v>Vitachrome Inc.</v>
      </c>
      <c r="E729" s="16" t="str">
        <f t="shared" si="79"/>
        <v>NYC</v>
      </c>
      <c r="F729" s="16" t="str">
        <f t="shared" si="80"/>
        <v>USA</v>
      </c>
      <c r="G729" s="16" t="str">
        <f t="shared" si="81"/>
        <v>Trucks and Buses</v>
      </c>
      <c r="H729" s="16" t="str">
        <f t="shared" si="82"/>
        <v>Shipped</v>
      </c>
      <c r="I729" s="18">
        <f t="shared" si="83"/>
        <v>1236.8399999999999</v>
      </c>
    </row>
    <row r="730" spans="2:9" x14ac:dyDescent="0.25">
      <c r="B730" s="16">
        <v>10334</v>
      </c>
      <c r="C730" s="17">
        <f t="shared" si="77"/>
        <v>38302</v>
      </c>
      <c r="D730" s="16" t="str">
        <f t="shared" si="78"/>
        <v>Volvo Model Replicas, Co</v>
      </c>
      <c r="E730" s="16" t="str">
        <f t="shared" si="79"/>
        <v>Lule</v>
      </c>
      <c r="F730" s="16" t="str">
        <f t="shared" si="80"/>
        <v>Sweden</v>
      </c>
      <c r="G730" s="16" t="str">
        <f t="shared" si="81"/>
        <v>Classic Cars</v>
      </c>
      <c r="H730" s="16" t="str">
        <f t="shared" si="82"/>
        <v>On Hold</v>
      </c>
      <c r="I730" s="18">
        <f t="shared" si="83"/>
        <v>2000</v>
      </c>
    </row>
    <row r="731" spans="2:9" x14ac:dyDescent="0.25">
      <c r="B731" s="16">
        <v>10349</v>
      </c>
      <c r="C731" s="17">
        <f t="shared" si="77"/>
        <v>38333</v>
      </c>
      <c r="D731" s="16" t="str">
        <f t="shared" si="78"/>
        <v>Muscle Machine Inc</v>
      </c>
      <c r="E731" s="16" t="str">
        <f t="shared" si="79"/>
        <v>NYC</v>
      </c>
      <c r="F731" s="16" t="str">
        <f t="shared" si="80"/>
        <v>USA</v>
      </c>
      <c r="G731" s="16" t="str">
        <f t="shared" si="81"/>
        <v>Classic Cars</v>
      </c>
      <c r="H731" s="16" t="str">
        <f t="shared" si="82"/>
        <v>Shipped</v>
      </c>
      <c r="I731" s="18">
        <f t="shared" si="83"/>
        <v>1336.68</v>
      </c>
    </row>
    <row r="732" spans="2:9" x14ac:dyDescent="0.25">
      <c r="B732" s="16">
        <v>10358</v>
      </c>
      <c r="C732" s="17">
        <f t="shared" si="77"/>
        <v>38333</v>
      </c>
      <c r="D732" s="16" t="str">
        <f t="shared" si="78"/>
        <v>Euro Shopping Channel</v>
      </c>
      <c r="E732" s="16" t="str">
        <f t="shared" si="79"/>
        <v>Madrid</v>
      </c>
      <c r="F732" s="16" t="str">
        <f t="shared" si="80"/>
        <v>Spain</v>
      </c>
      <c r="G732" s="16" t="str">
        <f t="shared" si="81"/>
        <v>Trucks and Buses</v>
      </c>
      <c r="H732" s="16" t="str">
        <f t="shared" si="82"/>
        <v>Shipped</v>
      </c>
      <c r="I732" s="18">
        <f t="shared" si="83"/>
        <v>728.40000000000009</v>
      </c>
    </row>
    <row r="733" spans="2:9" x14ac:dyDescent="0.25">
      <c r="B733" s="16">
        <v>10370</v>
      </c>
      <c r="C733" s="17">
        <f t="shared" si="77"/>
        <v>38353</v>
      </c>
      <c r="D733" s="16" t="str">
        <f t="shared" si="78"/>
        <v>Anna's Decorations, Ltd</v>
      </c>
      <c r="E733" s="16" t="str">
        <f t="shared" si="79"/>
        <v>North Sydney</v>
      </c>
      <c r="F733" s="16" t="str">
        <f t="shared" si="80"/>
        <v>Australia</v>
      </c>
      <c r="G733" s="16" t="str">
        <f t="shared" si="81"/>
        <v>Classic Cars</v>
      </c>
      <c r="H733" s="16" t="str">
        <f t="shared" si="82"/>
        <v>Shipped</v>
      </c>
      <c r="I733" s="18">
        <f t="shared" si="83"/>
        <v>1534.95</v>
      </c>
    </row>
    <row r="734" spans="2:9" x14ac:dyDescent="0.25">
      <c r="B734" s="16">
        <v>10383</v>
      </c>
      <c r="C734" s="17">
        <f t="shared" si="77"/>
        <v>38385</v>
      </c>
      <c r="D734" s="16" t="str">
        <f t="shared" si="78"/>
        <v>Euro Shopping Channel</v>
      </c>
      <c r="E734" s="16" t="str">
        <f t="shared" si="79"/>
        <v>Madrid</v>
      </c>
      <c r="F734" s="16" t="str">
        <f t="shared" si="80"/>
        <v>Spain</v>
      </c>
      <c r="G734" s="16" t="str">
        <f t="shared" si="81"/>
        <v>Vintage Cars</v>
      </c>
      <c r="H734" s="16" t="str">
        <f t="shared" si="82"/>
        <v>Shipped</v>
      </c>
      <c r="I734" s="18">
        <f t="shared" si="83"/>
        <v>1476.48</v>
      </c>
    </row>
    <row r="735" spans="2:9" x14ac:dyDescent="0.25">
      <c r="B735" s="16">
        <v>10412</v>
      </c>
      <c r="C735" s="17">
        <f t="shared" si="77"/>
        <v>38477</v>
      </c>
      <c r="D735" s="16" t="str">
        <f t="shared" si="78"/>
        <v>Euro Shopping Channel</v>
      </c>
      <c r="E735" s="16" t="str">
        <f t="shared" si="79"/>
        <v>Madrid</v>
      </c>
      <c r="F735" s="16" t="str">
        <f t="shared" si="80"/>
        <v>Spain</v>
      </c>
      <c r="G735" s="16" t="str">
        <f t="shared" si="81"/>
        <v>Trucks and Buses</v>
      </c>
      <c r="H735" s="16" t="str">
        <f t="shared" si="82"/>
        <v>Shipped</v>
      </c>
      <c r="I735" s="18">
        <f t="shared" si="83"/>
        <v>925.30000000000007</v>
      </c>
    </row>
    <row r="736" spans="2:9" x14ac:dyDescent="0.25">
      <c r="B736" s="16">
        <v>10425</v>
      </c>
      <c r="C736" s="17">
        <f t="shared" si="77"/>
        <v>38477</v>
      </c>
      <c r="D736" s="16" t="str">
        <f t="shared" si="78"/>
        <v>La Rochelle Gifts</v>
      </c>
      <c r="E736" s="16" t="str">
        <f t="shared" si="79"/>
        <v>Nantes</v>
      </c>
      <c r="F736" s="16" t="str">
        <f t="shared" si="80"/>
        <v>France</v>
      </c>
      <c r="G736" s="16" t="str">
        <f t="shared" si="81"/>
        <v>Trucks and Buses</v>
      </c>
      <c r="H736" s="16" t="str">
        <f t="shared" si="82"/>
        <v>In Process</v>
      </c>
      <c r="I736" s="18">
        <f t="shared" si="83"/>
        <v>482.13</v>
      </c>
    </row>
    <row r="737" spans="2:9" x14ac:dyDescent="0.25">
      <c r="B737" s="16">
        <v>10101</v>
      </c>
      <c r="C737" s="17">
        <f t="shared" si="77"/>
        <v>37622</v>
      </c>
      <c r="D737" s="16" t="str">
        <f t="shared" si="78"/>
        <v>Blauer See Auto, Co.</v>
      </c>
      <c r="E737" s="16" t="str">
        <f t="shared" si="79"/>
        <v>Frankfurt</v>
      </c>
      <c r="F737" s="16" t="str">
        <f t="shared" si="80"/>
        <v>Germany</v>
      </c>
      <c r="G737" s="16" t="str">
        <f t="shared" si="81"/>
        <v>Vintage Cars</v>
      </c>
      <c r="H737" s="16" t="str">
        <f t="shared" si="82"/>
        <v>Shipped</v>
      </c>
      <c r="I737" s="18">
        <f t="shared" si="83"/>
        <v>1404</v>
      </c>
    </row>
    <row r="738" spans="2:9" x14ac:dyDescent="0.25">
      <c r="B738" s="16">
        <v>10110</v>
      </c>
      <c r="C738" s="17">
        <f t="shared" si="77"/>
        <v>37681</v>
      </c>
      <c r="D738" s="16" t="str">
        <f t="shared" si="78"/>
        <v>AV Stores, Co.</v>
      </c>
      <c r="E738" s="16" t="str">
        <f t="shared" si="79"/>
        <v>Manchester</v>
      </c>
      <c r="F738" s="16" t="str">
        <f t="shared" si="80"/>
        <v>UK</v>
      </c>
      <c r="G738" s="16" t="str">
        <f t="shared" si="81"/>
        <v>Vintage Cars</v>
      </c>
      <c r="H738" s="16" t="str">
        <f t="shared" si="82"/>
        <v>Shipped</v>
      </c>
      <c r="I738" s="18">
        <f t="shared" si="83"/>
        <v>710.19999999999993</v>
      </c>
    </row>
    <row r="739" spans="2:9" x14ac:dyDescent="0.25">
      <c r="B739" s="16">
        <v>10124</v>
      </c>
      <c r="C739" s="17">
        <f t="shared" si="77"/>
        <v>37742</v>
      </c>
      <c r="D739" s="16" t="str">
        <f t="shared" si="78"/>
        <v>Signal Gift Stores</v>
      </c>
      <c r="E739" s="16" t="str">
        <f t="shared" si="79"/>
        <v>Las Vegas</v>
      </c>
      <c r="F739" s="16" t="str">
        <f t="shared" si="80"/>
        <v>USA</v>
      </c>
      <c r="G739" s="16" t="str">
        <f t="shared" si="81"/>
        <v>Vintage Cars</v>
      </c>
      <c r="H739" s="16" t="str">
        <f t="shared" si="82"/>
        <v>Shipped</v>
      </c>
      <c r="I739" s="18">
        <f t="shared" si="83"/>
        <v>995.5</v>
      </c>
    </row>
    <row r="740" spans="2:9" x14ac:dyDescent="0.25">
      <c r="B740" s="16">
        <v>10149</v>
      </c>
      <c r="C740" s="17">
        <f t="shared" si="77"/>
        <v>37873</v>
      </c>
      <c r="D740" s="16" t="str">
        <f t="shared" si="78"/>
        <v>Signal Collectibles Ltd.</v>
      </c>
      <c r="E740" s="16" t="str">
        <f t="shared" si="79"/>
        <v>Brisbane</v>
      </c>
      <c r="F740" s="16" t="str">
        <f t="shared" si="80"/>
        <v>USA</v>
      </c>
      <c r="G740" s="16" t="str">
        <f t="shared" si="81"/>
        <v>Vintage Cars</v>
      </c>
      <c r="H740" s="16" t="str">
        <f t="shared" si="82"/>
        <v>Shipped</v>
      </c>
      <c r="I740" s="18">
        <f t="shared" si="83"/>
        <v>1013.4799999999999</v>
      </c>
    </row>
    <row r="741" spans="2:9" x14ac:dyDescent="0.25">
      <c r="B741" s="16">
        <v>10162</v>
      </c>
      <c r="C741" s="17">
        <f t="shared" si="77"/>
        <v>37904</v>
      </c>
      <c r="D741" s="16" t="str">
        <f t="shared" si="78"/>
        <v>Corporate Gift Ideas Co.</v>
      </c>
      <c r="E741" s="16" t="str">
        <f t="shared" si="79"/>
        <v>San Francisco</v>
      </c>
      <c r="F741" s="16" t="str">
        <f t="shared" si="80"/>
        <v>USA</v>
      </c>
      <c r="G741" s="16" t="str">
        <f t="shared" si="81"/>
        <v>Vintage Cars</v>
      </c>
      <c r="H741" s="16" t="str">
        <f t="shared" si="82"/>
        <v>Shipped</v>
      </c>
      <c r="I741" s="18">
        <f t="shared" si="83"/>
        <v>1007.14</v>
      </c>
    </row>
    <row r="742" spans="2:9" x14ac:dyDescent="0.25">
      <c r="B742" s="16">
        <v>10173</v>
      </c>
      <c r="C742" s="17">
        <f t="shared" si="77"/>
        <v>37936</v>
      </c>
      <c r="D742" s="16" t="str">
        <f t="shared" si="78"/>
        <v>Rovelli Gifts</v>
      </c>
      <c r="E742" s="16" t="str">
        <f t="shared" si="79"/>
        <v>Bergamo</v>
      </c>
      <c r="F742" s="16" t="str">
        <f t="shared" si="80"/>
        <v>Italy</v>
      </c>
      <c r="G742" s="16" t="str">
        <f t="shared" si="81"/>
        <v>Vintage Cars</v>
      </c>
      <c r="H742" s="16" t="str">
        <f t="shared" si="82"/>
        <v>Shipped</v>
      </c>
      <c r="I742" s="18">
        <f t="shared" si="83"/>
        <v>977.43000000000006</v>
      </c>
    </row>
    <row r="743" spans="2:9" x14ac:dyDescent="0.25">
      <c r="B743" s="16">
        <v>10182</v>
      </c>
      <c r="C743" s="17">
        <f t="shared" si="77"/>
        <v>37936</v>
      </c>
      <c r="D743" s="16" t="str">
        <f t="shared" si="78"/>
        <v>Mini Gifts Distributors Ltd.</v>
      </c>
      <c r="E743" s="16" t="str">
        <f t="shared" si="79"/>
        <v>San Rafael</v>
      </c>
      <c r="F743" s="16" t="str">
        <f t="shared" si="80"/>
        <v>USA</v>
      </c>
      <c r="G743" s="16" t="str">
        <f t="shared" si="81"/>
        <v>Vintage Cars</v>
      </c>
      <c r="H743" s="16" t="str">
        <f t="shared" si="82"/>
        <v>Shipped</v>
      </c>
      <c r="I743" s="18">
        <f t="shared" si="83"/>
        <v>971.9799999999999</v>
      </c>
    </row>
    <row r="744" spans="2:9" x14ac:dyDescent="0.25">
      <c r="B744" s="16">
        <v>10193</v>
      </c>
      <c r="C744" s="17">
        <f t="shared" si="77"/>
        <v>37936</v>
      </c>
      <c r="D744" s="16" t="str">
        <f t="shared" si="78"/>
        <v>Australian Collectables, Ltd</v>
      </c>
      <c r="E744" s="16" t="str">
        <f t="shared" si="79"/>
        <v>Glen Waverly</v>
      </c>
      <c r="F744" s="16" t="str">
        <f t="shared" si="80"/>
        <v>Australia</v>
      </c>
      <c r="G744" s="16" t="str">
        <f t="shared" si="81"/>
        <v>Vintage Cars</v>
      </c>
      <c r="H744" s="16" t="str">
        <f t="shared" si="82"/>
        <v>Shipped</v>
      </c>
      <c r="I744" s="18">
        <f t="shared" si="83"/>
        <v>759.46</v>
      </c>
    </row>
    <row r="745" spans="2:9" x14ac:dyDescent="0.25">
      <c r="B745" s="16">
        <v>10204</v>
      </c>
      <c r="C745" s="17">
        <f t="shared" si="77"/>
        <v>37957</v>
      </c>
      <c r="D745" s="16" t="str">
        <f t="shared" si="78"/>
        <v>Muscle Machine Inc</v>
      </c>
      <c r="E745" s="16" t="str">
        <f t="shared" si="79"/>
        <v>NYC</v>
      </c>
      <c r="F745" s="16" t="str">
        <f t="shared" si="80"/>
        <v>USA</v>
      </c>
      <c r="G745" s="16" t="str">
        <f t="shared" si="81"/>
        <v>Classic Cars</v>
      </c>
      <c r="H745" s="16" t="str">
        <f t="shared" si="82"/>
        <v>Shipped</v>
      </c>
      <c r="I745" s="18">
        <f t="shared" si="83"/>
        <v>1249.4000000000001</v>
      </c>
    </row>
    <row r="746" spans="2:9" x14ac:dyDescent="0.25">
      <c r="B746" s="16">
        <v>10214</v>
      </c>
      <c r="C746" s="17">
        <f t="shared" si="77"/>
        <v>37993</v>
      </c>
      <c r="D746" s="16" t="str">
        <f t="shared" si="78"/>
        <v>Corrida Auto Replicas, Ltd</v>
      </c>
      <c r="E746" s="16" t="str">
        <f t="shared" si="79"/>
        <v>Madrid</v>
      </c>
      <c r="F746" s="16" t="str">
        <f t="shared" si="80"/>
        <v>Spain</v>
      </c>
      <c r="G746" s="16" t="str">
        <f t="shared" si="81"/>
        <v>Vintage Cars</v>
      </c>
      <c r="H746" s="16" t="str">
        <f t="shared" si="82"/>
        <v>Shipped</v>
      </c>
      <c r="I746" s="18">
        <f t="shared" si="83"/>
        <v>683.8</v>
      </c>
    </row>
    <row r="747" spans="2:9" x14ac:dyDescent="0.25">
      <c r="B747" s="16">
        <v>10227</v>
      </c>
      <c r="C747" s="17">
        <f t="shared" si="77"/>
        <v>38049</v>
      </c>
      <c r="D747" s="16" t="str">
        <f t="shared" si="78"/>
        <v>Saveley &amp; Henriot, Co.</v>
      </c>
      <c r="E747" s="16" t="str">
        <f t="shared" si="79"/>
        <v>Lyon</v>
      </c>
      <c r="F747" s="16" t="str">
        <f t="shared" si="80"/>
        <v>France</v>
      </c>
      <c r="G747" s="16" t="str">
        <f t="shared" si="81"/>
        <v>Vintage Cars</v>
      </c>
      <c r="H747" s="16" t="str">
        <f t="shared" si="82"/>
        <v>Shipped</v>
      </c>
      <c r="I747" s="18">
        <f t="shared" si="83"/>
        <v>1161.1200000000001</v>
      </c>
    </row>
    <row r="748" spans="2:9" x14ac:dyDescent="0.25">
      <c r="B748" s="16">
        <v>10243</v>
      </c>
      <c r="C748" s="17">
        <f t="shared" si="77"/>
        <v>38081</v>
      </c>
      <c r="D748" s="16" t="str">
        <f t="shared" si="78"/>
        <v>Diecast Collectables</v>
      </c>
      <c r="E748" s="16" t="str">
        <f t="shared" si="79"/>
        <v>Boston</v>
      </c>
      <c r="F748" s="16" t="str">
        <f t="shared" si="80"/>
        <v>USA</v>
      </c>
      <c r="G748" s="16" t="str">
        <f t="shared" si="81"/>
        <v>Vintage Cars</v>
      </c>
      <c r="H748" s="16" t="str">
        <f t="shared" si="82"/>
        <v>Shipped</v>
      </c>
      <c r="I748" s="18">
        <f t="shared" si="83"/>
        <v>974.81999999999994</v>
      </c>
    </row>
    <row r="749" spans="2:9" x14ac:dyDescent="0.25">
      <c r="B749" s="16">
        <v>10280</v>
      </c>
      <c r="C749" s="17">
        <f t="shared" si="77"/>
        <v>38207</v>
      </c>
      <c r="D749" s="16" t="str">
        <f t="shared" si="78"/>
        <v>Amica Models &amp; Co.</v>
      </c>
      <c r="E749" s="16" t="str">
        <f t="shared" si="79"/>
        <v>Torino</v>
      </c>
      <c r="F749" s="16" t="str">
        <f t="shared" si="80"/>
        <v>Italy</v>
      </c>
      <c r="G749" s="16" t="str">
        <f t="shared" si="81"/>
        <v>Vintage Cars</v>
      </c>
      <c r="H749" s="16" t="str">
        <f t="shared" si="82"/>
        <v>Shipped</v>
      </c>
      <c r="I749" s="18">
        <f t="shared" si="83"/>
        <v>577.6</v>
      </c>
    </row>
    <row r="750" spans="2:9" x14ac:dyDescent="0.25">
      <c r="B750" s="16">
        <v>10288</v>
      </c>
      <c r="C750" s="17">
        <f t="shared" si="77"/>
        <v>38239</v>
      </c>
      <c r="D750" s="16" t="str">
        <f t="shared" si="78"/>
        <v>Handji Gifts&amp; Co</v>
      </c>
      <c r="E750" s="16" t="str">
        <f t="shared" si="79"/>
        <v>Singapore</v>
      </c>
      <c r="F750" s="16" t="str">
        <f t="shared" si="80"/>
        <v>Singapore</v>
      </c>
      <c r="G750" s="16" t="str">
        <f t="shared" si="81"/>
        <v>Vintage Cars</v>
      </c>
      <c r="H750" s="16" t="str">
        <f t="shared" si="82"/>
        <v>Shipped</v>
      </c>
      <c r="I750" s="18">
        <f t="shared" si="83"/>
        <v>1106.93</v>
      </c>
    </row>
    <row r="751" spans="2:9" x14ac:dyDescent="0.25">
      <c r="B751" s="16">
        <v>10304</v>
      </c>
      <c r="C751" s="17">
        <f t="shared" si="77"/>
        <v>38270</v>
      </c>
      <c r="D751" s="16" t="str">
        <f t="shared" si="78"/>
        <v>Auto Assoc. &amp; Cie.</v>
      </c>
      <c r="E751" s="16" t="str">
        <f t="shared" si="79"/>
        <v>Versailles</v>
      </c>
      <c r="F751" s="16" t="str">
        <f t="shared" si="80"/>
        <v>France</v>
      </c>
      <c r="G751" s="16" t="str">
        <f t="shared" si="81"/>
        <v>Vintage Cars</v>
      </c>
      <c r="H751" s="16" t="str">
        <f t="shared" si="82"/>
        <v>Shipped</v>
      </c>
      <c r="I751" s="18">
        <f t="shared" si="83"/>
        <v>694.6</v>
      </c>
    </row>
    <row r="752" spans="2:9" x14ac:dyDescent="0.25">
      <c r="B752" s="16">
        <v>10312</v>
      </c>
      <c r="C752" s="17">
        <f t="shared" si="77"/>
        <v>38270</v>
      </c>
      <c r="D752" s="16" t="str">
        <f t="shared" si="78"/>
        <v>Mini Gifts Distributors Ltd.</v>
      </c>
      <c r="E752" s="16" t="str">
        <f t="shared" si="79"/>
        <v>San Rafael</v>
      </c>
      <c r="F752" s="16" t="str">
        <f t="shared" si="80"/>
        <v>USA</v>
      </c>
      <c r="G752" s="16" t="str">
        <f t="shared" si="81"/>
        <v>Vintage Cars</v>
      </c>
      <c r="H752" s="16" t="str">
        <f t="shared" si="82"/>
        <v>Shipped</v>
      </c>
      <c r="I752" s="18">
        <f t="shared" si="83"/>
        <v>865.49</v>
      </c>
    </row>
    <row r="753" spans="2:9" x14ac:dyDescent="0.25">
      <c r="B753" s="16">
        <v>10322</v>
      </c>
      <c r="C753" s="17">
        <f t="shared" si="77"/>
        <v>38302</v>
      </c>
      <c r="D753" s="16" t="str">
        <f t="shared" si="78"/>
        <v>Online Diecast Creations Co.</v>
      </c>
      <c r="E753" s="16" t="str">
        <f t="shared" si="79"/>
        <v>Nashua</v>
      </c>
      <c r="F753" s="16" t="str">
        <f t="shared" si="80"/>
        <v>USA</v>
      </c>
      <c r="G753" s="16" t="str">
        <f t="shared" si="81"/>
        <v>Vintage Cars</v>
      </c>
      <c r="H753" s="16" t="str">
        <f t="shared" si="82"/>
        <v>Shipped</v>
      </c>
      <c r="I753" s="18">
        <f t="shared" si="83"/>
        <v>1224.67</v>
      </c>
    </row>
    <row r="754" spans="2:9" x14ac:dyDescent="0.25">
      <c r="B754" s="16">
        <v>10332</v>
      </c>
      <c r="C754" s="17">
        <f t="shared" si="77"/>
        <v>38302</v>
      </c>
      <c r="D754" s="16" t="str">
        <f t="shared" si="78"/>
        <v>AV Stores, Co.</v>
      </c>
      <c r="E754" s="16" t="str">
        <f t="shared" si="79"/>
        <v>Manchester</v>
      </c>
      <c r="F754" s="16" t="str">
        <f t="shared" si="80"/>
        <v>UK</v>
      </c>
      <c r="G754" s="16" t="str">
        <f t="shared" si="81"/>
        <v>Classic Cars</v>
      </c>
      <c r="H754" s="16" t="str">
        <f t="shared" si="82"/>
        <v>Shipped</v>
      </c>
      <c r="I754" s="18">
        <f t="shared" si="83"/>
        <v>1152.58</v>
      </c>
    </row>
    <row r="755" spans="2:9" x14ac:dyDescent="0.25">
      <c r="B755" s="16">
        <v>10344</v>
      </c>
      <c r="C755" s="17">
        <f t="shared" si="77"/>
        <v>38302</v>
      </c>
      <c r="D755" s="16" t="str">
        <f t="shared" si="78"/>
        <v>Marseille Mini Autos</v>
      </c>
      <c r="E755" s="16" t="str">
        <f t="shared" si="79"/>
        <v>Marseille</v>
      </c>
      <c r="F755" s="16" t="str">
        <f t="shared" si="80"/>
        <v>France</v>
      </c>
      <c r="G755" s="16" t="str">
        <f t="shared" si="81"/>
        <v>Vintage Cars</v>
      </c>
      <c r="H755" s="16" t="str">
        <f t="shared" si="82"/>
        <v>Shipped</v>
      </c>
      <c r="I755" s="18">
        <f t="shared" si="83"/>
        <v>703.6</v>
      </c>
    </row>
    <row r="756" spans="2:9" x14ac:dyDescent="0.25">
      <c r="B756" s="16">
        <v>10356</v>
      </c>
      <c r="C756" s="17">
        <f t="shared" si="77"/>
        <v>38333</v>
      </c>
      <c r="D756" s="16" t="str">
        <f t="shared" si="78"/>
        <v>Lyon Souveniers</v>
      </c>
      <c r="E756" s="16" t="str">
        <f t="shared" si="79"/>
        <v>Paris</v>
      </c>
      <c r="F756" s="16" t="str">
        <f t="shared" si="80"/>
        <v>France</v>
      </c>
      <c r="G756" s="16" t="str">
        <f t="shared" si="81"/>
        <v>Vintage Cars</v>
      </c>
      <c r="H756" s="16" t="str">
        <f t="shared" si="82"/>
        <v>Shipped</v>
      </c>
      <c r="I756" s="18">
        <f t="shared" si="83"/>
        <v>828.36</v>
      </c>
    </row>
    <row r="757" spans="2:9" x14ac:dyDescent="0.25">
      <c r="B757" s="16">
        <v>10367</v>
      </c>
      <c r="C757" s="17">
        <f t="shared" si="77"/>
        <v>38353</v>
      </c>
      <c r="D757" s="16" t="str">
        <f t="shared" si="78"/>
        <v>Toys4GrownUps.com</v>
      </c>
      <c r="E757" s="16" t="str">
        <f t="shared" si="79"/>
        <v>Pasadena</v>
      </c>
      <c r="F757" s="16" t="str">
        <f t="shared" si="80"/>
        <v>USA</v>
      </c>
      <c r="G757" s="16" t="str">
        <f t="shared" si="81"/>
        <v>Vintage Cars</v>
      </c>
      <c r="H757" s="16" t="str">
        <f t="shared" si="82"/>
        <v>Resolved</v>
      </c>
      <c r="I757" s="18">
        <f t="shared" si="83"/>
        <v>834.67</v>
      </c>
    </row>
    <row r="758" spans="2:9" x14ac:dyDescent="0.25">
      <c r="B758" s="16">
        <v>10380</v>
      </c>
      <c r="C758" s="17">
        <f t="shared" si="77"/>
        <v>38385</v>
      </c>
      <c r="D758" s="16" t="str">
        <f t="shared" si="78"/>
        <v>Euro Shopping Channel</v>
      </c>
      <c r="E758" s="16" t="str">
        <f t="shared" si="79"/>
        <v>Madrid</v>
      </c>
      <c r="F758" s="16" t="str">
        <f t="shared" si="80"/>
        <v>Spain</v>
      </c>
      <c r="G758" s="16" t="str">
        <f t="shared" si="81"/>
        <v>Vintage Cars</v>
      </c>
      <c r="H758" s="16" t="str">
        <f t="shared" si="82"/>
        <v>Shipped</v>
      </c>
      <c r="I758" s="18">
        <f t="shared" si="83"/>
        <v>990.78</v>
      </c>
    </row>
    <row r="759" spans="2:9" x14ac:dyDescent="0.25">
      <c r="B759" s="16">
        <v>10390</v>
      </c>
      <c r="C759" s="17">
        <f t="shared" si="77"/>
        <v>38414</v>
      </c>
      <c r="D759" s="16" t="str">
        <f t="shared" si="78"/>
        <v>Mini Gifts Distributors Ltd.</v>
      </c>
      <c r="E759" s="16" t="str">
        <f t="shared" si="79"/>
        <v>San Rafael</v>
      </c>
      <c r="F759" s="16" t="str">
        <f t="shared" si="80"/>
        <v>USA</v>
      </c>
      <c r="G759" s="16" t="str">
        <f t="shared" si="81"/>
        <v>Classic Cars</v>
      </c>
      <c r="H759" s="16" t="str">
        <f t="shared" si="82"/>
        <v>Shipped</v>
      </c>
      <c r="I759" s="18">
        <f t="shared" si="83"/>
        <v>1463.6999999999998</v>
      </c>
    </row>
    <row r="760" spans="2:9" x14ac:dyDescent="0.25">
      <c r="B760" s="16">
        <v>10409</v>
      </c>
      <c r="C760" s="17">
        <f t="shared" si="77"/>
        <v>38446</v>
      </c>
      <c r="D760" s="16" t="str">
        <f t="shared" si="78"/>
        <v>Handji Gifts&amp; Co</v>
      </c>
      <c r="E760" s="16" t="str">
        <f t="shared" si="79"/>
        <v>Singapore</v>
      </c>
      <c r="F760" s="16" t="str">
        <f t="shared" si="80"/>
        <v>Singapore</v>
      </c>
      <c r="G760" s="16" t="str">
        <f t="shared" si="81"/>
        <v>Vintage Cars</v>
      </c>
      <c r="H760" s="16" t="str">
        <f t="shared" si="82"/>
        <v>Shipped</v>
      </c>
      <c r="I760" s="18">
        <f t="shared" si="83"/>
        <v>600</v>
      </c>
    </row>
    <row r="761" spans="2:9" x14ac:dyDescent="0.25">
      <c r="B761" s="16">
        <v>10420</v>
      </c>
      <c r="C761" s="17">
        <f t="shared" si="77"/>
        <v>38477</v>
      </c>
      <c r="D761" s="16" t="str">
        <f t="shared" si="78"/>
        <v>Souveniers And Things Co.</v>
      </c>
      <c r="E761" s="16" t="str">
        <f t="shared" si="79"/>
        <v>Chatswood</v>
      </c>
      <c r="F761" s="16" t="str">
        <f t="shared" si="80"/>
        <v>Australia</v>
      </c>
      <c r="G761" s="16" t="str">
        <f t="shared" si="81"/>
        <v>Vintage Cars</v>
      </c>
      <c r="H761" s="16" t="str">
        <f t="shared" si="82"/>
        <v>In Process</v>
      </c>
      <c r="I761" s="18">
        <f t="shared" si="83"/>
        <v>652.35</v>
      </c>
    </row>
    <row r="762" spans="2:9" x14ac:dyDescent="0.25">
      <c r="B762" s="16">
        <v>10103</v>
      </c>
      <c r="C762" s="17">
        <f t="shared" si="77"/>
        <v>37622</v>
      </c>
      <c r="D762" s="16" t="str">
        <f t="shared" si="78"/>
        <v>Baane Mini Imports</v>
      </c>
      <c r="E762" s="16" t="str">
        <f t="shared" si="79"/>
        <v>Stavern</v>
      </c>
      <c r="F762" s="16" t="str">
        <f t="shared" si="80"/>
        <v>Norway</v>
      </c>
      <c r="G762" s="16" t="str">
        <f t="shared" si="81"/>
        <v>Trucks and Buses</v>
      </c>
      <c r="H762" s="16" t="str">
        <f t="shared" si="82"/>
        <v>Shipped</v>
      </c>
      <c r="I762" s="18">
        <f t="shared" si="83"/>
        <v>1189.98</v>
      </c>
    </row>
    <row r="763" spans="2:9" x14ac:dyDescent="0.25">
      <c r="B763" s="16">
        <v>10114</v>
      </c>
      <c r="C763" s="17">
        <f t="shared" si="77"/>
        <v>37712</v>
      </c>
      <c r="D763" s="16" t="str">
        <f t="shared" si="78"/>
        <v>La Corne D'abondance, Co.</v>
      </c>
      <c r="E763" s="16" t="str">
        <f t="shared" si="79"/>
        <v>Paris</v>
      </c>
      <c r="F763" s="16" t="str">
        <f t="shared" si="80"/>
        <v>France</v>
      </c>
      <c r="G763" s="16" t="str">
        <f t="shared" si="81"/>
        <v>Classic Cars</v>
      </c>
      <c r="H763" s="16" t="str">
        <f t="shared" si="82"/>
        <v>Shipped</v>
      </c>
      <c r="I763" s="18">
        <f t="shared" si="83"/>
        <v>721.43999999999994</v>
      </c>
    </row>
    <row r="764" spans="2:9" x14ac:dyDescent="0.25">
      <c r="B764" s="16">
        <v>10126</v>
      </c>
      <c r="C764" s="17">
        <f t="shared" si="77"/>
        <v>37742</v>
      </c>
      <c r="D764" s="16" t="str">
        <f t="shared" si="78"/>
        <v>Corrida Auto Replicas, Ltd</v>
      </c>
      <c r="E764" s="16" t="str">
        <f t="shared" si="79"/>
        <v>Madrid</v>
      </c>
      <c r="F764" s="16" t="str">
        <f t="shared" si="80"/>
        <v>Spain</v>
      </c>
      <c r="G764" s="16" t="str">
        <f t="shared" si="81"/>
        <v>Trucks and Buses</v>
      </c>
      <c r="H764" s="16" t="str">
        <f t="shared" si="82"/>
        <v>Shipped</v>
      </c>
      <c r="I764" s="18">
        <f t="shared" si="83"/>
        <v>1630.2</v>
      </c>
    </row>
    <row r="765" spans="2:9" x14ac:dyDescent="0.25">
      <c r="B765" s="16">
        <v>10140</v>
      </c>
      <c r="C765" s="17">
        <f t="shared" si="77"/>
        <v>37819</v>
      </c>
      <c r="D765" s="16" t="str">
        <f t="shared" si="78"/>
        <v>Technics Stores Inc.</v>
      </c>
      <c r="E765" s="16" t="str">
        <f t="shared" si="79"/>
        <v>Burlingame</v>
      </c>
      <c r="F765" s="16" t="str">
        <f t="shared" si="80"/>
        <v>USA</v>
      </c>
      <c r="G765" s="16" t="str">
        <f t="shared" si="81"/>
        <v>Vintage Cars</v>
      </c>
      <c r="H765" s="16" t="str">
        <f t="shared" si="82"/>
        <v>Shipped</v>
      </c>
      <c r="I765" s="18">
        <f t="shared" si="83"/>
        <v>1254.8300000000002</v>
      </c>
    </row>
    <row r="766" spans="2:9" x14ac:dyDescent="0.25">
      <c r="B766" s="16">
        <v>10151</v>
      </c>
      <c r="C766" s="17">
        <f t="shared" si="77"/>
        <v>37873</v>
      </c>
      <c r="D766" s="16" t="str">
        <f t="shared" si="78"/>
        <v>Oulu Toy Supplies, Inc.</v>
      </c>
      <c r="E766" s="16" t="str">
        <f t="shared" si="79"/>
        <v>Oulu</v>
      </c>
      <c r="F766" s="16" t="str">
        <f t="shared" si="80"/>
        <v>Finland</v>
      </c>
      <c r="G766" s="16" t="str">
        <f t="shared" si="81"/>
        <v>Classic Cars</v>
      </c>
      <c r="H766" s="16" t="str">
        <f t="shared" si="82"/>
        <v>Shipped</v>
      </c>
      <c r="I766" s="18">
        <f t="shared" si="83"/>
        <v>1209.3000000000002</v>
      </c>
    </row>
    <row r="767" spans="2:9" x14ac:dyDescent="0.25">
      <c r="B767" s="16">
        <v>10165</v>
      </c>
      <c r="C767" s="17">
        <f t="shared" si="77"/>
        <v>37904</v>
      </c>
      <c r="D767" s="16" t="str">
        <f t="shared" si="78"/>
        <v>Dragon Souveniers, Ltd.</v>
      </c>
      <c r="E767" s="16" t="str">
        <f t="shared" si="79"/>
        <v>Singapore</v>
      </c>
      <c r="F767" s="16" t="str">
        <f t="shared" si="80"/>
        <v>Singapore</v>
      </c>
      <c r="G767" s="16" t="str">
        <f t="shared" si="81"/>
        <v>Classic Cars</v>
      </c>
      <c r="H767" s="16" t="str">
        <f t="shared" si="82"/>
        <v>Shipped</v>
      </c>
      <c r="I767" s="18">
        <f t="shared" si="83"/>
        <v>859.14</v>
      </c>
    </row>
    <row r="768" spans="2:9" x14ac:dyDescent="0.25">
      <c r="B768" s="16">
        <v>10175</v>
      </c>
      <c r="C768" s="17">
        <f t="shared" si="77"/>
        <v>37936</v>
      </c>
      <c r="D768" s="16" t="str">
        <f t="shared" si="78"/>
        <v>Stylish Desk Decors, Co.</v>
      </c>
      <c r="E768" s="16" t="str">
        <f t="shared" si="79"/>
        <v>London</v>
      </c>
      <c r="F768" s="16" t="str">
        <f t="shared" si="80"/>
        <v>UK</v>
      </c>
      <c r="G768" s="16" t="str">
        <f t="shared" si="81"/>
        <v>Classic Cars</v>
      </c>
      <c r="H768" s="16" t="str">
        <f t="shared" si="82"/>
        <v>Shipped</v>
      </c>
      <c r="I768" s="18">
        <f t="shared" si="83"/>
        <v>1151.44</v>
      </c>
    </row>
    <row r="769" spans="2:9" x14ac:dyDescent="0.25">
      <c r="B769" s="16">
        <v>10184</v>
      </c>
      <c r="C769" s="17">
        <f t="shared" si="77"/>
        <v>37936</v>
      </c>
      <c r="D769" s="16" t="str">
        <f t="shared" si="78"/>
        <v>Iberia Gift Imports, Corp.</v>
      </c>
      <c r="E769" s="16" t="str">
        <f t="shared" si="79"/>
        <v>Sevilla</v>
      </c>
      <c r="F769" s="16" t="str">
        <f t="shared" si="80"/>
        <v>Spain</v>
      </c>
      <c r="G769" s="16" t="str">
        <f t="shared" si="81"/>
        <v>Classic Cars</v>
      </c>
      <c r="H769" s="16" t="str">
        <f t="shared" si="82"/>
        <v>Shipped</v>
      </c>
      <c r="I769" s="18">
        <f t="shared" si="83"/>
        <v>1336.44</v>
      </c>
    </row>
    <row r="770" spans="2:9" x14ac:dyDescent="0.25">
      <c r="B770" s="16">
        <v>10194</v>
      </c>
      <c r="C770" s="17">
        <f t="shared" si="77"/>
        <v>37936</v>
      </c>
      <c r="D770" s="16" t="str">
        <f t="shared" si="78"/>
        <v>Saveley &amp; Henriot, Co.</v>
      </c>
      <c r="E770" s="16" t="str">
        <f t="shared" si="79"/>
        <v>Lyon</v>
      </c>
      <c r="F770" s="16" t="str">
        <f t="shared" si="80"/>
        <v>France</v>
      </c>
      <c r="G770" s="16" t="str">
        <f t="shared" si="81"/>
        <v>Vintage Cars</v>
      </c>
      <c r="H770" s="16" t="str">
        <f t="shared" si="82"/>
        <v>Shipped</v>
      </c>
      <c r="I770" s="18">
        <f t="shared" si="83"/>
        <v>1835.98</v>
      </c>
    </row>
    <row r="771" spans="2:9" x14ac:dyDescent="0.25">
      <c r="B771" s="16">
        <v>10207</v>
      </c>
      <c r="C771" s="17">
        <f t="shared" si="77"/>
        <v>37957</v>
      </c>
      <c r="D771" s="16" t="str">
        <f t="shared" si="78"/>
        <v>Diecast Collectables</v>
      </c>
      <c r="E771" s="16" t="str">
        <f t="shared" si="79"/>
        <v>Boston</v>
      </c>
      <c r="F771" s="16" t="str">
        <f t="shared" si="80"/>
        <v>USA</v>
      </c>
      <c r="G771" s="16" t="str">
        <f t="shared" si="81"/>
        <v>Classic Cars</v>
      </c>
      <c r="H771" s="16" t="str">
        <f t="shared" si="82"/>
        <v>Shipped</v>
      </c>
      <c r="I771" s="18">
        <f t="shared" si="83"/>
        <v>1247.3999999999999</v>
      </c>
    </row>
    <row r="772" spans="2:9" x14ac:dyDescent="0.25">
      <c r="B772" s="16">
        <v>10217</v>
      </c>
      <c r="C772" s="17">
        <f t="shared" si="77"/>
        <v>38019</v>
      </c>
      <c r="D772" s="16" t="str">
        <f t="shared" si="78"/>
        <v>Handji Gifts&amp; Co</v>
      </c>
      <c r="E772" s="16" t="str">
        <f t="shared" si="79"/>
        <v>Singapore</v>
      </c>
      <c r="F772" s="16" t="str">
        <f t="shared" si="80"/>
        <v>Singapore</v>
      </c>
      <c r="G772" s="16" t="str">
        <f t="shared" si="81"/>
        <v>Trucks and Buses</v>
      </c>
      <c r="H772" s="16" t="str">
        <f t="shared" si="82"/>
        <v>Shipped</v>
      </c>
      <c r="I772" s="18">
        <f t="shared" si="83"/>
        <v>2100</v>
      </c>
    </row>
    <row r="773" spans="2:9" x14ac:dyDescent="0.25">
      <c r="B773" s="16">
        <v>10229</v>
      </c>
      <c r="C773" s="17">
        <f t="shared" si="77"/>
        <v>38049</v>
      </c>
      <c r="D773" s="16" t="str">
        <f t="shared" si="78"/>
        <v>Mini Gifts Distributors Ltd.</v>
      </c>
      <c r="E773" s="16" t="str">
        <f t="shared" si="79"/>
        <v>San Rafael</v>
      </c>
      <c r="F773" s="16" t="str">
        <f t="shared" si="80"/>
        <v>USA</v>
      </c>
      <c r="G773" s="16" t="str">
        <f t="shared" si="81"/>
        <v>Classic Cars</v>
      </c>
      <c r="H773" s="16" t="str">
        <f t="shared" si="82"/>
        <v>Shipped</v>
      </c>
      <c r="I773" s="18">
        <f t="shared" si="83"/>
        <v>1085.0400000000002</v>
      </c>
    </row>
    <row r="774" spans="2:9" x14ac:dyDescent="0.25">
      <c r="B774" s="16">
        <v>10246</v>
      </c>
      <c r="C774" s="17">
        <f t="shared" si="77"/>
        <v>38112</v>
      </c>
      <c r="D774" s="16" t="str">
        <f t="shared" si="78"/>
        <v>Euro Shopping Channel</v>
      </c>
      <c r="E774" s="16" t="str">
        <f t="shared" si="79"/>
        <v>Madrid</v>
      </c>
      <c r="F774" s="16" t="str">
        <f t="shared" si="80"/>
        <v>Spain</v>
      </c>
      <c r="G774" s="16" t="str">
        <f t="shared" si="81"/>
        <v>Trucks and Buses</v>
      </c>
      <c r="H774" s="16" t="str">
        <f t="shared" si="82"/>
        <v>Shipped</v>
      </c>
      <c r="I774" s="18">
        <f t="shared" si="83"/>
        <v>1704.5</v>
      </c>
    </row>
    <row r="775" spans="2:9" x14ac:dyDescent="0.25">
      <c r="B775" s="16">
        <v>10259</v>
      </c>
      <c r="C775" s="17">
        <f t="shared" si="77"/>
        <v>38144</v>
      </c>
      <c r="D775" s="16" t="str">
        <f t="shared" si="78"/>
        <v>Handji Gifts&amp; Co</v>
      </c>
      <c r="E775" s="16" t="str">
        <f t="shared" si="79"/>
        <v>Singapore</v>
      </c>
      <c r="F775" s="16" t="str">
        <f t="shared" si="80"/>
        <v>Singapore</v>
      </c>
      <c r="G775" s="16" t="str">
        <f t="shared" si="81"/>
        <v>Classic Cars</v>
      </c>
      <c r="H775" s="16" t="str">
        <f t="shared" si="82"/>
        <v>Shipped</v>
      </c>
      <c r="I775" s="18">
        <f t="shared" si="83"/>
        <v>1030.44</v>
      </c>
    </row>
    <row r="776" spans="2:9" x14ac:dyDescent="0.25">
      <c r="B776" s="16">
        <v>10271</v>
      </c>
      <c r="C776" s="17">
        <f t="shared" si="77"/>
        <v>38175</v>
      </c>
      <c r="D776" s="16" t="str">
        <f t="shared" si="78"/>
        <v>Mini Gifts Distributors Ltd.</v>
      </c>
      <c r="E776" s="16" t="str">
        <f t="shared" si="79"/>
        <v>San Rafael</v>
      </c>
      <c r="F776" s="16" t="str">
        <f t="shared" si="80"/>
        <v>USA</v>
      </c>
      <c r="G776" s="16" t="str">
        <f t="shared" si="81"/>
        <v>Classic Cars</v>
      </c>
      <c r="H776" s="16" t="str">
        <f t="shared" si="82"/>
        <v>Shipped</v>
      </c>
      <c r="I776" s="18">
        <f t="shared" si="83"/>
        <v>1585.36</v>
      </c>
    </row>
    <row r="777" spans="2:9" x14ac:dyDescent="0.25">
      <c r="B777" s="16">
        <v>10281</v>
      </c>
      <c r="C777" s="17">
        <f t="shared" ref="C777:C840" si="84">VLOOKUP(B777,SaleData,6,0)</f>
        <v>38207</v>
      </c>
      <c r="D777" s="16" t="str">
        <f t="shared" ref="D777:D840" si="85">VLOOKUP(B777,SaleData,14,0)</f>
        <v>Diecast Classics Inc.</v>
      </c>
      <c r="E777" s="16" t="str">
        <f t="shared" ref="E777:E840" si="86">VLOOKUP(B777,SaleData,17,0)</f>
        <v>Allentown</v>
      </c>
      <c r="F777" s="16" t="str">
        <f t="shared" ref="F777:F840" si="87">VLOOKUP(B777,SaleData,19,0)</f>
        <v>USA</v>
      </c>
      <c r="G777" s="16" t="str">
        <f t="shared" ref="G777:G840" si="88">VLOOKUP(B777,SaleData,11,0)</f>
        <v>Classic Cars</v>
      </c>
      <c r="H777" s="16" t="str">
        <f t="shared" ref="H777:H840" si="89">VLOOKUP(B777,SaleData,7,0)</f>
        <v>Shipped</v>
      </c>
      <c r="I777" s="18">
        <f t="shared" ref="I777:I840" si="90">VLOOKUP(B777,SaleData,5,0)</f>
        <v>813.19999999999993</v>
      </c>
    </row>
    <row r="778" spans="2:9" x14ac:dyDescent="0.25">
      <c r="B778" s="16">
        <v>10291</v>
      </c>
      <c r="C778" s="17">
        <f t="shared" si="84"/>
        <v>38239</v>
      </c>
      <c r="D778" s="16" t="str">
        <f t="shared" si="85"/>
        <v>Scandinavian Gift Ideas</v>
      </c>
      <c r="E778" s="16" t="str">
        <f t="shared" si="86"/>
        <v>Boras</v>
      </c>
      <c r="F778" s="16" t="str">
        <f t="shared" si="87"/>
        <v>Sweden</v>
      </c>
      <c r="G778" s="16" t="str">
        <f t="shared" si="88"/>
        <v>Trucks and Buses</v>
      </c>
      <c r="H778" s="16" t="str">
        <f t="shared" si="89"/>
        <v>Shipped</v>
      </c>
      <c r="I778" s="18">
        <f t="shared" si="90"/>
        <v>1500.98</v>
      </c>
    </row>
    <row r="779" spans="2:9" x14ac:dyDescent="0.25">
      <c r="B779" s="16">
        <v>10305</v>
      </c>
      <c r="C779" s="17">
        <f t="shared" si="84"/>
        <v>38270</v>
      </c>
      <c r="D779" s="16" t="str">
        <f t="shared" si="85"/>
        <v>Marta's Replicas Co.</v>
      </c>
      <c r="E779" s="16" t="str">
        <f t="shared" si="86"/>
        <v>Cambridge</v>
      </c>
      <c r="F779" s="16" t="str">
        <f t="shared" si="87"/>
        <v>USA</v>
      </c>
      <c r="G779" s="16" t="str">
        <f t="shared" si="88"/>
        <v>Classic Cars</v>
      </c>
      <c r="H779" s="16" t="str">
        <f t="shared" si="89"/>
        <v>Shipped</v>
      </c>
      <c r="I779" s="18">
        <f t="shared" si="90"/>
        <v>1510.56</v>
      </c>
    </row>
    <row r="780" spans="2:9" x14ac:dyDescent="0.25">
      <c r="B780" s="16">
        <v>10313</v>
      </c>
      <c r="C780" s="17">
        <f t="shared" si="84"/>
        <v>38270</v>
      </c>
      <c r="D780" s="16" t="str">
        <f t="shared" si="85"/>
        <v>Canadian Gift Exchange Network</v>
      </c>
      <c r="E780" s="16" t="str">
        <f t="shared" si="86"/>
        <v>Vancouver</v>
      </c>
      <c r="F780" s="16" t="str">
        <f t="shared" si="87"/>
        <v>Canada</v>
      </c>
      <c r="G780" s="16" t="str">
        <f t="shared" si="88"/>
        <v>Trucks and Buses</v>
      </c>
      <c r="H780" s="16" t="str">
        <f t="shared" si="89"/>
        <v>Shipped</v>
      </c>
      <c r="I780" s="18">
        <f t="shared" si="90"/>
        <v>1727.1000000000001</v>
      </c>
    </row>
    <row r="781" spans="2:9" x14ac:dyDescent="0.25">
      <c r="B781" s="16">
        <v>10322</v>
      </c>
      <c r="C781" s="17">
        <f t="shared" si="84"/>
        <v>38302</v>
      </c>
      <c r="D781" s="16" t="str">
        <f t="shared" si="85"/>
        <v>Online Diecast Creations Co.</v>
      </c>
      <c r="E781" s="16" t="str">
        <f t="shared" si="86"/>
        <v>Nashua</v>
      </c>
      <c r="F781" s="16" t="str">
        <f t="shared" si="87"/>
        <v>USA</v>
      </c>
      <c r="G781" s="16" t="str">
        <f t="shared" si="88"/>
        <v>Vintage Cars</v>
      </c>
      <c r="H781" s="16" t="str">
        <f t="shared" si="89"/>
        <v>Shipped</v>
      </c>
      <c r="I781" s="18">
        <f t="shared" si="90"/>
        <v>1224.67</v>
      </c>
    </row>
    <row r="782" spans="2:9" x14ac:dyDescent="0.25">
      <c r="B782" s="16">
        <v>10334</v>
      </c>
      <c r="C782" s="17">
        <f t="shared" si="84"/>
        <v>38302</v>
      </c>
      <c r="D782" s="16" t="str">
        <f t="shared" si="85"/>
        <v>Volvo Model Replicas, Co</v>
      </c>
      <c r="E782" s="16" t="str">
        <f t="shared" si="86"/>
        <v>Lule</v>
      </c>
      <c r="F782" s="16" t="str">
        <f t="shared" si="87"/>
        <v>Sweden</v>
      </c>
      <c r="G782" s="16" t="str">
        <f t="shared" si="88"/>
        <v>Classic Cars</v>
      </c>
      <c r="H782" s="16" t="str">
        <f t="shared" si="89"/>
        <v>On Hold</v>
      </c>
      <c r="I782" s="18">
        <f t="shared" si="90"/>
        <v>2000</v>
      </c>
    </row>
    <row r="783" spans="2:9" x14ac:dyDescent="0.25">
      <c r="B783" s="16">
        <v>10347</v>
      </c>
      <c r="C783" s="17">
        <f t="shared" si="84"/>
        <v>38302</v>
      </c>
      <c r="D783" s="16" t="str">
        <f t="shared" si="85"/>
        <v>Australian Collectors, Co.</v>
      </c>
      <c r="E783" s="16" t="str">
        <f t="shared" si="86"/>
        <v>Melbourne</v>
      </c>
      <c r="F783" s="16" t="str">
        <f t="shared" si="87"/>
        <v>Australia</v>
      </c>
      <c r="G783" s="16" t="str">
        <f t="shared" si="88"/>
        <v>Vintage Cars</v>
      </c>
      <c r="H783" s="16" t="str">
        <f t="shared" si="89"/>
        <v>Shipped</v>
      </c>
      <c r="I783" s="18">
        <f t="shared" si="90"/>
        <v>1237.95</v>
      </c>
    </row>
    <row r="784" spans="2:9" x14ac:dyDescent="0.25">
      <c r="B784" s="16">
        <v>10357</v>
      </c>
      <c r="C784" s="17">
        <f t="shared" si="84"/>
        <v>38333</v>
      </c>
      <c r="D784" s="16" t="str">
        <f t="shared" si="85"/>
        <v>Mini Gifts Distributors Ltd.</v>
      </c>
      <c r="E784" s="16" t="str">
        <f t="shared" si="86"/>
        <v>San Rafael</v>
      </c>
      <c r="F784" s="16" t="str">
        <f t="shared" si="87"/>
        <v>USA</v>
      </c>
      <c r="G784" s="16" t="str">
        <f t="shared" si="88"/>
        <v>Vintage Cars</v>
      </c>
      <c r="H784" s="16" t="str">
        <f t="shared" si="89"/>
        <v>Shipped</v>
      </c>
      <c r="I784" s="18">
        <f t="shared" si="90"/>
        <v>2500</v>
      </c>
    </row>
    <row r="785" spans="2:9" x14ac:dyDescent="0.25">
      <c r="B785" s="16">
        <v>10370</v>
      </c>
      <c r="C785" s="17">
        <f t="shared" si="84"/>
        <v>38353</v>
      </c>
      <c r="D785" s="16" t="str">
        <f t="shared" si="85"/>
        <v>Anna's Decorations, Ltd</v>
      </c>
      <c r="E785" s="16" t="str">
        <f t="shared" si="86"/>
        <v>North Sydney</v>
      </c>
      <c r="F785" s="16" t="str">
        <f t="shared" si="87"/>
        <v>Australia</v>
      </c>
      <c r="G785" s="16" t="str">
        <f t="shared" si="88"/>
        <v>Classic Cars</v>
      </c>
      <c r="H785" s="16" t="str">
        <f t="shared" si="89"/>
        <v>Shipped</v>
      </c>
      <c r="I785" s="18">
        <f t="shared" si="90"/>
        <v>1534.95</v>
      </c>
    </row>
    <row r="786" spans="2:9" x14ac:dyDescent="0.25">
      <c r="B786" s="16">
        <v>10381</v>
      </c>
      <c r="C786" s="17">
        <f t="shared" si="84"/>
        <v>38385</v>
      </c>
      <c r="D786" s="16" t="str">
        <f t="shared" si="85"/>
        <v>Corporate Gift Ideas Co.</v>
      </c>
      <c r="E786" s="16" t="str">
        <f t="shared" si="86"/>
        <v>San Francisco</v>
      </c>
      <c r="F786" s="16" t="str">
        <f t="shared" si="87"/>
        <v>USA</v>
      </c>
      <c r="G786" s="16" t="str">
        <f t="shared" si="88"/>
        <v>Vintage Cars</v>
      </c>
      <c r="H786" s="16" t="str">
        <f t="shared" si="89"/>
        <v>Shipped</v>
      </c>
      <c r="I786" s="18">
        <f t="shared" si="90"/>
        <v>1320.75</v>
      </c>
    </row>
    <row r="787" spans="2:9" x14ac:dyDescent="0.25">
      <c r="B787" s="16">
        <v>10391</v>
      </c>
      <c r="C787" s="17">
        <f t="shared" si="84"/>
        <v>38414</v>
      </c>
      <c r="D787" s="16" t="str">
        <f t="shared" si="85"/>
        <v>Anna's Decorations, Ltd</v>
      </c>
      <c r="E787" s="16" t="str">
        <f t="shared" si="86"/>
        <v>North Sydney</v>
      </c>
      <c r="F787" s="16" t="str">
        <f t="shared" si="87"/>
        <v>Australia</v>
      </c>
      <c r="G787" s="16" t="str">
        <f t="shared" si="88"/>
        <v>Vintage Cars</v>
      </c>
      <c r="H787" s="16" t="str">
        <f t="shared" si="89"/>
        <v>Shipped</v>
      </c>
      <c r="I787" s="18">
        <f t="shared" si="90"/>
        <v>1448</v>
      </c>
    </row>
    <row r="788" spans="2:9" x14ac:dyDescent="0.25">
      <c r="B788" s="16">
        <v>10412</v>
      </c>
      <c r="C788" s="17">
        <f t="shared" si="84"/>
        <v>38477</v>
      </c>
      <c r="D788" s="16" t="str">
        <f t="shared" si="85"/>
        <v>Euro Shopping Channel</v>
      </c>
      <c r="E788" s="16" t="str">
        <f t="shared" si="86"/>
        <v>Madrid</v>
      </c>
      <c r="F788" s="16" t="str">
        <f t="shared" si="87"/>
        <v>Spain</v>
      </c>
      <c r="G788" s="16" t="str">
        <f t="shared" si="88"/>
        <v>Trucks and Buses</v>
      </c>
      <c r="H788" s="16" t="str">
        <f t="shared" si="89"/>
        <v>Shipped</v>
      </c>
      <c r="I788" s="18">
        <f t="shared" si="90"/>
        <v>925.30000000000007</v>
      </c>
    </row>
    <row r="789" spans="2:9" x14ac:dyDescent="0.25">
      <c r="B789" s="16">
        <v>10425</v>
      </c>
      <c r="C789" s="17">
        <f t="shared" si="84"/>
        <v>38477</v>
      </c>
      <c r="D789" s="16" t="str">
        <f t="shared" si="85"/>
        <v>La Rochelle Gifts</v>
      </c>
      <c r="E789" s="16" t="str">
        <f t="shared" si="86"/>
        <v>Nantes</v>
      </c>
      <c r="F789" s="16" t="str">
        <f t="shared" si="87"/>
        <v>France</v>
      </c>
      <c r="G789" s="16" t="str">
        <f t="shared" si="88"/>
        <v>Trucks and Buses</v>
      </c>
      <c r="H789" s="16" t="str">
        <f t="shared" si="89"/>
        <v>In Process</v>
      </c>
      <c r="I789" s="18">
        <f t="shared" si="90"/>
        <v>482.13</v>
      </c>
    </row>
    <row r="790" spans="2:9" x14ac:dyDescent="0.25">
      <c r="B790" s="16">
        <v>10106</v>
      </c>
      <c r="C790" s="17">
        <f t="shared" si="84"/>
        <v>37653</v>
      </c>
      <c r="D790" s="16" t="str">
        <f t="shared" si="85"/>
        <v>Rovelli Gifts</v>
      </c>
      <c r="E790" s="16" t="str">
        <f t="shared" si="86"/>
        <v>Bergamo</v>
      </c>
      <c r="F790" s="16" t="str">
        <f t="shared" si="87"/>
        <v>Italy</v>
      </c>
      <c r="G790" s="16" t="str">
        <f t="shared" si="88"/>
        <v>Vintage Cars</v>
      </c>
      <c r="H790" s="16" t="str">
        <f t="shared" si="89"/>
        <v>Shipped</v>
      </c>
      <c r="I790" s="18">
        <f t="shared" si="90"/>
        <v>1565.85</v>
      </c>
    </row>
    <row r="791" spans="2:9" x14ac:dyDescent="0.25">
      <c r="B791" s="16">
        <v>10120</v>
      </c>
      <c r="C791" s="17">
        <f t="shared" si="84"/>
        <v>37712</v>
      </c>
      <c r="D791" s="16" t="str">
        <f t="shared" si="85"/>
        <v>Australian Collectors, Co.</v>
      </c>
      <c r="E791" s="16" t="str">
        <f t="shared" si="86"/>
        <v>Melbourne</v>
      </c>
      <c r="F791" s="16" t="str">
        <f t="shared" si="87"/>
        <v>Australia</v>
      </c>
      <c r="G791" s="16" t="str">
        <f t="shared" si="88"/>
        <v>Planes</v>
      </c>
      <c r="H791" s="16" t="str">
        <f t="shared" si="89"/>
        <v>Shipped</v>
      </c>
      <c r="I791" s="18">
        <f t="shared" si="90"/>
        <v>2082.4900000000002</v>
      </c>
    </row>
    <row r="792" spans="2:9" x14ac:dyDescent="0.25">
      <c r="B792" s="16">
        <v>10133</v>
      </c>
      <c r="C792" s="17">
        <f t="shared" si="84"/>
        <v>37773</v>
      </c>
      <c r="D792" s="16" t="str">
        <f t="shared" si="85"/>
        <v>Euro Shopping Channel</v>
      </c>
      <c r="E792" s="16" t="str">
        <f t="shared" si="86"/>
        <v>Madrid</v>
      </c>
      <c r="F792" s="16" t="str">
        <f t="shared" si="87"/>
        <v>Spain</v>
      </c>
      <c r="G792" s="16" t="str">
        <f t="shared" si="88"/>
        <v>Vintage Cars</v>
      </c>
      <c r="H792" s="16" t="str">
        <f t="shared" si="89"/>
        <v>Shipped</v>
      </c>
      <c r="I792" s="18">
        <f t="shared" si="90"/>
        <v>1355.1299999999999</v>
      </c>
    </row>
    <row r="793" spans="2:9" x14ac:dyDescent="0.25">
      <c r="B793" s="16">
        <v>10145</v>
      </c>
      <c r="C793" s="17">
        <f t="shared" si="84"/>
        <v>37841</v>
      </c>
      <c r="D793" s="16" t="str">
        <f t="shared" si="85"/>
        <v>Toys4GrownUps.com</v>
      </c>
      <c r="E793" s="16" t="str">
        <f t="shared" si="86"/>
        <v>Pasadena</v>
      </c>
      <c r="F793" s="16" t="str">
        <f t="shared" si="87"/>
        <v>USA</v>
      </c>
      <c r="G793" s="16" t="str">
        <f t="shared" si="88"/>
        <v>Motorcycles</v>
      </c>
      <c r="H793" s="16" t="str">
        <f t="shared" si="89"/>
        <v>Shipped</v>
      </c>
      <c r="I793" s="18">
        <f t="shared" si="90"/>
        <v>1109.8</v>
      </c>
    </row>
    <row r="794" spans="2:9" x14ac:dyDescent="0.25">
      <c r="B794" s="16">
        <v>10168</v>
      </c>
      <c r="C794" s="17">
        <f t="shared" si="84"/>
        <v>37904</v>
      </c>
      <c r="D794" s="16" t="str">
        <f t="shared" si="85"/>
        <v>Technics Stores Inc.</v>
      </c>
      <c r="E794" s="16" t="str">
        <f t="shared" si="86"/>
        <v>Burlingame</v>
      </c>
      <c r="F794" s="16" t="str">
        <f t="shared" si="87"/>
        <v>USA</v>
      </c>
      <c r="G794" s="16" t="str">
        <f t="shared" si="88"/>
        <v>Planes</v>
      </c>
      <c r="H794" s="16" t="str">
        <f t="shared" si="89"/>
        <v>Shipped</v>
      </c>
      <c r="I794" s="18">
        <f t="shared" si="90"/>
        <v>1490.1599999999999</v>
      </c>
    </row>
    <row r="795" spans="2:9" x14ac:dyDescent="0.25">
      <c r="B795" s="16">
        <v>10210</v>
      </c>
      <c r="C795" s="17">
        <f t="shared" si="84"/>
        <v>37993</v>
      </c>
      <c r="D795" s="16" t="str">
        <f t="shared" si="85"/>
        <v>Osaka Souveniers Co.</v>
      </c>
      <c r="E795" s="16" t="str">
        <f t="shared" si="86"/>
        <v>Osaka</v>
      </c>
      <c r="F795" s="16" t="str">
        <f t="shared" si="87"/>
        <v>Japan</v>
      </c>
      <c r="G795" s="16" t="str">
        <f t="shared" si="88"/>
        <v>Planes</v>
      </c>
      <c r="H795" s="16" t="str">
        <f t="shared" si="89"/>
        <v>Shipped</v>
      </c>
      <c r="I795" s="18">
        <f t="shared" si="90"/>
        <v>1649.55</v>
      </c>
    </row>
    <row r="796" spans="2:9" x14ac:dyDescent="0.25">
      <c r="B796" s="16">
        <v>10223</v>
      </c>
      <c r="C796" s="17">
        <f t="shared" si="84"/>
        <v>38019</v>
      </c>
      <c r="D796" s="16" t="str">
        <f t="shared" si="85"/>
        <v>Australian Collectors, Co.</v>
      </c>
      <c r="E796" s="16" t="str">
        <f t="shared" si="86"/>
        <v>Melbourne</v>
      </c>
      <c r="F796" s="16" t="str">
        <f t="shared" si="87"/>
        <v>Australia</v>
      </c>
      <c r="G796" s="16" t="str">
        <f t="shared" si="88"/>
        <v>Vintage Cars</v>
      </c>
      <c r="H796" s="16" t="str">
        <f t="shared" si="89"/>
        <v>Shipped</v>
      </c>
      <c r="I796" s="18">
        <f t="shared" si="90"/>
        <v>1320.8000000000002</v>
      </c>
    </row>
    <row r="797" spans="2:9" x14ac:dyDescent="0.25">
      <c r="B797" s="16">
        <v>10235</v>
      </c>
      <c r="C797" s="17">
        <f t="shared" si="84"/>
        <v>38081</v>
      </c>
      <c r="D797" s="16" t="str">
        <f t="shared" si="85"/>
        <v>Royal Canadian Collectables, Ltd.</v>
      </c>
      <c r="E797" s="16" t="str">
        <f t="shared" si="86"/>
        <v>Tsawassen</v>
      </c>
      <c r="F797" s="16" t="str">
        <f t="shared" si="87"/>
        <v>Canada</v>
      </c>
      <c r="G797" s="16" t="str">
        <f t="shared" si="88"/>
        <v>Vintage Cars</v>
      </c>
      <c r="H797" s="16" t="str">
        <f t="shared" si="89"/>
        <v>Shipped</v>
      </c>
      <c r="I797" s="18">
        <f t="shared" si="90"/>
        <v>1449.3500000000001</v>
      </c>
    </row>
    <row r="798" spans="2:9" x14ac:dyDescent="0.25">
      <c r="B798" s="16">
        <v>10250</v>
      </c>
      <c r="C798" s="17">
        <f t="shared" si="84"/>
        <v>38112</v>
      </c>
      <c r="D798" s="16" t="str">
        <f t="shared" si="85"/>
        <v>The Sharp Gifts Warehouse</v>
      </c>
      <c r="E798" s="16" t="str">
        <f t="shared" si="86"/>
        <v>San Jose</v>
      </c>
      <c r="F798" s="16" t="str">
        <f t="shared" si="87"/>
        <v>USA</v>
      </c>
      <c r="G798" s="16" t="str">
        <f t="shared" si="88"/>
        <v>Vintage Cars</v>
      </c>
      <c r="H798" s="16" t="str">
        <f t="shared" si="89"/>
        <v>Shipped</v>
      </c>
      <c r="I798" s="18">
        <f t="shared" si="90"/>
        <v>1869.48</v>
      </c>
    </row>
    <row r="799" spans="2:9" x14ac:dyDescent="0.25">
      <c r="B799" s="16">
        <v>10263</v>
      </c>
      <c r="C799" s="17">
        <f t="shared" si="84"/>
        <v>38144</v>
      </c>
      <c r="D799" s="16" t="str">
        <f t="shared" si="85"/>
        <v>Gift Depot Inc.</v>
      </c>
      <c r="E799" s="16" t="str">
        <f t="shared" si="86"/>
        <v>Bridgewater</v>
      </c>
      <c r="F799" s="16" t="str">
        <f t="shared" si="87"/>
        <v>USA</v>
      </c>
      <c r="G799" s="16" t="str">
        <f t="shared" si="88"/>
        <v>Planes</v>
      </c>
      <c r="H799" s="16" t="str">
        <f t="shared" si="89"/>
        <v>Shipped</v>
      </c>
      <c r="I799" s="18">
        <f t="shared" si="90"/>
        <v>1808.3999999999999</v>
      </c>
    </row>
    <row r="800" spans="2:9" x14ac:dyDescent="0.25">
      <c r="B800" s="16">
        <v>10275</v>
      </c>
      <c r="C800" s="17">
        <f t="shared" si="84"/>
        <v>38175</v>
      </c>
      <c r="D800" s="16" t="str">
        <f t="shared" si="85"/>
        <v>La Rochelle Gifts</v>
      </c>
      <c r="E800" s="16" t="str">
        <f t="shared" si="86"/>
        <v>Nantes</v>
      </c>
      <c r="F800" s="16" t="str">
        <f t="shared" si="87"/>
        <v>France</v>
      </c>
      <c r="G800" s="16" t="str">
        <f t="shared" si="88"/>
        <v>Planes</v>
      </c>
      <c r="H800" s="16" t="str">
        <f t="shared" si="89"/>
        <v>Shipped</v>
      </c>
      <c r="I800" s="18">
        <f t="shared" si="90"/>
        <v>1682.3700000000001</v>
      </c>
    </row>
    <row r="801" spans="2:9" x14ac:dyDescent="0.25">
      <c r="B801" s="16">
        <v>10284</v>
      </c>
      <c r="C801" s="17">
        <f t="shared" si="84"/>
        <v>38207</v>
      </c>
      <c r="D801" s="16" t="str">
        <f t="shared" si="85"/>
        <v>Norway Gifts By Mail, Co.</v>
      </c>
      <c r="E801" s="16" t="str">
        <f t="shared" si="86"/>
        <v>Oslo</v>
      </c>
      <c r="F801" s="16" t="str">
        <f t="shared" si="87"/>
        <v>Norway</v>
      </c>
      <c r="G801" s="16" t="str">
        <f t="shared" si="88"/>
        <v>Planes</v>
      </c>
      <c r="H801" s="16" t="str">
        <f t="shared" si="89"/>
        <v>Shipped</v>
      </c>
      <c r="I801" s="18">
        <f t="shared" si="90"/>
        <v>1175.1600000000001</v>
      </c>
    </row>
    <row r="802" spans="2:9" x14ac:dyDescent="0.25">
      <c r="B802" s="16">
        <v>10297</v>
      </c>
      <c r="C802" s="17">
        <f t="shared" si="84"/>
        <v>38239</v>
      </c>
      <c r="D802" s="16" t="str">
        <f t="shared" si="85"/>
        <v>Clover Collections, Co.</v>
      </c>
      <c r="E802" s="16" t="str">
        <f t="shared" si="86"/>
        <v>Dublin</v>
      </c>
      <c r="F802" s="16" t="str">
        <f t="shared" si="87"/>
        <v>Ireland</v>
      </c>
      <c r="G802" s="16" t="str">
        <f t="shared" si="88"/>
        <v>Planes</v>
      </c>
      <c r="H802" s="16" t="str">
        <f t="shared" si="89"/>
        <v>Shipped</v>
      </c>
      <c r="I802" s="18">
        <f t="shared" si="90"/>
        <v>1666.3500000000001</v>
      </c>
    </row>
    <row r="803" spans="2:9" x14ac:dyDescent="0.25">
      <c r="B803" s="16">
        <v>10308</v>
      </c>
      <c r="C803" s="17">
        <f t="shared" si="84"/>
        <v>38270</v>
      </c>
      <c r="D803" s="16" t="str">
        <f t="shared" si="85"/>
        <v>Mini Classics</v>
      </c>
      <c r="E803" s="16" t="str">
        <f t="shared" si="86"/>
        <v>White Plains</v>
      </c>
      <c r="F803" s="16" t="str">
        <f t="shared" si="87"/>
        <v>USA</v>
      </c>
      <c r="G803" s="16" t="str">
        <f t="shared" si="88"/>
        <v>Motorcycles</v>
      </c>
      <c r="H803" s="16" t="str">
        <f t="shared" si="89"/>
        <v>Shipped</v>
      </c>
      <c r="I803" s="18">
        <f t="shared" si="90"/>
        <v>1771.0600000000002</v>
      </c>
    </row>
    <row r="804" spans="2:9" x14ac:dyDescent="0.25">
      <c r="B804" s="16">
        <v>10318</v>
      </c>
      <c r="C804" s="17">
        <f t="shared" si="84"/>
        <v>38302</v>
      </c>
      <c r="D804" s="16" t="str">
        <f t="shared" si="85"/>
        <v>Diecast Classics Inc.</v>
      </c>
      <c r="E804" s="16" t="str">
        <f t="shared" si="86"/>
        <v>Allentown</v>
      </c>
      <c r="F804" s="16" t="str">
        <f t="shared" si="87"/>
        <v>USA</v>
      </c>
      <c r="G804" s="16" t="str">
        <f t="shared" si="88"/>
        <v>Motorcycles</v>
      </c>
      <c r="H804" s="16" t="str">
        <f t="shared" si="89"/>
        <v>Shipped</v>
      </c>
      <c r="I804" s="18">
        <f t="shared" si="90"/>
        <v>2213.4</v>
      </c>
    </row>
    <row r="805" spans="2:9" x14ac:dyDescent="0.25">
      <c r="B805" s="16">
        <v>10327</v>
      </c>
      <c r="C805" s="17">
        <f t="shared" si="84"/>
        <v>38302</v>
      </c>
      <c r="D805" s="16" t="str">
        <f t="shared" si="85"/>
        <v>Danish Wholesale Imports</v>
      </c>
      <c r="E805" s="16" t="str">
        <f t="shared" si="86"/>
        <v>Kobenhavn</v>
      </c>
      <c r="F805" s="16" t="str">
        <f t="shared" si="87"/>
        <v>Denmark</v>
      </c>
      <c r="G805" s="16" t="str">
        <f t="shared" si="88"/>
        <v>Ships</v>
      </c>
      <c r="H805" s="16" t="str">
        <f t="shared" si="89"/>
        <v>Resolved</v>
      </c>
      <c r="I805" s="18">
        <f t="shared" si="90"/>
        <v>1146.5</v>
      </c>
    </row>
    <row r="806" spans="2:9" x14ac:dyDescent="0.25">
      <c r="B806" s="16">
        <v>10339</v>
      </c>
      <c r="C806" s="17">
        <f t="shared" si="84"/>
        <v>38302</v>
      </c>
      <c r="D806" s="16" t="str">
        <f t="shared" si="85"/>
        <v>Tokyo Collectables, Ltd</v>
      </c>
      <c r="E806" s="16" t="str">
        <f t="shared" si="86"/>
        <v>Minato-ku</v>
      </c>
      <c r="F806" s="16" t="str">
        <f t="shared" si="87"/>
        <v>Japan</v>
      </c>
      <c r="G806" s="16" t="str">
        <f t="shared" si="88"/>
        <v>Planes</v>
      </c>
      <c r="H806" s="16" t="str">
        <f t="shared" si="89"/>
        <v>Shipped</v>
      </c>
      <c r="I806" s="18">
        <f t="shared" si="90"/>
        <v>1063.6499999999999</v>
      </c>
    </row>
    <row r="807" spans="2:9" x14ac:dyDescent="0.25">
      <c r="B807" s="16">
        <v>10353</v>
      </c>
      <c r="C807" s="17">
        <f t="shared" si="84"/>
        <v>38333</v>
      </c>
      <c r="D807" s="16" t="str">
        <f t="shared" si="85"/>
        <v>Gift Ideas Corp.</v>
      </c>
      <c r="E807" s="16" t="str">
        <f t="shared" si="86"/>
        <v>Glendale</v>
      </c>
      <c r="F807" s="16" t="str">
        <f t="shared" si="87"/>
        <v>USA</v>
      </c>
      <c r="G807" s="16" t="str">
        <f t="shared" si="88"/>
        <v>Vintage Cars</v>
      </c>
      <c r="H807" s="16" t="str">
        <f t="shared" si="89"/>
        <v>Shipped</v>
      </c>
      <c r="I807" s="18">
        <f t="shared" si="90"/>
        <v>1780.3999999999999</v>
      </c>
    </row>
    <row r="808" spans="2:9" x14ac:dyDescent="0.25">
      <c r="B808" s="16">
        <v>10374</v>
      </c>
      <c r="C808" s="17">
        <f t="shared" si="84"/>
        <v>38385</v>
      </c>
      <c r="D808" s="16" t="str">
        <f t="shared" si="85"/>
        <v>Australian Gift Network, Co</v>
      </c>
      <c r="E808" s="16" t="str">
        <f t="shared" si="86"/>
        <v>South Brisbane</v>
      </c>
      <c r="F808" s="16" t="str">
        <f t="shared" si="87"/>
        <v>Australia</v>
      </c>
      <c r="G808" s="16" t="str">
        <f t="shared" si="88"/>
        <v>Motorcycles</v>
      </c>
      <c r="H808" s="16" t="str">
        <f t="shared" si="89"/>
        <v>Shipped</v>
      </c>
      <c r="I808" s="18">
        <f t="shared" si="90"/>
        <v>1172.5999999999999</v>
      </c>
    </row>
    <row r="809" spans="2:9" x14ac:dyDescent="0.25">
      <c r="B809" s="16">
        <v>10386</v>
      </c>
      <c r="C809" s="17">
        <f t="shared" si="84"/>
        <v>38414</v>
      </c>
      <c r="D809" s="16" t="str">
        <f t="shared" si="85"/>
        <v>Euro Shopping Channel</v>
      </c>
      <c r="E809" s="16" t="str">
        <f t="shared" si="86"/>
        <v>Madrid</v>
      </c>
      <c r="F809" s="16" t="str">
        <f t="shared" si="87"/>
        <v>Spain</v>
      </c>
      <c r="G809" s="16" t="str">
        <f t="shared" si="88"/>
        <v>Vintage Cars</v>
      </c>
      <c r="H809" s="16" t="str">
        <f t="shared" si="89"/>
        <v>Resolved</v>
      </c>
      <c r="I809" s="18">
        <f t="shared" si="90"/>
        <v>1266.0999999999999</v>
      </c>
    </row>
    <row r="810" spans="2:9" x14ac:dyDescent="0.25">
      <c r="B810" s="16">
        <v>10398</v>
      </c>
      <c r="C810" s="17">
        <f t="shared" si="84"/>
        <v>38414</v>
      </c>
      <c r="D810" s="16" t="str">
        <f t="shared" si="85"/>
        <v>Reims Collectables</v>
      </c>
      <c r="E810" s="16" t="str">
        <f t="shared" si="86"/>
        <v>Reims</v>
      </c>
      <c r="F810" s="16" t="str">
        <f t="shared" si="87"/>
        <v>France</v>
      </c>
      <c r="G810" s="16" t="str">
        <f t="shared" si="88"/>
        <v>Planes</v>
      </c>
      <c r="H810" s="16" t="str">
        <f t="shared" si="89"/>
        <v>Shipped</v>
      </c>
      <c r="I810" s="18">
        <f t="shared" si="90"/>
        <v>1367.48</v>
      </c>
    </row>
    <row r="811" spans="2:9" x14ac:dyDescent="0.25">
      <c r="B811" s="16">
        <v>10401</v>
      </c>
      <c r="C811" s="17">
        <f t="shared" si="84"/>
        <v>38446</v>
      </c>
      <c r="D811" s="16" t="str">
        <f t="shared" si="85"/>
        <v>Tekni Collectables Inc.</v>
      </c>
      <c r="E811" s="16" t="str">
        <f t="shared" si="86"/>
        <v>Newark</v>
      </c>
      <c r="F811" s="16" t="str">
        <f t="shared" si="87"/>
        <v>USA</v>
      </c>
      <c r="G811" s="16" t="str">
        <f t="shared" si="88"/>
        <v>Planes</v>
      </c>
      <c r="H811" s="16" t="str">
        <f t="shared" si="89"/>
        <v>On Hold</v>
      </c>
      <c r="I811" s="18">
        <f t="shared" si="90"/>
        <v>1100</v>
      </c>
    </row>
    <row r="812" spans="2:9" x14ac:dyDescent="0.25">
      <c r="B812" s="16">
        <v>10416</v>
      </c>
      <c r="C812" s="17">
        <f t="shared" si="84"/>
        <v>38477</v>
      </c>
      <c r="D812" s="16" t="str">
        <f t="shared" si="85"/>
        <v>L'ordine Souveniers</v>
      </c>
      <c r="E812" s="16" t="str">
        <f t="shared" si="86"/>
        <v>Reggio Emilia</v>
      </c>
      <c r="F812" s="16" t="str">
        <f t="shared" si="87"/>
        <v>Italy</v>
      </c>
      <c r="G812" s="16" t="str">
        <f t="shared" si="88"/>
        <v>Planes</v>
      </c>
      <c r="H812" s="16" t="str">
        <f t="shared" si="89"/>
        <v>Shipped</v>
      </c>
      <c r="I812" s="18">
        <f t="shared" si="90"/>
        <v>1351.08</v>
      </c>
    </row>
    <row r="813" spans="2:9" x14ac:dyDescent="0.25">
      <c r="B813" s="16">
        <v>10107</v>
      </c>
      <c r="C813" s="17">
        <f t="shared" si="84"/>
        <v>37653</v>
      </c>
      <c r="D813" s="16" t="str">
        <f t="shared" si="85"/>
        <v>Land of Toys Inc.</v>
      </c>
      <c r="E813" s="16" t="str">
        <f t="shared" si="86"/>
        <v>NYC</v>
      </c>
      <c r="F813" s="16" t="str">
        <f t="shared" si="87"/>
        <v>USA</v>
      </c>
      <c r="G813" s="16" t="str">
        <f t="shared" si="88"/>
        <v>Motorcycles</v>
      </c>
      <c r="H813" s="16" t="str">
        <f t="shared" si="89"/>
        <v>Shipped</v>
      </c>
      <c r="I813" s="18">
        <f t="shared" si="90"/>
        <v>1858</v>
      </c>
    </row>
    <row r="814" spans="2:9" x14ac:dyDescent="0.25">
      <c r="B814" s="16">
        <v>10120</v>
      </c>
      <c r="C814" s="17">
        <f t="shared" si="84"/>
        <v>37712</v>
      </c>
      <c r="D814" s="16" t="str">
        <f t="shared" si="85"/>
        <v>Australian Collectors, Co.</v>
      </c>
      <c r="E814" s="16" t="str">
        <f t="shared" si="86"/>
        <v>Melbourne</v>
      </c>
      <c r="F814" s="16" t="str">
        <f t="shared" si="87"/>
        <v>Australia</v>
      </c>
      <c r="G814" s="16" t="str">
        <f t="shared" si="88"/>
        <v>Planes</v>
      </c>
      <c r="H814" s="16" t="str">
        <f t="shared" si="89"/>
        <v>Shipped</v>
      </c>
      <c r="I814" s="18">
        <f t="shared" si="90"/>
        <v>2082.4900000000002</v>
      </c>
    </row>
    <row r="815" spans="2:9" x14ac:dyDescent="0.25">
      <c r="B815" s="16">
        <v>10134</v>
      </c>
      <c r="C815" s="17">
        <f t="shared" si="84"/>
        <v>37819</v>
      </c>
      <c r="D815" s="16" t="str">
        <f t="shared" si="85"/>
        <v>Lyon Souveniers</v>
      </c>
      <c r="E815" s="16" t="str">
        <f t="shared" si="86"/>
        <v>Paris</v>
      </c>
      <c r="F815" s="16" t="str">
        <f t="shared" si="87"/>
        <v>France</v>
      </c>
      <c r="G815" s="16" t="str">
        <f t="shared" si="88"/>
        <v>Motorcycles</v>
      </c>
      <c r="H815" s="16" t="str">
        <f t="shared" si="89"/>
        <v>Shipped</v>
      </c>
      <c r="I815" s="18">
        <f t="shared" si="90"/>
        <v>1853.4</v>
      </c>
    </row>
    <row r="816" spans="2:9" x14ac:dyDescent="0.25">
      <c r="B816" s="16">
        <v>10145</v>
      </c>
      <c r="C816" s="17">
        <f t="shared" si="84"/>
        <v>37841</v>
      </c>
      <c r="D816" s="16" t="str">
        <f t="shared" si="85"/>
        <v>Toys4GrownUps.com</v>
      </c>
      <c r="E816" s="16" t="str">
        <f t="shared" si="86"/>
        <v>Pasadena</v>
      </c>
      <c r="F816" s="16" t="str">
        <f t="shared" si="87"/>
        <v>USA</v>
      </c>
      <c r="G816" s="16" t="str">
        <f t="shared" si="88"/>
        <v>Motorcycles</v>
      </c>
      <c r="H816" s="16" t="str">
        <f t="shared" si="89"/>
        <v>Shipped</v>
      </c>
      <c r="I816" s="18">
        <f t="shared" si="90"/>
        <v>1109.8</v>
      </c>
    </row>
    <row r="817" spans="2:9" x14ac:dyDescent="0.25">
      <c r="B817" s="16">
        <v>10159</v>
      </c>
      <c r="C817" s="17">
        <f t="shared" si="84"/>
        <v>37904</v>
      </c>
      <c r="D817" s="16" t="str">
        <f t="shared" si="85"/>
        <v>Corporate Gift Ideas Co.</v>
      </c>
      <c r="E817" s="16" t="str">
        <f t="shared" si="86"/>
        <v>San Francisco</v>
      </c>
      <c r="F817" s="16" t="str">
        <f t="shared" si="87"/>
        <v>USA</v>
      </c>
      <c r="G817" s="16" t="str">
        <f t="shared" si="88"/>
        <v>Motorcycles</v>
      </c>
      <c r="H817" s="16" t="str">
        <f t="shared" si="89"/>
        <v>Shipped</v>
      </c>
      <c r="I817" s="18">
        <f t="shared" si="90"/>
        <v>1239</v>
      </c>
    </row>
    <row r="818" spans="2:9" x14ac:dyDescent="0.25">
      <c r="B818" s="16">
        <v>10168</v>
      </c>
      <c r="C818" s="17">
        <f t="shared" si="84"/>
        <v>37904</v>
      </c>
      <c r="D818" s="16" t="str">
        <f t="shared" si="85"/>
        <v>Technics Stores Inc.</v>
      </c>
      <c r="E818" s="16" t="str">
        <f t="shared" si="86"/>
        <v>Burlingame</v>
      </c>
      <c r="F818" s="16" t="str">
        <f t="shared" si="87"/>
        <v>USA</v>
      </c>
      <c r="G818" s="16" t="str">
        <f t="shared" si="88"/>
        <v>Planes</v>
      </c>
      <c r="H818" s="16" t="str">
        <f t="shared" si="89"/>
        <v>Shipped</v>
      </c>
      <c r="I818" s="18">
        <f t="shared" si="90"/>
        <v>1490.1599999999999</v>
      </c>
    </row>
    <row r="819" spans="2:9" x14ac:dyDescent="0.25">
      <c r="B819" s="16">
        <v>10180</v>
      </c>
      <c r="C819" s="17">
        <f t="shared" si="84"/>
        <v>37936</v>
      </c>
      <c r="D819" s="16" t="str">
        <f t="shared" si="85"/>
        <v>Daedalus Designs Imports</v>
      </c>
      <c r="E819" s="16" t="str">
        <f t="shared" si="86"/>
        <v>Lille</v>
      </c>
      <c r="F819" s="16" t="str">
        <f t="shared" si="87"/>
        <v>France</v>
      </c>
      <c r="G819" s="16" t="str">
        <f t="shared" si="88"/>
        <v>Motorcycles</v>
      </c>
      <c r="H819" s="16" t="str">
        <f t="shared" si="89"/>
        <v>Shipped</v>
      </c>
      <c r="I819" s="18">
        <f t="shared" si="90"/>
        <v>1057.56</v>
      </c>
    </row>
    <row r="820" spans="2:9" x14ac:dyDescent="0.25">
      <c r="B820" s="16">
        <v>10188</v>
      </c>
      <c r="C820" s="17">
        <f t="shared" si="84"/>
        <v>37936</v>
      </c>
      <c r="D820" s="16" t="str">
        <f t="shared" si="85"/>
        <v>Herkku Gifts</v>
      </c>
      <c r="E820" s="16" t="str">
        <f t="shared" si="86"/>
        <v>Bergen</v>
      </c>
      <c r="F820" s="16" t="str">
        <f t="shared" si="87"/>
        <v>Norway</v>
      </c>
      <c r="G820" s="16" t="str">
        <f t="shared" si="88"/>
        <v>Motorcycles</v>
      </c>
      <c r="H820" s="16" t="str">
        <f t="shared" si="89"/>
        <v>Shipped</v>
      </c>
      <c r="I820" s="18">
        <f t="shared" si="90"/>
        <v>2093.44</v>
      </c>
    </row>
    <row r="821" spans="2:9" x14ac:dyDescent="0.25">
      <c r="B821" s="16">
        <v>10201</v>
      </c>
      <c r="C821" s="17">
        <f t="shared" si="84"/>
        <v>37957</v>
      </c>
      <c r="D821" s="16" t="str">
        <f t="shared" si="85"/>
        <v>Mini Wheels Co.</v>
      </c>
      <c r="E821" s="16" t="str">
        <f t="shared" si="86"/>
        <v>San Francisco</v>
      </c>
      <c r="F821" s="16" t="str">
        <f t="shared" si="87"/>
        <v>USA</v>
      </c>
      <c r="G821" s="16" t="str">
        <f t="shared" si="88"/>
        <v>Motorcycles</v>
      </c>
      <c r="H821" s="16" t="str">
        <f t="shared" si="89"/>
        <v>Shipped</v>
      </c>
      <c r="I821" s="18">
        <f t="shared" si="90"/>
        <v>1847</v>
      </c>
    </row>
    <row r="822" spans="2:9" x14ac:dyDescent="0.25">
      <c r="B822" s="16">
        <v>10210</v>
      </c>
      <c r="C822" s="17">
        <f t="shared" si="84"/>
        <v>37993</v>
      </c>
      <c r="D822" s="16" t="str">
        <f t="shared" si="85"/>
        <v>Osaka Souveniers Co.</v>
      </c>
      <c r="E822" s="16" t="str">
        <f t="shared" si="86"/>
        <v>Osaka</v>
      </c>
      <c r="F822" s="16" t="str">
        <f t="shared" si="87"/>
        <v>Japan</v>
      </c>
      <c r="G822" s="16" t="str">
        <f t="shared" si="88"/>
        <v>Planes</v>
      </c>
      <c r="H822" s="16" t="str">
        <f t="shared" si="89"/>
        <v>Shipped</v>
      </c>
      <c r="I822" s="18">
        <f t="shared" si="90"/>
        <v>1649.55</v>
      </c>
    </row>
    <row r="823" spans="2:9" x14ac:dyDescent="0.25">
      <c r="B823" s="16">
        <v>10223</v>
      </c>
      <c r="C823" s="17">
        <f t="shared" si="84"/>
        <v>38019</v>
      </c>
      <c r="D823" s="16" t="str">
        <f t="shared" si="85"/>
        <v>Australian Collectors, Co.</v>
      </c>
      <c r="E823" s="16" t="str">
        <f t="shared" si="86"/>
        <v>Melbourne</v>
      </c>
      <c r="F823" s="16" t="str">
        <f t="shared" si="87"/>
        <v>Australia</v>
      </c>
      <c r="G823" s="16" t="str">
        <f t="shared" si="88"/>
        <v>Vintage Cars</v>
      </c>
      <c r="H823" s="16" t="str">
        <f t="shared" si="89"/>
        <v>Shipped</v>
      </c>
      <c r="I823" s="18">
        <f t="shared" si="90"/>
        <v>1320.8000000000002</v>
      </c>
    </row>
    <row r="824" spans="2:9" x14ac:dyDescent="0.25">
      <c r="B824" s="16">
        <v>10236</v>
      </c>
      <c r="C824" s="17">
        <f t="shared" si="84"/>
        <v>38081</v>
      </c>
      <c r="D824" s="16" t="str">
        <f t="shared" si="85"/>
        <v>Motor Mint Distributors Inc.</v>
      </c>
      <c r="E824" s="16" t="str">
        <f t="shared" si="86"/>
        <v>Philadelphia</v>
      </c>
      <c r="F824" s="16" t="str">
        <f t="shared" si="87"/>
        <v>USA</v>
      </c>
      <c r="G824" s="16" t="str">
        <f t="shared" si="88"/>
        <v>Motorcycles</v>
      </c>
      <c r="H824" s="16" t="str">
        <f t="shared" si="89"/>
        <v>Shipped</v>
      </c>
      <c r="I824" s="18">
        <f t="shared" si="90"/>
        <v>1281.56</v>
      </c>
    </row>
    <row r="825" spans="2:9" x14ac:dyDescent="0.25">
      <c r="B825" s="16">
        <v>10251</v>
      </c>
      <c r="C825" s="17">
        <f t="shared" si="84"/>
        <v>38112</v>
      </c>
      <c r="D825" s="16" t="str">
        <f t="shared" si="85"/>
        <v>Tekni Collectables Inc.</v>
      </c>
      <c r="E825" s="16" t="str">
        <f t="shared" si="86"/>
        <v>Newark</v>
      </c>
      <c r="F825" s="16" t="str">
        <f t="shared" si="87"/>
        <v>USA</v>
      </c>
      <c r="G825" s="16" t="str">
        <f t="shared" si="88"/>
        <v>Motorcycles</v>
      </c>
      <c r="H825" s="16" t="str">
        <f t="shared" si="89"/>
        <v>Shipped</v>
      </c>
      <c r="I825" s="18">
        <f t="shared" si="90"/>
        <v>1774.22</v>
      </c>
    </row>
    <row r="826" spans="2:9" x14ac:dyDescent="0.25">
      <c r="B826" s="16">
        <v>10263</v>
      </c>
      <c r="C826" s="17">
        <f t="shared" si="84"/>
        <v>38144</v>
      </c>
      <c r="D826" s="16" t="str">
        <f t="shared" si="85"/>
        <v>Gift Depot Inc.</v>
      </c>
      <c r="E826" s="16" t="str">
        <f t="shared" si="86"/>
        <v>Bridgewater</v>
      </c>
      <c r="F826" s="16" t="str">
        <f t="shared" si="87"/>
        <v>USA</v>
      </c>
      <c r="G826" s="16" t="str">
        <f t="shared" si="88"/>
        <v>Planes</v>
      </c>
      <c r="H826" s="16" t="str">
        <f t="shared" si="89"/>
        <v>Shipped</v>
      </c>
      <c r="I826" s="18">
        <f t="shared" si="90"/>
        <v>1808.3999999999999</v>
      </c>
    </row>
    <row r="827" spans="2:9" x14ac:dyDescent="0.25">
      <c r="B827" s="16">
        <v>10275</v>
      </c>
      <c r="C827" s="17">
        <f t="shared" si="84"/>
        <v>38175</v>
      </c>
      <c r="D827" s="16" t="str">
        <f t="shared" si="85"/>
        <v>La Rochelle Gifts</v>
      </c>
      <c r="E827" s="16" t="str">
        <f t="shared" si="86"/>
        <v>Nantes</v>
      </c>
      <c r="F827" s="16" t="str">
        <f t="shared" si="87"/>
        <v>France</v>
      </c>
      <c r="G827" s="16" t="str">
        <f t="shared" si="88"/>
        <v>Planes</v>
      </c>
      <c r="H827" s="16" t="str">
        <f t="shared" si="89"/>
        <v>Shipped</v>
      </c>
      <c r="I827" s="18">
        <f t="shared" si="90"/>
        <v>1682.3700000000001</v>
      </c>
    </row>
    <row r="828" spans="2:9" x14ac:dyDescent="0.25">
      <c r="B828" s="16">
        <v>10285</v>
      </c>
      <c r="C828" s="17">
        <f t="shared" si="84"/>
        <v>38207</v>
      </c>
      <c r="D828" s="16" t="str">
        <f t="shared" si="85"/>
        <v>Marta's Replicas Co.</v>
      </c>
      <c r="E828" s="16" t="str">
        <f t="shared" si="86"/>
        <v>Cambridge</v>
      </c>
      <c r="F828" s="16" t="str">
        <f t="shared" si="87"/>
        <v>USA</v>
      </c>
      <c r="G828" s="16" t="str">
        <f t="shared" si="88"/>
        <v>Motorcycles</v>
      </c>
      <c r="H828" s="16" t="str">
        <f t="shared" si="89"/>
        <v>Shipped</v>
      </c>
      <c r="I828" s="18">
        <f t="shared" si="90"/>
        <v>981.2</v>
      </c>
    </row>
    <row r="829" spans="2:9" x14ac:dyDescent="0.25">
      <c r="B829" s="16">
        <v>10298</v>
      </c>
      <c r="C829" s="17">
        <f t="shared" si="84"/>
        <v>38239</v>
      </c>
      <c r="D829" s="16" t="str">
        <f t="shared" si="85"/>
        <v>Atelier graphique</v>
      </c>
      <c r="E829" s="16" t="str">
        <f t="shared" si="86"/>
        <v>Nantes</v>
      </c>
      <c r="F829" s="16" t="str">
        <f t="shared" si="87"/>
        <v>France</v>
      </c>
      <c r="G829" s="16" t="str">
        <f t="shared" si="88"/>
        <v>Motorcycles</v>
      </c>
      <c r="H829" s="16" t="str">
        <f t="shared" si="89"/>
        <v>Shipped</v>
      </c>
      <c r="I829" s="18">
        <f t="shared" si="90"/>
        <v>1550.72</v>
      </c>
    </row>
    <row r="830" spans="2:9" x14ac:dyDescent="0.25">
      <c r="B830" s="16">
        <v>10308</v>
      </c>
      <c r="C830" s="17">
        <f t="shared" si="84"/>
        <v>38270</v>
      </c>
      <c r="D830" s="16" t="str">
        <f t="shared" si="85"/>
        <v>Mini Classics</v>
      </c>
      <c r="E830" s="16" t="str">
        <f t="shared" si="86"/>
        <v>White Plains</v>
      </c>
      <c r="F830" s="16" t="str">
        <f t="shared" si="87"/>
        <v>USA</v>
      </c>
      <c r="G830" s="16" t="str">
        <f t="shared" si="88"/>
        <v>Motorcycles</v>
      </c>
      <c r="H830" s="16" t="str">
        <f t="shared" si="89"/>
        <v>Shipped</v>
      </c>
      <c r="I830" s="18">
        <f t="shared" si="90"/>
        <v>1771.0600000000002</v>
      </c>
    </row>
    <row r="831" spans="2:9" x14ac:dyDescent="0.25">
      <c r="B831" s="16">
        <v>10318</v>
      </c>
      <c r="C831" s="17">
        <f t="shared" si="84"/>
        <v>38302</v>
      </c>
      <c r="D831" s="16" t="str">
        <f t="shared" si="85"/>
        <v>Diecast Classics Inc.</v>
      </c>
      <c r="E831" s="16" t="str">
        <f t="shared" si="86"/>
        <v>Allentown</v>
      </c>
      <c r="F831" s="16" t="str">
        <f t="shared" si="87"/>
        <v>USA</v>
      </c>
      <c r="G831" s="16" t="str">
        <f t="shared" si="88"/>
        <v>Motorcycles</v>
      </c>
      <c r="H831" s="16" t="str">
        <f t="shared" si="89"/>
        <v>Shipped</v>
      </c>
      <c r="I831" s="18">
        <f t="shared" si="90"/>
        <v>2213.4</v>
      </c>
    </row>
    <row r="832" spans="2:9" x14ac:dyDescent="0.25">
      <c r="B832" s="16">
        <v>10329</v>
      </c>
      <c r="C832" s="17">
        <f t="shared" si="84"/>
        <v>38302</v>
      </c>
      <c r="D832" s="16" t="str">
        <f t="shared" si="85"/>
        <v>Land of Toys Inc.</v>
      </c>
      <c r="E832" s="16" t="str">
        <f t="shared" si="86"/>
        <v>NYC</v>
      </c>
      <c r="F832" s="16" t="str">
        <f t="shared" si="87"/>
        <v>USA</v>
      </c>
      <c r="G832" s="16" t="str">
        <f t="shared" si="88"/>
        <v>Motorcycles</v>
      </c>
      <c r="H832" s="16" t="str">
        <f t="shared" si="89"/>
        <v>Shipped</v>
      </c>
      <c r="I832" s="18">
        <f t="shared" si="90"/>
        <v>2000</v>
      </c>
    </row>
    <row r="833" spans="2:9" x14ac:dyDescent="0.25">
      <c r="B833" s="16">
        <v>10339</v>
      </c>
      <c r="C833" s="17">
        <f t="shared" si="84"/>
        <v>38302</v>
      </c>
      <c r="D833" s="16" t="str">
        <f t="shared" si="85"/>
        <v>Tokyo Collectables, Ltd</v>
      </c>
      <c r="E833" s="16" t="str">
        <f t="shared" si="86"/>
        <v>Minato-ku</v>
      </c>
      <c r="F833" s="16" t="str">
        <f t="shared" si="87"/>
        <v>Japan</v>
      </c>
      <c r="G833" s="16" t="str">
        <f t="shared" si="88"/>
        <v>Planes</v>
      </c>
      <c r="H833" s="16" t="str">
        <f t="shared" si="89"/>
        <v>Shipped</v>
      </c>
      <c r="I833" s="18">
        <f t="shared" si="90"/>
        <v>1063.6499999999999</v>
      </c>
    </row>
    <row r="834" spans="2:9" x14ac:dyDescent="0.25">
      <c r="B834" s="16">
        <v>10362</v>
      </c>
      <c r="C834" s="17">
        <f t="shared" si="84"/>
        <v>38353</v>
      </c>
      <c r="D834" s="16" t="str">
        <f t="shared" si="85"/>
        <v>Technics Stores Inc.</v>
      </c>
      <c r="E834" s="16" t="str">
        <f t="shared" si="86"/>
        <v>Burlingame</v>
      </c>
      <c r="F834" s="16" t="str">
        <f t="shared" si="87"/>
        <v>USA</v>
      </c>
      <c r="G834" s="16" t="str">
        <f t="shared" si="88"/>
        <v>Motorcycles</v>
      </c>
      <c r="H834" s="16" t="str">
        <f t="shared" si="89"/>
        <v>Shipped</v>
      </c>
      <c r="I834" s="18">
        <f t="shared" si="90"/>
        <v>1142.4100000000001</v>
      </c>
    </row>
    <row r="835" spans="2:9" x14ac:dyDescent="0.25">
      <c r="B835" s="16">
        <v>10374</v>
      </c>
      <c r="C835" s="17">
        <f t="shared" si="84"/>
        <v>38385</v>
      </c>
      <c r="D835" s="16" t="str">
        <f t="shared" si="85"/>
        <v>Australian Gift Network, Co</v>
      </c>
      <c r="E835" s="16" t="str">
        <f t="shared" si="86"/>
        <v>South Brisbane</v>
      </c>
      <c r="F835" s="16" t="str">
        <f t="shared" si="87"/>
        <v>Australia</v>
      </c>
      <c r="G835" s="16" t="str">
        <f t="shared" si="88"/>
        <v>Motorcycles</v>
      </c>
      <c r="H835" s="16" t="str">
        <f t="shared" si="89"/>
        <v>Shipped</v>
      </c>
      <c r="I835" s="18">
        <f t="shared" si="90"/>
        <v>1172.5999999999999</v>
      </c>
    </row>
    <row r="836" spans="2:9" x14ac:dyDescent="0.25">
      <c r="B836" s="16">
        <v>10389</v>
      </c>
      <c r="C836" s="17">
        <f t="shared" si="84"/>
        <v>38414</v>
      </c>
      <c r="D836" s="16" t="str">
        <f t="shared" si="85"/>
        <v>Scandinavian Gift Ideas</v>
      </c>
      <c r="E836" s="16" t="str">
        <f t="shared" si="86"/>
        <v>Boras</v>
      </c>
      <c r="F836" s="16" t="str">
        <f t="shared" si="87"/>
        <v>Sweden</v>
      </c>
      <c r="G836" s="16" t="str">
        <f t="shared" si="88"/>
        <v>Classic Cars</v>
      </c>
      <c r="H836" s="16" t="str">
        <f t="shared" si="89"/>
        <v>Shipped</v>
      </c>
      <c r="I836" s="18">
        <f t="shared" si="90"/>
        <v>1809.5</v>
      </c>
    </row>
    <row r="837" spans="2:9" x14ac:dyDescent="0.25">
      <c r="B837" s="16">
        <v>10402</v>
      </c>
      <c r="C837" s="17">
        <f t="shared" si="84"/>
        <v>38446</v>
      </c>
      <c r="D837" s="16" t="str">
        <f t="shared" si="85"/>
        <v>Auto Canal Petit</v>
      </c>
      <c r="E837" s="16" t="str">
        <f t="shared" si="86"/>
        <v>Paris</v>
      </c>
      <c r="F837" s="16" t="str">
        <f t="shared" si="87"/>
        <v>France</v>
      </c>
      <c r="G837" s="16" t="str">
        <f t="shared" si="88"/>
        <v>Motorcycles</v>
      </c>
      <c r="H837" s="16" t="str">
        <f t="shared" si="89"/>
        <v>Shipped</v>
      </c>
      <c r="I837" s="18">
        <f t="shared" si="90"/>
        <v>3064.6</v>
      </c>
    </row>
    <row r="838" spans="2:9" x14ac:dyDescent="0.25">
      <c r="B838" s="16">
        <v>10417</v>
      </c>
      <c r="C838" s="17">
        <f t="shared" si="84"/>
        <v>38477</v>
      </c>
      <c r="D838" s="16" t="str">
        <f t="shared" si="85"/>
        <v>Euro Shopping Channel</v>
      </c>
      <c r="E838" s="16" t="str">
        <f t="shared" si="86"/>
        <v>Madrid</v>
      </c>
      <c r="F838" s="16" t="str">
        <f t="shared" si="87"/>
        <v>Spain</v>
      </c>
      <c r="G838" s="16" t="str">
        <f t="shared" si="88"/>
        <v>Motorcycles</v>
      </c>
      <c r="H838" s="16" t="str">
        <f t="shared" si="89"/>
        <v>Disputed</v>
      </c>
      <c r="I838" s="18">
        <f t="shared" si="90"/>
        <v>2100</v>
      </c>
    </row>
    <row r="839" spans="2:9" x14ac:dyDescent="0.25">
      <c r="B839" s="16">
        <v>10101</v>
      </c>
      <c r="C839" s="17">
        <f t="shared" si="84"/>
        <v>37622</v>
      </c>
      <c r="D839" s="16" t="str">
        <f t="shared" si="85"/>
        <v>Blauer See Auto, Co.</v>
      </c>
      <c r="E839" s="16" t="str">
        <f t="shared" si="86"/>
        <v>Frankfurt</v>
      </c>
      <c r="F839" s="16" t="str">
        <f t="shared" si="87"/>
        <v>Germany</v>
      </c>
      <c r="G839" s="16" t="str">
        <f t="shared" si="88"/>
        <v>Vintage Cars</v>
      </c>
      <c r="H839" s="16" t="str">
        <f t="shared" si="89"/>
        <v>Shipped</v>
      </c>
      <c r="I839" s="18">
        <f t="shared" si="90"/>
        <v>1404</v>
      </c>
    </row>
    <row r="840" spans="2:9" x14ac:dyDescent="0.25">
      <c r="B840" s="16">
        <v>10110</v>
      </c>
      <c r="C840" s="17">
        <f t="shared" si="84"/>
        <v>37681</v>
      </c>
      <c r="D840" s="16" t="str">
        <f t="shared" si="85"/>
        <v>AV Stores, Co.</v>
      </c>
      <c r="E840" s="16" t="str">
        <f t="shared" si="86"/>
        <v>Manchester</v>
      </c>
      <c r="F840" s="16" t="str">
        <f t="shared" si="87"/>
        <v>UK</v>
      </c>
      <c r="G840" s="16" t="str">
        <f t="shared" si="88"/>
        <v>Vintage Cars</v>
      </c>
      <c r="H840" s="16" t="str">
        <f t="shared" si="89"/>
        <v>Shipped</v>
      </c>
      <c r="I840" s="18">
        <f t="shared" si="90"/>
        <v>710.19999999999993</v>
      </c>
    </row>
    <row r="841" spans="2:9" x14ac:dyDescent="0.25">
      <c r="B841" s="16">
        <v>10125</v>
      </c>
      <c r="C841" s="17">
        <f t="shared" ref="C841:C904" si="91">VLOOKUP(B841,SaleData,6,0)</f>
        <v>37742</v>
      </c>
      <c r="D841" s="16" t="str">
        <f t="shared" ref="D841:D904" si="92">VLOOKUP(B841,SaleData,14,0)</f>
        <v>Australian Collectors, Co.</v>
      </c>
      <c r="E841" s="16" t="str">
        <f t="shared" ref="E841:E904" si="93">VLOOKUP(B841,SaleData,17,0)</f>
        <v>Melbourne</v>
      </c>
      <c r="F841" s="16" t="str">
        <f t="shared" ref="F841:F904" si="94">VLOOKUP(B841,SaleData,19,0)</f>
        <v>Australia</v>
      </c>
      <c r="G841" s="16" t="str">
        <f t="shared" ref="G841:G904" si="95">VLOOKUP(B841,SaleData,11,0)</f>
        <v>Vintage Cars</v>
      </c>
      <c r="H841" s="16" t="str">
        <f t="shared" ref="H841:H904" si="96">VLOOKUP(B841,SaleData,7,0)</f>
        <v>Shipped</v>
      </c>
      <c r="I841" s="18">
        <f t="shared" ref="I841:I904" si="97">VLOOKUP(B841,SaleData,5,0)</f>
        <v>3200</v>
      </c>
    </row>
    <row r="842" spans="2:9" x14ac:dyDescent="0.25">
      <c r="B842" s="16">
        <v>10139</v>
      </c>
      <c r="C842" s="17">
        <f t="shared" si="91"/>
        <v>37819</v>
      </c>
      <c r="D842" s="16" t="str">
        <f t="shared" si="92"/>
        <v>Souveniers And Things Co.</v>
      </c>
      <c r="E842" s="16" t="str">
        <f t="shared" si="93"/>
        <v>Chatswood</v>
      </c>
      <c r="F842" s="16" t="str">
        <f t="shared" si="94"/>
        <v>Australia</v>
      </c>
      <c r="G842" s="16" t="str">
        <f t="shared" si="95"/>
        <v>Vintage Cars</v>
      </c>
      <c r="H842" s="16" t="str">
        <f t="shared" si="96"/>
        <v>Shipped</v>
      </c>
      <c r="I842" s="18">
        <f t="shared" si="97"/>
        <v>2900</v>
      </c>
    </row>
    <row r="843" spans="2:9" x14ac:dyDescent="0.25">
      <c r="B843" s="16">
        <v>10149</v>
      </c>
      <c r="C843" s="17">
        <f t="shared" si="91"/>
        <v>37873</v>
      </c>
      <c r="D843" s="16" t="str">
        <f t="shared" si="92"/>
        <v>Signal Collectibles Ltd.</v>
      </c>
      <c r="E843" s="16" t="str">
        <f t="shared" si="93"/>
        <v>Brisbane</v>
      </c>
      <c r="F843" s="16" t="str">
        <f t="shared" si="94"/>
        <v>USA</v>
      </c>
      <c r="G843" s="16" t="str">
        <f t="shared" si="95"/>
        <v>Vintage Cars</v>
      </c>
      <c r="H843" s="16" t="str">
        <f t="shared" si="96"/>
        <v>Shipped</v>
      </c>
      <c r="I843" s="18">
        <f t="shared" si="97"/>
        <v>1013.4799999999999</v>
      </c>
    </row>
    <row r="844" spans="2:9" x14ac:dyDescent="0.25">
      <c r="B844" s="16">
        <v>10162</v>
      </c>
      <c r="C844" s="17">
        <f t="shared" si="91"/>
        <v>37904</v>
      </c>
      <c r="D844" s="16" t="str">
        <f t="shared" si="92"/>
        <v>Corporate Gift Ideas Co.</v>
      </c>
      <c r="E844" s="16" t="str">
        <f t="shared" si="93"/>
        <v>San Francisco</v>
      </c>
      <c r="F844" s="16" t="str">
        <f t="shared" si="94"/>
        <v>USA</v>
      </c>
      <c r="G844" s="16" t="str">
        <f t="shared" si="95"/>
        <v>Vintage Cars</v>
      </c>
      <c r="H844" s="16" t="str">
        <f t="shared" si="96"/>
        <v>Shipped</v>
      </c>
      <c r="I844" s="18">
        <f t="shared" si="97"/>
        <v>1007.14</v>
      </c>
    </row>
    <row r="845" spans="2:9" x14ac:dyDescent="0.25">
      <c r="B845" s="16">
        <v>10173</v>
      </c>
      <c r="C845" s="17">
        <f t="shared" si="91"/>
        <v>37936</v>
      </c>
      <c r="D845" s="16" t="str">
        <f t="shared" si="92"/>
        <v>Rovelli Gifts</v>
      </c>
      <c r="E845" s="16" t="str">
        <f t="shared" si="93"/>
        <v>Bergamo</v>
      </c>
      <c r="F845" s="16" t="str">
        <f t="shared" si="94"/>
        <v>Italy</v>
      </c>
      <c r="G845" s="16" t="str">
        <f t="shared" si="95"/>
        <v>Vintage Cars</v>
      </c>
      <c r="H845" s="16" t="str">
        <f t="shared" si="96"/>
        <v>Shipped</v>
      </c>
      <c r="I845" s="18">
        <f t="shared" si="97"/>
        <v>977.43000000000006</v>
      </c>
    </row>
    <row r="846" spans="2:9" x14ac:dyDescent="0.25">
      <c r="B846" s="16">
        <v>10182</v>
      </c>
      <c r="C846" s="17">
        <f t="shared" si="91"/>
        <v>37936</v>
      </c>
      <c r="D846" s="16" t="str">
        <f t="shared" si="92"/>
        <v>Mini Gifts Distributors Ltd.</v>
      </c>
      <c r="E846" s="16" t="str">
        <f t="shared" si="93"/>
        <v>San Rafael</v>
      </c>
      <c r="F846" s="16" t="str">
        <f t="shared" si="94"/>
        <v>USA</v>
      </c>
      <c r="G846" s="16" t="str">
        <f t="shared" si="95"/>
        <v>Vintage Cars</v>
      </c>
      <c r="H846" s="16" t="str">
        <f t="shared" si="96"/>
        <v>Shipped</v>
      </c>
      <c r="I846" s="18">
        <f t="shared" si="97"/>
        <v>971.9799999999999</v>
      </c>
    </row>
    <row r="847" spans="2:9" x14ac:dyDescent="0.25">
      <c r="B847" s="16">
        <v>10193</v>
      </c>
      <c r="C847" s="17">
        <f t="shared" si="91"/>
        <v>37936</v>
      </c>
      <c r="D847" s="16" t="str">
        <f t="shared" si="92"/>
        <v>Australian Collectables, Ltd</v>
      </c>
      <c r="E847" s="16" t="str">
        <f t="shared" si="93"/>
        <v>Glen Waverly</v>
      </c>
      <c r="F847" s="16" t="str">
        <f t="shared" si="94"/>
        <v>Australia</v>
      </c>
      <c r="G847" s="16" t="str">
        <f t="shared" si="95"/>
        <v>Vintage Cars</v>
      </c>
      <c r="H847" s="16" t="str">
        <f t="shared" si="96"/>
        <v>Shipped</v>
      </c>
      <c r="I847" s="18">
        <f t="shared" si="97"/>
        <v>759.46</v>
      </c>
    </row>
    <row r="848" spans="2:9" x14ac:dyDescent="0.25">
      <c r="B848" s="16">
        <v>10205</v>
      </c>
      <c r="C848" s="17">
        <f t="shared" si="91"/>
        <v>37957</v>
      </c>
      <c r="D848" s="16" t="str">
        <f t="shared" si="92"/>
        <v>Euro Shopping Channel</v>
      </c>
      <c r="E848" s="16" t="str">
        <f t="shared" si="93"/>
        <v>Madrid</v>
      </c>
      <c r="F848" s="16" t="str">
        <f t="shared" si="94"/>
        <v>Spain</v>
      </c>
      <c r="G848" s="16" t="str">
        <f t="shared" si="95"/>
        <v>Vintage Cars</v>
      </c>
      <c r="H848" s="16" t="str">
        <f t="shared" si="96"/>
        <v>Shipped</v>
      </c>
      <c r="I848" s="18">
        <f t="shared" si="97"/>
        <v>913.92</v>
      </c>
    </row>
    <row r="849" spans="2:9" x14ac:dyDescent="0.25">
      <c r="B849" s="16">
        <v>10214</v>
      </c>
      <c r="C849" s="17">
        <f t="shared" si="91"/>
        <v>37993</v>
      </c>
      <c r="D849" s="16" t="str">
        <f t="shared" si="92"/>
        <v>Corrida Auto Replicas, Ltd</v>
      </c>
      <c r="E849" s="16" t="str">
        <f t="shared" si="93"/>
        <v>Madrid</v>
      </c>
      <c r="F849" s="16" t="str">
        <f t="shared" si="94"/>
        <v>Spain</v>
      </c>
      <c r="G849" s="16" t="str">
        <f t="shared" si="95"/>
        <v>Vintage Cars</v>
      </c>
      <c r="H849" s="16" t="str">
        <f t="shared" si="96"/>
        <v>Shipped</v>
      </c>
      <c r="I849" s="18">
        <f t="shared" si="97"/>
        <v>683.8</v>
      </c>
    </row>
    <row r="850" spans="2:9" x14ac:dyDescent="0.25">
      <c r="B850" s="16">
        <v>10227</v>
      </c>
      <c r="C850" s="17">
        <f t="shared" si="91"/>
        <v>38049</v>
      </c>
      <c r="D850" s="16" t="str">
        <f t="shared" si="92"/>
        <v>Saveley &amp; Henriot, Co.</v>
      </c>
      <c r="E850" s="16" t="str">
        <f t="shared" si="93"/>
        <v>Lyon</v>
      </c>
      <c r="F850" s="16" t="str">
        <f t="shared" si="94"/>
        <v>France</v>
      </c>
      <c r="G850" s="16" t="str">
        <f t="shared" si="95"/>
        <v>Vintage Cars</v>
      </c>
      <c r="H850" s="16" t="str">
        <f t="shared" si="96"/>
        <v>Shipped</v>
      </c>
      <c r="I850" s="18">
        <f t="shared" si="97"/>
        <v>1161.1200000000001</v>
      </c>
    </row>
    <row r="851" spans="2:9" x14ac:dyDescent="0.25">
      <c r="B851" s="16">
        <v>10244</v>
      </c>
      <c r="C851" s="17">
        <f t="shared" si="91"/>
        <v>38081</v>
      </c>
      <c r="D851" s="16" t="str">
        <f t="shared" si="92"/>
        <v>Euro Shopping Channel</v>
      </c>
      <c r="E851" s="16" t="str">
        <f t="shared" si="93"/>
        <v>Madrid</v>
      </c>
      <c r="F851" s="16" t="str">
        <f t="shared" si="94"/>
        <v>Spain</v>
      </c>
      <c r="G851" s="16" t="str">
        <f t="shared" si="95"/>
        <v>Vintage Cars</v>
      </c>
      <c r="H851" s="16" t="str">
        <f t="shared" si="96"/>
        <v>Shipped</v>
      </c>
      <c r="I851" s="18">
        <f t="shared" si="97"/>
        <v>1164.4000000000001</v>
      </c>
    </row>
    <row r="852" spans="2:9" x14ac:dyDescent="0.25">
      <c r="B852" s="16">
        <v>10255</v>
      </c>
      <c r="C852" s="17">
        <f t="shared" si="91"/>
        <v>38144</v>
      </c>
      <c r="D852" s="16" t="str">
        <f t="shared" si="92"/>
        <v>Mini Caravy</v>
      </c>
      <c r="E852" s="16" t="str">
        <f t="shared" si="93"/>
        <v>Strasbourg</v>
      </c>
      <c r="F852" s="16" t="str">
        <f t="shared" si="94"/>
        <v>France</v>
      </c>
      <c r="G852" s="16" t="str">
        <f t="shared" si="95"/>
        <v>Vintage Cars</v>
      </c>
      <c r="H852" s="16" t="str">
        <f t="shared" si="96"/>
        <v>Shipped</v>
      </c>
      <c r="I852" s="18">
        <f t="shared" si="97"/>
        <v>1690.9</v>
      </c>
    </row>
    <row r="853" spans="2:9" x14ac:dyDescent="0.25">
      <c r="B853" s="16">
        <v>10280</v>
      </c>
      <c r="C853" s="17">
        <f t="shared" si="91"/>
        <v>38207</v>
      </c>
      <c r="D853" s="16" t="str">
        <f t="shared" si="92"/>
        <v>Amica Models &amp; Co.</v>
      </c>
      <c r="E853" s="16" t="str">
        <f t="shared" si="93"/>
        <v>Torino</v>
      </c>
      <c r="F853" s="16" t="str">
        <f t="shared" si="94"/>
        <v>Italy</v>
      </c>
      <c r="G853" s="16" t="str">
        <f t="shared" si="95"/>
        <v>Vintage Cars</v>
      </c>
      <c r="H853" s="16" t="str">
        <f t="shared" si="96"/>
        <v>Shipped</v>
      </c>
      <c r="I853" s="18">
        <f t="shared" si="97"/>
        <v>577.6</v>
      </c>
    </row>
    <row r="854" spans="2:9" x14ac:dyDescent="0.25">
      <c r="B854" s="16">
        <v>10289</v>
      </c>
      <c r="C854" s="17">
        <f t="shared" si="91"/>
        <v>38239</v>
      </c>
      <c r="D854" s="16" t="str">
        <f t="shared" si="92"/>
        <v>Herkku Gifts</v>
      </c>
      <c r="E854" s="16" t="str">
        <f t="shared" si="93"/>
        <v>Bergen</v>
      </c>
      <c r="F854" s="16" t="str">
        <f t="shared" si="94"/>
        <v>Norway</v>
      </c>
      <c r="G854" s="16" t="str">
        <f t="shared" si="95"/>
        <v>Vintage Cars</v>
      </c>
      <c r="H854" s="16" t="str">
        <f t="shared" si="96"/>
        <v>Shipped</v>
      </c>
      <c r="I854" s="18">
        <f t="shared" si="97"/>
        <v>1345.68</v>
      </c>
    </row>
    <row r="855" spans="2:9" x14ac:dyDescent="0.25">
      <c r="B855" s="16">
        <v>10304</v>
      </c>
      <c r="C855" s="17">
        <f t="shared" si="91"/>
        <v>38270</v>
      </c>
      <c r="D855" s="16" t="str">
        <f t="shared" si="92"/>
        <v>Auto Assoc. &amp; Cie.</v>
      </c>
      <c r="E855" s="16" t="str">
        <f t="shared" si="93"/>
        <v>Versailles</v>
      </c>
      <c r="F855" s="16" t="str">
        <f t="shared" si="94"/>
        <v>France</v>
      </c>
      <c r="G855" s="16" t="str">
        <f t="shared" si="95"/>
        <v>Vintage Cars</v>
      </c>
      <c r="H855" s="16" t="str">
        <f t="shared" si="96"/>
        <v>Shipped</v>
      </c>
      <c r="I855" s="18">
        <f t="shared" si="97"/>
        <v>694.6</v>
      </c>
    </row>
    <row r="856" spans="2:9" x14ac:dyDescent="0.25">
      <c r="B856" s="16">
        <v>10312</v>
      </c>
      <c r="C856" s="17">
        <f t="shared" si="91"/>
        <v>38270</v>
      </c>
      <c r="D856" s="16" t="str">
        <f t="shared" si="92"/>
        <v>Mini Gifts Distributors Ltd.</v>
      </c>
      <c r="E856" s="16" t="str">
        <f t="shared" si="93"/>
        <v>San Rafael</v>
      </c>
      <c r="F856" s="16" t="str">
        <f t="shared" si="94"/>
        <v>USA</v>
      </c>
      <c r="G856" s="16" t="str">
        <f t="shared" si="95"/>
        <v>Vintage Cars</v>
      </c>
      <c r="H856" s="16" t="str">
        <f t="shared" si="96"/>
        <v>Shipped</v>
      </c>
      <c r="I856" s="18">
        <f t="shared" si="97"/>
        <v>865.49</v>
      </c>
    </row>
    <row r="857" spans="2:9" x14ac:dyDescent="0.25">
      <c r="B857" s="16">
        <v>10322</v>
      </c>
      <c r="C857" s="17">
        <f t="shared" si="91"/>
        <v>38302</v>
      </c>
      <c r="D857" s="16" t="str">
        <f t="shared" si="92"/>
        <v>Online Diecast Creations Co.</v>
      </c>
      <c r="E857" s="16" t="str">
        <f t="shared" si="93"/>
        <v>Nashua</v>
      </c>
      <c r="F857" s="16" t="str">
        <f t="shared" si="94"/>
        <v>USA</v>
      </c>
      <c r="G857" s="16" t="str">
        <f t="shared" si="95"/>
        <v>Vintage Cars</v>
      </c>
      <c r="H857" s="16" t="str">
        <f t="shared" si="96"/>
        <v>Shipped</v>
      </c>
      <c r="I857" s="18">
        <f t="shared" si="97"/>
        <v>1224.67</v>
      </c>
    </row>
    <row r="858" spans="2:9" x14ac:dyDescent="0.25">
      <c r="B858" s="16">
        <v>10332</v>
      </c>
      <c r="C858" s="17">
        <f t="shared" si="91"/>
        <v>38302</v>
      </c>
      <c r="D858" s="16" t="str">
        <f t="shared" si="92"/>
        <v>AV Stores, Co.</v>
      </c>
      <c r="E858" s="16" t="str">
        <f t="shared" si="93"/>
        <v>Manchester</v>
      </c>
      <c r="F858" s="16" t="str">
        <f t="shared" si="94"/>
        <v>UK</v>
      </c>
      <c r="G858" s="16" t="str">
        <f t="shared" si="95"/>
        <v>Classic Cars</v>
      </c>
      <c r="H858" s="16" t="str">
        <f t="shared" si="96"/>
        <v>Shipped</v>
      </c>
      <c r="I858" s="18">
        <f t="shared" si="97"/>
        <v>1152.58</v>
      </c>
    </row>
    <row r="859" spans="2:9" x14ac:dyDescent="0.25">
      <c r="B859" s="16">
        <v>10347</v>
      </c>
      <c r="C859" s="17">
        <f t="shared" si="91"/>
        <v>38302</v>
      </c>
      <c r="D859" s="16" t="str">
        <f t="shared" si="92"/>
        <v>Australian Collectors, Co.</v>
      </c>
      <c r="E859" s="16" t="str">
        <f t="shared" si="93"/>
        <v>Melbourne</v>
      </c>
      <c r="F859" s="16" t="str">
        <f t="shared" si="94"/>
        <v>Australia</v>
      </c>
      <c r="G859" s="16" t="str">
        <f t="shared" si="95"/>
        <v>Vintage Cars</v>
      </c>
      <c r="H859" s="16" t="str">
        <f t="shared" si="96"/>
        <v>Shipped</v>
      </c>
      <c r="I859" s="18">
        <f t="shared" si="97"/>
        <v>1237.95</v>
      </c>
    </row>
    <row r="860" spans="2:9" x14ac:dyDescent="0.25">
      <c r="B860" s="16">
        <v>10356</v>
      </c>
      <c r="C860" s="17">
        <f t="shared" si="91"/>
        <v>38333</v>
      </c>
      <c r="D860" s="16" t="str">
        <f t="shared" si="92"/>
        <v>Lyon Souveniers</v>
      </c>
      <c r="E860" s="16" t="str">
        <f t="shared" si="93"/>
        <v>Paris</v>
      </c>
      <c r="F860" s="16" t="str">
        <f t="shared" si="94"/>
        <v>France</v>
      </c>
      <c r="G860" s="16" t="str">
        <f t="shared" si="95"/>
        <v>Vintage Cars</v>
      </c>
      <c r="H860" s="16" t="str">
        <f t="shared" si="96"/>
        <v>Shipped</v>
      </c>
      <c r="I860" s="18">
        <f t="shared" si="97"/>
        <v>828.36</v>
      </c>
    </row>
    <row r="861" spans="2:9" x14ac:dyDescent="0.25">
      <c r="B861" s="16">
        <v>10367</v>
      </c>
      <c r="C861" s="17">
        <f t="shared" si="91"/>
        <v>38353</v>
      </c>
      <c r="D861" s="16" t="str">
        <f t="shared" si="92"/>
        <v>Toys4GrownUps.com</v>
      </c>
      <c r="E861" s="16" t="str">
        <f t="shared" si="93"/>
        <v>Pasadena</v>
      </c>
      <c r="F861" s="16" t="str">
        <f t="shared" si="94"/>
        <v>USA</v>
      </c>
      <c r="G861" s="16" t="str">
        <f t="shared" si="95"/>
        <v>Vintage Cars</v>
      </c>
      <c r="H861" s="16" t="str">
        <f t="shared" si="96"/>
        <v>Resolved</v>
      </c>
      <c r="I861" s="18">
        <f t="shared" si="97"/>
        <v>834.67</v>
      </c>
    </row>
    <row r="862" spans="2:9" x14ac:dyDescent="0.25">
      <c r="B862" s="16">
        <v>10380</v>
      </c>
      <c r="C862" s="17">
        <f t="shared" si="91"/>
        <v>38385</v>
      </c>
      <c r="D862" s="16" t="str">
        <f t="shared" si="92"/>
        <v>Euro Shopping Channel</v>
      </c>
      <c r="E862" s="16" t="str">
        <f t="shared" si="93"/>
        <v>Madrid</v>
      </c>
      <c r="F862" s="16" t="str">
        <f t="shared" si="94"/>
        <v>Spain</v>
      </c>
      <c r="G862" s="16" t="str">
        <f t="shared" si="95"/>
        <v>Vintage Cars</v>
      </c>
      <c r="H862" s="16" t="str">
        <f t="shared" si="96"/>
        <v>Shipped</v>
      </c>
      <c r="I862" s="18">
        <f t="shared" si="97"/>
        <v>990.78</v>
      </c>
    </row>
    <row r="863" spans="2:9" x14ac:dyDescent="0.25">
      <c r="B863" s="16">
        <v>10390</v>
      </c>
      <c r="C863" s="17">
        <f t="shared" si="91"/>
        <v>38414</v>
      </c>
      <c r="D863" s="16" t="str">
        <f t="shared" si="92"/>
        <v>Mini Gifts Distributors Ltd.</v>
      </c>
      <c r="E863" s="16" t="str">
        <f t="shared" si="93"/>
        <v>San Rafael</v>
      </c>
      <c r="F863" s="16" t="str">
        <f t="shared" si="94"/>
        <v>USA</v>
      </c>
      <c r="G863" s="16" t="str">
        <f t="shared" si="95"/>
        <v>Classic Cars</v>
      </c>
      <c r="H863" s="16" t="str">
        <f t="shared" si="96"/>
        <v>Shipped</v>
      </c>
      <c r="I863" s="18">
        <f t="shared" si="97"/>
        <v>1463.6999999999998</v>
      </c>
    </row>
    <row r="864" spans="2:9" x14ac:dyDescent="0.25">
      <c r="B864" s="16">
        <v>10421</v>
      </c>
      <c r="C864" s="17">
        <f t="shared" si="91"/>
        <v>38477</v>
      </c>
      <c r="D864" s="16" t="str">
        <f t="shared" si="92"/>
        <v>Mini Gifts Distributors Ltd.</v>
      </c>
      <c r="E864" s="16" t="str">
        <f t="shared" si="93"/>
        <v>San Rafael</v>
      </c>
      <c r="F864" s="16" t="str">
        <f t="shared" si="94"/>
        <v>USA</v>
      </c>
      <c r="G864" s="16" t="str">
        <f t="shared" si="95"/>
        <v>Vintage Cars</v>
      </c>
      <c r="H864" s="16" t="str">
        <f t="shared" si="96"/>
        <v>In Process</v>
      </c>
      <c r="I864" s="18">
        <f t="shared" si="97"/>
        <v>1828</v>
      </c>
    </row>
    <row r="865" spans="2:9" x14ac:dyDescent="0.25">
      <c r="B865" s="16">
        <v>10109</v>
      </c>
      <c r="C865" s="17">
        <f t="shared" si="91"/>
        <v>37681</v>
      </c>
      <c r="D865" s="16" t="str">
        <f t="shared" si="92"/>
        <v>Motor Mint Distributors Inc.</v>
      </c>
      <c r="E865" s="16" t="str">
        <f t="shared" si="93"/>
        <v>Philadelphia</v>
      </c>
      <c r="F865" s="16" t="str">
        <f t="shared" si="94"/>
        <v>USA</v>
      </c>
      <c r="G865" s="16" t="str">
        <f t="shared" si="95"/>
        <v>Classic Cars</v>
      </c>
      <c r="H865" s="16" t="str">
        <f t="shared" si="96"/>
        <v>Shipped</v>
      </c>
      <c r="I865" s="18">
        <f t="shared" si="97"/>
        <v>930.90000000000009</v>
      </c>
    </row>
    <row r="866" spans="2:9" x14ac:dyDescent="0.25">
      <c r="B866" s="16">
        <v>10123</v>
      </c>
      <c r="C866" s="17">
        <f t="shared" si="91"/>
        <v>37742</v>
      </c>
      <c r="D866" s="16" t="str">
        <f t="shared" si="92"/>
        <v>Atelier graphique</v>
      </c>
      <c r="E866" s="16" t="str">
        <f t="shared" si="93"/>
        <v>Nantes</v>
      </c>
      <c r="F866" s="16" t="str">
        <f t="shared" si="94"/>
        <v>France</v>
      </c>
      <c r="G866" s="16" t="str">
        <f t="shared" si="95"/>
        <v>Classic Cars</v>
      </c>
      <c r="H866" s="16" t="str">
        <f t="shared" si="96"/>
        <v>Shipped</v>
      </c>
      <c r="I866" s="18">
        <f t="shared" si="97"/>
        <v>2600</v>
      </c>
    </row>
    <row r="867" spans="2:9" x14ac:dyDescent="0.25">
      <c r="B867" s="16">
        <v>10137</v>
      </c>
      <c r="C867" s="17">
        <f t="shared" si="91"/>
        <v>37819</v>
      </c>
      <c r="D867" s="16" t="str">
        <f t="shared" si="92"/>
        <v>Reims Collectables</v>
      </c>
      <c r="E867" s="16" t="str">
        <f t="shared" si="93"/>
        <v>Reims</v>
      </c>
      <c r="F867" s="16" t="str">
        <f t="shared" si="94"/>
        <v>France</v>
      </c>
      <c r="G867" s="16" t="str">
        <f t="shared" si="95"/>
        <v>Classic Cars</v>
      </c>
      <c r="H867" s="16" t="str">
        <f t="shared" si="96"/>
        <v>Shipped</v>
      </c>
      <c r="I867" s="18">
        <f t="shared" si="97"/>
        <v>1295.06</v>
      </c>
    </row>
    <row r="868" spans="2:9" x14ac:dyDescent="0.25">
      <c r="B868" s="16">
        <v>10148</v>
      </c>
      <c r="C868" s="17">
        <f t="shared" si="91"/>
        <v>37873</v>
      </c>
      <c r="D868" s="16" t="str">
        <f t="shared" si="92"/>
        <v>Anna's Decorations, Ltd</v>
      </c>
      <c r="E868" s="16" t="str">
        <f t="shared" si="93"/>
        <v>North Sydney</v>
      </c>
      <c r="F868" s="16" t="str">
        <f t="shared" si="94"/>
        <v>Australia</v>
      </c>
      <c r="G868" s="16" t="str">
        <f t="shared" si="95"/>
        <v>Classic Cars</v>
      </c>
      <c r="H868" s="16" t="str">
        <f t="shared" si="96"/>
        <v>Shipped</v>
      </c>
      <c r="I868" s="18">
        <f t="shared" si="97"/>
        <v>1506.5</v>
      </c>
    </row>
    <row r="869" spans="2:9" x14ac:dyDescent="0.25">
      <c r="B869" s="16">
        <v>10161</v>
      </c>
      <c r="C869" s="17">
        <f t="shared" si="91"/>
        <v>37904</v>
      </c>
      <c r="D869" s="16" t="str">
        <f t="shared" si="92"/>
        <v>Heintze Collectables</v>
      </c>
      <c r="E869" s="16" t="str">
        <f t="shared" si="93"/>
        <v>Aaarhus</v>
      </c>
      <c r="F869" s="16" t="str">
        <f t="shared" si="94"/>
        <v>Denmark</v>
      </c>
      <c r="G869" s="16" t="str">
        <f t="shared" si="95"/>
        <v>Classic Cars</v>
      </c>
      <c r="H869" s="16" t="str">
        <f t="shared" si="96"/>
        <v>Shipped</v>
      </c>
      <c r="I869" s="18">
        <f t="shared" si="97"/>
        <v>1226.5899999999999</v>
      </c>
    </row>
    <row r="870" spans="2:9" x14ac:dyDescent="0.25">
      <c r="B870" s="16">
        <v>10172</v>
      </c>
      <c r="C870" s="17">
        <f t="shared" si="91"/>
        <v>37936</v>
      </c>
      <c r="D870" s="16" t="str">
        <f t="shared" si="92"/>
        <v>Gift Depot Inc.</v>
      </c>
      <c r="E870" s="16" t="str">
        <f t="shared" si="93"/>
        <v>Bridgewater</v>
      </c>
      <c r="F870" s="16" t="str">
        <f t="shared" si="94"/>
        <v>USA</v>
      </c>
      <c r="G870" s="16" t="str">
        <f t="shared" si="95"/>
        <v>Classic Cars</v>
      </c>
      <c r="H870" s="16" t="str">
        <f t="shared" si="96"/>
        <v>Shipped</v>
      </c>
      <c r="I870" s="18">
        <f t="shared" si="97"/>
        <v>1453.84</v>
      </c>
    </row>
    <row r="871" spans="2:9" x14ac:dyDescent="0.25">
      <c r="B871" s="16">
        <v>10181</v>
      </c>
      <c r="C871" s="17">
        <f t="shared" si="91"/>
        <v>37936</v>
      </c>
      <c r="D871" s="16" t="str">
        <f t="shared" si="92"/>
        <v>Herkku Gifts</v>
      </c>
      <c r="E871" s="16" t="str">
        <f t="shared" si="93"/>
        <v>Bergen</v>
      </c>
      <c r="F871" s="16" t="str">
        <f t="shared" si="94"/>
        <v>Norway</v>
      </c>
      <c r="G871" s="16" t="str">
        <f t="shared" si="95"/>
        <v>Classic Cars</v>
      </c>
      <c r="H871" s="16" t="str">
        <f t="shared" si="96"/>
        <v>Shipped</v>
      </c>
      <c r="I871" s="18">
        <f t="shared" si="97"/>
        <v>1506.9599999999998</v>
      </c>
    </row>
    <row r="872" spans="2:9" x14ac:dyDescent="0.25">
      <c r="B872" s="16">
        <v>10192</v>
      </c>
      <c r="C872" s="17">
        <f t="shared" si="91"/>
        <v>37936</v>
      </c>
      <c r="D872" s="16" t="str">
        <f t="shared" si="92"/>
        <v>Online Diecast Creations Co.</v>
      </c>
      <c r="E872" s="16" t="str">
        <f t="shared" si="93"/>
        <v>Nashua</v>
      </c>
      <c r="F872" s="16" t="str">
        <f t="shared" si="94"/>
        <v>USA</v>
      </c>
      <c r="G872" s="16" t="str">
        <f t="shared" si="95"/>
        <v>Classic Cars</v>
      </c>
      <c r="H872" s="16" t="str">
        <f t="shared" si="96"/>
        <v>Shipped</v>
      </c>
      <c r="I872" s="18">
        <f t="shared" si="97"/>
        <v>917.7</v>
      </c>
    </row>
    <row r="873" spans="2:9" x14ac:dyDescent="0.25">
      <c r="B873" s="16">
        <v>10204</v>
      </c>
      <c r="C873" s="17">
        <f t="shared" si="91"/>
        <v>37957</v>
      </c>
      <c r="D873" s="16" t="str">
        <f t="shared" si="92"/>
        <v>Muscle Machine Inc</v>
      </c>
      <c r="E873" s="16" t="str">
        <f t="shared" si="93"/>
        <v>NYC</v>
      </c>
      <c r="F873" s="16" t="str">
        <f t="shared" si="94"/>
        <v>USA</v>
      </c>
      <c r="G873" s="16" t="str">
        <f t="shared" si="95"/>
        <v>Classic Cars</v>
      </c>
      <c r="H873" s="16" t="str">
        <f t="shared" si="96"/>
        <v>Shipped</v>
      </c>
      <c r="I873" s="18">
        <f t="shared" si="97"/>
        <v>1249.4000000000001</v>
      </c>
    </row>
    <row r="874" spans="2:9" x14ac:dyDescent="0.25">
      <c r="B874" s="16">
        <v>10212</v>
      </c>
      <c r="C874" s="17">
        <f t="shared" si="91"/>
        <v>37993</v>
      </c>
      <c r="D874" s="16" t="str">
        <f t="shared" si="92"/>
        <v>Euro Shopping Channel</v>
      </c>
      <c r="E874" s="16" t="str">
        <f t="shared" si="93"/>
        <v>Madrid</v>
      </c>
      <c r="F874" s="16" t="str">
        <f t="shared" si="94"/>
        <v>Spain</v>
      </c>
      <c r="G874" s="16" t="str">
        <f t="shared" si="95"/>
        <v>Classic Cars</v>
      </c>
      <c r="H874" s="16" t="str">
        <f t="shared" si="96"/>
        <v>Shipped</v>
      </c>
      <c r="I874" s="18">
        <f t="shared" si="97"/>
        <v>1339.8</v>
      </c>
    </row>
    <row r="875" spans="2:9" x14ac:dyDescent="0.25">
      <c r="B875" s="16">
        <v>10226</v>
      </c>
      <c r="C875" s="17">
        <f t="shared" si="91"/>
        <v>38019</v>
      </c>
      <c r="D875" s="16" t="str">
        <f t="shared" si="92"/>
        <v>Collectable Mini Designs Co.</v>
      </c>
      <c r="E875" s="16" t="str">
        <f t="shared" si="93"/>
        <v>San Diego</v>
      </c>
      <c r="F875" s="16" t="str">
        <f t="shared" si="94"/>
        <v>USA</v>
      </c>
      <c r="G875" s="16" t="str">
        <f t="shared" si="95"/>
        <v>Classic Cars</v>
      </c>
      <c r="H875" s="16" t="str">
        <f t="shared" si="96"/>
        <v>Shipped</v>
      </c>
      <c r="I875" s="18">
        <f t="shared" si="97"/>
        <v>1265.46</v>
      </c>
    </row>
    <row r="876" spans="2:9" x14ac:dyDescent="0.25">
      <c r="B876" s="16">
        <v>10241</v>
      </c>
      <c r="C876" s="17">
        <f t="shared" si="91"/>
        <v>38081</v>
      </c>
      <c r="D876" s="16" t="str">
        <f t="shared" si="92"/>
        <v>Mini Caravy</v>
      </c>
      <c r="E876" s="16" t="str">
        <f t="shared" si="93"/>
        <v>Strasbourg</v>
      </c>
      <c r="F876" s="16" t="str">
        <f t="shared" si="94"/>
        <v>France</v>
      </c>
      <c r="G876" s="16" t="str">
        <f t="shared" si="95"/>
        <v>Classic Cars</v>
      </c>
      <c r="H876" s="16" t="str">
        <f t="shared" si="96"/>
        <v>Shipped</v>
      </c>
      <c r="I876" s="18">
        <f t="shared" si="97"/>
        <v>845.25</v>
      </c>
    </row>
    <row r="877" spans="2:9" x14ac:dyDescent="0.25">
      <c r="B877" s="16">
        <v>10253</v>
      </c>
      <c r="C877" s="17">
        <f t="shared" si="91"/>
        <v>38144</v>
      </c>
      <c r="D877" s="16" t="str">
        <f t="shared" si="92"/>
        <v>UK Collectables, Ltd.</v>
      </c>
      <c r="E877" s="16" t="str">
        <f t="shared" si="93"/>
        <v>Liverpool</v>
      </c>
      <c r="F877" s="16" t="str">
        <f t="shared" si="94"/>
        <v>UK</v>
      </c>
      <c r="G877" s="16" t="str">
        <f t="shared" si="95"/>
        <v>Classic Cars</v>
      </c>
      <c r="H877" s="16" t="str">
        <f t="shared" si="96"/>
        <v>Cancelled</v>
      </c>
      <c r="I877" s="18">
        <f t="shared" si="97"/>
        <v>1263.8399999999999</v>
      </c>
    </row>
    <row r="878" spans="2:9" x14ac:dyDescent="0.25">
      <c r="B878" s="16">
        <v>10266</v>
      </c>
      <c r="C878" s="17">
        <f t="shared" si="91"/>
        <v>38175</v>
      </c>
      <c r="D878" s="16" t="str">
        <f t="shared" si="92"/>
        <v>L'ordine Souveniers</v>
      </c>
      <c r="E878" s="16" t="str">
        <f t="shared" si="93"/>
        <v>Reggio Emilia</v>
      </c>
      <c r="F878" s="16" t="str">
        <f t="shared" si="94"/>
        <v>Italy</v>
      </c>
      <c r="G878" s="16" t="str">
        <f t="shared" si="95"/>
        <v>Classic Cars</v>
      </c>
      <c r="H878" s="16" t="str">
        <f t="shared" si="96"/>
        <v>Shipped</v>
      </c>
      <c r="I878" s="18">
        <f t="shared" si="97"/>
        <v>1352.3999999999999</v>
      </c>
    </row>
    <row r="879" spans="2:9" x14ac:dyDescent="0.25">
      <c r="B879" s="16">
        <v>10278</v>
      </c>
      <c r="C879" s="17">
        <f t="shared" si="91"/>
        <v>38207</v>
      </c>
      <c r="D879" s="16" t="str">
        <f t="shared" si="92"/>
        <v>Signal Gift Stores</v>
      </c>
      <c r="E879" s="16" t="str">
        <f t="shared" si="93"/>
        <v>Las Vegas</v>
      </c>
      <c r="F879" s="16" t="str">
        <f t="shared" si="94"/>
        <v>USA</v>
      </c>
      <c r="G879" s="16" t="str">
        <f t="shared" si="95"/>
        <v>Classic Cars</v>
      </c>
      <c r="H879" s="16" t="str">
        <f t="shared" si="96"/>
        <v>Shipped</v>
      </c>
      <c r="I879" s="18">
        <f t="shared" si="97"/>
        <v>1205.5899999999999</v>
      </c>
    </row>
    <row r="880" spans="2:9" x14ac:dyDescent="0.25">
      <c r="B880" s="16">
        <v>10287</v>
      </c>
      <c r="C880" s="17">
        <f t="shared" si="91"/>
        <v>38207</v>
      </c>
      <c r="D880" s="16" t="str">
        <f t="shared" si="92"/>
        <v>Vida Sport, Ltd</v>
      </c>
      <c r="E880" s="16" t="str">
        <f t="shared" si="93"/>
        <v>Gensve</v>
      </c>
      <c r="F880" s="16" t="str">
        <f t="shared" si="94"/>
        <v>Switzerland</v>
      </c>
      <c r="G880" s="16" t="str">
        <f t="shared" si="95"/>
        <v>Classic Cars</v>
      </c>
      <c r="H880" s="16" t="str">
        <f t="shared" si="96"/>
        <v>Shipped</v>
      </c>
      <c r="I880" s="18">
        <f t="shared" si="97"/>
        <v>1359.4</v>
      </c>
    </row>
    <row r="881" spans="2:9" x14ac:dyDescent="0.25">
      <c r="B881" s="16">
        <v>10301</v>
      </c>
      <c r="C881" s="17">
        <f t="shared" si="91"/>
        <v>37904</v>
      </c>
      <c r="D881" s="16" t="str">
        <f t="shared" si="92"/>
        <v>Norway Gifts By Mail, Co.</v>
      </c>
      <c r="E881" s="16" t="str">
        <f t="shared" si="93"/>
        <v>Oslo</v>
      </c>
      <c r="F881" s="16" t="str">
        <f t="shared" si="94"/>
        <v>Norway</v>
      </c>
      <c r="G881" s="16" t="str">
        <f t="shared" si="95"/>
        <v>Classic Cars</v>
      </c>
      <c r="H881" s="16" t="str">
        <f t="shared" si="96"/>
        <v>Shipped</v>
      </c>
      <c r="I881" s="18">
        <f t="shared" si="97"/>
        <v>1129.04</v>
      </c>
    </row>
    <row r="882" spans="2:9" x14ac:dyDescent="0.25">
      <c r="B882" s="16">
        <v>10311</v>
      </c>
      <c r="C882" s="17">
        <f t="shared" si="91"/>
        <v>38270</v>
      </c>
      <c r="D882" s="16" t="str">
        <f t="shared" si="92"/>
        <v>Euro Shopping Channel</v>
      </c>
      <c r="E882" s="16" t="str">
        <f t="shared" si="93"/>
        <v>Madrid</v>
      </c>
      <c r="F882" s="16" t="str">
        <f t="shared" si="94"/>
        <v>Spain</v>
      </c>
      <c r="G882" s="16" t="str">
        <f t="shared" si="95"/>
        <v>Classic Cars</v>
      </c>
      <c r="H882" s="16" t="str">
        <f t="shared" si="96"/>
        <v>Shipped</v>
      </c>
      <c r="I882" s="18">
        <f t="shared" si="97"/>
        <v>1674.7499999999998</v>
      </c>
    </row>
    <row r="883" spans="2:9" x14ac:dyDescent="0.25">
      <c r="B883" s="16">
        <v>10321</v>
      </c>
      <c r="C883" s="17">
        <f t="shared" si="91"/>
        <v>38302</v>
      </c>
      <c r="D883" s="16" t="str">
        <f t="shared" si="92"/>
        <v>FunGiftIdeas.com</v>
      </c>
      <c r="E883" s="16" t="str">
        <f t="shared" si="93"/>
        <v>New Bedford</v>
      </c>
      <c r="F883" s="16" t="str">
        <f t="shared" si="94"/>
        <v>USA</v>
      </c>
      <c r="G883" s="16" t="str">
        <f t="shared" si="95"/>
        <v>Classic Cars</v>
      </c>
      <c r="H883" s="16" t="str">
        <f t="shared" si="96"/>
        <v>Shipped</v>
      </c>
      <c r="I883" s="18">
        <f t="shared" si="97"/>
        <v>1229.51</v>
      </c>
    </row>
    <row r="884" spans="2:9" x14ac:dyDescent="0.25">
      <c r="B884" s="16">
        <v>10331</v>
      </c>
      <c r="C884" s="17">
        <f t="shared" si="91"/>
        <v>38302</v>
      </c>
      <c r="D884" s="16" t="str">
        <f t="shared" si="92"/>
        <v>Motor Mint Distributors Inc.</v>
      </c>
      <c r="E884" s="16" t="str">
        <f t="shared" si="93"/>
        <v>Philadelphia</v>
      </c>
      <c r="F884" s="16" t="str">
        <f t="shared" si="94"/>
        <v>USA</v>
      </c>
      <c r="G884" s="16" t="str">
        <f t="shared" si="95"/>
        <v>Classic Cars</v>
      </c>
      <c r="H884" s="16" t="str">
        <f t="shared" si="96"/>
        <v>Shipped</v>
      </c>
      <c r="I884" s="18">
        <f t="shared" si="97"/>
        <v>974.09999999999991</v>
      </c>
    </row>
    <row r="885" spans="2:9" x14ac:dyDescent="0.25">
      <c r="B885" s="16">
        <v>10343</v>
      </c>
      <c r="C885" s="17">
        <f t="shared" si="91"/>
        <v>38302</v>
      </c>
      <c r="D885" s="16" t="str">
        <f t="shared" si="92"/>
        <v>Reims Collectables</v>
      </c>
      <c r="E885" s="16" t="str">
        <f t="shared" si="93"/>
        <v>Reims</v>
      </c>
      <c r="F885" s="16" t="str">
        <f t="shared" si="94"/>
        <v>France</v>
      </c>
      <c r="G885" s="16" t="str">
        <f t="shared" si="95"/>
        <v>Classic Cars</v>
      </c>
      <c r="H885" s="16" t="str">
        <f t="shared" si="96"/>
        <v>Shipped</v>
      </c>
      <c r="I885" s="18">
        <f t="shared" si="97"/>
        <v>977.67000000000007</v>
      </c>
    </row>
    <row r="886" spans="2:9" x14ac:dyDescent="0.25">
      <c r="B886" s="16">
        <v>10366</v>
      </c>
      <c r="C886" s="17">
        <f t="shared" si="91"/>
        <v>38353</v>
      </c>
      <c r="D886" s="16" t="str">
        <f t="shared" si="92"/>
        <v>Royale Belge</v>
      </c>
      <c r="E886" s="16" t="str">
        <f t="shared" si="93"/>
        <v>Charleroi</v>
      </c>
      <c r="F886" s="16" t="str">
        <f t="shared" si="94"/>
        <v>Belgium</v>
      </c>
      <c r="G886" s="16" t="str">
        <f t="shared" si="95"/>
        <v>Classic Cars</v>
      </c>
      <c r="H886" s="16" t="str">
        <f t="shared" si="96"/>
        <v>Shipped</v>
      </c>
      <c r="I886" s="18">
        <f t="shared" si="97"/>
        <v>3400</v>
      </c>
    </row>
    <row r="887" spans="2:9" x14ac:dyDescent="0.25">
      <c r="B887" s="16">
        <v>10379</v>
      </c>
      <c r="C887" s="17">
        <f t="shared" si="91"/>
        <v>38385</v>
      </c>
      <c r="D887" s="16" t="str">
        <f t="shared" si="92"/>
        <v>Euro Shopping Channel</v>
      </c>
      <c r="E887" s="16" t="str">
        <f t="shared" si="93"/>
        <v>Madrid</v>
      </c>
      <c r="F887" s="16" t="str">
        <f t="shared" si="94"/>
        <v>Spain</v>
      </c>
      <c r="G887" s="16" t="str">
        <f t="shared" si="95"/>
        <v>Vintage Cars</v>
      </c>
      <c r="H887" s="16" t="str">
        <f t="shared" si="96"/>
        <v>Shipped</v>
      </c>
      <c r="I887" s="18">
        <f t="shared" si="97"/>
        <v>1331.1</v>
      </c>
    </row>
    <row r="888" spans="2:9" x14ac:dyDescent="0.25">
      <c r="B888" s="16">
        <v>10407</v>
      </c>
      <c r="C888" s="17">
        <f t="shared" si="91"/>
        <v>38446</v>
      </c>
      <c r="D888" s="16" t="str">
        <f t="shared" si="92"/>
        <v>The Sharp Gifts Warehouse</v>
      </c>
      <c r="E888" s="16" t="str">
        <f t="shared" si="93"/>
        <v>San Jose</v>
      </c>
      <c r="F888" s="16" t="str">
        <f t="shared" si="94"/>
        <v>USA</v>
      </c>
      <c r="G888" s="16" t="str">
        <f t="shared" si="95"/>
        <v>Vintage Cars</v>
      </c>
      <c r="H888" s="16" t="str">
        <f t="shared" si="96"/>
        <v>On Hold</v>
      </c>
      <c r="I888" s="18">
        <f t="shared" si="97"/>
        <v>541.14</v>
      </c>
    </row>
    <row r="889" spans="2:9" x14ac:dyDescent="0.25">
      <c r="B889" s="16">
        <v>10419</v>
      </c>
      <c r="C889" s="17">
        <f t="shared" si="91"/>
        <v>38477</v>
      </c>
      <c r="D889" s="16" t="str">
        <f t="shared" si="92"/>
        <v>Salzburg Collectables</v>
      </c>
      <c r="E889" s="16" t="str">
        <f t="shared" si="93"/>
        <v>Salzburg</v>
      </c>
      <c r="F889" s="16" t="str">
        <f t="shared" si="94"/>
        <v>Austria</v>
      </c>
      <c r="G889" s="16" t="str">
        <f t="shared" si="95"/>
        <v>Classic Cars</v>
      </c>
      <c r="H889" s="16" t="str">
        <f t="shared" si="96"/>
        <v>Shipped</v>
      </c>
      <c r="I889" s="18">
        <f t="shared" si="97"/>
        <v>640.05000000000007</v>
      </c>
    </row>
    <row r="890" spans="2:9" x14ac:dyDescent="0.25">
      <c r="B890" s="16">
        <v>10103</v>
      </c>
      <c r="C890" s="17">
        <f t="shared" si="91"/>
        <v>37622</v>
      </c>
      <c r="D890" s="16" t="str">
        <f t="shared" si="92"/>
        <v>Baane Mini Imports</v>
      </c>
      <c r="E890" s="16" t="str">
        <f t="shared" si="93"/>
        <v>Stavern</v>
      </c>
      <c r="F890" s="16" t="str">
        <f t="shared" si="94"/>
        <v>Norway</v>
      </c>
      <c r="G890" s="16" t="str">
        <f t="shared" si="95"/>
        <v>Trucks and Buses</v>
      </c>
      <c r="H890" s="16" t="str">
        <f t="shared" si="96"/>
        <v>Shipped</v>
      </c>
      <c r="I890" s="18">
        <f t="shared" si="97"/>
        <v>1189.98</v>
      </c>
    </row>
    <row r="891" spans="2:9" x14ac:dyDescent="0.25">
      <c r="B891" s="16">
        <v>10112</v>
      </c>
      <c r="C891" s="17">
        <f t="shared" si="91"/>
        <v>37681</v>
      </c>
      <c r="D891" s="16" t="str">
        <f t="shared" si="92"/>
        <v>Volvo Model Replicas, Co</v>
      </c>
      <c r="E891" s="16" t="str">
        <f t="shared" si="93"/>
        <v>Lule</v>
      </c>
      <c r="F891" s="16" t="str">
        <f t="shared" si="94"/>
        <v>Sweden</v>
      </c>
      <c r="G891" s="16" t="str">
        <f t="shared" si="95"/>
        <v>Vintage Cars</v>
      </c>
      <c r="H891" s="16" t="str">
        <f t="shared" si="96"/>
        <v>Shipped</v>
      </c>
      <c r="I891" s="18">
        <f t="shared" si="97"/>
        <v>2300</v>
      </c>
    </row>
    <row r="892" spans="2:9" x14ac:dyDescent="0.25">
      <c r="B892" s="16">
        <v>10126</v>
      </c>
      <c r="C892" s="17">
        <f t="shared" si="91"/>
        <v>37742</v>
      </c>
      <c r="D892" s="16" t="str">
        <f t="shared" si="92"/>
        <v>Corrida Auto Replicas, Ltd</v>
      </c>
      <c r="E892" s="16" t="str">
        <f t="shared" si="93"/>
        <v>Madrid</v>
      </c>
      <c r="F892" s="16" t="str">
        <f t="shared" si="94"/>
        <v>Spain</v>
      </c>
      <c r="G892" s="16" t="str">
        <f t="shared" si="95"/>
        <v>Trucks and Buses</v>
      </c>
      <c r="H892" s="16" t="str">
        <f t="shared" si="96"/>
        <v>Shipped</v>
      </c>
      <c r="I892" s="18">
        <f t="shared" si="97"/>
        <v>1630.2</v>
      </c>
    </row>
    <row r="893" spans="2:9" x14ac:dyDescent="0.25">
      <c r="B893" s="16">
        <v>10139</v>
      </c>
      <c r="C893" s="17">
        <f t="shared" si="91"/>
        <v>37819</v>
      </c>
      <c r="D893" s="16" t="str">
        <f t="shared" si="92"/>
        <v>Souveniers And Things Co.</v>
      </c>
      <c r="E893" s="16" t="str">
        <f t="shared" si="93"/>
        <v>Chatswood</v>
      </c>
      <c r="F893" s="16" t="str">
        <f t="shared" si="94"/>
        <v>Australia</v>
      </c>
      <c r="G893" s="16" t="str">
        <f t="shared" si="95"/>
        <v>Vintage Cars</v>
      </c>
      <c r="H893" s="16" t="str">
        <f t="shared" si="96"/>
        <v>Shipped</v>
      </c>
      <c r="I893" s="18">
        <f t="shared" si="97"/>
        <v>2900</v>
      </c>
    </row>
    <row r="894" spans="2:9" x14ac:dyDescent="0.25">
      <c r="B894" s="16">
        <v>10150</v>
      </c>
      <c r="C894" s="17">
        <f t="shared" si="91"/>
        <v>37873</v>
      </c>
      <c r="D894" s="16" t="str">
        <f t="shared" si="92"/>
        <v>Dragon Souveniers, Ltd.</v>
      </c>
      <c r="E894" s="16" t="str">
        <f t="shared" si="93"/>
        <v>Singapore</v>
      </c>
      <c r="F894" s="16" t="str">
        <f t="shared" si="94"/>
        <v>Singapore</v>
      </c>
      <c r="G894" s="16" t="str">
        <f t="shared" si="95"/>
        <v>Vintage Cars</v>
      </c>
      <c r="H894" s="16" t="str">
        <f t="shared" si="96"/>
        <v>Shipped</v>
      </c>
      <c r="I894" s="18">
        <f t="shared" si="97"/>
        <v>1282.8</v>
      </c>
    </row>
    <row r="895" spans="2:9" x14ac:dyDescent="0.25">
      <c r="B895" s="16">
        <v>10163</v>
      </c>
      <c r="C895" s="17">
        <f t="shared" si="91"/>
        <v>37904</v>
      </c>
      <c r="D895" s="16" t="str">
        <f t="shared" si="92"/>
        <v>Classic Legends Inc.</v>
      </c>
      <c r="E895" s="16" t="str">
        <f t="shared" si="93"/>
        <v>NYC</v>
      </c>
      <c r="F895" s="16" t="str">
        <f t="shared" si="94"/>
        <v>USA</v>
      </c>
      <c r="G895" s="16" t="str">
        <f t="shared" si="95"/>
        <v>Classic Cars</v>
      </c>
      <c r="H895" s="16" t="str">
        <f t="shared" si="96"/>
        <v>Shipped</v>
      </c>
      <c r="I895" s="18">
        <f t="shared" si="97"/>
        <v>2100</v>
      </c>
    </row>
    <row r="896" spans="2:9" x14ac:dyDescent="0.25">
      <c r="B896" s="16">
        <v>10174</v>
      </c>
      <c r="C896" s="17">
        <f t="shared" si="91"/>
        <v>37936</v>
      </c>
      <c r="D896" s="16" t="str">
        <f t="shared" si="92"/>
        <v>Australian Gift Network, Co</v>
      </c>
      <c r="E896" s="16" t="str">
        <f t="shared" si="93"/>
        <v>South Brisbane</v>
      </c>
      <c r="F896" s="16" t="str">
        <f t="shared" si="94"/>
        <v>Australia</v>
      </c>
      <c r="G896" s="16" t="str">
        <f t="shared" si="95"/>
        <v>Vintage Cars</v>
      </c>
      <c r="H896" s="16" t="str">
        <f t="shared" si="96"/>
        <v>Shipped</v>
      </c>
      <c r="I896" s="18">
        <f t="shared" si="97"/>
        <v>2194.2200000000003</v>
      </c>
    </row>
    <row r="897" spans="2:9" x14ac:dyDescent="0.25">
      <c r="B897" s="16">
        <v>10183</v>
      </c>
      <c r="C897" s="17">
        <f t="shared" si="91"/>
        <v>37936</v>
      </c>
      <c r="D897" s="16" t="str">
        <f t="shared" si="92"/>
        <v>Classic Gift Ideas, Inc</v>
      </c>
      <c r="E897" s="16" t="str">
        <f t="shared" si="93"/>
        <v>Philadelphia</v>
      </c>
      <c r="F897" s="16" t="str">
        <f t="shared" si="94"/>
        <v>USA</v>
      </c>
      <c r="G897" s="16" t="str">
        <f t="shared" si="95"/>
        <v>Vintage Cars</v>
      </c>
      <c r="H897" s="16" t="str">
        <f t="shared" si="96"/>
        <v>Shipped</v>
      </c>
      <c r="I897" s="18">
        <f t="shared" si="97"/>
        <v>1972</v>
      </c>
    </row>
    <row r="898" spans="2:9" x14ac:dyDescent="0.25">
      <c r="B898" s="16">
        <v>10193</v>
      </c>
      <c r="C898" s="17">
        <f t="shared" si="91"/>
        <v>37936</v>
      </c>
      <c r="D898" s="16" t="str">
        <f t="shared" si="92"/>
        <v>Australian Collectables, Ltd</v>
      </c>
      <c r="E898" s="16" t="str">
        <f t="shared" si="93"/>
        <v>Glen Waverly</v>
      </c>
      <c r="F898" s="16" t="str">
        <f t="shared" si="94"/>
        <v>Australia</v>
      </c>
      <c r="G898" s="16" t="str">
        <f t="shared" si="95"/>
        <v>Vintage Cars</v>
      </c>
      <c r="H898" s="16" t="str">
        <f t="shared" si="96"/>
        <v>Shipped</v>
      </c>
      <c r="I898" s="18">
        <f t="shared" si="97"/>
        <v>759.46</v>
      </c>
    </row>
    <row r="899" spans="2:9" x14ac:dyDescent="0.25">
      <c r="B899" s="16">
        <v>10206</v>
      </c>
      <c r="C899" s="17">
        <f t="shared" si="91"/>
        <v>37957</v>
      </c>
      <c r="D899" s="16" t="str">
        <f t="shared" si="92"/>
        <v>Canadian Gift Exchange Network</v>
      </c>
      <c r="E899" s="16" t="str">
        <f t="shared" si="93"/>
        <v>Vancouver</v>
      </c>
      <c r="F899" s="16" t="str">
        <f t="shared" si="94"/>
        <v>Canada</v>
      </c>
      <c r="G899" s="16" t="str">
        <f t="shared" si="95"/>
        <v>Vintage Cars</v>
      </c>
      <c r="H899" s="16" t="str">
        <f t="shared" si="96"/>
        <v>Shipped</v>
      </c>
      <c r="I899" s="18">
        <f t="shared" si="97"/>
        <v>1119.93</v>
      </c>
    </row>
    <row r="900" spans="2:9" x14ac:dyDescent="0.25">
      <c r="B900" s="16">
        <v>10215</v>
      </c>
      <c r="C900" s="17">
        <f t="shared" si="91"/>
        <v>37993</v>
      </c>
      <c r="D900" s="16" t="str">
        <f t="shared" si="92"/>
        <v>West Coast Collectables Co.</v>
      </c>
      <c r="E900" s="16" t="str">
        <f t="shared" si="93"/>
        <v>Burbank</v>
      </c>
      <c r="F900" s="16" t="str">
        <f t="shared" si="94"/>
        <v>USA</v>
      </c>
      <c r="G900" s="16" t="str">
        <f t="shared" si="95"/>
        <v>Vintage Cars</v>
      </c>
      <c r="H900" s="16" t="str">
        <f t="shared" si="96"/>
        <v>Shipped</v>
      </c>
      <c r="I900" s="18">
        <f t="shared" si="97"/>
        <v>1423.2900000000002</v>
      </c>
    </row>
    <row r="901" spans="2:9" x14ac:dyDescent="0.25">
      <c r="B901" s="16">
        <v>10228</v>
      </c>
      <c r="C901" s="17">
        <f t="shared" si="91"/>
        <v>38049</v>
      </c>
      <c r="D901" s="16" t="str">
        <f t="shared" si="92"/>
        <v>Cambridge Collectables Co.</v>
      </c>
      <c r="E901" s="16" t="str">
        <f t="shared" si="93"/>
        <v>Cambridge</v>
      </c>
      <c r="F901" s="16" t="str">
        <f t="shared" si="94"/>
        <v>USA</v>
      </c>
      <c r="G901" s="16" t="str">
        <f t="shared" si="95"/>
        <v>Vintage Cars</v>
      </c>
      <c r="H901" s="16" t="str">
        <f t="shared" si="96"/>
        <v>Shipped</v>
      </c>
      <c r="I901" s="18">
        <f t="shared" si="97"/>
        <v>2400</v>
      </c>
    </row>
    <row r="902" spans="2:9" x14ac:dyDescent="0.25">
      <c r="B902" s="16">
        <v>10244</v>
      </c>
      <c r="C902" s="17">
        <f t="shared" si="91"/>
        <v>38081</v>
      </c>
      <c r="D902" s="16" t="str">
        <f t="shared" si="92"/>
        <v>Euro Shopping Channel</v>
      </c>
      <c r="E902" s="16" t="str">
        <f t="shared" si="93"/>
        <v>Madrid</v>
      </c>
      <c r="F902" s="16" t="str">
        <f t="shared" si="94"/>
        <v>Spain</v>
      </c>
      <c r="G902" s="16" t="str">
        <f t="shared" si="95"/>
        <v>Vintage Cars</v>
      </c>
      <c r="H902" s="16" t="str">
        <f t="shared" si="96"/>
        <v>Shipped</v>
      </c>
      <c r="I902" s="18">
        <f t="shared" si="97"/>
        <v>1164.4000000000001</v>
      </c>
    </row>
    <row r="903" spans="2:9" x14ac:dyDescent="0.25">
      <c r="B903" s="16">
        <v>10257</v>
      </c>
      <c r="C903" s="17">
        <f t="shared" si="91"/>
        <v>38144</v>
      </c>
      <c r="D903" s="16" t="str">
        <f t="shared" si="92"/>
        <v>The Sharp Gifts Warehouse</v>
      </c>
      <c r="E903" s="16" t="str">
        <f t="shared" si="93"/>
        <v>San Jose</v>
      </c>
      <c r="F903" s="16" t="str">
        <f t="shared" si="94"/>
        <v>USA</v>
      </c>
      <c r="G903" s="16" t="str">
        <f t="shared" si="95"/>
        <v>Vintage Cars</v>
      </c>
      <c r="H903" s="16" t="str">
        <f t="shared" si="96"/>
        <v>Shipped</v>
      </c>
      <c r="I903" s="18">
        <f t="shared" si="97"/>
        <v>2321.54</v>
      </c>
    </row>
    <row r="904" spans="2:9" x14ac:dyDescent="0.25">
      <c r="B904" s="16">
        <v>10270</v>
      </c>
      <c r="C904" s="17">
        <f t="shared" si="91"/>
        <v>38175</v>
      </c>
      <c r="D904" s="16" t="str">
        <f t="shared" si="92"/>
        <v>Souveniers And Things Co.</v>
      </c>
      <c r="E904" s="16" t="str">
        <f t="shared" si="93"/>
        <v>Chatswood</v>
      </c>
      <c r="F904" s="16" t="str">
        <f t="shared" si="94"/>
        <v>Australia</v>
      </c>
      <c r="G904" s="16" t="str">
        <f t="shared" si="95"/>
        <v>Trucks and Buses</v>
      </c>
      <c r="H904" s="16" t="str">
        <f t="shared" si="96"/>
        <v>Shipped</v>
      </c>
      <c r="I904" s="18">
        <f t="shared" si="97"/>
        <v>1330.3500000000001</v>
      </c>
    </row>
    <row r="905" spans="2:9" x14ac:dyDescent="0.25">
      <c r="B905" s="16">
        <v>10280</v>
      </c>
      <c r="C905" s="17">
        <f t="shared" ref="C905:C968" si="98">VLOOKUP(B905,SaleData,6,0)</f>
        <v>38207</v>
      </c>
      <c r="D905" s="16" t="str">
        <f t="shared" ref="D905:D968" si="99">VLOOKUP(B905,SaleData,14,0)</f>
        <v>Amica Models &amp; Co.</v>
      </c>
      <c r="E905" s="16" t="str">
        <f t="shared" ref="E905:E968" si="100">VLOOKUP(B905,SaleData,17,0)</f>
        <v>Torino</v>
      </c>
      <c r="F905" s="16" t="str">
        <f t="shared" ref="F905:F968" si="101">VLOOKUP(B905,SaleData,19,0)</f>
        <v>Italy</v>
      </c>
      <c r="G905" s="16" t="str">
        <f t="shared" ref="G905:G968" si="102">VLOOKUP(B905,SaleData,11,0)</f>
        <v>Vintage Cars</v>
      </c>
      <c r="H905" s="16" t="str">
        <f t="shared" ref="H905:H968" si="103">VLOOKUP(B905,SaleData,7,0)</f>
        <v>Shipped</v>
      </c>
      <c r="I905" s="18">
        <f t="shared" ref="I905:I968" si="104">VLOOKUP(B905,SaleData,5,0)</f>
        <v>577.6</v>
      </c>
    </row>
    <row r="906" spans="2:9" x14ac:dyDescent="0.25">
      <c r="B906" s="16">
        <v>10291</v>
      </c>
      <c r="C906" s="17">
        <f t="shared" si="98"/>
        <v>38239</v>
      </c>
      <c r="D906" s="16" t="str">
        <f t="shared" si="99"/>
        <v>Scandinavian Gift Ideas</v>
      </c>
      <c r="E906" s="16" t="str">
        <f t="shared" si="100"/>
        <v>Boras</v>
      </c>
      <c r="F906" s="16" t="str">
        <f t="shared" si="101"/>
        <v>Sweden</v>
      </c>
      <c r="G906" s="16" t="str">
        <f t="shared" si="102"/>
        <v>Trucks and Buses</v>
      </c>
      <c r="H906" s="16" t="str">
        <f t="shared" si="103"/>
        <v>Shipped</v>
      </c>
      <c r="I906" s="18">
        <f t="shared" si="104"/>
        <v>1500.98</v>
      </c>
    </row>
    <row r="907" spans="2:9" x14ac:dyDescent="0.25">
      <c r="B907" s="16">
        <v>10304</v>
      </c>
      <c r="C907" s="17">
        <f t="shared" si="98"/>
        <v>38270</v>
      </c>
      <c r="D907" s="16" t="str">
        <f t="shared" si="99"/>
        <v>Auto Assoc. &amp; Cie.</v>
      </c>
      <c r="E907" s="16" t="str">
        <f t="shared" si="100"/>
        <v>Versailles</v>
      </c>
      <c r="F907" s="16" t="str">
        <f t="shared" si="101"/>
        <v>France</v>
      </c>
      <c r="G907" s="16" t="str">
        <f t="shared" si="102"/>
        <v>Vintage Cars</v>
      </c>
      <c r="H907" s="16" t="str">
        <f t="shared" si="103"/>
        <v>Shipped</v>
      </c>
      <c r="I907" s="18">
        <f t="shared" si="104"/>
        <v>694.6</v>
      </c>
    </row>
    <row r="908" spans="2:9" x14ac:dyDescent="0.25">
      <c r="B908" s="16">
        <v>10312</v>
      </c>
      <c r="C908" s="17">
        <f t="shared" si="98"/>
        <v>38270</v>
      </c>
      <c r="D908" s="16" t="str">
        <f t="shared" si="99"/>
        <v>Mini Gifts Distributors Ltd.</v>
      </c>
      <c r="E908" s="16" t="str">
        <f t="shared" si="100"/>
        <v>San Rafael</v>
      </c>
      <c r="F908" s="16" t="str">
        <f t="shared" si="101"/>
        <v>USA</v>
      </c>
      <c r="G908" s="16" t="str">
        <f t="shared" si="102"/>
        <v>Vintage Cars</v>
      </c>
      <c r="H908" s="16" t="str">
        <f t="shared" si="103"/>
        <v>Shipped</v>
      </c>
      <c r="I908" s="18">
        <f t="shared" si="104"/>
        <v>865.49</v>
      </c>
    </row>
    <row r="909" spans="2:9" x14ac:dyDescent="0.25">
      <c r="B909" s="16">
        <v>10322</v>
      </c>
      <c r="C909" s="17">
        <f t="shared" si="98"/>
        <v>38302</v>
      </c>
      <c r="D909" s="16" t="str">
        <f t="shared" si="99"/>
        <v>Online Diecast Creations Co.</v>
      </c>
      <c r="E909" s="16" t="str">
        <f t="shared" si="100"/>
        <v>Nashua</v>
      </c>
      <c r="F909" s="16" t="str">
        <f t="shared" si="101"/>
        <v>USA</v>
      </c>
      <c r="G909" s="16" t="str">
        <f t="shared" si="102"/>
        <v>Vintage Cars</v>
      </c>
      <c r="H909" s="16" t="str">
        <f t="shared" si="103"/>
        <v>Shipped</v>
      </c>
      <c r="I909" s="18">
        <f t="shared" si="104"/>
        <v>1224.67</v>
      </c>
    </row>
    <row r="910" spans="2:9" x14ac:dyDescent="0.25">
      <c r="B910" s="16">
        <v>10333</v>
      </c>
      <c r="C910" s="17">
        <f t="shared" si="98"/>
        <v>38302</v>
      </c>
      <c r="D910" s="16" t="str">
        <f t="shared" si="99"/>
        <v>Mini Wheels Co.</v>
      </c>
      <c r="E910" s="16" t="str">
        <f t="shared" si="100"/>
        <v>San Francisco</v>
      </c>
      <c r="F910" s="16" t="str">
        <f t="shared" si="101"/>
        <v>USA</v>
      </c>
      <c r="G910" s="16" t="str">
        <f t="shared" si="102"/>
        <v>Trucks and Buses</v>
      </c>
      <c r="H910" s="16" t="str">
        <f t="shared" si="103"/>
        <v>Shipped</v>
      </c>
      <c r="I910" s="18">
        <f t="shared" si="104"/>
        <v>1167.25</v>
      </c>
    </row>
    <row r="911" spans="2:9" x14ac:dyDescent="0.25">
      <c r="B911" s="16">
        <v>10347</v>
      </c>
      <c r="C911" s="17">
        <f t="shared" si="98"/>
        <v>38302</v>
      </c>
      <c r="D911" s="16" t="str">
        <f t="shared" si="99"/>
        <v>Australian Collectors, Co.</v>
      </c>
      <c r="E911" s="16" t="str">
        <f t="shared" si="100"/>
        <v>Melbourne</v>
      </c>
      <c r="F911" s="16" t="str">
        <f t="shared" si="101"/>
        <v>Australia</v>
      </c>
      <c r="G911" s="16" t="str">
        <f t="shared" si="102"/>
        <v>Vintage Cars</v>
      </c>
      <c r="H911" s="16" t="str">
        <f t="shared" si="103"/>
        <v>Shipped</v>
      </c>
      <c r="I911" s="18">
        <f t="shared" si="104"/>
        <v>1237.95</v>
      </c>
    </row>
    <row r="912" spans="2:9" x14ac:dyDescent="0.25">
      <c r="B912" s="16">
        <v>10357</v>
      </c>
      <c r="C912" s="17">
        <f t="shared" si="98"/>
        <v>38333</v>
      </c>
      <c r="D912" s="16" t="str">
        <f t="shared" si="99"/>
        <v>Mini Gifts Distributors Ltd.</v>
      </c>
      <c r="E912" s="16" t="str">
        <f t="shared" si="100"/>
        <v>San Rafael</v>
      </c>
      <c r="F912" s="16" t="str">
        <f t="shared" si="101"/>
        <v>USA</v>
      </c>
      <c r="G912" s="16" t="str">
        <f t="shared" si="102"/>
        <v>Vintage Cars</v>
      </c>
      <c r="H912" s="16" t="str">
        <f t="shared" si="103"/>
        <v>Shipped</v>
      </c>
      <c r="I912" s="18">
        <f t="shared" si="104"/>
        <v>2500</v>
      </c>
    </row>
    <row r="913" spans="2:9" x14ac:dyDescent="0.25">
      <c r="B913" s="16">
        <v>10369</v>
      </c>
      <c r="C913" s="17">
        <f t="shared" si="98"/>
        <v>38353</v>
      </c>
      <c r="D913" s="16" t="str">
        <f t="shared" si="99"/>
        <v>Collectables For Less Inc.</v>
      </c>
      <c r="E913" s="16" t="str">
        <f t="shared" si="100"/>
        <v>Brickhaven</v>
      </c>
      <c r="F913" s="16" t="str">
        <f t="shared" si="101"/>
        <v>USA</v>
      </c>
      <c r="G913" s="16" t="str">
        <f t="shared" si="102"/>
        <v>Vintage Cars</v>
      </c>
      <c r="H913" s="16" t="str">
        <f t="shared" si="103"/>
        <v>Shipped</v>
      </c>
      <c r="I913" s="18">
        <f t="shared" si="104"/>
        <v>1237.8800000000001</v>
      </c>
    </row>
    <row r="914" spans="2:9" x14ac:dyDescent="0.25">
      <c r="B914" s="16">
        <v>10381</v>
      </c>
      <c r="C914" s="17">
        <f t="shared" si="98"/>
        <v>38385</v>
      </c>
      <c r="D914" s="16" t="str">
        <f t="shared" si="99"/>
        <v>Corporate Gift Ideas Co.</v>
      </c>
      <c r="E914" s="16" t="str">
        <f t="shared" si="100"/>
        <v>San Francisco</v>
      </c>
      <c r="F914" s="16" t="str">
        <f t="shared" si="101"/>
        <v>USA</v>
      </c>
      <c r="G914" s="16" t="str">
        <f t="shared" si="102"/>
        <v>Vintage Cars</v>
      </c>
      <c r="H914" s="16" t="str">
        <f t="shared" si="103"/>
        <v>Shipped</v>
      </c>
      <c r="I914" s="18">
        <f t="shared" si="104"/>
        <v>1320.75</v>
      </c>
    </row>
    <row r="915" spans="2:9" x14ac:dyDescent="0.25">
      <c r="B915" s="16">
        <v>10391</v>
      </c>
      <c r="C915" s="17">
        <f t="shared" si="98"/>
        <v>38414</v>
      </c>
      <c r="D915" s="16" t="str">
        <f t="shared" si="99"/>
        <v>Anna's Decorations, Ltd</v>
      </c>
      <c r="E915" s="16" t="str">
        <f t="shared" si="100"/>
        <v>North Sydney</v>
      </c>
      <c r="F915" s="16" t="str">
        <f t="shared" si="101"/>
        <v>Australia</v>
      </c>
      <c r="G915" s="16" t="str">
        <f t="shared" si="102"/>
        <v>Vintage Cars</v>
      </c>
      <c r="H915" s="16" t="str">
        <f t="shared" si="103"/>
        <v>Shipped</v>
      </c>
      <c r="I915" s="18">
        <f t="shared" si="104"/>
        <v>1448</v>
      </c>
    </row>
    <row r="916" spans="2:9" x14ac:dyDescent="0.25">
      <c r="B916" s="16">
        <v>10423</v>
      </c>
      <c r="C916" s="17">
        <f t="shared" si="98"/>
        <v>38477</v>
      </c>
      <c r="D916" s="16" t="str">
        <f t="shared" si="99"/>
        <v>Petit Auto</v>
      </c>
      <c r="E916" s="16" t="str">
        <f t="shared" si="100"/>
        <v>Bruxelles</v>
      </c>
      <c r="F916" s="16" t="str">
        <f t="shared" si="101"/>
        <v>Belgium</v>
      </c>
      <c r="G916" s="16" t="str">
        <f t="shared" si="102"/>
        <v>Vintage Cars</v>
      </c>
      <c r="H916" s="16" t="str">
        <f t="shared" si="103"/>
        <v>In Process</v>
      </c>
      <c r="I916" s="18">
        <f t="shared" si="104"/>
        <v>881.4</v>
      </c>
    </row>
    <row r="917" spans="2:9" x14ac:dyDescent="0.25">
      <c r="B917" s="16">
        <v>10103</v>
      </c>
      <c r="C917" s="17">
        <f t="shared" si="98"/>
        <v>37622</v>
      </c>
      <c r="D917" s="16" t="str">
        <f t="shared" si="99"/>
        <v>Baane Mini Imports</v>
      </c>
      <c r="E917" s="16" t="str">
        <f t="shared" si="100"/>
        <v>Stavern</v>
      </c>
      <c r="F917" s="16" t="str">
        <f t="shared" si="101"/>
        <v>Norway</v>
      </c>
      <c r="G917" s="16" t="str">
        <f t="shared" si="102"/>
        <v>Trucks and Buses</v>
      </c>
      <c r="H917" s="16" t="str">
        <f t="shared" si="103"/>
        <v>Shipped</v>
      </c>
      <c r="I917" s="18">
        <f t="shared" si="104"/>
        <v>1189.98</v>
      </c>
    </row>
    <row r="918" spans="2:9" x14ac:dyDescent="0.25">
      <c r="B918" s="16">
        <v>10111</v>
      </c>
      <c r="C918" s="17">
        <f t="shared" si="98"/>
        <v>37681</v>
      </c>
      <c r="D918" s="16" t="str">
        <f t="shared" si="99"/>
        <v>Mini Wheels Co.</v>
      </c>
      <c r="E918" s="16" t="str">
        <f t="shared" si="100"/>
        <v>San Francisco</v>
      </c>
      <c r="F918" s="16" t="str">
        <f t="shared" si="101"/>
        <v>USA</v>
      </c>
      <c r="G918" s="16" t="str">
        <f t="shared" si="102"/>
        <v>Vintage Cars</v>
      </c>
      <c r="H918" s="16" t="str">
        <f t="shared" si="103"/>
        <v>Shipped</v>
      </c>
      <c r="I918" s="18">
        <f t="shared" si="104"/>
        <v>1801.24</v>
      </c>
    </row>
    <row r="919" spans="2:9" x14ac:dyDescent="0.25">
      <c r="B919" s="16">
        <v>10126</v>
      </c>
      <c r="C919" s="17">
        <f t="shared" si="98"/>
        <v>37742</v>
      </c>
      <c r="D919" s="16" t="str">
        <f t="shared" si="99"/>
        <v>Corrida Auto Replicas, Ltd</v>
      </c>
      <c r="E919" s="16" t="str">
        <f t="shared" si="100"/>
        <v>Madrid</v>
      </c>
      <c r="F919" s="16" t="str">
        <f t="shared" si="101"/>
        <v>Spain</v>
      </c>
      <c r="G919" s="16" t="str">
        <f t="shared" si="102"/>
        <v>Trucks and Buses</v>
      </c>
      <c r="H919" s="16" t="str">
        <f t="shared" si="103"/>
        <v>Shipped</v>
      </c>
      <c r="I919" s="18">
        <f t="shared" si="104"/>
        <v>1630.2</v>
      </c>
    </row>
    <row r="920" spans="2:9" x14ac:dyDescent="0.25">
      <c r="B920" s="16">
        <v>10139</v>
      </c>
      <c r="C920" s="17">
        <f t="shared" si="98"/>
        <v>37819</v>
      </c>
      <c r="D920" s="16" t="str">
        <f t="shared" si="99"/>
        <v>Souveniers And Things Co.</v>
      </c>
      <c r="E920" s="16" t="str">
        <f t="shared" si="100"/>
        <v>Chatswood</v>
      </c>
      <c r="F920" s="16" t="str">
        <f t="shared" si="101"/>
        <v>Australia</v>
      </c>
      <c r="G920" s="16" t="str">
        <f t="shared" si="102"/>
        <v>Vintage Cars</v>
      </c>
      <c r="H920" s="16" t="str">
        <f t="shared" si="103"/>
        <v>Shipped</v>
      </c>
      <c r="I920" s="18">
        <f t="shared" si="104"/>
        <v>2900</v>
      </c>
    </row>
    <row r="921" spans="2:9" x14ac:dyDescent="0.25">
      <c r="B921" s="16">
        <v>10150</v>
      </c>
      <c r="C921" s="17">
        <f t="shared" si="98"/>
        <v>37873</v>
      </c>
      <c r="D921" s="16" t="str">
        <f t="shared" si="99"/>
        <v>Dragon Souveniers, Ltd.</v>
      </c>
      <c r="E921" s="16" t="str">
        <f t="shared" si="100"/>
        <v>Singapore</v>
      </c>
      <c r="F921" s="16" t="str">
        <f t="shared" si="101"/>
        <v>Singapore</v>
      </c>
      <c r="G921" s="16" t="str">
        <f t="shared" si="102"/>
        <v>Vintage Cars</v>
      </c>
      <c r="H921" s="16" t="str">
        <f t="shared" si="103"/>
        <v>Shipped</v>
      </c>
      <c r="I921" s="18">
        <f t="shared" si="104"/>
        <v>1282.8</v>
      </c>
    </row>
    <row r="922" spans="2:9" x14ac:dyDescent="0.25">
      <c r="B922" s="16">
        <v>10163</v>
      </c>
      <c r="C922" s="17">
        <f t="shared" si="98"/>
        <v>37904</v>
      </c>
      <c r="D922" s="16" t="str">
        <f t="shared" si="99"/>
        <v>Classic Legends Inc.</v>
      </c>
      <c r="E922" s="16" t="str">
        <f t="shared" si="100"/>
        <v>NYC</v>
      </c>
      <c r="F922" s="16" t="str">
        <f t="shared" si="101"/>
        <v>USA</v>
      </c>
      <c r="G922" s="16" t="str">
        <f t="shared" si="102"/>
        <v>Classic Cars</v>
      </c>
      <c r="H922" s="16" t="str">
        <f t="shared" si="103"/>
        <v>Shipped</v>
      </c>
      <c r="I922" s="18">
        <f t="shared" si="104"/>
        <v>2100</v>
      </c>
    </row>
    <row r="923" spans="2:9" x14ac:dyDescent="0.25">
      <c r="B923" s="16">
        <v>10173</v>
      </c>
      <c r="C923" s="17">
        <f t="shared" si="98"/>
        <v>37936</v>
      </c>
      <c r="D923" s="16" t="str">
        <f t="shared" si="99"/>
        <v>Rovelli Gifts</v>
      </c>
      <c r="E923" s="16" t="str">
        <f t="shared" si="100"/>
        <v>Bergamo</v>
      </c>
      <c r="F923" s="16" t="str">
        <f t="shared" si="101"/>
        <v>Italy</v>
      </c>
      <c r="G923" s="16" t="str">
        <f t="shared" si="102"/>
        <v>Vintage Cars</v>
      </c>
      <c r="H923" s="16" t="str">
        <f t="shared" si="103"/>
        <v>Shipped</v>
      </c>
      <c r="I923" s="18">
        <f t="shared" si="104"/>
        <v>977.43000000000006</v>
      </c>
    </row>
    <row r="924" spans="2:9" x14ac:dyDescent="0.25">
      <c r="B924" s="16">
        <v>10183</v>
      </c>
      <c r="C924" s="17">
        <f t="shared" si="98"/>
        <v>37936</v>
      </c>
      <c r="D924" s="16" t="str">
        <f t="shared" si="99"/>
        <v>Classic Gift Ideas, Inc</v>
      </c>
      <c r="E924" s="16" t="str">
        <f t="shared" si="100"/>
        <v>Philadelphia</v>
      </c>
      <c r="F924" s="16" t="str">
        <f t="shared" si="101"/>
        <v>USA</v>
      </c>
      <c r="G924" s="16" t="str">
        <f t="shared" si="102"/>
        <v>Vintage Cars</v>
      </c>
      <c r="H924" s="16" t="str">
        <f t="shared" si="103"/>
        <v>Shipped</v>
      </c>
      <c r="I924" s="18">
        <f t="shared" si="104"/>
        <v>1972</v>
      </c>
    </row>
    <row r="925" spans="2:9" x14ac:dyDescent="0.25">
      <c r="B925" s="16">
        <v>10193</v>
      </c>
      <c r="C925" s="17">
        <f t="shared" si="98"/>
        <v>37936</v>
      </c>
      <c r="D925" s="16" t="str">
        <f t="shared" si="99"/>
        <v>Australian Collectables, Ltd</v>
      </c>
      <c r="E925" s="16" t="str">
        <f t="shared" si="100"/>
        <v>Glen Waverly</v>
      </c>
      <c r="F925" s="16" t="str">
        <f t="shared" si="101"/>
        <v>Australia</v>
      </c>
      <c r="G925" s="16" t="str">
        <f t="shared" si="102"/>
        <v>Vintage Cars</v>
      </c>
      <c r="H925" s="16" t="str">
        <f t="shared" si="103"/>
        <v>Shipped</v>
      </c>
      <c r="I925" s="18">
        <f t="shared" si="104"/>
        <v>759.46</v>
      </c>
    </row>
    <row r="926" spans="2:9" x14ac:dyDescent="0.25">
      <c r="B926" s="16">
        <v>10206</v>
      </c>
      <c r="C926" s="17">
        <f t="shared" si="98"/>
        <v>37957</v>
      </c>
      <c r="D926" s="16" t="str">
        <f t="shared" si="99"/>
        <v>Canadian Gift Exchange Network</v>
      </c>
      <c r="E926" s="16" t="str">
        <f t="shared" si="100"/>
        <v>Vancouver</v>
      </c>
      <c r="F926" s="16" t="str">
        <f t="shared" si="101"/>
        <v>Canada</v>
      </c>
      <c r="G926" s="16" t="str">
        <f t="shared" si="102"/>
        <v>Vintage Cars</v>
      </c>
      <c r="H926" s="16" t="str">
        <f t="shared" si="103"/>
        <v>Shipped</v>
      </c>
      <c r="I926" s="18">
        <f t="shared" si="104"/>
        <v>1119.93</v>
      </c>
    </row>
    <row r="927" spans="2:9" x14ac:dyDescent="0.25">
      <c r="B927" s="16">
        <v>10215</v>
      </c>
      <c r="C927" s="17">
        <f t="shared" si="98"/>
        <v>37993</v>
      </c>
      <c r="D927" s="16" t="str">
        <f t="shared" si="99"/>
        <v>West Coast Collectables Co.</v>
      </c>
      <c r="E927" s="16" t="str">
        <f t="shared" si="100"/>
        <v>Burbank</v>
      </c>
      <c r="F927" s="16" t="str">
        <f t="shared" si="101"/>
        <v>USA</v>
      </c>
      <c r="G927" s="16" t="str">
        <f t="shared" si="102"/>
        <v>Vintage Cars</v>
      </c>
      <c r="H927" s="16" t="str">
        <f t="shared" si="103"/>
        <v>Shipped</v>
      </c>
      <c r="I927" s="18">
        <f t="shared" si="104"/>
        <v>1423.2900000000002</v>
      </c>
    </row>
    <row r="928" spans="2:9" x14ac:dyDescent="0.25">
      <c r="B928" s="16">
        <v>10228</v>
      </c>
      <c r="C928" s="17">
        <f t="shared" si="98"/>
        <v>38049</v>
      </c>
      <c r="D928" s="16" t="str">
        <f t="shared" si="99"/>
        <v>Cambridge Collectables Co.</v>
      </c>
      <c r="E928" s="16" t="str">
        <f t="shared" si="100"/>
        <v>Cambridge</v>
      </c>
      <c r="F928" s="16" t="str">
        <f t="shared" si="101"/>
        <v>USA</v>
      </c>
      <c r="G928" s="16" t="str">
        <f t="shared" si="102"/>
        <v>Vintage Cars</v>
      </c>
      <c r="H928" s="16" t="str">
        <f t="shared" si="103"/>
        <v>Shipped</v>
      </c>
      <c r="I928" s="18">
        <f t="shared" si="104"/>
        <v>2400</v>
      </c>
    </row>
    <row r="929" spans="2:9" x14ac:dyDescent="0.25">
      <c r="B929" s="16">
        <v>10244</v>
      </c>
      <c r="C929" s="17">
        <f t="shared" si="98"/>
        <v>38081</v>
      </c>
      <c r="D929" s="16" t="str">
        <f t="shared" si="99"/>
        <v>Euro Shopping Channel</v>
      </c>
      <c r="E929" s="16" t="str">
        <f t="shared" si="100"/>
        <v>Madrid</v>
      </c>
      <c r="F929" s="16" t="str">
        <f t="shared" si="101"/>
        <v>Spain</v>
      </c>
      <c r="G929" s="16" t="str">
        <f t="shared" si="102"/>
        <v>Vintage Cars</v>
      </c>
      <c r="H929" s="16" t="str">
        <f t="shared" si="103"/>
        <v>Shipped</v>
      </c>
      <c r="I929" s="18">
        <f t="shared" si="104"/>
        <v>1164.4000000000001</v>
      </c>
    </row>
    <row r="930" spans="2:9" x14ac:dyDescent="0.25">
      <c r="B930" s="16">
        <v>10257</v>
      </c>
      <c r="C930" s="17">
        <f t="shared" si="98"/>
        <v>38144</v>
      </c>
      <c r="D930" s="16" t="str">
        <f t="shared" si="99"/>
        <v>The Sharp Gifts Warehouse</v>
      </c>
      <c r="E930" s="16" t="str">
        <f t="shared" si="100"/>
        <v>San Jose</v>
      </c>
      <c r="F930" s="16" t="str">
        <f t="shared" si="101"/>
        <v>USA</v>
      </c>
      <c r="G930" s="16" t="str">
        <f t="shared" si="102"/>
        <v>Vintage Cars</v>
      </c>
      <c r="H930" s="16" t="str">
        <f t="shared" si="103"/>
        <v>Shipped</v>
      </c>
      <c r="I930" s="18">
        <f t="shared" si="104"/>
        <v>2321.54</v>
      </c>
    </row>
    <row r="931" spans="2:9" x14ac:dyDescent="0.25">
      <c r="B931" s="16">
        <v>10269</v>
      </c>
      <c r="C931" s="17">
        <f t="shared" si="98"/>
        <v>38175</v>
      </c>
      <c r="D931" s="16" t="str">
        <f t="shared" si="99"/>
        <v>Salzburg Collectables</v>
      </c>
      <c r="E931" s="16" t="str">
        <f t="shared" si="100"/>
        <v>Salzburg</v>
      </c>
      <c r="F931" s="16" t="str">
        <f t="shared" si="101"/>
        <v>Austria</v>
      </c>
      <c r="G931" s="16" t="str">
        <f t="shared" si="102"/>
        <v>Vintage Cars</v>
      </c>
      <c r="H931" s="16" t="str">
        <f t="shared" si="103"/>
        <v>Shipped</v>
      </c>
      <c r="I931" s="18">
        <f t="shared" si="104"/>
        <v>2018.56</v>
      </c>
    </row>
    <row r="932" spans="2:9" x14ac:dyDescent="0.25">
      <c r="B932" s="16">
        <v>10280</v>
      </c>
      <c r="C932" s="17">
        <f t="shared" si="98"/>
        <v>38207</v>
      </c>
      <c r="D932" s="16" t="str">
        <f t="shared" si="99"/>
        <v>Amica Models &amp; Co.</v>
      </c>
      <c r="E932" s="16" t="str">
        <f t="shared" si="100"/>
        <v>Torino</v>
      </c>
      <c r="F932" s="16" t="str">
        <f t="shared" si="101"/>
        <v>Italy</v>
      </c>
      <c r="G932" s="16" t="str">
        <f t="shared" si="102"/>
        <v>Vintage Cars</v>
      </c>
      <c r="H932" s="16" t="str">
        <f t="shared" si="103"/>
        <v>Shipped</v>
      </c>
      <c r="I932" s="18">
        <f t="shared" si="104"/>
        <v>577.6</v>
      </c>
    </row>
    <row r="933" spans="2:9" x14ac:dyDescent="0.25">
      <c r="B933" s="16">
        <v>10291</v>
      </c>
      <c r="C933" s="17">
        <f t="shared" si="98"/>
        <v>38239</v>
      </c>
      <c r="D933" s="16" t="str">
        <f t="shared" si="99"/>
        <v>Scandinavian Gift Ideas</v>
      </c>
      <c r="E933" s="16" t="str">
        <f t="shared" si="100"/>
        <v>Boras</v>
      </c>
      <c r="F933" s="16" t="str">
        <f t="shared" si="101"/>
        <v>Sweden</v>
      </c>
      <c r="G933" s="16" t="str">
        <f t="shared" si="102"/>
        <v>Trucks and Buses</v>
      </c>
      <c r="H933" s="16" t="str">
        <f t="shared" si="103"/>
        <v>Shipped</v>
      </c>
      <c r="I933" s="18">
        <f t="shared" si="104"/>
        <v>1500.98</v>
      </c>
    </row>
    <row r="934" spans="2:9" x14ac:dyDescent="0.25">
      <c r="B934" s="16">
        <v>10304</v>
      </c>
      <c r="C934" s="17">
        <f t="shared" si="98"/>
        <v>38270</v>
      </c>
      <c r="D934" s="16" t="str">
        <f t="shared" si="99"/>
        <v>Auto Assoc. &amp; Cie.</v>
      </c>
      <c r="E934" s="16" t="str">
        <f t="shared" si="100"/>
        <v>Versailles</v>
      </c>
      <c r="F934" s="16" t="str">
        <f t="shared" si="101"/>
        <v>France</v>
      </c>
      <c r="G934" s="16" t="str">
        <f t="shared" si="102"/>
        <v>Vintage Cars</v>
      </c>
      <c r="H934" s="16" t="str">
        <f t="shared" si="103"/>
        <v>Shipped</v>
      </c>
      <c r="I934" s="18">
        <f t="shared" si="104"/>
        <v>694.6</v>
      </c>
    </row>
    <row r="935" spans="2:9" x14ac:dyDescent="0.25">
      <c r="B935" s="16">
        <v>10312</v>
      </c>
      <c r="C935" s="17">
        <f t="shared" si="98"/>
        <v>38270</v>
      </c>
      <c r="D935" s="16" t="str">
        <f t="shared" si="99"/>
        <v>Mini Gifts Distributors Ltd.</v>
      </c>
      <c r="E935" s="16" t="str">
        <f t="shared" si="100"/>
        <v>San Rafael</v>
      </c>
      <c r="F935" s="16" t="str">
        <f t="shared" si="101"/>
        <v>USA</v>
      </c>
      <c r="G935" s="16" t="str">
        <f t="shared" si="102"/>
        <v>Vintage Cars</v>
      </c>
      <c r="H935" s="16" t="str">
        <f t="shared" si="103"/>
        <v>Shipped</v>
      </c>
      <c r="I935" s="18">
        <f t="shared" si="104"/>
        <v>865.49</v>
      </c>
    </row>
    <row r="936" spans="2:9" x14ac:dyDescent="0.25">
      <c r="B936" s="16">
        <v>10322</v>
      </c>
      <c r="C936" s="17">
        <f t="shared" si="98"/>
        <v>38302</v>
      </c>
      <c r="D936" s="16" t="str">
        <f t="shared" si="99"/>
        <v>Online Diecast Creations Co.</v>
      </c>
      <c r="E936" s="16" t="str">
        <f t="shared" si="100"/>
        <v>Nashua</v>
      </c>
      <c r="F936" s="16" t="str">
        <f t="shared" si="101"/>
        <v>USA</v>
      </c>
      <c r="G936" s="16" t="str">
        <f t="shared" si="102"/>
        <v>Vintage Cars</v>
      </c>
      <c r="H936" s="16" t="str">
        <f t="shared" si="103"/>
        <v>Shipped</v>
      </c>
      <c r="I936" s="18">
        <f t="shared" si="104"/>
        <v>1224.67</v>
      </c>
    </row>
    <row r="937" spans="2:9" x14ac:dyDescent="0.25">
      <c r="B937" s="16">
        <v>10332</v>
      </c>
      <c r="C937" s="17">
        <f t="shared" si="98"/>
        <v>38302</v>
      </c>
      <c r="D937" s="16" t="str">
        <f t="shared" si="99"/>
        <v>AV Stores, Co.</v>
      </c>
      <c r="E937" s="16" t="str">
        <f t="shared" si="100"/>
        <v>Manchester</v>
      </c>
      <c r="F937" s="16" t="str">
        <f t="shared" si="101"/>
        <v>UK</v>
      </c>
      <c r="G937" s="16" t="str">
        <f t="shared" si="102"/>
        <v>Classic Cars</v>
      </c>
      <c r="H937" s="16" t="str">
        <f t="shared" si="103"/>
        <v>Shipped</v>
      </c>
      <c r="I937" s="18">
        <f t="shared" si="104"/>
        <v>1152.58</v>
      </c>
    </row>
    <row r="938" spans="2:9" x14ac:dyDescent="0.25">
      <c r="B938" s="16">
        <v>10347</v>
      </c>
      <c r="C938" s="17">
        <f t="shared" si="98"/>
        <v>38302</v>
      </c>
      <c r="D938" s="16" t="str">
        <f t="shared" si="99"/>
        <v>Australian Collectors, Co.</v>
      </c>
      <c r="E938" s="16" t="str">
        <f t="shared" si="100"/>
        <v>Melbourne</v>
      </c>
      <c r="F938" s="16" t="str">
        <f t="shared" si="101"/>
        <v>Australia</v>
      </c>
      <c r="G938" s="16" t="str">
        <f t="shared" si="102"/>
        <v>Vintage Cars</v>
      </c>
      <c r="H938" s="16" t="str">
        <f t="shared" si="103"/>
        <v>Shipped</v>
      </c>
      <c r="I938" s="18">
        <f t="shared" si="104"/>
        <v>1237.95</v>
      </c>
    </row>
    <row r="939" spans="2:9" x14ac:dyDescent="0.25">
      <c r="B939" s="16">
        <v>10357</v>
      </c>
      <c r="C939" s="17">
        <f t="shared" si="98"/>
        <v>38333</v>
      </c>
      <c r="D939" s="16" t="str">
        <f t="shared" si="99"/>
        <v>Mini Gifts Distributors Ltd.</v>
      </c>
      <c r="E939" s="16" t="str">
        <f t="shared" si="100"/>
        <v>San Rafael</v>
      </c>
      <c r="F939" s="16" t="str">
        <f t="shared" si="101"/>
        <v>USA</v>
      </c>
      <c r="G939" s="16" t="str">
        <f t="shared" si="102"/>
        <v>Vintage Cars</v>
      </c>
      <c r="H939" s="16" t="str">
        <f t="shared" si="103"/>
        <v>Shipped</v>
      </c>
      <c r="I939" s="18">
        <f t="shared" si="104"/>
        <v>2500</v>
      </c>
    </row>
    <row r="940" spans="2:9" x14ac:dyDescent="0.25">
      <c r="B940" s="16">
        <v>10369</v>
      </c>
      <c r="C940" s="17">
        <f t="shared" si="98"/>
        <v>38353</v>
      </c>
      <c r="D940" s="16" t="str">
        <f t="shared" si="99"/>
        <v>Collectables For Less Inc.</v>
      </c>
      <c r="E940" s="16" t="str">
        <f t="shared" si="100"/>
        <v>Brickhaven</v>
      </c>
      <c r="F940" s="16" t="str">
        <f t="shared" si="101"/>
        <v>USA</v>
      </c>
      <c r="G940" s="16" t="str">
        <f t="shared" si="102"/>
        <v>Vintage Cars</v>
      </c>
      <c r="H940" s="16" t="str">
        <f t="shared" si="103"/>
        <v>Shipped</v>
      </c>
      <c r="I940" s="18">
        <f t="shared" si="104"/>
        <v>1237.8800000000001</v>
      </c>
    </row>
    <row r="941" spans="2:9" x14ac:dyDescent="0.25">
      <c r="B941" s="16">
        <v>10381</v>
      </c>
      <c r="C941" s="17">
        <f t="shared" si="98"/>
        <v>38385</v>
      </c>
      <c r="D941" s="16" t="str">
        <f t="shared" si="99"/>
        <v>Corporate Gift Ideas Co.</v>
      </c>
      <c r="E941" s="16" t="str">
        <f t="shared" si="100"/>
        <v>San Francisco</v>
      </c>
      <c r="F941" s="16" t="str">
        <f t="shared" si="101"/>
        <v>USA</v>
      </c>
      <c r="G941" s="16" t="str">
        <f t="shared" si="102"/>
        <v>Vintage Cars</v>
      </c>
      <c r="H941" s="16" t="str">
        <f t="shared" si="103"/>
        <v>Shipped</v>
      </c>
      <c r="I941" s="18">
        <f t="shared" si="104"/>
        <v>1320.75</v>
      </c>
    </row>
    <row r="942" spans="2:9" x14ac:dyDescent="0.25">
      <c r="B942" s="16">
        <v>10392</v>
      </c>
      <c r="C942" s="17">
        <f t="shared" si="98"/>
        <v>38414</v>
      </c>
      <c r="D942" s="16" t="str">
        <f t="shared" si="99"/>
        <v>Mini Auto Werke</v>
      </c>
      <c r="E942" s="16" t="str">
        <f t="shared" si="100"/>
        <v>Graz</v>
      </c>
      <c r="F942" s="16" t="str">
        <f t="shared" si="101"/>
        <v>Austria</v>
      </c>
      <c r="G942" s="16" t="str">
        <f t="shared" si="102"/>
        <v>Vintage Cars</v>
      </c>
      <c r="H942" s="16" t="str">
        <f t="shared" si="103"/>
        <v>Shipped</v>
      </c>
      <c r="I942" s="18">
        <f t="shared" si="104"/>
        <v>2218.52</v>
      </c>
    </row>
    <row r="943" spans="2:9" x14ac:dyDescent="0.25">
      <c r="B943" s="16">
        <v>10423</v>
      </c>
      <c r="C943" s="17">
        <f t="shared" si="98"/>
        <v>38477</v>
      </c>
      <c r="D943" s="16" t="str">
        <f t="shared" si="99"/>
        <v>Petit Auto</v>
      </c>
      <c r="E943" s="16" t="str">
        <f t="shared" si="100"/>
        <v>Bruxelles</v>
      </c>
      <c r="F943" s="16" t="str">
        <f t="shared" si="101"/>
        <v>Belgium</v>
      </c>
      <c r="G943" s="16" t="str">
        <f t="shared" si="102"/>
        <v>Vintage Cars</v>
      </c>
      <c r="H943" s="16" t="str">
        <f t="shared" si="103"/>
        <v>In Process</v>
      </c>
      <c r="I943" s="18">
        <f t="shared" si="104"/>
        <v>881.4</v>
      </c>
    </row>
    <row r="944" spans="2:9" x14ac:dyDescent="0.25">
      <c r="B944" s="16">
        <v>10106</v>
      </c>
      <c r="C944" s="17">
        <f t="shared" si="98"/>
        <v>37653</v>
      </c>
      <c r="D944" s="16" t="str">
        <f t="shared" si="99"/>
        <v>Rovelli Gifts</v>
      </c>
      <c r="E944" s="16" t="str">
        <f t="shared" si="100"/>
        <v>Bergamo</v>
      </c>
      <c r="F944" s="16" t="str">
        <f t="shared" si="101"/>
        <v>Italy</v>
      </c>
      <c r="G944" s="16" t="str">
        <f t="shared" si="102"/>
        <v>Vintage Cars</v>
      </c>
      <c r="H944" s="16" t="str">
        <f t="shared" si="103"/>
        <v>Shipped</v>
      </c>
      <c r="I944" s="18">
        <f t="shared" si="104"/>
        <v>1565.85</v>
      </c>
    </row>
    <row r="945" spans="2:9" x14ac:dyDescent="0.25">
      <c r="B945" s="16">
        <v>10119</v>
      </c>
      <c r="C945" s="17">
        <f t="shared" si="98"/>
        <v>37712</v>
      </c>
      <c r="D945" s="16" t="str">
        <f t="shared" si="99"/>
        <v>Salzburg Collectables</v>
      </c>
      <c r="E945" s="16" t="str">
        <f t="shared" si="100"/>
        <v>Salzburg</v>
      </c>
      <c r="F945" s="16" t="str">
        <f t="shared" si="101"/>
        <v>Austria</v>
      </c>
      <c r="G945" s="16" t="str">
        <f t="shared" si="102"/>
        <v>Planes</v>
      </c>
      <c r="H945" s="16" t="str">
        <f t="shared" si="103"/>
        <v>Shipped</v>
      </c>
      <c r="I945" s="18">
        <f t="shared" si="104"/>
        <v>1348.76</v>
      </c>
    </row>
    <row r="946" spans="2:9" x14ac:dyDescent="0.25">
      <c r="B946" s="16">
        <v>10130</v>
      </c>
      <c r="C946" s="17">
        <f t="shared" si="98"/>
        <v>37773</v>
      </c>
      <c r="D946" s="16" t="str">
        <f t="shared" si="99"/>
        <v>Auto-Moto Classics Inc.</v>
      </c>
      <c r="E946" s="16" t="str">
        <f t="shared" si="100"/>
        <v>Brickhaven</v>
      </c>
      <c r="F946" s="16" t="str">
        <f t="shared" si="101"/>
        <v>USA</v>
      </c>
      <c r="G946" s="16" t="str">
        <f t="shared" si="102"/>
        <v>Vintage Cars</v>
      </c>
      <c r="H946" s="16" t="str">
        <f t="shared" si="103"/>
        <v>Shipped</v>
      </c>
      <c r="I946" s="18">
        <f t="shared" si="104"/>
        <v>3300</v>
      </c>
    </row>
    <row r="947" spans="2:9" x14ac:dyDescent="0.25">
      <c r="B947" s="16">
        <v>10143</v>
      </c>
      <c r="C947" s="17">
        <f t="shared" si="98"/>
        <v>37841</v>
      </c>
      <c r="D947" s="16" t="str">
        <f t="shared" si="99"/>
        <v>Mini Creations Ltd.</v>
      </c>
      <c r="E947" s="16" t="str">
        <f t="shared" si="100"/>
        <v>New Bedford</v>
      </c>
      <c r="F947" s="16" t="str">
        <f t="shared" si="101"/>
        <v>USA</v>
      </c>
      <c r="G947" s="16" t="str">
        <f t="shared" si="102"/>
        <v>Vintage Cars</v>
      </c>
      <c r="H947" s="16" t="str">
        <f t="shared" si="103"/>
        <v>Shipped</v>
      </c>
      <c r="I947" s="18">
        <f t="shared" si="104"/>
        <v>1246.4399999999998</v>
      </c>
    </row>
    <row r="948" spans="2:9" x14ac:dyDescent="0.25">
      <c r="B948" s="16">
        <v>10155</v>
      </c>
      <c r="C948" s="17">
        <f t="shared" si="98"/>
        <v>37904</v>
      </c>
      <c r="D948" s="16" t="str">
        <f t="shared" si="99"/>
        <v>Toys of Finland, Co.</v>
      </c>
      <c r="E948" s="16" t="str">
        <f t="shared" si="100"/>
        <v>Helsinki</v>
      </c>
      <c r="F948" s="16" t="str">
        <f t="shared" si="101"/>
        <v>Finland</v>
      </c>
      <c r="G948" s="16" t="str">
        <f t="shared" si="102"/>
        <v>Planes</v>
      </c>
      <c r="H948" s="16" t="str">
        <f t="shared" si="103"/>
        <v>Shipped</v>
      </c>
      <c r="I948" s="18">
        <f t="shared" si="104"/>
        <v>1670.2600000000002</v>
      </c>
    </row>
    <row r="949" spans="2:9" x14ac:dyDescent="0.25">
      <c r="B949" s="16">
        <v>10167</v>
      </c>
      <c r="C949" s="17">
        <f t="shared" si="98"/>
        <v>37904</v>
      </c>
      <c r="D949" s="16" t="str">
        <f t="shared" si="99"/>
        <v>Scandinavian Gift Ideas</v>
      </c>
      <c r="E949" s="16" t="str">
        <f t="shared" si="100"/>
        <v>Boras</v>
      </c>
      <c r="F949" s="16" t="str">
        <f t="shared" si="101"/>
        <v>Sweden</v>
      </c>
      <c r="G949" s="16" t="str">
        <f t="shared" si="102"/>
        <v>Planes</v>
      </c>
      <c r="H949" s="16" t="str">
        <f t="shared" si="103"/>
        <v>Cancelled</v>
      </c>
      <c r="I949" s="18">
        <f t="shared" si="104"/>
        <v>1467.48</v>
      </c>
    </row>
    <row r="950" spans="2:9" x14ac:dyDescent="0.25">
      <c r="B950" s="16">
        <v>10178</v>
      </c>
      <c r="C950" s="17">
        <f t="shared" si="98"/>
        <v>37936</v>
      </c>
      <c r="D950" s="16" t="str">
        <f t="shared" si="99"/>
        <v>Alpha Cognac</v>
      </c>
      <c r="E950" s="16" t="str">
        <f t="shared" si="100"/>
        <v>Toulouse</v>
      </c>
      <c r="F950" s="16" t="str">
        <f t="shared" si="101"/>
        <v>France</v>
      </c>
      <c r="G950" s="16" t="str">
        <f t="shared" si="102"/>
        <v>Vintage Cars</v>
      </c>
      <c r="H950" s="16" t="str">
        <f t="shared" si="103"/>
        <v>Shipped</v>
      </c>
      <c r="I950" s="18">
        <f t="shared" si="104"/>
        <v>1514.52</v>
      </c>
    </row>
    <row r="951" spans="2:9" x14ac:dyDescent="0.25">
      <c r="B951" s="16">
        <v>10186</v>
      </c>
      <c r="C951" s="17">
        <f t="shared" si="98"/>
        <v>37936</v>
      </c>
      <c r="D951" s="16" t="str">
        <f t="shared" si="99"/>
        <v>Double Decker Gift Stores, Ltd</v>
      </c>
      <c r="E951" s="16" t="str">
        <f t="shared" si="100"/>
        <v>London</v>
      </c>
      <c r="F951" s="16" t="str">
        <f t="shared" si="101"/>
        <v>UK</v>
      </c>
      <c r="G951" s="16" t="str">
        <f t="shared" si="102"/>
        <v>Vintage Cars</v>
      </c>
      <c r="H951" s="16" t="str">
        <f t="shared" si="103"/>
        <v>Shipped</v>
      </c>
      <c r="I951" s="18">
        <f t="shared" si="104"/>
        <v>1449.8400000000001</v>
      </c>
    </row>
    <row r="952" spans="2:9" x14ac:dyDescent="0.25">
      <c r="B952" s="16">
        <v>10197</v>
      </c>
      <c r="C952" s="17">
        <f t="shared" si="98"/>
        <v>37936</v>
      </c>
      <c r="D952" s="16" t="str">
        <f t="shared" si="99"/>
        <v>Enaco Distributors</v>
      </c>
      <c r="E952" s="16" t="str">
        <f t="shared" si="100"/>
        <v>Barcelona</v>
      </c>
      <c r="F952" s="16" t="str">
        <f t="shared" si="101"/>
        <v>Spain</v>
      </c>
      <c r="G952" s="16" t="str">
        <f t="shared" si="102"/>
        <v>Planes</v>
      </c>
      <c r="H952" s="16" t="str">
        <f t="shared" si="103"/>
        <v>Shipped</v>
      </c>
      <c r="I952" s="18">
        <f t="shared" si="104"/>
        <v>1209.5899999999999</v>
      </c>
    </row>
    <row r="953" spans="2:9" x14ac:dyDescent="0.25">
      <c r="B953" s="16">
        <v>10209</v>
      </c>
      <c r="C953" s="17">
        <f t="shared" si="98"/>
        <v>37993</v>
      </c>
      <c r="D953" s="16" t="str">
        <f t="shared" si="99"/>
        <v>Men 'R' US Retailers, Ltd.</v>
      </c>
      <c r="E953" s="16" t="str">
        <f t="shared" si="100"/>
        <v>Los Angeles</v>
      </c>
      <c r="F953" s="16" t="str">
        <f t="shared" si="101"/>
        <v>USA</v>
      </c>
      <c r="G953" s="16" t="str">
        <f t="shared" si="102"/>
        <v>Vintage Cars</v>
      </c>
      <c r="H953" s="16" t="str">
        <f t="shared" si="103"/>
        <v>Shipped</v>
      </c>
      <c r="I953" s="18">
        <f t="shared" si="104"/>
        <v>1974.0600000000002</v>
      </c>
    </row>
    <row r="954" spans="2:9" x14ac:dyDescent="0.25">
      <c r="B954" s="16">
        <v>10222</v>
      </c>
      <c r="C954" s="17">
        <f t="shared" si="98"/>
        <v>38019</v>
      </c>
      <c r="D954" s="16" t="str">
        <f t="shared" si="99"/>
        <v>Collectable Mini Designs Co.</v>
      </c>
      <c r="E954" s="16" t="str">
        <f t="shared" si="100"/>
        <v>San Diego</v>
      </c>
      <c r="F954" s="16" t="str">
        <f t="shared" si="101"/>
        <v>USA</v>
      </c>
      <c r="G954" s="16" t="str">
        <f t="shared" si="102"/>
        <v>Planes</v>
      </c>
      <c r="H954" s="16" t="str">
        <f t="shared" si="103"/>
        <v>Shipped</v>
      </c>
      <c r="I954" s="18">
        <f t="shared" si="104"/>
        <v>1416.3899999999999</v>
      </c>
    </row>
    <row r="955" spans="2:9" x14ac:dyDescent="0.25">
      <c r="B955" s="16">
        <v>10248</v>
      </c>
      <c r="C955" s="17">
        <f t="shared" si="98"/>
        <v>38112</v>
      </c>
      <c r="D955" s="16" t="str">
        <f t="shared" si="99"/>
        <v>Land of Toys Inc.</v>
      </c>
      <c r="E955" s="16" t="str">
        <f t="shared" si="100"/>
        <v>NYC</v>
      </c>
      <c r="F955" s="16" t="str">
        <f t="shared" si="101"/>
        <v>USA</v>
      </c>
      <c r="G955" s="16" t="str">
        <f t="shared" si="102"/>
        <v>Ships</v>
      </c>
      <c r="H955" s="16" t="str">
        <f t="shared" si="103"/>
        <v>Cancelled</v>
      </c>
      <c r="I955" s="18">
        <f t="shared" si="104"/>
        <v>1506.9599999999998</v>
      </c>
    </row>
    <row r="956" spans="2:9" x14ac:dyDescent="0.25">
      <c r="B956" s="16">
        <v>10262</v>
      </c>
      <c r="C956" s="17">
        <f t="shared" si="98"/>
        <v>38144</v>
      </c>
      <c r="D956" s="16" t="str">
        <f t="shared" si="99"/>
        <v>Euro Shopping Channel</v>
      </c>
      <c r="E956" s="16" t="str">
        <f t="shared" si="100"/>
        <v>Madrid</v>
      </c>
      <c r="F956" s="16" t="str">
        <f t="shared" si="101"/>
        <v>Spain</v>
      </c>
      <c r="G956" s="16" t="str">
        <f t="shared" si="102"/>
        <v>Planes</v>
      </c>
      <c r="H956" s="16" t="str">
        <f t="shared" si="103"/>
        <v>Cancelled</v>
      </c>
      <c r="I956" s="18">
        <f t="shared" si="104"/>
        <v>1199.31</v>
      </c>
    </row>
    <row r="957" spans="2:9" x14ac:dyDescent="0.25">
      <c r="B957" s="16">
        <v>10273</v>
      </c>
      <c r="C957" s="17">
        <f t="shared" si="98"/>
        <v>38175</v>
      </c>
      <c r="D957" s="16" t="str">
        <f t="shared" si="99"/>
        <v>Petit Auto</v>
      </c>
      <c r="E957" s="16" t="str">
        <f t="shared" si="100"/>
        <v>Bruxelles</v>
      </c>
      <c r="F957" s="16" t="str">
        <f t="shared" si="101"/>
        <v>Belgium</v>
      </c>
      <c r="G957" s="16" t="str">
        <f t="shared" si="102"/>
        <v>Ships</v>
      </c>
      <c r="H957" s="16" t="str">
        <f t="shared" si="103"/>
        <v>Shipped</v>
      </c>
      <c r="I957" s="18">
        <f t="shared" si="104"/>
        <v>1372.14</v>
      </c>
    </row>
    <row r="958" spans="2:9" x14ac:dyDescent="0.25">
      <c r="B958" s="16">
        <v>10283</v>
      </c>
      <c r="C958" s="17">
        <f t="shared" si="98"/>
        <v>38207</v>
      </c>
      <c r="D958" s="16" t="str">
        <f t="shared" si="99"/>
        <v>Royal Canadian Collectables, Ltd.</v>
      </c>
      <c r="E958" s="16" t="str">
        <f t="shared" si="100"/>
        <v>Tsawassen</v>
      </c>
      <c r="F958" s="16" t="str">
        <f t="shared" si="101"/>
        <v>Canada</v>
      </c>
      <c r="G958" s="16" t="str">
        <f t="shared" si="102"/>
        <v>Ships</v>
      </c>
      <c r="H958" s="16" t="str">
        <f t="shared" si="103"/>
        <v>Shipped</v>
      </c>
      <c r="I958" s="18">
        <f t="shared" si="104"/>
        <v>1693.56</v>
      </c>
    </row>
    <row r="959" spans="2:9" x14ac:dyDescent="0.25">
      <c r="B959" s="16">
        <v>10296</v>
      </c>
      <c r="C959" s="17">
        <f t="shared" si="98"/>
        <v>38239</v>
      </c>
      <c r="D959" s="16" t="str">
        <f t="shared" si="99"/>
        <v>Bavarian Collectables Imports, Co.</v>
      </c>
      <c r="E959" s="16" t="str">
        <f t="shared" si="100"/>
        <v>Munich</v>
      </c>
      <c r="F959" s="16" t="str">
        <f t="shared" si="101"/>
        <v>Germany</v>
      </c>
      <c r="G959" s="16" t="str">
        <f t="shared" si="102"/>
        <v>Planes</v>
      </c>
      <c r="H959" s="16" t="str">
        <f t="shared" si="103"/>
        <v>Shipped</v>
      </c>
      <c r="I959" s="18">
        <f t="shared" si="104"/>
        <v>948.99</v>
      </c>
    </row>
    <row r="960" spans="2:9" x14ac:dyDescent="0.25">
      <c r="B960" s="16">
        <v>10307</v>
      </c>
      <c r="C960" s="17">
        <f t="shared" si="98"/>
        <v>38270</v>
      </c>
      <c r="D960" s="16" t="str">
        <f t="shared" si="99"/>
        <v>Classic Gift Ideas, Inc</v>
      </c>
      <c r="E960" s="16" t="str">
        <f t="shared" si="100"/>
        <v>Philadelphia</v>
      </c>
      <c r="F960" s="16" t="str">
        <f t="shared" si="101"/>
        <v>USA</v>
      </c>
      <c r="G960" s="16" t="str">
        <f t="shared" si="102"/>
        <v>Vintage Cars</v>
      </c>
      <c r="H960" s="16" t="str">
        <f t="shared" si="103"/>
        <v>Shipped</v>
      </c>
      <c r="I960" s="18">
        <f t="shared" si="104"/>
        <v>1576.74</v>
      </c>
    </row>
    <row r="961" spans="2:9" x14ac:dyDescent="0.25">
      <c r="B961" s="16">
        <v>10316</v>
      </c>
      <c r="C961" s="17">
        <f t="shared" si="98"/>
        <v>38302</v>
      </c>
      <c r="D961" s="16" t="str">
        <f t="shared" si="99"/>
        <v>giftsbymail.co.uk</v>
      </c>
      <c r="E961" s="16" t="str">
        <f t="shared" si="100"/>
        <v>Cowes</v>
      </c>
      <c r="F961" s="16" t="str">
        <f t="shared" si="101"/>
        <v>UK</v>
      </c>
      <c r="G961" s="16" t="str">
        <f t="shared" si="102"/>
        <v>Vintage Cars</v>
      </c>
      <c r="H961" s="16" t="str">
        <f t="shared" si="103"/>
        <v>Shipped</v>
      </c>
      <c r="I961" s="18">
        <f t="shared" si="104"/>
        <v>1419.84</v>
      </c>
    </row>
    <row r="962" spans="2:9" x14ac:dyDescent="0.25">
      <c r="B962" s="16">
        <v>10327</v>
      </c>
      <c r="C962" s="17">
        <f t="shared" si="98"/>
        <v>38302</v>
      </c>
      <c r="D962" s="16" t="str">
        <f t="shared" si="99"/>
        <v>Danish Wholesale Imports</v>
      </c>
      <c r="E962" s="16" t="str">
        <f t="shared" si="100"/>
        <v>Kobenhavn</v>
      </c>
      <c r="F962" s="16" t="str">
        <f t="shared" si="101"/>
        <v>Denmark</v>
      </c>
      <c r="G962" s="16" t="str">
        <f t="shared" si="102"/>
        <v>Ships</v>
      </c>
      <c r="H962" s="16" t="str">
        <f t="shared" si="103"/>
        <v>Resolved</v>
      </c>
      <c r="I962" s="18">
        <f t="shared" si="104"/>
        <v>1146.5</v>
      </c>
    </row>
    <row r="963" spans="2:9" x14ac:dyDescent="0.25">
      <c r="B963" s="16">
        <v>10338</v>
      </c>
      <c r="C963" s="17">
        <f t="shared" si="98"/>
        <v>38302</v>
      </c>
      <c r="D963" s="16" t="str">
        <f t="shared" si="99"/>
        <v>Royale Belge</v>
      </c>
      <c r="E963" s="16" t="str">
        <f t="shared" si="100"/>
        <v>Charleroi</v>
      </c>
      <c r="F963" s="16" t="str">
        <f t="shared" si="101"/>
        <v>Belgium</v>
      </c>
      <c r="G963" s="16" t="str">
        <f t="shared" si="102"/>
        <v>Ships</v>
      </c>
      <c r="H963" s="16" t="str">
        <f t="shared" si="103"/>
        <v>Shipped</v>
      </c>
      <c r="I963" s="18">
        <f t="shared" si="104"/>
        <v>2312.2399999999998</v>
      </c>
    </row>
    <row r="964" spans="2:9" x14ac:dyDescent="0.25">
      <c r="B964" s="16">
        <v>10350</v>
      </c>
      <c r="C964" s="17">
        <f t="shared" si="98"/>
        <v>38333</v>
      </c>
      <c r="D964" s="16" t="str">
        <f t="shared" si="99"/>
        <v>Euro Shopping Channel</v>
      </c>
      <c r="E964" s="16" t="str">
        <f t="shared" si="100"/>
        <v>Madrid</v>
      </c>
      <c r="F964" s="16" t="str">
        <f t="shared" si="101"/>
        <v>Spain</v>
      </c>
      <c r="G964" s="16" t="str">
        <f t="shared" si="102"/>
        <v>Vintage Cars</v>
      </c>
      <c r="H964" s="16" t="str">
        <f t="shared" si="103"/>
        <v>Shipped</v>
      </c>
      <c r="I964" s="18">
        <f t="shared" si="104"/>
        <v>1508.5</v>
      </c>
    </row>
    <row r="965" spans="2:9" x14ac:dyDescent="0.25">
      <c r="B965" s="16">
        <v>10373</v>
      </c>
      <c r="C965" s="17">
        <f t="shared" si="98"/>
        <v>38353</v>
      </c>
      <c r="D965" s="16" t="str">
        <f t="shared" si="99"/>
        <v>Oulu Toy Supplies, Inc.</v>
      </c>
      <c r="E965" s="16" t="str">
        <f t="shared" si="100"/>
        <v>Oulu</v>
      </c>
      <c r="F965" s="16" t="str">
        <f t="shared" si="101"/>
        <v>Finland</v>
      </c>
      <c r="G965" s="16" t="str">
        <f t="shared" si="102"/>
        <v>Planes</v>
      </c>
      <c r="H965" s="16" t="str">
        <f t="shared" si="103"/>
        <v>Shipped</v>
      </c>
      <c r="I965" s="18">
        <f t="shared" si="104"/>
        <v>1611.3999999999999</v>
      </c>
    </row>
    <row r="966" spans="2:9" x14ac:dyDescent="0.25">
      <c r="B966" s="16">
        <v>10386</v>
      </c>
      <c r="C966" s="17">
        <f t="shared" si="98"/>
        <v>38414</v>
      </c>
      <c r="D966" s="16" t="str">
        <f t="shared" si="99"/>
        <v>Euro Shopping Channel</v>
      </c>
      <c r="E966" s="16" t="str">
        <f t="shared" si="100"/>
        <v>Madrid</v>
      </c>
      <c r="F966" s="16" t="str">
        <f t="shared" si="101"/>
        <v>Spain</v>
      </c>
      <c r="G966" s="16" t="str">
        <f t="shared" si="102"/>
        <v>Vintage Cars</v>
      </c>
      <c r="H966" s="16" t="str">
        <f t="shared" si="103"/>
        <v>Resolved</v>
      </c>
      <c r="I966" s="18">
        <f t="shared" si="104"/>
        <v>1266.0999999999999</v>
      </c>
    </row>
    <row r="967" spans="2:9" x14ac:dyDescent="0.25">
      <c r="B967" s="16">
        <v>10398</v>
      </c>
      <c r="C967" s="17">
        <f t="shared" si="98"/>
        <v>38414</v>
      </c>
      <c r="D967" s="16" t="str">
        <f t="shared" si="99"/>
        <v>Reims Collectables</v>
      </c>
      <c r="E967" s="16" t="str">
        <f t="shared" si="100"/>
        <v>Reims</v>
      </c>
      <c r="F967" s="16" t="str">
        <f t="shared" si="101"/>
        <v>France</v>
      </c>
      <c r="G967" s="16" t="str">
        <f t="shared" si="102"/>
        <v>Planes</v>
      </c>
      <c r="H967" s="16" t="str">
        <f t="shared" si="103"/>
        <v>Shipped</v>
      </c>
      <c r="I967" s="18">
        <f t="shared" si="104"/>
        <v>1367.48</v>
      </c>
    </row>
    <row r="968" spans="2:9" x14ac:dyDescent="0.25">
      <c r="B968" s="16">
        <v>10400</v>
      </c>
      <c r="C968" s="17">
        <f t="shared" si="98"/>
        <v>38446</v>
      </c>
      <c r="D968" s="16" t="str">
        <f t="shared" si="99"/>
        <v>The Sharp Gifts Warehouse</v>
      </c>
      <c r="E968" s="16" t="str">
        <f t="shared" si="100"/>
        <v>San Jose</v>
      </c>
      <c r="F968" s="16" t="str">
        <f t="shared" si="101"/>
        <v>USA</v>
      </c>
      <c r="G968" s="16" t="str">
        <f t="shared" si="102"/>
        <v>Planes</v>
      </c>
      <c r="H968" s="16" t="str">
        <f t="shared" si="103"/>
        <v>Shipped</v>
      </c>
      <c r="I968" s="18">
        <f t="shared" si="104"/>
        <v>1122.3999999999999</v>
      </c>
    </row>
    <row r="969" spans="2:9" x14ac:dyDescent="0.25">
      <c r="B969" s="16">
        <v>10414</v>
      </c>
      <c r="C969" s="17">
        <f t="shared" ref="C969:C1032" si="105">VLOOKUP(B969,SaleData,6,0)</f>
        <v>38477</v>
      </c>
      <c r="D969" s="16" t="str">
        <f t="shared" ref="D969:D1032" si="106">VLOOKUP(B969,SaleData,14,0)</f>
        <v>Gifts4AllAges.com</v>
      </c>
      <c r="E969" s="16" t="str">
        <f t="shared" ref="E969:E1032" si="107">VLOOKUP(B969,SaleData,17,0)</f>
        <v>Boston</v>
      </c>
      <c r="F969" s="16" t="str">
        <f t="shared" ref="F969:F1032" si="108">VLOOKUP(B969,SaleData,19,0)</f>
        <v>USA</v>
      </c>
      <c r="G969" s="16" t="str">
        <f t="shared" ref="G969:G1032" si="109">VLOOKUP(B969,SaleData,11,0)</f>
        <v>Vintage Cars</v>
      </c>
      <c r="H969" s="16" t="str">
        <f t="shared" ref="H969:H1032" si="110">VLOOKUP(B969,SaleData,7,0)</f>
        <v>On Hold</v>
      </c>
      <c r="I969" s="18">
        <f t="shared" ref="I969:I1032" si="111">VLOOKUP(B969,SaleData,5,0)</f>
        <v>1207.68</v>
      </c>
    </row>
    <row r="970" spans="2:9" x14ac:dyDescent="0.25">
      <c r="B970" s="16">
        <v>10103</v>
      </c>
      <c r="C970" s="17">
        <f t="shared" si="105"/>
        <v>37622</v>
      </c>
      <c r="D970" s="16" t="str">
        <f t="shared" si="106"/>
        <v>Baane Mini Imports</v>
      </c>
      <c r="E970" s="16" t="str">
        <f t="shared" si="107"/>
        <v>Stavern</v>
      </c>
      <c r="F970" s="16" t="str">
        <f t="shared" si="108"/>
        <v>Norway</v>
      </c>
      <c r="G970" s="16" t="str">
        <f t="shared" si="109"/>
        <v>Trucks and Buses</v>
      </c>
      <c r="H970" s="16" t="str">
        <f t="shared" si="110"/>
        <v>Shipped</v>
      </c>
      <c r="I970" s="18">
        <f t="shared" si="111"/>
        <v>1189.98</v>
      </c>
    </row>
    <row r="971" spans="2:9" x14ac:dyDescent="0.25">
      <c r="B971" s="16">
        <v>10111</v>
      </c>
      <c r="C971" s="17">
        <f t="shared" si="105"/>
        <v>37681</v>
      </c>
      <c r="D971" s="16" t="str">
        <f t="shared" si="106"/>
        <v>Mini Wheels Co.</v>
      </c>
      <c r="E971" s="16" t="str">
        <f t="shared" si="107"/>
        <v>San Francisco</v>
      </c>
      <c r="F971" s="16" t="str">
        <f t="shared" si="108"/>
        <v>USA</v>
      </c>
      <c r="G971" s="16" t="str">
        <f t="shared" si="109"/>
        <v>Vintage Cars</v>
      </c>
      <c r="H971" s="16" t="str">
        <f t="shared" si="110"/>
        <v>Shipped</v>
      </c>
      <c r="I971" s="18">
        <f t="shared" si="111"/>
        <v>1801.24</v>
      </c>
    </row>
    <row r="972" spans="2:9" x14ac:dyDescent="0.25">
      <c r="B972" s="16">
        <v>10126</v>
      </c>
      <c r="C972" s="17">
        <f t="shared" si="105"/>
        <v>37742</v>
      </c>
      <c r="D972" s="16" t="str">
        <f t="shared" si="106"/>
        <v>Corrida Auto Replicas, Ltd</v>
      </c>
      <c r="E972" s="16" t="str">
        <f t="shared" si="107"/>
        <v>Madrid</v>
      </c>
      <c r="F972" s="16" t="str">
        <f t="shared" si="108"/>
        <v>Spain</v>
      </c>
      <c r="G972" s="16" t="str">
        <f t="shared" si="109"/>
        <v>Trucks and Buses</v>
      </c>
      <c r="H972" s="16" t="str">
        <f t="shared" si="110"/>
        <v>Shipped</v>
      </c>
      <c r="I972" s="18">
        <f t="shared" si="111"/>
        <v>1630.2</v>
      </c>
    </row>
    <row r="973" spans="2:9" x14ac:dyDescent="0.25">
      <c r="B973" s="16">
        <v>10139</v>
      </c>
      <c r="C973" s="17">
        <f t="shared" si="105"/>
        <v>37819</v>
      </c>
      <c r="D973" s="16" t="str">
        <f t="shared" si="106"/>
        <v>Souveniers And Things Co.</v>
      </c>
      <c r="E973" s="16" t="str">
        <f t="shared" si="107"/>
        <v>Chatswood</v>
      </c>
      <c r="F973" s="16" t="str">
        <f t="shared" si="108"/>
        <v>Australia</v>
      </c>
      <c r="G973" s="16" t="str">
        <f t="shared" si="109"/>
        <v>Vintage Cars</v>
      </c>
      <c r="H973" s="16" t="str">
        <f t="shared" si="110"/>
        <v>Shipped</v>
      </c>
      <c r="I973" s="18">
        <f t="shared" si="111"/>
        <v>2900</v>
      </c>
    </row>
    <row r="974" spans="2:9" x14ac:dyDescent="0.25">
      <c r="B974" s="16">
        <v>10150</v>
      </c>
      <c r="C974" s="17">
        <f t="shared" si="105"/>
        <v>37873</v>
      </c>
      <c r="D974" s="16" t="str">
        <f t="shared" si="106"/>
        <v>Dragon Souveniers, Ltd.</v>
      </c>
      <c r="E974" s="16" t="str">
        <f t="shared" si="107"/>
        <v>Singapore</v>
      </c>
      <c r="F974" s="16" t="str">
        <f t="shared" si="108"/>
        <v>Singapore</v>
      </c>
      <c r="G974" s="16" t="str">
        <f t="shared" si="109"/>
        <v>Vintage Cars</v>
      </c>
      <c r="H974" s="16" t="str">
        <f t="shared" si="110"/>
        <v>Shipped</v>
      </c>
      <c r="I974" s="18">
        <f t="shared" si="111"/>
        <v>1282.8</v>
      </c>
    </row>
    <row r="975" spans="2:9" x14ac:dyDescent="0.25">
      <c r="B975" s="16">
        <v>10163</v>
      </c>
      <c r="C975" s="17">
        <f t="shared" si="105"/>
        <v>37904</v>
      </c>
      <c r="D975" s="16" t="str">
        <f t="shared" si="106"/>
        <v>Classic Legends Inc.</v>
      </c>
      <c r="E975" s="16" t="str">
        <f t="shared" si="107"/>
        <v>NYC</v>
      </c>
      <c r="F975" s="16" t="str">
        <f t="shared" si="108"/>
        <v>USA</v>
      </c>
      <c r="G975" s="16" t="str">
        <f t="shared" si="109"/>
        <v>Classic Cars</v>
      </c>
      <c r="H975" s="16" t="str">
        <f t="shared" si="110"/>
        <v>Shipped</v>
      </c>
      <c r="I975" s="18">
        <f t="shared" si="111"/>
        <v>2100</v>
      </c>
    </row>
    <row r="976" spans="2:9" x14ac:dyDescent="0.25">
      <c r="B976" s="16">
        <v>10173</v>
      </c>
      <c r="C976" s="17">
        <f t="shared" si="105"/>
        <v>37936</v>
      </c>
      <c r="D976" s="16" t="str">
        <f t="shared" si="106"/>
        <v>Rovelli Gifts</v>
      </c>
      <c r="E976" s="16" t="str">
        <f t="shared" si="107"/>
        <v>Bergamo</v>
      </c>
      <c r="F976" s="16" t="str">
        <f t="shared" si="108"/>
        <v>Italy</v>
      </c>
      <c r="G976" s="16" t="str">
        <f t="shared" si="109"/>
        <v>Vintage Cars</v>
      </c>
      <c r="H976" s="16" t="str">
        <f t="shared" si="110"/>
        <v>Shipped</v>
      </c>
      <c r="I976" s="18">
        <f t="shared" si="111"/>
        <v>977.43000000000006</v>
      </c>
    </row>
    <row r="977" spans="2:9" x14ac:dyDescent="0.25">
      <c r="B977" s="16">
        <v>10183</v>
      </c>
      <c r="C977" s="17">
        <f t="shared" si="105"/>
        <v>37936</v>
      </c>
      <c r="D977" s="16" t="str">
        <f t="shared" si="106"/>
        <v>Classic Gift Ideas, Inc</v>
      </c>
      <c r="E977" s="16" t="str">
        <f t="shared" si="107"/>
        <v>Philadelphia</v>
      </c>
      <c r="F977" s="16" t="str">
        <f t="shared" si="108"/>
        <v>USA</v>
      </c>
      <c r="G977" s="16" t="str">
        <f t="shared" si="109"/>
        <v>Vintage Cars</v>
      </c>
      <c r="H977" s="16" t="str">
        <f t="shared" si="110"/>
        <v>Shipped</v>
      </c>
      <c r="I977" s="18">
        <f t="shared" si="111"/>
        <v>1972</v>
      </c>
    </row>
    <row r="978" spans="2:9" x14ac:dyDescent="0.25">
      <c r="B978" s="16">
        <v>10193</v>
      </c>
      <c r="C978" s="17">
        <f t="shared" si="105"/>
        <v>37936</v>
      </c>
      <c r="D978" s="16" t="str">
        <f t="shared" si="106"/>
        <v>Australian Collectables, Ltd</v>
      </c>
      <c r="E978" s="16" t="str">
        <f t="shared" si="107"/>
        <v>Glen Waverly</v>
      </c>
      <c r="F978" s="16" t="str">
        <f t="shared" si="108"/>
        <v>Australia</v>
      </c>
      <c r="G978" s="16" t="str">
        <f t="shared" si="109"/>
        <v>Vintage Cars</v>
      </c>
      <c r="H978" s="16" t="str">
        <f t="shared" si="110"/>
        <v>Shipped</v>
      </c>
      <c r="I978" s="18">
        <f t="shared" si="111"/>
        <v>759.46</v>
      </c>
    </row>
    <row r="979" spans="2:9" x14ac:dyDescent="0.25">
      <c r="B979" s="16">
        <v>10206</v>
      </c>
      <c r="C979" s="17">
        <f t="shared" si="105"/>
        <v>37957</v>
      </c>
      <c r="D979" s="16" t="str">
        <f t="shared" si="106"/>
        <v>Canadian Gift Exchange Network</v>
      </c>
      <c r="E979" s="16" t="str">
        <f t="shared" si="107"/>
        <v>Vancouver</v>
      </c>
      <c r="F979" s="16" t="str">
        <f t="shared" si="108"/>
        <v>Canada</v>
      </c>
      <c r="G979" s="16" t="str">
        <f t="shared" si="109"/>
        <v>Vintage Cars</v>
      </c>
      <c r="H979" s="16" t="str">
        <f t="shared" si="110"/>
        <v>Shipped</v>
      </c>
      <c r="I979" s="18">
        <f t="shared" si="111"/>
        <v>1119.93</v>
      </c>
    </row>
    <row r="980" spans="2:9" x14ac:dyDescent="0.25">
      <c r="B980" s="16">
        <v>10215</v>
      </c>
      <c r="C980" s="17">
        <f t="shared" si="105"/>
        <v>37993</v>
      </c>
      <c r="D980" s="16" t="str">
        <f t="shared" si="106"/>
        <v>West Coast Collectables Co.</v>
      </c>
      <c r="E980" s="16" t="str">
        <f t="shared" si="107"/>
        <v>Burbank</v>
      </c>
      <c r="F980" s="16" t="str">
        <f t="shared" si="108"/>
        <v>USA</v>
      </c>
      <c r="G980" s="16" t="str">
        <f t="shared" si="109"/>
        <v>Vintage Cars</v>
      </c>
      <c r="H980" s="16" t="str">
        <f t="shared" si="110"/>
        <v>Shipped</v>
      </c>
      <c r="I980" s="18">
        <f t="shared" si="111"/>
        <v>1423.2900000000002</v>
      </c>
    </row>
    <row r="981" spans="2:9" x14ac:dyDescent="0.25">
      <c r="B981" s="16">
        <v>10228</v>
      </c>
      <c r="C981" s="17">
        <f t="shared" si="105"/>
        <v>38049</v>
      </c>
      <c r="D981" s="16" t="str">
        <f t="shared" si="106"/>
        <v>Cambridge Collectables Co.</v>
      </c>
      <c r="E981" s="16" t="str">
        <f t="shared" si="107"/>
        <v>Cambridge</v>
      </c>
      <c r="F981" s="16" t="str">
        <f t="shared" si="108"/>
        <v>USA</v>
      </c>
      <c r="G981" s="16" t="str">
        <f t="shared" si="109"/>
        <v>Vintage Cars</v>
      </c>
      <c r="H981" s="16" t="str">
        <f t="shared" si="110"/>
        <v>Shipped</v>
      </c>
      <c r="I981" s="18">
        <f t="shared" si="111"/>
        <v>2400</v>
      </c>
    </row>
    <row r="982" spans="2:9" x14ac:dyDescent="0.25">
      <c r="B982" s="16">
        <v>10244</v>
      </c>
      <c r="C982" s="17">
        <f t="shared" si="105"/>
        <v>38081</v>
      </c>
      <c r="D982" s="16" t="str">
        <f t="shared" si="106"/>
        <v>Euro Shopping Channel</v>
      </c>
      <c r="E982" s="16" t="str">
        <f t="shared" si="107"/>
        <v>Madrid</v>
      </c>
      <c r="F982" s="16" t="str">
        <f t="shared" si="108"/>
        <v>Spain</v>
      </c>
      <c r="G982" s="16" t="str">
        <f t="shared" si="109"/>
        <v>Vintage Cars</v>
      </c>
      <c r="H982" s="16" t="str">
        <f t="shared" si="110"/>
        <v>Shipped</v>
      </c>
      <c r="I982" s="18">
        <f t="shared" si="111"/>
        <v>1164.4000000000001</v>
      </c>
    </row>
    <row r="983" spans="2:9" x14ac:dyDescent="0.25">
      <c r="B983" s="16">
        <v>10257</v>
      </c>
      <c r="C983" s="17">
        <f t="shared" si="105"/>
        <v>38144</v>
      </c>
      <c r="D983" s="16" t="str">
        <f t="shared" si="106"/>
        <v>The Sharp Gifts Warehouse</v>
      </c>
      <c r="E983" s="16" t="str">
        <f t="shared" si="107"/>
        <v>San Jose</v>
      </c>
      <c r="F983" s="16" t="str">
        <f t="shared" si="108"/>
        <v>USA</v>
      </c>
      <c r="G983" s="16" t="str">
        <f t="shared" si="109"/>
        <v>Vintage Cars</v>
      </c>
      <c r="H983" s="16" t="str">
        <f t="shared" si="110"/>
        <v>Shipped</v>
      </c>
      <c r="I983" s="18">
        <f t="shared" si="111"/>
        <v>2321.54</v>
      </c>
    </row>
    <row r="984" spans="2:9" x14ac:dyDescent="0.25">
      <c r="B984" s="16">
        <v>10270</v>
      </c>
      <c r="C984" s="17">
        <f t="shared" si="105"/>
        <v>38175</v>
      </c>
      <c r="D984" s="16" t="str">
        <f t="shared" si="106"/>
        <v>Souveniers And Things Co.</v>
      </c>
      <c r="E984" s="16" t="str">
        <f t="shared" si="107"/>
        <v>Chatswood</v>
      </c>
      <c r="F984" s="16" t="str">
        <f t="shared" si="108"/>
        <v>Australia</v>
      </c>
      <c r="G984" s="16" t="str">
        <f t="shared" si="109"/>
        <v>Trucks and Buses</v>
      </c>
      <c r="H984" s="16" t="str">
        <f t="shared" si="110"/>
        <v>Shipped</v>
      </c>
      <c r="I984" s="18">
        <f t="shared" si="111"/>
        <v>1330.3500000000001</v>
      </c>
    </row>
    <row r="985" spans="2:9" x14ac:dyDescent="0.25">
      <c r="B985" s="16">
        <v>10280</v>
      </c>
      <c r="C985" s="17">
        <f t="shared" si="105"/>
        <v>38207</v>
      </c>
      <c r="D985" s="16" t="str">
        <f t="shared" si="106"/>
        <v>Amica Models &amp; Co.</v>
      </c>
      <c r="E985" s="16" t="str">
        <f t="shared" si="107"/>
        <v>Torino</v>
      </c>
      <c r="F985" s="16" t="str">
        <f t="shared" si="108"/>
        <v>Italy</v>
      </c>
      <c r="G985" s="16" t="str">
        <f t="shared" si="109"/>
        <v>Vintage Cars</v>
      </c>
      <c r="H985" s="16" t="str">
        <f t="shared" si="110"/>
        <v>Shipped</v>
      </c>
      <c r="I985" s="18">
        <f t="shared" si="111"/>
        <v>577.6</v>
      </c>
    </row>
    <row r="986" spans="2:9" x14ac:dyDescent="0.25">
      <c r="B986" s="16">
        <v>10291</v>
      </c>
      <c r="C986" s="17">
        <f t="shared" si="105"/>
        <v>38239</v>
      </c>
      <c r="D986" s="16" t="str">
        <f t="shared" si="106"/>
        <v>Scandinavian Gift Ideas</v>
      </c>
      <c r="E986" s="16" t="str">
        <f t="shared" si="107"/>
        <v>Boras</v>
      </c>
      <c r="F986" s="16" t="str">
        <f t="shared" si="108"/>
        <v>Sweden</v>
      </c>
      <c r="G986" s="16" t="str">
        <f t="shared" si="109"/>
        <v>Trucks and Buses</v>
      </c>
      <c r="H986" s="16" t="str">
        <f t="shared" si="110"/>
        <v>Shipped</v>
      </c>
      <c r="I986" s="18">
        <f t="shared" si="111"/>
        <v>1500.98</v>
      </c>
    </row>
    <row r="987" spans="2:9" x14ac:dyDescent="0.25">
      <c r="B987" s="16">
        <v>10304</v>
      </c>
      <c r="C987" s="17">
        <f t="shared" si="105"/>
        <v>38270</v>
      </c>
      <c r="D987" s="16" t="str">
        <f t="shared" si="106"/>
        <v>Auto Assoc. &amp; Cie.</v>
      </c>
      <c r="E987" s="16" t="str">
        <f t="shared" si="107"/>
        <v>Versailles</v>
      </c>
      <c r="F987" s="16" t="str">
        <f t="shared" si="108"/>
        <v>France</v>
      </c>
      <c r="G987" s="16" t="str">
        <f t="shared" si="109"/>
        <v>Vintage Cars</v>
      </c>
      <c r="H987" s="16" t="str">
        <f t="shared" si="110"/>
        <v>Shipped</v>
      </c>
      <c r="I987" s="18">
        <f t="shared" si="111"/>
        <v>694.6</v>
      </c>
    </row>
    <row r="988" spans="2:9" x14ac:dyDescent="0.25">
      <c r="B988" s="16">
        <v>10312</v>
      </c>
      <c r="C988" s="17">
        <f t="shared" si="105"/>
        <v>38270</v>
      </c>
      <c r="D988" s="16" t="str">
        <f t="shared" si="106"/>
        <v>Mini Gifts Distributors Ltd.</v>
      </c>
      <c r="E988" s="16" t="str">
        <f t="shared" si="107"/>
        <v>San Rafael</v>
      </c>
      <c r="F988" s="16" t="str">
        <f t="shared" si="108"/>
        <v>USA</v>
      </c>
      <c r="G988" s="16" t="str">
        <f t="shared" si="109"/>
        <v>Vintage Cars</v>
      </c>
      <c r="H988" s="16" t="str">
        <f t="shared" si="110"/>
        <v>Shipped</v>
      </c>
      <c r="I988" s="18">
        <f t="shared" si="111"/>
        <v>865.49</v>
      </c>
    </row>
    <row r="989" spans="2:9" x14ac:dyDescent="0.25">
      <c r="B989" s="16">
        <v>10322</v>
      </c>
      <c r="C989" s="17">
        <f t="shared" si="105"/>
        <v>38302</v>
      </c>
      <c r="D989" s="16" t="str">
        <f t="shared" si="106"/>
        <v>Online Diecast Creations Co.</v>
      </c>
      <c r="E989" s="16" t="str">
        <f t="shared" si="107"/>
        <v>Nashua</v>
      </c>
      <c r="F989" s="16" t="str">
        <f t="shared" si="108"/>
        <v>USA</v>
      </c>
      <c r="G989" s="16" t="str">
        <f t="shared" si="109"/>
        <v>Vintage Cars</v>
      </c>
      <c r="H989" s="16" t="str">
        <f t="shared" si="110"/>
        <v>Shipped</v>
      </c>
      <c r="I989" s="18">
        <f t="shared" si="111"/>
        <v>1224.67</v>
      </c>
    </row>
    <row r="990" spans="2:9" x14ac:dyDescent="0.25">
      <c r="B990" s="16">
        <v>10332</v>
      </c>
      <c r="C990" s="17">
        <f t="shared" si="105"/>
        <v>38302</v>
      </c>
      <c r="D990" s="16" t="str">
        <f t="shared" si="106"/>
        <v>AV Stores, Co.</v>
      </c>
      <c r="E990" s="16" t="str">
        <f t="shared" si="107"/>
        <v>Manchester</v>
      </c>
      <c r="F990" s="16" t="str">
        <f t="shared" si="108"/>
        <v>UK</v>
      </c>
      <c r="G990" s="16" t="str">
        <f t="shared" si="109"/>
        <v>Classic Cars</v>
      </c>
      <c r="H990" s="16" t="str">
        <f t="shared" si="110"/>
        <v>Shipped</v>
      </c>
      <c r="I990" s="18">
        <f t="shared" si="111"/>
        <v>1152.58</v>
      </c>
    </row>
    <row r="991" spans="2:9" x14ac:dyDescent="0.25">
      <c r="B991" s="16">
        <v>10347</v>
      </c>
      <c r="C991" s="17">
        <f t="shared" si="105"/>
        <v>38302</v>
      </c>
      <c r="D991" s="16" t="str">
        <f t="shared" si="106"/>
        <v>Australian Collectors, Co.</v>
      </c>
      <c r="E991" s="16" t="str">
        <f t="shared" si="107"/>
        <v>Melbourne</v>
      </c>
      <c r="F991" s="16" t="str">
        <f t="shared" si="108"/>
        <v>Australia</v>
      </c>
      <c r="G991" s="16" t="str">
        <f t="shared" si="109"/>
        <v>Vintage Cars</v>
      </c>
      <c r="H991" s="16" t="str">
        <f t="shared" si="110"/>
        <v>Shipped</v>
      </c>
      <c r="I991" s="18">
        <f t="shared" si="111"/>
        <v>1237.95</v>
      </c>
    </row>
    <row r="992" spans="2:9" x14ac:dyDescent="0.25">
      <c r="B992" s="16">
        <v>10357</v>
      </c>
      <c r="C992" s="17">
        <f t="shared" si="105"/>
        <v>38333</v>
      </c>
      <c r="D992" s="16" t="str">
        <f t="shared" si="106"/>
        <v>Mini Gifts Distributors Ltd.</v>
      </c>
      <c r="E992" s="16" t="str">
        <f t="shared" si="107"/>
        <v>San Rafael</v>
      </c>
      <c r="F992" s="16" t="str">
        <f t="shared" si="108"/>
        <v>USA</v>
      </c>
      <c r="G992" s="16" t="str">
        <f t="shared" si="109"/>
        <v>Vintage Cars</v>
      </c>
      <c r="H992" s="16" t="str">
        <f t="shared" si="110"/>
        <v>Shipped</v>
      </c>
      <c r="I992" s="18">
        <f t="shared" si="111"/>
        <v>2500</v>
      </c>
    </row>
    <row r="993" spans="2:9" x14ac:dyDescent="0.25">
      <c r="B993" s="16">
        <v>10369</v>
      </c>
      <c r="C993" s="17">
        <f t="shared" si="105"/>
        <v>38353</v>
      </c>
      <c r="D993" s="16" t="str">
        <f t="shared" si="106"/>
        <v>Collectables For Less Inc.</v>
      </c>
      <c r="E993" s="16" t="str">
        <f t="shared" si="107"/>
        <v>Brickhaven</v>
      </c>
      <c r="F993" s="16" t="str">
        <f t="shared" si="108"/>
        <v>USA</v>
      </c>
      <c r="G993" s="16" t="str">
        <f t="shared" si="109"/>
        <v>Vintage Cars</v>
      </c>
      <c r="H993" s="16" t="str">
        <f t="shared" si="110"/>
        <v>Shipped</v>
      </c>
      <c r="I993" s="18">
        <f t="shared" si="111"/>
        <v>1237.8800000000001</v>
      </c>
    </row>
    <row r="994" spans="2:9" x14ac:dyDescent="0.25">
      <c r="B994" s="16">
        <v>10381</v>
      </c>
      <c r="C994" s="17">
        <f t="shared" si="105"/>
        <v>38385</v>
      </c>
      <c r="D994" s="16" t="str">
        <f t="shared" si="106"/>
        <v>Corporate Gift Ideas Co.</v>
      </c>
      <c r="E994" s="16" t="str">
        <f t="shared" si="107"/>
        <v>San Francisco</v>
      </c>
      <c r="F994" s="16" t="str">
        <f t="shared" si="108"/>
        <v>USA</v>
      </c>
      <c r="G994" s="16" t="str">
        <f t="shared" si="109"/>
        <v>Vintage Cars</v>
      </c>
      <c r="H994" s="16" t="str">
        <f t="shared" si="110"/>
        <v>Shipped</v>
      </c>
      <c r="I994" s="18">
        <f t="shared" si="111"/>
        <v>1320.75</v>
      </c>
    </row>
    <row r="995" spans="2:9" x14ac:dyDescent="0.25">
      <c r="B995" s="16">
        <v>10392</v>
      </c>
      <c r="C995" s="17">
        <f t="shared" si="105"/>
        <v>38414</v>
      </c>
      <c r="D995" s="16" t="str">
        <f t="shared" si="106"/>
        <v>Mini Auto Werke</v>
      </c>
      <c r="E995" s="16" t="str">
        <f t="shared" si="107"/>
        <v>Graz</v>
      </c>
      <c r="F995" s="16" t="str">
        <f t="shared" si="108"/>
        <v>Austria</v>
      </c>
      <c r="G995" s="16" t="str">
        <f t="shared" si="109"/>
        <v>Vintage Cars</v>
      </c>
      <c r="H995" s="16" t="str">
        <f t="shared" si="110"/>
        <v>Shipped</v>
      </c>
      <c r="I995" s="18">
        <f t="shared" si="111"/>
        <v>2218.52</v>
      </c>
    </row>
    <row r="996" spans="2:9" x14ac:dyDescent="0.25">
      <c r="B996" s="16">
        <v>10423</v>
      </c>
      <c r="C996" s="17">
        <f t="shared" si="105"/>
        <v>38477</v>
      </c>
      <c r="D996" s="16" t="str">
        <f t="shared" si="106"/>
        <v>Petit Auto</v>
      </c>
      <c r="E996" s="16" t="str">
        <f t="shared" si="107"/>
        <v>Bruxelles</v>
      </c>
      <c r="F996" s="16" t="str">
        <f t="shared" si="108"/>
        <v>Belgium</v>
      </c>
      <c r="G996" s="16" t="str">
        <f t="shared" si="109"/>
        <v>Vintage Cars</v>
      </c>
      <c r="H996" s="16" t="str">
        <f t="shared" si="110"/>
        <v>In Process</v>
      </c>
      <c r="I996" s="18">
        <f t="shared" si="111"/>
        <v>881.4</v>
      </c>
    </row>
    <row r="997" spans="2:9" x14ac:dyDescent="0.25">
      <c r="B997" s="16">
        <v>10105</v>
      </c>
      <c r="C997" s="17">
        <f t="shared" si="105"/>
        <v>37653</v>
      </c>
      <c r="D997" s="16" t="str">
        <f t="shared" si="106"/>
        <v>Danish Wholesale Imports</v>
      </c>
      <c r="E997" s="16" t="str">
        <f t="shared" si="107"/>
        <v>Kobenhavn</v>
      </c>
      <c r="F997" s="16" t="str">
        <f t="shared" si="108"/>
        <v>Denmark</v>
      </c>
      <c r="G997" s="16" t="str">
        <f t="shared" si="109"/>
        <v>Ships</v>
      </c>
      <c r="H997" s="16" t="str">
        <f t="shared" si="110"/>
        <v>Shipped</v>
      </c>
      <c r="I997" s="18">
        <f t="shared" si="111"/>
        <v>1419.5</v>
      </c>
    </row>
    <row r="998" spans="2:9" x14ac:dyDescent="0.25">
      <c r="B998" s="16">
        <v>10117</v>
      </c>
      <c r="C998" s="17">
        <f t="shared" si="105"/>
        <v>37712</v>
      </c>
      <c r="D998" s="16" t="str">
        <f t="shared" si="106"/>
        <v>Dragon Souveniers, Ltd.</v>
      </c>
      <c r="E998" s="16" t="str">
        <f t="shared" si="107"/>
        <v>Singapore</v>
      </c>
      <c r="F998" s="16" t="str">
        <f t="shared" si="108"/>
        <v>Singapore</v>
      </c>
      <c r="G998" s="16" t="str">
        <f t="shared" si="109"/>
        <v>Ships</v>
      </c>
      <c r="H998" s="16" t="str">
        <f t="shared" si="110"/>
        <v>Shipped</v>
      </c>
      <c r="I998" s="18">
        <f t="shared" si="111"/>
        <v>3753.9</v>
      </c>
    </row>
    <row r="999" spans="2:9" x14ac:dyDescent="0.25">
      <c r="B999" s="16">
        <v>10128</v>
      </c>
      <c r="C999" s="17">
        <f t="shared" si="105"/>
        <v>37773</v>
      </c>
      <c r="D999" s="16" t="str">
        <f t="shared" si="106"/>
        <v>Euro Shopping Channel</v>
      </c>
      <c r="E999" s="16" t="str">
        <f t="shared" si="107"/>
        <v>Madrid</v>
      </c>
      <c r="F999" s="16" t="str">
        <f t="shared" si="108"/>
        <v>Spain</v>
      </c>
      <c r="G999" s="16" t="str">
        <f t="shared" si="109"/>
        <v>Ships</v>
      </c>
      <c r="H999" s="16" t="str">
        <f t="shared" si="110"/>
        <v>Shipped</v>
      </c>
      <c r="I999" s="18">
        <f t="shared" si="111"/>
        <v>3104</v>
      </c>
    </row>
    <row r="1000" spans="2:9" x14ac:dyDescent="0.25">
      <c r="B1000" s="16">
        <v>10142</v>
      </c>
      <c r="C1000" s="17">
        <f t="shared" si="105"/>
        <v>37841</v>
      </c>
      <c r="D1000" s="16" t="str">
        <f t="shared" si="106"/>
        <v>Mini Gifts Distributors Ltd.</v>
      </c>
      <c r="E1000" s="16" t="str">
        <f t="shared" si="107"/>
        <v>San Rafael</v>
      </c>
      <c r="F1000" s="16" t="str">
        <f t="shared" si="108"/>
        <v>USA</v>
      </c>
      <c r="G1000" s="16" t="str">
        <f t="shared" si="109"/>
        <v>Vintage Cars</v>
      </c>
      <c r="H1000" s="16" t="str">
        <f t="shared" si="110"/>
        <v>Shipped</v>
      </c>
      <c r="I1000" s="18">
        <f t="shared" si="111"/>
        <v>1685.28</v>
      </c>
    </row>
    <row r="1001" spans="2:9" x14ac:dyDescent="0.25">
      <c r="B1001" s="16">
        <v>10153</v>
      </c>
      <c r="C1001" s="17">
        <f t="shared" si="105"/>
        <v>37873</v>
      </c>
      <c r="D1001" s="16" t="str">
        <f t="shared" si="106"/>
        <v>Euro Shopping Channel</v>
      </c>
      <c r="E1001" s="16" t="str">
        <f t="shared" si="107"/>
        <v>Madrid</v>
      </c>
      <c r="F1001" s="16" t="str">
        <f t="shared" si="108"/>
        <v>Spain</v>
      </c>
      <c r="G1001" s="16" t="str">
        <f t="shared" si="109"/>
        <v>Trains</v>
      </c>
      <c r="H1001" s="16" t="str">
        <f t="shared" si="110"/>
        <v>Shipped</v>
      </c>
      <c r="I1001" s="18">
        <f t="shared" si="111"/>
        <v>1779.7099999999998</v>
      </c>
    </row>
    <row r="1002" spans="2:9" x14ac:dyDescent="0.25">
      <c r="B1002" s="16">
        <v>10166</v>
      </c>
      <c r="C1002" s="17">
        <f t="shared" si="105"/>
        <v>37904</v>
      </c>
      <c r="D1002" s="16" t="str">
        <f t="shared" si="106"/>
        <v>FunGiftIdeas.com</v>
      </c>
      <c r="E1002" s="16" t="str">
        <f t="shared" si="107"/>
        <v>New Bedford</v>
      </c>
      <c r="F1002" s="16" t="str">
        <f t="shared" si="108"/>
        <v>USA</v>
      </c>
      <c r="G1002" s="16" t="str">
        <f t="shared" si="109"/>
        <v>Vintage Cars</v>
      </c>
      <c r="H1002" s="16" t="str">
        <f t="shared" si="110"/>
        <v>Shipped</v>
      </c>
      <c r="I1002" s="18">
        <f t="shared" si="111"/>
        <v>1916.98</v>
      </c>
    </row>
    <row r="1003" spans="2:9" x14ac:dyDescent="0.25">
      <c r="B1003" s="16">
        <v>10177</v>
      </c>
      <c r="C1003" s="17">
        <f t="shared" si="105"/>
        <v>37936</v>
      </c>
      <c r="D1003" s="16" t="str">
        <f t="shared" si="106"/>
        <v>CAF Imports</v>
      </c>
      <c r="E1003" s="16" t="str">
        <f t="shared" si="107"/>
        <v>Madrid</v>
      </c>
      <c r="F1003" s="16" t="str">
        <f t="shared" si="108"/>
        <v>Spain</v>
      </c>
      <c r="G1003" s="16" t="str">
        <f t="shared" si="109"/>
        <v>Ships</v>
      </c>
      <c r="H1003" s="16" t="str">
        <f t="shared" si="110"/>
        <v>Shipped</v>
      </c>
      <c r="I1003" s="18">
        <f t="shared" si="111"/>
        <v>1824</v>
      </c>
    </row>
    <row r="1004" spans="2:9" x14ac:dyDescent="0.25">
      <c r="B1004" s="16">
        <v>10185</v>
      </c>
      <c r="C1004" s="17">
        <f t="shared" si="105"/>
        <v>37936</v>
      </c>
      <c r="D1004" s="16" t="str">
        <f t="shared" si="106"/>
        <v>Mini Creations Ltd.</v>
      </c>
      <c r="E1004" s="16" t="str">
        <f t="shared" si="107"/>
        <v>New Bedford</v>
      </c>
      <c r="F1004" s="16" t="str">
        <f t="shared" si="108"/>
        <v>USA</v>
      </c>
      <c r="G1004" s="16" t="str">
        <f t="shared" si="109"/>
        <v>Trains</v>
      </c>
      <c r="H1004" s="16" t="str">
        <f t="shared" si="110"/>
        <v>Shipped</v>
      </c>
      <c r="I1004" s="18">
        <f t="shared" si="111"/>
        <v>972.4</v>
      </c>
    </row>
    <row r="1005" spans="2:9" x14ac:dyDescent="0.25">
      <c r="B1005" s="16">
        <v>10196</v>
      </c>
      <c r="C1005" s="17">
        <f t="shared" si="105"/>
        <v>37936</v>
      </c>
      <c r="D1005" s="16" t="str">
        <f t="shared" si="106"/>
        <v>Super Scale Inc.</v>
      </c>
      <c r="E1005" s="16" t="str">
        <f t="shared" si="107"/>
        <v>New Haven</v>
      </c>
      <c r="F1005" s="16" t="str">
        <f t="shared" si="108"/>
        <v>USA</v>
      </c>
      <c r="G1005" s="16" t="str">
        <f t="shared" si="109"/>
        <v>Classic Cars</v>
      </c>
      <c r="H1005" s="16" t="str">
        <f t="shared" si="110"/>
        <v>Shipped</v>
      </c>
      <c r="I1005" s="18">
        <f t="shared" si="111"/>
        <v>2400</v>
      </c>
    </row>
    <row r="1006" spans="2:9" x14ac:dyDescent="0.25">
      <c r="B1006" s="16">
        <v>10208</v>
      </c>
      <c r="C1006" s="17">
        <f t="shared" si="105"/>
        <v>37993</v>
      </c>
      <c r="D1006" s="16" t="str">
        <f t="shared" si="106"/>
        <v>Saveley &amp; Henriot, Co.</v>
      </c>
      <c r="E1006" s="16" t="str">
        <f t="shared" si="107"/>
        <v>Lyon</v>
      </c>
      <c r="F1006" s="16" t="str">
        <f t="shared" si="108"/>
        <v>France</v>
      </c>
      <c r="G1006" s="16" t="str">
        <f t="shared" si="109"/>
        <v>Vintage Cars</v>
      </c>
      <c r="H1006" s="16" t="str">
        <f t="shared" si="110"/>
        <v>Shipped</v>
      </c>
      <c r="I1006" s="18">
        <f t="shared" si="111"/>
        <v>1788</v>
      </c>
    </row>
    <row r="1007" spans="2:9" x14ac:dyDescent="0.25">
      <c r="B1007" s="16">
        <v>10221</v>
      </c>
      <c r="C1007" s="17">
        <f t="shared" si="105"/>
        <v>38019</v>
      </c>
      <c r="D1007" s="16" t="str">
        <f t="shared" si="106"/>
        <v>Petit Auto</v>
      </c>
      <c r="E1007" s="16" t="str">
        <f t="shared" si="107"/>
        <v>Bruxelles</v>
      </c>
      <c r="F1007" s="16" t="str">
        <f t="shared" si="108"/>
        <v>Belgium</v>
      </c>
      <c r="G1007" s="16" t="str">
        <f t="shared" si="109"/>
        <v>Trains</v>
      </c>
      <c r="H1007" s="16" t="str">
        <f t="shared" si="110"/>
        <v>Shipped</v>
      </c>
      <c r="I1007" s="18">
        <f t="shared" si="111"/>
        <v>1855.41</v>
      </c>
    </row>
    <row r="1008" spans="2:9" x14ac:dyDescent="0.25">
      <c r="B1008" s="16">
        <v>10232</v>
      </c>
      <c r="C1008" s="17">
        <f t="shared" si="105"/>
        <v>38049</v>
      </c>
      <c r="D1008" s="16" t="str">
        <f t="shared" si="106"/>
        <v>giftsbymail.co.uk</v>
      </c>
      <c r="E1008" s="16" t="str">
        <f t="shared" si="107"/>
        <v>Cowes</v>
      </c>
      <c r="F1008" s="16" t="str">
        <f t="shared" si="108"/>
        <v>UK</v>
      </c>
      <c r="G1008" s="16" t="str">
        <f t="shared" si="109"/>
        <v>Ships</v>
      </c>
      <c r="H1008" s="16" t="str">
        <f t="shared" si="110"/>
        <v>Shipped</v>
      </c>
      <c r="I1008" s="18">
        <f t="shared" si="111"/>
        <v>1192.56</v>
      </c>
    </row>
    <row r="1009" spans="2:9" x14ac:dyDescent="0.25">
      <c r="B1009" s="16">
        <v>10248</v>
      </c>
      <c r="C1009" s="17">
        <f t="shared" si="105"/>
        <v>38112</v>
      </c>
      <c r="D1009" s="16" t="str">
        <f t="shared" si="106"/>
        <v>Land of Toys Inc.</v>
      </c>
      <c r="E1009" s="16" t="str">
        <f t="shared" si="107"/>
        <v>NYC</v>
      </c>
      <c r="F1009" s="16" t="str">
        <f t="shared" si="108"/>
        <v>USA</v>
      </c>
      <c r="G1009" s="16" t="str">
        <f t="shared" si="109"/>
        <v>Ships</v>
      </c>
      <c r="H1009" s="16" t="str">
        <f t="shared" si="110"/>
        <v>Cancelled</v>
      </c>
      <c r="I1009" s="18">
        <f t="shared" si="111"/>
        <v>1506.9599999999998</v>
      </c>
    </row>
    <row r="1010" spans="2:9" x14ac:dyDescent="0.25">
      <c r="B1010" s="16">
        <v>10273</v>
      </c>
      <c r="C1010" s="17">
        <f t="shared" si="105"/>
        <v>38175</v>
      </c>
      <c r="D1010" s="16" t="str">
        <f t="shared" si="106"/>
        <v>Petit Auto</v>
      </c>
      <c r="E1010" s="16" t="str">
        <f t="shared" si="107"/>
        <v>Bruxelles</v>
      </c>
      <c r="F1010" s="16" t="str">
        <f t="shared" si="108"/>
        <v>Belgium</v>
      </c>
      <c r="G1010" s="16" t="str">
        <f t="shared" si="109"/>
        <v>Ships</v>
      </c>
      <c r="H1010" s="16" t="str">
        <f t="shared" si="110"/>
        <v>Shipped</v>
      </c>
      <c r="I1010" s="18">
        <f t="shared" si="111"/>
        <v>1372.14</v>
      </c>
    </row>
    <row r="1011" spans="2:9" x14ac:dyDescent="0.25">
      <c r="B1011" s="16">
        <v>10282</v>
      </c>
      <c r="C1011" s="17">
        <f t="shared" si="105"/>
        <v>38207</v>
      </c>
      <c r="D1011" s="16" t="str">
        <f t="shared" si="106"/>
        <v>Mini Gifts Distributors Ltd.</v>
      </c>
      <c r="E1011" s="16" t="str">
        <f t="shared" si="107"/>
        <v>San Rafael</v>
      </c>
      <c r="F1011" s="16" t="str">
        <f t="shared" si="108"/>
        <v>USA</v>
      </c>
      <c r="G1011" s="16" t="str">
        <f t="shared" si="109"/>
        <v>Classic Cars</v>
      </c>
      <c r="H1011" s="16" t="str">
        <f t="shared" si="110"/>
        <v>Shipped</v>
      </c>
      <c r="I1011" s="18">
        <f t="shared" si="111"/>
        <v>1357.78</v>
      </c>
    </row>
    <row r="1012" spans="2:9" x14ac:dyDescent="0.25">
      <c r="B1012" s="16">
        <v>10293</v>
      </c>
      <c r="C1012" s="17">
        <f t="shared" si="105"/>
        <v>38239</v>
      </c>
      <c r="D1012" s="16" t="str">
        <f t="shared" si="106"/>
        <v>Amica Models &amp; Co.</v>
      </c>
      <c r="E1012" s="16" t="str">
        <f t="shared" si="107"/>
        <v>Torino</v>
      </c>
      <c r="F1012" s="16" t="str">
        <f t="shared" si="108"/>
        <v>Italy</v>
      </c>
      <c r="G1012" s="16" t="str">
        <f t="shared" si="109"/>
        <v>Ships</v>
      </c>
      <c r="H1012" s="16" t="str">
        <f t="shared" si="110"/>
        <v>Shipped</v>
      </c>
      <c r="I1012" s="18">
        <f t="shared" si="111"/>
        <v>1921.92</v>
      </c>
    </row>
    <row r="1013" spans="2:9" x14ac:dyDescent="0.25">
      <c r="B1013" s="16">
        <v>10306</v>
      </c>
      <c r="C1013" s="17">
        <f t="shared" si="105"/>
        <v>38270</v>
      </c>
      <c r="D1013" s="16" t="str">
        <f t="shared" si="106"/>
        <v>AV Stores, Co.</v>
      </c>
      <c r="E1013" s="16" t="str">
        <f t="shared" si="107"/>
        <v>Manchester</v>
      </c>
      <c r="F1013" s="16" t="str">
        <f t="shared" si="108"/>
        <v>UK</v>
      </c>
      <c r="G1013" s="16" t="str">
        <f t="shared" si="109"/>
        <v>Classic Cars</v>
      </c>
      <c r="H1013" s="16" t="str">
        <f t="shared" si="110"/>
        <v>Shipped</v>
      </c>
      <c r="I1013" s="18">
        <f t="shared" si="111"/>
        <v>2000</v>
      </c>
    </row>
    <row r="1014" spans="2:9" x14ac:dyDescent="0.25">
      <c r="B1014" s="16">
        <v>10314</v>
      </c>
      <c r="C1014" s="17">
        <f t="shared" si="105"/>
        <v>38270</v>
      </c>
      <c r="D1014" s="16" t="str">
        <f t="shared" si="106"/>
        <v>Heintze Collectables</v>
      </c>
      <c r="E1014" s="16" t="str">
        <f t="shared" si="107"/>
        <v>Aaarhus</v>
      </c>
      <c r="F1014" s="16" t="str">
        <f t="shared" si="108"/>
        <v>Denmark</v>
      </c>
      <c r="G1014" s="16" t="str">
        <f t="shared" si="109"/>
        <v>Classic Cars</v>
      </c>
      <c r="H1014" s="16" t="str">
        <f t="shared" si="110"/>
        <v>Shipped</v>
      </c>
      <c r="I1014" s="18">
        <f t="shared" si="111"/>
        <v>1448.0700000000002</v>
      </c>
    </row>
    <row r="1015" spans="2:9" x14ac:dyDescent="0.25">
      <c r="B1015" s="16">
        <v>10325</v>
      </c>
      <c r="C1015" s="17">
        <f t="shared" si="105"/>
        <v>38302</v>
      </c>
      <c r="D1015" s="16" t="str">
        <f t="shared" si="106"/>
        <v>Baane Mini Imports</v>
      </c>
      <c r="E1015" s="16" t="str">
        <f t="shared" si="107"/>
        <v>Stavern</v>
      </c>
      <c r="F1015" s="16" t="str">
        <f t="shared" si="108"/>
        <v>Norway</v>
      </c>
      <c r="G1015" s="16" t="str">
        <f t="shared" si="109"/>
        <v>Vintage Cars</v>
      </c>
      <c r="H1015" s="16" t="str">
        <f t="shared" si="110"/>
        <v>Shipped</v>
      </c>
      <c r="I1015" s="18">
        <f t="shared" si="111"/>
        <v>1658.88</v>
      </c>
    </row>
    <row r="1016" spans="2:9" x14ac:dyDescent="0.25">
      <c r="B1016" s="16">
        <v>10336</v>
      </c>
      <c r="C1016" s="17">
        <f t="shared" si="105"/>
        <v>38302</v>
      </c>
      <c r="D1016" s="16" t="str">
        <f t="shared" si="106"/>
        <v>La Corne D'abondance, Co.</v>
      </c>
      <c r="E1016" s="16" t="str">
        <f t="shared" si="107"/>
        <v>Paris</v>
      </c>
      <c r="F1016" s="16" t="str">
        <f t="shared" si="108"/>
        <v>France</v>
      </c>
      <c r="G1016" s="16" t="str">
        <f t="shared" si="109"/>
        <v>Classic Cars</v>
      </c>
      <c r="H1016" s="16" t="str">
        <f t="shared" si="110"/>
        <v>Shipped</v>
      </c>
      <c r="I1016" s="18">
        <f t="shared" si="111"/>
        <v>1888.26</v>
      </c>
    </row>
    <row r="1017" spans="2:9" x14ac:dyDescent="0.25">
      <c r="B1017" s="16">
        <v>10350</v>
      </c>
      <c r="C1017" s="17">
        <f t="shared" si="105"/>
        <v>38333</v>
      </c>
      <c r="D1017" s="16" t="str">
        <f t="shared" si="106"/>
        <v>Euro Shopping Channel</v>
      </c>
      <c r="E1017" s="16" t="str">
        <f t="shared" si="107"/>
        <v>Madrid</v>
      </c>
      <c r="F1017" s="16" t="str">
        <f t="shared" si="108"/>
        <v>Spain</v>
      </c>
      <c r="G1017" s="16" t="str">
        <f t="shared" si="109"/>
        <v>Vintage Cars</v>
      </c>
      <c r="H1017" s="16" t="str">
        <f t="shared" si="110"/>
        <v>Shipped</v>
      </c>
      <c r="I1017" s="18">
        <f t="shared" si="111"/>
        <v>1508.5</v>
      </c>
    </row>
    <row r="1018" spans="2:9" x14ac:dyDescent="0.25">
      <c r="B1018" s="16">
        <v>10372</v>
      </c>
      <c r="C1018" s="17">
        <f t="shared" si="105"/>
        <v>38353</v>
      </c>
      <c r="D1018" s="16" t="str">
        <f t="shared" si="106"/>
        <v>Tokyo Collectables, Ltd</v>
      </c>
      <c r="E1018" s="16" t="str">
        <f t="shared" si="107"/>
        <v>Minato-ku</v>
      </c>
      <c r="F1018" s="16" t="str">
        <f t="shared" si="108"/>
        <v>Japan</v>
      </c>
      <c r="G1018" s="16" t="str">
        <f t="shared" si="109"/>
        <v>Trains</v>
      </c>
      <c r="H1018" s="16" t="str">
        <f t="shared" si="110"/>
        <v>Shipped</v>
      </c>
      <c r="I1018" s="18">
        <f t="shared" si="111"/>
        <v>1405.92</v>
      </c>
    </row>
    <row r="1019" spans="2:9" x14ac:dyDescent="0.25">
      <c r="B1019" s="16">
        <v>10383</v>
      </c>
      <c r="C1019" s="17">
        <f t="shared" si="105"/>
        <v>38385</v>
      </c>
      <c r="D1019" s="16" t="str">
        <f t="shared" si="106"/>
        <v>Euro Shopping Channel</v>
      </c>
      <c r="E1019" s="16" t="str">
        <f t="shared" si="107"/>
        <v>Madrid</v>
      </c>
      <c r="F1019" s="16" t="str">
        <f t="shared" si="108"/>
        <v>Spain</v>
      </c>
      <c r="G1019" s="16" t="str">
        <f t="shared" si="109"/>
        <v>Vintage Cars</v>
      </c>
      <c r="H1019" s="16" t="str">
        <f t="shared" si="110"/>
        <v>Shipped</v>
      </c>
      <c r="I1019" s="18">
        <f t="shared" si="111"/>
        <v>1476.48</v>
      </c>
    </row>
    <row r="1020" spans="2:9" x14ac:dyDescent="0.25">
      <c r="B1020" s="16">
        <v>10396</v>
      </c>
      <c r="C1020" s="17">
        <f t="shared" si="105"/>
        <v>38414</v>
      </c>
      <c r="D1020" s="16" t="str">
        <f t="shared" si="106"/>
        <v>Mini Gifts Distributors Ltd.</v>
      </c>
      <c r="E1020" s="16" t="str">
        <f t="shared" si="107"/>
        <v>San Rafael</v>
      </c>
      <c r="F1020" s="16" t="str">
        <f t="shared" si="108"/>
        <v>USA</v>
      </c>
      <c r="G1020" s="16" t="str">
        <f t="shared" si="109"/>
        <v>Trains</v>
      </c>
      <c r="H1020" s="16" t="str">
        <f t="shared" si="110"/>
        <v>Shipped</v>
      </c>
      <c r="I1020" s="18">
        <f t="shared" si="111"/>
        <v>2154</v>
      </c>
    </row>
    <row r="1021" spans="2:9" x14ac:dyDescent="0.25">
      <c r="B1021" s="16">
        <v>10414</v>
      </c>
      <c r="C1021" s="17">
        <f t="shared" si="105"/>
        <v>38477</v>
      </c>
      <c r="D1021" s="16" t="str">
        <f t="shared" si="106"/>
        <v>Gifts4AllAges.com</v>
      </c>
      <c r="E1021" s="16" t="str">
        <f t="shared" si="107"/>
        <v>Boston</v>
      </c>
      <c r="F1021" s="16" t="str">
        <f t="shared" si="108"/>
        <v>USA</v>
      </c>
      <c r="G1021" s="16" t="str">
        <f t="shared" si="109"/>
        <v>Vintage Cars</v>
      </c>
      <c r="H1021" s="16" t="str">
        <f t="shared" si="110"/>
        <v>On Hold</v>
      </c>
      <c r="I1021" s="18">
        <f t="shared" si="111"/>
        <v>1207.68</v>
      </c>
    </row>
    <row r="1022" spans="2:9" x14ac:dyDescent="0.25">
      <c r="B1022" s="16">
        <v>10104</v>
      </c>
      <c r="C1022" s="17">
        <f t="shared" si="105"/>
        <v>37622</v>
      </c>
      <c r="D1022" s="16" t="str">
        <f t="shared" si="106"/>
        <v>Euro Shopping Channel</v>
      </c>
      <c r="E1022" s="16" t="str">
        <f t="shared" si="107"/>
        <v>Madrid</v>
      </c>
      <c r="F1022" s="16" t="str">
        <f t="shared" si="108"/>
        <v>Spain</v>
      </c>
      <c r="G1022" s="16" t="str">
        <f t="shared" si="109"/>
        <v>Trucks and Buses</v>
      </c>
      <c r="H1022" s="16" t="str">
        <f t="shared" si="110"/>
        <v>Shipped</v>
      </c>
      <c r="I1022" s="18">
        <f t="shared" si="111"/>
        <v>1666.6999999999998</v>
      </c>
    </row>
    <row r="1023" spans="2:9" x14ac:dyDescent="0.25">
      <c r="B1023" s="16">
        <v>10109</v>
      </c>
      <c r="C1023" s="17">
        <f t="shared" si="105"/>
        <v>37681</v>
      </c>
      <c r="D1023" s="16" t="str">
        <f t="shared" si="106"/>
        <v>Motor Mint Distributors Inc.</v>
      </c>
      <c r="E1023" s="16" t="str">
        <f t="shared" si="107"/>
        <v>Philadelphia</v>
      </c>
      <c r="F1023" s="16" t="str">
        <f t="shared" si="108"/>
        <v>USA</v>
      </c>
      <c r="G1023" s="16" t="str">
        <f t="shared" si="109"/>
        <v>Classic Cars</v>
      </c>
      <c r="H1023" s="16" t="str">
        <f t="shared" si="110"/>
        <v>Shipped</v>
      </c>
      <c r="I1023" s="18">
        <f t="shared" si="111"/>
        <v>930.90000000000009</v>
      </c>
    </row>
    <row r="1024" spans="2:9" x14ac:dyDescent="0.25">
      <c r="B1024" s="16">
        <v>10114</v>
      </c>
      <c r="C1024" s="17">
        <f t="shared" si="105"/>
        <v>37712</v>
      </c>
      <c r="D1024" s="16" t="str">
        <f t="shared" si="106"/>
        <v>La Corne D'abondance, Co.</v>
      </c>
      <c r="E1024" s="16" t="str">
        <f t="shared" si="107"/>
        <v>Paris</v>
      </c>
      <c r="F1024" s="16" t="str">
        <f t="shared" si="108"/>
        <v>France</v>
      </c>
      <c r="G1024" s="16" t="str">
        <f t="shared" si="109"/>
        <v>Classic Cars</v>
      </c>
      <c r="H1024" s="16" t="str">
        <f t="shared" si="110"/>
        <v>Shipped</v>
      </c>
      <c r="I1024" s="18">
        <f t="shared" si="111"/>
        <v>721.43999999999994</v>
      </c>
    </row>
    <row r="1025" spans="2:9" x14ac:dyDescent="0.25">
      <c r="B1025" s="16">
        <v>10122</v>
      </c>
      <c r="C1025" s="17">
        <f t="shared" si="105"/>
        <v>37742</v>
      </c>
      <c r="D1025" s="16" t="str">
        <f t="shared" si="106"/>
        <v>Marseille Mini Autos</v>
      </c>
      <c r="E1025" s="16" t="str">
        <f t="shared" si="107"/>
        <v>Marseille</v>
      </c>
      <c r="F1025" s="16" t="str">
        <f t="shared" si="108"/>
        <v>France</v>
      </c>
      <c r="G1025" s="16" t="str">
        <f t="shared" si="109"/>
        <v>Classic Cars</v>
      </c>
      <c r="H1025" s="16" t="str">
        <f t="shared" si="110"/>
        <v>Shipped</v>
      </c>
      <c r="I1025" s="18">
        <f t="shared" si="111"/>
        <v>1207.44</v>
      </c>
    </row>
    <row r="1026" spans="2:9" x14ac:dyDescent="0.25">
      <c r="B1026" s="16">
        <v>10127</v>
      </c>
      <c r="C1026" s="17">
        <f t="shared" si="105"/>
        <v>37773</v>
      </c>
      <c r="D1026" s="16" t="str">
        <f t="shared" si="106"/>
        <v>Muscle Machine Inc</v>
      </c>
      <c r="E1026" s="16" t="str">
        <f t="shared" si="107"/>
        <v>NYC</v>
      </c>
      <c r="F1026" s="16" t="str">
        <f t="shared" si="108"/>
        <v>USA</v>
      </c>
      <c r="G1026" s="16" t="str">
        <f t="shared" si="109"/>
        <v>Classic Cars</v>
      </c>
      <c r="H1026" s="16" t="str">
        <f t="shared" si="110"/>
        <v>Shipped</v>
      </c>
      <c r="I1026" s="18">
        <f t="shared" si="111"/>
        <v>1213.8</v>
      </c>
    </row>
    <row r="1027" spans="2:9" x14ac:dyDescent="0.25">
      <c r="B1027" s="16">
        <v>10136</v>
      </c>
      <c r="C1027" s="17">
        <f t="shared" si="105"/>
        <v>37819</v>
      </c>
      <c r="D1027" s="16" t="str">
        <f t="shared" si="106"/>
        <v>Alpha Cognac</v>
      </c>
      <c r="E1027" s="16" t="str">
        <f t="shared" si="107"/>
        <v>Toulouse</v>
      </c>
      <c r="F1027" s="16" t="str">
        <f t="shared" si="108"/>
        <v>France</v>
      </c>
      <c r="G1027" s="16" t="str">
        <f t="shared" si="109"/>
        <v>Classic Cars</v>
      </c>
      <c r="H1027" s="16" t="str">
        <f t="shared" si="110"/>
        <v>Shipped</v>
      </c>
      <c r="I1027" s="18">
        <f t="shared" si="111"/>
        <v>2500</v>
      </c>
    </row>
    <row r="1028" spans="2:9" x14ac:dyDescent="0.25">
      <c r="B1028" s="16">
        <v>10141</v>
      </c>
      <c r="C1028" s="17">
        <f t="shared" si="105"/>
        <v>37841</v>
      </c>
      <c r="D1028" s="16" t="str">
        <f t="shared" si="106"/>
        <v>Suominen Souveniers</v>
      </c>
      <c r="E1028" s="16" t="str">
        <f t="shared" si="107"/>
        <v>Espoo</v>
      </c>
      <c r="F1028" s="16" t="str">
        <f t="shared" si="108"/>
        <v>Finland</v>
      </c>
      <c r="G1028" s="16" t="str">
        <f t="shared" si="109"/>
        <v>Trucks and Buses</v>
      </c>
      <c r="H1028" s="16" t="str">
        <f t="shared" si="110"/>
        <v>Shipped</v>
      </c>
      <c r="I1028" s="18">
        <f t="shared" si="111"/>
        <v>2100</v>
      </c>
    </row>
    <row r="1029" spans="2:9" x14ac:dyDescent="0.25">
      <c r="B1029" s="16">
        <v>10148</v>
      </c>
      <c r="C1029" s="17">
        <f t="shared" si="105"/>
        <v>37873</v>
      </c>
      <c r="D1029" s="16" t="str">
        <f t="shared" si="106"/>
        <v>Anna's Decorations, Ltd</v>
      </c>
      <c r="E1029" s="16" t="str">
        <f t="shared" si="107"/>
        <v>North Sydney</v>
      </c>
      <c r="F1029" s="16" t="str">
        <f t="shared" si="108"/>
        <v>Australia</v>
      </c>
      <c r="G1029" s="16" t="str">
        <f t="shared" si="109"/>
        <v>Classic Cars</v>
      </c>
      <c r="H1029" s="16" t="str">
        <f t="shared" si="110"/>
        <v>Shipped</v>
      </c>
      <c r="I1029" s="18">
        <f t="shared" si="111"/>
        <v>1506.5</v>
      </c>
    </row>
    <row r="1030" spans="2:9" x14ac:dyDescent="0.25">
      <c r="B1030" s="16">
        <v>10151</v>
      </c>
      <c r="C1030" s="17">
        <f t="shared" si="105"/>
        <v>37873</v>
      </c>
      <c r="D1030" s="16" t="str">
        <f t="shared" si="106"/>
        <v>Oulu Toy Supplies, Inc.</v>
      </c>
      <c r="E1030" s="16" t="str">
        <f t="shared" si="107"/>
        <v>Oulu</v>
      </c>
      <c r="F1030" s="16" t="str">
        <f t="shared" si="108"/>
        <v>Finland</v>
      </c>
      <c r="G1030" s="16" t="str">
        <f t="shared" si="109"/>
        <v>Classic Cars</v>
      </c>
      <c r="H1030" s="16" t="str">
        <f t="shared" si="110"/>
        <v>Shipped</v>
      </c>
      <c r="I1030" s="18">
        <f t="shared" si="111"/>
        <v>1209.3000000000002</v>
      </c>
    </row>
    <row r="1031" spans="2:9" x14ac:dyDescent="0.25">
      <c r="B1031" s="16">
        <v>10160</v>
      </c>
      <c r="C1031" s="17">
        <f t="shared" si="105"/>
        <v>37904</v>
      </c>
      <c r="D1031" s="16" t="str">
        <f t="shared" si="106"/>
        <v>Men 'R' US Retailers, Ltd.</v>
      </c>
      <c r="E1031" s="16" t="str">
        <f t="shared" si="107"/>
        <v>Los Angeles</v>
      </c>
      <c r="F1031" s="16" t="str">
        <f t="shared" si="108"/>
        <v>USA</v>
      </c>
      <c r="G1031" s="16" t="str">
        <f t="shared" si="109"/>
        <v>Classic Cars</v>
      </c>
      <c r="H1031" s="16" t="str">
        <f t="shared" si="110"/>
        <v>Shipped</v>
      </c>
      <c r="I1031" s="18">
        <f t="shared" si="111"/>
        <v>1554</v>
      </c>
    </row>
    <row r="1032" spans="2:9" x14ac:dyDescent="0.25">
      <c r="B1032" s="16">
        <v>10165</v>
      </c>
      <c r="C1032" s="17">
        <f t="shared" si="105"/>
        <v>37904</v>
      </c>
      <c r="D1032" s="16" t="str">
        <f t="shared" si="106"/>
        <v>Dragon Souveniers, Ltd.</v>
      </c>
      <c r="E1032" s="16" t="str">
        <f t="shared" si="107"/>
        <v>Singapore</v>
      </c>
      <c r="F1032" s="16" t="str">
        <f t="shared" si="108"/>
        <v>Singapore</v>
      </c>
      <c r="G1032" s="16" t="str">
        <f t="shared" si="109"/>
        <v>Classic Cars</v>
      </c>
      <c r="H1032" s="16" t="str">
        <f t="shared" si="110"/>
        <v>Shipped</v>
      </c>
      <c r="I1032" s="18">
        <f t="shared" si="111"/>
        <v>859.14</v>
      </c>
    </row>
    <row r="1033" spans="2:9" x14ac:dyDescent="0.25">
      <c r="B1033" s="16">
        <v>10171</v>
      </c>
      <c r="C1033" s="17">
        <f t="shared" ref="C1033:C1096" si="112">VLOOKUP(B1033,SaleData,6,0)</f>
        <v>37936</v>
      </c>
      <c r="D1033" s="16" t="str">
        <f t="shared" ref="D1033:D1096" si="113">VLOOKUP(B1033,SaleData,14,0)</f>
        <v>Quebec Home Shopping Network</v>
      </c>
      <c r="E1033" s="16" t="str">
        <f t="shared" ref="E1033:E1096" si="114">VLOOKUP(B1033,SaleData,17,0)</f>
        <v>Montreal</v>
      </c>
      <c r="F1033" s="16" t="str">
        <f t="shared" ref="F1033:F1096" si="115">VLOOKUP(B1033,SaleData,19,0)</f>
        <v>Canada</v>
      </c>
      <c r="G1033" s="16" t="str">
        <f t="shared" ref="G1033:G1096" si="116">VLOOKUP(B1033,SaleData,11,0)</f>
        <v>Classic Cars</v>
      </c>
      <c r="H1033" s="16" t="str">
        <f t="shared" ref="H1033:H1096" si="117">VLOOKUP(B1033,SaleData,7,0)</f>
        <v>Shipped</v>
      </c>
      <c r="I1033" s="18">
        <f t="shared" ref="I1033:I1096" si="118">VLOOKUP(B1033,SaleData,5,0)</f>
        <v>1277.6400000000001</v>
      </c>
    </row>
    <row r="1034" spans="2:9" x14ac:dyDescent="0.25">
      <c r="B1034" s="16">
        <v>10175</v>
      </c>
      <c r="C1034" s="17">
        <f t="shared" si="112"/>
        <v>37936</v>
      </c>
      <c r="D1034" s="16" t="str">
        <f t="shared" si="113"/>
        <v>Stylish Desk Decors, Co.</v>
      </c>
      <c r="E1034" s="16" t="str">
        <f t="shared" si="114"/>
        <v>London</v>
      </c>
      <c r="F1034" s="16" t="str">
        <f t="shared" si="115"/>
        <v>UK</v>
      </c>
      <c r="G1034" s="16" t="str">
        <f t="shared" si="116"/>
        <v>Classic Cars</v>
      </c>
      <c r="H1034" s="16" t="str">
        <f t="shared" si="117"/>
        <v>Shipped</v>
      </c>
      <c r="I1034" s="18">
        <f t="shared" si="118"/>
        <v>1151.44</v>
      </c>
    </row>
    <row r="1035" spans="2:9" x14ac:dyDescent="0.25">
      <c r="B1035" s="16">
        <v>10181</v>
      </c>
      <c r="C1035" s="17">
        <f t="shared" si="112"/>
        <v>37936</v>
      </c>
      <c r="D1035" s="16" t="str">
        <f t="shared" si="113"/>
        <v>Herkku Gifts</v>
      </c>
      <c r="E1035" s="16" t="str">
        <f t="shared" si="114"/>
        <v>Bergen</v>
      </c>
      <c r="F1035" s="16" t="str">
        <f t="shared" si="115"/>
        <v>Norway</v>
      </c>
      <c r="G1035" s="16" t="str">
        <f t="shared" si="116"/>
        <v>Classic Cars</v>
      </c>
      <c r="H1035" s="16" t="str">
        <f t="shared" si="117"/>
        <v>Shipped</v>
      </c>
      <c r="I1035" s="18">
        <f t="shared" si="118"/>
        <v>1506.9599999999998</v>
      </c>
    </row>
    <row r="1036" spans="2:9" x14ac:dyDescent="0.25">
      <c r="B1036" s="16">
        <v>10184</v>
      </c>
      <c r="C1036" s="17">
        <f t="shared" si="112"/>
        <v>37936</v>
      </c>
      <c r="D1036" s="16" t="str">
        <f t="shared" si="113"/>
        <v>Iberia Gift Imports, Corp.</v>
      </c>
      <c r="E1036" s="16" t="str">
        <f t="shared" si="114"/>
        <v>Sevilla</v>
      </c>
      <c r="F1036" s="16" t="str">
        <f t="shared" si="115"/>
        <v>Spain</v>
      </c>
      <c r="G1036" s="16" t="str">
        <f t="shared" si="116"/>
        <v>Classic Cars</v>
      </c>
      <c r="H1036" s="16" t="str">
        <f t="shared" si="117"/>
        <v>Shipped</v>
      </c>
      <c r="I1036" s="18">
        <f t="shared" si="118"/>
        <v>1336.44</v>
      </c>
    </row>
    <row r="1037" spans="2:9" x14ac:dyDescent="0.25">
      <c r="B1037" s="16">
        <v>10192</v>
      </c>
      <c r="C1037" s="17">
        <f t="shared" si="112"/>
        <v>37936</v>
      </c>
      <c r="D1037" s="16" t="str">
        <f t="shared" si="113"/>
        <v>Online Diecast Creations Co.</v>
      </c>
      <c r="E1037" s="16" t="str">
        <f t="shared" si="114"/>
        <v>Nashua</v>
      </c>
      <c r="F1037" s="16" t="str">
        <f t="shared" si="115"/>
        <v>USA</v>
      </c>
      <c r="G1037" s="16" t="str">
        <f t="shared" si="116"/>
        <v>Classic Cars</v>
      </c>
      <c r="H1037" s="16" t="str">
        <f t="shared" si="117"/>
        <v>Shipped</v>
      </c>
      <c r="I1037" s="18">
        <f t="shared" si="118"/>
        <v>917.7</v>
      </c>
    </row>
    <row r="1038" spans="2:9" x14ac:dyDescent="0.25">
      <c r="B1038" s="16">
        <v>10195</v>
      </c>
      <c r="C1038" s="17">
        <f t="shared" si="112"/>
        <v>37936</v>
      </c>
      <c r="D1038" s="16" t="str">
        <f t="shared" si="113"/>
        <v>Mini Classics</v>
      </c>
      <c r="E1038" s="16" t="str">
        <f t="shared" si="114"/>
        <v>White Plains</v>
      </c>
      <c r="F1038" s="16" t="str">
        <f t="shared" si="115"/>
        <v>USA</v>
      </c>
      <c r="G1038" s="16" t="str">
        <f t="shared" si="116"/>
        <v>Classic Cars</v>
      </c>
      <c r="H1038" s="16" t="str">
        <f t="shared" si="117"/>
        <v>Shipped</v>
      </c>
      <c r="I1038" s="18">
        <f t="shared" si="118"/>
        <v>905.28</v>
      </c>
    </row>
    <row r="1039" spans="2:9" x14ac:dyDescent="0.25">
      <c r="B1039" s="16">
        <v>10203</v>
      </c>
      <c r="C1039" s="17">
        <f t="shared" si="112"/>
        <v>37957</v>
      </c>
      <c r="D1039" s="16" t="str">
        <f t="shared" si="113"/>
        <v>Euro Shopping Channel</v>
      </c>
      <c r="E1039" s="16" t="str">
        <f t="shared" si="114"/>
        <v>Madrid</v>
      </c>
      <c r="F1039" s="16" t="str">
        <f t="shared" si="115"/>
        <v>Spain</v>
      </c>
      <c r="G1039" s="16" t="str">
        <f t="shared" si="116"/>
        <v>Classic Cars</v>
      </c>
      <c r="H1039" s="16" t="str">
        <f t="shared" si="117"/>
        <v>Shipped</v>
      </c>
      <c r="I1039" s="18">
        <f t="shared" si="118"/>
        <v>777</v>
      </c>
    </row>
    <row r="1040" spans="2:9" x14ac:dyDescent="0.25">
      <c r="B1040" s="16">
        <v>10207</v>
      </c>
      <c r="C1040" s="17">
        <f t="shared" si="112"/>
        <v>37957</v>
      </c>
      <c r="D1040" s="16" t="str">
        <f t="shared" si="113"/>
        <v>Diecast Collectables</v>
      </c>
      <c r="E1040" s="16" t="str">
        <f t="shared" si="114"/>
        <v>Boston</v>
      </c>
      <c r="F1040" s="16" t="str">
        <f t="shared" si="115"/>
        <v>USA</v>
      </c>
      <c r="G1040" s="16" t="str">
        <f t="shared" si="116"/>
        <v>Classic Cars</v>
      </c>
      <c r="H1040" s="16" t="str">
        <f t="shared" si="117"/>
        <v>Shipped</v>
      </c>
      <c r="I1040" s="18">
        <f t="shared" si="118"/>
        <v>1247.3999999999999</v>
      </c>
    </row>
    <row r="1041" spans="2:9" x14ac:dyDescent="0.25">
      <c r="B1041" s="16">
        <v>10212</v>
      </c>
      <c r="C1041" s="17">
        <f t="shared" si="112"/>
        <v>37993</v>
      </c>
      <c r="D1041" s="16" t="str">
        <f t="shared" si="113"/>
        <v>Euro Shopping Channel</v>
      </c>
      <c r="E1041" s="16" t="str">
        <f t="shared" si="114"/>
        <v>Madrid</v>
      </c>
      <c r="F1041" s="16" t="str">
        <f t="shared" si="115"/>
        <v>Spain</v>
      </c>
      <c r="G1041" s="16" t="str">
        <f t="shared" si="116"/>
        <v>Classic Cars</v>
      </c>
      <c r="H1041" s="16" t="str">
        <f t="shared" si="117"/>
        <v>Shipped</v>
      </c>
      <c r="I1041" s="18">
        <f t="shared" si="118"/>
        <v>1339.8</v>
      </c>
    </row>
    <row r="1042" spans="2:9" x14ac:dyDescent="0.25">
      <c r="B1042" s="16">
        <v>10225</v>
      </c>
      <c r="C1042" s="17">
        <f t="shared" si="112"/>
        <v>38019</v>
      </c>
      <c r="D1042" s="16" t="str">
        <f t="shared" si="113"/>
        <v>Vida Sport, Ltd</v>
      </c>
      <c r="E1042" s="16" t="str">
        <f t="shared" si="114"/>
        <v>Gensve</v>
      </c>
      <c r="F1042" s="16" t="str">
        <f t="shared" si="115"/>
        <v>Switzerland</v>
      </c>
      <c r="G1042" s="16" t="str">
        <f t="shared" si="116"/>
        <v>Classic Cars</v>
      </c>
      <c r="H1042" s="16" t="str">
        <f t="shared" si="117"/>
        <v>Shipped</v>
      </c>
      <c r="I1042" s="18">
        <f t="shared" si="118"/>
        <v>1205.04</v>
      </c>
    </row>
    <row r="1043" spans="2:9" x14ac:dyDescent="0.25">
      <c r="B1043" s="16">
        <v>10229</v>
      </c>
      <c r="C1043" s="17">
        <f t="shared" si="112"/>
        <v>38049</v>
      </c>
      <c r="D1043" s="16" t="str">
        <f t="shared" si="113"/>
        <v>Mini Gifts Distributors Ltd.</v>
      </c>
      <c r="E1043" s="16" t="str">
        <f t="shared" si="114"/>
        <v>San Rafael</v>
      </c>
      <c r="F1043" s="16" t="str">
        <f t="shared" si="115"/>
        <v>USA</v>
      </c>
      <c r="G1043" s="16" t="str">
        <f t="shared" si="116"/>
        <v>Classic Cars</v>
      </c>
      <c r="H1043" s="16" t="str">
        <f t="shared" si="117"/>
        <v>Shipped</v>
      </c>
      <c r="I1043" s="18">
        <f t="shared" si="118"/>
        <v>1085.0400000000002</v>
      </c>
    </row>
    <row r="1044" spans="2:9" x14ac:dyDescent="0.25">
      <c r="B1044" s="16">
        <v>10239</v>
      </c>
      <c r="C1044" s="17">
        <f t="shared" si="112"/>
        <v>38081</v>
      </c>
      <c r="D1044" s="16" t="str">
        <f t="shared" si="113"/>
        <v>Oulu Toy Supplies, Inc.</v>
      </c>
      <c r="E1044" s="16" t="str">
        <f t="shared" si="114"/>
        <v>Oulu</v>
      </c>
      <c r="F1044" s="16" t="str">
        <f t="shared" si="115"/>
        <v>Finland</v>
      </c>
      <c r="G1044" s="16" t="str">
        <f t="shared" si="116"/>
        <v>Classic Cars</v>
      </c>
      <c r="H1044" s="16" t="str">
        <f t="shared" si="117"/>
        <v>Shipped</v>
      </c>
      <c r="I1044" s="18">
        <f t="shared" si="118"/>
        <v>891.2</v>
      </c>
    </row>
    <row r="1045" spans="2:9" x14ac:dyDescent="0.25">
      <c r="B1045" s="16">
        <v>10246</v>
      </c>
      <c r="C1045" s="17">
        <f t="shared" si="112"/>
        <v>38112</v>
      </c>
      <c r="D1045" s="16" t="str">
        <f t="shared" si="113"/>
        <v>Euro Shopping Channel</v>
      </c>
      <c r="E1045" s="16" t="str">
        <f t="shared" si="114"/>
        <v>Madrid</v>
      </c>
      <c r="F1045" s="16" t="str">
        <f t="shared" si="115"/>
        <v>Spain</v>
      </c>
      <c r="G1045" s="16" t="str">
        <f t="shared" si="116"/>
        <v>Trucks and Buses</v>
      </c>
      <c r="H1045" s="16" t="str">
        <f t="shared" si="117"/>
        <v>Shipped</v>
      </c>
      <c r="I1045" s="18">
        <f t="shared" si="118"/>
        <v>1704.5</v>
      </c>
    </row>
    <row r="1046" spans="2:9" x14ac:dyDescent="0.25">
      <c r="B1046" s="16">
        <v>10253</v>
      </c>
      <c r="C1046" s="17">
        <f t="shared" si="112"/>
        <v>38144</v>
      </c>
      <c r="D1046" s="16" t="str">
        <f t="shared" si="113"/>
        <v>UK Collectables, Ltd.</v>
      </c>
      <c r="E1046" s="16" t="str">
        <f t="shared" si="114"/>
        <v>Liverpool</v>
      </c>
      <c r="F1046" s="16" t="str">
        <f t="shared" si="115"/>
        <v>UK</v>
      </c>
      <c r="G1046" s="16" t="str">
        <f t="shared" si="116"/>
        <v>Classic Cars</v>
      </c>
      <c r="H1046" s="16" t="str">
        <f t="shared" si="117"/>
        <v>Cancelled</v>
      </c>
      <c r="I1046" s="18">
        <f t="shared" si="118"/>
        <v>1263.8399999999999</v>
      </c>
    </row>
    <row r="1047" spans="2:9" x14ac:dyDescent="0.25">
      <c r="B1047" s="16">
        <v>10259</v>
      </c>
      <c r="C1047" s="17">
        <f t="shared" si="112"/>
        <v>38144</v>
      </c>
      <c r="D1047" s="16" t="str">
        <f t="shared" si="113"/>
        <v>Handji Gifts&amp; Co</v>
      </c>
      <c r="E1047" s="16" t="str">
        <f t="shared" si="114"/>
        <v>Singapore</v>
      </c>
      <c r="F1047" s="16" t="str">
        <f t="shared" si="115"/>
        <v>Singapore</v>
      </c>
      <c r="G1047" s="16" t="str">
        <f t="shared" si="116"/>
        <v>Classic Cars</v>
      </c>
      <c r="H1047" s="16" t="str">
        <f t="shared" si="117"/>
        <v>Shipped</v>
      </c>
      <c r="I1047" s="18">
        <f t="shared" si="118"/>
        <v>1030.44</v>
      </c>
    </row>
    <row r="1048" spans="2:9" x14ac:dyDescent="0.25">
      <c r="B1048" s="16">
        <v>10266</v>
      </c>
      <c r="C1048" s="17">
        <f t="shared" si="112"/>
        <v>38175</v>
      </c>
      <c r="D1048" s="16" t="str">
        <f t="shared" si="113"/>
        <v>L'ordine Souveniers</v>
      </c>
      <c r="E1048" s="16" t="str">
        <f t="shared" si="114"/>
        <v>Reggio Emilia</v>
      </c>
      <c r="F1048" s="16" t="str">
        <f t="shared" si="115"/>
        <v>Italy</v>
      </c>
      <c r="G1048" s="16" t="str">
        <f t="shared" si="116"/>
        <v>Classic Cars</v>
      </c>
      <c r="H1048" s="16" t="str">
        <f t="shared" si="117"/>
        <v>Shipped</v>
      </c>
      <c r="I1048" s="18">
        <f t="shared" si="118"/>
        <v>1352.3999999999999</v>
      </c>
    </row>
    <row r="1049" spans="2:9" x14ac:dyDescent="0.25">
      <c r="B1049" s="16">
        <v>10271</v>
      </c>
      <c r="C1049" s="17">
        <f t="shared" si="112"/>
        <v>38175</v>
      </c>
      <c r="D1049" s="16" t="str">
        <f t="shared" si="113"/>
        <v>Mini Gifts Distributors Ltd.</v>
      </c>
      <c r="E1049" s="16" t="str">
        <f t="shared" si="114"/>
        <v>San Rafael</v>
      </c>
      <c r="F1049" s="16" t="str">
        <f t="shared" si="115"/>
        <v>USA</v>
      </c>
      <c r="G1049" s="16" t="str">
        <f t="shared" si="116"/>
        <v>Classic Cars</v>
      </c>
      <c r="H1049" s="16" t="str">
        <f t="shared" si="117"/>
        <v>Shipped</v>
      </c>
      <c r="I1049" s="18">
        <f t="shared" si="118"/>
        <v>1585.36</v>
      </c>
    </row>
    <row r="1050" spans="2:9" x14ac:dyDescent="0.25">
      <c r="B1050" s="16">
        <v>10278</v>
      </c>
      <c r="C1050" s="17">
        <f t="shared" si="112"/>
        <v>38207</v>
      </c>
      <c r="D1050" s="16" t="str">
        <f t="shared" si="113"/>
        <v>Signal Gift Stores</v>
      </c>
      <c r="E1050" s="16" t="str">
        <f t="shared" si="114"/>
        <v>Las Vegas</v>
      </c>
      <c r="F1050" s="16" t="str">
        <f t="shared" si="115"/>
        <v>USA</v>
      </c>
      <c r="G1050" s="16" t="str">
        <f t="shared" si="116"/>
        <v>Classic Cars</v>
      </c>
      <c r="H1050" s="16" t="str">
        <f t="shared" si="117"/>
        <v>Shipped</v>
      </c>
      <c r="I1050" s="18">
        <f t="shared" si="118"/>
        <v>1205.5899999999999</v>
      </c>
    </row>
    <row r="1051" spans="2:9" x14ac:dyDescent="0.25">
      <c r="B1051" s="16">
        <v>10281</v>
      </c>
      <c r="C1051" s="17">
        <f t="shared" si="112"/>
        <v>38207</v>
      </c>
      <c r="D1051" s="16" t="str">
        <f t="shared" si="113"/>
        <v>Diecast Classics Inc.</v>
      </c>
      <c r="E1051" s="16" t="str">
        <f t="shared" si="114"/>
        <v>Allentown</v>
      </c>
      <c r="F1051" s="16" t="str">
        <f t="shared" si="115"/>
        <v>USA</v>
      </c>
      <c r="G1051" s="16" t="str">
        <f t="shared" si="116"/>
        <v>Classic Cars</v>
      </c>
      <c r="H1051" s="16" t="str">
        <f t="shared" si="117"/>
        <v>Shipped</v>
      </c>
      <c r="I1051" s="18">
        <f t="shared" si="118"/>
        <v>813.19999999999993</v>
      </c>
    </row>
    <row r="1052" spans="2:9" x14ac:dyDescent="0.25">
      <c r="B1052" s="16">
        <v>10287</v>
      </c>
      <c r="C1052" s="17">
        <f t="shared" si="112"/>
        <v>38207</v>
      </c>
      <c r="D1052" s="16" t="str">
        <f t="shared" si="113"/>
        <v>Vida Sport, Ltd</v>
      </c>
      <c r="E1052" s="16" t="str">
        <f t="shared" si="114"/>
        <v>Gensve</v>
      </c>
      <c r="F1052" s="16" t="str">
        <f t="shared" si="115"/>
        <v>Switzerland</v>
      </c>
      <c r="G1052" s="16" t="str">
        <f t="shared" si="116"/>
        <v>Classic Cars</v>
      </c>
      <c r="H1052" s="16" t="str">
        <f t="shared" si="117"/>
        <v>Shipped</v>
      </c>
      <c r="I1052" s="18">
        <f t="shared" si="118"/>
        <v>1359.4</v>
      </c>
    </row>
    <row r="1053" spans="2:9" x14ac:dyDescent="0.25">
      <c r="B1053" s="16">
        <v>10292</v>
      </c>
      <c r="C1053" s="17">
        <f t="shared" si="112"/>
        <v>38239</v>
      </c>
      <c r="D1053" s="16" t="str">
        <f t="shared" si="113"/>
        <v>Land of Toys Inc.</v>
      </c>
      <c r="E1053" s="16" t="str">
        <f t="shared" si="114"/>
        <v>NYC</v>
      </c>
      <c r="F1053" s="16" t="str">
        <f t="shared" si="115"/>
        <v>USA</v>
      </c>
      <c r="G1053" s="16" t="str">
        <f t="shared" si="116"/>
        <v>Classic Cars</v>
      </c>
      <c r="H1053" s="16" t="str">
        <f t="shared" si="117"/>
        <v>Shipped</v>
      </c>
      <c r="I1053" s="18">
        <f t="shared" si="118"/>
        <v>1172.3399999999999</v>
      </c>
    </row>
    <row r="1054" spans="2:9" x14ac:dyDescent="0.25">
      <c r="B1054" s="16">
        <v>10301</v>
      </c>
      <c r="C1054" s="17">
        <f t="shared" si="112"/>
        <v>37904</v>
      </c>
      <c r="D1054" s="16" t="str">
        <f t="shared" si="113"/>
        <v>Norway Gifts By Mail, Co.</v>
      </c>
      <c r="E1054" s="16" t="str">
        <f t="shared" si="114"/>
        <v>Oslo</v>
      </c>
      <c r="F1054" s="16" t="str">
        <f t="shared" si="115"/>
        <v>Norway</v>
      </c>
      <c r="G1054" s="16" t="str">
        <f t="shared" si="116"/>
        <v>Classic Cars</v>
      </c>
      <c r="H1054" s="16" t="str">
        <f t="shared" si="117"/>
        <v>Shipped</v>
      </c>
      <c r="I1054" s="18">
        <f t="shared" si="118"/>
        <v>1129.04</v>
      </c>
    </row>
    <row r="1055" spans="2:9" x14ac:dyDescent="0.25">
      <c r="B1055" s="16">
        <v>10305</v>
      </c>
      <c r="C1055" s="17">
        <f t="shared" si="112"/>
        <v>38270</v>
      </c>
      <c r="D1055" s="16" t="str">
        <f t="shared" si="113"/>
        <v>Marta's Replicas Co.</v>
      </c>
      <c r="E1055" s="16" t="str">
        <f t="shared" si="114"/>
        <v>Cambridge</v>
      </c>
      <c r="F1055" s="16" t="str">
        <f t="shared" si="115"/>
        <v>USA</v>
      </c>
      <c r="G1055" s="16" t="str">
        <f t="shared" si="116"/>
        <v>Classic Cars</v>
      </c>
      <c r="H1055" s="16" t="str">
        <f t="shared" si="117"/>
        <v>Shipped</v>
      </c>
      <c r="I1055" s="18">
        <f t="shared" si="118"/>
        <v>1510.56</v>
      </c>
    </row>
    <row r="1056" spans="2:9" x14ac:dyDescent="0.25">
      <c r="B1056" s="16">
        <v>10310</v>
      </c>
      <c r="C1056" s="17">
        <f t="shared" si="112"/>
        <v>38270</v>
      </c>
      <c r="D1056" s="16" t="str">
        <f t="shared" si="113"/>
        <v>Toms Spezialitten, Ltd</v>
      </c>
      <c r="E1056" s="16" t="str">
        <f t="shared" si="114"/>
        <v>Koln</v>
      </c>
      <c r="F1056" s="16" t="str">
        <f t="shared" si="115"/>
        <v>Germany</v>
      </c>
      <c r="G1056" s="16" t="str">
        <f t="shared" si="116"/>
        <v>Classic Cars</v>
      </c>
      <c r="H1056" s="16" t="str">
        <f t="shared" si="117"/>
        <v>Shipped</v>
      </c>
      <c r="I1056" s="18">
        <f t="shared" si="118"/>
        <v>1383.03</v>
      </c>
    </row>
    <row r="1057" spans="2:9" x14ac:dyDescent="0.25">
      <c r="B1057" s="16">
        <v>10313</v>
      </c>
      <c r="C1057" s="17">
        <f t="shared" si="112"/>
        <v>38270</v>
      </c>
      <c r="D1057" s="16" t="str">
        <f t="shared" si="113"/>
        <v>Canadian Gift Exchange Network</v>
      </c>
      <c r="E1057" s="16" t="str">
        <f t="shared" si="114"/>
        <v>Vancouver</v>
      </c>
      <c r="F1057" s="16" t="str">
        <f t="shared" si="115"/>
        <v>Canada</v>
      </c>
      <c r="G1057" s="16" t="str">
        <f t="shared" si="116"/>
        <v>Trucks and Buses</v>
      </c>
      <c r="H1057" s="16" t="str">
        <f t="shared" si="117"/>
        <v>Shipped</v>
      </c>
      <c r="I1057" s="18">
        <f t="shared" si="118"/>
        <v>1727.1000000000001</v>
      </c>
    </row>
    <row r="1058" spans="2:9" x14ac:dyDescent="0.25">
      <c r="B1058" s="16">
        <v>10321</v>
      </c>
      <c r="C1058" s="17">
        <f t="shared" si="112"/>
        <v>38302</v>
      </c>
      <c r="D1058" s="16" t="str">
        <f t="shared" si="113"/>
        <v>FunGiftIdeas.com</v>
      </c>
      <c r="E1058" s="16" t="str">
        <f t="shared" si="114"/>
        <v>New Bedford</v>
      </c>
      <c r="F1058" s="16" t="str">
        <f t="shared" si="115"/>
        <v>USA</v>
      </c>
      <c r="G1058" s="16" t="str">
        <f t="shared" si="116"/>
        <v>Classic Cars</v>
      </c>
      <c r="H1058" s="16" t="str">
        <f t="shared" si="117"/>
        <v>Shipped</v>
      </c>
      <c r="I1058" s="18">
        <f t="shared" si="118"/>
        <v>1229.51</v>
      </c>
    </row>
    <row r="1059" spans="2:9" x14ac:dyDescent="0.25">
      <c r="B1059" s="16">
        <v>10324</v>
      </c>
      <c r="C1059" s="17">
        <f t="shared" si="112"/>
        <v>38302</v>
      </c>
      <c r="D1059" s="16" t="str">
        <f t="shared" si="113"/>
        <v>Vitachrome Inc.</v>
      </c>
      <c r="E1059" s="16" t="str">
        <f t="shared" si="114"/>
        <v>NYC</v>
      </c>
      <c r="F1059" s="16" t="str">
        <f t="shared" si="115"/>
        <v>USA</v>
      </c>
      <c r="G1059" s="16" t="str">
        <f t="shared" si="116"/>
        <v>Trucks and Buses</v>
      </c>
      <c r="H1059" s="16" t="str">
        <f t="shared" si="117"/>
        <v>Shipped</v>
      </c>
      <c r="I1059" s="18">
        <f t="shared" si="118"/>
        <v>1236.8399999999999</v>
      </c>
    </row>
    <row r="1060" spans="2:9" x14ac:dyDescent="0.25">
      <c r="B1060" s="16">
        <v>10331</v>
      </c>
      <c r="C1060" s="17">
        <f t="shared" si="112"/>
        <v>38302</v>
      </c>
      <c r="D1060" s="16" t="str">
        <f t="shared" si="113"/>
        <v>Motor Mint Distributors Inc.</v>
      </c>
      <c r="E1060" s="16" t="str">
        <f t="shared" si="114"/>
        <v>Philadelphia</v>
      </c>
      <c r="F1060" s="16" t="str">
        <f t="shared" si="115"/>
        <v>USA</v>
      </c>
      <c r="G1060" s="16" t="str">
        <f t="shared" si="116"/>
        <v>Classic Cars</v>
      </c>
      <c r="H1060" s="16" t="str">
        <f t="shared" si="117"/>
        <v>Shipped</v>
      </c>
      <c r="I1060" s="18">
        <f t="shared" si="118"/>
        <v>974.09999999999991</v>
      </c>
    </row>
    <row r="1061" spans="2:9" x14ac:dyDescent="0.25">
      <c r="B1061" s="16">
        <v>10334</v>
      </c>
      <c r="C1061" s="17">
        <f t="shared" si="112"/>
        <v>38302</v>
      </c>
      <c r="D1061" s="16" t="str">
        <f t="shared" si="113"/>
        <v>Volvo Model Replicas, Co</v>
      </c>
      <c r="E1061" s="16" t="str">
        <f t="shared" si="114"/>
        <v>Lule</v>
      </c>
      <c r="F1061" s="16" t="str">
        <f t="shared" si="115"/>
        <v>Sweden</v>
      </c>
      <c r="G1061" s="16" t="str">
        <f t="shared" si="116"/>
        <v>Classic Cars</v>
      </c>
      <c r="H1061" s="16" t="str">
        <f t="shared" si="117"/>
        <v>On Hold</v>
      </c>
      <c r="I1061" s="18">
        <f t="shared" si="118"/>
        <v>2000</v>
      </c>
    </row>
    <row r="1062" spans="2:9" x14ac:dyDescent="0.25">
      <c r="B1062" s="16">
        <v>10342</v>
      </c>
      <c r="C1062" s="17">
        <f t="shared" si="112"/>
        <v>38302</v>
      </c>
      <c r="D1062" s="16" t="str">
        <f t="shared" si="113"/>
        <v>Australian Collectors, Co.</v>
      </c>
      <c r="E1062" s="16" t="str">
        <f t="shared" si="114"/>
        <v>Melbourne</v>
      </c>
      <c r="F1062" s="16" t="str">
        <f t="shared" si="115"/>
        <v>Australia</v>
      </c>
      <c r="G1062" s="16" t="str">
        <f t="shared" si="116"/>
        <v>Motorcycles</v>
      </c>
      <c r="H1062" s="16" t="str">
        <f t="shared" si="117"/>
        <v>Shipped</v>
      </c>
      <c r="I1062" s="18">
        <f t="shared" si="118"/>
        <v>1454.7</v>
      </c>
    </row>
    <row r="1063" spans="2:9" x14ac:dyDescent="0.25">
      <c r="B1063" s="16">
        <v>10349</v>
      </c>
      <c r="C1063" s="17">
        <f t="shared" si="112"/>
        <v>38333</v>
      </c>
      <c r="D1063" s="16" t="str">
        <f t="shared" si="113"/>
        <v>Muscle Machine Inc</v>
      </c>
      <c r="E1063" s="16" t="str">
        <f t="shared" si="114"/>
        <v>NYC</v>
      </c>
      <c r="F1063" s="16" t="str">
        <f t="shared" si="115"/>
        <v>USA</v>
      </c>
      <c r="G1063" s="16" t="str">
        <f t="shared" si="116"/>
        <v>Classic Cars</v>
      </c>
      <c r="H1063" s="16" t="str">
        <f t="shared" si="117"/>
        <v>Shipped</v>
      </c>
      <c r="I1063" s="18">
        <f t="shared" si="118"/>
        <v>1336.68</v>
      </c>
    </row>
    <row r="1064" spans="2:9" x14ac:dyDescent="0.25">
      <c r="B1064" s="16">
        <v>10358</v>
      </c>
      <c r="C1064" s="17">
        <f t="shared" si="112"/>
        <v>38333</v>
      </c>
      <c r="D1064" s="16" t="str">
        <f t="shared" si="113"/>
        <v>Euro Shopping Channel</v>
      </c>
      <c r="E1064" s="16" t="str">
        <f t="shared" si="114"/>
        <v>Madrid</v>
      </c>
      <c r="F1064" s="16" t="str">
        <f t="shared" si="115"/>
        <v>Spain</v>
      </c>
      <c r="G1064" s="16" t="str">
        <f t="shared" si="116"/>
        <v>Trucks and Buses</v>
      </c>
      <c r="H1064" s="16" t="str">
        <f t="shared" si="117"/>
        <v>Shipped</v>
      </c>
      <c r="I1064" s="18">
        <f t="shared" si="118"/>
        <v>728.40000000000009</v>
      </c>
    </row>
    <row r="1065" spans="2:9" x14ac:dyDescent="0.25">
      <c r="B1065" s="16">
        <v>10366</v>
      </c>
      <c r="C1065" s="17">
        <f t="shared" si="112"/>
        <v>38353</v>
      </c>
      <c r="D1065" s="16" t="str">
        <f t="shared" si="113"/>
        <v>Royale Belge</v>
      </c>
      <c r="E1065" s="16" t="str">
        <f t="shared" si="114"/>
        <v>Charleroi</v>
      </c>
      <c r="F1065" s="16" t="str">
        <f t="shared" si="115"/>
        <v>Belgium</v>
      </c>
      <c r="G1065" s="16" t="str">
        <f t="shared" si="116"/>
        <v>Classic Cars</v>
      </c>
      <c r="H1065" s="16" t="str">
        <f t="shared" si="117"/>
        <v>Shipped</v>
      </c>
      <c r="I1065" s="18">
        <f t="shared" si="118"/>
        <v>3400</v>
      </c>
    </row>
    <row r="1066" spans="2:9" x14ac:dyDescent="0.25">
      <c r="B1066" s="16">
        <v>10370</v>
      </c>
      <c r="C1066" s="17">
        <f t="shared" si="112"/>
        <v>38353</v>
      </c>
      <c r="D1066" s="16" t="str">
        <f t="shared" si="113"/>
        <v>Anna's Decorations, Ltd</v>
      </c>
      <c r="E1066" s="16" t="str">
        <f t="shared" si="114"/>
        <v>North Sydney</v>
      </c>
      <c r="F1066" s="16" t="str">
        <f t="shared" si="115"/>
        <v>Australia</v>
      </c>
      <c r="G1066" s="16" t="str">
        <f t="shared" si="116"/>
        <v>Classic Cars</v>
      </c>
      <c r="H1066" s="16" t="str">
        <f t="shared" si="117"/>
        <v>Shipped</v>
      </c>
      <c r="I1066" s="18">
        <f t="shared" si="118"/>
        <v>1534.95</v>
      </c>
    </row>
    <row r="1067" spans="2:9" x14ac:dyDescent="0.25">
      <c r="B1067" s="16">
        <v>10377</v>
      </c>
      <c r="C1067" s="17">
        <f t="shared" si="112"/>
        <v>38385</v>
      </c>
      <c r="D1067" s="16" t="str">
        <f t="shared" si="113"/>
        <v>Toys of Finland, Co.</v>
      </c>
      <c r="E1067" s="16" t="str">
        <f t="shared" si="114"/>
        <v>Helsinki</v>
      </c>
      <c r="F1067" s="16" t="str">
        <f t="shared" si="115"/>
        <v>Finland</v>
      </c>
      <c r="G1067" s="16" t="str">
        <f t="shared" si="116"/>
        <v>Classic Cars</v>
      </c>
      <c r="H1067" s="16" t="str">
        <f t="shared" si="117"/>
        <v>Shipped</v>
      </c>
      <c r="I1067" s="18">
        <f t="shared" si="118"/>
        <v>1627.92</v>
      </c>
    </row>
    <row r="1068" spans="2:9" x14ac:dyDescent="0.25">
      <c r="B1068" s="16">
        <v>10383</v>
      </c>
      <c r="C1068" s="17">
        <f t="shared" si="112"/>
        <v>38385</v>
      </c>
      <c r="D1068" s="16" t="str">
        <f t="shared" si="113"/>
        <v>Euro Shopping Channel</v>
      </c>
      <c r="E1068" s="16" t="str">
        <f t="shared" si="114"/>
        <v>Madrid</v>
      </c>
      <c r="F1068" s="16" t="str">
        <f t="shared" si="115"/>
        <v>Spain</v>
      </c>
      <c r="G1068" s="16" t="str">
        <f t="shared" si="116"/>
        <v>Vintage Cars</v>
      </c>
      <c r="H1068" s="16" t="str">
        <f t="shared" si="117"/>
        <v>Shipped</v>
      </c>
      <c r="I1068" s="18">
        <f t="shared" si="118"/>
        <v>1476.48</v>
      </c>
    </row>
    <row r="1069" spans="2:9" x14ac:dyDescent="0.25">
      <c r="B1069" s="16">
        <v>10394</v>
      </c>
      <c r="C1069" s="17">
        <f t="shared" si="112"/>
        <v>38414</v>
      </c>
      <c r="D1069" s="16" t="str">
        <f t="shared" si="113"/>
        <v>Euro Shopping Channel</v>
      </c>
      <c r="E1069" s="16" t="str">
        <f t="shared" si="114"/>
        <v>Madrid</v>
      </c>
      <c r="F1069" s="16" t="str">
        <f t="shared" si="115"/>
        <v>Spain</v>
      </c>
      <c r="G1069" s="16" t="str">
        <f t="shared" si="116"/>
        <v>Classic Cars</v>
      </c>
      <c r="H1069" s="16" t="str">
        <f t="shared" si="117"/>
        <v>Shipped</v>
      </c>
      <c r="I1069" s="18">
        <f t="shared" si="118"/>
        <v>1558.99</v>
      </c>
    </row>
    <row r="1070" spans="2:9" x14ac:dyDescent="0.25">
      <c r="B1070" s="16">
        <v>10405</v>
      </c>
      <c r="C1070" s="17">
        <f t="shared" si="112"/>
        <v>38446</v>
      </c>
      <c r="D1070" s="16" t="str">
        <f t="shared" si="113"/>
        <v>Mini Caravy</v>
      </c>
      <c r="E1070" s="16" t="str">
        <f t="shared" si="114"/>
        <v>Strasbourg</v>
      </c>
      <c r="F1070" s="16" t="str">
        <f t="shared" si="115"/>
        <v>France</v>
      </c>
      <c r="G1070" s="16" t="str">
        <f t="shared" si="116"/>
        <v>Classic Cars</v>
      </c>
      <c r="H1070" s="16" t="str">
        <f t="shared" si="117"/>
        <v>Shipped</v>
      </c>
      <c r="I1070" s="18">
        <f t="shared" si="118"/>
        <v>2094.3200000000002</v>
      </c>
    </row>
    <row r="1071" spans="2:9" x14ac:dyDescent="0.25">
      <c r="B1071" s="16">
        <v>10412</v>
      </c>
      <c r="C1071" s="17">
        <f t="shared" si="112"/>
        <v>38477</v>
      </c>
      <c r="D1071" s="16" t="str">
        <f t="shared" si="113"/>
        <v>Euro Shopping Channel</v>
      </c>
      <c r="E1071" s="16" t="str">
        <f t="shared" si="114"/>
        <v>Madrid</v>
      </c>
      <c r="F1071" s="16" t="str">
        <f t="shared" si="115"/>
        <v>Spain</v>
      </c>
      <c r="G1071" s="16" t="str">
        <f t="shared" si="116"/>
        <v>Trucks and Buses</v>
      </c>
      <c r="H1071" s="16" t="str">
        <f t="shared" si="117"/>
        <v>Shipped</v>
      </c>
      <c r="I1071" s="18">
        <f t="shared" si="118"/>
        <v>925.30000000000007</v>
      </c>
    </row>
    <row r="1072" spans="2:9" x14ac:dyDescent="0.25">
      <c r="B1072" s="16">
        <v>10419</v>
      </c>
      <c r="C1072" s="17">
        <f t="shared" si="112"/>
        <v>38477</v>
      </c>
      <c r="D1072" s="16" t="str">
        <f t="shared" si="113"/>
        <v>Salzburg Collectables</v>
      </c>
      <c r="E1072" s="16" t="str">
        <f t="shared" si="114"/>
        <v>Salzburg</v>
      </c>
      <c r="F1072" s="16" t="str">
        <f t="shared" si="115"/>
        <v>Austria</v>
      </c>
      <c r="G1072" s="16" t="str">
        <f t="shared" si="116"/>
        <v>Classic Cars</v>
      </c>
      <c r="H1072" s="16" t="str">
        <f t="shared" si="117"/>
        <v>Shipped</v>
      </c>
      <c r="I1072" s="18">
        <f t="shared" si="118"/>
        <v>640.05000000000007</v>
      </c>
    </row>
    <row r="1073" spans="2:9" x14ac:dyDescent="0.25">
      <c r="B1073" s="16">
        <v>10425</v>
      </c>
      <c r="C1073" s="17">
        <f t="shared" si="112"/>
        <v>38477</v>
      </c>
      <c r="D1073" s="16" t="str">
        <f t="shared" si="113"/>
        <v>La Rochelle Gifts</v>
      </c>
      <c r="E1073" s="16" t="str">
        <f t="shared" si="114"/>
        <v>Nantes</v>
      </c>
      <c r="F1073" s="16" t="str">
        <f t="shared" si="115"/>
        <v>France</v>
      </c>
      <c r="G1073" s="16" t="str">
        <f t="shared" si="116"/>
        <v>Trucks and Buses</v>
      </c>
      <c r="H1073" s="16" t="str">
        <f t="shared" si="117"/>
        <v>In Process</v>
      </c>
      <c r="I1073" s="18">
        <f t="shared" si="118"/>
        <v>482.13</v>
      </c>
    </row>
    <row r="1074" spans="2:9" x14ac:dyDescent="0.25">
      <c r="B1074" s="16">
        <v>10105</v>
      </c>
      <c r="C1074" s="17">
        <f t="shared" si="112"/>
        <v>37653</v>
      </c>
      <c r="D1074" s="16" t="str">
        <f t="shared" si="113"/>
        <v>Danish Wholesale Imports</v>
      </c>
      <c r="E1074" s="16" t="str">
        <f t="shared" si="114"/>
        <v>Kobenhavn</v>
      </c>
      <c r="F1074" s="16" t="str">
        <f t="shared" si="115"/>
        <v>Denmark</v>
      </c>
      <c r="G1074" s="16" t="str">
        <f t="shared" si="116"/>
        <v>Ships</v>
      </c>
      <c r="H1074" s="16" t="str">
        <f t="shared" si="117"/>
        <v>Shipped</v>
      </c>
      <c r="I1074" s="18">
        <f t="shared" si="118"/>
        <v>1419.5</v>
      </c>
    </row>
    <row r="1075" spans="2:9" x14ac:dyDescent="0.25">
      <c r="B1075" s="16">
        <v>10117</v>
      </c>
      <c r="C1075" s="17">
        <f t="shared" si="112"/>
        <v>37712</v>
      </c>
      <c r="D1075" s="16" t="str">
        <f t="shared" si="113"/>
        <v>Dragon Souveniers, Ltd.</v>
      </c>
      <c r="E1075" s="16" t="str">
        <f t="shared" si="114"/>
        <v>Singapore</v>
      </c>
      <c r="F1075" s="16" t="str">
        <f t="shared" si="115"/>
        <v>Singapore</v>
      </c>
      <c r="G1075" s="16" t="str">
        <f t="shared" si="116"/>
        <v>Ships</v>
      </c>
      <c r="H1075" s="16" t="str">
        <f t="shared" si="117"/>
        <v>Shipped</v>
      </c>
      <c r="I1075" s="18">
        <f t="shared" si="118"/>
        <v>3753.9</v>
      </c>
    </row>
    <row r="1076" spans="2:9" x14ac:dyDescent="0.25">
      <c r="B1076" s="16">
        <v>10128</v>
      </c>
      <c r="C1076" s="17">
        <f t="shared" si="112"/>
        <v>37773</v>
      </c>
      <c r="D1076" s="16" t="str">
        <f t="shared" si="113"/>
        <v>Euro Shopping Channel</v>
      </c>
      <c r="E1076" s="16" t="str">
        <f t="shared" si="114"/>
        <v>Madrid</v>
      </c>
      <c r="F1076" s="16" t="str">
        <f t="shared" si="115"/>
        <v>Spain</v>
      </c>
      <c r="G1076" s="16" t="str">
        <f t="shared" si="116"/>
        <v>Ships</v>
      </c>
      <c r="H1076" s="16" t="str">
        <f t="shared" si="117"/>
        <v>Shipped</v>
      </c>
      <c r="I1076" s="18">
        <f t="shared" si="118"/>
        <v>3104</v>
      </c>
    </row>
    <row r="1077" spans="2:9" x14ac:dyDescent="0.25">
      <c r="B1077" s="16">
        <v>10142</v>
      </c>
      <c r="C1077" s="17">
        <f t="shared" si="112"/>
        <v>37841</v>
      </c>
      <c r="D1077" s="16" t="str">
        <f t="shared" si="113"/>
        <v>Mini Gifts Distributors Ltd.</v>
      </c>
      <c r="E1077" s="16" t="str">
        <f t="shared" si="114"/>
        <v>San Rafael</v>
      </c>
      <c r="F1077" s="16" t="str">
        <f t="shared" si="115"/>
        <v>USA</v>
      </c>
      <c r="G1077" s="16" t="str">
        <f t="shared" si="116"/>
        <v>Vintage Cars</v>
      </c>
      <c r="H1077" s="16" t="str">
        <f t="shared" si="117"/>
        <v>Shipped</v>
      </c>
      <c r="I1077" s="18">
        <f t="shared" si="118"/>
        <v>1685.28</v>
      </c>
    </row>
    <row r="1078" spans="2:9" x14ac:dyDescent="0.25">
      <c r="B1078" s="16">
        <v>10153</v>
      </c>
      <c r="C1078" s="17">
        <f t="shared" si="112"/>
        <v>37873</v>
      </c>
      <c r="D1078" s="16" t="str">
        <f t="shared" si="113"/>
        <v>Euro Shopping Channel</v>
      </c>
      <c r="E1078" s="16" t="str">
        <f t="shared" si="114"/>
        <v>Madrid</v>
      </c>
      <c r="F1078" s="16" t="str">
        <f t="shared" si="115"/>
        <v>Spain</v>
      </c>
      <c r="G1078" s="16" t="str">
        <f t="shared" si="116"/>
        <v>Trains</v>
      </c>
      <c r="H1078" s="16" t="str">
        <f t="shared" si="117"/>
        <v>Shipped</v>
      </c>
      <c r="I1078" s="18">
        <f t="shared" si="118"/>
        <v>1779.7099999999998</v>
      </c>
    </row>
    <row r="1079" spans="2:9" x14ac:dyDescent="0.25">
      <c r="B1079" s="16">
        <v>10165</v>
      </c>
      <c r="C1079" s="17">
        <f t="shared" si="112"/>
        <v>37904</v>
      </c>
      <c r="D1079" s="16" t="str">
        <f t="shared" si="113"/>
        <v>Dragon Souveniers, Ltd.</v>
      </c>
      <c r="E1079" s="16" t="str">
        <f t="shared" si="114"/>
        <v>Singapore</v>
      </c>
      <c r="F1079" s="16" t="str">
        <f t="shared" si="115"/>
        <v>Singapore</v>
      </c>
      <c r="G1079" s="16" t="str">
        <f t="shared" si="116"/>
        <v>Classic Cars</v>
      </c>
      <c r="H1079" s="16" t="str">
        <f t="shared" si="117"/>
        <v>Shipped</v>
      </c>
      <c r="I1079" s="18">
        <f t="shared" si="118"/>
        <v>859.14</v>
      </c>
    </row>
    <row r="1080" spans="2:9" x14ac:dyDescent="0.25">
      <c r="B1080" s="16">
        <v>10177</v>
      </c>
      <c r="C1080" s="17">
        <f t="shared" si="112"/>
        <v>37936</v>
      </c>
      <c r="D1080" s="16" t="str">
        <f t="shared" si="113"/>
        <v>CAF Imports</v>
      </c>
      <c r="E1080" s="16" t="str">
        <f t="shared" si="114"/>
        <v>Madrid</v>
      </c>
      <c r="F1080" s="16" t="str">
        <f t="shared" si="115"/>
        <v>Spain</v>
      </c>
      <c r="G1080" s="16" t="str">
        <f t="shared" si="116"/>
        <v>Ships</v>
      </c>
      <c r="H1080" s="16" t="str">
        <f t="shared" si="117"/>
        <v>Shipped</v>
      </c>
      <c r="I1080" s="18">
        <f t="shared" si="118"/>
        <v>1824</v>
      </c>
    </row>
    <row r="1081" spans="2:9" x14ac:dyDescent="0.25">
      <c r="B1081" s="16">
        <v>10185</v>
      </c>
      <c r="C1081" s="17">
        <f t="shared" si="112"/>
        <v>37936</v>
      </c>
      <c r="D1081" s="16" t="str">
        <f t="shared" si="113"/>
        <v>Mini Creations Ltd.</v>
      </c>
      <c r="E1081" s="16" t="str">
        <f t="shared" si="114"/>
        <v>New Bedford</v>
      </c>
      <c r="F1081" s="16" t="str">
        <f t="shared" si="115"/>
        <v>USA</v>
      </c>
      <c r="G1081" s="16" t="str">
        <f t="shared" si="116"/>
        <v>Trains</v>
      </c>
      <c r="H1081" s="16" t="str">
        <f t="shared" si="117"/>
        <v>Shipped</v>
      </c>
      <c r="I1081" s="18">
        <f t="shared" si="118"/>
        <v>972.4</v>
      </c>
    </row>
    <row r="1082" spans="2:9" x14ac:dyDescent="0.25">
      <c r="B1082" s="16">
        <v>10196</v>
      </c>
      <c r="C1082" s="17">
        <f t="shared" si="112"/>
        <v>37936</v>
      </c>
      <c r="D1082" s="16" t="str">
        <f t="shared" si="113"/>
        <v>Super Scale Inc.</v>
      </c>
      <c r="E1082" s="16" t="str">
        <f t="shared" si="114"/>
        <v>New Haven</v>
      </c>
      <c r="F1082" s="16" t="str">
        <f t="shared" si="115"/>
        <v>USA</v>
      </c>
      <c r="G1082" s="16" t="str">
        <f t="shared" si="116"/>
        <v>Classic Cars</v>
      </c>
      <c r="H1082" s="16" t="str">
        <f t="shared" si="117"/>
        <v>Shipped</v>
      </c>
      <c r="I1082" s="18">
        <f t="shared" si="118"/>
        <v>2400</v>
      </c>
    </row>
    <row r="1083" spans="2:9" x14ac:dyDescent="0.25">
      <c r="B1083" s="16">
        <v>10208</v>
      </c>
      <c r="C1083" s="17">
        <f t="shared" si="112"/>
        <v>37993</v>
      </c>
      <c r="D1083" s="16" t="str">
        <f t="shared" si="113"/>
        <v>Saveley &amp; Henriot, Co.</v>
      </c>
      <c r="E1083" s="16" t="str">
        <f t="shared" si="114"/>
        <v>Lyon</v>
      </c>
      <c r="F1083" s="16" t="str">
        <f t="shared" si="115"/>
        <v>France</v>
      </c>
      <c r="G1083" s="16" t="str">
        <f t="shared" si="116"/>
        <v>Vintage Cars</v>
      </c>
      <c r="H1083" s="16" t="str">
        <f t="shared" si="117"/>
        <v>Shipped</v>
      </c>
      <c r="I1083" s="18">
        <f t="shared" si="118"/>
        <v>1788</v>
      </c>
    </row>
    <row r="1084" spans="2:9" x14ac:dyDescent="0.25">
      <c r="B1084" s="16">
        <v>10221</v>
      </c>
      <c r="C1084" s="17">
        <f t="shared" si="112"/>
        <v>38019</v>
      </c>
      <c r="D1084" s="16" t="str">
        <f t="shared" si="113"/>
        <v>Petit Auto</v>
      </c>
      <c r="E1084" s="16" t="str">
        <f t="shared" si="114"/>
        <v>Bruxelles</v>
      </c>
      <c r="F1084" s="16" t="str">
        <f t="shared" si="115"/>
        <v>Belgium</v>
      </c>
      <c r="G1084" s="16" t="str">
        <f t="shared" si="116"/>
        <v>Trains</v>
      </c>
      <c r="H1084" s="16" t="str">
        <f t="shared" si="117"/>
        <v>Shipped</v>
      </c>
      <c r="I1084" s="18">
        <f t="shared" si="118"/>
        <v>1855.41</v>
      </c>
    </row>
    <row r="1085" spans="2:9" x14ac:dyDescent="0.25">
      <c r="B1085" s="16">
        <v>10232</v>
      </c>
      <c r="C1085" s="17">
        <f t="shared" si="112"/>
        <v>38049</v>
      </c>
      <c r="D1085" s="16" t="str">
        <f t="shared" si="113"/>
        <v>giftsbymail.co.uk</v>
      </c>
      <c r="E1085" s="16" t="str">
        <f t="shared" si="114"/>
        <v>Cowes</v>
      </c>
      <c r="F1085" s="16" t="str">
        <f t="shared" si="115"/>
        <v>UK</v>
      </c>
      <c r="G1085" s="16" t="str">
        <f t="shared" si="116"/>
        <v>Ships</v>
      </c>
      <c r="H1085" s="16" t="str">
        <f t="shared" si="117"/>
        <v>Shipped</v>
      </c>
      <c r="I1085" s="18">
        <f t="shared" si="118"/>
        <v>1192.56</v>
      </c>
    </row>
    <row r="1086" spans="2:9" x14ac:dyDescent="0.25">
      <c r="B1086" s="16">
        <v>10248</v>
      </c>
      <c r="C1086" s="17">
        <f t="shared" si="112"/>
        <v>38112</v>
      </c>
      <c r="D1086" s="16" t="str">
        <f t="shared" si="113"/>
        <v>Land of Toys Inc.</v>
      </c>
      <c r="E1086" s="16" t="str">
        <f t="shared" si="114"/>
        <v>NYC</v>
      </c>
      <c r="F1086" s="16" t="str">
        <f t="shared" si="115"/>
        <v>USA</v>
      </c>
      <c r="G1086" s="16" t="str">
        <f t="shared" si="116"/>
        <v>Ships</v>
      </c>
      <c r="H1086" s="16" t="str">
        <f t="shared" si="117"/>
        <v>Cancelled</v>
      </c>
      <c r="I1086" s="18">
        <f t="shared" si="118"/>
        <v>1506.9599999999998</v>
      </c>
    </row>
    <row r="1087" spans="2:9" x14ac:dyDescent="0.25">
      <c r="B1087" s="16">
        <v>10273</v>
      </c>
      <c r="C1087" s="17">
        <f t="shared" si="112"/>
        <v>38175</v>
      </c>
      <c r="D1087" s="16" t="str">
        <f t="shared" si="113"/>
        <v>Petit Auto</v>
      </c>
      <c r="E1087" s="16" t="str">
        <f t="shared" si="114"/>
        <v>Bruxelles</v>
      </c>
      <c r="F1087" s="16" t="str">
        <f t="shared" si="115"/>
        <v>Belgium</v>
      </c>
      <c r="G1087" s="16" t="str">
        <f t="shared" si="116"/>
        <v>Ships</v>
      </c>
      <c r="H1087" s="16" t="str">
        <f t="shared" si="117"/>
        <v>Shipped</v>
      </c>
      <c r="I1087" s="18">
        <f t="shared" si="118"/>
        <v>1372.14</v>
      </c>
    </row>
    <row r="1088" spans="2:9" x14ac:dyDescent="0.25">
      <c r="B1088" s="16">
        <v>10282</v>
      </c>
      <c r="C1088" s="17">
        <f t="shared" si="112"/>
        <v>38207</v>
      </c>
      <c r="D1088" s="16" t="str">
        <f t="shared" si="113"/>
        <v>Mini Gifts Distributors Ltd.</v>
      </c>
      <c r="E1088" s="16" t="str">
        <f t="shared" si="114"/>
        <v>San Rafael</v>
      </c>
      <c r="F1088" s="16" t="str">
        <f t="shared" si="115"/>
        <v>USA</v>
      </c>
      <c r="G1088" s="16" t="str">
        <f t="shared" si="116"/>
        <v>Classic Cars</v>
      </c>
      <c r="H1088" s="16" t="str">
        <f t="shared" si="117"/>
        <v>Shipped</v>
      </c>
      <c r="I1088" s="18">
        <f t="shared" si="118"/>
        <v>1357.78</v>
      </c>
    </row>
    <row r="1089" spans="2:9" x14ac:dyDescent="0.25">
      <c r="B1089" s="16">
        <v>10293</v>
      </c>
      <c r="C1089" s="17">
        <f t="shared" si="112"/>
        <v>38239</v>
      </c>
      <c r="D1089" s="16" t="str">
        <f t="shared" si="113"/>
        <v>Amica Models &amp; Co.</v>
      </c>
      <c r="E1089" s="16" t="str">
        <f t="shared" si="114"/>
        <v>Torino</v>
      </c>
      <c r="F1089" s="16" t="str">
        <f t="shared" si="115"/>
        <v>Italy</v>
      </c>
      <c r="G1089" s="16" t="str">
        <f t="shared" si="116"/>
        <v>Ships</v>
      </c>
      <c r="H1089" s="16" t="str">
        <f t="shared" si="117"/>
        <v>Shipped</v>
      </c>
      <c r="I1089" s="18">
        <f t="shared" si="118"/>
        <v>1921.92</v>
      </c>
    </row>
    <row r="1090" spans="2:9" x14ac:dyDescent="0.25">
      <c r="B1090" s="16">
        <v>10306</v>
      </c>
      <c r="C1090" s="17">
        <f t="shared" si="112"/>
        <v>38270</v>
      </c>
      <c r="D1090" s="16" t="str">
        <f t="shared" si="113"/>
        <v>AV Stores, Co.</v>
      </c>
      <c r="E1090" s="16" t="str">
        <f t="shared" si="114"/>
        <v>Manchester</v>
      </c>
      <c r="F1090" s="16" t="str">
        <f t="shared" si="115"/>
        <v>UK</v>
      </c>
      <c r="G1090" s="16" t="str">
        <f t="shared" si="116"/>
        <v>Classic Cars</v>
      </c>
      <c r="H1090" s="16" t="str">
        <f t="shared" si="117"/>
        <v>Shipped</v>
      </c>
      <c r="I1090" s="18">
        <f t="shared" si="118"/>
        <v>2000</v>
      </c>
    </row>
    <row r="1091" spans="2:9" x14ac:dyDescent="0.25">
      <c r="B1091" s="16">
        <v>10314</v>
      </c>
      <c r="C1091" s="17">
        <f t="shared" si="112"/>
        <v>38270</v>
      </c>
      <c r="D1091" s="16" t="str">
        <f t="shared" si="113"/>
        <v>Heintze Collectables</v>
      </c>
      <c r="E1091" s="16" t="str">
        <f t="shared" si="114"/>
        <v>Aaarhus</v>
      </c>
      <c r="F1091" s="16" t="str">
        <f t="shared" si="115"/>
        <v>Denmark</v>
      </c>
      <c r="G1091" s="16" t="str">
        <f t="shared" si="116"/>
        <v>Classic Cars</v>
      </c>
      <c r="H1091" s="16" t="str">
        <f t="shared" si="117"/>
        <v>Shipped</v>
      </c>
      <c r="I1091" s="18">
        <f t="shared" si="118"/>
        <v>1448.0700000000002</v>
      </c>
    </row>
    <row r="1092" spans="2:9" x14ac:dyDescent="0.25">
      <c r="B1092" s="16">
        <v>10326</v>
      </c>
      <c r="C1092" s="17">
        <f t="shared" si="112"/>
        <v>38302</v>
      </c>
      <c r="D1092" s="16" t="str">
        <f t="shared" si="113"/>
        <v>Volvo Model Replicas, Co</v>
      </c>
      <c r="E1092" s="16" t="str">
        <f t="shared" si="114"/>
        <v>Lule</v>
      </c>
      <c r="F1092" s="16" t="str">
        <f t="shared" si="115"/>
        <v>Sweden</v>
      </c>
      <c r="G1092" s="16" t="str">
        <f t="shared" si="116"/>
        <v>Vintage Cars</v>
      </c>
      <c r="H1092" s="16" t="str">
        <f t="shared" si="117"/>
        <v>Shipped</v>
      </c>
      <c r="I1092" s="18">
        <f t="shared" si="118"/>
        <v>1845</v>
      </c>
    </row>
    <row r="1093" spans="2:9" x14ac:dyDescent="0.25">
      <c r="B1093" s="16">
        <v>10336</v>
      </c>
      <c r="C1093" s="17">
        <f t="shared" si="112"/>
        <v>38302</v>
      </c>
      <c r="D1093" s="16" t="str">
        <f t="shared" si="113"/>
        <v>La Corne D'abondance, Co.</v>
      </c>
      <c r="E1093" s="16" t="str">
        <f t="shared" si="114"/>
        <v>Paris</v>
      </c>
      <c r="F1093" s="16" t="str">
        <f t="shared" si="115"/>
        <v>France</v>
      </c>
      <c r="G1093" s="16" t="str">
        <f t="shared" si="116"/>
        <v>Classic Cars</v>
      </c>
      <c r="H1093" s="16" t="str">
        <f t="shared" si="117"/>
        <v>Shipped</v>
      </c>
      <c r="I1093" s="18">
        <f t="shared" si="118"/>
        <v>1888.26</v>
      </c>
    </row>
    <row r="1094" spans="2:9" x14ac:dyDescent="0.25">
      <c r="B1094" s="16">
        <v>10350</v>
      </c>
      <c r="C1094" s="17">
        <f t="shared" si="112"/>
        <v>38333</v>
      </c>
      <c r="D1094" s="16" t="str">
        <f t="shared" si="113"/>
        <v>Euro Shopping Channel</v>
      </c>
      <c r="E1094" s="16" t="str">
        <f t="shared" si="114"/>
        <v>Madrid</v>
      </c>
      <c r="F1094" s="16" t="str">
        <f t="shared" si="115"/>
        <v>Spain</v>
      </c>
      <c r="G1094" s="16" t="str">
        <f t="shared" si="116"/>
        <v>Vintage Cars</v>
      </c>
      <c r="H1094" s="16" t="str">
        <f t="shared" si="117"/>
        <v>Shipped</v>
      </c>
      <c r="I1094" s="18">
        <f t="shared" si="118"/>
        <v>1508.5</v>
      </c>
    </row>
    <row r="1095" spans="2:9" x14ac:dyDescent="0.25">
      <c r="B1095" s="16">
        <v>10372</v>
      </c>
      <c r="C1095" s="17">
        <f t="shared" si="112"/>
        <v>38353</v>
      </c>
      <c r="D1095" s="16" t="str">
        <f t="shared" si="113"/>
        <v>Tokyo Collectables, Ltd</v>
      </c>
      <c r="E1095" s="16" t="str">
        <f t="shared" si="114"/>
        <v>Minato-ku</v>
      </c>
      <c r="F1095" s="16" t="str">
        <f t="shared" si="115"/>
        <v>Japan</v>
      </c>
      <c r="G1095" s="16" t="str">
        <f t="shared" si="116"/>
        <v>Trains</v>
      </c>
      <c r="H1095" s="16" t="str">
        <f t="shared" si="117"/>
        <v>Shipped</v>
      </c>
      <c r="I1095" s="18">
        <f t="shared" si="118"/>
        <v>1405.92</v>
      </c>
    </row>
    <row r="1096" spans="2:9" x14ac:dyDescent="0.25">
      <c r="B1096" s="16">
        <v>10383</v>
      </c>
      <c r="C1096" s="17">
        <f t="shared" si="112"/>
        <v>38385</v>
      </c>
      <c r="D1096" s="16" t="str">
        <f t="shared" si="113"/>
        <v>Euro Shopping Channel</v>
      </c>
      <c r="E1096" s="16" t="str">
        <f t="shared" si="114"/>
        <v>Madrid</v>
      </c>
      <c r="F1096" s="16" t="str">
        <f t="shared" si="115"/>
        <v>Spain</v>
      </c>
      <c r="G1096" s="16" t="str">
        <f t="shared" si="116"/>
        <v>Vintage Cars</v>
      </c>
      <c r="H1096" s="16" t="str">
        <f t="shared" si="117"/>
        <v>Shipped</v>
      </c>
      <c r="I1096" s="18">
        <f t="shared" si="118"/>
        <v>1476.48</v>
      </c>
    </row>
    <row r="1097" spans="2:9" x14ac:dyDescent="0.25">
      <c r="B1097" s="16">
        <v>10396</v>
      </c>
      <c r="C1097" s="17">
        <f t="shared" ref="C1097:C1160" si="119">VLOOKUP(B1097,SaleData,6,0)</f>
        <v>38414</v>
      </c>
      <c r="D1097" s="16" t="str">
        <f t="shared" ref="D1097:D1160" si="120">VLOOKUP(B1097,SaleData,14,0)</f>
        <v>Mini Gifts Distributors Ltd.</v>
      </c>
      <c r="E1097" s="16" t="str">
        <f t="shared" ref="E1097:E1160" si="121">VLOOKUP(B1097,SaleData,17,0)</f>
        <v>San Rafael</v>
      </c>
      <c r="F1097" s="16" t="str">
        <f t="shared" ref="F1097:F1160" si="122">VLOOKUP(B1097,SaleData,19,0)</f>
        <v>USA</v>
      </c>
      <c r="G1097" s="16" t="str">
        <f t="shared" ref="G1097:G1160" si="123">VLOOKUP(B1097,SaleData,11,0)</f>
        <v>Trains</v>
      </c>
      <c r="H1097" s="16" t="str">
        <f t="shared" ref="H1097:H1160" si="124">VLOOKUP(B1097,SaleData,7,0)</f>
        <v>Shipped</v>
      </c>
      <c r="I1097" s="18">
        <f t="shared" ref="I1097:I1160" si="125">VLOOKUP(B1097,SaleData,5,0)</f>
        <v>2154</v>
      </c>
    </row>
    <row r="1098" spans="2:9" x14ac:dyDescent="0.25">
      <c r="B1098" s="16">
        <v>10414</v>
      </c>
      <c r="C1098" s="17">
        <f t="shared" si="119"/>
        <v>38477</v>
      </c>
      <c r="D1098" s="16" t="str">
        <f t="shared" si="120"/>
        <v>Gifts4AllAges.com</v>
      </c>
      <c r="E1098" s="16" t="str">
        <f t="shared" si="121"/>
        <v>Boston</v>
      </c>
      <c r="F1098" s="16" t="str">
        <f t="shared" si="122"/>
        <v>USA</v>
      </c>
      <c r="G1098" s="16" t="str">
        <f t="shared" si="123"/>
        <v>Vintage Cars</v>
      </c>
      <c r="H1098" s="16" t="str">
        <f t="shared" si="124"/>
        <v>On Hold</v>
      </c>
      <c r="I1098" s="18">
        <f t="shared" si="125"/>
        <v>1207.68</v>
      </c>
    </row>
    <row r="1099" spans="2:9" x14ac:dyDescent="0.25">
      <c r="B1099" s="16">
        <v>10108</v>
      </c>
      <c r="C1099" s="17">
        <f t="shared" si="119"/>
        <v>37681</v>
      </c>
      <c r="D1099" s="16" t="str">
        <f t="shared" si="120"/>
        <v>Cruz &amp; Sons Co.</v>
      </c>
      <c r="E1099" s="16" t="str">
        <f t="shared" si="121"/>
        <v>Makati City</v>
      </c>
      <c r="F1099" s="16" t="str">
        <f t="shared" si="122"/>
        <v>Philippines</v>
      </c>
      <c r="G1099" s="16" t="str">
        <f t="shared" si="123"/>
        <v>Classic Cars</v>
      </c>
      <c r="H1099" s="16" t="str">
        <f t="shared" si="124"/>
        <v>Shipped</v>
      </c>
      <c r="I1099" s="18">
        <f t="shared" si="125"/>
        <v>3600</v>
      </c>
    </row>
    <row r="1100" spans="2:9" x14ac:dyDescent="0.25">
      <c r="B1100" s="16">
        <v>10122</v>
      </c>
      <c r="C1100" s="17">
        <f t="shared" si="119"/>
        <v>37742</v>
      </c>
      <c r="D1100" s="16" t="str">
        <f t="shared" si="120"/>
        <v>Marseille Mini Autos</v>
      </c>
      <c r="E1100" s="16" t="str">
        <f t="shared" si="121"/>
        <v>Marseille</v>
      </c>
      <c r="F1100" s="16" t="str">
        <f t="shared" si="122"/>
        <v>France</v>
      </c>
      <c r="G1100" s="16" t="str">
        <f t="shared" si="123"/>
        <v>Classic Cars</v>
      </c>
      <c r="H1100" s="16" t="str">
        <f t="shared" si="124"/>
        <v>Shipped</v>
      </c>
      <c r="I1100" s="18">
        <f t="shared" si="125"/>
        <v>1207.44</v>
      </c>
    </row>
    <row r="1101" spans="2:9" x14ac:dyDescent="0.25">
      <c r="B1101" s="16">
        <v>10135</v>
      </c>
      <c r="C1101" s="17">
        <f t="shared" si="119"/>
        <v>37819</v>
      </c>
      <c r="D1101" s="16" t="str">
        <f t="shared" si="120"/>
        <v>Mini Gifts Distributors Ltd.</v>
      </c>
      <c r="E1101" s="16" t="str">
        <f t="shared" si="121"/>
        <v>San Rafael</v>
      </c>
      <c r="F1101" s="16" t="str">
        <f t="shared" si="122"/>
        <v>USA</v>
      </c>
      <c r="G1101" s="16" t="str">
        <f t="shared" si="123"/>
        <v>Classic Cars</v>
      </c>
      <c r="H1101" s="16" t="str">
        <f t="shared" si="124"/>
        <v>Shipped</v>
      </c>
      <c r="I1101" s="18">
        <f t="shared" si="125"/>
        <v>717.4</v>
      </c>
    </row>
    <row r="1102" spans="2:9" x14ac:dyDescent="0.25">
      <c r="B1102" s="16">
        <v>10147</v>
      </c>
      <c r="C1102" s="17">
        <f t="shared" si="119"/>
        <v>37873</v>
      </c>
      <c r="D1102" s="16" t="str">
        <f t="shared" si="120"/>
        <v>Collectables For Less Inc.</v>
      </c>
      <c r="E1102" s="16" t="str">
        <f t="shared" si="121"/>
        <v>Brickhaven</v>
      </c>
      <c r="F1102" s="16" t="str">
        <f t="shared" si="122"/>
        <v>USA</v>
      </c>
      <c r="G1102" s="16" t="str">
        <f t="shared" si="123"/>
        <v>Classic Cars</v>
      </c>
      <c r="H1102" s="16" t="str">
        <f t="shared" si="124"/>
        <v>Shipped</v>
      </c>
      <c r="I1102" s="18">
        <f t="shared" si="125"/>
        <v>1066.75</v>
      </c>
    </row>
    <row r="1103" spans="2:9" x14ac:dyDescent="0.25">
      <c r="B1103" s="16">
        <v>10159</v>
      </c>
      <c r="C1103" s="17">
        <f t="shared" si="119"/>
        <v>37904</v>
      </c>
      <c r="D1103" s="16" t="str">
        <f t="shared" si="120"/>
        <v>Corporate Gift Ideas Co.</v>
      </c>
      <c r="E1103" s="16" t="str">
        <f t="shared" si="121"/>
        <v>San Francisco</v>
      </c>
      <c r="F1103" s="16" t="str">
        <f t="shared" si="122"/>
        <v>USA</v>
      </c>
      <c r="G1103" s="16" t="str">
        <f t="shared" si="123"/>
        <v>Motorcycles</v>
      </c>
      <c r="H1103" s="16" t="str">
        <f t="shared" si="124"/>
        <v>Shipped</v>
      </c>
      <c r="I1103" s="18">
        <f t="shared" si="125"/>
        <v>1239</v>
      </c>
    </row>
    <row r="1104" spans="2:9" x14ac:dyDescent="0.25">
      <c r="B1104" s="16">
        <v>10169</v>
      </c>
      <c r="C1104" s="17">
        <f t="shared" si="119"/>
        <v>37936</v>
      </c>
      <c r="D1104" s="16" t="str">
        <f t="shared" si="120"/>
        <v>Anna's Decorations, Ltd</v>
      </c>
      <c r="E1104" s="16" t="str">
        <f t="shared" si="121"/>
        <v>North Sydney</v>
      </c>
      <c r="F1104" s="16" t="str">
        <f t="shared" si="122"/>
        <v>Australia</v>
      </c>
      <c r="G1104" s="16" t="str">
        <f t="shared" si="123"/>
        <v>Motorcycles</v>
      </c>
      <c r="H1104" s="16" t="str">
        <f t="shared" si="124"/>
        <v>Shipped</v>
      </c>
      <c r="I1104" s="18">
        <f t="shared" si="125"/>
        <v>1035.58</v>
      </c>
    </row>
    <row r="1105" spans="2:9" x14ac:dyDescent="0.25">
      <c r="B1105" s="16">
        <v>10181</v>
      </c>
      <c r="C1105" s="17">
        <f t="shared" si="119"/>
        <v>37936</v>
      </c>
      <c r="D1105" s="16" t="str">
        <f t="shared" si="120"/>
        <v>Herkku Gifts</v>
      </c>
      <c r="E1105" s="16" t="str">
        <f t="shared" si="121"/>
        <v>Bergen</v>
      </c>
      <c r="F1105" s="16" t="str">
        <f t="shared" si="122"/>
        <v>Norway</v>
      </c>
      <c r="G1105" s="16" t="str">
        <f t="shared" si="123"/>
        <v>Classic Cars</v>
      </c>
      <c r="H1105" s="16" t="str">
        <f t="shared" si="124"/>
        <v>Shipped</v>
      </c>
      <c r="I1105" s="18">
        <f t="shared" si="125"/>
        <v>1506.9599999999998</v>
      </c>
    </row>
    <row r="1106" spans="2:9" x14ac:dyDescent="0.25">
      <c r="B1106" s="16">
        <v>10191</v>
      </c>
      <c r="C1106" s="17">
        <f t="shared" si="119"/>
        <v>37936</v>
      </c>
      <c r="D1106" s="16" t="str">
        <f t="shared" si="120"/>
        <v>Toms Spezialitten, Ltd</v>
      </c>
      <c r="E1106" s="16" t="str">
        <f t="shared" si="121"/>
        <v>Koln</v>
      </c>
      <c r="F1106" s="16" t="str">
        <f t="shared" si="122"/>
        <v>Germany</v>
      </c>
      <c r="G1106" s="16" t="str">
        <f t="shared" si="123"/>
        <v>Classic Cars</v>
      </c>
      <c r="H1106" s="16" t="str">
        <f t="shared" si="124"/>
        <v>Shipped</v>
      </c>
      <c r="I1106" s="18">
        <f t="shared" si="125"/>
        <v>1939.2</v>
      </c>
    </row>
    <row r="1107" spans="2:9" x14ac:dyDescent="0.25">
      <c r="B1107" s="16">
        <v>10203</v>
      </c>
      <c r="C1107" s="17">
        <f t="shared" si="119"/>
        <v>37957</v>
      </c>
      <c r="D1107" s="16" t="str">
        <f t="shared" si="120"/>
        <v>Euro Shopping Channel</v>
      </c>
      <c r="E1107" s="16" t="str">
        <f t="shared" si="121"/>
        <v>Madrid</v>
      </c>
      <c r="F1107" s="16" t="str">
        <f t="shared" si="122"/>
        <v>Spain</v>
      </c>
      <c r="G1107" s="16" t="str">
        <f t="shared" si="123"/>
        <v>Classic Cars</v>
      </c>
      <c r="H1107" s="16" t="str">
        <f t="shared" si="124"/>
        <v>Shipped</v>
      </c>
      <c r="I1107" s="18">
        <f t="shared" si="125"/>
        <v>777</v>
      </c>
    </row>
    <row r="1108" spans="2:9" x14ac:dyDescent="0.25">
      <c r="B1108" s="16">
        <v>10211</v>
      </c>
      <c r="C1108" s="17">
        <f t="shared" si="119"/>
        <v>37993</v>
      </c>
      <c r="D1108" s="16" t="str">
        <f t="shared" si="120"/>
        <v>Auto Canal Petit</v>
      </c>
      <c r="E1108" s="16" t="str">
        <f t="shared" si="121"/>
        <v>Paris</v>
      </c>
      <c r="F1108" s="16" t="str">
        <f t="shared" si="122"/>
        <v>France</v>
      </c>
      <c r="G1108" s="16" t="str">
        <f t="shared" si="123"/>
        <v>Motorcycles</v>
      </c>
      <c r="H1108" s="16" t="str">
        <f t="shared" si="124"/>
        <v>Shipped</v>
      </c>
      <c r="I1108" s="18">
        <f t="shared" si="125"/>
        <v>1338.12</v>
      </c>
    </row>
    <row r="1109" spans="2:9" x14ac:dyDescent="0.25">
      <c r="B1109" s="16">
        <v>10225</v>
      </c>
      <c r="C1109" s="17">
        <f t="shared" si="119"/>
        <v>38019</v>
      </c>
      <c r="D1109" s="16" t="str">
        <f t="shared" si="120"/>
        <v>Vida Sport, Ltd</v>
      </c>
      <c r="E1109" s="16" t="str">
        <f t="shared" si="121"/>
        <v>Gensve</v>
      </c>
      <c r="F1109" s="16" t="str">
        <f t="shared" si="122"/>
        <v>Switzerland</v>
      </c>
      <c r="G1109" s="16" t="str">
        <f t="shared" si="123"/>
        <v>Classic Cars</v>
      </c>
      <c r="H1109" s="16" t="str">
        <f t="shared" si="124"/>
        <v>Shipped</v>
      </c>
      <c r="I1109" s="18">
        <f t="shared" si="125"/>
        <v>1205.04</v>
      </c>
    </row>
    <row r="1110" spans="2:9" x14ac:dyDescent="0.25">
      <c r="B1110" s="16">
        <v>10238</v>
      </c>
      <c r="C1110" s="17">
        <f t="shared" si="119"/>
        <v>38081</v>
      </c>
      <c r="D1110" s="16" t="str">
        <f t="shared" si="120"/>
        <v>Danish Wholesale Imports</v>
      </c>
      <c r="E1110" s="16" t="str">
        <f t="shared" si="121"/>
        <v>Kobenhavn</v>
      </c>
      <c r="F1110" s="16" t="str">
        <f t="shared" si="122"/>
        <v>Denmark</v>
      </c>
      <c r="G1110" s="16" t="str">
        <f t="shared" si="123"/>
        <v>Classic Cars</v>
      </c>
      <c r="H1110" s="16" t="str">
        <f t="shared" si="124"/>
        <v>Shipped</v>
      </c>
      <c r="I1110" s="18">
        <f t="shared" si="125"/>
        <v>1484.1999999999998</v>
      </c>
    </row>
    <row r="1111" spans="2:9" x14ac:dyDescent="0.25">
      <c r="B1111" s="16">
        <v>10252</v>
      </c>
      <c r="C1111" s="17">
        <f t="shared" si="119"/>
        <v>38112</v>
      </c>
      <c r="D1111" s="16" t="str">
        <f t="shared" si="120"/>
        <v>Auto Canal Petit</v>
      </c>
      <c r="E1111" s="16" t="str">
        <f t="shared" si="121"/>
        <v>Paris</v>
      </c>
      <c r="F1111" s="16" t="str">
        <f t="shared" si="122"/>
        <v>France</v>
      </c>
      <c r="G1111" s="16" t="str">
        <f t="shared" si="123"/>
        <v>Classic Cars</v>
      </c>
      <c r="H1111" s="16" t="str">
        <f t="shared" si="124"/>
        <v>Shipped</v>
      </c>
      <c r="I1111" s="18">
        <f t="shared" si="125"/>
        <v>1527.8</v>
      </c>
    </row>
    <row r="1112" spans="2:9" x14ac:dyDescent="0.25">
      <c r="B1112" s="16">
        <v>10265</v>
      </c>
      <c r="C1112" s="17">
        <f t="shared" si="119"/>
        <v>38175</v>
      </c>
      <c r="D1112" s="16" t="str">
        <f t="shared" si="120"/>
        <v>Australian Collectables, Ltd</v>
      </c>
      <c r="E1112" s="16" t="str">
        <f t="shared" si="121"/>
        <v>Glen Waverly</v>
      </c>
      <c r="F1112" s="16" t="str">
        <f t="shared" si="122"/>
        <v>Australia</v>
      </c>
      <c r="G1112" s="16" t="str">
        <f t="shared" si="123"/>
        <v>Classic Cars</v>
      </c>
      <c r="H1112" s="16" t="str">
        <f t="shared" si="124"/>
        <v>Shipped</v>
      </c>
      <c r="I1112" s="18">
        <f t="shared" si="125"/>
        <v>3907.8</v>
      </c>
    </row>
    <row r="1113" spans="2:9" x14ac:dyDescent="0.25">
      <c r="B1113" s="16">
        <v>10276</v>
      </c>
      <c r="C1113" s="17">
        <f t="shared" si="119"/>
        <v>38207</v>
      </c>
      <c r="D1113" s="16" t="str">
        <f t="shared" si="120"/>
        <v>Online Mini Collectables</v>
      </c>
      <c r="E1113" s="16" t="str">
        <f t="shared" si="121"/>
        <v>Brickhaven</v>
      </c>
      <c r="F1113" s="16" t="str">
        <f t="shared" si="122"/>
        <v>USA</v>
      </c>
      <c r="G1113" s="16" t="str">
        <f t="shared" si="123"/>
        <v>Motorcycles</v>
      </c>
      <c r="H1113" s="16" t="str">
        <f t="shared" si="124"/>
        <v>Shipped</v>
      </c>
      <c r="I1113" s="18">
        <f t="shared" si="125"/>
        <v>988.47</v>
      </c>
    </row>
    <row r="1114" spans="2:9" x14ac:dyDescent="0.25">
      <c r="B1114" s="16">
        <v>10287</v>
      </c>
      <c r="C1114" s="17">
        <f t="shared" si="119"/>
        <v>38207</v>
      </c>
      <c r="D1114" s="16" t="str">
        <f t="shared" si="120"/>
        <v>Vida Sport, Ltd</v>
      </c>
      <c r="E1114" s="16" t="str">
        <f t="shared" si="121"/>
        <v>Gensve</v>
      </c>
      <c r="F1114" s="16" t="str">
        <f t="shared" si="122"/>
        <v>Switzerland</v>
      </c>
      <c r="G1114" s="16" t="str">
        <f t="shared" si="123"/>
        <v>Classic Cars</v>
      </c>
      <c r="H1114" s="16" t="str">
        <f t="shared" si="124"/>
        <v>Shipped</v>
      </c>
      <c r="I1114" s="18">
        <f t="shared" si="125"/>
        <v>1359.4</v>
      </c>
    </row>
    <row r="1115" spans="2:9" x14ac:dyDescent="0.25">
      <c r="B1115" s="16">
        <v>10300</v>
      </c>
      <c r="C1115" s="17">
        <f t="shared" si="119"/>
        <v>37904</v>
      </c>
      <c r="D1115" s="16" t="str">
        <f t="shared" si="120"/>
        <v>Blauer See Auto, Co.</v>
      </c>
      <c r="E1115" s="16" t="str">
        <f t="shared" si="121"/>
        <v>Frankfurt</v>
      </c>
      <c r="F1115" s="16" t="str">
        <f t="shared" si="122"/>
        <v>Germany</v>
      </c>
      <c r="G1115" s="16" t="str">
        <f t="shared" si="123"/>
        <v>Classic Cars</v>
      </c>
      <c r="H1115" s="16" t="str">
        <f t="shared" si="124"/>
        <v>Shipped</v>
      </c>
      <c r="I1115" s="18">
        <f t="shared" si="125"/>
        <v>1685.42</v>
      </c>
    </row>
    <row r="1116" spans="2:9" x14ac:dyDescent="0.25">
      <c r="B1116" s="16">
        <v>10310</v>
      </c>
      <c r="C1116" s="17">
        <f t="shared" si="119"/>
        <v>38270</v>
      </c>
      <c r="D1116" s="16" t="str">
        <f t="shared" si="120"/>
        <v>Toms Spezialitten, Ltd</v>
      </c>
      <c r="E1116" s="16" t="str">
        <f t="shared" si="121"/>
        <v>Koln</v>
      </c>
      <c r="F1116" s="16" t="str">
        <f t="shared" si="122"/>
        <v>Germany</v>
      </c>
      <c r="G1116" s="16" t="str">
        <f t="shared" si="123"/>
        <v>Classic Cars</v>
      </c>
      <c r="H1116" s="16" t="str">
        <f t="shared" si="124"/>
        <v>Shipped</v>
      </c>
      <c r="I1116" s="18">
        <f t="shared" si="125"/>
        <v>1383.03</v>
      </c>
    </row>
    <row r="1117" spans="2:9" x14ac:dyDescent="0.25">
      <c r="B1117" s="16">
        <v>10319</v>
      </c>
      <c r="C1117" s="17">
        <f t="shared" si="119"/>
        <v>38302</v>
      </c>
      <c r="D1117" s="16" t="str">
        <f t="shared" si="120"/>
        <v>Microscale Inc.</v>
      </c>
      <c r="E1117" s="16" t="str">
        <f t="shared" si="121"/>
        <v>NYC</v>
      </c>
      <c r="F1117" s="16" t="str">
        <f t="shared" si="122"/>
        <v>USA</v>
      </c>
      <c r="G1117" s="16" t="str">
        <f t="shared" si="123"/>
        <v>Motorcycles</v>
      </c>
      <c r="H1117" s="16" t="str">
        <f t="shared" si="124"/>
        <v>Shipped</v>
      </c>
      <c r="I1117" s="18">
        <f t="shared" si="125"/>
        <v>1108.3799999999999</v>
      </c>
    </row>
    <row r="1118" spans="2:9" x14ac:dyDescent="0.25">
      <c r="B1118" s="16">
        <v>10329</v>
      </c>
      <c r="C1118" s="17">
        <f t="shared" si="119"/>
        <v>38302</v>
      </c>
      <c r="D1118" s="16" t="str">
        <f t="shared" si="120"/>
        <v>Land of Toys Inc.</v>
      </c>
      <c r="E1118" s="16" t="str">
        <f t="shared" si="121"/>
        <v>NYC</v>
      </c>
      <c r="F1118" s="16" t="str">
        <f t="shared" si="122"/>
        <v>USA</v>
      </c>
      <c r="G1118" s="16" t="str">
        <f t="shared" si="123"/>
        <v>Motorcycles</v>
      </c>
      <c r="H1118" s="16" t="str">
        <f t="shared" si="124"/>
        <v>Shipped</v>
      </c>
      <c r="I1118" s="18">
        <f t="shared" si="125"/>
        <v>2000</v>
      </c>
    </row>
    <row r="1119" spans="2:9" x14ac:dyDescent="0.25">
      <c r="B1119" s="16">
        <v>10342</v>
      </c>
      <c r="C1119" s="17">
        <f t="shared" si="119"/>
        <v>38302</v>
      </c>
      <c r="D1119" s="16" t="str">
        <f t="shared" si="120"/>
        <v>Australian Collectors, Co.</v>
      </c>
      <c r="E1119" s="16" t="str">
        <f t="shared" si="121"/>
        <v>Melbourne</v>
      </c>
      <c r="F1119" s="16" t="str">
        <f t="shared" si="122"/>
        <v>Australia</v>
      </c>
      <c r="G1119" s="16" t="str">
        <f t="shared" si="123"/>
        <v>Motorcycles</v>
      </c>
      <c r="H1119" s="16" t="str">
        <f t="shared" si="124"/>
        <v>Shipped</v>
      </c>
      <c r="I1119" s="18">
        <f t="shared" si="125"/>
        <v>1454.7</v>
      </c>
    </row>
    <row r="1120" spans="2:9" x14ac:dyDescent="0.25">
      <c r="B1120" s="16">
        <v>10363</v>
      </c>
      <c r="C1120" s="17">
        <f t="shared" si="119"/>
        <v>38353</v>
      </c>
      <c r="D1120" s="16" t="str">
        <f t="shared" si="120"/>
        <v>Suominen Souveniers</v>
      </c>
      <c r="E1120" s="16" t="str">
        <f t="shared" si="121"/>
        <v>Espoo</v>
      </c>
      <c r="F1120" s="16" t="str">
        <f t="shared" si="122"/>
        <v>Finland</v>
      </c>
      <c r="G1120" s="16" t="str">
        <f t="shared" si="123"/>
        <v>Classic Cars</v>
      </c>
      <c r="H1120" s="16" t="str">
        <f t="shared" si="124"/>
        <v>Shipped</v>
      </c>
      <c r="I1120" s="18">
        <f t="shared" si="125"/>
        <v>1629.04</v>
      </c>
    </row>
    <row r="1121" spans="2:9" x14ac:dyDescent="0.25">
      <c r="B1121" s="16">
        <v>10378</v>
      </c>
      <c r="C1121" s="17">
        <f t="shared" si="119"/>
        <v>38385</v>
      </c>
      <c r="D1121" s="16" t="str">
        <f t="shared" si="120"/>
        <v>Euro Shopping Channel</v>
      </c>
      <c r="E1121" s="16" t="str">
        <f t="shared" si="121"/>
        <v>Madrid</v>
      </c>
      <c r="F1121" s="16" t="str">
        <f t="shared" si="122"/>
        <v>Spain</v>
      </c>
      <c r="G1121" s="16" t="str">
        <f t="shared" si="123"/>
        <v>Classic Cars</v>
      </c>
      <c r="H1121" s="16" t="str">
        <f t="shared" si="124"/>
        <v>Shipped</v>
      </c>
      <c r="I1121" s="18">
        <f t="shared" si="125"/>
        <v>1449.76</v>
      </c>
    </row>
    <row r="1122" spans="2:9" x14ac:dyDescent="0.25">
      <c r="B1122" s="16">
        <v>10390</v>
      </c>
      <c r="C1122" s="17">
        <f t="shared" si="119"/>
        <v>38414</v>
      </c>
      <c r="D1122" s="16" t="str">
        <f t="shared" si="120"/>
        <v>Mini Gifts Distributors Ltd.</v>
      </c>
      <c r="E1122" s="16" t="str">
        <f t="shared" si="121"/>
        <v>San Rafael</v>
      </c>
      <c r="F1122" s="16" t="str">
        <f t="shared" si="122"/>
        <v>USA</v>
      </c>
      <c r="G1122" s="16" t="str">
        <f t="shared" si="123"/>
        <v>Classic Cars</v>
      </c>
      <c r="H1122" s="16" t="str">
        <f t="shared" si="124"/>
        <v>Shipped</v>
      </c>
      <c r="I1122" s="18">
        <f t="shared" si="125"/>
        <v>1463.6999999999998</v>
      </c>
    </row>
    <row r="1123" spans="2:9" x14ac:dyDescent="0.25">
      <c r="B1123" s="16">
        <v>10103</v>
      </c>
      <c r="C1123" s="17">
        <f t="shared" si="119"/>
        <v>37622</v>
      </c>
      <c r="D1123" s="16" t="str">
        <f t="shared" si="120"/>
        <v>Baane Mini Imports</v>
      </c>
      <c r="E1123" s="16" t="str">
        <f t="shared" si="121"/>
        <v>Stavern</v>
      </c>
      <c r="F1123" s="16" t="str">
        <f t="shared" si="122"/>
        <v>Norway</v>
      </c>
      <c r="G1123" s="16" t="str">
        <f t="shared" si="123"/>
        <v>Trucks and Buses</v>
      </c>
      <c r="H1123" s="16" t="str">
        <f t="shared" si="124"/>
        <v>Shipped</v>
      </c>
      <c r="I1123" s="18">
        <f t="shared" si="125"/>
        <v>1189.98</v>
      </c>
    </row>
    <row r="1124" spans="2:9" x14ac:dyDescent="0.25">
      <c r="B1124" s="16">
        <v>10111</v>
      </c>
      <c r="C1124" s="17">
        <f t="shared" si="119"/>
        <v>37681</v>
      </c>
      <c r="D1124" s="16" t="str">
        <f t="shared" si="120"/>
        <v>Mini Wheels Co.</v>
      </c>
      <c r="E1124" s="16" t="str">
        <f t="shared" si="121"/>
        <v>San Francisco</v>
      </c>
      <c r="F1124" s="16" t="str">
        <f t="shared" si="122"/>
        <v>USA</v>
      </c>
      <c r="G1124" s="16" t="str">
        <f t="shared" si="123"/>
        <v>Vintage Cars</v>
      </c>
      <c r="H1124" s="16" t="str">
        <f t="shared" si="124"/>
        <v>Shipped</v>
      </c>
      <c r="I1124" s="18">
        <f t="shared" si="125"/>
        <v>1801.24</v>
      </c>
    </row>
    <row r="1125" spans="2:9" x14ac:dyDescent="0.25">
      <c r="B1125" s="16">
        <v>10126</v>
      </c>
      <c r="C1125" s="17">
        <f t="shared" si="119"/>
        <v>37742</v>
      </c>
      <c r="D1125" s="16" t="str">
        <f t="shared" si="120"/>
        <v>Corrida Auto Replicas, Ltd</v>
      </c>
      <c r="E1125" s="16" t="str">
        <f t="shared" si="121"/>
        <v>Madrid</v>
      </c>
      <c r="F1125" s="16" t="str">
        <f t="shared" si="122"/>
        <v>Spain</v>
      </c>
      <c r="G1125" s="16" t="str">
        <f t="shared" si="123"/>
        <v>Trucks and Buses</v>
      </c>
      <c r="H1125" s="16" t="str">
        <f t="shared" si="124"/>
        <v>Shipped</v>
      </c>
      <c r="I1125" s="18">
        <f t="shared" si="125"/>
        <v>1630.2</v>
      </c>
    </row>
    <row r="1126" spans="2:9" x14ac:dyDescent="0.25">
      <c r="B1126" s="16">
        <v>10139</v>
      </c>
      <c r="C1126" s="17">
        <f t="shared" si="119"/>
        <v>37819</v>
      </c>
      <c r="D1126" s="16" t="str">
        <f t="shared" si="120"/>
        <v>Souveniers And Things Co.</v>
      </c>
      <c r="E1126" s="16" t="str">
        <f t="shared" si="121"/>
        <v>Chatswood</v>
      </c>
      <c r="F1126" s="16" t="str">
        <f t="shared" si="122"/>
        <v>Australia</v>
      </c>
      <c r="G1126" s="16" t="str">
        <f t="shared" si="123"/>
        <v>Vintage Cars</v>
      </c>
      <c r="H1126" s="16" t="str">
        <f t="shared" si="124"/>
        <v>Shipped</v>
      </c>
      <c r="I1126" s="18">
        <f t="shared" si="125"/>
        <v>2900</v>
      </c>
    </row>
    <row r="1127" spans="2:9" x14ac:dyDescent="0.25">
      <c r="B1127" s="16">
        <v>10149</v>
      </c>
      <c r="C1127" s="17">
        <f t="shared" si="119"/>
        <v>37873</v>
      </c>
      <c r="D1127" s="16" t="str">
        <f t="shared" si="120"/>
        <v>Signal Collectibles Ltd.</v>
      </c>
      <c r="E1127" s="16" t="str">
        <f t="shared" si="121"/>
        <v>Brisbane</v>
      </c>
      <c r="F1127" s="16" t="str">
        <f t="shared" si="122"/>
        <v>USA</v>
      </c>
      <c r="G1127" s="16" t="str">
        <f t="shared" si="123"/>
        <v>Vintage Cars</v>
      </c>
      <c r="H1127" s="16" t="str">
        <f t="shared" si="124"/>
        <v>Shipped</v>
      </c>
      <c r="I1127" s="18">
        <f t="shared" si="125"/>
        <v>1013.4799999999999</v>
      </c>
    </row>
    <row r="1128" spans="2:9" x14ac:dyDescent="0.25">
      <c r="B1128" s="16">
        <v>10163</v>
      </c>
      <c r="C1128" s="17">
        <f t="shared" si="119"/>
        <v>37904</v>
      </c>
      <c r="D1128" s="16" t="str">
        <f t="shared" si="120"/>
        <v>Classic Legends Inc.</v>
      </c>
      <c r="E1128" s="16" t="str">
        <f t="shared" si="121"/>
        <v>NYC</v>
      </c>
      <c r="F1128" s="16" t="str">
        <f t="shared" si="122"/>
        <v>USA</v>
      </c>
      <c r="G1128" s="16" t="str">
        <f t="shared" si="123"/>
        <v>Classic Cars</v>
      </c>
      <c r="H1128" s="16" t="str">
        <f t="shared" si="124"/>
        <v>Shipped</v>
      </c>
      <c r="I1128" s="18">
        <f t="shared" si="125"/>
        <v>2100</v>
      </c>
    </row>
    <row r="1129" spans="2:9" x14ac:dyDescent="0.25">
      <c r="B1129" s="16">
        <v>10173</v>
      </c>
      <c r="C1129" s="17">
        <f t="shared" si="119"/>
        <v>37936</v>
      </c>
      <c r="D1129" s="16" t="str">
        <f t="shared" si="120"/>
        <v>Rovelli Gifts</v>
      </c>
      <c r="E1129" s="16" t="str">
        <f t="shared" si="121"/>
        <v>Bergamo</v>
      </c>
      <c r="F1129" s="16" t="str">
        <f t="shared" si="122"/>
        <v>Italy</v>
      </c>
      <c r="G1129" s="16" t="str">
        <f t="shared" si="123"/>
        <v>Vintage Cars</v>
      </c>
      <c r="H1129" s="16" t="str">
        <f t="shared" si="124"/>
        <v>Shipped</v>
      </c>
      <c r="I1129" s="18">
        <f t="shared" si="125"/>
        <v>977.43000000000006</v>
      </c>
    </row>
    <row r="1130" spans="2:9" x14ac:dyDescent="0.25">
      <c r="B1130" s="16">
        <v>10182</v>
      </c>
      <c r="C1130" s="17">
        <f t="shared" si="119"/>
        <v>37936</v>
      </c>
      <c r="D1130" s="16" t="str">
        <f t="shared" si="120"/>
        <v>Mini Gifts Distributors Ltd.</v>
      </c>
      <c r="E1130" s="16" t="str">
        <f t="shared" si="121"/>
        <v>San Rafael</v>
      </c>
      <c r="F1130" s="16" t="str">
        <f t="shared" si="122"/>
        <v>USA</v>
      </c>
      <c r="G1130" s="16" t="str">
        <f t="shared" si="123"/>
        <v>Vintage Cars</v>
      </c>
      <c r="H1130" s="16" t="str">
        <f t="shared" si="124"/>
        <v>Shipped</v>
      </c>
      <c r="I1130" s="18">
        <f t="shared" si="125"/>
        <v>971.9799999999999</v>
      </c>
    </row>
    <row r="1131" spans="2:9" x14ac:dyDescent="0.25">
      <c r="B1131" s="16">
        <v>10193</v>
      </c>
      <c r="C1131" s="17">
        <f t="shared" si="119"/>
        <v>37936</v>
      </c>
      <c r="D1131" s="16" t="str">
        <f t="shared" si="120"/>
        <v>Australian Collectables, Ltd</v>
      </c>
      <c r="E1131" s="16" t="str">
        <f t="shared" si="121"/>
        <v>Glen Waverly</v>
      </c>
      <c r="F1131" s="16" t="str">
        <f t="shared" si="122"/>
        <v>Australia</v>
      </c>
      <c r="G1131" s="16" t="str">
        <f t="shared" si="123"/>
        <v>Vintage Cars</v>
      </c>
      <c r="H1131" s="16" t="str">
        <f t="shared" si="124"/>
        <v>Shipped</v>
      </c>
      <c r="I1131" s="18">
        <f t="shared" si="125"/>
        <v>759.46</v>
      </c>
    </row>
    <row r="1132" spans="2:9" x14ac:dyDescent="0.25">
      <c r="B1132" s="16">
        <v>10206</v>
      </c>
      <c r="C1132" s="17">
        <f t="shared" si="119"/>
        <v>37957</v>
      </c>
      <c r="D1132" s="16" t="str">
        <f t="shared" si="120"/>
        <v>Canadian Gift Exchange Network</v>
      </c>
      <c r="E1132" s="16" t="str">
        <f t="shared" si="121"/>
        <v>Vancouver</v>
      </c>
      <c r="F1132" s="16" t="str">
        <f t="shared" si="122"/>
        <v>Canada</v>
      </c>
      <c r="G1132" s="16" t="str">
        <f t="shared" si="123"/>
        <v>Vintage Cars</v>
      </c>
      <c r="H1132" s="16" t="str">
        <f t="shared" si="124"/>
        <v>Shipped</v>
      </c>
      <c r="I1132" s="18">
        <f t="shared" si="125"/>
        <v>1119.93</v>
      </c>
    </row>
    <row r="1133" spans="2:9" x14ac:dyDescent="0.25">
      <c r="B1133" s="16">
        <v>10215</v>
      </c>
      <c r="C1133" s="17">
        <f t="shared" si="119"/>
        <v>37993</v>
      </c>
      <c r="D1133" s="16" t="str">
        <f t="shared" si="120"/>
        <v>West Coast Collectables Co.</v>
      </c>
      <c r="E1133" s="16" t="str">
        <f t="shared" si="121"/>
        <v>Burbank</v>
      </c>
      <c r="F1133" s="16" t="str">
        <f t="shared" si="122"/>
        <v>USA</v>
      </c>
      <c r="G1133" s="16" t="str">
        <f t="shared" si="123"/>
        <v>Vintage Cars</v>
      </c>
      <c r="H1133" s="16" t="str">
        <f t="shared" si="124"/>
        <v>Shipped</v>
      </c>
      <c r="I1133" s="18">
        <f t="shared" si="125"/>
        <v>1423.2900000000002</v>
      </c>
    </row>
    <row r="1134" spans="2:9" x14ac:dyDescent="0.25">
      <c r="B1134" s="16">
        <v>10227</v>
      </c>
      <c r="C1134" s="17">
        <f t="shared" si="119"/>
        <v>38049</v>
      </c>
      <c r="D1134" s="16" t="str">
        <f t="shared" si="120"/>
        <v>Saveley &amp; Henriot, Co.</v>
      </c>
      <c r="E1134" s="16" t="str">
        <f t="shared" si="121"/>
        <v>Lyon</v>
      </c>
      <c r="F1134" s="16" t="str">
        <f t="shared" si="122"/>
        <v>France</v>
      </c>
      <c r="G1134" s="16" t="str">
        <f t="shared" si="123"/>
        <v>Vintage Cars</v>
      </c>
      <c r="H1134" s="16" t="str">
        <f t="shared" si="124"/>
        <v>Shipped</v>
      </c>
      <c r="I1134" s="18">
        <f t="shared" si="125"/>
        <v>1161.1200000000001</v>
      </c>
    </row>
    <row r="1135" spans="2:9" x14ac:dyDescent="0.25">
      <c r="B1135" s="16">
        <v>10244</v>
      </c>
      <c r="C1135" s="17">
        <f t="shared" si="119"/>
        <v>38081</v>
      </c>
      <c r="D1135" s="16" t="str">
        <f t="shared" si="120"/>
        <v>Euro Shopping Channel</v>
      </c>
      <c r="E1135" s="16" t="str">
        <f t="shared" si="121"/>
        <v>Madrid</v>
      </c>
      <c r="F1135" s="16" t="str">
        <f t="shared" si="122"/>
        <v>Spain</v>
      </c>
      <c r="G1135" s="16" t="str">
        <f t="shared" si="123"/>
        <v>Vintage Cars</v>
      </c>
      <c r="H1135" s="16" t="str">
        <f t="shared" si="124"/>
        <v>Shipped</v>
      </c>
      <c r="I1135" s="18">
        <f t="shared" si="125"/>
        <v>1164.4000000000001</v>
      </c>
    </row>
    <row r="1136" spans="2:9" x14ac:dyDescent="0.25">
      <c r="B1136" s="16">
        <v>10257</v>
      </c>
      <c r="C1136" s="17">
        <f t="shared" si="119"/>
        <v>38144</v>
      </c>
      <c r="D1136" s="16" t="str">
        <f t="shared" si="120"/>
        <v>The Sharp Gifts Warehouse</v>
      </c>
      <c r="E1136" s="16" t="str">
        <f t="shared" si="121"/>
        <v>San Jose</v>
      </c>
      <c r="F1136" s="16" t="str">
        <f t="shared" si="122"/>
        <v>USA</v>
      </c>
      <c r="G1136" s="16" t="str">
        <f t="shared" si="123"/>
        <v>Vintage Cars</v>
      </c>
      <c r="H1136" s="16" t="str">
        <f t="shared" si="124"/>
        <v>Shipped</v>
      </c>
      <c r="I1136" s="18">
        <f t="shared" si="125"/>
        <v>2321.54</v>
      </c>
    </row>
    <row r="1137" spans="2:9" x14ac:dyDescent="0.25">
      <c r="B1137" s="16">
        <v>10280</v>
      </c>
      <c r="C1137" s="17">
        <f t="shared" si="119"/>
        <v>38207</v>
      </c>
      <c r="D1137" s="16" t="str">
        <f t="shared" si="120"/>
        <v>Amica Models &amp; Co.</v>
      </c>
      <c r="E1137" s="16" t="str">
        <f t="shared" si="121"/>
        <v>Torino</v>
      </c>
      <c r="F1137" s="16" t="str">
        <f t="shared" si="122"/>
        <v>Italy</v>
      </c>
      <c r="G1137" s="16" t="str">
        <f t="shared" si="123"/>
        <v>Vintage Cars</v>
      </c>
      <c r="H1137" s="16" t="str">
        <f t="shared" si="124"/>
        <v>Shipped</v>
      </c>
      <c r="I1137" s="18">
        <f t="shared" si="125"/>
        <v>577.6</v>
      </c>
    </row>
    <row r="1138" spans="2:9" x14ac:dyDescent="0.25">
      <c r="B1138" s="16">
        <v>10290</v>
      </c>
      <c r="C1138" s="17">
        <f t="shared" si="119"/>
        <v>38239</v>
      </c>
      <c r="D1138" s="16" t="str">
        <f t="shared" si="120"/>
        <v>Auto-Moto Classics Inc.</v>
      </c>
      <c r="E1138" s="16" t="str">
        <f t="shared" si="121"/>
        <v>Brickhaven</v>
      </c>
      <c r="F1138" s="16" t="str">
        <f t="shared" si="122"/>
        <v>USA</v>
      </c>
      <c r="G1138" s="16" t="str">
        <f t="shared" si="123"/>
        <v>Vintage Cars</v>
      </c>
      <c r="H1138" s="16" t="str">
        <f t="shared" si="124"/>
        <v>Shipped</v>
      </c>
      <c r="I1138" s="18">
        <f t="shared" si="125"/>
        <v>2501.98</v>
      </c>
    </row>
    <row r="1139" spans="2:9" x14ac:dyDescent="0.25">
      <c r="B1139" s="16">
        <v>10304</v>
      </c>
      <c r="C1139" s="17">
        <f t="shared" si="119"/>
        <v>38270</v>
      </c>
      <c r="D1139" s="16" t="str">
        <f t="shared" si="120"/>
        <v>Auto Assoc. &amp; Cie.</v>
      </c>
      <c r="E1139" s="16" t="str">
        <f t="shared" si="121"/>
        <v>Versailles</v>
      </c>
      <c r="F1139" s="16" t="str">
        <f t="shared" si="122"/>
        <v>France</v>
      </c>
      <c r="G1139" s="16" t="str">
        <f t="shared" si="123"/>
        <v>Vintage Cars</v>
      </c>
      <c r="H1139" s="16" t="str">
        <f t="shared" si="124"/>
        <v>Shipped</v>
      </c>
      <c r="I1139" s="18">
        <f t="shared" si="125"/>
        <v>694.6</v>
      </c>
    </row>
    <row r="1140" spans="2:9" x14ac:dyDescent="0.25">
      <c r="B1140" s="16">
        <v>10312</v>
      </c>
      <c r="C1140" s="17">
        <f t="shared" si="119"/>
        <v>38270</v>
      </c>
      <c r="D1140" s="16" t="str">
        <f t="shared" si="120"/>
        <v>Mini Gifts Distributors Ltd.</v>
      </c>
      <c r="E1140" s="16" t="str">
        <f t="shared" si="121"/>
        <v>San Rafael</v>
      </c>
      <c r="F1140" s="16" t="str">
        <f t="shared" si="122"/>
        <v>USA</v>
      </c>
      <c r="G1140" s="16" t="str">
        <f t="shared" si="123"/>
        <v>Vintage Cars</v>
      </c>
      <c r="H1140" s="16" t="str">
        <f t="shared" si="124"/>
        <v>Shipped</v>
      </c>
      <c r="I1140" s="18">
        <f t="shared" si="125"/>
        <v>865.49</v>
      </c>
    </row>
    <row r="1141" spans="2:9" x14ac:dyDescent="0.25">
      <c r="B1141" s="16">
        <v>10323</v>
      </c>
      <c r="C1141" s="17">
        <f t="shared" si="119"/>
        <v>38302</v>
      </c>
      <c r="D1141" s="16" t="str">
        <f t="shared" si="120"/>
        <v>Blauer See Auto, Co.</v>
      </c>
      <c r="E1141" s="16" t="str">
        <f t="shared" si="121"/>
        <v>Frankfurt</v>
      </c>
      <c r="F1141" s="16" t="str">
        <f t="shared" si="122"/>
        <v>Germany</v>
      </c>
      <c r="G1141" s="16" t="str">
        <f t="shared" si="123"/>
        <v>Vintage Cars</v>
      </c>
      <c r="H1141" s="16" t="str">
        <f t="shared" si="124"/>
        <v>Shipped</v>
      </c>
      <c r="I1141" s="18">
        <f t="shared" si="125"/>
        <v>3011.91</v>
      </c>
    </row>
    <row r="1142" spans="2:9" x14ac:dyDescent="0.25">
      <c r="B1142" s="16">
        <v>10333</v>
      </c>
      <c r="C1142" s="17">
        <f t="shared" si="119"/>
        <v>38302</v>
      </c>
      <c r="D1142" s="16" t="str">
        <f t="shared" si="120"/>
        <v>Mini Wheels Co.</v>
      </c>
      <c r="E1142" s="16" t="str">
        <f t="shared" si="121"/>
        <v>San Francisco</v>
      </c>
      <c r="F1142" s="16" t="str">
        <f t="shared" si="122"/>
        <v>USA</v>
      </c>
      <c r="G1142" s="16" t="str">
        <f t="shared" si="123"/>
        <v>Trucks and Buses</v>
      </c>
      <c r="H1142" s="16" t="str">
        <f t="shared" si="124"/>
        <v>Shipped</v>
      </c>
      <c r="I1142" s="18">
        <f t="shared" si="125"/>
        <v>1167.25</v>
      </c>
    </row>
    <row r="1143" spans="2:9" x14ac:dyDescent="0.25">
      <c r="B1143" s="16">
        <v>10347</v>
      </c>
      <c r="C1143" s="17">
        <f t="shared" si="119"/>
        <v>38302</v>
      </c>
      <c r="D1143" s="16" t="str">
        <f t="shared" si="120"/>
        <v>Australian Collectors, Co.</v>
      </c>
      <c r="E1143" s="16" t="str">
        <f t="shared" si="121"/>
        <v>Melbourne</v>
      </c>
      <c r="F1143" s="16" t="str">
        <f t="shared" si="122"/>
        <v>Australia</v>
      </c>
      <c r="G1143" s="16" t="str">
        <f t="shared" si="123"/>
        <v>Vintage Cars</v>
      </c>
      <c r="H1143" s="16" t="str">
        <f t="shared" si="124"/>
        <v>Shipped</v>
      </c>
      <c r="I1143" s="18">
        <f t="shared" si="125"/>
        <v>1237.95</v>
      </c>
    </row>
    <row r="1144" spans="2:9" x14ac:dyDescent="0.25">
      <c r="B1144" s="16">
        <v>10357</v>
      </c>
      <c r="C1144" s="17">
        <f t="shared" si="119"/>
        <v>38333</v>
      </c>
      <c r="D1144" s="16" t="str">
        <f t="shared" si="120"/>
        <v>Mini Gifts Distributors Ltd.</v>
      </c>
      <c r="E1144" s="16" t="str">
        <f t="shared" si="121"/>
        <v>San Rafael</v>
      </c>
      <c r="F1144" s="16" t="str">
        <f t="shared" si="122"/>
        <v>USA</v>
      </c>
      <c r="G1144" s="16" t="str">
        <f t="shared" si="123"/>
        <v>Vintage Cars</v>
      </c>
      <c r="H1144" s="16" t="str">
        <f t="shared" si="124"/>
        <v>Shipped</v>
      </c>
      <c r="I1144" s="18">
        <f t="shared" si="125"/>
        <v>2500</v>
      </c>
    </row>
    <row r="1145" spans="2:9" x14ac:dyDescent="0.25">
      <c r="B1145" s="16">
        <v>10369</v>
      </c>
      <c r="C1145" s="17">
        <f t="shared" si="119"/>
        <v>38353</v>
      </c>
      <c r="D1145" s="16" t="str">
        <f t="shared" si="120"/>
        <v>Collectables For Less Inc.</v>
      </c>
      <c r="E1145" s="16" t="str">
        <f t="shared" si="121"/>
        <v>Brickhaven</v>
      </c>
      <c r="F1145" s="16" t="str">
        <f t="shared" si="122"/>
        <v>USA</v>
      </c>
      <c r="G1145" s="16" t="str">
        <f t="shared" si="123"/>
        <v>Vintage Cars</v>
      </c>
      <c r="H1145" s="16" t="str">
        <f t="shared" si="124"/>
        <v>Shipped</v>
      </c>
      <c r="I1145" s="18">
        <f t="shared" si="125"/>
        <v>1237.8800000000001</v>
      </c>
    </row>
    <row r="1146" spans="2:9" x14ac:dyDescent="0.25">
      <c r="B1146" s="16">
        <v>10382</v>
      </c>
      <c r="C1146" s="17">
        <f t="shared" si="119"/>
        <v>38385</v>
      </c>
      <c r="D1146" s="16" t="str">
        <f t="shared" si="120"/>
        <v>Mini Gifts Distributors Ltd.</v>
      </c>
      <c r="E1146" s="16" t="str">
        <f t="shared" si="121"/>
        <v>San Rafael</v>
      </c>
      <c r="F1146" s="16" t="str">
        <f t="shared" si="122"/>
        <v>USA</v>
      </c>
      <c r="G1146" s="16" t="str">
        <f t="shared" si="123"/>
        <v>Classic Cars</v>
      </c>
      <c r="H1146" s="16" t="str">
        <f t="shared" si="124"/>
        <v>Shipped</v>
      </c>
      <c r="I1146" s="18">
        <f t="shared" si="125"/>
        <v>1864.5600000000002</v>
      </c>
    </row>
    <row r="1147" spans="2:9" x14ac:dyDescent="0.25">
      <c r="B1147" s="16">
        <v>10392</v>
      </c>
      <c r="C1147" s="17">
        <f t="shared" si="119"/>
        <v>38414</v>
      </c>
      <c r="D1147" s="16" t="str">
        <f t="shared" si="120"/>
        <v>Mini Auto Werke</v>
      </c>
      <c r="E1147" s="16" t="str">
        <f t="shared" si="121"/>
        <v>Graz</v>
      </c>
      <c r="F1147" s="16" t="str">
        <f t="shared" si="122"/>
        <v>Austria</v>
      </c>
      <c r="G1147" s="16" t="str">
        <f t="shared" si="123"/>
        <v>Vintage Cars</v>
      </c>
      <c r="H1147" s="16" t="str">
        <f t="shared" si="124"/>
        <v>Shipped</v>
      </c>
      <c r="I1147" s="18">
        <f t="shared" si="125"/>
        <v>2218.52</v>
      </c>
    </row>
    <row r="1148" spans="2:9" x14ac:dyDescent="0.25">
      <c r="B1148" s="16">
        <v>10423</v>
      </c>
      <c r="C1148" s="17">
        <f t="shared" si="119"/>
        <v>38477</v>
      </c>
      <c r="D1148" s="16" t="str">
        <f t="shared" si="120"/>
        <v>Petit Auto</v>
      </c>
      <c r="E1148" s="16" t="str">
        <f t="shared" si="121"/>
        <v>Bruxelles</v>
      </c>
      <c r="F1148" s="16" t="str">
        <f t="shared" si="122"/>
        <v>Belgium</v>
      </c>
      <c r="G1148" s="16" t="str">
        <f t="shared" si="123"/>
        <v>Vintage Cars</v>
      </c>
      <c r="H1148" s="16" t="str">
        <f t="shared" si="124"/>
        <v>In Process</v>
      </c>
      <c r="I1148" s="18">
        <f t="shared" si="125"/>
        <v>881.4</v>
      </c>
    </row>
    <row r="1149" spans="2:9" x14ac:dyDescent="0.25">
      <c r="B1149" s="16">
        <v>10108</v>
      </c>
      <c r="C1149" s="17">
        <f t="shared" si="119"/>
        <v>37681</v>
      </c>
      <c r="D1149" s="16" t="str">
        <f t="shared" si="120"/>
        <v>Cruz &amp; Sons Co.</v>
      </c>
      <c r="E1149" s="16" t="str">
        <f t="shared" si="121"/>
        <v>Makati City</v>
      </c>
      <c r="F1149" s="16" t="str">
        <f t="shared" si="122"/>
        <v>Philippines</v>
      </c>
      <c r="G1149" s="16" t="str">
        <f t="shared" si="123"/>
        <v>Classic Cars</v>
      </c>
      <c r="H1149" s="16" t="str">
        <f t="shared" si="124"/>
        <v>Shipped</v>
      </c>
      <c r="I1149" s="18">
        <f t="shared" si="125"/>
        <v>3600</v>
      </c>
    </row>
    <row r="1150" spans="2:9" x14ac:dyDescent="0.25">
      <c r="B1150" s="16">
        <v>10122</v>
      </c>
      <c r="C1150" s="17">
        <f t="shared" si="119"/>
        <v>37742</v>
      </c>
      <c r="D1150" s="16" t="str">
        <f t="shared" si="120"/>
        <v>Marseille Mini Autos</v>
      </c>
      <c r="E1150" s="16" t="str">
        <f t="shared" si="121"/>
        <v>Marseille</v>
      </c>
      <c r="F1150" s="16" t="str">
        <f t="shared" si="122"/>
        <v>France</v>
      </c>
      <c r="G1150" s="16" t="str">
        <f t="shared" si="123"/>
        <v>Classic Cars</v>
      </c>
      <c r="H1150" s="16" t="str">
        <f t="shared" si="124"/>
        <v>Shipped</v>
      </c>
      <c r="I1150" s="18">
        <f t="shared" si="125"/>
        <v>1207.44</v>
      </c>
    </row>
    <row r="1151" spans="2:9" x14ac:dyDescent="0.25">
      <c r="B1151" s="16">
        <v>10135</v>
      </c>
      <c r="C1151" s="17">
        <f t="shared" si="119"/>
        <v>37819</v>
      </c>
      <c r="D1151" s="16" t="str">
        <f t="shared" si="120"/>
        <v>Mini Gifts Distributors Ltd.</v>
      </c>
      <c r="E1151" s="16" t="str">
        <f t="shared" si="121"/>
        <v>San Rafael</v>
      </c>
      <c r="F1151" s="16" t="str">
        <f t="shared" si="122"/>
        <v>USA</v>
      </c>
      <c r="G1151" s="16" t="str">
        <f t="shared" si="123"/>
        <v>Classic Cars</v>
      </c>
      <c r="H1151" s="16" t="str">
        <f t="shared" si="124"/>
        <v>Shipped</v>
      </c>
      <c r="I1151" s="18">
        <f t="shared" si="125"/>
        <v>717.4</v>
      </c>
    </row>
    <row r="1152" spans="2:9" x14ac:dyDescent="0.25">
      <c r="B1152" s="16">
        <v>10147</v>
      </c>
      <c r="C1152" s="17">
        <f t="shared" si="119"/>
        <v>37873</v>
      </c>
      <c r="D1152" s="16" t="str">
        <f t="shared" si="120"/>
        <v>Collectables For Less Inc.</v>
      </c>
      <c r="E1152" s="16" t="str">
        <f t="shared" si="121"/>
        <v>Brickhaven</v>
      </c>
      <c r="F1152" s="16" t="str">
        <f t="shared" si="122"/>
        <v>USA</v>
      </c>
      <c r="G1152" s="16" t="str">
        <f t="shared" si="123"/>
        <v>Classic Cars</v>
      </c>
      <c r="H1152" s="16" t="str">
        <f t="shared" si="124"/>
        <v>Shipped</v>
      </c>
      <c r="I1152" s="18">
        <f t="shared" si="125"/>
        <v>1066.75</v>
      </c>
    </row>
    <row r="1153" spans="2:9" x14ac:dyDescent="0.25">
      <c r="B1153" s="16">
        <v>10159</v>
      </c>
      <c r="C1153" s="17">
        <f t="shared" si="119"/>
        <v>37904</v>
      </c>
      <c r="D1153" s="16" t="str">
        <f t="shared" si="120"/>
        <v>Corporate Gift Ideas Co.</v>
      </c>
      <c r="E1153" s="16" t="str">
        <f t="shared" si="121"/>
        <v>San Francisco</v>
      </c>
      <c r="F1153" s="16" t="str">
        <f t="shared" si="122"/>
        <v>USA</v>
      </c>
      <c r="G1153" s="16" t="str">
        <f t="shared" si="123"/>
        <v>Motorcycles</v>
      </c>
      <c r="H1153" s="16" t="str">
        <f t="shared" si="124"/>
        <v>Shipped</v>
      </c>
      <c r="I1153" s="18">
        <f t="shared" si="125"/>
        <v>1239</v>
      </c>
    </row>
    <row r="1154" spans="2:9" x14ac:dyDescent="0.25">
      <c r="B1154" s="16">
        <v>10169</v>
      </c>
      <c r="C1154" s="17">
        <f t="shared" si="119"/>
        <v>37936</v>
      </c>
      <c r="D1154" s="16" t="str">
        <f t="shared" si="120"/>
        <v>Anna's Decorations, Ltd</v>
      </c>
      <c r="E1154" s="16" t="str">
        <f t="shared" si="121"/>
        <v>North Sydney</v>
      </c>
      <c r="F1154" s="16" t="str">
        <f t="shared" si="122"/>
        <v>Australia</v>
      </c>
      <c r="G1154" s="16" t="str">
        <f t="shared" si="123"/>
        <v>Motorcycles</v>
      </c>
      <c r="H1154" s="16" t="str">
        <f t="shared" si="124"/>
        <v>Shipped</v>
      </c>
      <c r="I1154" s="18">
        <f t="shared" si="125"/>
        <v>1035.58</v>
      </c>
    </row>
    <row r="1155" spans="2:9" x14ac:dyDescent="0.25">
      <c r="B1155" s="16">
        <v>10181</v>
      </c>
      <c r="C1155" s="17">
        <f t="shared" si="119"/>
        <v>37936</v>
      </c>
      <c r="D1155" s="16" t="str">
        <f t="shared" si="120"/>
        <v>Herkku Gifts</v>
      </c>
      <c r="E1155" s="16" t="str">
        <f t="shared" si="121"/>
        <v>Bergen</v>
      </c>
      <c r="F1155" s="16" t="str">
        <f t="shared" si="122"/>
        <v>Norway</v>
      </c>
      <c r="G1155" s="16" t="str">
        <f t="shared" si="123"/>
        <v>Classic Cars</v>
      </c>
      <c r="H1155" s="16" t="str">
        <f t="shared" si="124"/>
        <v>Shipped</v>
      </c>
      <c r="I1155" s="18">
        <f t="shared" si="125"/>
        <v>1506.9599999999998</v>
      </c>
    </row>
    <row r="1156" spans="2:9" x14ac:dyDescent="0.25">
      <c r="B1156" s="16">
        <v>10191</v>
      </c>
      <c r="C1156" s="17">
        <f t="shared" si="119"/>
        <v>37936</v>
      </c>
      <c r="D1156" s="16" t="str">
        <f t="shared" si="120"/>
        <v>Toms Spezialitten, Ltd</v>
      </c>
      <c r="E1156" s="16" t="str">
        <f t="shared" si="121"/>
        <v>Koln</v>
      </c>
      <c r="F1156" s="16" t="str">
        <f t="shared" si="122"/>
        <v>Germany</v>
      </c>
      <c r="G1156" s="16" t="str">
        <f t="shared" si="123"/>
        <v>Classic Cars</v>
      </c>
      <c r="H1156" s="16" t="str">
        <f t="shared" si="124"/>
        <v>Shipped</v>
      </c>
      <c r="I1156" s="18">
        <f t="shared" si="125"/>
        <v>1939.2</v>
      </c>
    </row>
    <row r="1157" spans="2:9" x14ac:dyDescent="0.25">
      <c r="B1157" s="16">
        <v>10203</v>
      </c>
      <c r="C1157" s="17">
        <f t="shared" si="119"/>
        <v>37957</v>
      </c>
      <c r="D1157" s="16" t="str">
        <f t="shared" si="120"/>
        <v>Euro Shopping Channel</v>
      </c>
      <c r="E1157" s="16" t="str">
        <f t="shared" si="121"/>
        <v>Madrid</v>
      </c>
      <c r="F1157" s="16" t="str">
        <f t="shared" si="122"/>
        <v>Spain</v>
      </c>
      <c r="G1157" s="16" t="str">
        <f t="shared" si="123"/>
        <v>Classic Cars</v>
      </c>
      <c r="H1157" s="16" t="str">
        <f t="shared" si="124"/>
        <v>Shipped</v>
      </c>
      <c r="I1157" s="18">
        <f t="shared" si="125"/>
        <v>777</v>
      </c>
    </row>
    <row r="1158" spans="2:9" x14ac:dyDescent="0.25">
      <c r="B1158" s="16">
        <v>10211</v>
      </c>
      <c r="C1158" s="17">
        <f t="shared" si="119"/>
        <v>37993</v>
      </c>
      <c r="D1158" s="16" t="str">
        <f t="shared" si="120"/>
        <v>Auto Canal Petit</v>
      </c>
      <c r="E1158" s="16" t="str">
        <f t="shared" si="121"/>
        <v>Paris</v>
      </c>
      <c r="F1158" s="16" t="str">
        <f t="shared" si="122"/>
        <v>France</v>
      </c>
      <c r="G1158" s="16" t="str">
        <f t="shared" si="123"/>
        <v>Motorcycles</v>
      </c>
      <c r="H1158" s="16" t="str">
        <f t="shared" si="124"/>
        <v>Shipped</v>
      </c>
      <c r="I1158" s="18">
        <f t="shared" si="125"/>
        <v>1338.12</v>
      </c>
    </row>
    <row r="1159" spans="2:9" x14ac:dyDescent="0.25">
      <c r="B1159" s="16">
        <v>10225</v>
      </c>
      <c r="C1159" s="17">
        <f t="shared" si="119"/>
        <v>38019</v>
      </c>
      <c r="D1159" s="16" t="str">
        <f t="shared" si="120"/>
        <v>Vida Sport, Ltd</v>
      </c>
      <c r="E1159" s="16" t="str">
        <f t="shared" si="121"/>
        <v>Gensve</v>
      </c>
      <c r="F1159" s="16" t="str">
        <f t="shared" si="122"/>
        <v>Switzerland</v>
      </c>
      <c r="G1159" s="16" t="str">
        <f t="shared" si="123"/>
        <v>Classic Cars</v>
      </c>
      <c r="H1159" s="16" t="str">
        <f t="shared" si="124"/>
        <v>Shipped</v>
      </c>
      <c r="I1159" s="18">
        <f t="shared" si="125"/>
        <v>1205.04</v>
      </c>
    </row>
    <row r="1160" spans="2:9" x14ac:dyDescent="0.25">
      <c r="B1160" s="16">
        <v>10238</v>
      </c>
      <c r="C1160" s="17">
        <f t="shared" si="119"/>
        <v>38081</v>
      </c>
      <c r="D1160" s="16" t="str">
        <f t="shared" si="120"/>
        <v>Danish Wholesale Imports</v>
      </c>
      <c r="E1160" s="16" t="str">
        <f t="shared" si="121"/>
        <v>Kobenhavn</v>
      </c>
      <c r="F1160" s="16" t="str">
        <f t="shared" si="122"/>
        <v>Denmark</v>
      </c>
      <c r="G1160" s="16" t="str">
        <f t="shared" si="123"/>
        <v>Classic Cars</v>
      </c>
      <c r="H1160" s="16" t="str">
        <f t="shared" si="124"/>
        <v>Shipped</v>
      </c>
      <c r="I1160" s="18">
        <f t="shared" si="125"/>
        <v>1484.1999999999998</v>
      </c>
    </row>
    <row r="1161" spans="2:9" x14ac:dyDescent="0.25">
      <c r="B1161" s="16">
        <v>10252</v>
      </c>
      <c r="C1161" s="17">
        <f t="shared" ref="C1161:C1224" si="126">VLOOKUP(B1161,SaleData,6,0)</f>
        <v>38112</v>
      </c>
      <c r="D1161" s="16" t="str">
        <f t="shared" ref="D1161:D1224" si="127">VLOOKUP(B1161,SaleData,14,0)</f>
        <v>Auto Canal Petit</v>
      </c>
      <c r="E1161" s="16" t="str">
        <f t="shared" ref="E1161:E1224" si="128">VLOOKUP(B1161,SaleData,17,0)</f>
        <v>Paris</v>
      </c>
      <c r="F1161" s="16" t="str">
        <f t="shared" ref="F1161:F1224" si="129">VLOOKUP(B1161,SaleData,19,0)</f>
        <v>France</v>
      </c>
      <c r="G1161" s="16" t="str">
        <f t="shared" ref="G1161:G1224" si="130">VLOOKUP(B1161,SaleData,11,0)</f>
        <v>Classic Cars</v>
      </c>
      <c r="H1161" s="16" t="str">
        <f t="shared" ref="H1161:H1224" si="131">VLOOKUP(B1161,SaleData,7,0)</f>
        <v>Shipped</v>
      </c>
      <c r="I1161" s="18">
        <f t="shared" ref="I1161:I1224" si="132">VLOOKUP(B1161,SaleData,5,0)</f>
        <v>1527.8</v>
      </c>
    </row>
    <row r="1162" spans="2:9" x14ac:dyDescent="0.25">
      <c r="B1162" s="16">
        <v>10265</v>
      </c>
      <c r="C1162" s="17">
        <f t="shared" si="126"/>
        <v>38175</v>
      </c>
      <c r="D1162" s="16" t="str">
        <f t="shared" si="127"/>
        <v>Australian Collectables, Ltd</v>
      </c>
      <c r="E1162" s="16" t="str">
        <f t="shared" si="128"/>
        <v>Glen Waverly</v>
      </c>
      <c r="F1162" s="16" t="str">
        <f t="shared" si="129"/>
        <v>Australia</v>
      </c>
      <c r="G1162" s="16" t="str">
        <f t="shared" si="130"/>
        <v>Classic Cars</v>
      </c>
      <c r="H1162" s="16" t="str">
        <f t="shared" si="131"/>
        <v>Shipped</v>
      </c>
      <c r="I1162" s="18">
        <f t="shared" si="132"/>
        <v>3907.8</v>
      </c>
    </row>
    <row r="1163" spans="2:9" x14ac:dyDescent="0.25">
      <c r="B1163" s="16">
        <v>10276</v>
      </c>
      <c r="C1163" s="17">
        <f t="shared" si="126"/>
        <v>38207</v>
      </c>
      <c r="D1163" s="16" t="str">
        <f t="shared" si="127"/>
        <v>Online Mini Collectables</v>
      </c>
      <c r="E1163" s="16" t="str">
        <f t="shared" si="128"/>
        <v>Brickhaven</v>
      </c>
      <c r="F1163" s="16" t="str">
        <f t="shared" si="129"/>
        <v>USA</v>
      </c>
      <c r="G1163" s="16" t="str">
        <f t="shared" si="130"/>
        <v>Motorcycles</v>
      </c>
      <c r="H1163" s="16" t="str">
        <f t="shared" si="131"/>
        <v>Shipped</v>
      </c>
      <c r="I1163" s="18">
        <f t="shared" si="132"/>
        <v>988.47</v>
      </c>
    </row>
    <row r="1164" spans="2:9" x14ac:dyDescent="0.25">
      <c r="B1164" s="16">
        <v>10287</v>
      </c>
      <c r="C1164" s="17">
        <f t="shared" si="126"/>
        <v>38207</v>
      </c>
      <c r="D1164" s="16" t="str">
        <f t="shared" si="127"/>
        <v>Vida Sport, Ltd</v>
      </c>
      <c r="E1164" s="16" t="str">
        <f t="shared" si="128"/>
        <v>Gensve</v>
      </c>
      <c r="F1164" s="16" t="str">
        <f t="shared" si="129"/>
        <v>Switzerland</v>
      </c>
      <c r="G1164" s="16" t="str">
        <f t="shared" si="130"/>
        <v>Classic Cars</v>
      </c>
      <c r="H1164" s="16" t="str">
        <f t="shared" si="131"/>
        <v>Shipped</v>
      </c>
      <c r="I1164" s="18">
        <f t="shared" si="132"/>
        <v>1359.4</v>
      </c>
    </row>
    <row r="1165" spans="2:9" x14ac:dyDescent="0.25">
      <c r="B1165" s="16">
        <v>10300</v>
      </c>
      <c r="C1165" s="17">
        <f t="shared" si="126"/>
        <v>37904</v>
      </c>
      <c r="D1165" s="16" t="str">
        <f t="shared" si="127"/>
        <v>Blauer See Auto, Co.</v>
      </c>
      <c r="E1165" s="16" t="str">
        <f t="shared" si="128"/>
        <v>Frankfurt</v>
      </c>
      <c r="F1165" s="16" t="str">
        <f t="shared" si="129"/>
        <v>Germany</v>
      </c>
      <c r="G1165" s="16" t="str">
        <f t="shared" si="130"/>
        <v>Classic Cars</v>
      </c>
      <c r="H1165" s="16" t="str">
        <f t="shared" si="131"/>
        <v>Shipped</v>
      </c>
      <c r="I1165" s="18">
        <f t="shared" si="132"/>
        <v>1685.42</v>
      </c>
    </row>
    <row r="1166" spans="2:9" x14ac:dyDescent="0.25">
      <c r="B1166" s="16">
        <v>10310</v>
      </c>
      <c r="C1166" s="17">
        <f t="shared" si="126"/>
        <v>38270</v>
      </c>
      <c r="D1166" s="16" t="str">
        <f t="shared" si="127"/>
        <v>Toms Spezialitten, Ltd</v>
      </c>
      <c r="E1166" s="16" t="str">
        <f t="shared" si="128"/>
        <v>Koln</v>
      </c>
      <c r="F1166" s="16" t="str">
        <f t="shared" si="129"/>
        <v>Germany</v>
      </c>
      <c r="G1166" s="16" t="str">
        <f t="shared" si="130"/>
        <v>Classic Cars</v>
      </c>
      <c r="H1166" s="16" t="str">
        <f t="shared" si="131"/>
        <v>Shipped</v>
      </c>
      <c r="I1166" s="18">
        <f t="shared" si="132"/>
        <v>1383.03</v>
      </c>
    </row>
    <row r="1167" spans="2:9" x14ac:dyDescent="0.25">
      <c r="B1167" s="16">
        <v>10320</v>
      </c>
      <c r="C1167" s="17">
        <f t="shared" si="126"/>
        <v>38302</v>
      </c>
      <c r="D1167" s="16" t="str">
        <f t="shared" si="127"/>
        <v>Volvo Model Replicas, Co</v>
      </c>
      <c r="E1167" s="16" t="str">
        <f t="shared" si="128"/>
        <v>Lule</v>
      </c>
      <c r="F1167" s="16" t="str">
        <f t="shared" si="129"/>
        <v>Sweden</v>
      </c>
      <c r="G1167" s="16" t="str">
        <f t="shared" si="130"/>
        <v>Classic Cars</v>
      </c>
      <c r="H1167" s="16" t="str">
        <f t="shared" si="131"/>
        <v>Shipped</v>
      </c>
      <c r="I1167" s="18">
        <f t="shared" si="132"/>
        <v>1591.98</v>
      </c>
    </row>
    <row r="1168" spans="2:9" x14ac:dyDescent="0.25">
      <c r="B1168" s="16">
        <v>10330</v>
      </c>
      <c r="C1168" s="17">
        <f t="shared" si="126"/>
        <v>38302</v>
      </c>
      <c r="D1168" s="16" t="str">
        <f t="shared" si="127"/>
        <v>Cruz &amp; Sons Co.</v>
      </c>
      <c r="E1168" s="16" t="str">
        <f t="shared" si="128"/>
        <v>Makati City</v>
      </c>
      <c r="F1168" s="16" t="str">
        <f t="shared" si="129"/>
        <v>Philippines</v>
      </c>
      <c r="G1168" s="16" t="str">
        <f t="shared" si="130"/>
        <v>Motorcycles</v>
      </c>
      <c r="H1168" s="16" t="str">
        <f t="shared" si="131"/>
        <v>Shipped</v>
      </c>
      <c r="I1168" s="18">
        <f t="shared" si="132"/>
        <v>2019.27</v>
      </c>
    </row>
    <row r="1169" spans="2:9" x14ac:dyDescent="0.25">
      <c r="B1169" s="16">
        <v>10342</v>
      </c>
      <c r="C1169" s="17">
        <f t="shared" si="126"/>
        <v>38302</v>
      </c>
      <c r="D1169" s="16" t="str">
        <f t="shared" si="127"/>
        <v>Australian Collectors, Co.</v>
      </c>
      <c r="E1169" s="16" t="str">
        <f t="shared" si="128"/>
        <v>Melbourne</v>
      </c>
      <c r="F1169" s="16" t="str">
        <f t="shared" si="129"/>
        <v>Australia</v>
      </c>
      <c r="G1169" s="16" t="str">
        <f t="shared" si="130"/>
        <v>Motorcycles</v>
      </c>
      <c r="H1169" s="16" t="str">
        <f t="shared" si="131"/>
        <v>Shipped</v>
      </c>
      <c r="I1169" s="18">
        <f t="shared" si="132"/>
        <v>1454.7</v>
      </c>
    </row>
    <row r="1170" spans="2:9" x14ac:dyDescent="0.25">
      <c r="B1170" s="16">
        <v>10355</v>
      </c>
      <c r="C1170" s="17">
        <f t="shared" si="126"/>
        <v>38333</v>
      </c>
      <c r="D1170" s="16" t="str">
        <f t="shared" si="127"/>
        <v>Euro Shopping Channel</v>
      </c>
      <c r="E1170" s="16" t="str">
        <f t="shared" si="128"/>
        <v>Madrid</v>
      </c>
      <c r="F1170" s="16" t="str">
        <f t="shared" si="129"/>
        <v>Spain</v>
      </c>
      <c r="G1170" s="16" t="str">
        <f t="shared" si="130"/>
        <v>Classic Cars</v>
      </c>
      <c r="H1170" s="16" t="str">
        <f t="shared" si="131"/>
        <v>Shipped</v>
      </c>
      <c r="I1170" s="18">
        <f t="shared" si="132"/>
        <v>1386.72</v>
      </c>
    </row>
    <row r="1171" spans="2:9" x14ac:dyDescent="0.25">
      <c r="B1171" s="16">
        <v>10363</v>
      </c>
      <c r="C1171" s="17">
        <f t="shared" si="126"/>
        <v>38353</v>
      </c>
      <c r="D1171" s="16" t="str">
        <f t="shared" si="127"/>
        <v>Suominen Souveniers</v>
      </c>
      <c r="E1171" s="16" t="str">
        <f t="shared" si="128"/>
        <v>Espoo</v>
      </c>
      <c r="F1171" s="16" t="str">
        <f t="shared" si="129"/>
        <v>Finland</v>
      </c>
      <c r="G1171" s="16" t="str">
        <f t="shared" si="130"/>
        <v>Classic Cars</v>
      </c>
      <c r="H1171" s="16" t="str">
        <f t="shared" si="131"/>
        <v>Shipped</v>
      </c>
      <c r="I1171" s="18">
        <f t="shared" si="132"/>
        <v>1629.04</v>
      </c>
    </row>
    <row r="1172" spans="2:9" x14ac:dyDescent="0.25">
      <c r="B1172" s="16">
        <v>10378</v>
      </c>
      <c r="C1172" s="17">
        <f t="shared" si="126"/>
        <v>38385</v>
      </c>
      <c r="D1172" s="16" t="str">
        <f t="shared" si="127"/>
        <v>Euro Shopping Channel</v>
      </c>
      <c r="E1172" s="16" t="str">
        <f t="shared" si="128"/>
        <v>Madrid</v>
      </c>
      <c r="F1172" s="16" t="str">
        <f t="shared" si="129"/>
        <v>Spain</v>
      </c>
      <c r="G1172" s="16" t="str">
        <f t="shared" si="130"/>
        <v>Classic Cars</v>
      </c>
      <c r="H1172" s="16" t="str">
        <f t="shared" si="131"/>
        <v>Shipped</v>
      </c>
      <c r="I1172" s="18">
        <f t="shared" si="132"/>
        <v>1449.76</v>
      </c>
    </row>
    <row r="1173" spans="2:9" x14ac:dyDescent="0.25">
      <c r="B1173" s="16">
        <v>10390</v>
      </c>
      <c r="C1173" s="17">
        <f t="shared" si="126"/>
        <v>38414</v>
      </c>
      <c r="D1173" s="16" t="str">
        <f t="shared" si="127"/>
        <v>Mini Gifts Distributors Ltd.</v>
      </c>
      <c r="E1173" s="16" t="str">
        <f t="shared" si="128"/>
        <v>San Rafael</v>
      </c>
      <c r="F1173" s="16" t="str">
        <f t="shared" si="129"/>
        <v>USA</v>
      </c>
      <c r="G1173" s="16" t="str">
        <f t="shared" si="130"/>
        <v>Classic Cars</v>
      </c>
      <c r="H1173" s="16" t="str">
        <f t="shared" si="131"/>
        <v>Shipped</v>
      </c>
      <c r="I1173" s="18">
        <f t="shared" si="132"/>
        <v>1463.6999999999998</v>
      </c>
    </row>
    <row r="1174" spans="2:9" x14ac:dyDescent="0.25">
      <c r="B1174" s="16">
        <v>10109</v>
      </c>
      <c r="C1174" s="17">
        <f t="shared" si="126"/>
        <v>37681</v>
      </c>
      <c r="D1174" s="16" t="str">
        <f t="shared" si="127"/>
        <v>Motor Mint Distributors Inc.</v>
      </c>
      <c r="E1174" s="16" t="str">
        <f t="shared" si="128"/>
        <v>Philadelphia</v>
      </c>
      <c r="F1174" s="16" t="str">
        <f t="shared" si="129"/>
        <v>USA</v>
      </c>
      <c r="G1174" s="16" t="str">
        <f t="shared" si="130"/>
        <v>Classic Cars</v>
      </c>
      <c r="H1174" s="16" t="str">
        <f t="shared" si="131"/>
        <v>Shipped</v>
      </c>
      <c r="I1174" s="18">
        <f t="shared" si="132"/>
        <v>930.90000000000009</v>
      </c>
    </row>
    <row r="1175" spans="2:9" x14ac:dyDescent="0.25">
      <c r="B1175" s="16">
        <v>10123</v>
      </c>
      <c r="C1175" s="17">
        <f t="shared" si="126"/>
        <v>37742</v>
      </c>
      <c r="D1175" s="16" t="str">
        <f t="shared" si="127"/>
        <v>Atelier graphique</v>
      </c>
      <c r="E1175" s="16" t="str">
        <f t="shared" si="128"/>
        <v>Nantes</v>
      </c>
      <c r="F1175" s="16" t="str">
        <f t="shared" si="129"/>
        <v>France</v>
      </c>
      <c r="G1175" s="16" t="str">
        <f t="shared" si="130"/>
        <v>Classic Cars</v>
      </c>
      <c r="H1175" s="16" t="str">
        <f t="shared" si="131"/>
        <v>Shipped</v>
      </c>
      <c r="I1175" s="18">
        <f t="shared" si="132"/>
        <v>2600</v>
      </c>
    </row>
    <row r="1176" spans="2:9" x14ac:dyDescent="0.25">
      <c r="B1176" s="16">
        <v>10137</v>
      </c>
      <c r="C1176" s="17">
        <f t="shared" si="126"/>
        <v>37819</v>
      </c>
      <c r="D1176" s="16" t="str">
        <f t="shared" si="127"/>
        <v>Reims Collectables</v>
      </c>
      <c r="E1176" s="16" t="str">
        <f t="shared" si="128"/>
        <v>Reims</v>
      </c>
      <c r="F1176" s="16" t="str">
        <f t="shared" si="129"/>
        <v>France</v>
      </c>
      <c r="G1176" s="16" t="str">
        <f t="shared" si="130"/>
        <v>Classic Cars</v>
      </c>
      <c r="H1176" s="16" t="str">
        <f t="shared" si="131"/>
        <v>Shipped</v>
      </c>
      <c r="I1176" s="18">
        <f t="shared" si="132"/>
        <v>1295.06</v>
      </c>
    </row>
    <row r="1177" spans="2:9" x14ac:dyDescent="0.25">
      <c r="B1177" s="16">
        <v>10148</v>
      </c>
      <c r="C1177" s="17">
        <f t="shared" si="126"/>
        <v>37873</v>
      </c>
      <c r="D1177" s="16" t="str">
        <f t="shared" si="127"/>
        <v>Anna's Decorations, Ltd</v>
      </c>
      <c r="E1177" s="16" t="str">
        <f t="shared" si="128"/>
        <v>North Sydney</v>
      </c>
      <c r="F1177" s="16" t="str">
        <f t="shared" si="129"/>
        <v>Australia</v>
      </c>
      <c r="G1177" s="16" t="str">
        <f t="shared" si="130"/>
        <v>Classic Cars</v>
      </c>
      <c r="H1177" s="16" t="str">
        <f t="shared" si="131"/>
        <v>Shipped</v>
      </c>
      <c r="I1177" s="18">
        <f t="shared" si="132"/>
        <v>1506.5</v>
      </c>
    </row>
    <row r="1178" spans="2:9" x14ac:dyDescent="0.25">
      <c r="B1178" s="16">
        <v>10161</v>
      </c>
      <c r="C1178" s="17">
        <f t="shared" si="126"/>
        <v>37904</v>
      </c>
      <c r="D1178" s="16" t="str">
        <f t="shared" si="127"/>
        <v>Heintze Collectables</v>
      </c>
      <c r="E1178" s="16" t="str">
        <f t="shared" si="128"/>
        <v>Aaarhus</v>
      </c>
      <c r="F1178" s="16" t="str">
        <f t="shared" si="129"/>
        <v>Denmark</v>
      </c>
      <c r="G1178" s="16" t="str">
        <f t="shared" si="130"/>
        <v>Classic Cars</v>
      </c>
      <c r="H1178" s="16" t="str">
        <f t="shared" si="131"/>
        <v>Shipped</v>
      </c>
      <c r="I1178" s="18">
        <f t="shared" si="132"/>
        <v>1226.5899999999999</v>
      </c>
    </row>
    <row r="1179" spans="2:9" x14ac:dyDescent="0.25">
      <c r="B1179" s="16">
        <v>10172</v>
      </c>
      <c r="C1179" s="17">
        <f t="shared" si="126"/>
        <v>37936</v>
      </c>
      <c r="D1179" s="16" t="str">
        <f t="shared" si="127"/>
        <v>Gift Depot Inc.</v>
      </c>
      <c r="E1179" s="16" t="str">
        <f t="shared" si="128"/>
        <v>Bridgewater</v>
      </c>
      <c r="F1179" s="16" t="str">
        <f t="shared" si="129"/>
        <v>USA</v>
      </c>
      <c r="G1179" s="16" t="str">
        <f t="shared" si="130"/>
        <v>Classic Cars</v>
      </c>
      <c r="H1179" s="16" t="str">
        <f t="shared" si="131"/>
        <v>Shipped</v>
      </c>
      <c r="I1179" s="18">
        <f t="shared" si="132"/>
        <v>1453.84</v>
      </c>
    </row>
    <row r="1180" spans="2:9" x14ac:dyDescent="0.25">
      <c r="B1180" s="16">
        <v>10181</v>
      </c>
      <c r="C1180" s="17">
        <f t="shared" si="126"/>
        <v>37936</v>
      </c>
      <c r="D1180" s="16" t="str">
        <f t="shared" si="127"/>
        <v>Herkku Gifts</v>
      </c>
      <c r="E1180" s="16" t="str">
        <f t="shared" si="128"/>
        <v>Bergen</v>
      </c>
      <c r="F1180" s="16" t="str">
        <f t="shared" si="129"/>
        <v>Norway</v>
      </c>
      <c r="G1180" s="16" t="str">
        <f t="shared" si="130"/>
        <v>Classic Cars</v>
      </c>
      <c r="H1180" s="16" t="str">
        <f t="shared" si="131"/>
        <v>Shipped</v>
      </c>
      <c r="I1180" s="18">
        <f t="shared" si="132"/>
        <v>1506.9599999999998</v>
      </c>
    </row>
    <row r="1181" spans="2:9" x14ac:dyDescent="0.25">
      <c r="B1181" s="16">
        <v>10192</v>
      </c>
      <c r="C1181" s="17">
        <f t="shared" si="126"/>
        <v>37936</v>
      </c>
      <c r="D1181" s="16" t="str">
        <f t="shared" si="127"/>
        <v>Online Diecast Creations Co.</v>
      </c>
      <c r="E1181" s="16" t="str">
        <f t="shared" si="128"/>
        <v>Nashua</v>
      </c>
      <c r="F1181" s="16" t="str">
        <f t="shared" si="129"/>
        <v>USA</v>
      </c>
      <c r="G1181" s="16" t="str">
        <f t="shared" si="130"/>
        <v>Classic Cars</v>
      </c>
      <c r="H1181" s="16" t="str">
        <f t="shared" si="131"/>
        <v>Shipped</v>
      </c>
      <c r="I1181" s="18">
        <f t="shared" si="132"/>
        <v>917.7</v>
      </c>
    </row>
    <row r="1182" spans="2:9" x14ac:dyDescent="0.25">
      <c r="B1182" s="16">
        <v>10204</v>
      </c>
      <c r="C1182" s="17">
        <f t="shared" si="126"/>
        <v>37957</v>
      </c>
      <c r="D1182" s="16" t="str">
        <f t="shared" si="127"/>
        <v>Muscle Machine Inc</v>
      </c>
      <c r="E1182" s="16" t="str">
        <f t="shared" si="128"/>
        <v>NYC</v>
      </c>
      <c r="F1182" s="16" t="str">
        <f t="shared" si="129"/>
        <v>USA</v>
      </c>
      <c r="G1182" s="16" t="str">
        <f t="shared" si="130"/>
        <v>Classic Cars</v>
      </c>
      <c r="H1182" s="16" t="str">
        <f t="shared" si="131"/>
        <v>Shipped</v>
      </c>
      <c r="I1182" s="18">
        <f t="shared" si="132"/>
        <v>1249.4000000000001</v>
      </c>
    </row>
    <row r="1183" spans="2:9" x14ac:dyDescent="0.25">
      <c r="B1183" s="16">
        <v>10212</v>
      </c>
      <c r="C1183" s="17">
        <f t="shared" si="126"/>
        <v>37993</v>
      </c>
      <c r="D1183" s="16" t="str">
        <f t="shared" si="127"/>
        <v>Euro Shopping Channel</v>
      </c>
      <c r="E1183" s="16" t="str">
        <f t="shared" si="128"/>
        <v>Madrid</v>
      </c>
      <c r="F1183" s="16" t="str">
        <f t="shared" si="129"/>
        <v>Spain</v>
      </c>
      <c r="G1183" s="16" t="str">
        <f t="shared" si="130"/>
        <v>Classic Cars</v>
      </c>
      <c r="H1183" s="16" t="str">
        <f t="shared" si="131"/>
        <v>Shipped</v>
      </c>
      <c r="I1183" s="18">
        <f t="shared" si="132"/>
        <v>1339.8</v>
      </c>
    </row>
    <row r="1184" spans="2:9" x14ac:dyDescent="0.25">
      <c r="B1184" s="16">
        <v>10226</v>
      </c>
      <c r="C1184" s="17">
        <f t="shared" si="126"/>
        <v>38019</v>
      </c>
      <c r="D1184" s="16" t="str">
        <f t="shared" si="127"/>
        <v>Collectable Mini Designs Co.</v>
      </c>
      <c r="E1184" s="16" t="str">
        <f t="shared" si="128"/>
        <v>San Diego</v>
      </c>
      <c r="F1184" s="16" t="str">
        <f t="shared" si="129"/>
        <v>USA</v>
      </c>
      <c r="G1184" s="16" t="str">
        <f t="shared" si="130"/>
        <v>Classic Cars</v>
      </c>
      <c r="H1184" s="16" t="str">
        <f t="shared" si="131"/>
        <v>Shipped</v>
      </c>
      <c r="I1184" s="18">
        <f t="shared" si="132"/>
        <v>1265.46</v>
      </c>
    </row>
    <row r="1185" spans="2:9" x14ac:dyDescent="0.25">
      <c r="B1185" s="16">
        <v>10240</v>
      </c>
      <c r="C1185" s="17">
        <f t="shared" si="126"/>
        <v>38081</v>
      </c>
      <c r="D1185" s="16" t="str">
        <f t="shared" si="127"/>
        <v>Osaka Souveniers Co.</v>
      </c>
      <c r="E1185" s="16" t="str">
        <f t="shared" si="128"/>
        <v>Osaka</v>
      </c>
      <c r="F1185" s="16" t="str">
        <f t="shared" si="129"/>
        <v>Japan</v>
      </c>
      <c r="G1185" s="16" t="str">
        <f t="shared" si="130"/>
        <v>Classic Cars</v>
      </c>
      <c r="H1185" s="16" t="str">
        <f t="shared" si="131"/>
        <v>Shipped</v>
      </c>
      <c r="I1185" s="18">
        <f t="shared" si="132"/>
        <v>3700</v>
      </c>
    </row>
    <row r="1186" spans="2:9" x14ac:dyDescent="0.25">
      <c r="B1186" s="16">
        <v>10253</v>
      </c>
      <c r="C1186" s="17">
        <f t="shared" si="126"/>
        <v>38144</v>
      </c>
      <c r="D1186" s="16" t="str">
        <f t="shared" si="127"/>
        <v>UK Collectables, Ltd.</v>
      </c>
      <c r="E1186" s="16" t="str">
        <f t="shared" si="128"/>
        <v>Liverpool</v>
      </c>
      <c r="F1186" s="16" t="str">
        <f t="shared" si="129"/>
        <v>UK</v>
      </c>
      <c r="G1186" s="16" t="str">
        <f t="shared" si="130"/>
        <v>Classic Cars</v>
      </c>
      <c r="H1186" s="16" t="str">
        <f t="shared" si="131"/>
        <v>Cancelled</v>
      </c>
      <c r="I1186" s="18">
        <f t="shared" si="132"/>
        <v>1263.8399999999999</v>
      </c>
    </row>
    <row r="1187" spans="2:9" x14ac:dyDescent="0.25">
      <c r="B1187" s="16">
        <v>10266</v>
      </c>
      <c r="C1187" s="17">
        <f t="shared" si="126"/>
        <v>38175</v>
      </c>
      <c r="D1187" s="16" t="str">
        <f t="shared" si="127"/>
        <v>L'ordine Souveniers</v>
      </c>
      <c r="E1187" s="16" t="str">
        <f t="shared" si="128"/>
        <v>Reggio Emilia</v>
      </c>
      <c r="F1187" s="16" t="str">
        <f t="shared" si="129"/>
        <v>Italy</v>
      </c>
      <c r="G1187" s="16" t="str">
        <f t="shared" si="130"/>
        <v>Classic Cars</v>
      </c>
      <c r="H1187" s="16" t="str">
        <f t="shared" si="131"/>
        <v>Shipped</v>
      </c>
      <c r="I1187" s="18">
        <f t="shared" si="132"/>
        <v>1352.3999999999999</v>
      </c>
    </row>
    <row r="1188" spans="2:9" x14ac:dyDescent="0.25">
      <c r="B1188" s="16">
        <v>10278</v>
      </c>
      <c r="C1188" s="17">
        <f t="shared" si="126"/>
        <v>38207</v>
      </c>
      <c r="D1188" s="16" t="str">
        <f t="shared" si="127"/>
        <v>Signal Gift Stores</v>
      </c>
      <c r="E1188" s="16" t="str">
        <f t="shared" si="128"/>
        <v>Las Vegas</v>
      </c>
      <c r="F1188" s="16" t="str">
        <f t="shared" si="129"/>
        <v>USA</v>
      </c>
      <c r="G1188" s="16" t="str">
        <f t="shared" si="130"/>
        <v>Classic Cars</v>
      </c>
      <c r="H1188" s="16" t="str">
        <f t="shared" si="131"/>
        <v>Shipped</v>
      </c>
      <c r="I1188" s="18">
        <f t="shared" si="132"/>
        <v>1205.5899999999999</v>
      </c>
    </row>
    <row r="1189" spans="2:9" x14ac:dyDescent="0.25">
      <c r="B1189" s="16">
        <v>10287</v>
      </c>
      <c r="C1189" s="17">
        <f t="shared" si="126"/>
        <v>38207</v>
      </c>
      <c r="D1189" s="16" t="str">
        <f t="shared" si="127"/>
        <v>Vida Sport, Ltd</v>
      </c>
      <c r="E1189" s="16" t="str">
        <f t="shared" si="128"/>
        <v>Gensve</v>
      </c>
      <c r="F1189" s="16" t="str">
        <f t="shared" si="129"/>
        <v>Switzerland</v>
      </c>
      <c r="G1189" s="16" t="str">
        <f t="shared" si="130"/>
        <v>Classic Cars</v>
      </c>
      <c r="H1189" s="16" t="str">
        <f t="shared" si="131"/>
        <v>Shipped</v>
      </c>
      <c r="I1189" s="18">
        <f t="shared" si="132"/>
        <v>1359.4</v>
      </c>
    </row>
    <row r="1190" spans="2:9" x14ac:dyDescent="0.25">
      <c r="B1190" s="16">
        <v>10301</v>
      </c>
      <c r="C1190" s="17">
        <f t="shared" si="126"/>
        <v>37904</v>
      </c>
      <c r="D1190" s="16" t="str">
        <f t="shared" si="127"/>
        <v>Norway Gifts By Mail, Co.</v>
      </c>
      <c r="E1190" s="16" t="str">
        <f t="shared" si="128"/>
        <v>Oslo</v>
      </c>
      <c r="F1190" s="16" t="str">
        <f t="shared" si="129"/>
        <v>Norway</v>
      </c>
      <c r="G1190" s="16" t="str">
        <f t="shared" si="130"/>
        <v>Classic Cars</v>
      </c>
      <c r="H1190" s="16" t="str">
        <f t="shared" si="131"/>
        <v>Shipped</v>
      </c>
      <c r="I1190" s="18">
        <f t="shared" si="132"/>
        <v>1129.04</v>
      </c>
    </row>
    <row r="1191" spans="2:9" x14ac:dyDescent="0.25">
      <c r="B1191" s="16">
        <v>10311</v>
      </c>
      <c r="C1191" s="17">
        <f t="shared" si="126"/>
        <v>38270</v>
      </c>
      <c r="D1191" s="16" t="str">
        <f t="shared" si="127"/>
        <v>Euro Shopping Channel</v>
      </c>
      <c r="E1191" s="16" t="str">
        <f t="shared" si="128"/>
        <v>Madrid</v>
      </c>
      <c r="F1191" s="16" t="str">
        <f t="shared" si="129"/>
        <v>Spain</v>
      </c>
      <c r="G1191" s="16" t="str">
        <f t="shared" si="130"/>
        <v>Classic Cars</v>
      </c>
      <c r="H1191" s="16" t="str">
        <f t="shared" si="131"/>
        <v>Shipped</v>
      </c>
      <c r="I1191" s="18">
        <f t="shared" si="132"/>
        <v>1674.7499999999998</v>
      </c>
    </row>
    <row r="1192" spans="2:9" x14ac:dyDescent="0.25">
      <c r="B1192" s="16">
        <v>10321</v>
      </c>
      <c r="C1192" s="17">
        <f t="shared" si="126"/>
        <v>38302</v>
      </c>
      <c r="D1192" s="16" t="str">
        <f t="shared" si="127"/>
        <v>FunGiftIdeas.com</v>
      </c>
      <c r="E1192" s="16" t="str">
        <f t="shared" si="128"/>
        <v>New Bedford</v>
      </c>
      <c r="F1192" s="16" t="str">
        <f t="shared" si="129"/>
        <v>USA</v>
      </c>
      <c r="G1192" s="16" t="str">
        <f t="shared" si="130"/>
        <v>Classic Cars</v>
      </c>
      <c r="H1192" s="16" t="str">
        <f t="shared" si="131"/>
        <v>Shipped</v>
      </c>
      <c r="I1192" s="18">
        <f t="shared" si="132"/>
        <v>1229.51</v>
      </c>
    </row>
    <row r="1193" spans="2:9" x14ac:dyDescent="0.25">
      <c r="B1193" s="16">
        <v>10331</v>
      </c>
      <c r="C1193" s="17">
        <f t="shared" si="126"/>
        <v>38302</v>
      </c>
      <c r="D1193" s="16" t="str">
        <f t="shared" si="127"/>
        <v>Motor Mint Distributors Inc.</v>
      </c>
      <c r="E1193" s="16" t="str">
        <f t="shared" si="128"/>
        <v>Philadelphia</v>
      </c>
      <c r="F1193" s="16" t="str">
        <f t="shared" si="129"/>
        <v>USA</v>
      </c>
      <c r="G1193" s="16" t="str">
        <f t="shared" si="130"/>
        <v>Classic Cars</v>
      </c>
      <c r="H1193" s="16" t="str">
        <f t="shared" si="131"/>
        <v>Shipped</v>
      </c>
      <c r="I1193" s="18">
        <f t="shared" si="132"/>
        <v>974.09999999999991</v>
      </c>
    </row>
    <row r="1194" spans="2:9" x14ac:dyDescent="0.25">
      <c r="B1194" s="16">
        <v>10343</v>
      </c>
      <c r="C1194" s="17">
        <f t="shared" si="126"/>
        <v>38302</v>
      </c>
      <c r="D1194" s="16" t="str">
        <f t="shared" si="127"/>
        <v>Reims Collectables</v>
      </c>
      <c r="E1194" s="16" t="str">
        <f t="shared" si="128"/>
        <v>Reims</v>
      </c>
      <c r="F1194" s="16" t="str">
        <f t="shared" si="129"/>
        <v>France</v>
      </c>
      <c r="G1194" s="16" t="str">
        <f t="shared" si="130"/>
        <v>Classic Cars</v>
      </c>
      <c r="H1194" s="16" t="str">
        <f t="shared" si="131"/>
        <v>Shipped</v>
      </c>
      <c r="I1194" s="18">
        <f t="shared" si="132"/>
        <v>977.67000000000007</v>
      </c>
    </row>
    <row r="1195" spans="2:9" x14ac:dyDescent="0.25">
      <c r="B1195" s="16">
        <v>10367</v>
      </c>
      <c r="C1195" s="17">
        <f t="shared" si="126"/>
        <v>38353</v>
      </c>
      <c r="D1195" s="16" t="str">
        <f t="shared" si="127"/>
        <v>Toys4GrownUps.com</v>
      </c>
      <c r="E1195" s="16" t="str">
        <f t="shared" si="128"/>
        <v>Pasadena</v>
      </c>
      <c r="F1195" s="16" t="str">
        <f t="shared" si="129"/>
        <v>USA</v>
      </c>
      <c r="G1195" s="16" t="str">
        <f t="shared" si="130"/>
        <v>Vintage Cars</v>
      </c>
      <c r="H1195" s="16" t="str">
        <f t="shared" si="131"/>
        <v>Resolved</v>
      </c>
      <c r="I1195" s="18">
        <f t="shared" si="132"/>
        <v>834.67</v>
      </c>
    </row>
    <row r="1196" spans="2:9" x14ac:dyDescent="0.25">
      <c r="B1196" s="16">
        <v>10379</v>
      </c>
      <c r="C1196" s="17">
        <f t="shared" si="126"/>
        <v>38385</v>
      </c>
      <c r="D1196" s="16" t="str">
        <f t="shared" si="127"/>
        <v>Euro Shopping Channel</v>
      </c>
      <c r="E1196" s="16" t="str">
        <f t="shared" si="128"/>
        <v>Madrid</v>
      </c>
      <c r="F1196" s="16" t="str">
        <f t="shared" si="129"/>
        <v>Spain</v>
      </c>
      <c r="G1196" s="16" t="str">
        <f t="shared" si="130"/>
        <v>Vintage Cars</v>
      </c>
      <c r="H1196" s="16" t="str">
        <f t="shared" si="131"/>
        <v>Shipped</v>
      </c>
      <c r="I1196" s="18">
        <f t="shared" si="132"/>
        <v>1331.1</v>
      </c>
    </row>
    <row r="1197" spans="2:9" x14ac:dyDescent="0.25">
      <c r="B1197" s="16">
        <v>10406</v>
      </c>
      <c r="C1197" s="17">
        <f t="shared" si="126"/>
        <v>38446</v>
      </c>
      <c r="D1197" s="16" t="str">
        <f t="shared" si="127"/>
        <v>Danish Wholesale Imports</v>
      </c>
      <c r="E1197" s="16" t="str">
        <f t="shared" si="128"/>
        <v>Kobenhavn</v>
      </c>
      <c r="F1197" s="16" t="str">
        <f t="shared" si="129"/>
        <v>Denmark</v>
      </c>
      <c r="G1197" s="16" t="str">
        <f t="shared" si="130"/>
        <v>Classic Cars</v>
      </c>
      <c r="H1197" s="16" t="str">
        <f t="shared" si="131"/>
        <v>Disputed</v>
      </c>
      <c r="I1197" s="18">
        <f t="shared" si="132"/>
        <v>4800</v>
      </c>
    </row>
    <row r="1198" spans="2:9" x14ac:dyDescent="0.25">
      <c r="B1198" s="16">
        <v>10419</v>
      </c>
      <c r="C1198" s="17">
        <f t="shared" si="126"/>
        <v>38477</v>
      </c>
      <c r="D1198" s="16" t="str">
        <f t="shared" si="127"/>
        <v>Salzburg Collectables</v>
      </c>
      <c r="E1198" s="16" t="str">
        <f t="shared" si="128"/>
        <v>Salzburg</v>
      </c>
      <c r="F1198" s="16" t="str">
        <f t="shared" si="129"/>
        <v>Austria</v>
      </c>
      <c r="G1198" s="16" t="str">
        <f t="shared" si="130"/>
        <v>Classic Cars</v>
      </c>
      <c r="H1198" s="16" t="str">
        <f t="shared" si="131"/>
        <v>Shipped</v>
      </c>
      <c r="I1198" s="18">
        <f t="shared" si="132"/>
        <v>640.05000000000007</v>
      </c>
    </row>
    <row r="1199" spans="2:9" x14ac:dyDescent="0.25">
      <c r="B1199" s="16">
        <v>10108</v>
      </c>
      <c r="C1199" s="17">
        <f t="shared" si="126"/>
        <v>37681</v>
      </c>
      <c r="D1199" s="16" t="str">
        <f t="shared" si="127"/>
        <v>Cruz &amp; Sons Co.</v>
      </c>
      <c r="E1199" s="16" t="str">
        <f t="shared" si="128"/>
        <v>Makati City</v>
      </c>
      <c r="F1199" s="16" t="str">
        <f t="shared" si="129"/>
        <v>Philippines</v>
      </c>
      <c r="G1199" s="16" t="str">
        <f t="shared" si="130"/>
        <v>Classic Cars</v>
      </c>
      <c r="H1199" s="16" t="str">
        <f t="shared" si="131"/>
        <v>Shipped</v>
      </c>
      <c r="I1199" s="18">
        <f t="shared" si="132"/>
        <v>3600</v>
      </c>
    </row>
    <row r="1200" spans="2:9" x14ac:dyDescent="0.25">
      <c r="B1200" s="16">
        <v>10122</v>
      </c>
      <c r="C1200" s="17">
        <f t="shared" si="126"/>
        <v>37742</v>
      </c>
      <c r="D1200" s="16" t="str">
        <f t="shared" si="127"/>
        <v>Marseille Mini Autos</v>
      </c>
      <c r="E1200" s="16" t="str">
        <f t="shared" si="128"/>
        <v>Marseille</v>
      </c>
      <c r="F1200" s="16" t="str">
        <f t="shared" si="129"/>
        <v>France</v>
      </c>
      <c r="G1200" s="16" t="str">
        <f t="shared" si="130"/>
        <v>Classic Cars</v>
      </c>
      <c r="H1200" s="16" t="str">
        <f t="shared" si="131"/>
        <v>Shipped</v>
      </c>
      <c r="I1200" s="18">
        <f t="shared" si="132"/>
        <v>1207.44</v>
      </c>
    </row>
    <row r="1201" spans="2:9" x14ac:dyDescent="0.25">
      <c r="B1201" s="16">
        <v>10135</v>
      </c>
      <c r="C1201" s="17">
        <f t="shared" si="126"/>
        <v>37819</v>
      </c>
      <c r="D1201" s="16" t="str">
        <f t="shared" si="127"/>
        <v>Mini Gifts Distributors Ltd.</v>
      </c>
      <c r="E1201" s="16" t="str">
        <f t="shared" si="128"/>
        <v>San Rafael</v>
      </c>
      <c r="F1201" s="16" t="str">
        <f t="shared" si="129"/>
        <v>USA</v>
      </c>
      <c r="G1201" s="16" t="str">
        <f t="shared" si="130"/>
        <v>Classic Cars</v>
      </c>
      <c r="H1201" s="16" t="str">
        <f t="shared" si="131"/>
        <v>Shipped</v>
      </c>
      <c r="I1201" s="18">
        <f t="shared" si="132"/>
        <v>717.4</v>
      </c>
    </row>
    <row r="1202" spans="2:9" x14ac:dyDescent="0.25">
      <c r="B1202" s="16">
        <v>10146</v>
      </c>
      <c r="C1202" s="17">
        <f t="shared" si="126"/>
        <v>37873</v>
      </c>
      <c r="D1202" s="16" t="str">
        <f t="shared" si="127"/>
        <v>Gift Ideas Corp.</v>
      </c>
      <c r="E1202" s="16" t="str">
        <f t="shared" si="128"/>
        <v>Glendale</v>
      </c>
      <c r="F1202" s="16" t="str">
        <f t="shared" si="129"/>
        <v>USA</v>
      </c>
      <c r="G1202" s="16" t="str">
        <f t="shared" si="130"/>
        <v>Classic Cars</v>
      </c>
      <c r="H1202" s="16" t="str">
        <f t="shared" si="131"/>
        <v>Shipped</v>
      </c>
      <c r="I1202" s="18">
        <f t="shared" si="132"/>
        <v>2900</v>
      </c>
    </row>
    <row r="1203" spans="2:9" x14ac:dyDescent="0.25">
      <c r="B1203" s="16">
        <v>10159</v>
      </c>
      <c r="C1203" s="17">
        <f t="shared" si="126"/>
        <v>37904</v>
      </c>
      <c r="D1203" s="16" t="str">
        <f t="shared" si="127"/>
        <v>Corporate Gift Ideas Co.</v>
      </c>
      <c r="E1203" s="16" t="str">
        <f t="shared" si="128"/>
        <v>San Francisco</v>
      </c>
      <c r="F1203" s="16" t="str">
        <f t="shared" si="129"/>
        <v>USA</v>
      </c>
      <c r="G1203" s="16" t="str">
        <f t="shared" si="130"/>
        <v>Motorcycles</v>
      </c>
      <c r="H1203" s="16" t="str">
        <f t="shared" si="131"/>
        <v>Shipped</v>
      </c>
      <c r="I1203" s="18">
        <f t="shared" si="132"/>
        <v>1239</v>
      </c>
    </row>
    <row r="1204" spans="2:9" x14ac:dyDescent="0.25">
      <c r="B1204" s="16">
        <v>10169</v>
      </c>
      <c r="C1204" s="17">
        <f t="shared" si="126"/>
        <v>37936</v>
      </c>
      <c r="D1204" s="16" t="str">
        <f t="shared" si="127"/>
        <v>Anna's Decorations, Ltd</v>
      </c>
      <c r="E1204" s="16" t="str">
        <f t="shared" si="128"/>
        <v>North Sydney</v>
      </c>
      <c r="F1204" s="16" t="str">
        <f t="shared" si="129"/>
        <v>Australia</v>
      </c>
      <c r="G1204" s="16" t="str">
        <f t="shared" si="130"/>
        <v>Motorcycles</v>
      </c>
      <c r="H1204" s="16" t="str">
        <f t="shared" si="131"/>
        <v>Shipped</v>
      </c>
      <c r="I1204" s="18">
        <f t="shared" si="132"/>
        <v>1035.58</v>
      </c>
    </row>
    <row r="1205" spans="2:9" x14ac:dyDescent="0.25">
      <c r="B1205" s="16">
        <v>10180</v>
      </c>
      <c r="C1205" s="17">
        <f t="shared" si="126"/>
        <v>37936</v>
      </c>
      <c r="D1205" s="16" t="str">
        <f t="shared" si="127"/>
        <v>Daedalus Designs Imports</v>
      </c>
      <c r="E1205" s="16" t="str">
        <f t="shared" si="128"/>
        <v>Lille</v>
      </c>
      <c r="F1205" s="16" t="str">
        <f t="shared" si="129"/>
        <v>France</v>
      </c>
      <c r="G1205" s="16" t="str">
        <f t="shared" si="130"/>
        <v>Motorcycles</v>
      </c>
      <c r="H1205" s="16" t="str">
        <f t="shared" si="131"/>
        <v>Shipped</v>
      </c>
      <c r="I1205" s="18">
        <f t="shared" si="132"/>
        <v>1057.56</v>
      </c>
    </row>
    <row r="1206" spans="2:9" x14ac:dyDescent="0.25">
      <c r="B1206" s="16">
        <v>10191</v>
      </c>
      <c r="C1206" s="17">
        <f t="shared" si="126"/>
        <v>37936</v>
      </c>
      <c r="D1206" s="16" t="str">
        <f t="shared" si="127"/>
        <v>Toms Spezialitten, Ltd</v>
      </c>
      <c r="E1206" s="16" t="str">
        <f t="shared" si="128"/>
        <v>Koln</v>
      </c>
      <c r="F1206" s="16" t="str">
        <f t="shared" si="129"/>
        <v>Germany</v>
      </c>
      <c r="G1206" s="16" t="str">
        <f t="shared" si="130"/>
        <v>Classic Cars</v>
      </c>
      <c r="H1206" s="16" t="str">
        <f t="shared" si="131"/>
        <v>Shipped</v>
      </c>
      <c r="I1206" s="18">
        <f t="shared" si="132"/>
        <v>1939.2</v>
      </c>
    </row>
    <row r="1207" spans="2:9" x14ac:dyDescent="0.25">
      <c r="B1207" s="16">
        <v>10211</v>
      </c>
      <c r="C1207" s="17">
        <f t="shared" si="126"/>
        <v>37993</v>
      </c>
      <c r="D1207" s="16" t="str">
        <f t="shared" si="127"/>
        <v>Auto Canal Petit</v>
      </c>
      <c r="E1207" s="16" t="str">
        <f t="shared" si="128"/>
        <v>Paris</v>
      </c>
      <c r="F1207" s="16" t="str">
        <f t="shared" si="129"/>
        <v>France</v>
      </c>
      <c r="G1207" s="16" t="str">
        <f t="shared" si="130"/>
        <v>Motorcycles</v>
      </c>
      <c r="H1207" s="16" t="str">
        <f t="shared" si="131"/>
        <v>Shipped</v>
      </c>
      <c r="I1207" s="18">
        <f t="shared" si="132"/>
        <v>1338.12</v>
      </c>
    </row>
    <row r="1208" spans="2:9" x14ac:dyDescent="0.25">
      <c r="B1208" s="16">
        <v>10224</v>
      </c>
      <c r="C1208" s="17">
        <f t="shared" si="126"/>
        <v>38019</v>
      </c>
      <c r="D1208" s="16" t="str">
        <f t="shared" si="127"/>
        <v>Daedalus Designs Imports</v>
      </c>
      <c r="E1208" s="16" t="str">
        <f t="shared" si="128"/>
        <v>Lille</v>
      </c>
      <c r="F1208" s="16" t="str">
        <f t="shared" si="129"/>
        <v>France</v>
      </c>
      <c r="G1208" s="16" t="str">
        <f t="shared" si="130"/>
        <v>Motorcycles</v>
      </c>
      <c r="H1208" s="16" t="str">
        <f t="shared" si="131"/>
        <v>Shipped</v>
      </c>
      <c r="I1208" s="18">
        <f t="shared" si="132"/>
        <v>1695.49</v>
      </c>
    </row>
    <row r="1209" spans="2:9" x14ac:dyDescent="0.25">
      <c r="B1209" s="16">
        <v>10237</v>
      </c>
      <c r="C1209" s="17">
        <f t="shared" si="126"/>
        <v>38081</v>
      </c>
      <c r="D1209" s="16" t="str">
        <f t="shared" si="127"/>
        <v>Vitachrome Inc.</v>
      </c>
      <c r="E1209" s="16" t="str">
        <f t="shared" si="128"/>
        <v>NYC</v>
      </c>
      <c r="F1209" s="16" t="str">
        <f t="shared" si="129"/>
        <v>USA</v>
      </c>
      <c r="G1209" s="16" t="str">
        <f t="shared" si="130"/>
        <v>Motorcycles</v>
      </c>
      <c r="H1209" s="16" t="str">
        <f t="shared" si="131"/>
        <v>Shipped</v>
      </c>
      <c r="I1209" s="18">
        <f t="shared" si="132"/>
        <v>1045.98</v>
      </c>
    </row>
    <row r="1210" spans="2:9" x14ac:dyDescent="0.25">
      <c r="B1210" s="16">
        <v>10252</v>
      </c>
      <c r="C1210" s="17">
        <f t="shared" si="126"/>
        <v>38112</v>
      </c>
      <c r="D1210" s="16" t="str">
        <f t="shared" si="127"/>
        <v>Auto Canal Petit</v>
      </c>
      <c r="E1210" s="16" t="str">
        <f t="shared" si="128"/>
        <v>Paris</v>
      </c>
      <c r="F1210" s="16" t="str">
        <f t="shared" si="129"/>
        <v>France</v>
      </c>
      <c r="G1210" s="16" t="str">
        <f t="shared" si="130"/>
        <v>Classic Cars</v>
      </c>
      <c r="H1210" s="16" t="str">
        <f t="shared" si="131"/>
        <v>Shipped</v>
      </c>
      <c r="I1210" s="18">
        <f t="shared" si="132"/>
        <v>1527.8</v>
      </c>
    </row>
    <row r="1211" spans="2:9" x14ac:dyDescent="0.25">
      <c r="B1211" s="16">
        <v>10264</v>
      </c>
      <c r="C1211" s="17">
        <f t="shared" si="126"/>
        <v>38144</v>
      </c>
      <c r="D1211" s="16" t="str">
        <f t="shared" si="127"/>
        <v>Gifts4AllAges.com</v>
      </c>
      <c r="E1211" s="16" t="str">
        <f t="shared" si="128"/>
        <v>Boston</v>
      </c>
      <c r="F1211" s="16" t="str">
        <f t="shared" si="129"/>
        <v>USA</v>
      </c>
      <c r="G1211" s="16" t="str">
        <f t="shared" si="130"/>
        <v>Motorcycles</v>
      </c>
      <c r="H1211" s="16" t="str">
        <f t="shared" si="131"/>
        <v>Shipped</v>
      </c>
      <c r="I1211" s="18">
        <f t="shared" si="132"/>
        <v>651.80000000000007</v>
      </c>
    </row>
    <row r="1212" spans="2:9" x14ac:dyDescent="0.25">
      <c r="B1212" s="16">
        <v>10276</v>
      </c>
      <c r="C1212" s="17">
        <f t="shared" si="126"/>
        <v>38207</v>
      </c>
      <c r="D1212" s="16" t="str">
        <f t="shared" si="127"/>
        <v>Online Mini Collectables</v>
      </c>
      <c r="E1212" s="16" t="str">
        <f t="shared" si="128"/>
        <v>Brickhaven</v>
      </c>
      <c r="F1212" s="16" t="str">
        <f t="shared" si="129"/>
        <v>USA</v>
      </c>
      <c r="G1212" s="16" t="str">
        <f t="shared" si="130"/>
        <v>Motorcycles</v>
      </c>
      <c r="H1212" s="16" t="str">
        <f t="shared" si="131"/>
        <v>Shipped</v>
      </c>
      <c r="I1212" s="18">
        <f t="shared" si="132"/>
        <v>988.47</v>
      </c>
    </row>
    <row r="1213" spans="2:9" x14ac:dyDescent="0.25">
      <c r="B1213" s="16">
        <v>10286</v>
      </c>
      <c r="C1213" s="17">
        <f t="shared" si="126"/>
        <v>38207</v>
      </c>
      <c r="D1213" s="16" t="str">
        <f t="shared" si="127"/>
        <v>La Corne D'abondance, Co.</v>
      </c>
      <c r="E1213" s="16" t="str">
        <f t="shared" si="128"/>
        <v>Paris</v>
      </c>
      <c r="F1213" s="16" t="str">
        <f t="shared" si="129"/>
        <v>France</v>
      </c>
      <c r="G1213" s="16" t="str">
        <f t="shared" si="130"/>
        <v>Motorcycles</v>
      </c>
      <c r="H1213" s="16" t="str">
        <f t="shared" si="131"/>
        <v>Shipped</v>
      </c>
      <c r="I1213" s="18">
        <f t="shared" si="132"/>
        <v>2173.6</v>
      </c>
    </row>
    <row r="1214" spans="2:9" x14ac:dyDescent="0.25">
      <c r="B1214" s="16">
        <v>10299</v>
      </c>
      <c r="C1214" s="17">
        <f t="shared" si="126"/>
        <v>38239</v>
      </c>
      <c r="D1214" s="16" t="str">
        <f t="shared" si="127"/>
        <v>Toys of Finland, Co.</v>
      </c>
      <c r="E1214" s="16" t="str">
        <f t="shared" si="128"/>
        <v>Helsinki</v>
      </c>
      <c r="F1214" s="16" t="str">
        <f t="shared" si="129"/>
        <v>Finland</v>
      </c>
      <c r="G1214" s="16" t="str">
        <f t="shared" si="130"/>
        <v>Motorcycles</v>
      </c>
      <c r="H1214" s="16" t="str">
        <f t="shared" si="131"/>
        <v>Shipped</v>
      </c>
      <c r="I1214" s="18">
        <f t="shared" si="132"/>
        <v>1013.76</v>
      </c>
    </row>
    <row r="1215" spans="2:9" x14ac:dyDescent="0.25">
      <c r="B1215" s="16">
        <v>10310</v>
      </c>
      <c r="C1215" s="17">
        <f t="shared" si="126"/>
        <v>38270</v>
      </c>
      <c r="D1215" s="16" t="str">
        <f t="shared" si="127"/>
        <v>Toms Spezialitten, Ltd</v>
      </c>
      <c r="E1215" s="16" t="str">
        <f t="shared" si="128"/>
        <v>Koln</v>
      </c>
      <c r="F1215" s="16" t="str">
        <f t="shared" si="129"/>
        <v>Germany</v>
      </c>
      <c r="G1215" s="16" t="str">
        <f t="shared" si="130"/>
        <v>Classic Cars</v>
      </c>
      <c r="H1215" s="16" t="str">
        <f t="shared" si="131"/>
        <v>Shipped</v>
      </c>
      <c r="I1215" s="18">
        <f t="shared" si="132"/>
        <v>1383.03</v>
      </c>
    </row>
    <row r="1216" spans="2:9" x14ac:dyDescent="0.25">
      <c r="B1216" s="16">
        <v>10319</v>
      </c>
      <c r="C1216" s="17">
        <f t="shared" si="126"/>
        <v>38302</v>
      </c>
      <c r="D1216" s="16" t="str">
        <f t="shared" si="127"/>
        <v>Microscale Inc.</v>
      </c>
      <c r="E1216" s="16" t="str">
        <f t="shared" si="128"/>
        <v>NYC</v>
      </c>
      <c r="F1216" s="16" t="str">
        <f t="shared" si="129"/>
        <v>USA</v>
      </c>
      <c r="G1216" s="16" t="str">
        <f t="shared" si="130"/>
        <v>Motorcycles</v>
      </c>
      <c r="H1216" s="16" t="str">
        <f t="shared" si="131"/>
        <v>Shipped</v>
      </c>
      <c r="I1216" s="18">
        <f t="shared" si="132"/>
        <v>1108.3799999999999</v>
      </c>
    </row>
    <row r="1217" spans="2:9" x14ac:dyDescent="0.25">
      <c r="B1217" s="16">
        <v>10330</v>
      </c>
      <c r="C1217" s="17">
        <f t="shared" si="126"/>
        <v>38302</v>
      </c>
      <c r="D1217" s="16" t="str">
        <f t="shared" si="127"/>
        <v>Cruz &amp; Sons Co.</v>
      </c>
      <c r="E1217" s="16" t="str">
        <f t="shared" si="128"/>
        <v>Makati City</v>
      </c>
      <c r="F1217" s="16" t="str">
        <f t="shared" si="129"/>
        <v>Philippines</v>
      </c>
      <c r="G1217" s="16" t="str">
        <f t="shared" si="130"/>
        <v>Motorcycles</v>
      </c>
      <c r="H1217" s="16" t="str">
        <f t="shared" si="131"/>
        <v>Shipped</v>
      </c>
      <c r="I1217" s="18">
        <f t="shared" si="132"/>
        <v>2019.27</v>
      </c>
    </row>
    <row r="1218" spans="2:9" x14ac:dyDescent="0.25">
      <c r="B1218" s="16">
        <v>10342</v>
      </c>
      <c r="C1218" s="17">
        <f t="shared" si="126"/>
        <v>38302</v>
      </c>
      <c r="D1218" s="16" t="str">
        <f t="shared" si="127"/>
        <v>Australian Collectors, Co.</v>
      </c>
      <c r="E1218" s="16" t="str">
        <f t="shared" si="128"/>
        <v>Melbourne</v>
      </c>
      <c r="F1218" s="16" t="str">
        <f t="shared" si="129"/>
        <v>Australia</v>
      </c>
      <c r="G1218" s="16" t="str">
        <f t="shared" si="130"/>
        <v>Motorcycles</v>
      </c>
      <c r="H1218" s="16" t="str">
        <f t="shared" si="131"/>
        <v>Shipped</v>
      </c>
      <c r="I1218" s="18">
        <f t="shared" si="132"/>
        <v>1454.7</v>
      </c>
    </row>
    <row r="1219" spans="2:9" x14ac:dyDescent="0.25">
      <c r="B1219" s="16">
        <v>10355</v>
      </c>
      <c r="C1219" s="17">
        <f t="shared" si="126"/>
        <v>38333</v>
      </c>
      <c r="D1219" s="16" t="str">
        <f t="shared" si="127"/>
        <v>Euro Shopping Channel</v>
      </c>
      <c r="E1219" s="16" t="str">
        <f t="shared" si="128"/>
        <v>Madrid</v>
      </c>
      <c r="F1219" s="16" t="str">
        <f t="shared" si="129"/>
        <v>Spain</v>
      </c>
      <c r="G1219" s="16" t="str">
        <f t="shared" si="130"/>
        <v>Classic Cars</v>
      </c>
      <c r="H1219" s="16" t="str">
        <f t="shared" si="131"/>
        <v>Shipped</v>
      </c>
      <c r="I1219" s="18">
        <f t="shared" si="132"/>
        <v>1386.72</v>
      </c>
    </row>
    <row r="1220" spans="2:9" x14ac:dyDescent="0.25">
      <c r="B1220" s="16">
        <v>10363</v>
      </c>
      <c r="C1220" s="17">
        <f t="shared" si="126"/>
        <v>38353</v>
      </c>
      <c r="D1220" s="16" t="str">
        <f t="shared" si="127"/>
        <v>Suominen Souveniers</v>
      </c>
      <c r="E1220" s="16" t="str">
        <f t="shared" si="128"/>
        <v>Espoo</v>
      </c>
      <c r="F1220" s="16" t="str">
        <f t="shared" si="129"/>
        <v>Finland</v>
      </c>
      <c r="G1220" s="16" t="str">
        <f t="shared" si="130"/>
        <v>Classic Cars</v>
      </c>
      <c r="H1220" s="16" t="str">
        <f t="shared" si="131"/>
        <v>Shipped</v>
      </c>
      <c r="I1220" s="18">
        <f t="shared" si="132"/>
        <v>1629.04</v>
      </c>
    </row>
    <row r="1221" spans="2:9" x14ac:dyDescent="0.25">
      <c r="B1221" s="16">
        <v>10378</v>
      </c>
      <c r="C1221" s="17">
        <f t="shared" si="126"/>
        <v>38385</v>
      </c>
      <c r="D1221" s="16" t="str">
        <f t="shared" si="127"/>
        <v>Euro Shopping Channel</v>
      </c>
      <c r="E1221" s="16" t="str">
        <f t="shared" si="128"/>
        <v>Madrid</v>
      </c>
      <c r="F1221" s="16" t="str">
        <f t="shared" si="129"/>
        <v>Spain</v>
      </c>
      <c r="G1221" s="16" t="str">
        <f t="shared" si="130"/>
        <v>Classic Cars</v>
      </c>
      <c r="H1221" s="16" t="str">
        <f t="shared" si="131"/>
        <v>Shipped</v>
      </c>
      <c r="I1221" s="18">
        <f t="shared" si="132"/>
        <v>1449.76</v>
      </c>
    </row>
    <row r="1222" spans="2:9" x14ac:dyDescent="0.25">
      <c r="B1222" s="16">
        <v>10390</v>
      </c>
      <c r="C1222" s="17">
        <f t="shared" si="126"/>
        <v>38414</v>
      </c>
      <c r="D1222" s="16" t="str">
        <f t="shared" si="127"/>
        <v>Mini Gifts Distributors Ltd.</v>
      </c>
      <c r="E1222" s="16" t="str">
        <f t="shared" si="128"/>
        <v>San Rafael</v>
      </c>
      <c r="F1222" s="16" t="str">
        <f t="shared" si="129"/>
        <v>USA</v>
      </c>
      <c r="G1222" s="16" t="str">
        <f t="shared" si="130"/>
        <v>Classic Cars</v>
      </c>
      <c r="H1222" s="16" t="str">
        <f t="shared" si="131"/>
        <v>Shipped</v>
      </c>
      <c r="I1222" s="18">
        <f t="shared" si="132"/>
        <v>1463.6999999999998</v>
      </c>
    </row>
    <row r="1223" spans="2:9" x14ac:dyDescent="0.25">
      <c r="B1223" s="16">
        <v>10403</v>
      </c>
      <c r="C1223" s="17">
        <f t="shared" si="126"/>
        <v>38446</v>
      </c>
      <c r="D1223" s="16" t="str">
        <f t="shared" si="127"/>
        <v>UK Collectables, Ltd.</v>
      </c>
      <c r="E1223" s="16" t="str">
        <f t="shared" si="128"/>
        <v>Liverpool</v>
      </c>
      <c r="F1223" s="16" t="str">
        <f t="shared" si="129"/>
        <v>UK</v>
      </c>
      <c r="G1223" s="16" t="str">
        <f t="shared" si="130"/>
        <v>Motorcycles</v>
      </c>
      <c r="H1223" s="16" t="str">
        <f t="shared" si="131"/>
        <v>Shipped</v>
      </c>
      <c r="I1223" s="18">
        <f t="shared" si="132"/>
        <v>1206.8999999999999</v>
      </c>
    </row>
    <row r="1224" spans="2:9" x14ac:dyDescent="0.25">
      <c r="B1224" s="16">
        <v>10106</v>
      </c>
      <c r="C1224" s="17">
        <f t="shared" si="126"/>
        <v>37653</v>
      </c>
      <c r="D1224" s="16" t="str">
        <f t="shared" si="127"/>
        <v>Rovelli Gifts</v>
      </c>
      <c r="E1224" s="16" t="str">
        <f t="shared" si="128"/>
        <v>Bergamo</v>
      </c>
      <c r="F1224" s="16" t="str">
        <f t="shared" si="129"/>
        <v>Italy</v>
      </c>
      <c r="G1224" s="16" t="str">
        <f t="shared" si="130"/>
        <v>Vintage Cars</v>
      </c>
      <c r="H1224" s="16" t="str">
        <f t="shared" si="131"/>
        <v>Shipped</v>
      </c>
      <c r="I1224" s="18">
        <f t="shared" si="132"/>
        <v>1565.85</v>
      </c>
    </row>
    <row r="1225" spans="2:9" x14ac:dyDescent="0.25">
      <c r="B1225" s="16">
        <v>10119</v>
      </c>
      <c r="C1225" s="17">
        <f t="shared" ref="C1225:C1288" si="133">VLOOKUP(B1225,SaleData,6,0)</f>
        <v>37712</v>
      </c>
      <c r="D1225" s="16" t="str">
        <f t="shared" ref="D1225:D1288" si="134">VLOOKUP(B1225,SaleData,14,0)</f>
        <v>Salzburg Collectables</v>
      </c>
      <c r="E1225" s="16" t="str">
        <f t="shared" ref="E1225:E1288" si="135">VLOOKUP(B1225,SaleData,17,0)</f>
        <v>Salzburg</v>
      </c>
      <c r="F1225" s="16" t="str">
        <f t="shared" ref="F1225:F1288" si="136">VLOOKUP(B1225,SaleData,19,0)</f>
        <v>Austria</v>
      </c>
      <c r="G1225" s="16" t="str">
        <f t="shared" ref="G1225:G1288" si="137">VLOOKUP(B1225,SaleData,11,0)</f>
        <v>Planes</v>
      </c>
      <c r="H1225" s="16" t="str">
        <f t="shared" ref="H1225:H1288" si="138">VLOOKUP(B1225,SaleData,7,0)</f>
        <v>Shipped</v>
      </c>
      <c r="I1225" s="18">
        <f t="shared" ref="I1225:I1288" si="139">VLOOKUP(B1225,SaleData,5,0)</f>
        <v>1348.76</v>
      </c>
    </row>
    <row r="1226" spans="2:9" x14ac:dyDescent="0.25">
      <c r="B1226" s="16">
        <v>10130</v>
      </c>
      <c r="C1226" s="17">
        <f t="shared" si="133"/>
        <v>37773</v>
      </c>
      <c r="D1226" s="16" t="str">
        <f t="shared" si="134"/>
        <v>Auto-Moto Classics Inc.</v>
      </c>
      <c r="E1226" s="16" t="str">
        <f t="shared" si="135"/>
        <v>Brickhaven</v>
      </c>
      <c r="F1226" s="16" t="str">
        <f t="shared" si="136"/>
        <v>USA</v>
      </c>
      <c r="G1226" s="16" t="str">
        <f t="shared" si="137"/>
        <v>Vintage Cars</v>
      </c>
      <c r="H1226" s="16" t="str">
        <f t="shared" si="138"/>
        <v>Shipped</v>
      </c>
      <c r="I1226" s="18">
        <f t="shared" si="139"/>
        <v>3300</v>
      </c>
    </row>
    <row r="1227" spans="2:9" x14ac:dyDescent="0.25">
      <c r="B1227" s="16">
        <v>10143</v>
      </c>
      <c r="C1227" s="17">
        <f t="shared" si="133"/>
        <v>37841</v>
      </c>
      <c r="D1227" s="16" t="str">
        <f t="shared" si="134"/>
        <v>Mini Creations Ltd.</v>
      </c>
      <c r="E1227" s="16" t="str">
        <f t="shared" si="135"/>
        <v>New Bedford</v>
      </c>
      <c r="F1227" s="16" t="str">
        <f t="shared" si="136"/>
        <v>USA</v>
      </c>
      <c r="G1227" s="16" t="str">
        <f t="shared" si="137"/>
        <v>Vintage Cars</v>
      </c>
      <c r="H1227" s="16" t="str">
        <f t="shared" si="138"/>
        <v>Shipped</v>
      </c>
      <c r="I1227" s="18">
        <f t="shared" si="139"/>
        <v>1246.4399999999998</v>
      </c>
    </row>
    <row r="1228" spans="2:9" x14ac:dyDescent="0.25">
      <c r="B1228" s="16">
        <v>10155</v>
      </c>
      <c r="C1228" s="17">
        <f t="shared" si="133"/>
        <v>37904</v>
      </c>
      <c r="D1228" s="16" t="str">
        <f t="shared" si="134"/>
        <v>Toys of Finland, Co.</v>
      </c>
      <c r="E1228" s="16" t="str">
        <f t="shared" si="135"/>
        <v>Helsinki</v>
      </c>
      <c r="F1228" s="16" t="str">
        <f t="shared" si="136"/>
        <v>Finland</v>
      </c>
      <c r="G1228" s="16" t="str">
        <f t="shared" si="137"/>
        <v>Planes</v>
      </c>
      <c r="H1228" s="16" t="str">
        <f t="shared" si="138"/>
        <v>Shipped</v>
      </c>
      <c r="I1228" s="18">
        <f t="shared" si="139"/>
        <v>1670.2600000000002</v>
      </c>
    </row>
    <row r="1229" spans="2:9" x14ac:dyDescent="0.25">
      <c r="B1229" s="16">
        <v>10167</v>
      </c>
      <c r="C1229" s="17">
        <f t="shared" si="133"/>
        <v>37904</v>
      </c>
      <c r="D1229" s="16" t="str">
        <f t="shared" si="134"/>
        <v>Scandinavian Gift Ideas</v>
      </c>
      <c r="E1229" s="16" t="str">
        <f t="shared" si="135"/>
        <v>Boras</v>
      </c>
      <c r="F1229" s="16" t="str">
        <f t="shared" si="136"/>
        <v>Sweden</v>
      </c>
      <c r="G1229" s="16" t="str">
        <f t="shared" si="137"/>
        <v>Planes</v>
      </c>
      <c r="H1229" s="16" t="str">
        <f t="shared" si="138"/>
        <v>Cancelled</v>
      </c>
      <c r="I1229" s="18">
        <f t="shared" si="139"/>
        <v>1467.48</v>
      </c>
    </row>
    <row r="1230" spans="2:9" x14ac:dyDescent="0.25">
      <c r="B1230" s="16">
        <v>10178</v>
      </c>
      <c r="C1230" s="17">
        <f t="shared" si="133"/>
        <v>37936</v>
      </c>
      <c r="D1230" s="16" t="str">
        <f t="shared" si="134"/>
        <v>Alpha Cognac</v>
      </c>
      <c r="E1230" s="16" t="str">
        <f t="shared" si="135"/>
        <v>Toulouse</v>
      </c>
      <c r="F1230" s="16" t="str">
        <f t="shared" si="136"/>
        <v>France</v>
      </c>
      <c r="G1230" s="16" t="str">
        <f t="shared" si="137"/>
        <v>Vintage Cars</v>
      </c>
      <c r="H1230" s="16" t="str">
        <f t="shared" si="138"/>
        <v>Shipped</v>
      </c>
      <c r="I1230" s="18">
        <f t="shared" si="139"/>
        <v>1514.52</v>
      </c>
    </row>
    <row r="1231" spans="2:9" x14ac:dyDescent="0.25">
      <c r="B1231" s="16">
        <v>10186</v>
      </c>
      <c r="C1231" s="17">
        <f t="shared" si="133"/>
        <v>37936</v>
      </c>
      <c r="D1231" s="16" t="str">
        <f t="shared" si="134"/>
        <v>Double Decker Gift Stores, Ltd</v>
      </c>
      <c r="E1231" s="16" t="str">
        <f t="shared" si="135"/>
        <v>London</v>
      </c>
      <c r="F1231" s="16" t="str">
        <f t="shared" si="136"/>
        <v>UK</v>
      </c>
      <c r="G1231" s="16" t="str">
        <f t="shared" si="137"/>
        <v>Vintage Cars</v>
      </c>
      <c r="H1231" s="16" t="str">
        <f t="shared" si="138"/>
        <v>Shipped</v>
      </c>
      <c r="I1231" s="18">
        <f t="shared" si="139"/>
        <v>1449.8400000000001</v>
      </c>
    </row>
    <row r="1232" spans="2:9" x14ac:dyDescent="0.25">
      <c r="B1232" s="16">
        <v>10197</v>
      </c>
      <c r="C1232" s="17">
        <f t="shared" si="133"/>
        <v>37936</v>
      </c>
      <c r="D1232" s="16" t="str">
        <f t="shared" si="134"/>
        <v>Enaco Distributors</v>
      </c>
      <c r="E1232" s="16" t="str">
        <f t="shared" si="135"/>
        <v>Barcelona</v>
      </c>
      <c r="F1232" s="16" t="str">
        <f t="shared" si="136"/>
        <v>Spain</v>
      </c>
      <c r="G1232" s="16" t="str">
        <f t="shared" si="137"/>
        <v>Planes</v>
      </c>
      <c r="H1232" s="16" t="str">
        <f t="shared" si="138"/>
        <v>Shipped</v>
      </c>
      <c r="I1232" s="18">
        <f t="shared" si="139"/>
        <v>1209.5899999999999</v>
      </c>
    </row>
    <row r="1233" spans="2:9" x14ac:dyDescent="0.25">
      <c r="B1233" s="16">
        <v>10209</v>
      </c>
      <c r="C1233" s="17">
        <f t="shared" si="133"/>
        <v>37993</v>
      </c>
      <c r="D1233" s="16" t="str">
        <f t="shared" si="134"/>
        <v>Men 'R' US Retailers, Ltd.</v>
      </c>
      <c r="E1233" s="16" t="str">
        <f t="shared" si="135"/>
        <v>Los Angeles</v>
      </c>
      <c r="F1233" s="16" t="str">
        <f t="shared" si="136"/>
        <v>USA</v>
      </c>
      <c r="G1233" s="16" t="str">
        <f t="shared" si="137"/>
        <v>Vintage Cars</v>
      </c>
      <c r="H1233" s="16" t="str">
        <f t="shared" si="138"/>
        <v>Shipped</v>
      </c>
      <c r="I1233" s="18">
        <f t="shared" si="139"/>
        <v>1974.0600000000002</v>
      </c>
    </row>
    <row r="1234" spans="2:9" x14ac:dyDescent="0.25">
      <c r="B1234" s="16">
        <v>10222</v>
      </c>
      <c r="C1234" s="17">
        <f t="shared" si="133"/>
        <v>38019</v>
      </c>
      <c r="D1234" s="16" t="str">
        <f t="shared" si="134"/>
        <v>Collectable Mini Designs Co.</v>
      </c>
      <c r="E1234" s="16" t="str">
        <f t="shared" si="135"/>
        <v>San Diego</v>
      </c>
      <c r="F1234" s="16" t="str">
        <f t="shared" si="136"/>
        <v>USA</v>
      </c>
      <c r="G1234" s="16" t="str">
        <f t="shared" si="137"/>
        <v>Planes</v>
      </c>
      <c r="H1234" s="16" t="str">
        <f t="shared" si="138"/>
        <v>Shipped</v>
      </c>
      <c r="I1234" s="18">
        <f t="shared" si="139"/>
        <v>1416.3899999999999</v>
      </c>
    </row>
    <row r="1235" spans="2:9" x14ac:dyDescent="0.25">
      <c r="B1235" s="16">
        <v>10249</v>
      </c>
      <c r="C1235" s="17">
        <f t="shared" si="133"/>
        <v>38112</v>
      </c>
      <c r="D1235" s="16" t="str">
        <f t="shared" si="134"/>
        <v>Cambridge Collectables Co.</v>
      </c>
      <c r="E1235" s="16" t="str">
        <f t="shared" si="135"/>
        <v>Cambridge</v>
      </c>
      <c r="F1235" s="16" t="str">
        <f t="shared" si="136"/>
        <v>USA</v>
      </c>
      <c r="G1235" s="16" t="str">
        <f t="shared" si="137"/>
        <v>Planes</v>
      </c>
      <c r="H1235" s="16" t="str">
        <f t="shared" si="138"/>
        <v>Shipped</v>
      </c>
      <c r="I1235" s="18">
        <f t="shared" si="139"/>
        <v>1356.3999999999999</v>
      </c>
    </row>
    <row r="1236" spans="2:9" x14ac:dyDescent="0.25">
      <c r="B1236" s="16">
        <v>10262</v>
      </c>
      <c r="C1236" s="17">
        <f t="shared" si="133"/>
        <v>38144</v>
      </c>
      <c r="D1236" s="16" t="str">
        <f t="shared" si="134"/>
        <v>Euro Shopping Channel</v>
      </c>
      <c r="E1236" s="16" t="str">
        <f t="shared" si="135"/>
        <v>Madrid</v>
      </c>
      <c r="F1236" s="16" t="str">
        <f t="shared" si="136"/>
        <v>Spain</v>
      </c>
      <c r="G1236" s="16" t="str">
        <f t="shared" si="137"/>
        <v>Planes</v>
      </c>
      <c r="H1236" s="16" t="str">
        <f t="shared" si="138"/>
        <v>Cancelled</v>
      </c>
      <c r="I1236" s="18">
        <f t="shared" si="139"/>
        <v>1199.31</v>
      </c>
    </row>
    <row r="1237" spans="2:9" x14ac:dyDescent="0.25">
      <c r="B1237" s="16">
        <v>10273</v>
      </c>
      <c r="C1237" s="17">
        <f t="shared" si="133"/>
        <v>38175</v>
      </c>
      <c r="D1237" s="16" t="str">
        <f t="shared" si="134"/>
        <v>Petit Auto</v>
      </c>
      <c r="E1237" s="16" t="str">
        <f t="shared" si="135"/>
        <v>Bruxelles</v>
      </c>
      <c r="F1237" s="16" t="str">
        <f t="shared" si="136"/>
        <v>Belgium</v>
      </c>
      <c r="G1237" s="16" t="str">
        <f t="shared" si="137"/>
        <v>Ships</v>
      </c>
      <c r="H1237" s="16" t="str">
        <f t="shared" si="138"/>
        <v>Shipped</v>
      </c>
      <c r="I1237" s="18">
        <f t="shared" si="139"/>
        <v>1372.14</v>
      </c>
    </row>
    <row r="1238" spans="2:9" x14ac:dyDescent="0.25">
      <c r="B1238" s="16">
        <v>10283</v>
      </c>
      <c r="C1238" s="17">
        <f t="shared" si="133"/>
        <v>38207</v>
      </c>
      <c r="D1238" s="16" t="str">
        <f t="shared" si="134"/>
        <v>Royal Canadian Collectables, Ltd.</v>
      </c>
      <c r="E1238" s="16" t="str">
        <f t="shared" si="135"/>
        <v>Tsawassen</v>
      </c>
      <c r="F1238" s="16" t="str">
        <f t="shared" si="136"/>
        <v>Canada</v>
      </c>
      <c r="G1238" s="16" t="str">
        <f t="shared" si="137"/>
        <v>Ships</v>
      </c>
      <c r="H1238" s="16" t="str">
        <f t="shared" si="138"/>
        <v>Shipped</v>
      </c>
      <c r="I1238" s="18">
        <f t="shared" si="139"/>
        <v>1693.56</v>
      </c>
    </row>
    <row r="1239" spans="2:9" x14ac:dyDescent="0.25">
      <c r="B1239" s="16">
        <v>10296</v>
      </c>
      <c r="C1239" s="17">
        <f t="shared" si="133"/>
        <v>38239</v>
      </c>
      <c r="D1239" s="16" t="str">
        <f t="shared" si="134"/>
        <v>Bavarian Collectables Imports, Co.</v>
      </c>
      <c r="E1239" s="16" t="str">
        <f t="shared" si="135"/>
        <v>Munich</v>
      </c>
      <c r="F1239" s="16" t="str">
        <f t="shared" si="136"/>
        <v>Germany</v>
      </c>
      <c r="G1239" s="16" t="str">
        <f t="shared" si="137"/>
        <v>Planes</v>
      </c>
      <c r="H1239" s="16" t="str">
        <f t="shared" si="138"/>
        <v>Shipped</v>
      </c>
      <c r="I1239" s="18">
        <f t="shared" si="139"/>
        <v>948.99</v>
      </c>
    </row>
    <row r="1240" spans="2:9" x14ac:dyDescent="0.25">
      <c r="B1240" s="16">
        <v>10307</v>
      </c>
      <c r="C1240" s="17">
        <f t="shared" si="133"/>
        <v>38270</v>
      </c>
      <c r="D1240" s="16" t="str">
        <f t="shared" si="134"/>
        <v>Classic Gift Ideas, Inc</v>
      </c>
      <c r="E1240" s="16" t="str">
        <f t="shared" si="135"/>
        <v>Philadelphia</v>
      </c>
      <c r="F1240" s="16" t="str">
        <f t="shared" si="136"/>
        <v>USA</v>
      </c>
      <c r="G1240" s="16" t="str">
        <f t="shared" si="137"/>
        <v>Vintage Cars</v>
      </c>
      <c r="H1240" s="16" t="str">
        <f t="shared" si="138"/>
        <v>Shipped</v>
      </c>
      <c r="I1240" s="18">
        <f t="shared" si="139"/>
        <v>1576.74</v>
      </c>
    </row>
    <row r="1241" spans="2:9" x14ac:dyDescent="0.25">
      <c r="B1241" s="16">
        <v>10316</v>
      </c>
      <c r="C1241" s="17">
        <f t="shared" si="133"/>
        <v>38302</v>
      </c>
      <c r="D1241" s="16" t="str">
        <f t="shared" si="134"/>
        <v>giftsbymail.co.uk</v>
      </c>
      <c r="E1241" s="16" t="str">
        <f t="shared" si="135"/>
        <v>Cowes</v>
      </c>
      <c r="F1241" s="16" t="str">
        <f t="shared" si="136"/>
        <v>UK</v>
      </c>
      <c r="G1241" s="16" t="str">
        <f t="shared" si="137"/>
        <v>Vintage Cars</v>
      </c>
      <c r="H1241" s="16" t="str">
        <f t="shared" si="138"/>
        <v>Shipped</v>
      </c>
      <c r="I1241" s="18">
        <f t="shared" si="139"/>
        <v>1419.84</v>
      </c>
    </row>
    <row r="1242" spans="2:9" x14ac:dyDescent="0.25">
      <c r="B1242" s="16">
        <v>10328</v>
      </c>
      <c r="C1242" s="17">
        <f t="shared" si="133"/>
        <v>38302</v>
      </c>
      <c r="D1242" s="16" t="str">
        <f t="shared" si="134"/>
        <v>Rovelli Gifts</v>
      </c>
      <c r="E1242" s="16" t="str">
        <f t="shared" si="135"/>
        <v>Bergamo</v>
      </c>
      <c r="F1242" s="16" t="str">
        <f t="shared" si="136"/>
        <v>Italy</v>
      </c>
      <c r="G1242" s="16" t="str">
        <f t="shared" si="137"/>
        <v>Vintage Cars</v>
      </c>
      <c r="H1242" s="16" t="str">
        <f t="shared" si="138"/>
        <v>Shipped</v>
      </c>
      <c r="I1242" s="18">
        <f t="shared" si="139"/>
        <v>1459.6000000000001</v>
      </c>
    </row>
    <row r="1243" spans="2:9" x14ac:dyDescent="0.25">
      <c r="B1243" s="16">
        <v>10338</v>
      </c>
      <c r="C1243" s="17">
        <f t="shared" si="133"/>
        <v>38302</v>
      </c>
      <c r="D1243" s="16" t="str">
        <f t="shared" si="134"/>
        <v>Royale Belge</v>
      </c>
      <c r="E1243" s="16" t="str">
        <f t="shared" si="135"/>
        <v>Charleroi</v>
      </c>
      <c r="F1243" s="16" t="str">
        <f t="shared" si="136"/>
        <v>Belgium</v>
      </c>
      <c r="G1243" s="16" t="str">
        <f t="shared" si="137"/>
        <v>Ships</v>
      </c>
      <c r="H1243" s="16" t="str">
        <f t="shared" si="138"/>
        <v>Shipped</v>
      </c>
      <c r="I1243" s="18">
        <f t="shared" si="139"/>
        <v>2312.2399999999998</v>
      </c>
    </row>
    <row r="1244" spans="2:9" x14ac:dyDescent="0.25">
      <c r="B1244" s="16">
        <v>10351</v>
      </c>
      <c r="C1244" s="17">
        <f t="shared" si="133"/>
        <v>38333</v>
      </c>
      <c r="D1244" s="16" t="str">
        <f t="shared" si="134"/>
        <v>Stylish Desk Decors, Co.</v>
      </c>
      <c r="E1244" s="16" t="str">
        <f t="shared" si="135"/>
        <v>London</v>
      </c>
      <c r="F1244" s="16" t="str">
        <f t="shared" si="136"/>
        <v>UK</v>
      </c>
      <c r="G1244" s="16" t="str">
        <f t="shared" si="137"/>
        <v>Planes</v>
      </c>
      <c r="H1244" s="16" t="str">
        <f t="shared" si="138"/>
        <v>Shipped</v>
      </c>
      <c r="I1244" s="18">
        <f t="shared" si="139"/>
        <v>1867.0000000000002</v>
      </c>
    </row>
    <row r="1245" spans="2:9" x14ac:dyDescent="0.25">
      <c r="B1245" s="16">
        <v>10373</v>
      </c>
      <c r="C1245" s="17">
        <f t="shared" si="133"/>
        <v>38353</v>
      </c>
      <c r="D1245" s="16" t="str">
        <f t="shared" si="134"/>
        <v>Oulu Toy Supplies, Inc.</v>
      </c>
      <c r="E1245" s="16" t="str">
        <f t="shared" si="135"/>
        <v>Oulu</v>
      </c>
      <c r="F1245" s="16" t="str">
        <f t="shared" si="136"/>
        <v>Finland</v>
      </c>
      <c r="G1245" s="16" t="str">
        <f t="shared" si="137"/>
        <v>Planes</v>
      </c>
      <c r="H1245" s="16" t="str">
        <f t="shared" si="138"/>
        <v>Shipped</v>
      </c>
      <c r="I1245" s="18">
        <f t="shared" si="139"/>
        <v>1611.3999999999999</v>
      </c>
    </row>
    <row r="1246" spans="2:9" x14ac:dyDescent="0.25">
      <c r="B1246" s="16">
        <v>10386</v>
      </c>
      <c r="C1246" s="17">
        <f t="shared" si="133"/>
        <v>38414</v>
      </c>
      <c r="D1246" s="16" t="str">
        <f t="shared" si="134"/>
        <v>Euro Shopping Channel</v>
      </c>
      <c r="E1246" s="16" t="str">
        <f t="shared" si="135"/>
        <v>Madrid</v>
      </c>
      <c r="F1246" s="16" t="str">
        <f t="shared" si="136"/>
        <v>Spain</v>
      </c>
      <c r="G1246" s="16" t="str">
        <f t="shared" si="137"/>
        <v>Vintage Cars</v>
      </c>
      <c r="H1246" s="16" t="str">
        <f t="shared" si="138"/>
        <v>Resolved</v>
      </c>
      <c r="I1246" s="18">
        <f t="shared" si="139"/>
        <v>1266.0999999999999</v>
      </c>
    </row>
    <row r="1247" spans="2:9" x14ac:dyDescent="0.25">
      <c r="B1247" s="16">
        <v>10398</v>
      </c>
      <c r="C1247" s="17">
        <f t="shared" si="133"/>
        <v>38414</v>
      </c>
      <c r="D1247" s="16" t="str">
        <f t="shared" si="134"/>
        <v>Reims Collectables</v>
      </c>
      <c r="E1247" s="16" t="str">
        <f t="shared" si="135"/>
        <v>Reims</v>
      </c>
      <c r="F1247" s="16" t="str">
        <f t="shared" si="136"/>
        <v>France</v>
      </c>
      <c r="G1247" s="16" t="str">
        <f t="shared" si="137"/>
        <v>Planes</v>
      </c>
      <c r="H1247" s="16" t="str">
        <f t="shared" si="138"/>
        <v>Shipped</v>
      </c>
      <c r="I1247" s="18">
        <f t="shared" si="139"/>
        <v>1367.48</v>
      </c>
    </row>
    <row r="1248" spans="2:9" x14ac:dyDescent="0.25">
      <c r="B1248" s="16">
        <v>10400</v>
      </c>
      <c r="C1248" s="17">
        <f t="shared" si="133"/>
        <v>38446</v>
      </c>
      <c r="D1248" s="16" t="str">
        <f t="shared" si="134"/>
        <v>The Sharp Gifts Warehouse</v>
      </c>
      <c r="E1248" s="16" t="str">
        <f t="shared" si="135"/>
        <v>San Jose</v>
      </c>
      <c r="F1248" s="16" t="str">
        <f t="shared" si="136"/>
        <v>USA</v>
      </c>
      <c r="G1248" s="16" t="str">
        <f t="shared" si="137"/>
        <v>Planes</v>
      </c>
      <c r="H1248" s="16" t="str">
        <f t="shared" si="138"/>
        <v>Shipped</v>
      </c>
      <c r="I1248" s="18">
        <f t="shared" si="139"/>
        <v>1122.3999999999999</v>
      </c>
    </row>
    <row r="1249" spans="2:9" x14ac:dyDescent="0.25">
      <c r="B1249" s="16">
        <v>10415</v>
      </c>
      <c r="C1249" s="17">
        <f t="shared" si="133"/>
        <v>38477</v>
      </c>
      <c r="D1249" s="16" t="str">
        <f t="shared" si="134"/>
        <v>Australian Collectables, Ltd</v>
      </c>
      <c r="E1249" s="16" t="str">
        <f t="shared" si="135"/>
        <v>Glen Waverly</v>
      </c>
      <c r="F1249" s="16" t="str">
        <f t="shared" si="136"/>
        <v>Australia</v>
      </c>
      <c r="G1249" s="16" t="str">
        <f t="shared" si="137"/>
        <v>Vintage Cars</v>
      </c>
      <c r="H1249" s="16" t="str">
        <f t="shared" si="138"/>
        <v>Disputed</v>
      </c>
      <c r="I1249" s="18">
        <f t="shared" si="139"/>
        <v>1254.6000000000001</v>
      </c>
    </row>
    <row r="1250" spans="2:9" x14ac:dyDescent="0.25">
      <c r="B1250" s="16">
        <v>10104</v>
      </c>
      <c r="C1250" s="17">
        <f t="shared" si="133"/>
        <v>37622</v>
      </c>
      <c r="D1250" s="16" t="str">
        <f t="shared" si="134"/>
        <v>Euro Shopping Channel</v>
      </c>
      <c r="E1250" s="16" t="str">
        <f t="shared" si="135"/>
        <v>Madrid</v>
      </c>
      <c r="F1250" s="16" t="str">
        <f t="shared" si="136"/>
        <v>Spain</v>
      </c>
      <c r="G1250" s="16" t="str">
        <f t="shared" si="137"/>
        <v>Trucks and Buses</v>
      </c>
      <c r="H1250" s="16" t="str">
        <f t="shared" si="138"/>
        <v>Shipped</v>
      </c>
      <c r="I1250" s="18">
        <f t="shared" si="139"/>
        <v>1666.6999999999998</v>
      </c>
    </row>
    <row r="1251" spans="2:9" x14ac:dyDescent="0.25">
      <c r="B1251" s="16">
        <v>10117</v>
      </c>
      <c r="C1251" s="17">
        <f t="shared" si="133"/>
        <v>37712</v>
      </c>
      <c r="D1251" s="16" t="str">
        <f t="shared" si="134"/>
        <v>Dragon Souveniers, Ltd.</v>
      </c>
      <c r="E1251" s="16" t="str">
        <f t="shared" si="135"/>
        <v>Singapore</v>
      </c>
      <c r="F1251" s="16" t="str">
        <f t="shared" si="136"/>
        <v>Singapore</v>
      </c>
      <c r="G1251" s="16" t="str">
        <f t="shared" si="137"/>
        <v>Ships</v>
      </c>
      <c r="H1251" s="16" t="str">
        <f t="shared" si="138"/>
        <v>Shipped</v>
      </c>
      <c r="I1251" s="18">
        <f t="shared" si="139"/>
        <v>3753.9</v>
      </c>
    </row>
    <row r="1252" spans="2:9" x14ac:dyDescent="0.25">
      <c r="B1252" s="16">
        <v>10127</v>
      </c>
      <c r="C1252" s="17">
        <f t="shared" si="133"/>
        <v>37773</v>
      </c>
      <c r="D1252" s="16" t="str">
        <f t="shared" si="134"/>
        <v>Muscle Machine Inc</v>
      </c>
      <c r="E1252" s="16" t="str">
        <f t="shared" si="135"/>
        <v>NYC</v>
      </c>
      <c r="F1252" s="16" t="str">
        <f t="shared" si="136"/>
        <v>USA</v>
      </c>
      <c r="G1252" s="16" t="str">
        <f t="shared" si="137"/>
        <v>Classic Cars</v>
      </c>
      <c r="H1252" s="16" t="str">
        <f t="shared" si="138"/>
        <v>Shipped</v>
      </c>
      <c r="I1252" s="18">
        <f t="shared" si="139"/>
        <v>1213.8</v>
      </c>
    </row>
    <row r="1253" spans="2:9" x14ac:dyDescent="0.25">
      <c r="B1253" s="16">
        <v>10142</v>
      </c>
      <c r="C1253" s="17">
        <f t="shared" si="133"/>
        <v>37841</v>
      </c>
      <c r="D1253" s="16" t="str">
        <f t="shared" si="134"/>
        <v>Mini Gifts Distributors Ltd.</v>
      </c>
      <c r="E1253" s="16" t="str">
        <f t="shared" si="135"/>
        <v>San Rafael</v>
      </c>
      <c r="F1253" s="16" t="str">
        <f t="shared" si="136"/>
        <v>USA</v>
      </c>
      <c r="G1253" s="16" t="str">
        <f t="shared" si="137"/>
        <v>Vintage Cars</v>
      </c>
      <c r="H1253" s="16" t="str">
        <f t="shared" si="138"/>
        <v>Shipped</v>
      </c>
      <c r="I1253" s="18">
        <f t="shared" si="139"/>
        <v>1685.28</v>
      </c>
    </row>
    <row r="1254" spans="2:9" x14ac:dyDescent="0.25">
      <c r="B1254" s="16">
        <v>10152</v>
      </c>
      <c r="C1254" s="17">
        <f t="shared" si="133"/>
        <v>37873</v>
      </c>
      <c r="D1254" s="16" t="str">
        <f t="shared" si="134"/>
        <v>Australian Gift Network, Co</v>
      </c>
      <c r="E1254" s="16" t="str">
        <f t="shared" si="135"/>
        <v>South Brisbane</v>
      </c>
      <c r="F1254" s="16" t="str">
        <f t="shared" si="136"/>
        <v>Australia</v>
      </c>
      <c r="G1254" s="16" t="str">
        <f t="shared" si="137"/>
        <v>Classic Cars</v>
      </c>
      <c r="H1254" s="16" t="str">
        <f t="shared" si="138"/>
        <v>Shipped</v>
      </c>
      <c r="I1254" s="18">
        <f t="shared" si="139"/>
        <v>1632.75</v>
      </c>
    </row>
    <row r="1255" spans="2:9" x14ac:dyDescent="0.25">
      <c r="B1255" s="16">
        <v>10165</v>
      </c>
      <c r="C1255" s="17">
        <f t="shared" si="133"/>
        <v>37904</v>
      </c>
      <c r="D1255" s="16" t="str">
        <f t="shared" si="134"/>
        <v>Dragon Souveniers, Ltd.</v>
      </c>
      <c r="E1255" s="16" t="str">
        <f t="shared" si="135"/>
        <v>Singapore</v>
      </c>
      <c r="F1255" s="16" t="str">
        <f t="shared" si="136"/>
        <v>Singapore</v>
      </c>
      <c r="G1255" s="16" t="str">
        <f t="shared" si="137"/>
        <v>Classic Cars</v>
      </c>
      <c r="H1255" s="16" t="str">
        <f t="shared" si="138"/>
        <v>Shipped</v>
      </c>
      <c r="I1255" s="18">
        <f t="shared" si="139"/>
        <v>859.14</v>
      </c>
    </row>
    <row r="1256" spans="2:9" x14ac:dyDescent="0.25">
      <c r="B1256" s="16">
        <v>10176</v>
      </c>
      <c r="C1256" s="17">
        <f t="shared" si="133"/>
        <v>37936</v>
      </c>
      <c r="D1256" s="16" t="str">
        <f t="shared" si="134"/>
        <v>L'ordine Souveniers</v>
      </c>
      <c r="E1256" s="16" t="str">
        <f t="shared" si="135"/>
        <v>Reggio Emilia</v>
      </c>
      <c r="F1256" s="16" t="str">
        <f t="shared" si="136"/>
        <v>Italy</v>
      </c>
      <c r="G1256" s="16" t="str">
        <f t="shared" si="137"/>
        <v>Trains</v>
      </c>
      <c r="H1256" s="16" t="str">
        <f t="shared" si="138"/>
        <v>Shipped</v>
      </c>
      <c r="I1256" s="18">
        <f t="shared" si="139"/>
        <v>1408</v>
      </c>
    </row>
    <row r="1257" spans="2:9" x14ac:dyDescent="0.25">
      <c r="B1257" s="16">
        <v>10185</v>
      </c>
      <c r="C1257" s="17">
        <f t="shared" si="133"/>
        <v>37936</v>
      </c>
      <c r="D1257" s="16" t="str">
        <f t="shared" si="134"/>
        <v>Mini Creations Ltd.</v>
      </c>
      <c r="E1257" s="16" t="str">
        <f t="shared" si="135"/>
        <v>New Bedford</v>
      </c>
      <c r="F1257" s="16" t="str">
        <f t="shared" si="136"/>
        <v>USA</v>
      </c>
      <c r="G1257" s="16" t="str">
        <f t="shared" si="137"/>
        <v>Trains</v>
      </c>
      <c r="H1257" s="16" t="str">
        <f t="shared" si="138"/>
        <v>Shipped</v>
      </c>
      <c r="I1257" s="18">
        <f t="shared" si="139"/>
        <v>972.4</v>
      </c>
    </row>
    <row r="1258" spans="2:9" x14ac:dyDescent="0.25">
      <c r="B1258" s="16">
        <v>10196</v>
      </c>
      <c r="C1258" s="17">
        <f t="shared" si="133"/>
        <v>37936</v>
      </c>
      <c r="D1258" s="16" t="str">
        <f t="shared" si="134"/>
        <v>Super Scale Inc.</v>
      </c>
      <c r="E1258" s="16" t="str">
        <f t="shared" si="135"/>
        <v>New Haven</v>
      </c>
      <c r="F1258" s="16" t="str">
        <f t="shared" si="136"/>
        <v>USA</v>
      </c>
      <c r="G1258" s="16" t="str">
        <f t="shared" si="137"/>
        <v>Classic Cars</v>
      </c>
      <c r="H1258" s="16" t="str">
        <f t="shared" si="138"/>
        <v>Shipped</v>
      </c>
      <c r="I1258" s="18">
        <f t="shared" si="139"/>
        <v>2400</v>
      </c>
    </row>
    <row r="1259" spans="2:9" x14ac:dyDescent="0.25">
      <c r="B1259" s="16">
        <v>10207</v>
      </c>
      <c r="C1259" s="17">
        <f t="shared" si="133"/>
        <v>37957</v>
      </c>
      <c r="D1259" s="16" t="str">
        <f t="shared" si="134"/>
        <v>Diecast Collectables</v>
      </c>
      <c r="E1259" s="16" t="str">
        <f t="shared" si="135"/>
        <v>Boston</v>
      </c>
      <c r="F1259" s="16" t="str">
        <f t="shared" si="136"/>
        <v>USA</v>
      </c>
      <c r="G1259" s="16" t="str">
        <f t="shared" si="137"/>
        <v>Classic Cars</v>
      </c>
      <c r="H1259" s="16" t="str">
        <f t="shared" si="138"/>
        <v>Shipped</v>
      </c>
      <c r="I1259" s="18">
        <f t="shared" si="139"/>
        <v>1247.3999999999999</v>
      </c>
    </row>
    <row r="1260" spans="2:9" x14ac:dyDescent="0.25">
      <c r="B1260" s="16">
        <v>10220</v>
      </c>
      <c r="C1260" s="17">
        <f t="shared" si="133"/>
        <v>38019</v>
      </c>
      <c r="D1260" s="16" t="str">
        <f t="shared" si="134"/>
        <v>Clover Collections, Co.</v>
      </c>
      <c r="E1260" s="16" t="str">
        <f t="shared" si="135"/>
        <v>Dublin</v>
      </c>
      <c r="F1260" s="16" t="str">
        <f t="shared" si="136"/>
        <v>Ireland</v>
      </c>
      <c r="G1260" s="16" t="str">
        <f t="shared" si="137"/>
        <v>Trains</v>
      </c>
      <c r="H1260" s="16" t="str">
        <f t="shared" si="138"/>
        <v>Shipped</v>
      </c>
      <c r="I1260" s="18">
        <f t="shared" si="139"/>
        <v>1056.4000000000001</v>
      </c>
    </row>
    <row r="1261" spans="2:9" x14ac:dyDescent="0.25">
      <c r="B1261" s="16">
        <v>10230</v>
      </c>
      <c r="C1261" s="17">
        <f t="shared" si="133"/>
        <v>38049</v>
      </c>
      <c r="D1261" s="16" t="str">
        <f t="shared" si="134"/>
        <v>Blauer See Auto, Co.</v>
      </c>
      <c r="E1261" s="16" t="str">
        <f t="shared" si="135"/>
        <v>Frankfurt</v>
      </c>
      <c r="F1261" s="16" t="str">
        <f t="shared" si="136"/>
        <v>Germany</v>
      </c>
      <c r="G1261" s="16" t="str">
        <f t="shared" si="137"/>
        <v>Classic Cars</v>
      </c>
      <c r="H1261" s="16" t="str">
        <f t="shared" si="138"/>
        <v>Shipped</v>
      </c>
      <c r="I1261" s="18">
        <f t="shared" si="139"/>
        <v>1955.8799999999999</v>
      </c>
    </row>
    <row r="1262" spans="2:9" x14ac:dyDescent="0.25">
      <c r="B1262" s="16">
        <v>10247</v>
      </c>
      <c r="C1262" s="17">
        <f t="shared" si="133"/>
        <v>38112</v>
      </c>
      <c r="D1262" s="16" t="str">
        <f t="shared" si="134"/>
        <v>Suominen Souveniers</v>
      </c>
      <c r="E1262" s="16" t="str">
        <f t="shared" si="135"/>
        <v>Espoo</v>
      </c>
      <c r="F1262" s="16" t="str">
        <f t="shared" si="136"/>
        <v>Finland</v>
      </c>
      <c r="G1262" s="16" t="str">
        <f t="shared" si="137"/>
        <v>Trains</v>
      </c>
      <c r="H1262" s="16" t="str">
        <f t="shared" si="138"/>
        <v>Shipped</v>
      </c>
      <c r="I1262" s="18">
        <f t="shared" si="139"/>
        <v>1988.4</v>
      </c>
    </row>
    <row r="1263" spans="2:9" x14ac:dyDescent="0.25">
      <c r="B1263" s="16">
        <v>10272</v>
      </c>
      <c r="C1263" s="17">
        <f t="shared" si="133"/>
        <v>38175</v>
      </c>
      <c r="D1263" s="16" t="str">
        <f t="shared" si="134"/>
        <v>Diecast Classics Inc.</v>
      </c>
      <c r="E1263" s="16" t="str">
        <f t="shared" si="135"/>
        <v>Allentown</v>
      </c>
      <c r="F1263" s="16" t="str">
        <f t="shared" si="136"/>
        <v>USA</v>
      </c>
      <c r="G1263" s="16" t="str">
        <f t="shared" si="137"/>
        <v>Trains</v>
      </c>
      <c r="H1263" s="16" t="str">
        <f t="shared" si="138"/>
        <v>Shipped</v>
      </c>
      <c r="I1263" s="18">
        <f t="shared" si="139"/>
        <v>2443.2600000000002</v>
      </c>
    </row>
    <row r="1264" spans="2:9" x14ac:dyDescent="0.25">
      <c r="B1264" s="16">
        <v>10282</v>
      </c>
      <c r="C1264" s="17">
        <f t="shared" si="133"/>
        <v>38207</v>
      </c>
      <c r="D1264" s="16" t="str">
        <f t="shared" si="134"/>
        <v>Mini Gifts Distributors Ltd.</v>
      </c>
      <c r="E1264" s="16" t="str">
        <f t="shared" si="135"/>
        <v>San Rafael</v>
      </c>
      <c r="F1264" s="16" t="str">
        <f t="shared" si="136"/>
        <v>USA</v>
      </c>
      <c r="G1264" s="16" t="str">
        <f t="shared" si="137"/>
        <v>Classic Cars</v>
      </c>
      <c r="H1264" s="16" t="str">
        <f t="shared" si="138"/>
        <v>Shipped</v>
      </c>
      <c r="I1264" s="18">
        <f t="shared" si="139"/>
        <v>1357.78</v>
      </c>
    </row>
    <row r="1265" spans="2:9" x14ac:dyDescent="0.25">
      <c r="B1265" s="16">
        <v>10292</v>
      </c>
      <c r="C1265" s="17">
        <f t="shared" si="133"/>
        <v>38239</v>
      </c>
      <c r="D1265" s="16" t="str">
        <f t="shared" si="134"/>
        <v>Land of Toys Inc.</v>
      </c>
      <c r="E1265" s="16" t="str">
        <f t="shared" si="135"/>
        <v>NYC</v>
      </c>
      <c r="F1265" s="16" t="str">
        <f t="shared" si="136"/>
        <v>USA</v>
      </c>
      <c r="G1265" s="16" t="str">
        <f t="shared" si="137"/>
        <v>Classic Cars</v>
      </c>
      <c r="H1265" s="16" t="str">
        <f t="shared" si="138"/>
        <v>Shipped</v>
      </c>
      <c r="I1265" s="18">
        <f t="shared" si="139"/>
        <v>1172.3399999999999</v>
      </c>
    </row>
    <row r="1266" spans="2:9" x14ac:dyDescent="0.25">
      <c r="B1266" s="16">
        <v>10306</v>
      </c>
      <c r="C1266" s="17">
        <f t="shared" si="133"/>
        <v>38270</v>
      </c>
      <c r="D1266" s="16" t="str">
        <f t="shared" si="134"/>
        <v>AV Stores, Co.</v>
      </c>
      <c r="E1266" s="16" t="str">
        <f t="shared" si="135"/>
        <v>Manchester</v>
      </c>
      <c r="F1266" s="16" t="str">
        <f t="shared" si="136"/>
        <v>UK</v>
      </c>
      <c r="G1266" s="16" t="str">
        <f t="shared" si="137"/>
        <v>Classic Cars</v>
      </c>
      <c r="H1266" s="16" t="str">
        <f t="shared" si="138"/>
        <v>Shipped</v>
      </c>
      <c r="I1266" s="18">
        <f t="shared" si="139"/>
        <v>2000</v>
      </c>
    </row>
    <row r="1267" spans="2:9" x14ac:dyDescent="0.25">
      <c r="B1267" s="16">
        <v>10314</v>
      </c>
      <c r="C1267" s="17">
        <f t="shared" si="133"/>
        <v>38270</v>
      </c>
      <c r="D1267" s="16" t="str">
        <f t="shared" si="134"/>
        <v>Heintze Collectables</v>
      </c>
      <c r="E1267" s="16" t="str">
        <f t="shared" si="135"/>
        <v>Aaarhus</v>
      </c>
      <c r="F1267" s="16" t="str">
        <f t="shared" si="136"/>
        <v>Denmark</v>
      </c>
      <c r="G1267" s="16" t="str">
        <f t="shared" si="137"/>
        <v>Classic Cars</v>
      </c>
      <c r="H1267" s="16" t="str">
        <f t="shared" si="138"/>
        <v>Shipped</v>
      </c>
      <c r="I1267" s="18">
        <f t="shared" si="139"/>
        <v>1448.0700000000002</v>
      </c>
    </row>
    <row r="1268" spans="2:9" x14ac:dyDescent="0.25">
      <c r="B1268" s="16">
        <v>10324</v>
      </c>
      <c r="C1268" s="17">
        <f t="shared" si="133"/>
        <v>38302</v>
      </c>
      <c r="D1268" s="16" t="str">
        <f t="shared" si="134"/>
        <v>Vitachrome Inc.</v>
      </c>
      <c r="E1268" s="16" t="str">
        <f t="shared" si="135"/>
        <v>NYC</v>
      </c>
      <c r="F1268" s="16" t="str">
        <f t="shared" si="136"/>
        <v>USA</v>
      </c>
      <c r="G1268" s="16" t="str">
        <f t="shared" si="137"/>
        <v>Trucks and Buses</v>
      </c>
      <c r="H1268" s="16" t="str">
        <f t="shared" si="138"/>
        <v>Shipped</v>
      </c>
      <c r="I1268" s="18">
        <f t="shared" si="139"/>
        <v>1236.8399999999999</v>
      </c>
    </row>
    <row r="1269" spans="2:9" x14ac:dyDescent="0.25">
      <c r="B1269" s="16">
        <v>10337</v>
      </c>
      <c r="C1269" s="17">
        <f t="shared" si="133"/>
        <v>38302</v>
      </c>
      <c r="D1269" s="16" t="str">
        <f t="shared" si="134"/>
        <v>Classic Legends Inc.</v>
      </c>
      <c r="E1269" s="16" t="str">
        <f t="shared" si="135"/>
        <v>NYC</v>
      </c>
      <c r="F1269" s="16" t="str">
        <f t="shared" si="136"/>
        <v>USA</v>
      </c>
      <c r="G1269" s="16" t="str">
        <f t="shared" si="137"/>
        <v>Classic Cars</v>
      </c>
      <c r="H1269" s="16" t="str">
        <f t="shared" si="138"/>
        <v>Shipped</v>
      </c>
      <c r="I1269" s="18">
        <f t="shared" si="139"/>
        <v>1201.25</v>
      </c>
    </row>
    <row r="1270" spans="2:9" x14ac:dyDescent="0.25">
      <c r="B1270" s="16">
        <v>10349</v>
      </c>
      <c r="C1270" s="17">
        <f t="shared" si="133"/>
        <v>38333</v>
      </c>
      <c r="D1270" s="16" t="str">
        <f t="shared" si="134"/>
        <v>Muscle Machine Inc</v>
      </c>
      <c r="E1270" s="16" t="str">
        <f t="shared" si="135"/>
        <v>NYC</v>
      </c>
      <c r="F1270" s="16" t="str">
        <f t="shared" si="136"/>
        <v>USA</v>
      </c>
      <c r="G1270" s="16" t="str">
        <f t="shared" si="137"/>
        <v>Classic Cars</v>
      </c>
      <c r="H1270" s="16" t="str">
        <f t="shared" si="138"/>
        <v>Shipped</v>
      </c>
      <c r="I1270" s="18">
        <f t="shared" si="139"/>
        <v>1336.68</v>
      </c>
    </row>
    <row r="1271" spans="2:9" x14ac:dyDescent="0.25">
      <c r="B1271" s="16">
        <v>10358</v>
      </c>
      <c r="C1271" s="17">
        <f t="shared" si="133"/>
        <v>38333</v>
      </c>
      <c r="D1271" s="16" t="str">
        <f t="shared" si="134"/>
        <v>Euro Shopping Channel</v>
      </c>
      <c r="E1271" s="16" t="str">
        <f t="shared" si="135"/>
        <v>Madrid</v>
      </c>
      <c r="F1271" s="16" t="str">
        <f t="shared" si="136"/>
        <v>Spain</v>
      </c>
      <c r="G1271" s="16" t="str">
        <f t="shared" si="137"/>
        <v>Trucks and Buses</v>
      </c>
      <c r="H1271" s="16" t="str">
        <f t="shared" si="138"/>
        <v>Shipped</v>
      </c>
      <c r="I1271" s="18">
        <f t="shared" si="139"/>
        <v>728.40000000000009</v>
      </c>
    </row>
    <row r="1272" spans="2:9" x14ac:dyDescent="0.25">
      <c r="B1272" s="16">
        <v>10372</v>
      </c>
      <c r="C1272" s="17">
        <f t="shared" si="133"/>
        <v>38353</v>
      </c>
      <c r="D1272" s="16" t="str">
        <f t="shared" si="134"/>
        <v>Tokyo Collectables, Ltd</v>
      </c>
      <c r="E1272" s="16" t="str">
        <f t="shared" si="135"/>
        <v>Minato-ku</v>
      </c>
      <c r="F1272" s="16" t="str">
        <f t="shared" si="136"/>
        <v>Japan</v>
      </c>
      <c r="G1272" s="16" t="str">
        <f t="shared" si="137"/>
        <v>Trains</v>
      </c>
      <c r="H1272" s="16" t="str">
        <f t="shared" si="138"/>
        <v>Shipped</v>
      </c>
      <c r="I1272" s="18">
        <f t="shared" si="139"/>
        <v>1405.92</v>
      </c>
    </row>
    <row r="1273" spans="2:9" x14ac:dyDescent="0.25">
      <c r="B1273" s="16">
        <v>10383</v>
      </c>
      <c r="C1273" s="17">
        <f t="shared" si="133"/>
        <v>38385</v>
      </c>
      <c r="D1273" s="16" t="str">
        <f t="shared" si="134"/>
        <v>Euro Shopping Channel</v>
      </c>
      <c r="E1273" s="16" t="str">
        <f t="shared" si="135"/>
        <v>Madrid</v>
      </c>
      <c r="F1273" s="16" t="str">
        <f t="shared" si="136"/>
        <v>Spain</v>
      </c>
      <c r="G1273" s="16" t="str">
        <f t="shared" si="137"/>
        <v>Vintage Cars</v>
      </c>
      <c r="H1273" s="16" t="str">
        <f t="shared" si="138"/>
        <v>Shipped</v>
      </c>
      <c r="I1273" s="18">
        <f t="shared" si="139"/>
        <v>1476.48</v>
      </c>
    </row>
    <row r="1274" spans="2:9" x14ac:dyDescent="0.25">
      <c r="B1274" s="16">
        <v>10394</v>
      </c>
      <c r="C1274" s="17">
        <f t="shared" si="133"/>
        <v>38414</v>
      </c>
      <c r="D1274" s="16" t="str">
        <f t="shared" si="134"/>
        <v>Euro Shopping Channel</v>
      </c>
      <c r="E1274" s="16" t="str">
        <f t="shared" si="135"/>
        <v>Madrid</v>
      </c>
      <c r="F1274" s="16" t="str">
        <f t="shared" si="136"/>
        <v>Spain</v>
      </c>
      <c r="G1274" s="16" t="str">
        <f t="shared" si="137"/>
        <v>Classic Cars</v>
      </c>
      <c r="H1274" s="16" t="str">
        <f t="shared" si="138"/>
        <v>Shipped</v>
      </c>
      <c r="I1274" s="18">
        <f t="shared" si="139"/>
        <v>1558.99</v>
      </c>
    </row>
    <row r="1275" spans="2:9" x14ac:dyDescent="0.25">
      <c r="B1275" s="16">
        <v>10413</v>
      </c>
      <c r="C1275" s="17">
        <f t="shared" si="133"/>
        <v>38477</v>
      </c>
      <c r="D1275" s="16" t="str">
        <f t="shared" si="134"/>
        <v>Gift Depot Inc.</v>
      </c>
      <c r="E1275" s="16" t="str">
        <f t="shared" si="135"/>
        <v>Bridgewater</v>
      </c>
      <c r="F1275" s="16" t="str">
        <f t="shared" si="136"/>
        <v>USA</v>
      </c>
      <c r="G1275" s="16" t="str">
        <f t="shared" si="137"/>
        <v>Trains</v>
      </c>
      <c r="H1275" s="16" t="str">
        <f t="shared" si="138"/>
        <v>Shipped</v>
      </c>
      <c r="I1275" s="18">
        <f t="shared" si="139"/>
        <v>1193.04</v>
      </c>
    </row>
    <row r="1276" spans="2:9" x14ac:dyDescent="0.25">
      <c r="B1276" s="16">
        <v>10100</v>
      </c>
      <c r="C1276" s="17">
        <f t="shared" si="133"/>
        <v>37622</v>
      </c>
      <c r="D1276" s="16" t="str">
        <f t="shared" si="134"/>
        <v>Online Diecast Creations Co.</v>
      </c>
      <c r="E1276" s="16" t="str">
        <f t="shared" si="135"/>
        <v>Nashua</v>
      </c>
      <c r="F1276" s="16" t="str">
        <f t="shared" si="136"/>
        <v>USA</v>
      </c>
      <c r="G1276" s="16" t="str">
        <f t="shared" si="137"/>
        <v>Vintage Cars</v>
      </c>
      <c r="H1276" s="16" t="str">
        <f t="shared" si="138"/>
        <v>Shipped</v>
      </c>
      <c r="I1276" s="18">
        <f t="shared" si="139"/>
        <v>1689.03</v>
      </c>
    </row>
    <row r="1277" spans="2:9" x14ac:dyDescent="0.25">
      <c r="B1277" s="16">
        <v>10110</v>
      </c>
      <c r="C1277" s="17">
        <f t="shared" si="133"/>
        <v>37681</v>
      </c>
      <c r="D1277" s="16" t="str">
        <f t="shared" si="134"/>
        <v>AV Stores, Co.</v>
      </c>
      <c r="E1277" s="16" t="str">
        <f t="shared" si="135"/>
        <v>Manchester</v>
      </c>
      <c r="F1277" s="16" t="str">
        <f t="shared" si="136"/>
        <v>UK</v>
      </c>
      <c r="G1277" s="16" t="str">
        <f t="shared" si="137"/>
        <v>Vintage Cars</v>
      </c>
      <c r="H1277" s="16" t="str">
        <f t="shared" si="138"/>
        <v>Shipped</v>
      </c>
      <c r="I1277" s="18">
        <f t="shared" si="139"/>
        <v>710.19999999999993</v>
      </c>
    </row>
    <row r="1278" spans="2:9" x14ac:dyDescent="0.25">
      <c r="B1278" s="16">
        <v>10124</v>
      </c>
      <c r="C1278" s="17">
        <f t="shared" si="133"/>
        <v>37742</v>
      </c>
      <c r="D1278" s="16" t="str">
        <f t="shared" si="134"/>
        <v>Signal Gift Stores</v>
      </c>
      <c r="E1278" s="16" t="str">
        <f t="shared" si="135"/>
        <v>Las Vegas</v>
      </c>
      <c r="F1278" s="16" t="str">
        <f t="shared" si="136"/>
        <v>USA</v>
      </c>
      <c r="G1278" s="16" t="str">
        <f t="shared" si="137"/>
        <v>Vintage Cars</v>
      </c>
      <c r="H1278" s="16" t="str">
        <f t="shared" si="138"/>
        <v>Shipped</v>
      </c>
      <c r="I1278" s="18">
        <f t="shared" si="139"/>
        <v>995.5</v>
      </c>
    </row>
    <row r="1279" spans="2:9" x14ac:dyDescent="0.25">
      <c r="B1279" s="16">
        <v>10148</v>
      </c>
      <c r="C1279" s="17">
        <f t="shared" si="133"/>
        <v>37873</v>
      </c>
      <c r="D1279" s="16" t="str">
        <f t="shared" si="134"/>
        <v>Anna's Decorations, Ltd</v>
      </c>
      <c r="E1279" s="16" t="str">
        <f t="shared" si="135"/>
        <v>North Sydney</v>
      </c>
      <c r="F1279" s="16" t="str">
        <f t="shared" si="136"/>
        <v>Australia</v>
      </c>
      <c r="G1279" s="16" t="str">
        <f t="shared" si="137"/>
        <v>Classic Cars</v>
      </c>
      <c r="H1279" s="16" t="str">
        <f t="shared" si="138"/>
        <v>Shipped</v>
      </c>
      <c r="I1279" s="18">
        <f t="shared" si="139"/>
        <v>1506.5</v>
      </c>
    </row>
    <row r="1280" spans="2:9" x14ac:dyDescent="0.25">
      <c r="B1280" s="16">
        <v>10162</v>
      </c>
      <c r="C1280" s="17">
        <f t="shared" si="133"/>
        <v>37904</v>
      </c>
      <c r="D1280" s="16" t="str">
        <f t="shared" si="134"/>
        <v>Corporate Gift Ideas Co.</v>
      </c>
      <c r="E1280" s="16" t="str">
        <f t="shared" si="135"/>
        <v>San Francisco</v>
      </c>
      <c r="F1280" s="16" t="str">
        <f t="shared" si="136"/>
        <v>USA</v>
      </c>
      <c r="G1280" s="16" t="str">
        <f t="shared" si="137"/>
        <v>Vintage Cars</v>
      </c>
      <c r="H1280" s="16" t="str">
        <f t="shared" si="138"/>
        <v>Shipped</v>
      </c>
      <c r="I1280" s="18">
        <f t="shared" si="139"/>
        <v>1007.14</v>
      </c>
    </row>
    <row r="1281" spans="2:9" x14ac:dyDescent="0.25">
      <c r="B1281" s="16">
        <v>10173</v>
      </c>
      <c r="C1281" s="17">
        <f t="shared" si="133"/>
        <v>37936</v>
      </c>
      <c r="D1281" s="16" t="str">
        <f t="shared" si="134"/>
        <v>Rovelli Gifts</v>
      </c>
      <c r="E1281" s="16" t="str">
        <f t="shared" si="135"/>
        <v>Bergamo</v>
      </c>
      <c r="F1281" s="16" t="str">
        <f t="shared" si="136"/>
        <v>Italy</v>
      </c>
      <c r="G1281" s="16" t="str">
        <f t="shared" si="137"/>
        <v>Vintage Cars</v>
      </c>
      <c r="H1281" s="16" t="str">
        <f t="shared" si="138"/>
        <v>Shipped</v>
      </c>
      <c r="I1281" s="18">
        <f t="shared" si="139"/>
        <v>977.43000000000006</v>
      </c>
    </row>
    <row r="1282" spans="2:9" x14ac:dyDescent="0.25">
      <c r="B1282" s="16">
        <v>10182</v>
      </c>
      <c r="C1282" s="17">
        <f t="shared" si="133"/>
        <v>37936</v>
      </c>
      <c r="D1282" s="16" t="str">
        <f t="shared" si="134"/>
        <v>Mini Gifts Distributors Ltd.</v>
      </c>
      <c r="E1282" s="16" t="str">
        <f t="shared" si="135"/>
        <v>San Rafael</v>
      </c>
      <c r="F1282" s="16" t="str">
        <f t="shared" si="136"/>
        <v>USA</v>
      </c>
      <c r="G1282" s="16" t="str">
        <f t="shared" si="137"/>
        <v>Vintage Cars</v>
      </c>
      <c r="H1282" s="16" t="str">
        <f t="shared" si="138"/>
        <v>Shipped</v>
      </c>
      <c r="I1282" s="18">
        <f t="shared" si="139"/>
        <v>971.9799999999999</v>
      </c>
    </row>
    <row r="1283" spans="2:9" x14ac:dyDescent="0.25">
      <c r="B1283" s="16">
        <v>10193</v>
      </c>
      <c r="C1283" s="17">
        <f t="shared" si="133"/>
        <v>37936</v>
      </c>
      <c r="D1283" s="16" t="str">
        <f t="shared" si="134"/>
        <v>Australian Collectables, Ltd</v>
      </c>
      <c r="E1283" s="16" t="str">
        <f t="shared" si="135"/>
        <v>Glen Waverly</v>
      </c>
      <c r="F1283" s="16" t="str">
        <f t="shared" si="136"/>
        <v>Australia</v>
      </c>
      <c r="G1283" s="16" t="str">
        <f t="shared" si="137"/>
        <v>Vintage Cars</v>
      </c>
      <c r="H1283" s="16" t="str">
        <f t="shared" si="138"/>
        <v>Shipped</v>
      </c>
      <c r="I1283" s="18">
        <f t="shared" si="139"/>
        <v>759.46</v>
      </c>
    </row>
    <row r="1284" spans="2:9" x14ac:dyDescent="0.25">
      <c r="B1284" s="16">
        <v>10204</v>
      </c>
      <c r="C1284" s="17">
        <f t="shared" si="133"/>
        <v>37957</v>
      </c>
      <c r="D1284" s="16" t="str">
        <f t="shared" si="134"/>
        <v>Muscle Machine Inc</v>
      </c>
      <c r="E1284" s="16" t="str">
        <f t="shared" si="135"/>
        <v>NYC</v>
      </c>
      <c r="F1284" s="16" t="str">
        <f t="shared" si="136"/>
        <v>USA</v>
      </c>
      <c r="G1284" s="16" t="str">
        <f t="shared" si="137"/>
        <v>Classic Cars</v>
      </c>
      <c r="H1284" s="16" t="str">
        <f t="shared" si="138"/>
        <v>Shipped</v>
      </c>
      <c r="I1284" s="18">
        <f t="shared" si="139"/>
        <v>1249.4000000000001</v>
      </c>
    </row>
    <row r="1285" spans="2:9" x14ac:dyDescent="0.25">
      <c r="B1285" s="16">
        <v>10213</v>
      </c>
      <c r="C1285" s="17">
        <f t="shared" si="133"/>
        <v>37993</v>
      </c>
      <c r="D1285" s="16" t="str">
        <f t="shared" si="134"/>
        <v>Double Decker Gift Stores, Ltd</v>
      </c>
      <c r="E1285" s="16" t="str">
        <f t="shared" si="135"/>
        <v>London</v>
      </c>
      <c r="F1285" s="16" t="str">
        <f t="shared" si="136"/>
        <v>UK</v>
      </c>
      <c r="G1285" s="16" t="str">
        <f t="shared" si="137"/>
        <v>Classic Cars</v>
      </c>
      <c r="H1285" s="16" t="str">
        <f t="shared" si="138"/>
        <v>Shipped</v>
      </c>
      <c r="I1285" s="18">
        <f t="shared" si="139"/>
        <v>2084.75</v>
      </c>
    </row>
    <row r="1286" spans="2:9" x14ac:dyDescent="0.25">
      <c r="B1286" s="16">
        <v>10227</v>
      </c>
      <c r="C1286" s="17">
        <f t="shared" si="133"/>
        <v>38049</v>
      </c>
      <c r="D1286" s="16" t="str">
        <f t="shared" si="134"/>
        <v>Saveley &amp; Henriot, Co.</v>
      </c>
      <c r="E1286" s="16" t="str">
        <f t="shared" si="135"/>
        <v>Lyon</v>
      </c>
      <c r="F1286" s="16" t="str">
        <f t="shared" si="136"/>
        <v>France</v>
      </c>
      <c r="G1286" s="16" t="str">
        <f t="shared" si="137"/>
        <v>Vintage Cars</v>
      </c>
      <c r="H1286" s="16" t="str">
        <f t="shared" si="138"/>
        <v>Shipped</v>
      </c>
      <c r="I1286" s="18">
        <f t="shared" si="139"/>
        <v>1161.1200000000001</v>
      </c>
    </row>
    <row r="1287" spans="2:9" x14ac:dyDescent="0.25">
      <c r="B1287" s="16">
        <v>10241</v>
      </c>
      <c r="C1287" s="17">
        <f t="shared" si="133"/>
        <v>38081</v>
      </c>
      <c r="D1287" s="16" t="str">
        <f t="shared" si="134"/>
        <v>Mini Caravy</v>
      </c>
      <c r="E1287" s="16" t="str">
        <f t="shared" si="135"/>
        <v>Strasbourg</v>
      </c>
      <c r="F1287" s="16" t="str">
        <f t="shared" si="136"/>
        <v>France</v>
      </c>
      <c r="G1287" s="16" t="str">
        <f t="shared" si="137"/>
        <v>Classic Cars</v>
      </c>
      <c r="H1287" s="16" t="str">
        <f t="shared" si="138"/>
        <v>Shipped</v>
      </c>
      <c r="I1287" s="18">
        <f t="shared" si="139"/>
        <v>845.25</v>
      </c>
    </row>
    <row r="1288" spans="2:9" x14ac:dyDescent="0.25">
      <c r="B1288" s="16">
        <v>10280</v>
      </c>
      <c r="C1288" s="17">
        <f t="shared" si="133"/>
        <v>38207</v>
      </c>
      <c r="D1288" s="16" t="str">
        <f t="shared" si="134"/>
        <v>Amica Models &amp; Co.</v>
      </c>
      <c r="E1288" s="16" t="str">
        <f t="shared" si="135"/>
        <v>Torino</v>
      </c>
      <c r="F1288" s="16" t="str">
        <f t="shared" si="136"/>
        <v>Italy</v>
      </c>
      <c r="G1288" s="16" t="str">
        <f t="shared" si="137"/>
        <v>Vintage Cars</v>
      </c>
      <c r="H1288" s="16" t="str">
        <f t="shared" si="138"/>
        <v>Shipped</v>
      </c>
      <c r="I1288" s="18">
        <f t="shared" si="139"/>
        <v>577.6</v>
      </c>
    </row>
    <row r="1289" spans="2:9" x14ac:dyDescent="0.25">
      <c r="B1289" s="16">
        <v>10288</v>
      </c>
      <c r="C1289" s="17">
        <f t="shared" ref="C1289:C1352" si="140">VLOOKUP(B1289,SaleData,6,0)</f>
        <v>38239</v>
      </c>
      <c r="D1289" s="16" t="str">
        <f t="shared" ref="D1289:D1352" si="141">VLOOKUP(B1289,SaleData,14,0)</f>
        <v>Handji Gifts&amp; Co</v>
      </c>
      <c r="E1289" s="16" t="str">
        <f t="shared" ref="E1289:E1352" si="142">VLOOKUP(B1289,SaleData,17,0)</f>
        <v>Singapore</v>
      </c>
      <c r="F1289" s="16" t="str">
        <f t="shared" ref="F1289:F1352" si="143">VLOOKUP(B1289,SaleData,19,0)</f>
        <v>Singapore</v>
      </c>
      <c r="G1289" s="16" t="str">
        <f t="shared" ref="G1289:G1352" si="144">VLOOKUP(B1289,SaleData,11,0)</f>
        <v>Vintage Cars</v>
      </c>
      <c r="H1289" s="16" t="str">
        <f t="shared" ref="H1289:H1352" si="145">VLOOKUP(B1289,SaleData,7,0)</f>
        <v>Shipped</v>
      </c>
      <c r="I1289" s="18">
        <f t="shared" ref="I1289:I1352" si="146">VLOOKUP(B1289,SaleData,5,0)</f>
        <v>1106.93</v>
      </c>
    </row>
    <row r="1290" spans="2:9" x14ac:dyDescent="0.25">
      <c r="B1290" s="16">
        <v>10302</v>
      </c>
      <c r="C1290" s="17">
        <f t="shared" si="140"/>
        <v>37904</v>
      </c>
      <c r="D1290" s="16" t="str">
        <f t="shared" si="141"/>
        <v>UK Collectables, Ltd.</v>
      </c>
      <c r="E1290" s="16" t="str">
        <f t="shared" si="142"/>
        <v>Liverpool</v>
      </c>
      <c r="F1290" s="16" t="str">
        <f t="shared" si="143"/>
        <v>UK</v>
      </c>
      <c r="G1290" s="16" t="str">
        <f t="shared" si="144"/>
        <v>Classic Cars</v>
      </c>
      <c r="H1290" s="16" t="str">
        <f t="shared" si="145"/>
        <v>Shipped</v>
      </c>
      <c r="I1290" s="18">
        <f t="shared" si="146"/>
        <v>1672.1000000000001</v>
      </c>
    </row>
    <row r="1291" spans="2:9" x14ac:dyDescent="0.25">
      <c r="B1291" s="16">
        <v>10311</v>
      </c>
      <c r="C1291" s="17">
        <f t="shared" si="140"/>
        <v>38270</v>
      </c>
      <c r="D1291" s="16" t="str">
        <f t="shared" si="141"/>
        <v>Euro Shopping Channel</v>
      </c>
      <c r="E1291" s="16" t="str">
        <f t="shared" si="142"/>
        <v>Madrid</v>
      </c>
      <c r="F1291" s="16" t="str">
        <f t="shared" si="143"/>
        <v>Spain</v>
      </c>
      <c r="G1291" s="16" t="str">
        <f t="shared" si="144"/>
        <v>Classic Cars</v>
      </c>
      <c r="H1291" s="16" t="str">
        <f t="shared" si="145"/>
        <v>Shipped</v>
      </c>
      <c r="I1291" s="18">
        <f t="shared" si="146"/>
        <v>1674.7499999999998</v>
      </c>
    </row>
    <row r="1292" spans="2:9" x14ac:dyDescent="0.25">
      <c r="B1292" s="16">
        <v>10332</v>
      </c>
      <c r="C1292" s="17">
        <f t="shared" si="140"/>
        <v>38302</v>
      </c>
      <c r="D1292" s="16" t="str">
        <f t="shared" si="141"/>
        <v>AV Stores, Co.</v>
      </c>
      <c r="E1292" s="16" t="str">
        <f t="shared" si="142"/>
        <v>Manchester</v>
      </c>
      <c r="F1292" s="16" t="str">
        <f t="shared" si="143"/>
        <v>UK</v>
      </c>
      <c r="G1292" s="16" t="str">
        <f t="shared" si="144"/>
        <v>Classic Cars</v>
      </c>
      <c r="H1292" s="16" t="str">
        <f t="shared" si="145"/>
        <v>Shipped</v>
      </c>
      <c r="I1292" s="18">
        <f t="shared" si="146"/>
        <v>1152.58</v>
      </c>
    </row>
    <row r="1293" spans="2:9" x14ac:dyDescent="0.25">
      <c r="B1293" s="16">
        <v>10344</v>
      </c>
      <c r="C1293" s="17">
        <f t="shared" si="140"/>
        <v>38302</v>
      </c>
      <c r="D1293" s="16" t="str">
        <f t="shared" si="141"/>
        <v>Marseille Mini Autos</v>
      </c>
      <c r="E1293" s="16" t="str">
        <f t="shared" si="142"/>
        <v>Marseille</v>
      </c>
      <c r="F1293" s="16" t="str">
        <f t="shared" si="143"/>
        <v>France</v>
      </c>
      <c r="G1293" s="16" t="str">
        <f t="shared" si="144"/>
        <v>Vintage Cars</v>
      </c>
      <c r="H1293" s="16" t="str">
        <f t="shared" si="145"/>
        <v>Shipped</v>
      </c>
      <c r="I1293" s="18">
        <f t="shared" si="146"/>
        <v>703.6</v>
      </c>
    </row>
    <row r="1294" spans="2:9" x14ac:dyDescent="0.25">
      <c r="B1294" s="16">
        <v>10367</v>
      </c>
      <c r="C1294" s="17">
        <f t="shared" si="140"/>
        <v>38353</v>
      </c>
      <c r="D1294" s="16" t="str">
        <f t="shared" si="141"/>
        <v>Toys4GrownUps.com</v>
      </c>
      <c r="E1294" s="16" t="str">
        <f t="shared" si="142"/>
        <v>Pasadena</v>
      </c>
      <c r="F1294" s="16" t="str">
        <f t="shared" si="143"/>
        <v>USA</v>
      </c>
      <c r="G1294" s="16" t="str">
        <f t="shared" si="144"/>
        <v>Vintage Cars</v>
      </c>
      <c r="H1294" s="16" t="str">
        <f t="shared" si="145"/>
        <v>Resolved</v>
      </c>
      <c r="I1294" s="18">
        <f t="shared" si="146"/>
        <v>834.67</v>
      </c>
    </row>
    <row r="1295" spans="2:9" x14ac:dyDescent="0.25">
      <c r="B1295" s="16">
        <v>10380</v>
      </c>
      <c r="C1295" s="17">
        <f t="shared" si="140"/>
        <v>38385</v>
      </c>
      <c r="D1295" s="16" t="str">
        <f t="shared" si="141"/>
        <v>Euro Shopping Channel</v>
      </c>
      <c r="E1295" s="16" t="str">
        <f t="shared" si="142"/>
        <v>Madrid</v>
      </c>
      <c r="F1295" s="16" t="str">
        <f t="shared" si="143"/>
        <v>Spain</v>
      </c>
      <c r="G1295" s="16" t="str">
        <f t="shared" si="144"/>
        <v>Vintage Cars</v>
      </c>
      <c r="H1295" s="16" t="str">
        <f t="shared" si="145"/>
        <v>Shipped</v>
      </c>
      <c r="I1295" s="18">
        <f t="shared" si="146"/>
        <v>990.78</v>
      </c>
    </row>
    <row r="1296" spans="2:9" x14ac:dyDescent="0.25">
      <c r="B1296" s="16">
        <v>10407</v>
      </c>
      <c r="C1296" s="17">
        <f t="shared" si="140"/>
        <v>38446</v>
      </c>
      <c r="D1296" s="16" t="str">
        <f t="shared" si="141"/>
        <v>The Sharp Gifts Warehouse</v>
      </c>
      <c r="E1296" s="16" t="str">
        <f t="shared" si="142"/>
        <v>San Jose</v>
      </c>
      <c r="F1296" s="16" t="str">
        <f t="shared" si="143"/>
        <v>USA</v>
      </c>
      <c r="G1296" s="16" t="str">
        <f t="shared" si="144"/>
        <v>Vintage Cars</v>
      </c>
      <c r="H1296" s="16" t="str">
        <f t="shared" si="145"/>
        <v>On Hold</v>
      </c>
      <c r="I1296" s="18">
        <f t="shared" si="146"/>
        <v>541.14</v>
      </c>
    </row>
    <row r="1297" spans="2:9" x14ac:dyDescent="0.25">
      <c r="B1297" s="16">
        <v>10420</v>
      </c>
      <c r="C1297" s="17">
        <f t="shared" si="140"/>
        <v>38477</v>
      </c>
      <c r="D1297" s="16" t="str">
        <f t="shared" si="141"/>
        <v>Souveniers And Things Co.</v>
      </c>
      <c r="E1297" s="16" t="str">
        <f t="shared" si="142"/>
        <v>Chatswood</v>
      </c>
      <c r="F1297" s="16" t="str">
        <f t="shared" si="143"/>
        <v>Australia</v>
      </c>
      <c r="G1297" s="16" t="str">
        <f t="shared" si="144"/>
        <v>Vintage Cars</v>
      </c>
      <c r="H1297" s="16" t="str">
        <f t="shared" si="145"/>
        <v>In Process</v>
      </c>
      <c r="I1297" s="18">
        <f t="shared" si="146"/>
        <v>652.35</v>
      </c>
    </row>
    <row r="1298" spans="2:9" x14ac:dyDescent="0.25">
      <c r="B1298" s="16">
        <v>10105</v>
      </c>
      <c r="C1298" s="17">
        <f t="shared" si="140"/>
        <v>37653</v>
      </c>
      <c r="D1298" s="16" t="str">
        <f t="shared" si="141"/>
        <v>Danish Wholesale Imports</v>
      </c>
      <c r="E1298" s="16" t="str">
        <f t="shared" si="142"/>
        <v>Kobenhavn</v>
      </c>
      <c r="F1298" s="16" t="str">
        <f t="shared" si="143"/>
        <v>Denmark</v>
      </c>
      <c r="G1298" s="16" t="str">
        <f t="shared" si="144"/>
        <v>Ships</v>
      </c>
      <c r="H1298" s="16" t="str">
        <f t="shared" si="145"/>
        <v>Shipped</v>
      </c>
      <c r="I1298" s="18">
        <f t="shared" si="146"/>
        <v>1419.5</v>
      </c>
    </row>
    <row r="1299" spans="2:9" x14ac:dyDescent="0.25">
      <c r="B1299" s="16">
        <v>10117</v>
      </c>
      <c r="C1299" s="17">
        <f t="shared" si="140"/>
        <v>37712</v>
      </c>
      <c r="D1299" s="16" t="str">
        <f t="shared" si="141"/>
        <v>Dragon Souveniers, Ltd.</v>
      </c>
      <c r="E1299" s="16" t="str">
        <f t="shared" si="142"/>
        <v>Singapore</v>
      </c>
      <c r="F1299" s="16" t="str">
        <f t="shared" si="143"/>
        <v>Singapore</v>
      </c>
      <c r="G1299" s="16" t="str">
        <f t="shared" si="144"/>
        <v>Ships</v>
      </c>
      <c r="H1299" s="16" t="str">
        <f t="shared" si="145"/>
        <v>Shipped</v>
      </c>
      <c r="I1299" s="18">
        <f t="shared" si="146"/>
        <v>3753.9</v>
      </c>
    </row>
    <row r="1300" spans="2:9" x14ac:dyDescent="0.25">
      <c r="B1300" s="16">
        <v>10128</v>
      </c>
      <c r="C1300" s="17">
        <f t="shared" si="140"/>
        <v>37773</v>
      </c>
      <c r="D1300" s="16" t="str">
        <f t="shared" si="141"/>
        <v>Euro Shopping Channel</v>
      </c>
      <c r="E1300" s="16" t="str">
        <f t="shared" si="142"/>
        <v>Madrid</v>
      </c>
      <c r="F1300" s="16" t="str">
        <f t="shared" si="143"/>
        <v>Spain</v>
      </c>
      <c r="G1300" s="16" t="str">
        <f t="shared" si="144"/>
        <v>Ships</v>
      </c>
      <c r="H1300" s="16" t="str">
        <f t="shared" si="145"/>
        <v>Shipped</v>
      </c>
      <c r="I1300" s="18">
        <f t="shared" si="146"/>
        <v>3104</v>
      </c>
    </row>
    <row r="1301" spans="2:9" x14ac:dyDescent="0.25">
      <c r="B1301" s="16">
        <v>10142</v>
      </c>
      <c r="C1301" s="17">
        <f t="shared" si="140"/>
        <v>37841</v>
      </c>
      <c r="D1301" s="16" t="str">
        <f t="shared" si="141"/>
        <v>Mini Gifts Distributors Ltd.</v>
      </c>
      <c r="E1301" s="16" t="str">
        <f t="shared" si="142"/>
        <v>San Rafael</v>
      </c>
      <c r="F1301" s="16" t="str">
        <f t="shared" si="143"/>
        <v>USA</v>
      </c>
      <c r="G1301" s="16" t="str">
        <f t="shared" si="144"/>
        <v>Vintage Cars</v>
      </c>
      <c r="H1301" s="16" t="str">
        <f t="shared" si="145"/>
        <v>Shipped</v>
      </c>
      <c r="I1301" s="18">
        <f t="shared" si="146"/>
        <v>1685.28</v>
      </c>
    </row>
    <row r="1302" spans="2:9" x14ac:dyDescent="0.25">
      <c r="B1302" s="16">
        <v>10153</v>
      </c>
      <c r="C1302" s="17">
        <f t="shared" si="140"/>
        <v>37873</v>
      </c>
      <c r="D1302" s="16" t="str">
        <f t="shared" si="141"/>
        <v>Euro Shopping Channel</v>
      </c>
      <c r="E1302" s="16" t="str">
        <f t="shared" si="142"/>
        <v>Madrid</v>
      </c>
      <c r="F1302" s="16" t="str">
        <f t="shared" si="143"/>
        <v>Spain</v>
      </c>
      <c r="G1302" s="16" t="str">
        <f t="shared" si="144"/>
        <v>Trains</v>
      </c>
      <c r="H1302" s="16" t="str">
        <f t="shared" si="145"/>
        <v>Shipped</v>
      </c>
      <c r="I1302" s="18">
        <f t="shared" si="146"/>
        <v>1779.7099999999998</v>
      </c>
    </row>
    <row r="1303" spans="2:9" x14ac:dyDescent="0.25">
      <c r="B1303" s="16">
        <v>10166</v>
      </c>
      <c r="C1303" s="17">
        <f t="shared" si="140"/>
        <v>37904</v>
      </c>
      <c r="D1303" s="16" t="str">
        <f t="shared" si="141"/>
        <v>FunGiftIdeas.com</v>
      </c>
      <c r="E1303" s="16" t="str">
        <f t="shared" si="142"/>
        <v>New Bedford</v>
      </c>
      <c r="F1303" s="16" t="str">
        <f t="shared" si="143"/>
        <v>USA</v>
      </c>
      <c r="G1303" s="16" t="str">
        <f t="shared" si="144"/>
        <v>Vintage Cars</v>
      </c>
      <c r="H1303" s="16" t="str">
        <f t="shared" si="145"/>
        <v>Shipped</v>
      </c>
      <c r="I1303" s="18">
        <f t="shared" si="146"/>
        <v>1916.98</v>
      </c>
    </row>
    <row r="1304" spans="2:9" x14ac:dyDescent="0.25">
      <c r="B1304" s="16">
        <v>10177</v>
      </c>
      <c r="C1304" s="17">
        <f t="shared" si="140"/>
        <v>37936</v>
      </c>
      <c r="D1304" s="16" t="str">
        <f t="shared" si="141"/>
        <v>CAF Imports</v>
      </c>
      <c r="E1304" s="16" t="str">
        <f t="shared" si="142"/>
        <v>Madrid</v>
      </c>
      <c r="F1304" s="16" t="str">
        <f t="shared" si="143"/>
        <v>Spain</v>
      </c>
      <c r="G1304" s="16" t="str">
        <f t="shared" si="144"/>
        <v>Ships</v>
      </c>
      <c r="H1304" s="16" t="str">
        <f t="shared" si="145"/>
        <v>Shipped</v>
      </c>
      <c r="I1304" s="18">
        <f t="shared" si="146"/>
        <v>1824</v>
      </c>
    </row>
    <row r="1305" spans="2:9" x14ac:dyDescent="0.25">
      <c r="B1305" s="16">
        <v>10185</v>
      </c>
      <c r="C1305" s="17">
        <f t="shared" si="140"/>
        <v>37936</v>
      </c>
      <c r="D1305" s="16" t="str">
        <f t="shared" si="141"/>
        <v>Mini Creations Ltd.</v>
      </c>
      <c r="E1305" s="16" t="str">
        <f t="shared" si="142"/>
        <v>New Bedford</v>
      </c>
      <c r="F1305" s="16" t="str">
        <f t="shared" si="143"/>
        <v>USA</v>
      </c>
      <c r="G1305" s="16" t="str">
        <f t="shared" si="144"/>
        <v>Trains</v>
      </c>
      <c r="H1305" s="16" t="str">
        <f t="shared" si="145"/>
        <v>Shipped</v>
      </c>
      <c r="I1305" s="18">
        <f t="shared" si="146"/>
        <v>972.4</v>
      </c>
    </row>
    <row r="1306" spans="2:9" x14ac:dyDescent="0.25">
      <c r="B1306" s="16">
        <v>10197</v>
      </c>
      <c r="C1306" s="17">
        <f t="shared" si="140"/>
        <v>37936</v>
      </c>
      <c r="D1306" s="16" t="str">
        <f t="shared" si="141"/>
        <v>Enaco Distributors</v>
      </c>
      <c r="E1306" s="16" t="str">
        <f t="shared" si="142"/>
        <v>Barcelona</v>
      </c>
      <c r="F1306" s="16" t="str">
        <f t="shared" si="143"/>
        <v>Spain</v>
      </c>
      <c r="G1306" s="16" t="str">
        <f t="shared" si="144"/>
        <v>Planes</v>
      </c>
      <c r="H1306" s="16" t="str">
        <f t="shared" si="145"/>
        <v>Shipped</v>
      </c>
      <c r="I1306" s="18">
        <f t="shared" si="146"/>
        <v>1209.5899999999999</v>
      </c>
    </row>
    <row r="1307" spans="2:9" x14ac:dyDescent="0.25">
      <c r="B1307" s="16">
        <v>10208</v>
      </c>
      <c r="C1307" s="17">
        <f t="shared" si="140"/>
        <v>37993</v>
      </c>
      <c r="D1307" s="16" t="str">
        <f t="shared" si="141"/>
        <v>Saveley &amp; Henriot, Co.</v>
      </c>
      <c r="E1307" s="16" t="str">
        <f t="shared" si="142"/>
        <v>Lyon</v>
      </c>
      <c r="F1307" s="16" t="str">
        <f t="shared" si="143"/>
        <v>France</v>
      </c>
      <c r="G1307" s="16" t="str">
        <f t="shared" si="144"/>
        <v>Vintage Cars</v>
      </c>
      <c r="H1307" s="16" t="str">
        <f t="shared" si="145"/>
        <v>Shipped</v>
      </c>
      <c r="I1307" s="18">
        <f t="shared" si="146"/>
        <v>1788</v>
      </c>
    </row>
    <row r="1308" spans="2:9" x14ac:dyDescent="0.25">
      <c r="B1308" s="16">
        <v>10221</v>
      </c>
      <c r="C1308" s="17">
        <f t="shared" si="140"/>
        <v>38019</v>
      </c>
      <c r="D1308" s="16" t="str">
        <f t="shared" si="141"/>
        <v>Petit Auto</v>
      </c>
      <c r="E1308" s="16" t="str">
        <f t="shared" si="142"/>
        <v>Bruxelles</v>
      </c>
      <c r="F1308" s="16" t="str">
        <f t="shared" si="143"/>
        <v>Belgium</v>
      </c>
      <c r="G1308" s="16" t="str">
        <f t="shared" si="144"/>
        <v>Trains</v>
      </c>
      <c r="H1308" s="16" t="str">
        <f t="shared" si="145"/>
        <v>Shipped</v>
      </c>
      <c r="I1308" s="18">
        <f t="shared" si="146"/>
        <v>1855.41</v>
      </c>
    </row>
    <row r="1309" spans="2:9" x14ac:dyDescent="0.25">
      <c r="B1309" s="16">
        <v>10232</v>
      </c>
      <c r="C1309" s="17">
        <f t="shared" si="140"/>
        <v>38049</v>
      </c>
      <c r="D1309" s="16" t="str">
        <f t="shared" si="141"/>
        <v>giftsbymail.co.uk</v>
      </c>
      <c r="E1309" s="16" t="str">
        <f t="shared" si="142"/>
        <v>Cowes</v>
      </c>
      <c r="F1309" s="16" t="str">
        <f t="shared" si="143"/>
        <v>UK</v>
      </c>
      <c r="G1309" s="16" t="str">
        <f t="shared" si="144"/>
        <v>Ships</v>
      </c>
      <c r="H1309" s="16" t="str">
        <f t="shared" si="145"/>
        <v>Shipped</v>
      </c>
      <c r="I1309" s="18">
        <f t="shared" si="146"/>
        <v>1192.56</v>
      </c>
    </row>
    <row r="1310" spans="2:9" x14ac:dyDescent="0.25">
      <c r="B1310" s="16">
        <v>10248</v>
      </c>
      <c r="C1310" s="17">
        <f t="shared" si="140"/>
        <v>38112</v>
      </c>
      <c r="D1310" s="16" t="str">
        <f t="shared" si="141"/>
        <v>Land of Toys Inc.</v>
      </c>
      <c r="E1310" s="16" t="str">
        <f t="shared" si="142"/>
        <v>NYC</v>
      </c>
      <c r="F1310" s="16" t="str">
        <f t="shared" si="143"/>
        <v>USA</v>
      </c>
      <c r="G1310" s="16" t="str">
        <f t="shared" si="144"/>
        <v>Ships</v>
      </c>
      <c r="H1310" s="16" t="str">
        <f t="shared" si="145"/>
        <v>Cancelled</v>
      </c>
      <c r="I1310" s="18">
        <f t="shared" si="146"/>
        <v>1506.9599999999998</v>
      </c>
    </row>
    <row r="1311" spans="2:9" x14ac:dyDescent="0.25">
      <c r="B1311" s="16">
        <v>10261</v>
      </c>
      <c r="C1311" s="17">
        <f t="shared" si="140"/>
        <v>38144</v>
      </c>
      <c r="D1311" s="16" t="str">
        <f t="shared" si="141"/>
        <v>Quebec Home Shopping Network</v>
      </c>
      <c r="E1311" s="16" t="str">
        <f t="shared" si="142"/>
        <v>Montreal</v>
      </c>
      <c r="F1311" s="16" t="str">
        <f t="shared" si="143"/>
        <v>Canada</v>
      </c>
      <c r="G1311" s="16" t="str">
        <f t="shared" si="144"/>
        <v>Ships</v>
      </c>
      <c r="H1311" s="16" t="str">
        <f t="shared" si="145"/>
        <v>Shipped</v>
      </c>
      <c r="I1311" s="18">
        <f t="shared" si="146"/>
        <v>1472.6200000000001</v>
      </c>
    </row>
    <row r="1312" spans="2:9" x14ac:dyDescent="0.25">
      <c r="B1312" s="16">
        <v>10273</v>
      </c>
      <c r="C1312" s="17">
        <f t="shared" si="140"/>
        <v>38175</v>
      </c>
      <c r="D1312" s="16" t="str">
        <f t="shared" si="141"/>
        <v>Petit Auto</v>
      </c>
      <c r="E1312" s="16" t="str">
        <f t="shared" si="142"/>
        <v>Bruxelles</v>
      </c>
      <c r="F1312" s="16" t="str">
        <f t="shared" si="143"/>
        <v>Belgium</v>
      </c>
      <c r="G1312" s="16" t="str">
        <f t="shared" si="144"/>
        <v>Ships</v>
      </c>
      <c r="H1312" s="16" t="str">
        <f t="shared" si="145"/>
        <v>Shipped</v>
      </c>
      <c r="I1312" s="18">
        <f t="shared" si="146"/>
        <v>1372.14</v>
      </c>
    </row>
    <row r="1313" spans="2:9" x14ac:dyDescent="0.25">
      <c r="B1313" s="16">
        <v>10283</v>
      </c>
      <c r="C1313" s="17">
        <f t="shared" si="140"/>
        <v>38207</v>
      </c>
      <c r="D1313" s="16" t="str">
        <f t="shared" si="141"/>
        <v>Royal Canadian Collectables, Ltd.</v>
      </c>
      <c r="E1313" s="16" t="str">
        <f t="shared" si="142"/>
        <v>Tsawassen</v>
      </c>
      <c r="F1313" s="16" t="str">
        <f t="shared" si="143"/>
        <v>Canada</v>
      </c>
      <c r="G1313" s="16" t="str">
        <f t="shared" si="144"/>
        <v>Ships</v>
      </c>
      <c r="H1313" s="16" t="str">
        <f t="shared" si="145"/>
        <v>Shipped</v>
      </c>
      <c r="I1313" s="18">
        <f t="shared" si="146"/>
        <v>1693.56</v>
      </c>
    </row>
    <row r="1314" spans="2:9" x14ac:dyDescent="0.25">
      <c r="B1314" s="16">
        <v>10293</v>
      </c>
      <c r="C1314" s="17">
        <f t="shared" si="140"/>
        <v>38239</v>
      </c>
      <c r="D1314" s="16" t="str">
        <f t="shared" si="141"/>
        <v>Amica Models &amp; Co.</v>
      </c>
      <c r="E1314" s="16" t="str">
        <f t="shared" si="142"/>
        <v>Torino</v>
      </c>
      <c r="F1314" s="16" t="str">
        <f t="shared" si="143"/>
        <v>Italy</v>
      </c>
      <c r="G1314" s="16" t="str">
        <f t="shared" si="144"/>
        <v>Ships</v>
      </c>
      <c r="H1314" s="16" t="str">
        <f t="shared" si="145"/>
        <v>Shipped</v>
      </c>
      <c r="I1314" s="18">
        <f t="shared" si="146"/>
        <v>1921.92</v>
      </c>
    </row>
    <row r="1315" spans="2:9" x14ac:dyDescent="0.25">
      <c r="B1315" s="16">
        <v>10306</v>
      </c>
      <c r="C1315" s="17">
        <f t="shared" si="140"/>
        <v>38270</v>
      </c>
      <c r="D1315" s="16" t="str">
        <f t="shared" si="141"/>
        <v>AV Stores, Co.</v>
      </c>
      <c r="E1315" s="16" t="str">
        <f t="shared" si="142"/>
        <v>Manchester</v>
      </c>
      <c r="F1315" s="16" t="str">
        <f t="shared" si="143"/>
        <v>UK</v>
      </c>
      <c r="G1315" s="16" t="str">
        <f t="shared" si="144"/>
        <v>Classic Cars</v>
      </c>
      <c r="H1315" s="16" t="str">
        <f t="shared" si="145"/>
        <v>Shipped</v>
      </c>
      <c r="I1315" s="18">
        <f t="shared" si="146"/>
        <v>2000</v>
      </c>
    </row>
    <row r="1316" spans="2:9" x14ac:dyDescent="0.25">
      <c r="B1316" s="16">
        <v>10315</v>
      </c>
      <c r="C1316" s="17">
        <f t="shared" si="140"/>
        <v>38270</v>
      </c>
      <c r="D1316" s="16" t="str">
        <f t="shared" si="141"/>
        <v>La Rochelle Gifts</v>
      </c>
      <c r="E1316" s="16" t="str">
        <f t="shared" si="142"/>
        <v>Nantes</v>
      </c>
      <c r="F1316" s="16" t="str">
        <f t="shared" si="143"/>
        <v>France</v>
      </c>
      <c r="G1316" s="16" t="str">
        <f t="shared" si="144"/>
        <v>Vintage Cars</v>
      </c>
      <c r="H1316" s="16" t="str">
        <f t="shared" si="145"/>
        <v>Shipped</v>
      </c>
      <c r="I1316" s="18">
        <f t="shared" si="146"/>
        <v>2081.7599999999998</v>
      </c>
    </row>
    <row r="1317" spans="2:9" x14ac:dyDescent="0.25">
      <c r="B1317" s="16">
        <v>10326</v>
      </c>
      <c r="C1317" s="17">
        <f t="shared" si="140"/>
        <v>38302</v>
      </c>
      <c r="D1317" s="16" t="str">
        <f t="shared" si="141"/>
        <v>Volvo Model Replicas, Co</v>
      </c>
      <c r="E1317" s="16" t="str">
        <f t="shared" si="142"/>
        <v>Lule</v>
      </c>
      <c r="F1317" s="16" t="str">
        <f t="shared" si="143"/>
        <v>Sweden</v>
      </c>
      <c r="G1317" s="16" t="str">
        <f t="shared" si="144"/>
        <v>Vintage Cars</v>
      </c>
      <c r="H1317" s="16" t="str">
        <f t="shared" si="145"/>
        <v>Shipped</v>
      </c>
      <c r="I1317" s="18">
        <f t="shared" si="146"/>
        <v>1845</v>
      </c>
    </row>
    <row r="1318" spans="2:9" x14ac:dyDescent="0.25">
      <c r="B1318" s="16">
        <v>10337</v>
      </c>
      <c r="C1318" s="17">
        <f t="shared" si="140"/>
        <v>38302</v>
      </c>
      <c r="D1318" s="16" t="str">
        <f t="shared" si="141"/>
        <v>Classic Legends Inc.</v>
      </c>
      <c r="E1318" s="16" t="str">
        <f t="shared" si="142"/>
        <v>NYC</v>
      </c>
      <c r="F1318" s="16" t="str">
        <f t="shared" si="143"/>
        <v>USA</v>
      </c>
      <c r="G1318" s="16" t="str">
        <f t="shared" si="144"/>
        <v>Classic Cars</v>
      </c>
      <c r="H1318" s="16" t="str">
        <f t="shared" si="145"/>
        <v>Shipped</v>
      </c>
      <c r="I1318" s="18">
        <f t="shared" si="146"/>
        <v>1201.25</v>
      </c>
    </row>
    <row r="1319" spans="2:9" x14ac:dyDescent="0.25">
      <c r="B1319" s="16">
        <v>10350</v>
      </c>
      <c r="C1319" s="17">
        <f t="shared" si="140"/>
        <v>38333</v>
      </c>
      <c r="D1319" s="16" t="str">
        <f t="shared" si="141"/>
        <v>Euro Shopping Channel</v>
      </c>
      <c r="E1319" s="16" t="str">
        <f t="shared" si="142"/>
        <v>Madrid</v>
      </c>
      <c r="F1319" s="16" t="str">
        <f t="shared" si="143"/>
        <v>Spain</v>
      </c>
      <c r="G1319" s="16" t="str">
        <f t="shared" si="144"/>
        <v>Vintage Cars</v>
      </c>
      <c r="H1319" s="16" t="str">
        <f t="shared" si="145"/>
        <v>Shipped</v>
      </c>
      <c r="I1319" s="18">
        <f t="shared" si="146"/>
        <v>1508.5</v>
      </c>
    </row>
    <row r="1320" spans="2:9" x14ac:dyDescent="0.25">
      <c r="B1320" s="16">
        <v>10372</v>
      </c>
      <c r="C1320" s="17">
        <f t="shared" si="140"/>
        <v>38353</v>
      </c>
      <c r="D1320" s="16" t="str">
        <f t="shared" si="141"/>
        <v>Tokyo Collectables, Ltd</v>
      </c>
      <c r="E1320" s="16" t="str">
        <f t="shared" si="142"/>
        <v>Minato-ku</v>
      </c>
      <c r="F1320" s="16" t="str">
        <f t="shared" si="143"/>
        <v>Japan</v>
      </c>
      <c r="G1320" s="16" t="str">
        <f t="shared" si="144"/>
        <v>Trains</v>
      </c>
      <c r="H1320" s="16" t="str">
        <f t="shared" si="145"/>
        <v>Shipped</v>
      </c>
      <c r="I1320" s="18">
        <f t="shared" si="146"/>
        <v>1405.92</v>
      </c>
    </row>
    <row r="1321" spans="2:9" x14ac:dyDescent="0.25">
      <c r="B1321" s="16">
        <v>10383</v>
      </c>
      <c r="C1321" s="17">
        <f t="shared" si="140"/>
        <v>38385</v>
      </c>
      <c r="D1321" s="16" t="str">
        <f t="shared" si="141"/>
        <v>Euro Shopping Channel</v>
      </c>
      <c r="E1321" s="16" t="str">
        <f t="shared" si="142"/>
        <v>Madrid</v>
      </c>
      <c r="F1321" s="16" t="str">
        <f t="shared" si="143"/>
        <v>Spain</v>
      </c>
      <c r="G1321" s="16" t="str">
        <f t="shared" si="144"/>
        <v>Vintage Cars</v>
      </c>
      <c r="H1321" s="16" t="str">
        <f t="shared" si="145"/>
        <v>Shipped</v>
      </c>
      <c r="I1321" s="18">
        <f t="shared" si="146"/>
        <v>1476.48</v>
      </c>
    </row>
    <row r="1322" spans="2:9" x14ac:dyDescent="0.25">
      <c r="B1322" s="16">
        <v>10396</v>
      </c>
      <c r="C1322" s="17">
        <f t="shared" si="140"/>
        <v>38414</v>
      </c>
      <c r="D1322" s="16" t="str">
        <f t="shared" si="141"/>
        <v>Mini Gifts Distributors Ltd.</v>
      </c>
      <c r="E1322" s="16" t="str">
        <f t="shared" si="142"/>
        <v>San Rafael</v>
      </c>
      <c r="F1322" s="16" t="str">
        <f t="shared" si="143"/>
        <v>USA</v>
      </c>
      <c r="G1322" s="16" t="str">
        <f t="shared" si="144"/>
        <v>Trains</v>
      </c>
      <c r="H1322" s="16" t="str">
        <f t="shared" si="145"/>
        <v>Shipped</v>
      </c>
      <c r="I1322" s="18">
        <f t="shared" si="146"/>
        <v>2154</v>
      </c>
    </row>
    <row r="1323" spans="2:9" x14ac:dyDescent="0.25">
      <c r="B1323" s="16">
        <v>10414</v>
      </c>
      <c r="C1323" s="17">
        <f t="shared" si="140"/>
        <v>38477</v>
      </c>
      <c r="D1323" s="16" t="str">
        <f t="shared" si="141"/>
        <v>Gifts4AllAges.com</v>
      </c>
      <c r="E1323" s="16" t="str">
        <f t="shared" si="142"/>
        <v>Boston</v>
      </c>
      <c r="F1323" s="16" t="str">
        <f t="shared" si="143"/>
        <v>USA</v>
      </c>
      <c r="G1323" s="16" t="str">
        <f t="shared" si="144"/>
        <v>Vintage Cars</v>
      </c>
      <c r="H1323" s="16" t="str">
        <f t="shared" si="145"/>
        <v>On Hold</v>
      </c>
      <c r="I1323" s="18">
        <f t="shared" si="146"/>
        <v>1207.68</v>
      </c>
    </row>
    <row r="1324" spans="2:9" x14ac:dyDescent="0.25">
      <c r="B1324" s="16">
        <v>10103</v>
      </c>
      <c r="C1324" s="17">
        <f t="shared" si="140"/>
        <v>37622</v>
      </c>
      <c r="D1324" s="16" t="str">
        <f t="shared" si="141"/>
        <v>Baane Mini Imports</v>
      </c>
      <c r="E1324" s="16" t="str">
        <f t="shared" si="142"/>
        <v>Stavern</v>
      </c>
      <c r="F1324" s="16" t="str">
        <f t="shared" si="143"/>
        <v>Norway</v>
      </c>
      <c r="G1324" s="16" t="str">
        <f t="shared" si="144"/>
        <v>Trucks and Buses</v>
      </c>
      <c r="H1324" s="16" t="str">
        <f t="shared" si="145"/>
        <v>Shipped</v>
      </c>
      <c r="I1324" s="18">
        <f t="shared" si="146"/>
        <v>1189.98</v>
      </c>
    </row>
    <row r="1325" spans="2:9" x14ac:dyDescent="0.25">
      <c r="B1325" s="16">
        <v>10114</v>
      </c>
      <c r="C1325" s="17">
        <f t="shared" si="140"/>
        <v>37712</v>
      </c>
      <c r="D1325" s="16" t="str">
        <f t="shared" si="141"/>
        <v>La Corne D'abondance, Co.</v>
      </c>
      <c r="E1325" s="16" t="str">
        <f t="shared" si="142"/>
        <v>Paris</v>
      </c>
      <c r="F1325" s="16" t="str">
        <f t="shared" si="143"/>
        <v>France</v>
      </c>
      <c r="G1325" s="16" t="str">
        <f t="shared" si="144"/>
        <v>Classic Cars</v>
      </c>
      <c r="H1325" s="16" t="str">
        <f t="shared" si="145"/>
        <v>Shipped</v>
      </c>
      <c r="I1325" s="18">
        <f t="shared" si="146"/>
        <v>721.43999999999994</v>
      </c>
    </row>
    <row r="1326" spans="2:9" x14ac:dyDescent="0.25">
      <c r="B1326" s="16">
        <v>10126</v>
      </c>
      <c r="C1326" s="17">
        <f t="shared" si="140"/>
        <v>37742</v>
      </c>
      <c r="D1326" s="16" t="str">
        <f t="shared" si="141"/>
        <v>Corrida Auto Replicas, Ltd</v>
      </c>
      <c r="E1326" s="16" t="str">
        <f t="shared" si="142"/>
        <v>Madrid</v>
      </c>
      <c r="F1326" s="16" t="str">
        <f t="shared" si="143"/>
        <v>Spain</v>
      </c>
      <c r="G1326" s="16" t="str">
        <f t="shared" si="144"/>
        <v>Trucks and Buses</v>
      </c>
      <c r="H1326" s="16" t="str">
        <f t="shared" si="145"/>
        <v>Shipped</v>
      </c>
      <c r="I1326" s="18">
        <f t="shared" si="146"/>
        <v>1630.2</v>
      </c>
    </row>
    <row r="1327" spans="2:9" x14ac:dyDescent="0.25">
      <c r="B1327" s="16">
        <v>10140</v>
      </c>
      <c r="C1327" s="17">
        <f t="shared" si="140"/>
        <v>37819</v>
      </c>
      <c r="D1327" s="16" t="str">
        <f t="shared" si="141"/>
        <v>Technics Stores Inc.</v>
      </c>
      <c r="E1327" s="16" t="str">
        <f t="shared" si="142"/>
        <v>Burlingame</v>
      </c>
      <c r="F1327" s="16" t="str">
        <f t="shared" si="143"/>
        <v>USA</v>
      </c>
      <c r="G1327" s="16" t="str">
        <f t="shared" si="144"/>
        <v>Vintage Cars</v>
      </c>
      <c r="H1327" s="16" t="str">
        <f t="shared" si="145"/>
        <v>Shipped</v>
      </c>
      <c r="I1327" s="18">
        <f t="shared" si="146"/>
        <v>1254.8300000000002</v>
      </c>
    </row>
    <row r="1328" spans="2:9" x14ac:dyDescent="0.25">
      <c r="B1328" s="16">
        <v>10150</v>
      </c>
      <c r="C1328" s="17">
        <f t="shared" si="140"/>
        <v>37873</v>
      </c>
      <c r="D1328" s="16" t="str">
        <f t="shared" si="141"/>
        <v>Dragon Souveniers, Ltd.</v>
      </c>
      <c r="E1328" s="16" t="str">
        <f t="shared" si="142"/>
        <v>Singapore</v>
      </c>
      <c r="F1328" s="16" t="str">
        <f t="shared" si="143"/>
        <v>Singapore</v>
      </c>
      <c r="G1328" s="16" t="str">
        <f t="shared" si="144"/>
        <v>Vintage Cars</v>
      </c>
      <c r="H1328" s="16" t="str">
        <f t="shared" si="145"/>
        <v>Shipped</v>
      </c>
      <c r="I1328" s="18">
        <f t="shared" si="146"/>
        <v>1282.8</v>
      </c>
    </row>
    <row r="1329" spans="2:9" x14ac:dyDescent="0.25">
      <c r="B1329" s="16">
        <v>10164</v>
      </c>
      <c r="C1329" s="17">
        <f t="shared" si="140"/>
        <v>37904</v>
      </c>
      <c r="D1329" s="16" t="str">
        <f t="shared" si="141"/>
        <v>Mini Auto Werke</v>
      </c>
      <c r="E1329" s="16" t="str">
        <f t="shared" si="142"/>
        <v>Graz</v>
      </c>
      <c r="F1329" s="16" t="str">
        <f t="shared" si="143"/>
        <v>Austria</v>
      </c>
      <c r="G1329" s="16" t="str">
        <f t="shared" si="144"/>
        <v>Vintage Cars</v>
      </c>
      <c r="H1329" s="16" t="str">
        <f t="shared" si="145"/>
        <v>Resolved</v>
      </c>
      <c r="I1329" s="18">
        <f t="shared" si="146"/>
        <v>1345.75</v>
      </c>
    </row>
    <row r="1330" spans="2:9" x14ac:dyDescent="0.25">
      <c r="B1330" s="16">
        <v>10175</v>
      </c>
      <c r="C1330" s="17">
        <f t="shared" si="140"/>
        <v>37936</v>
      </c>
      <c r="D1330" s="16" t="str">
        <f t="shared" si="141"/>
        <v>Stylish Desk Decors, Co.</v>
      </c>
      <c r="E1330" s="16" t="str">
        <f t="shared" si="142"/>
        <v>London</v>
      </c>
      <c r="F1330" s="16" t="str">
        <f t="shared" si="143"/>
        <v>UK</v>
      </c>
      <c r="G1330" s="16" t="str">
        <f t="shared" si="144"/>
        <v>Classic Cars</v>
      </c>
      <c r="H1330" s="16" t="str">
        <f t="shared" si="145"/>
        <v>Shipped</v>
      </c>
      <c r="I1330" s="18">
        <f t="shared" si="146"/>
        <v>1151.44</v>
      </c>
    </row>
    <row r="1331" spans="2:9" x14ac:dyDescent="0.25">
      <c r="B1331" s="16">
        <v>10183</v>
      </c>
      <c r="C1331" s="17">
        <f t="shared" si="140"/>
        <v>37936</v>
      </c>
      <c r="D1331" s="16" t="str">
        <f t="shared" si="141"/>
        <v>Classic Gift Ideas, Inc</v>
      </c>
      <c r="E1331" s="16" t="str">
        <f t="shared" si="142"/>
        <v>Philadelphia</v>
      </c>
      <c r="F1331" s="16" t="str">
        <f t="shared" si="143"/>
        <v>USA</v>
      </c>
      <c r="G1331" s="16" t="str">
        <f t="shared" si="144"/>
        <v>Vintage Cars</v>
      </c>
      <c r="H1331" s="16" t="str">
        <f t="shared" si="145"/>
        <v>Shipped</v>
      </c>
      <c r="I1331" s="18">
        <f t="shared" si="146"/>
        <v>1972</v>
      </c>
    </row>
    <row r="1332" spans="2:9" x14ac:dyDescent="0.25">
      <c r="B1332" s="16">
        <v>10194</v>
      </c>
      <c r="C1332" s="17">
        <f t="shared" si="140"/>
        <v>37936</v>
      </c>
      <c r="D1332" s="16" t="str">
        <f t="shared" si="141"/>
        <v>Saveley &amp; Henriot, Co.</v>
      </c>
      <c r="E1332" s="16" t="str">
        <f t="shared" si="142"/>
        <v>Lyon</v>
      </c>
      <c r="F1332" s="16" t="str">
        <f t="shared" si="143"/>
        <v>France</v>
      </c>
      <c r="G1332" s="16" t="str">
        <f t="shared" si="144"/>
        <v>Vintage Cars</v>
      </c>
      <c r="H1332" s="16" t="str">
        <f t="shared" si="145"/>
        <v>Shipped</v>
      </c>
      <c r="I1332" s="18">
        <f t="shared" si="146"/>
        <v>1835.98</v>
      </c>
    </row>
    <row r="1333" spans="2:9" x14ac:dyDescent="0.25">
      <c r="B1333" s="16">
        <v>10207</v>
      </c>
      <c r="C1333" s="17">
        <f t="shared" si="140"/>
        <v>37957</v>
      </c>
      <c r="D1333" s="16" t="str">
        <f t="shared" si="141"/>
        <v>Diecast Collectables</v>
      </c>
      <c r="E1333" s="16" t="str">
        <f t="shared" si="142"/>
        <v>Boston</v>
      </c>
      <c r="F1333" s="16" t="str">
        <f t="shared" si="143"/>
        <v>USA</v>
      </c>
      <c r="G1333" s="16" t="str">
        <f t="shared" si="144"/>
        <v>Classic Cars</v>
      </c>
      <c r="H1333" s="16" t="str">
        <f t="shared" si="145"/>
        <v>Shipped</v>
      </c>
      <c r="I1333" s="18">
        <f t="shared" si="146"/>
        <v>1247.3999999999999</v>
      </c>
    </row>
    <row r="1334" spans="2:9" x14ac:dyDescent="0.25">
      <c r="B1334" s="16">
        <v>10217</v>
      </c>
      <c r="C1334" s="17">
        <f t="shared" si="140"/>
        <v>38019</v>
      </c>
      <c r="D1334" s="16" t="str">
        <f t="shared" si="141"/>
        <v>Handji Gifts&amp; Co</v>
      </c>
      <c r="E1334" s="16" t="str">
        <f t="shared" si="142"/>
        <v>Singapore</v>
      </c>
      <c r="F1334" s="16" t="str">
        <f t="shared" si="143"/>
        <v>Singapore</v>
      </c>
      <c r="G1334" s="16" t="str">
        <f t="shared" si="144"/>
        <v>Trucks and Buses</v>
      </c>
      <c r="H1334" s="16" t="str">
        <f t="shared" si="145"/>
        <v>Shipped</v>
      </c>
      <c r="I1334" s="18">
        <f t="shared" si="146"/>
        <v>2100</v>
      </c>
    </row>
    <row r="1335" spans="2:9" x14ac:dyDescent="0.25">
      <c r="B1335" s="16">
        <v>10229</v>
      </c>
      <c r="C1335" s="17">
        <f t="shared" si="140"/>
        <v>38049</v>
      </c>
      <c r="D1335" s="16" t="str">
        <f t="shared" si="141"/>
        <v>Mini Gifts Distributors Ltd.</v>
      </c>
      <c r="E1335" s="16" t="str">
        <f t="shared" si="142"/>
        <v>San Rafael</v>
      </c>
      <c r="F1335" s="16" t="str">
        <f t="shared" si="143"/>
        <v>USA</v>
      </c>
      <c r="G1335" s="16" t="str">
        <f t="shared" si="144"/>
        <v>Classic Cars</v>
      </c>
      <c r="H1335" s="16" t="str">
        <f t="shared" si="145"/>
        <v>Shipped</v>
      </c>
      <c r="I1335" s="18">
        <f t="shared" si="146"/>
        <v>1085.0400000000002</v>
      </c>
    </row>
    <row r="1336" spans="2:9" x14ac:dyDescent="0.25">
      <c r="B1336" s="16">
        <v>10245</v>
      </c>
      <c r="C1336" s="17">
        <f t="shared" si="140"/>
        <v>38112</v>
      </c>
      <c r="D1336" s="16" t="str">
        <f t="shared" si="141"/>
        <v>Super Scale Inc.</v>
      </c>
      <c r="E1336" s="16" t="str">
        <f t="shared" si="142"/>
        <v>New Haven</v>
      </c>
      <c r="F1336" s="16" t="str">
        <f t="shared" si="143"/>
        <v>USA</v>
      </c>
      <c r="G1336" s="16" t="str">
        <f t="shared" si="144"/>
        <v>Trucks and Buses</v>
      </c>
      <c r="H1336" s="16" t="str">
        <f t="shared" si="145"/>
        <v>Shipped</v>
      </c>
      <c r="I1336" s="18">
        <f t="shared" si="146"/>
        <v>2100</v>
      </c>
    </row>
    <row r="1337" spans="2:9" x14ac:dyDescent="0.25">
      <c r="B1337" s="16">
        <v>10259</v>
      </c>
      <c r="C1337" s="17">
        <f t="shared" si="140"/>
        <v>38144</v>
      </c>
      <c r="D1337" s="16" t="str">
        <f t="shared" si="141"/>
        <v>Handji Gifts&amp; Co</v>
      </c>
      <c r="E1337" s="16" t="str">
        <f t="shared" si="142"/>
        <v>Singapore</v>
      </c>
      <c r="F1337" s="16" t="str">
        <f t="shared" si="143"/>
        <v>Singapore</v>
      </c>
      <c r="G1337" s="16" t="str">
        <f t="shared" si="144"/>
        <v>Classic Cars</v>
      </c>
      <c r="H1337" s="16" t="str">
        <f t="shared" si="145"/>
        <v>Shipped</v>
      </c>
      <c r="I1337" s="18">
        <f t="shared" si="146"/>
        <v>1030.44</v>
      </c>
    </row>
    <row r="1338" spans="2:9" x14ac:dyDescent="0.25">
      <c r="B1338" s="16">
        <v>10270</v>
      </c>
      <c r="C1338" s="17">
        <f t="shared" si="140"/>
        <v>38175</v>
      </c>
      <c r="D1338" s="16" t="str">
        <f t="shared" si="141"/>
        <v>Souveniers And Things Co.</v>
      </c>
      <c r="E1338" s="16" t="str">
        <f t="shared" si="142"/>
        <v>Chatswood</v>
      </c>
      <c r="F1338" s="16" t="str">
        <f t="shared" si="143"/>
        <v>Australia</v>
      </c>
      <c r="G1338" s="16" t="str">
        <f t="shared" si="144"/>
        <v>Trucks and Buses</v>
      </c>
      <c r="H1338" s="16" t="str">
        <f t="shared" si="145"/>
        <v>Shipped</v>
      </c>
      <c r="I1338" s="18">
        <f t="shared" si="146"/>
        <v>1330.3500000000001</v>
      </c>
    </row>
    <row r="1339" spans="2:9" x14ac:dyDescent="0.25">
      <c r="B1339" s="16">
        <v>10281</v>
      </c>
      <c r="C1339" s="17">
        <f t="shared" si="140"/>
        <v>38207</v>
      </c>
      <c r="D1339" s="16" t="str">
        <f t="shared" si="141"/>
        <v>Diecast Classics Inc.</v>
      </c>
      <c r="E1339" s="16" t="str">
        <f t="shared" si="142"/>
        <v>Allentown</v>
      </c>
      <c r="F1339" s="16" t="str">
        <f t="shared" si="143"/>
        <v>USA</v>
      </c>
      <c r="G1339" s="16" t="str">
        <f t="shared" si="144"/>
        <v>Classic Cars</v>
      </c>
      <c r="H1339" s="16" t="str">
        <f t="shared" si="145"/>
        <v>Shipped</v>
      </c>
      <c r="I1339" s="18">
        <f t="shared" si="146"/>
        <v>813.19999999999993</v>
      </c>
    </row>
    <row r="1340" spans="2:9" x14ac:dyDescent="0.25">
      <c r="B1340" s="16">
        <v>10291</v>
      </c>
      <c r="C1340" s="17">
        <f t="shared" si="140"/>
        <v>38239</v>
      </c>
      <c r="D1340" s="16" t="str">
        <f t="shared" si="141"/>
        <v>Scandinavian Gift Ideas</v>
      </c>
      <c r="E1340" s="16" t="str">
        <f t="shared" si="142"/>
        <v>Boras</v>
      </c>
      <c r="F1340" s="16" t="str">
        <f t="shared" si="143"/>
        <v>Sweden</v>
      </c>
      <c r="G1340" s="16" t="str">
        <f t="shared" si="144"/>
        <v>Trucks and Buses</v>
      </c>
      <c r="H1340" s="16" t="str">
        <f t="shared" si="145"/>
        <v>Shipped</v>
      </c>
      <c r="I1340" s="18">
        <f t="shared" si="146"/>
        <v>1500.98</v>
      </c>
    </row>
    <row r="1341" spans="2:9" x14ac:dyDescent="0.25">
      <c r="B1341" s="16">
        <v>10305</v>
      </c>
      <c r="C1341" s="17">
        <f t="shared" si="140"/>
        <v>38270</v>
      </c>
      <c r="D1341" s="16" t="str">
        <f t="shared" si="141"/>
        <v>Marta's Replicas Co.</v>
      </c>
      <c r="E1341" s="16" t="str">
        <f t="shared" si="142"/>
        <v>Cambridge</v>
      </c>
      <c r="F1341" s="16" t="str">
        <f t="shared" si="143"/>
        <v>USA</v>
      </c>
      <c r="G1341" s="16" t="str">
        <f t="shared" si="144"/>
        <v>Classic Cars</v>
      </c>
      <c r="H1341" s="16" t="str">
        <f t="shared" si="145"/>
        <v>Shipped</v>
      </c>
      <c r="I1341" s="18">
        <f t="shared" si="146"/>
        <v>1510.56</v>
      </c>
    </row>
    <row r="1342" spans="2:9" x14ac:dyDescent="0.25">
      <c r="B1342" s="16">
        <v>10313</v>
      </c>
      <c r="C1342" s="17">
        <f t="shared" si="140"/>
        <v>38270</v>
      </c>
      <c r="D1342" s="16" t="str">
        <f t="shared" si="141"/>
        <v>Canadian Gift Exchange Network</v>
      </c>
      <c r="E1342" s="16" t="str">
        <f t="shared" si="142"/>
        <v>Vancouver</v>
      </c>
      <c r="F1342" s="16" t="str">
        <f t="shared" si="143"/>
        <v>Canada</v>
      </c>
      <c r="G1342" s="16" t="str">
        <f t="shared" si="144"/>
        <v>Trucks and Buses</v>
      </c>
      <c r="H1342" s="16" t="str">
        <f t="shared" si="145"/>
        <v>Shipped</v>
      </c>
      <c r="I1342" s="18">
        <f t="shared" si="146"/>
        <v>1727.1000000000001</v>
      </c>
    </row>
    <row r="1343" spans="2:9" x14ac:dyDescent="0.25">
      <c r="B1343" s="16">
        <v>10323</v>
      </c>
      <c r="C1343" s="17">
        <f t="shared" si="140"/>
        <v>38302</v>
      </c>
      <c r="D1343" s="16" t="str">
        <f t="shared" si="141"/>
        <v>Blauer See Auto, Co.</v>
      </c>
      <c r="E1343" s="16" t="str">
        <f t="shared" si="142"/>
        <v>Frankfurt</v>
      </c>
      <c r="F1343" s="16" t="str">
        <f t="shared" si="143"/>
        <v>Germany</v>
      </c>
      <c r="G1343" s="16" t="str">
        <f t="shared" si="144"/>
        <v>Vintage Cars</v>
      </c>
      <c r="H1343" s="16" t="str">
        <f t="shared" si="145"/>
        <v>Shipped</v>
      </c>
      <c r="I1343" s="18">
        <f t="shared" si="146"/>
        <v>3011.91</v>
      </c>
    </row>
    <row r="1344" spans="2:9" x14ac:dyDescent="0.25">
      <c r="B1344" s="16">
        <v>10334</v>
      </c>
      <c r="C1344" s="17">
        <f t="shared" si="140"/>
        <v>38302</v>
      </c>
      <c r="D1344" s="16" t="str">
        <f t="shared" si="141"/>
        <v>Volvo Model Replicas, Co</v>
      </c>
      <c r="E1344" s="16" t="str">
        <f t="shared" si="142"/>
        <v>Lule</v>
      </c>
      <c r="F1344" s="16" t="str">
        <f t="shared" si="143"/>
        <v>Sweden</v>
      </c>
      <c r="G1344" s="16" t="str">
        <f t="shared" si="144"/>
        <v>Classic Cars</v>
      </c>
      <c r="H1344" s="16" t="str">
        <f t="shared" si="145"/>
        <v>On Hold</v>
      </c>
      <c r="I1344" s="18">
        <f t="shared" si="146"/>
        <v>2000</v>
      </c>
    </row>
    <row r="1345" spans="2:9" x14ac:dyDescent="0.25">
      <c r="B1345" s="16">
        <v>10347</v>
      </c>
      <c r="C1345" s="17">
        <f t="shared" si="140"/>
        <v>38302</v>
      </c>
      <c r="D1345" s="16" t="str">
        <f t="shared" si="141"/>
        <v>Australian Collectors, Co.</v>
      </c>
      <c r="E1345" s="16" t="str">
        <f t="shared" si="142"/>
        <v>Melbourne</v>
      </c>
      <c r="F1345" s="16" t="str">
        <f t="shared" si="143"/>
        <v>Australia</v>
      </c>
      <c r="G1345" s="16" t="str">
        <f t="shared" si="144"/>
        <v>Vintage Cars</v>
      </c>
      <c r="H1345" s="16" t="str">
        <f t="shared" si="145"/>
        <v>Shipped</v>
      </c>
      <c r="I1345" s="18">
        <f t="shared" si="146"/>
        <v>1237.95</v>
      </c>
    </row>
    <row r="1346" spans="2:9" x14ac:dyDescent="0.25">
      <c r="B1346" s="16">
        <v>10357</v>
      </c>
      <c r="C1346" s="17">
        <f t="shared" si="140"/>
        <v>38333</v>
      </c>
      <c r="D1346" s="16" t="str">
        <f t="shared" si="141"/>
        <v>Mini Gifts Distributors Ltd.</v>
      </c>
      <c r="E1346" s="16" t="str">
        <f t="shared" si="142"/>
        <v>San Rafael</v>
      </c>
      <c r="F1346" s="16" t="str">
        <f t="shared" si="143"/>
        <v>USA</v>
      </c>
      <c r="G1346" s="16" t="str">
        <f t="shared" si="144"/>
        <v>Vintage Cars</v>
      </c>
      <c r="H1346" s="16" t="str">
        <f t="shared" si="145"/>
        <v>Shipped</v>
      </c>
      <c r="I1346" s="18">
        <f t="shared" si="146"/>
        <v>2500</v>
      </c>
    </row>
    <row r="1347" spans="2:9" x14ac:dyDescent="0.25">
      <c r="B1347" s="16">
        <v>10370</v>
      </c>
      <c r="C1347" s="17">
        <f t="shared" si="140"/>
        <v>38353</v>
      </c>
      <c r="D1347" s="16" t="str">
        <f t="shared" si="141"/>
        <v>Anna's Decorations, Ltd</v>
      </c>
      <c r="E1347" s="16" t="str">
        <f t="shared" si="142"/>
        <v>North Sydney</v>
      </c>
      <c r="F1347" s="16" t="str">
        <f t="shared" si="143"/>
        <v>Australia</v>
      </c>
      <c r="G1347" s="16" t="str">
        <f t="shared" si="144"/>
        <v>Classic Cars</v>
      </c>
      <c r="H1347" s="16" t="str">
        <f t="shared" si="145"/>
        <v>Shipped</v>
      </c>
      <c r="I1347" s="18">
        <f t="shared" si="146"/>
        <v>1534.95</v>
      </c>
    </row>
    <row r="1348" spans="2:9" x14ac:dyDescent="0.25">
      <c r="B1348" s="16">
        <v>10382</v>
      </c>
      <c r="C1348" s="17">
        <f t="shared" si="140"/>
        <v>38385</v>
      </c>
      <c r="D1348" s="16" t="str">
        <f t="shared" si="141"/>
        <v>Mini Gifts Distributors Ltd.</v>
      </c>
      <c r="E1348" s="16" t="str">
        <f t="shared" si="142"/>
        <v>San Rafael</v>
      </c>
      <c r="F1348" s="16" t="str">
        <f t="shared" si="143"/>
        <v>USA</v>
      </c>
      <c r="G1348" s="16" t="str">
        <f t="shared" si="144"/>
        <v>Classic Cars</v>
      </c>
      <c r="H1348" s="16" t="str">
        <f t="shared" si="145"/>
        <v>Shipped</v>
      </c>
      <c r="I1348" s="18">
        <f t="shared" si="146"/>
        <v>1864.5600000000002</v>
      </c>
    </row>
    <row r="1349" spans="2:9" x14ac:dyDescent="0.25">
      <c r="B1349" s="16">
        <v>10411</v>
      </c>
      <c r="C1349" s="17">
        <f t="shared" si="140"/>
        <v>38477</v>
      </c>
      <c r="D1349" s="16" t="str">
        <f t="shared" si="141"/>
        <v>Quebec Home Shopping Network</v>
      </c>
      <c r="E1349" s="16" t="str">
        <f t="shared" si="142"/>
        <v>Montreal</v>
      </c>
      <c r="F1349" s="16" t="str">
        <f t="shared" si="143"/>
        <v>Canada</v>
      </c>
      <c r="G1349" s="16" t="str">
        <f t="shared" si="144"/>
        <v>Trucks and Buses</v>
      </c>
      <c r="H1349" s="16" t="str">
        <f t="shared" si="145"/>
        <v>Shipped</v>
      </c>
      <c r="I1349" s="18">
        <f t="shared" si="146"/>
        <v>1867.32</v>
      </c>
    </row>
    <row r="1350" spans="2:9" x14ac:dyDescent="0.25">
      <c r="B1350" s="16">
        <v>10425</v>
      </c>
      <c r="C1350" s="17">
        <f t="shared" si="140"/>
        <v>38477</v>
      </c>
      <c r="D1350" s="16" t="str">
        <f t="shared" si="141"/>
        <v>La Rochelle Gifts</v>
      </c>
      <c r="E1350" s="16" t="str">
        <f t="shared" si="142"/>
        <v>Nantes</v>
      </c>
      <c r="F1350" s="16" t="str">
        <f t="shared" si="143"/>
        <v>France</v>
      </c>
      <c r="G1350" s="16" t="str">
        <f t="shared" si="144"/>
        <v>Trucks and Buses</v>
      </c>
      <c r="H1350" s="16" t="str">
        <f t="shared" si="145"/>
        <v>In Process</v>
      </c>
      <c r="I1350" s="18">
        <f t="shared" si="146"/>
        <v>482.13</v>
      </c>
    </row>
    <row r="1351" spans="2:9" x14ac:dyDescent="0.25">
      <c r="B1351" s="16">
        <v>10103</v>
      </c>
      <c r="C1351" s="17">
        <f t="shared" si="140"/>
        <v>37622</v>
      </c>
      <c r="D1351" s="16" t="str">
        <f t="shared" si="141"/>
        <v>Baane Mini Imports</v>
      </c>
      <c r="E1351" s="16" t="str">
        <f t="shared" si="142"/>
        <v>Stavern</v>
      </c>
      <c r="F1351" s="16" t="str">
        <f t="shared" si="143"/>
        <v>Norway</v>
      </c>
      <c r="G1351" s="16" t="str">
        <f t="shared" si="144"/>
        <v>Trucks and Buses</v>
      </c>
      <c r="H1351" s="16" t="str">
        <f t="shared" si="145"/>
        <v>Shipped</v>
      </c>
      <c r="I1351" s="18">
        <f t="shared" si="146"/>
        <v>1189.98</v>
      </c>
    </row>
    <row r="1352" spans="2:9" x14ac:dyDescent="0.25">
      <c r="B1352" s="16">
        <v>10113</v>
      </c>
      <c r="C1352" s="17">
        <f t="shared" si="140"/>
        <v>37681</v>
      </c>
      <c r="D1352" s="16" t="str">
        <f t="shared" si="141"/>
        <v>Mini Gifts Distributors Ltd.</v>
      </c>
      <c r="E1352" s="16" t="str">
        <f t="shared" si="142"/>
        <v>San Rafael</v>
      </c>
      <c r="F1352" s="16" t="str">
        <f t="shared" si="143"/>
        <v>USA</v>
      </c>
      <c r="G1352" s="16" t="str">
        <f t="shared" si="144"/>
        <v>Trucks and Buses</v>
      </c>
      <c r="H1352" s="16" t="str">
        <f t="shared" si="145"/>
        <v>Shipped</v>
      </c>
      <c r="I1352" s="18">
        <f t="shared" si="146"/>
        <v>1575.9599999999998</v>
      </c>
    </row>
    <row r="1353" spans="2:9" x14ac:dyDescent="0.25">
      <c r="B1353" s="16">
        <v>10126</v>
      </c>
      <c r="C1353" s="17">
        <f t="shared" ref="C1353:C1416" si="147">VLOOKUP(B1353,SaleData,6,0)</f>
        <v>37742</v>
      </c>
      <c r="D1353" s="16" t="str">
        <f t="shared" ref="D1353:D1416" si="148">VLOOKUP(B1353,SaleData,14,0)</f>
        <v>Corrida Auto Replicas, Ltd</v>
      </c>
      <c r="E1353" s="16" t="str">
        <f t="shared" ref="E1353:E1416" si="149">VLOOKUP(B1353,SaleData,17,0)</f>
        <v>Madrid</v>
      </c>
      <c r="F1353" s="16" t="str">
        <f t="shared" ref="F1353:F1416" si="150">VLOOKUP(B1353,SaleData,19,0)</f>
        <v>Spain</v>
      </c>
      <c r="G1353" s="16" t="str">
        <f t="shared" ref="G1353:G1416" si="151">VLOOKUP(B1353,SaleData,11,0)</f>
        <v>Trucks and Buses</v>
      </c>
      <c r="H1353" s="16" t="str">
        <f t="shared" ref="H1353:H1416" si="152">VLOOKUP(B1353,SaleData,7,0)</f>
        <v>Shipped</v>
      </c>
      <c r="I1353" s="18">
        <f t="shared" ref="I1353:I1416" si="153">VLOOKUP(B1353,SaleData,5,0)</f>
        <v>1630.2</v>
      </c>
    </row>
    <row r="1354" spans="2:9" x14ac:dyDescent="0.25">
      <c r="B1354" s="16">
        <v>10140</v>
      </c>
      <c r="C1354" s="17">
        <f t="shared" si="147"/>
        <v>37819</v>
      </c>
      <c r="D1354" s="16" t="str">
        <f t="shared" si="148"/>
        <v>Technics Stores Inc.</v>
      </c>
      <c r="E1354" s="16" t="str">
        <f t="shared" si="149"/>
        <v>Burlingame</v>
      </c>
      <c r="F1354" s="16" t="str">
        <f t="shared" si="150"/>
        <v>USA</v>
      </c>
      <c r="G1354" s="16" t="str">
        <f t="shared" si="151"/>
        <v>Vintage Cars</v>
      </c>
      <c r="H1354" s="16" t="str">
        <f t="shared" si="152"/>
        <v>Shipped</v>
      </c>
      <c r="I1354" s="18">
        <f t="shared" si="153"/>
        <v>1254.8300000000002</v>
      </c>
    </row>
    <row r="1355" spans="2:9" x14ac:dyDescent="0.25">
      <c r="B1355" s="16">
        <v>10150</v>
      </c>
      <c r="C1355" s="17">
        <f t="shared" si="147"/>
        <v>37873</v>
      </c>
      <c r="D1355" s="16" t="str">
        <f t="shared" si="148"/>
        <v>Dragon Souveniers, Ltd.</v>
      </c>
      <c r="E1355" s="16" t="str">
        <f t="shared" si="149"/>
        <v>Singapore</v>
      </c>
      <c r="F1355" s="16" t="str">
        <f t="shared" si="150"/>
        <v>Singapore</v>
      </c>
      <c r="G1355" s="16" t="str">
        <f t="shared" si="151"/>
        <v>Vintage Cars</v>
      </c>
      <c r="H1355" s="16" t="str">
        <f t="shared" si="152"/>
        <v>Shipped</v>
      </c>
      <c r="I1355" s="18">
        <f t="shared" si="153"/>
        <v>1282.8</v>
      </c>
    </row>
    <row r="1356" spans="2:9" x14ac:dyDescent="0.25">
      <c r="B1356" s="16">
        <v>10164</v>
      </c>
      <c r="C1356" s="17">
        <f t="shared" si="147"/>
        <v>37904</v>
      </c>
      <c r="D1356" s="16" t="str">
        <f t="shared" si="148"/>
        <v>Mini Auto Werke</v>
      </c>
      <c r="E1356" s="16" t="str">
        <f t="shared" si="149"/>
        <v>Graz</v>
      </c>
      <c r="F1356" s="16" t="str">
        <f t="shared" si="150"/>
        <v>Austria</v>
      </c>
      <c r="G1356" s="16" t="str">
        <f t="shared" si="151"/>
        <v>Vintage Cars</v>
      </c>
      <c r="H1356" s="16" t="str">
        <f t="shared" si="152"/>
        <v>Resolved</v>
      </c>
      <c r="I1356" s="18">
        <f t="shared" si="153"/>
        <v>1345.75</v>
      </c>
    </row>
    <row r="1357" spans="2:9" x14ac:dyDescent="0.25">
      <c r="B1357" s="16">
        <v>10174</v>
      </c>
      <c r="C1357" s="17">
        <f t="shared" si="147"/>
        <v>37936</v>
      </c>
      <c r="D1357" s="16" t="str">
        <f t="shared" si="148"/>
        <v>Australian Gift Network, Co</v>
      </c>
      <c r="E1357" s="16" t="str">
        <f t="shared" si="149"/>
        <v>South Brisbane</v>
      </c>
      <c r="F1357" s="16" t="str">
        <f t="shared" si="150"/>
        <v>Australia</v>
      </c>
      <c r="G1357" s="16" t="str">
        <f t="shared" si="151"/>
        <v>Vintage Cars</v>
      </c>
      <c r="H1357" s="16" t="str">
        <f t="shared" si="152"/>
        <v>Shipped</v>
      </c>
      <c r="I1357" s="18">
        <f t="shared" si="153"/>
        <v>2194.2200000000003</v>
      </c>
    </row>
    <row r="1358" spans="2:9" x14ac:dyDescent="0.25">
      <c r="B1358" s="16">
        <v>10183</v>
      </c>
      <c r="C1358" s="17">
        <f t="shared" si="147"/>
        <v>37936</v>
      </c>
      <c r="D1358" s="16" t="str">
        <f t="shared" si="148"/>
        <v>Classic Gift Ideas, Inc</v>
      </c>
      <c r="E1358" s="16" t="str">
        <f t="shared" si="149"/>
        <v>Philadelphia</v>
      </c>
      <c r="F1358" s="16" t="str">
        <f t="shared" si="150"/>
        <v>USA</v>
      </c>
      <c r="G1358" s="16" t="str">
        <f t="shared" si="151"/>
        <v>Vintage Cars</v>
      </c>
      <c r="H1358" s="16" t="str">
        <f t="shared" si="152"/>
        <v>Shipped</v>
      </c>
      <c r="I1358" s="18">
        <f t="shared" si="153"/>
        <v>1972</v>
      </c>
    </row>
    <row r="1359" spans="2:9" x14ac:dyDescent="0.25">
      <c r="B1359" s="16">
        <v>10194</v>
      </c>
      <c r="C1359" s="17">
        <f t="shared" si="147"/>
        <v>37936</v>
      </c>
      <c r="D1359" s="16" t="str">
        <f t="shared" si="148"/>
        <v>Saveley &amp; Henriot, Co.</v>
      </c>
      <c r="E1359" s="16" t="str">
        <f t="shared" si="149"/>
        <v>Lyon</v>
      </c>
      <c r="F1359" s="16" t="str">
        <f t="shared" si="150"/>
        <v>France</v>
      </c>
      <c r="G1359" s="16" t="str">
        <f t="shared" si="151"/>
        <v>Vintage Cars</v>
      </c>
      <c r="H1359" s="16" t="str">
        <f t="shared" si="152"/>
        <v>Shipped</v>
      </c>
      <c r="I1359" s="18">
        <f t="shared" si="153"/>
        <v>1835.98</v>
      </c>
    </row>
    <row r="1360" spans="2:9" x14ac:dyDescent="0.25">
      <c r="B1360" s="16">
        <v>10206</v>
      </c>
      <c r="C1360" s="17">
        <f t="shared" si="147"/>
        <v>37957</v>
      </c>
      <c r="D1360" s="16" t="str">
        <f t="shared" si="148"/>
        <v>Canadian Gift Exchange Network</v>
      </c>
      <c r="E1360" s="16" t="str">
        <f t="shared" si="149"/>
        <v>Vancouver</v>
      </c>
      <c r="F1360" s="16" t="str">
        <f t="shared" si="150"/>
        <v>Canada</v>
      </c>
      <c r="G1360" s="16" t="str">
        <f t="shared" si="151"/>
        <v>Vintage Cars</v>
      </c>
      <c r="H1360" s="16" t="str">
        <f t="shared" si="152"/>
        <v>Shipped</v>
      </c>
      <c r="I1360" s="18">
        <f t="shared" si="153"/>
        <v>1119.93</v>
      </c>
    </row>
    <row r="1361" spans="2:9" x14ac:dyDescent="0.25">
      <c r="B1361" s="16">
        <v>10215</v>
      </c>
      <c r="C1361" s="17">
        <f t="shared" si="147"/>
        <v>37993</v>
      </c>
      <c r="D1361" s="16" t="str">
        <f t="shared" si="148"/>
        <v>West Coast Collectables Co.</v>
      </c>
      <c r="E1361" s="16" t="str">
        <f t="shared" si="149"/>
        <v>Burbank</v>
      </c>
      <c r="F1361" s="16" t="str">
        <f t="shared" si="150"/>
        <v>USA</v>
      </c>
      <c r="G1361" s="16" t="str">
        <f t="shared" si="151"/>
        <v>Vintage Cars</v>
      </c>
      <c r="H1361" s="16" t="str">
        <f t="shared" si="152"/>
        <v>Shipped</v>
      </c>
      <c r="I1361" s="18">
        <f t="shared" si="153"/>
        <v>1423.2900000000002</v>
      </c>
    </row>
    <row r="1362" spans="2:9" x14ac:dyDescent="0.25">
      <c r="B1362" s="16">
        <v>10229</v>
      </c>
      <c r="C1362" s="17">
        <f t="shared" si="147"/>
        <v>38049</v>
      </c>
      <c r="D1362" s="16" t="str">
        <f t="shared" si="148"/>
        <v>Mini Gifts Distributors Ltd.</v>
      </c>
      <c r="E1362" s="16" t="str">
        <f t="shared" si="149"/>
        <v>San Rafael</v>
      </c>
      <c r="F1362" s="16" t="str">
        <f t="shared" si="150"/>
        <v>USA</v>
      </c>
      <c r="G1362" s="16" t="str">
        <f t="shared" si="151"/>
        <v>Classic Cars</v>
      </c>
      <c r="H1362" s="16" t="str">
        <f t="shared" si="152"/>
        <v>Shipped</v>
      </c>
      <c r="I1362" s="18">
        <f t="shared" si="153"/>
        <v>1085.0400000000002</v>
      </c>
    </row>
    <row r="1363" spans="2:9" x14ac:dyDescent="0.25">
      <c r="B1363" s="16">
        <v>10245</v>
      </c>
      <c r="C1363" s="17">
        <f t="shared" si="147"/>
        <v>38112</v>
      </c>
      <c r="D1363" s="16" t="str">
        <f t="shared" si="148"/>
        <v>Super Scale Inc.</v>
      </c>
      <c r="E1363" s="16" t="str">
        <f t="shared" si="149"/>
        <v>New Haven</v>
      </c>
      <c r="F1363" s="16" t="str">
        <f t="shared" si="150"/>
        <v>USA</v>
      </c>
      <c r="G1363" s="16" t="str">
        <f t="shared" si="151"/>
        <v>Trucks and Buses</v>
      </c>
      <c r="H1363" s="16" t="str">
        <f t="shared" si="152"/>
        <v>Shipped</v>
      </c>
      <c r="I1363" s="18">
        <f t="shared" si="153"/>
        <v>2100</v>
      </c>
    </row>
    <row r="1364" spans="2:9" x14ac:dyDescent="0.25">
      <c r="B1364" s="16">
        <v>10258</v>
      </c>
      <c r="C1364" s="17">
        <f t="shared" si="147"/>
        <v>38144</v>
      </c>
      <c r="D1364" s="16" t="str">
        <f t="shared" si="148"/>
        <v>Tokyo Collectables, Ltd</v>
      </c>
      <c r="E1364" s="16" t="str">
        <f t="shared" si="149"/>
        <v>Minato-ku</v>
      </c>
      <c r="F1364" s="16" t="str">
        <f t="shared" si="150"/>
        <v>Japan</v>
      </c>
      <c r="G1364" s="16" t="str">
        <f t="shared" si="151"/>
        <v>Trucks and Buses</v>
      </c>
      <c r="H1364" s="16" t="str">
        <f t="shared" si="152"/>
        <v>Shipped</v>
      </c>
      <c r="I1364" s="18">
        <f t="shared" si="153"/>
        <v>1228.1999999999998</v>
      </c>
    </row>
    <row r="1365" spans="2:9" x14ac:dyDescent="0.25">
      <c r="B1365" s="16">
        <v>10270</v>
      </c>
      <c r="C1365" s="17">
        <f t="shared" si="147"/>
        <v>38175</v>
      </c>
      <c r="D1365" s="16" t="str">
        <f t="shared" si="148"/>
        <v>Souveniers And Things Co.</v>
      </c>
      <c r="E1365" s="16" t="str">
        <f t="shared" si="149"/>
        <v>Chatswood</v>
      </c>
      <c r="F1365" s="16" t="str">
        <f t="shared" si="150"/>
        <v>Australia</v>
      </c>
      <c r="G1365" s="16" t="str">
        <f t="shared" si="151"/>
        <v>Trucks and Buses</v>
      </c>
      <c r="H1365" s="16" t="str">
        <f t="shared" si="152"/>
        <v>Shipped</v>
      </c>
      <c r="I1365" s="18">
        <f t="shared" si="153"/>
        <v>1330.3500000000001</v>
      </c>
    </row>
    <row r="1366" spans="2:9" x14ac:dyDescent="0.25">
      <c r="B1366" s="16">
        <v>10281</v>
      </c>
      <c r="C1366" s="17">
        <f t="shared" si="147"/>
        <v>38207</v>
      </c>
      <c r="D1366" s="16" t="str">
        <f t="shared" si="148"/>
        <v>Diecast Classics Inc.</v>
      </c>
      <c r="E1366" s="16" t="str">
        <f t="shared" si="149"/>
        <v>Allentown</v>
      </c>
      <c r="F1366" s="16" t="str">
        <f t="shared" si="150"/>
        <v>USA</v>
      </c>
      <c r="G1366" s="16" t="str">
        <f t="shared" si="151"/>
        <v>Classic Cars</v>
      </c>
      <c r="H1366" s="16" t="str">
        <f t="shared" si="152"/>
        <v>Shipped</v>
      </c>
      <c r="I1366" s="18">
        <f t="shared" si="153"/>
        <v>813.19999999999993</v>
      </c>
    </row>
    <row r="1367" spans="2:9" x14ac:dyDescent="0.25">
      <c r="B1367" s="16">
        <v>10291</v>
      </c>
      <c r="C1367" s="17">
        <f t="shared" si="147"/>
        <v>38239</v>
      </c>
      <c r="D1367" s="16" t="str">
        <f t="shared" si="148"/>
        <v>Scandinavian Gift Ideas</v>
      </c>
      <c r="E1367" s="16" t="str">
        <f t="shared" si="149"/>
        <v>Boras</v>
      </c>
      <c r="F1367" s="16" t="str">
        <f t="shared" si="150"/>
        <v>Sweden</v>
      </c>
      <c r="G1367" s="16" t="str">
        <f t="shared" si="151"/>
        <v>Trucks and Buses</v>
      </c>
      <c r="H1367" s="16" t="str">
        <f t="shared" si="152"/>
        <v>Shipped</v>
      </c>
      <c r="I1367" s="18">
        <f t="shared" si="153"/>
        <v>1500.98</v>
      </c>
    </row>
    <row r="1368" spans="2:9" x14ac:dyDescent="0.25">
      <c r="B1368" s="16">
        <v>10304</v>
      </c>
      <c r="C1368" s="17">
        <f t="shared" si="147"/>
        <v>38270</v>
      </c>
      <c r="D1368" s="16" t="str">
        <f t="shared" si="148"/>
        <v>Auto Assoc. &amp; Cie.</v>
      </c>
      <c r="E1368" s="16" t="str">
        <f t="shared" si="149"/>
        <v>Versailles</v>
      </c>
      <c r="F1368" s="16" t="str">
        <f t="shared" si="150"/>
        <v>France</v>
      </c>
      <c r="G1368" s="16" t="str">
        <f t="shared" si="151"/>
        <v>Vintage Cars</v>
      </c>
      <c r="H1368" s="16" t="str">
        <f t="shared" si="152"/>
        <v>Shipped</v>
      </c>
      <c r="I1368" s="18">
        <f t="shared" si="153"/>
        <v>694.6</v>
      </c>
    </row>
    <row r="1369" spans="2:9" x14ac:dyDescent="0.25">
      <c r="B1369" s="16">
        <v>10312</v>
      </c>
      <c r="C1369" s="17">
        <f t="shared" si="147"/>
        <v>38270</v>
      </c>
      <c r="D1369" s="16" t="str">
        <f t="shared" si="148"/>
        <v>Mini Gifts Distributors Ltd.</v>
      </c>
      <c r="E1369" s="16" t="str">
        <f t="shared" si="149"/>
        <v>San Rafael</v>
      </c>
      <c r="F1369" s="16" t="str">
        <f t="shared" si="150"/>
        <v>USA</v>
      </c>
      <c r="G1369" s="16" t="str">
        <f t="shared" si="151"/>
        <v>Vintage Cars</v>
      </c>
      <c r="H1369" s="16" t="str">
        <f t="shared" si="152"/>
        <v>Shipped</v>
      </c>
      <c r="I1369" s="18">
        <f t="shared" si="153"/>
        <v>865.49</v>
      </c>
    </row>
    <row r="1370" spans="2:9" x14ac:dyDescent="0.25">
      <c r="B1370" s="16">
        <v>10324</v>
      </c>
      <c r="C1370" s="17">
        <f t="shared" si="147"/>
        <v>38302</v>
      </c>
      <c r="D1370" s="16" t="str">
        <f t="shared" si="148"/>
        <v>Vitachrome Inc.</v>
      </c>
      <c r="E1370" s="16" t="str">
        <f t="shared" si="149"/>
        <v>NYC</v>
      </c>
      <c r="F1370" s="16" t="str">
        <f t="shared" si="150"/>
        <v>USA</v>
      </c>
      <c r="G1370" s="16" t="str">
        <f t="shared" si="151"/>
        <v>Trucks and Buses</v>
      </c>
      <c r="H1370" s="16" t="str">
        <f t="shared" si="152"/>
        <v>Shipped</v>
      </c>
      <c r="I1370" s="18">
        <f t="shared" si="153"/>
        <v>1236.8399999999999</v>
      </c>
    </row>
    <row r="1371" spans="2:9" x14ac:dyDescent="0.25">
      <c r="B1371" s="16">
        <v>10333</v>
      </c>
      <c r="C1371" s="17">
        <f t="shared" si="147"/>
        <v>38302</v>
      </c>
      <c r="D1371" s="16" t="str">
        <f t="shared" si="148"/>
        <v>Mini Wheels Co.</v>
      </c>
      <c r="E1371" s="16" t="str">
        <f t="shared" si="149"/>
        <v>San Francisco</v>
      </c>
      <c r="F1371" s="16" t="str">
        <f t="shared" si="150"/>
        <v>USA</v>
      </c>
      <c r="G1371" s="16" t="str">
        <f t="shared" si="151"/>
        <v>Trucks and Buses</v>
      </c>
      <c r="H1371" s="16" t="str">
        <f t="shared" si="152"/>
        <v>Shipped</v>
      </c>
      <c r="I1371" s="18">
        <f t="shared" si="153"/>
        <v>1167.25</v>
      </c>
    </row>
    <row r="1372" spans="2:9" x14ac:dyDescent="0.25">
      <c r="B1372" s="16">
        <v>10348</v>
      </c>
      <c r="C1372" s="17">
        <f t="shared" si="147"/>
        <v>38302</v>
      </c>
      <c r="D1372" s="16" t="str">
        <f t="shared" si="148"/>
        <v>Corrida Auto Replicas, Ltd</v>
      </c>
      <c r="E1372" s="16" t="str">
        <f t="shared" si="149"/>
        <v>Madrid</v>
      </c>
      <c r="F1372" s="16" t="str">
        <f t="shared" si="150"/>
        <v>Spain</v>
      </c>
      <c r="G1372" s="16" t="str">
        <f t="shared" si="151"/>
        <v>Vintage Cars</v>
      </c>
      <c r="H1372" s="16" t="str">
        <f t="shared" si="152"/>
        <v>Shipped</v>
      </c>
      <c r="I1372" s="18">
        <f t="shared" si="153"/>
        <v>1962.0900000000001</v>
      </c>
    </row>
    <row r="1373" spans="2:9" x14ac:dyDescent="0.25">
      <c r="B1373" s="16">
        <v>10358</v>
      </c>
      <c r="C1373" s="17">
        <f t="shared" si="147"/>
        <v>38333</v>
      </c>
      <c r="D1373" s="16" t="str">
        <f t="shared" si="148"/>
        <v>Euro Shopping Channel</v>
      </c>
      <c r="E1373" s="16" t="str">
        <f t="shared" si="149"/>
        <v>Madrid</v>
      </c>
      <c r="F1373" s="16" t="str">
        <f t="shared" si="150"/>
        <v>Spain</v>
      </c>
      <c r="G1373" s="16" t="str">
        <f t="shared" si="151"/>
        <v>Trucks and Buses</v>
      </c>
      <c r="H1373" s="16" t="str">
        <f t="shared" si="152"/>
        <v>Shipped</v>
      </c>
      <c r="I1373" s="18">
        <f t="shared" si="153"/>
        <v>728.40000000000009</v>
      </c>
    </row>
    <row r="1374" spans="2:9" x14ac:dyDescent="0.25">
      <c r="B1374" s="16">
        <v>10370</v>
      </c>
      <c r="C1374" s="17">
        <f t="shared" si="147"/>
        <v>38353</v>
      </c>
      <c r="D1374" s="16" t="str">
        <f t="shared" si="148"/>
        <v>Anna's Decorations, Ltd</v>
      </c>
      <c r="E1374" s="16" t="str">
        <f t="shared" si="149"/>
        <v>North Sydney</v>
      </c>
      <c r="F1374" s="16" t="str">
        <f t="shared" si="150"/>
        <v>Australia</v>
      </c>
      <c r="G1374" s="16" t="str">
        <f t="shared" si="151"/>
        <v>Classic Cars</v>
      </c>
      <c r="H1374" s="16" t="str">
        <f t="shared" si="152"/>
        <v>Shipped</v>
      </c>
      <c r="I1374" s="18">
        <f t="shared" si="153"/>
        <v>1534.95</v>
      </c>
    </row>
    <row r="1375" spans="2:9" x14ac:dyDescent="0.25">
      <c r="B1375" s="16">
        <v>10382</v>
      </c>
      <c r="C1375" s="17">
        <f t="shared" si="147"/>
        <v>38385</v>
      </c>
      <c r="D1375" s="16" t="str">
        <f t="shared" si="148"/>
        <v>Mini Gifts Distributors Ltd.</v>
      </c>
      <c r="E1375" s="16" t="str">
        <f t="shared" si="149"/>
        <v>San Rafael</v>
      </c>
      <c r="F1375" s="16" t="str">
        <f t="shared" si="150"/>
        <v>USA</v>
      </c>
      <c r="G1375" s="16" t="str">
        <f t="shared" si="151"/>
        <v>Classic Cars</v>
      </c>
      <c r="H1375" s="16" t="str">
        <f t="shared" si="152"/>
        <v>Shipped</v>
      </c>
      <c r="I1375" s="18">
        <f t="shared" si="153"/>
        <v>1864.5600000000002</v>
      </c>
    </row>
    <row r="1376" spans="2:9" x14ac:dyDescent="0.25">
      <c r="B1376" s="16">
        <v>10411</v>
      </c>
      <c r="C1376" s="17">
        <f t="shared" si="147"/>
        <v>38477</v>
      </c>
      <c r="D1376" s="16" t="str">
        <f t="shared" si="148"/>
        <v>Quebec Home Shopping Network</v>
      </c>
      <c r="E1376" s="16" t="str">
        <f t="shared" si="149"/>
        <v>Montreal</v>
      </c>
      <c r="F1376" s="16" t="str">
        <f t="shared" si="150"/>
        <v>Canada</v>
      </c>
      <c r="G1376" s="16" t="str">
        <f t="shared" si="151"/>
        <v>Trucks and Buses</v>
      </c>
      <c r="H1376" s="16" t="str">
        <f t="shared" si="152"/>
        <v>Shipped</v>
      </c>
      <c r="I1376" s="18">
        <f t="shared" si="153"/>
        <v>1867.32</v>
      </c>
    </row>
    <row r="1377" spans="2:9" x14ac:dyDescent="0.25">
      <c r="B1377" s="16">
        <v>10424</v>
      </c>
      <c r="C1377" s="17">
        <f t="shared" si="147"/>
        <v>38477</v>
      </c>
      <c r="D1377" s="16" t="str">
        <f t="shared" si="148"/>
        <v>Euro Shopping Channel</v>
      </c>
      <c r="E1377" s="16" t="str">
        <f t="shared" si="149"/>
        <v>Madrid</v>
      </c>
      <c r="F1377" s="16" t="str">
        <f t="shared" si="150"/>
        <v>Spain</v>
      </c>
      <c r="G1377" s="16" t="str">
        <f t="shared" si="151"/>
        <v>Vintage Cars</v>
      </c>
      <c r="H1377" s="16" t="str">
        <f t="shared" si="152"/>
        <v>In Process</v>
      </c>
      <c r="I1377" s="18">
        <f t="shared" si="153"/>
        <v>1556.62</v>
      </c>
    </row>
    <row r="1378" spans="2:9" x14ac:dyDescent="0.25">
      <c r="B1378" s="16">
        <v>10108</v>
      </c>
      <c r="C1378" s="17">
        <f t="shared" si="147"/>
        <v>37681</v>
      </c>
      <c r="D1378" s="16" t="str">
        <f t="shared" si="148"/>
        <v>Cruz &amp; Sons Co.</v>
      </c>
      <c r="E1378" s="16" t="str">
        <f t="shared" si="149"/>
        <v>Makati City</v>
      </c>
      <c r="F1378" s="16" t="str">
        <f t="shared" si="150"/>
        <v>Philippines</v>
      </c>
      <c r="G1378" s="16" t="str">
        <f t="shared" si="151"/>
        <v>Classic Cars</v>
      </c>
      <c r="H1378" s="16" t="str">
        <f t="shared" si="152"/>
        <v>Shipped</v>
      </c>
      <c r="I1378" s="18">
        <f t="shared" si="153"/>
        <v>3600</v>
      </c>
    </row>
    <row r="1379" spans="2:9" x14ac:dyDescent="0.25">
      <c r="B1379" s="16">
        <v>10122</v>
      </c>
      <c r="C1379" s="17">
        <f t="shared" si="147"/>
        <v>37742</v>
      </c>
      <c r="D1379" s="16" t="str">
        <f t="shared" si="148"/>
        <v>Marseille Mini Autos</v>
      </c>
      <c r="E1379" s="16" t="str">
        <f t="shared" si="149"/>
        <v>Marseille</v>
      </c>
      <c r="F1379" s="16" t="str">
        <f t="shared" si="150"/>
        <v>France</v>
      </c>
      <c r="G1379" s="16" t="str">
        <f t="shared" si="151"/>
        <v>Classic Cars</v>
      </c>
      <c r="H1379" s="16" t="str">
        <f t="shared" si="152"/>
        <v>Shipped</v>
      </c>
      <c r="I1379" s="18">
        <f t="shared" si="153"/>
        <v>1207.44</v>
      </c>
    </row>
    <row r="1380" spans="2:9" x14ac:dyDescent="0.25">
      <c r="B1380" s="16">
        <v>10135</v>
      </c>
      <c r="C1380" s="17">
        <f t="shared" si="147"/>
        <v>37819</v>
      </c>
      <c r="D1380" s="16" t="str">
        <f t="shared" si="148"/>
        <v>Mini Gifts Distributors Ltd.</v>
      </c>
      <c r="E1380" s="16" t="str">
        <f t="shared" si="149"/>
        <v>San Rafael</v>
      </c>
      <c r="F1380" s="16" t="str">
        <f t="shared" si="150"/>
        <v>USA</v>
      </c>
      <c r="G1380" s="16" t="str">
        <f t="shared" si="151"/>
        <v>Classic Cars</v>
      </c>
      <c r="H1380" s="16" t="str">
        <f t="shared" si="152"/>
        <v>Shipped</v>
      </c>
      <c r="I1380" s="18">
        <f t="shared" si="153"/>
        <v>717.4</v>
      </c>
    </row>
    <row r="1381" spans="2:9" x14ac:dyDescent="0.25">
      <c r="B1381" s="16">
        <v>10146</v>
      </c>
      <c r="C1381" s="17">
        <f t="shared" si="147"/>
        <v>37873</v>
      </c>
      <c r="D1381" s="16" t="str">
        <f t="shared" si="148"/>
        <v>Gift Ideas Corp.</v>
      </c>
      <c r="E1381" s="16" t="str">
        <f t="shared" si="149"/>
        <v>Glendale</v>
      </c>
      <c r="F1381" s="16" t="str">
        <f t="shared" si="150"/>
        <v>USA</v>
      </c>
      <c r="G1381" s="16" t="str">
        <f t="shared" si="151"/>
        <v>Classic Cars</v>
      </c>
      <c r="H1381" s="16" t="str">
        <f t="shared" si="152"/>
        <v>Shipped</v>
      </c>
      <c r="I1381" s="18">
        <f t="shared" si="153"/>
        <v>2900</v>
      </c>
    </row>
    <row r="1382" spans="2:9" x14ac:dyDescent="0.25">
      <c r="B1382" s="16">
        <v>10159</v>
      </c>
      <c r="C1382" s="17">
        <f t="shared" si="147"/>
        <v>37904</v>
      </c>
      <c r="D1382" s="16" t="str">
        <f t="shared" si="148"/>
        <v>Corporate Gift Ideas Co.</v>
      </c>
      <c r="E1382" s="16" t="str">
        <f t="shared" si="149"/>
        <v>San Francisco</v>
      </c>
      <c r="F1382" s="16" t="str">
        <f t="shared" si="150"/>
        <v>USA</v>
      </c>
      <c r="G1382" s="16" t="str">
        <f t="shared" si="151"/>
        <v>Motorcycles</v>
      </c>
      <c r="H1382" s="16" t="str">
        <f t="shared" si="152"/>
        <v>Shipped</v>
      </c>
      <c r="I1382" s="18">
        <f t="shared" si="153"/>
        <v>1239</v>
      </c>
    </row>
    <row r="1383" spans="2:9" x14ac:dyDescent="0.25">
      <c r="B1383" s="16">
        <v>10169</v>
      </c>
      <c r="C1383" s="17">
        <f t="shared" si="147"/>
        <v>37936</v>
      </c>
      <c r="D1383" s="16" t="str">
        <f t="shared" si="148"/>
        <v>Anna's Decorations, Ltd</v>
      </c>
      <c r="E1383" s="16" t="str">
        <f t="shared" si="149"/>
        <v>North Sydney</v>
      </c>
      <c r="F1383" s="16" t="str">
        <f t="shared" si="150"/>
        <v>Australia</v>
      </c>
      <c r="G1383" s="16" t="str">
        <f t="shared" si="151"/>
        <v>Motorcycles</v>
      </c>
      <c r="H1383" s="16" t="str">
        <f t="shared" si="152"/>
        <v>Shipped</v>
      </c>
      <c r="I1383" s="18">
        <f t="shared" si="153"/>
        <v>1035.58</v>
      </c>
    </row>
    <row r="1384" spans="2:9" x14ac:dyDescent="0.25">
      <c r="B1384" s="16">
        <v>10180</v>
      </c>
      <c r="C1384" s="17">
        <f t="shared" si="147"/>
        <v>37936</v>
      </c>
      <c r="D1384" s="16" t="str">
        <f t="shared" si="148"/>
        <v>Daedalus Designs Imports</v>
      </c>
      <c r="E1384" s="16" t="str">
        <f t="shared" si="149"/>
        <v>Lille</v>
      </c>
      <c r="F1384" s="16" t="str">
        <f t="shared" si="150"/>
        <v>France</v>
      </c>
      <c r="G1384" s="16" t="str">
        <f t="shared" si="151"/>
        <v>Motorcycles</v>
      </c>
      <c r="H1384" s="16" t="str">
        <f t="shared" si="152"/>
        <v>Shipped</v>
      </c>
      <c r="I1384" s="18">
        <f t="shared" si="153"/>
        <v>1057.56</v>
      </c>
    </row>
    <row r="1385" spans="2:9" x14ac:dyDescent="0.25">
      <c r="B1385" s="16">
        <v>10191</v>
      </c>
      <c r="C1385" s="17">
        <f t="shared" si="147"/>
        <v>37936</v>
      </c>
      <c r="D1385" s="16" t="str">
        <f t="shared" si="148"/>
        <v>Toms Spezialitten, Ltd</v>
      </c>
      <c r="E1385" s="16" t="str">
        <f t="shared" si="149"/>
        <v>Koln</v>
      </c>
      <c r="F1385" s="16" t="str">
        <f t="shared" si="150"/>
        <v>Germany</v>
      </c>
      <c r="G1385" s="16" t="str">
        <f t="shared" si="151"/>
        <v>Classic Cars</v>
      </c>
      <c r="H1385" s="16" t="str">
        <f t="shared" si="152"/>
        <v>Shipped</v>
      </c>
      <c r="I1385" s="18">
        <f t="shared" si="153"/>
        <v>1939.2</v>
      </c>
    </row>
    <row r="1386" spans="2:9" x14ac:dyDescent="0.25">
      <c r="B1386" s="16">
        <v>10211</v>
      </c>
      <c r="C1386" s="17">
        <f t="shared" si="147"/>
        <v>37993</v>
      </c>
      <c r="D1386" s="16" t="str">
        <f t="shared" si="148"/>
        <v>Auto Canal Petit</v>
      </c>
      <c r="E1386" s="16" t="str">
        <f t="shared" si="149"/>
        <v>Paris</v>
      </c>
      <c r="F1386" s="16" t="str">
        <f t="shared" si="150"/>
        <v>France</v>
      </c>
      <c r="G1386" s="16" t="str">
        <f t="shared" si="151"/>
        <v>Motorcycles</v>
      </c>
      <c r="H1386" s="16" t="str">
        <f t="shared" si="152"/>
        <v>Shipped</v>
      </c>
      <c r="I1386" s="18">
        <f t="shared" si="153"/>
        <v>1338.12</v>
      </c>
    </row>
    <row r="1387" spans="2:9" x14ac:dyDescent="0.25">
      <c r="B1387" s="16">
        <v>10225</v>
      </c>
      <c r="C1387" s="17">
        <f t="shared" si="147"/>
        <v>38019</v>
      </c>
      <c r="D1387" s="16" t="str">
        <f t="shared" si="148"/>
        <v>Vida Sport, Ltd</v>
      </c>
      <c r="E1387" s="16" t="str">
        <f t="shared" si="149"/>
        <v>Gensve</v>
      </c>
      <c r="F1387" s="16" t="str">
        <f t="shared" si="150"/>
        <v>Switzerland</v>
      </c>
      <c r="G1387" s="16" t="str">
        <f t="shared" si="151"/>
        <v>Classic Cars</v>
      </c>
      <c r="H1387" s="16" t="str">
        <f t="shared" si="152"/>
        <v>Shipped</v>
      </c>
      <c r="I1387" s="18">
        <f t="shared" si="153"/>
        <v>1205.04</v>
      </c>
    </row>
    <row r="1388" spans="2:9" x14ac:dyDescent="0.25">
      <c r="B1388" s="16">
        <v>10238</v>
      </c>
      <c r="C1388" s="17">
        <f t="shared" si="147"/>
        <v>38081</v>
      </c>
      <c r="D1388" s="16" t="str">
        <f t="shared" si="148"/>
        <v>Danish Wholesale Imports</v>
      </c>
      <c r="E1388" s="16" t="str">
        <f t="shared" si="149"/>
        <v>Kobenhavn</v>
      </c>
      <c r="F1388" s="16" t="str">
        <f t="shared" si="150"/>
        <v>Denmark</v>
      </c>
      <c r="G1388" s="16" t="str">
        <f t="shared" si="151"/>
        <v>Classic Cars</v>
      </c>
      <c r="H1388" s="16" t="str">
        <f t="shared" si="152"/>
        <v>Shipped</v>
      </c>
      <c r="I1388" s="18">
        <f t="shared" si="153"/>
        <v>1484.1999999999998</v>
      </c>
    </row>
    <row r="1389" spans="2:9" x14ac:dyDescent="0.25">
      <c r="B1389" s="16">
        <v>10252</v>
      </c>
      <c r="C1389" s="17">
        <f t="shared" si="147"/>
        <v>38112</v>
      </c>
      <c r="D1389" s="16" t="str">
        <f t="shared" si="148"/>
        <v>Auto Canal Petit</v>
      </c>
      <c r="E1389" s="16" t="str">
        <f t="shared" si="149"/>
        <v>Paris</v>
      </c>
      <c r="F1389" s="16" t="str">
        <f t="shared" si="150"/>
        <v>France</v>
      </c>
      <c r="G1389" s="16" t="str">
        <f t="shared" si="151"/>
        <v>Classic Cars</v>
      </c>
      <c r="H1389" s="16" t="str">
        <f t="shared" si="152"/>
        <v>Shipped</v>
      </c>
      <c r="I1389" s="18">
        <f t="shared" si="153"/>
        <v>1527.8</v>
      </c>
    </row>
    <row r="1390" spans="2:9" x14ac:dyDescent="0.25">
      <c r="B1390" s="16">
        <v>10264</v>
      </c>
      <c r="C1390" s="17">
        <f t="shared" si="147"/>
        <v>38144</v>
      </c>
      <c r="D1390" s="16" t="str">
        <f t="shared" si="148"/>
        <v>Gifts4AllAges.com</v>
      </c>
      <c r="E1390" s="16" t="str">
        <f t="shared" si="149"/>
        <v>Boston</v>
      </c>
      <c r="F1390" s="16" t="str">
        <f t="shared" si="150"/>
        <v>USA</v>
      </c>
      <c r="G1390" s="16" t="str">
        <f t="shared" si="151"/>
        <v>Motorcycles</v>
      </c>
      <c r="H1390" s="16" t="str">
        <f t="shared" si="152"/>
        <v>Shipped</v>
      </c>
      <c r="I1390" s="18">
        <f t="shared" si="153"/>
        <v>651.80000000000007</v>
      </c>
    </row>
    <row r="1391" spans="2:9" x14ac:dyDescent="0.25">
      <c r="B1391" s="16">
        <v>10276</v>
      </c>
      <c r="C1391" s="17">
        <f t="shared" si="147"/>
        <v>38207</v>
      </c>
      <c r="D1391" s="16" t="str">
        <f t="shared" si="148"/>
        <v>Online Mini Collectables</v>
      </c>
      <c r="E1391" s="16" t="str">
        <f t="shared" si="149"/>
        <v>Brickhaven</v>
      </c>
      <c r="F1391" s="16" t="str">
        <f t="shared" si="150"/>
        <v>USA</v>
      </c>
      <c r="G1391" s="16" t="str">
        <f t="shared" si="151"/>
        <v>Motorcycles</v>
      </c>
      <c r="H1391" s="16" t="str">
        <f t="shared" si="152"/>
        <v>Shipped</v>
      </c>
      <c r="I1391" s="18">
        <f t="shared" si="153"/>
        <v>988.47</v>
      </c>
    </row>
    <row r="1392" spans="2:9" x14ac:dyDescent="0.25">
      <c r="B1392" s="16">
        <v>10287</v>
      </c>
      <c r="C1392" s="17">
        <f t="shared" si="147"/>
        <v>38207</v>
      </c>
      <c r="D1392" s="16" t="str">
        <f t="shared" si="148"/>
        <v>Vida Sport, Ltd</v>
      </c>
      <c r="E1392" s="16" t="str">
        <f t="shared" si="149"/>
        <v>Gensve</v>
      </c>
      <c r="F1392" s="16" t="str">
        <f t="shared" si="150"/>
        <v>Switzerland</v>
      </c>
      <c r="G1392" s="16" t="str">
        <f t="shared" si="151"/>
        <v>Classic Cars</v>
      </c>
      <c r="H1392" s="16" t="str">
        <f t="shared" si="152"/>
        <v>Shipped</v>
      </c>
      <c r="I1392" s="18">
        <f t="shared" si="153"/>
        <v>1359.4</v>
      </c>
    </row>
    <row r="1393" spans="2:9" x14ac:dyDescent="0.25">
      <c r="B1393" s="16">
        <v>10299</v>
      </c>
      <c r="C1393" s="17">
        <f t="shared" si="147"/>
        <v>38239</v>
      </c>
      <c r="D1393" s="16" t="str">
        <f t="shared" si="148"/>
        <v>Toys of Finland, Co.</v>
      </c>
      <c r="E1393" s="16" t="str">
        <f t="shared" si="149"/>
        <v>Helsinki</v>
      </c>
      <c r="F1393" s="16" t="str">
        <f t="shared" si="150"/>
        <v>Finland</v>
      </c>
      <c r="G1393" s="16" t="str">
        <f t="shared" si="151"/>
        <v>Motorcycles</v>
      </c>
      <c r="H1393" s="16" t="str">
        <f t="shared" si="152"/>
        <v>Shipped</v>
      </c>
      <c r="I1393" s="18">
        <f t="shared" si="153"/>
        <v>1013.76</v>
      </c>
    </row>
    <row r="1394" spans="2:9" x14ac:dyDescent="0.25">
      <c r="B1394" s="16">
        <v>10310</v>
      </c>
      <c r="C1394" s="17">
        <f t="shared" si="147"/>
        <v>38270</v>
      </c>
      <c r="D1394" s="16" t="str">
        <f t="shared" si="148"/>
        <v>Toms Spezialitten, Ltd</v>
      </c>
      <c r="E1394" s="16" t="str">
        <f t="shared" si="149"/>
        <v>Koln</v>
      </c>
      <c r="F1394" s="16" t="str">
        <f t="shared" si="150"/>
        <v>Germany</v>
      </c>
      <c r="G1394" s="16" t="str">
        <f t="shared" si="151"/>
        <v>Classic Cars</v>
      </c>
      <c r="H1394" s="16" t="str">
        <f t="shared" si="152"/>
        <v>Shipped</v>
      </c>
      <c r="I1394" s="18">
        <f t="shared" si="153"/>
        <v>1383.03</v>
      </c>
    </row>
    <row r="1395" spans="2:9" x14ac:dyDescent="0.25">
      <c r="B1395" s="16">
        <v>10319</v>
      </c>
      <c r="C1395" s="17">
        <f t="shared" si="147"/>
        <v>38302</v>
      </c>
      <c r="D1395" s="16" t="str">
        <f t="shared" si="148"/>
        <v>Microscale Inc.</v>
      </c>
      <c r="E1395" s="16" t="str">
        <f t="shared" si="149"/>
        <v>NYC</v>
      </c>
      <c r="F1395" s="16" t="str">
        <f t="shared" si="150"/>
        <v>USA</v>
      </c>
      <c r="G1395" s="16" t="str">
        <f t="shared" si="151"/>
        <v>Motorcycles</v>
      </c>
      <c r="H1395" s="16" t="str">
        <f t="shared" si="152"/>
        <v>Shipped</v>
      </c>
      <c r="I1395" s="18">
        <f t="shared" si="153"/>
        <v>1108.3799999999999</v>
      </c>
    </row>
    <row r="1396" spans="2:9" x14ac:dyDescent="0.25">
      <c r="B1396" s="16">
        <v>10330</v>
      </c>
      <c r="C1396" s="17">
        <f t="shared" si="147"/>
        <v>38302</v>
      </c>
      <c r="D1396" s="16" t="str">
        <f t="shared" si="148"/>
        <v>Cruz &amp; Sons Co.</v>
      </c>
      <c r="E1396" s="16" t="str">
        <f t="shared" si="149"/>
        <v>Makati City</v>
      </c>
      <c r="F1396" s="16" t="str">
        <f t="shared" si="150"/>
        <v>Philippines</v>
      </c>
      <c r="G1396" s="16" t="str">
        <f t="shared" si="151"/>
        <v>Motorcycles</v>
      </c>
      <c r="H1396" s="16" t="str">
        <f t="shared" si="152"/>
        <v>Shipped</v>
      </c>
      <c r="I1396" s="18">
        <f t="shared" si="153"/>
        <v>2019.27</v>
      </c>
    </row>
    <row r="1397" spans="2:9" x14ac:dyDescent="0.25">
      <c r="B1397" s="16">
        <v>10342</v>
      </c>
      <c r="C1397" s="17">
        <f t="shared" si="147"/>
        <v>38302</v>
      </c>
      <c r="D1397" s="16" t="str">
        <f t="shared" si="148"/>
        <v>Australian Collectors, Co.</v>
      </c>
      <c r="E1397" s="16" t="str">
        <f t="shared" si="149"/>
        <v>Melbourne</v>
      </c>
      <c r="F1397" s="16" t="str">
        <f t="shared" si="150"/>
        <v>Australia</v>
      </c>
      <c r="G1397" s="16" t="str">
        <f t="shared" si="151"/>
        <v>Motorcycles</v>
      </c>
      <c r="H1397" s="16" t="str">
        <f t="shared" si="152"/>
        <v>Shipped</v>
      </c>
      <c r="I1397" s="18">
        <f t="shared" si="153"/>
        <v>1454.7</v>
      </c>
    </row>
    <row r="1398" spans="2:9" x14ac:dyDescent="0.25">
      <c r="B1398" s="16">
        <v>10355</v>
      </c>
      <c r="C1398" s="17">
        <f t="shared" si="147"/>
        <v>38333</v>
      </c>
      <c r="D1398" s="16" t="str">
        <f t="shared" si="148"/>
        <v>Euro Shopping Channel</v>
      </c>
      <c r="E1398" s="16" t="str">
        <f t="shared" si="149"/>
        <v>Madrid</v>
      </c>
      <c r="F1398" s="16" t="str">
        <f t="shared" si="150"/>
        <v>Spain</v>
      </c>
      <c r="G1398" s="16" t="str">
        <f t="shared" si="151"/>
        <v>Classic Cars</v>
      </c>
      <c r="H1398" s="16" t="str">
        <f t="shared" si="152"/>
        <v>Shipped</v>
      </c>
      <c r="I1398" s="18">
        <f t="shared" si="153"/>
        <v>1386.72</v>
      </c>
    </row>
    <row r="1399" spans="2:9" x14ac:dyDescent="0.25">
      <c r="B1399" s="16">
        <v>10363</v>
      </c>
      <c r="C1399" s="17">
        <f t="shared" si="147"/>
        <v>38353</v>
      </c>
      <c r="D1399" s="16" t="str">
        <f t="shared" si="148"/>
        <v>Suominen Souveniers</v>
      </c>
      <c r="E1399" s="16" t="str">
        <f t="shared" si="149"/>
        <v>Espoo</v>
      </c>
      <c r="F1399" s="16" t="str">
        <f t="shared" si="150"/>
        <v>Finland</v>
      </c>
      <c r="G1399" s="16" t="str">
        <f t="shared" si="151"/>
        <v>Classic Cars</v>
      </c>
      <c r="H1399" s="16" t="str">
        <f t="shared" si="152"/>
        <v>Shipped</v>
      </c>
      <c r="I1399" s="18">
        <f t="shared" si="153"/>
        <v>1629.04</v>
      </c>
    </row>
    <row r="1400" spans="2:9" x14ac:dyDescent="0.25">
      <c r="B1400" s="16">
        <v>10378</v>
      </c>
      <c r="C1400" s="17">
        <f t="shared" si="147"/>
        <v>38385</v>
      </c>
      <c r="D1400" s="16" t="str">
        <f t="shared" si="148"/>
        <v>Euro Shopping Channel</v>
      </c>
      <c r="E1400" s="16" t="str">
        <f t="shared" si="149"/>
        <v>Madrid</v>
      </c>
      <c r="F1400" s="16" t="str">
        <f t="shared" si="150"/>
        <v>Spain</v>
      </c>
      <c r="G1400" s="16" t="str">
        <f t="shared" si="151"/>
        <v>Classic Cars</v>
      </c>
      <c r="H1400" s="16" t="str">
        <f t="shared" si="152"/>
        <v>Shipped</v>
      </c>
      <c r="I1400" s="18">
        <f t="shared" si="153"/>
        <v>1449.76</v>
      </c>
    </row>
    <row r="1401" spans="2:9" x14ac:dyDescent="0.25">
      <c r="B1401" s="16">
        <v>10390</v>
      </c>
      <c r="C1401" s="17">
        <f t="shared" si="147"/>
        <v>38414</v>
      </c>
      <c r="D1401" s="16" t="str">
        <f t="shared" si="148"/>
        <v>Mini Gifts Distributors Ltd.</v>
      </c>
      <c r="E1401" s="16" t="str">
        <f t="shared" si="149"/>
        <v>San Rafael</v>
      </c>
      <c r="F1401" s="16" t="str">
        <f t="shared" si="150"/>
        <v>USA</v>
      </c>
      <c r="G1401" s="16" t="str">
        <f t="shared" si="151"/>
        <v>Classic Cars</v>
      </c>
      <c r="H1401" s="16" t="str">
        <f t="shared" si="152"/>
        <v>Shipped</v>
      </c>
      <c r="I1401" s="18">
        <f t="shared" si="153"/>
        <v>1463.6999999999998</v>
      </c>
    </row>
    <row r="1402" spans="2:9" x14ac:dyDescent="0.25">
      <c r="B1402" s="16">
        <v>10110</v>
      </c>
      <c r="C1402" s="17">
        <f t="shared" si="147"/>
        <v>37681</v>
      </c>
      <c r="D1402" s="16" t="str">
        <f t="shared" si="148"/>
        <v>AV Stores, Co.</v>
      </c>
      <c r="E1402" s="16" t="str">
        <f t="shared" si="149"/>
        <v>Manchester</v>
      </c>
      <c r="F1402" s="16" t="str">
        <f t="shared" si="150"/>
        <v>UK</v>
      </c>
      <c r="G1402" s="16" t="str">
        <f t="shared" si="151"/>
        <v>Vintage Cars</v>
      </c>
      <c r="H1402" s="16" t="str">
        <f t="shared" si="152"/>
        <v>Shipped</v>
      </c>
      <c r="I1402" s="18">
        <f t="shared" si="153"/>
        <v>710.19999999999993</v>
      </c>
    </row>
    <row r="1403" spans="2:9" x14ac:dyDescent="0.25">
      <c r="B1403" s="16">
        <v>10124</v>
      </c>
      <c r="C1403" s="17">
        <f t="shared" si="147"/>
        <v>37742</v>
      </c>
      <c r="D1403" s="16" t="str">
        <f t="shared" si="148"/>
        <v>Signal Gift Stores</v>
      </c>
      <c r="E1403" s="16" t="str">
        <f t="shared" si="149"/>
        <v>Las Vegas</v>
      </c>
      <c r="F1403" s="16" t="str">
        <f t="shared" si="150"/>
        <v>USA</v>
      </c>
      <c r="G1403" s="16" t="str">
        <f t="shared" si="151"/>
        <v>Vintage Cars</v>
      </c>
      <c r="H1403" s="16" t="str">
        <f t="shared" si="152"/>
        <v>Shipped</v>
      </c>
      <c r="I1403" s="18">
        <f t="shared" si="153"/>
        <v>995.5</v>
      </c>
    </row>
    <row r="1404" spans="2:9" x14ac:dyDescent="0.25">
      <c r="B1404" s="16">
        <v>10148</v>
      </c>
      <c r="C1404" s="17">
        <f t="shared" si="147"/>
        <v>37873</v>
      </c>
      <c r="D1404" s="16" t="str">
        <f t="shared" si="148"/>
        <v>Anna's Decorations, Ltd</v>
      </c>
      <c r="E1404" s="16" t="str">
        <f t="shared" si="149"/>
        <v>North Sydney</v>
      </c>
      <c r="F1404" s="16" t="str">
        <f t="shared" si="150"/>
        <v>Australia</v>
      </c>
      <c r="G1404" s="16" t="str">
        <f t="shared" si="151"/>
        <v>Classic Cars</v>
      </c>
      <c r="H1404" s="16" t="str">
        <f t="shared" si="152"/>
        <v>Shipped</v>
      </c>
      <c r="I1404" s="18">
        <f t="shared" si="153"/>
        <v>1506.5</v>
      </c>
    </row>
    <row r="1405" spans="2:9" x14ac:dyDescent="0.25">
      <c r="B1405" s="16">
        <v>10161</v>
      </c>
      <c r="C1405" s="17">
        <f t="shared" si="147"/>
        <v>37904</v>
      </c>
      <c r="D1405" s="16" t="str">
        <f t="shared" si="148"/>
        <v>Heintze Collectables</v>
      </c>
      <c r="E1405" s="16" t="str">
        <f t="shared" si="149"/>
        <v>Aaarhus</v>
      </c>
      <c r="F1405" s="16" t="str">
        <f t="shared" si="150"/>
        <v>Denmark</v>
      </c>
      <c r="G1405" s="16" t="str">
        <f t="shared" si="151"/>
        <v>Classic Cars</v>
      </c>
      <c r="H1405" s="16" t="str">
        <f t="shared" si="152"/>
        <v>Shipped</v>
      </c>
      <c r="I1405" s="18">
        <f t="shared" si="153"/>
        <v>1226.5899999999999</v>
      </c>
    </row>
    <row r="1406" spans="2:9" x14ac:dyDescent="0.25">
      <c r="B1406" s="16">
        <v>10173</v>
      </c>
      <c r="C1406" s="17">
        <f t="shared" si="147"/>
        <v>37936</v>
      </c>
      <c r="D1406" s="16" t="str">
        <f t="shared" si="148"/>
        <v>Rovelli Gifts</v>
      </c>
      <c r="E1406" s="16" t="str">
        <f t="shared" si="149"/>
        <v>Bergamo</v>
      </c>
      <c r="F1406" s="16" t="str">
        <f t="shared" si="150"/>
        <v>Italy</v>
      </c>
      <c r="G1406" s="16" t="str">
        <f t="shared" si="151"/>
        <v>Vintage Cars</v>
      </c>
      <c r="H1406" s="16" t="str">
        <f t="shared" si="152"/>
        <v>Shipped</v>
      </c>
      <c r="I1406" s="18">
        <f t="shared" si="153"/>
        <v>977.43000000000006</v>
      </c>
    </row>
    <row r="1407" spans="2:9" x14ac:dyDescent="0.25">
      <c r="B1407" s="16">
        <v>10182</v>
      </c>
      <c r="C1407" s="17">
        <f t="shared" si="147"/>
        <v>37936</v>
      </c>
      <c r="D1407" s="16" t="str">
        <f t="shared" si="148"/>
        <v>Mini Gifts Distributors Ltd.</v>
      </c>
      <c r="E1407" s="16" t="str">
        <f t="shared" si="149"/>
        <v>San Rafael</v>
      </c>
      <c r="F1407" s="16" t="str">
        <f t="shared" si="150"/>
        <v>USA</v>
      </c>
      <c r="G1407" s="16" t="str">
        <f t="shared" si="151"/>
        <v>Vintage Cars</v>
      </c>
      <c r="H1407" s="16" t="str">
        <f t="shared" si="152"/>
        <v>Shipped</v>
      </c>
      <c r="I1407" s="18">
        <f t="shared" si="153"/>
        <v>971.9799999999999</v>
      </c>
    </row>
    <row r="1408" spans="2:9" x14ac:dyDescent="0.25">
      <c r="B1408" s="16">
        <v>10193</v>
      </c>
      <c r="C1408" s="17">
        <f t="shared" si="147"/>
        <v>37936</v>
      </c>
      <c r="D1408" s="16" t="str">
        <f t="shared" si="148"/>
        <v>Australian Collectables, Ltd</v>
      </c>
      <c r="E1408" s="16" t="str">
        <f t="shared" si="149"/>
        <v>Glen Waverly</v>
      </c>
      <c r="F1408" s="16" t="str">
        <f t="shared" si="150"/>
        <v>Australia</v>
      </c>
      <c r="G1408" s="16" t="str">
        <f t="shared" si="151"/>
        <v>Vintage Cars</v>
      </c>
      <c r="H1408" s="16" t="str">
        <f t="shared" si="152"/>
        <v>Shipped</v>
      </c>
      <c r="I1408" s="18">
        <f t="shared" si="153"/>
        <v>759.46</v>
      </c>
    </row>
    <row r="1409" spans="2:9" x14ac:dyDescent="0.25">
      <c r="B1409" s="16">
        <v>10204</v>
      </c>
      <c r="C1409" s="17">
        <f t="shared" si="147"/>
        <v>37957</v>
      </c>
      <c r="D1409" s="16" t="str">
        <f t="shared" si="148"/>
        <v>Muscle Machine Inc</v>
      </c>
      <c r="E1409" s="16" t="str">
        <f t="shared" si="149"/>
        <v>NYC</v>
      </c>
      <c r="F1409" s="16" t="str">
        <f t="shared" si="150"/>
        <v>USA</v>
      </c>
      <c r="G1409" s="16" t="str">
        <f t="shared" si="151"/>
        <v>Classic Cars</v>
      </c>
      <c r="H1409" s="16" t="str">
        <f t="shared" si="152"/>
        <v>Shipped</v>
      </c>
      <c r="I1409" s="18">
        <f t="shared" si="153"/>
        <v>1249.4000000000001</v>
      </c>
    </row>
    <row r="1410" spans="2:9" x14ac:dyDescent="0.25">
      <c r="B1410" s="16">
        <v>10213</v>
      </c>
      <c r="C1410" s="17">
        <f t="shared" si="147"/>
        <v>37993</v>
      </c>
      <c r="D1410" s="16" t="str">
        <f t="shared" si="148"/>
        <v>Double Decker Gift Stores, Ltd</v>
      </c>
      <c r="E1410" s="16" t="str">
        <f t="shared" si="149"/>
        <v>London</v>
      </c>
      <c r="F1410" s="16" t="str">
        <f t="shared" si="150"/>
        <v>UK</v>
      </c>
      <c r="G1410" s="16" t="str">
        <f t="shared" si="151"/>
        <v>Classic Cars</v>
      </c>
      <c r="H1410" s="16" t="str">
        <f t="shared" si="152"/>
        <v>Shipped</v>
      </c>
      <c r="I1410" s="18">
        <f t="shared" si="153"/>
        <v>2084.75</v>
      </c>
    </row>
    <row r="1411" spans="2:9" x14ac:dyDescent="0.25">
      <c r="B1411" s="16">
        <v>10227</v>
      </c>
      <c r="C1411" s="17">
        <f t="shared" si="147"/>
        <v>38049</v>
      </c>
      <c r="D1411" s="16" t="str">
        <f t="shared" si="148"/>
        <v>Saveley &amp; Henriot, Co.</v>
      </c>
      <c r="E1411" s="16" t="str">
        <f t="shared" si="149"/>
        <v>Lyon</v>
      </c>
      <c r="F1411" s="16" t="str">
        <f t="shared" si="150"/>
        <v>France</v>
      </c>
      <c r="G1411" s="16" t="str">
        <f t="shared" si="151"/>
        <v>Vintage Cars</v>
      </c>
      <c r="H1411" s="16" t="str">
        <f t="shared" si="152"/>
        <v>Shipped</v>
      </c>
      <c r="I1411" s="18">
        <f t="shared" si="153"/>
        <v>1161.1200000000001</v>
      </c>
    </row>
    <row r="1412" spans="2:9" x14ac:dyDescent="0.25">
      <c r="B1412" s="16">
        <v>10241</v>
      </c>
      <c r="C1412" s="17">
        <f t="shared" si="147"/>
        <v>38081</v>
      </c>
      <c r="D1412" s="16" t="str">
        <f t="shared" si="148"/>
        <v>Mini Caravy</v>
      </c>
      <c r="E1412" s="16" t="str">
        <f t="shared" si="149"/>
        <v>Strasbourg</v>
      </c>
      <c r="F1412" s="16" t="str">
        <f t="shared" si="150"/>
        <v>France</v>
      </c>
      <c r="G1412" s="16" t="str">
        <f t="shared" si="151"/>
        <v>Classic Cars</v>
      </c>
      <c r="H1412" s="16" t="str">
        <f t="shared" si="152"/>
        <v>Shipped</v>
      </c>
      <c r="I1412" s="18">
        <f t="shared" si="153"/>
        <v>845.25</v>
      </c>
    </row>
    <row r="1413" spans="2:9" x14ac:dyDescent="0.25">
      <c r="B1413" s="16">
        <v>10267</v>
      </c>
      <c r="C1413" s="17">
        <f t="shared" si="147"/>
        <v>38175</v>
      </c>
      <c r="D1413" s="16" t="str">
        <f t="shared" si="148"/>
        <v>Muscle Machine Inc</v>
      </c>
      <c r="E1413" s="16" t="str">
        <f t="shared" si="149"/>
        <v>NYC</v>
      </c>
      <c r="F1413" s="16" t="str">
        <f t="shared" si="150"/>
        <v>USA</v>
      </c>
      <c r="G1413" s="16" t="str">
        <f t="shared" si="151"/>
        <v>Classic Cars</v>
      </c>
      <c r="H1413" s="16" t="str">
        <f t="shared" si="152"/>
        <v>Shipped</v>
      </c>
      <c r="I1413" s="18">
        <f t="shared" si="153"/>
        <v>2719.7999999999997</v>
      </c>
    </row>
    <row r="1414" spans="2:9" x14ac:dyDescent="0.25">
      <c r="B1414" s="16">
        <v>10279</v>
      </c>
      <c r="C1414" s="17">
        <f t="shared" si="147"/>
        <v>38207</v>
      </c>
      <c r="D1414" s="16" t="str">
        <f t="shared" si="148"/>
        <v>Euro Shopping Channel</v>
      </c>
      <c r="E1414" s="16" t="str">
        <f t="shared" si="149"/>
        <v>Madrid</v>
      </c>
      <c r="F1414" s="16" t="str">
        <f t="shared" si="150"/>
        <v>Spain</v>
      </c>
      <c r="G1414" s="16" t="str">
        <f t="shared" si="151"/>
        <v>Classic Cars</v>
      </c>
      <c r="H1414" s="16" t="str">
        <f t="shared" si="152"/>
        <v>Shipped</v>
      </c>
      <c r="I1414" s="18">
        <f t="shared" si="153"/>
        <v>1575.08</v>
      </c>
    </row>
    <row r="1415" spans="2:9" x14ac:dyDescent="0.25">
      <c r="B1415" s="16">
        <v>10288</v>
      </c>
      <c r="C1415" s="17">
        <f t="shared" si="147"/>
        <v>38239</v>
      </c>
      <c r="D1415" s="16" t="str">
        <f t="shared" si="148"/>
        <v>Handji Gifts&amp; Co</v>
      </c>
      <c r="E1415" s="16" t="str">
        <f t="shared" si="149"/>
        <v>Singapore</v>
      </c>
      <c r="F1415" s="16" t="str">
        <f t="shared" si="150"/>
        <v>Singapore</v>
      </c>
      <c r="G1415" s="16" t="str">
        <f t="shared" si="151"/>
        <v>Vintage Cars</v>
      </c>
      <c r="H1415" s="16" t="str">
        <f t="shared" si="152"/>
        <v>Shipped</v>
      </c>
      <c r="I1415" s="18">
        <f t="shared" si="153"/>
        <v>1106.93</v>
      </c>
    </row>
    <row r="1416" spans="2:9" x14ac:dyDescent="0.25">
      <c r="B1416" s="16">
        <v>10302</v>
      </c>
      <c r="C1416" s="17">
        <f t="shared" si="147"/>
        <v>37904</v>
      </c>
      <c r="D1416" s="16" t="str">
        <f t="shared" si="148"/>
        <v>UK Collectables, Ltd.</v>
      </c>
      <c r="E1416" s="16" t="str">
        <f t="shared" si="149"/>
        <v>Liverpool</v>
      </c>
      <c r="F1416" s="16" t="str">
        <f t="shared" si="150"/>
        <v>UK</v>
      </c>
      <c r="G1416" s="16" t="str">
        <f t="shared" si="151"/>
        <v>Classic Cars</v>
      </c>
      <c r="H1416" s="16" t="str">
        <f t="shared" si="152"/>
        <v>Shipped</v>
      </c>
      <c r="I1416" s="18">
        <f t="shared" si="153"/>
        <v>1672.1000000000001</v>
      </c>
    </row>
    <row r="1417" spans="2:9" x14ac:dyDescent="0.25">
      <c r="B1417" s="16">
        <v>10311</v>
      </c>
      <c r="C1417" s="17">
        <f t="shared" ref="C1417:C1480" si="154">VLOOKUP(B1417,SaleData,6,0)</f>
        <v>38270</v>
      </c>
      <c r="D1417" s="16" t="str">
        <f t="shared" ref="D1417:D1480" si="155">VLOOKUP(B1417,SaleData,14,0)</f>
        <v>Euro Shopping Channel</v>
      </c>
      <c r="E1417" s="16" t="str">
        <f t="shared" ref="E1417:E1480" si="156">VLOOKUP(B1417,SaleData,17,0)</f>
        <v>Madrid</v>
      </c>
      <c r="F1417" s="16" t="str">
        <f t="shared" ref="F1417:F1480" si="157">VLOOKUP(B1417,SaleData,19,0)</f>
        <v>Spain</v>
      </c>
      <c r="G1417" s="16" t="str">
        <f t="shared" ref="G1417:G1480" si="158">VLOOKUP(B1417,SaleData,11,0)</f>
        <v>Classic Cars</v>
      </c>
      <c r="H1417" s="16" t="str">
        <f t="shared" ref="H1417:H1480" si="159">VLOOKUP(B1417,SaleData,7,0)</f>
        <v>Shipped</v>
      </c>
      <c r="I1417" s="18">
        <f t="shared" ref="I1417:I1480" si="160">VLOOKUP(B1417,SaleData,5,0)</f>
        <v>1674.7499999999998</v>
      </c>
    </row>
    <row r="1418" spans="2:9" x14ac:dyDescent="0.25">
      <c r="B1418" s="16">
        <v>10332</v>
      </c>
      <c r="C1418" s="17">
        <f t="shared" si="154"/>
        <v>38302</v>
      </c>
      <c r="D1418" s="16" t="str">
        <f t="shared" si="155"/>
        <v>AV Stores, Co.</v>
      </c>
      <c r="E1418" s="16" t="str">
        <f t="shared" si="156"/>
        <v>Manchester</v>
      </c>
      <c r="F1418" s="16" t="str">
        <f t="shared" si="157"/>
        <v>UK</v>
      </c>
      <c r="G1418" s="16" t="str">
        <f t="shared" si="158"/>
        <v>Classic Cars</v>
      </c>
      <c r="H1418" s="16" t="str">
        <f t="shared" si="159"/>
        <v>Shipped</v>
      </c>
      <c r="I1418" s="18">
        <f t="shared" si="160"/>
        <v>1152.58</v>
      </c>
    </row>
    <row r="1419" spans="2:9" x14ac:dyDescent="0.25">
      <c r="B1419" s="16">
        <v>10344</v>
      </c>
      <c r="C1419" s="17">
        <f t="shared" si="154"/>
        <v>38302</v>
      </c>
      <c r="D1419" s="16" t="str">
        <f t="shared" si="155"/>
        <v>Marseille Mini Autos</v>
      </c>
      <c r="E1419" s="16" t="str">
        <f t="shared" si="156"/>
        <v>Marseille</v>
      </c>
      <c r="F1419" s="16" t="str">
        <f t="shared" si="157"/>
        <v>France</v>
      </c>
      <c r="G1419" s="16" t="str">
        <f t="shared" si="158"/>
        <v>Vintage Cars</v>
      </c>
      <c r="H1419" s="16" t="str">
        <f t="shared" si="159"/>
        <v>Shipped</v>
      </c>
      <c r="I1419" s="18">
        <f t="shared" si="160"/>
        <v>703.6</v>
      </c>
    </row>
    <row r="1420" spans="2:9" x14ac:dyDescent="0.25">
      <c r="B1420" s="16">
        <v>10367</v>
      </c>
      <c r="C1420" s="17">
        <f t="shared" si="154"/>
        <v>38353</v>
      </c>
      <c r="D1420" s="16" t="str">
        <f t="shared" si="155"/>
        <v>Toys4GrownUps.com</v>
      </c>
      <c r="E1420" s="16" t="str">
        <f t="shared" si="156"/>
        <v>Pasadena</v>
      </c>
      <c r="F1420" s="16" t="str">
        <f t="shared" si="157"/>
        <v>USA</v>
      </c>
      <c r="G1420" s="16" t="str">
        <f t="shared" si="158"/>
        <v>Vintage Cars</v>
      </c>
      <c r="H1420" s="16" t="str">
        <f t="shared" si="159"/>
        <v>Resolved</v>
      </c>
      <c r="I1420" s="18">
        <f t="shared" si="160"/>
        <v>834.67</v>
      </c>
    </row>
    <row r="1421" spans="2:9" x14ac:dyDescent="0.25">
      <c r="B1421" s="16">
        <v>10380</v>
      </c>
      <c r="C1421" s="17">
        <f t="shared" si="154"/>
        <v>38385</v>
      </c>
      <c r="D1421" s="16" t="str">
        <f t="shared" si="155"/>
        <v>Euro Shopping Channel</v>
      </c>
      <c r="E1421" s="16" t="str">
        <f t="shared" si="156"/>
        <v>Madrid</v>
      </c>
      <c r="F1421" s="16" t="str">
        <f t="shared" si="157"/>
        <v>Spain</v>
      </c>
      <c r="G1421" s="16" t="str">
        <f t="shared" si="158"/>
        <v>Vintage Cars</v>
      </c>
      <c r="H1421" s="16" t="str">
        <f t="shared" si="159"/>
        <v>Shipped</v>
      </c>
      <c r="I1421" s="18">
        <f t="shared" si="160"/>
        <v>990.78</v>
      </c>
    </row>
    <row r="1422" spans="2:9" x14ac:dyDescent="0.25">
      <c r="B1422" s="16">
        <v>10407</v>
      </c>
      <c r="C1422" s="17">
        <f t="shared" si="154"/>
        <v>38446</v>
      </c>
      <c r="D1422" s="16" t="str">
        <f t="shared" si="155"/>
        <v>The Sharp Gifts Warehouse</v>
      </c>
      <c r="E1422" s="16" t="str">
        <f t="shared" si="156"/>
        <v>San Jose</v>
      </c>
      <c r="F1422" s="16" t="str">
        <f t="shared" si="157"/>
        <v>USA</v>
      </c>
      <c r="G1422" s="16" t="str">
        <f t="shared" si="158"/>
        <v>Vintage Cars</v>
      </c>
      <c r="H1422" s="16" t="str">
        <f t="shared" si="159"/>
        <v>On Hold</v>
      </c>
      <c r="I1422" s="18">
        <f t="shared" si="160"/>
        <v>541.14</v>
      </c>
    </row>
    <row r="1423" spans="2:9" x14ac:dyDescent="0.25">
      <c r="B1423" s="16">
        <v>10420</v>
      </c>
      <c r="C1423" s="17">
        <f t="shared" si="154"/>
        <v>38477</v>
      </c>
      <c r="D1423" s="16" t="str">
        <f t="shared" si="155"/>
        <v>Souveniers And Things Co.</v>
      </c>
      <c r="E1423" s="16" t="str">
        <f t="shared" si="156"/>
        <v>Chatswood</v>
      </c>
      <c r="F1423" s="16" t="str">
        <f t="shared" si="157"/>
        <v>Australia</v>
      </c>
      <c r="G1423" s="16" t="str">
        <f t="shared" si="158"/>
        <v>Vintage Cars</v>
      </c>
      <c r="H1423" s="16" t="str">
        <f t="shared" si="159"/>
        <v>In Process</v>
      </c>
      <c r="I1423" s="18">
        <f t="shared" si="160"/>
        <v>652.35</v>
      </c>
    </row>
    <row r="1424" spans="2:9" x14ac:dyDescent="0.25">
      <c r="B1424" s="16">
        <v>10110</v>
      </c>
      <c r="C1424" s="17">
        <f t="shared" si="154"/>
        <v>37681</v>
      </c>
      <c r="D1424" s="16" t="str">
        <f t="shared" si="155"/>
        <v>AV Stores, Co.</v>
      </c>
      <c r="E1424" s="16" t="str">
        <f t="shared" si="156"/>
        <v>Manchester</v>
      </c>
      <c r="F1424" s="16" t="str">
        <f t="shared" si="157"/>
        <v>UK</v>
      </c>
      <c r="G1424" s="16" t="str">
        <f t="shared" si="158"/>
        <v>Vintage Cars</v>
      </c>
      <c r="H1424" s="16" t="str">
        <f t="shared" si="159"/>
        <v>Shipped</v>
      </c>
      <c r="I1424" s="18">
        <f t="shared" si="160"/>
        <v>710.19999999999993</v>
      </c>
    </row>
    <row r="1425" spans="2:9" x14ac:dyDescent="0.25">
      <c r="B1425" s="16">
        <v>10124</v>
      </c>
      <c r="C1425" s="17">
        <f t="shared" si="154"/>
        <v>37742</v>
      </c>
      <c r="D1425" s="16" t="str">
        <f t="shared" si="155"/>
        <v>Signal Gift Stores</v>
      </c>
      <c r="E1425" s="16" t="str">
        <f t="shared" si="156"/>
        <v>Las Vegas</v>
      </c>
      <c r="F1425" s="16" t="str">
        <f t="shared" si="157"/>
        <v>USA</v>
      </c>
      <c r="G1425" s="16" t="str">
        <f t="shared" si="158"/>
        <v>Vintage Cars</v>
      </c>
      <c r="H1425" s="16" t="str">
        <f t="shared" si="159"/>
        <v>Shipped</v>
      </c>
      <c r="I1425" s="18">
        <f t="shared" si="160"/>
        <v>995.5</v>
      </c>
    </row>
    <row r="1426" spans="2:9" x14ac:dyDescent="0.25">
      <c r="B1426" s="16">
        <v>10148</v>
      </c>
      <c r="C1426" s="17">
        <f t="shared" si="154"/>
        <v>37873</v>
      </c>
      <c r="D1426" s="16" t="str">
        <f t="shared" si="155"/>
        <v>Anna's Decorations, Ltd</v>
      </c>
      <c r="E1426" s="16" t="str">
        <f t="shared" si="156"/>
        <v>North Sydney</v>
      </c>
      <c r="F1426" s="16" t="str">
        <f t="shared" si="157"/>
        <v>Australia</v>
      </c>
      <c r="G1426" s="16" t="str">
        <f t="shared" si="158"/>
        <v>Classic Cars</v>
      </c>
      <c r="H1426" s="16" t="str">
        <f t="shared" si="159"/>
        <v>Shipped</v>
      </c>
      <c r="I1426" s="18">
        <f t="shared" si="160"/>
        <v>1506.5</v>
      </c>
    </row>
    <row r="1427" spans="2:9" x14ac:dyDescent="0.25">
      <c r="B1427" s="16">
        <v>10161</v>
      </c>
      <c r="C1427" s="17">
        <f t="shared" si="154"/>
        <v>37904</v>
      </c>
      <c r="D1427" s="16" t="str">
        <f t="shared" si="155"/>
        <v>Heintze Collectables</v>
      </c>
      <c r="E1427" s="16" t="str">
        <f t="shared" si="156"/>
        <v>Aaarhus</v>
      </c>
      <c r="F1427" s="16" t="str">
        <f t="shared" si="157"/>
        <v>Denmark</v>
      </c>
      <c r="G1427" s="16" t="str">
        <f t="shared" si="158"/>
        <v>Classic Cars</v>
      </c>
      <c r="H1427" s="16" t="str">
        <f t="shared" si="159"/>
        <v>Shipped</v>
      </c>
      <c r="I1427" s="18">
        <f t="shared" si="160"/>
        <v>1226.5899999999999</v>
      </c>
    </row>
    <row r="1428" spans="2:9" x14ac:dyDescent="0.25">
      <c r="B1428" s="16">
        <v>10172</v>
      </c>
      <c r="C1428" s="17">
        <f t="shared" si="154"/>
        <v>37936</v>
      </c>
      <c r="D1428" s="16" t="str">
        <f t="shared" si="155"/>
        <v>Gift Depot Inc.</v>
      </c>
      <c r="E1428" s="16" t="str">
        <f t="shared" si="156"/>
        <v>Bridgewater</v>
      </c>
      <c r="F1428" s="16" t="str">
        <f t="shared" si="157"/>
        <v>USA</v>
      </c>
      <c r="G1428" s="16" t="str">
        <f t="shared" si="158"/>
        <v>Classic Cars</v>
      </c>
      <c r="H1428" s="16" t="str">
        <f t="shared" si="159"/>
        <v>Shipped</v>
      </c>
      <c r="I1428" s="18">
        <f t="shared" si="160"/>
        <v>1453.84</v>
      </c>
    </row>
    <row r="1429" spans="2:9" x14ac:dyDescent="0.25">
      <c r="B1429" s="16">
        <v>10182</v>
      </c>
      <c r="C1429" s="17">
        <f t="shared" si="154"/>
        <v>37936</v>
      </c>
      <c r="D1429" s="16" t="str">
        <f t="shared" si="155"/>
        <v>Mini Gifts Distributors Ltd.</v>
      </c>
      <c r="E1429" s="16" t="str">
        <f t="shared" si="156"/>
        <v>San Rafael</v>
      </c>
      <c r="F1429" s="16" t="str">
        <f t="shared" si="157"/>
        <v>USA</v>
      </c>
      <c r="G1429" s="16" t="str">
        <f t="shared" si="158"/>
        <v>Vintage Cars</v>
      </c>
      <c r="H1429" s="16" t="str">
        <f t="shared" si="159"/>
        <v>Shipped</v>
      </c>
      <c r="I1429" s="18">
        <f t="shared" si="160"/>
        <v>971.9799999999999</v>
      </c>
    </row>
    <row r="1430" spans="2:9" x14ac:dyDescent="0.25">
      <c r="B1430" s="16">
        <v>10192</v>
      </c>
      <c r="C1430" s="17">
        <f t="shared" si="154"/>
        <v>37936</v>
      </c>
      <c r="D1430" s="16" t="str">
        <f t="shared" si="155"/>
        <v>Online Diecast Creations Co.</v>
      </c>
      <c r="E1430" s="16" t="str">
        <f t="shared" si="156"/>
        <v>Nashua</v>
      </c>
      <c r="F1430" s="16" t="str">
        <f t="shared" si="157"/>
        <v>USA</v>
      </c>
      <c r="G1430" s="16" t="str">
        <f t="shared" si="158"/>
        <v>Classic Cars</v>
      </c>
      <c r="H1430" s="16" t="str">
        <f t="shared" si="159"/>
        <v>Shipped</v>
      </c>
      <c r="I1430" s="18">
        <f t="shared" si="160"/>
        <v>917.7</v>
      </c>
    </row>
    <row r="1431" spans="2:9" x14ac:dyDescent="0.25">
      <c r="B1431" s="16">
        <v>10204</v>
      </c>
      <c r="C1431" s="17">
        <f t="shared" si="154"/>
        <v>37957</v>
      </c>
      <c r="D1431" s="16" t="str">
        <f t="shared" si="155"/>
        <v>Muscle Machine Inc</v>
      </c>
      <c r="E1431" s="16" t="str">
        <f t="shared" si="156"/>
        <v>NYC</v>
      </c>
      <c r="F1431" s="16" t="str">
        <f t="shared" si="157"/>
        <v>USA</v>
      </c>
      <c r="G1431" s="16" t="str">
        <f t="shared" si="158"/>
        <v>Classic Cars</v>
      </c>
      <c r="H1431" s="16" t="str">
        <f t="shared" si="159"/>
        <v>Shipped</v>
      </c>
      <c r="I1431" s="18">
        <f t="shared" si="160"/>
        <v>1249.4000000000001</v>
      </c>
    </row>
    <row r="1432" spans="2:9" x14ac:dyDescent="0.25">
      <c r="B1432" s="16">
        <v>10212</v>
      </c>
      <c r="C1432" s="17">
        <f t="shared" si="154"/>
        <v>37993</v>
      </c>
      <c r="D1432" s="16" t="str">
        <f t="shared" si="155"/>
        <v>Euro Shopping Channel</v>
      </c>
      <c r="E1432" s="16" t="str">
        <f t="shared" si="156"/>
        <v>Madrid</v>
      </c>
      <c r="F1432" s="16" t="str">
        <f t="shared" si="157"/>
        <v>Spain</v>
      </c>
      <c r="G1432" s="16" t="str">
        <f t="shared" si="158"/>
        <v>Classic Cars</v>
      </c>
      <c r="H1432" s="16" t="str">
        <f t="shared" si="159"/>
        <v>Shipped</v>
      </c>
      <c r="I1432" s="18">
        <f t="shared" si="160"/>
        <v>1339.8</v>
      </c>
    </row>
    <row r="1433" spans="2:9" x14ac:dyDescent="0.25">
      <c r="B1433" s="16">
        <v>10226</v>
      </c>
      <c r="C1433" s="17">
        <f t="shared" si="154"/>
        <v>38019</v>
      </c>
      <c r="D1433" s="16" t="str">
        <f t="shared" si="155"/>
        <v>Collectable Mini Designs Co.</v>
      </c>
      <c r="E1433" s="16" t="str">
        <f t="shared" si="156"/>
        <v>San Diego</v>
      </c>
      <c r="F1433" s="16" t="str">
        <f t="shared" si="157"/>
        <v>USA</v>
      </c>
      <c r="G1433" s="16" t="str">
        <f t="shared" si="158"/>
        <v>Classic Cars</v>
      </c>
      <c r="H1433" s="16" t="str">
        <f t="shared" si="159"/>
        <v>Shipped</v>
      </c>
      <c r="I1433" s="18">
        <f t="shared" si="160"/>
        <v>1265.46</v>
      </c>
    </row>
    <row r="1434" spans="2:9" x14ac:dyDescent="0.25">
      <c r="B1434" s="16">
        <v>10241</v>
      </c>
      <c r="C1434" s="17">
        <f t="shared" si="154"/>
        <v>38081</v>
      </c>
      <c r="D1434" s="16" t="str">
        <f t="shared" si="155"/>
        <v>Mini Caravy</v>
      </c>
      <c r="E1434" s="16" t="str">
        <f t="shared" si="156"/>
        <v>Strasbourg</v>
      </c>
      <c r="F1434" s="16" t="str">
        <f t="shared" si="157"/>
        <v>France</v>
      </c>
      <c r="G1434" s="16" t="str">
        <f t="shared" si="158"/>
        <v>Classic Cars</v>
      </c>
      <c r="H1434" s="16" t="str">
        <f t="shared" si="159"/>
        <v>Shipped</v>
      </c>
      <c r="I1434" s="18">
        <f t="shared" si="160"/>
        <v>845.25</v>
      </c>
    </row>
    <row r="1435" spans="2:9" x14ac:dyDescent="0.25">
      <c r="B1435" s="16">
        <v>10267</v>
      </c>
      <c r="C1435" s="17">
        <f t="shared" si="154"/>
        <v>38175</v>
      </c>
      <c r="D1435" s="16" t="str">
        <f t="shared" si="155"/>
        <v>Muscle Machine Inc</v>
      </c>
      <c r="E1435" s="16" t="str">
        <f t="shared" si="156"/>
        <v>NYC</v>
      </c>
      <c r="F1435" s="16" t="str">
        <f t="shared" si="157"/>
        <v>USA</v>
      </c>
      <c r="G1435" s="16" t="str">
        <f t="shared" si="158"/>
        <v>Classic Cars</v>
      </c>
      <c r="H1435" s="16" t="str">
        <f t="shared" si="159"/>
        <v>Shipped</v>
      </c>
      <c r="I1435" s="18">
        <f t="shared" si="160"/>
        <v>2719.7999999999997</v>
      </c>
    </row>
    <row r="1436" spans="2:9" x14ac:dyDescent="0.25">
      <c r="B1436" s="16">
        <v>10279</v>
      </c>
      <c r="C1436" s="17">
        <f t="shared" si="154"/>
        <v>38207</v>
      </c>
      <c r="D1436" s="16" t="str">
        <f t="shared" si="155"/>
        <v>Euro Shopping Channel</v>
      </c>
      <c r="E1436" s="16" t="str">
        <f t="shared" si="156"/>
        <v>Madrid</v>
      </c>
      <c r="F1436" s="16" t="str">
        <f t="shared" si="157"/>
        <v>Spain</v>
      </c>
      <c r="G1436" s="16" t="str">
        <f t="shared" si="158"/>
        <v>Classic Cars</v>
      </c>
      <c r="H1436" s="16" t="str">
        <f t="shared" si="159"/>
        <v>Shipped</v>
      </c>
      <c r="I1436" s="18">
        <f t="shared" si="160"/>
        <v>1575.08</v>
      </c>
    </row>
    <row r="1437" spans="2:9" x14ac:dyDescent="0.25">
      <c r="B1437" s="16">
        <v>10288</v>
      </c>
      <c r="C1437" s="17">
        <f t="shared" si="154"/>
        <v>38239</v>
      </c>
      <c r="D1437" s="16" t="str">
        <f t="shared" si="155"/>
        <v>Handji Gifts&amp; Co</v>
      </c>
      <c r="E1437" s="16" t="str">
        <f t="shared" si="156"/>
        <v>Singapore</v>
      </c>
      <c r="F1437" s="16" t="str">
        <f t="shared" si="157"/>
        <v>Singapore</v>
      </c>
      <c r="G1437" s="16" t="str">
        <f t="shared" si="158"/>
        <v>Vintage Cars</v>
      </c>
      <c r="H1437" s="16" t="str">
        <f t="shared" si="159"/>
        <v>Shipped</v>
      </c>
      <c r="I1437" s="18">
        <f t="shared" si="160"/>
        <v>1106.93</v>
      </c>
    </row>
    <row r="1438" spans="2:9" x14ac:dyDescent="0.25">
      <c r="B1438" s="16">
        <v>10301</v>
      </c>
      <c r="C1438" s="17">
        <f t="shared" si="154"/>
        <v>37904</v>
      </c>
      <c r="D1438" s="16" t="str">
        <f t="shared" si="155"/>
        <v>Norway Gifts By Mail, Co.</v>
      </c>
      <c r="E1438" s="16" t="str">
        <f t="shared" si="156"/>
        <v>Oslo</v>
      </c>
      <c r="F1438" s="16" t="str">
        <f t="shared" si="157"/>
        <v>Norway</v>
      </c>
      <c r="G1438" s="16" t="str">
        <f t="shared" si="158"/>
        <v>Classic Cars</v>
      </c>
      <c r="H1438" s="16" t="str">
        <f t="shared" si="159"/>
        <v>Shipped</v>
      </c>
      <c r="I1438" s="18">
        <f t="shared" si="160"/>
        <v>1129.04</v>
      </c>
    </row>
    <row r="1439" spans="2:9" x14ac:dyDescent="0.25">
      <c r="B1439" s="16">
        <v>10311</v>
      </c>
      <c r="C1439" s="17">
        <f t="shared" si="154"/>
        <v>38270</v>
      </c>
      <c r="D1439" s="16" t="str">
        <f t="shared" si="155"/>
        <v>Euro Shopping Channel</v>
      </c>
      <c r="E1439" s="16" t="str">
        <f t="shared" si="156"/>
        <v>Madrid</v>
      </c>
      <c r="F1439" s="16" t="str">
        <f t="shared" si="157"/>
        <v>Spain</v>
      </c>
      <c r="G1439" s="16" t="str">
        <f t="shared" si="158"/>
        <v>Classic Cars</v>
      </c>
      <c r="H1439" s="16" t="str">
        <f t="shared" si="159"/>
        <v>Shipped</v>
      </c>
      <c r="I1439" s="18">
        <f t="shared" si="160"/>
        <v>1674.7499999999998</v>
      </c>
    </row>
    <row r="1440" spans="2:9" x14ac:dyDescent="0.25">
      <c r="B1440" s="16">
        <v>10321</v>
      </c>
      <c r="C1440" s="17">
        <f t="shared" si="154"/>
        <v>38302</v>
      </c>
      <c r="D1440" s="16" t="str">
        <f t="shared" si="155"/>
        <v>FunGiftIdeas.com</v>
      </c>
      <c r="E1440" s="16" t="str">
        <f t="shared" si="156"/>
        <v>New Bedford</v>
      </c>
      <c r="F1440" s="16" t="str">
        <f t="shared" si="157"/>
        <v>USA</v>
      </c>
      <c r="G1440" s="16" t="str">
        <f t="shared" si="158"/>
        <v>Classic Cars</v>
      </c>
      <c r="H1440" s="16" t="str">
        <f t="shared" si="159"/>
        <v>Shipped</v>
      </c>
      <c r="I1440" s="18">
        <f t="shared" si="160"/>
        <v>1229.51</v>
      </c>
    </row>
    <row r="1441" spans="2:9" x14ac:dyDescent="0.25">
      <c r="B1441" s="16">
        <v>10332</v>
      </c>
      <c r="C1441" s="17">
        <f t="shared" si="154"/>
        <v>38302</v>
      </c>
      <c r="D1441" s="16" t="str">
        <f t="shared" si="155"/>
        <v>AV Stores, Co.</v>
      </c>
      <c r="E1441" s="16" t="str">
        <f t="shared" si="156"/>
        <v>Manchester</v>
      </c>
      <c r="F1441" s="16" t="str">
        <f t="shared" si="157"/>
        <v>UK</v>
      </c>
      <c r="G1441" s="16" t="str">
        <f t="shared" si="158"/>
        <v>Classic Cars</v>
      </c>
      <c r="H1441" s="16" t="str">
        <f t="shared" si="159"/>
        <v>Shipped</v>
      </c>
      <c r="I1441" s="18">
        <f t="shared" si="160"/>
        <v>1152.58</v>
      </c>
    </row>
    <row r="1442" spans="2:9" x14ac:dyDescent="0.25">
      <c r="B1442" s="16">
        <v>10344</v>
      </c>
      <c r="C1442" s="17">
        <f t="shared" si="154"/>
        <v>38302</v>
      </c>
      <c r="D1442" s="16" t="str">
        <f t="shared" si="155"/>
        <v>Marseille Mini Autos</v>
      </c>
      <c r="E1442" s="16" t="str">
        <f t="shared" si="156"/>
        <v>Marseille</v>
      </c>
      <c r="F1442" s="16" t="str">
        <f t="shared" si="157"/>
        <v>France</v>
      </c>
      <c r="G1442" s="16" t="str">
        <f t="shared" si="158"/>
        <v>Vintage Cars</v>
      </c>
      <c r="H1442" s="16" t="str">
        <f t="shared" si="159"/>
        <v>Shipped</v>
      </c>
      <c r="I1442" s="18">
        <f t="shared" si="160"/>
        <v>703.6</v>
      </c>
    </row>
    <row r="1443" spans="2:9" x14ac:dyDescent="0.25">
      <c r="B1443" s="16">
        <v>10367</v>
      </c>
      <c r="C1443" s="17">
        <f t="shared" si="154"/>
        <v>38353</v>
      </c>
      <c r="D1443" s="16" t="str">
        <f t="shared" si="155"/>
        <v>Toys4GrownUps.com</v>
      </c>
      <c r="E1443" s="16" t="str">
        <f t="shared" si="156"/>
        <v>Pasadena</v>
      </c>
      <c r="F1443" s="16" t="str">
        <f t="shared" si="157"/>
        <v>USA</v>
      </c>
      <c r="G1443" s="16" t="str">
        <f t="shared" si="158"/>
        <v>Vintage Cars</v>
      </c>
      <c r="H1443" s="16" t="str">
        <f t="shared" si="159"/>
        <v>Resolved</v>
      </c>
      <c r="I1443" s="18">
        <f t="shared" si="160"/>
        <v>834.67</v>
      </c>
    </row>
    <row r="1444" spans="2:9" x14ac:dyDescent="0.25">
      <c r="B1444" s="16">
        <v>10380</v>
      </c>
      <c r="C1444" s="17">
        <f t="shared" si="154"/>
        <v>38385</v>
      </c>
      <c r="D1444" s="16" t="str">
        <f t="shared" si="155"/>
        <v>Euro Shopping Channel</v>
      </c>
      <c r="E1444" s="16" t="str">
        <f t="shared" si="156"/>
        <v>Madrid</v>
      </c>
      <c r="F1444" s="16" t="str">
        <f t="shared" si="157"/>
        <v>Spain</v>
      </c>
      <c r="G1444" s="16" t="str">
        <f t="shared" si="158"/>
        <v>Vintage Cars</v>
      </c>
      <c r="H1444" s="16" t="str">
        <f t="shared" si="159"/>
        <v>Shipped</v>
      </c>
      <c r="I1444" s="18">
        <f t="shared" si="160"/>
        <v>990.78</v>
      </c>
    </row>
    <row r="1445" spans="2:9" x14ac:dyDescent="0.25">
      <c r="B1445" s="16">
        <v>10407</v>
      </c>
      <c r="C1445" s="17">
        <f t="shared" si="154"/>
        <v>38446</v>
      </c>
      <c r="D1445" s="16" t="str">
        <f t="shared" si="155"/>
        <v>The Sharp Gifts Warehouse</v>
      </c>
      <c r="E1445" s="16" t="str">
        <f t="shared" si="156"/>
        <v>San Jose</v>
      </c>
      <c r="F1445" s="16" t="str">
        <f t="shared" si="157"/>
        <v>USA</v>
      </c>
      <c r="G1445" s="16" t="str">
        <f t="shared" si="158"/>
        <v>Vintage Cars</v>
      </c>
      <c r="H1445" s="16" t="str">
        <f t="shared" si="159"/>
        <v>On Hold</v>
      </c>
      <c r="I1445" s="18">
        <f t="shared" si="160"/>
        <v>541.14</v>
      </c>
    </row>
    <row r="1446" spans="2:9" x14ac:dyDescent="0.25">
      <c r="B1446" s="16">
        <v>10420</v>
      </c>
      <c r="C1446" s="17">
        <f t="shared" si="154"/>
        <v>38477</v>
      </c>
      <c r="D1446" s="16" t="str">
        <f t="shared" si="155"/>
        <v>Souveniers And Things Co.</v>
      </c>
      <c r="E1446" s="16" t="str">
        <f t="shared" si="156"/>
        <v>Chatswood</v>
      </c>
      <c r="F1446" s="16" t="str">
        <f t="shared" si="157"/>
        <v>Australia</v>
      </c>
      <c r="G1446" s="16" t="str">
        <f t="shared" si="158"/>
        <v>Vintage Cars</v>
      </c>
      <c r="H1446" s="16" t="str">
        <f t="shared" si="159"/>
        <v>In Process</v>
      </c>
      <c r="I1446" s="18">
        <f t="shared" si="160"/>
        <v>652.35</v>
      </c>
    </row>
    <row r="1447" spans="2:9" x14ac:dyDescent="0.25">
      <c r="B1447" s="16">
        <v>10104</v>
      </c>
      <c r="C1447" s="17">
        <f t="shared" si="154"/>
        <v>37622</v>
      </c>
      <c r="D1447" s="16" t="str">
        <f t="shared" si="155"/>
        <v>Euro Shopping Channel</v>
      </c>
      <c r="E1447" s="16" t="str">
        <f t="shared" si="156"/>
        <v>Madrid</v>
      </c>
      <c r="F1447" s="16" t="str">
        <f t="shared" si="157"/>
        <v>Spain</v>
      </c>
      <c r="G1447" s="16" t="str">
        <f t="shared" si="158"/>
        <v>Trucks and Buses</v>
      </c>
      <c r="H1447" s="16" t="str">
        <f t="shared" si="159"/>
        <v>Shipped</v>
      </c>
      <c r="I1447" s="18">
        <f t="shared" si="160"/>
        <v>1666.6999999999998</v>
      </c>
    </row>
    <row r="1448" spans="2:9" x14ac:dyDescent="0.25">
      <c r="B1448" s="16">
        <v>10115</v>
      </c>
      <c r="C1448" s="17">
        <f t="shared" si="154"/>
        <v>37712</v>
      </c>
      <c r="D1448" s="16" t="str">
        <f t="shared" si="155"/>
        <v>Classic Legends Inc.</v>
      </c>
      <c r="E1448" s="16" t="str">
        <f t="shared" si="156"/>
        <v>NYC</v>
      </c>
      <c r="F1448" s="16" t="str">
        <f t="shared" si="157"/>
        <v>USA</v>
      </c>
      <c r="G1448" s="16" t="str">
        <f t="shared" si="158"/>
        <v>Trucks and Buses</v>
      </c>
      <c r="H1448" s="16" t="str">
        <f t="shared" si="159"/>
        <v>Shipped</v>
      </c>
      <c r="I1448" s="18">
        <f t="shared" si="160"/>
        <v>2700</v>
      </c>
    </row>
    <row r="1449" spans="2:9" x14ac:dyDescent="0.25">
      <c r="B1449" s="16">
        <v>10127</v>
      </c>
      <c r="C1449" s="17">
        <f t="shared" si="154"/>
        <v>37773</v>
      </c>
      <c r="D1449" s="16" t="str">
        <f t="shared" si="155"/>
        <v>Muscle Machine Inc</v>
      </c>
      <c r="E1449" s="16" t="str">
        <f t="shared" si="156"/>
        <v>NYC</v>
      </c>
      <c r="F1449" s="16" t="str">
        <f t="shared" si="157"/>
        <v>USA</v>
      </c>
      <c r="G1449" s="16" t="str">
        <f t="shared" si="158"/>
        <v>Classic Cars</v>
      </c>
      <c r="H1449" s="16" t="str">
        <f t="shared" si="159"/>
        <v>Shipped</v>
      </c>
      <c r="I1449" s="18">
        <f t="shared" si="160"/>
        <v>1213.8</v>
      </c>
    </row>
    <row r="1450" spans="2:9" x14ac:dyDescent="0.25">
      <c r="B1450" s="16">
        <v>10141</v>
      </c>
      <c r="C1450" s="17">
        <f t="shared" si="154"/>
        <v>37841</v>
      </c>
      <c r="D1450" s="16" t="str">
        <f t="shared" si="155"/>
        <v>Suominen Souveniers</v>
      </c>
      <c r="E1450" s="16" t="str">
        <f t="shared" si="156"/>
        <v>Espoo</v>
      </c>
      <c r="F1450" s="16" t="str">
        <f t="shared" si="157"/>
        <v>Finland</v>
      </c>
      <c r="G1450" s="16" t="str">
        <f t="shared" si="158"/>
        <v>Trucks and Buses</v>
      </c>
      <c r="H1450" s="16" t="str">
        <f t="shared" si="159"/>
        <v>Shipped</v>
      </c>
      <c r="I1450" s="18">
        <f t="shared" si="160"/>
        <v>2100</v>
      </c>
    </row>
    <row r="1451" spans="2:9" x14ac:dyDescent="0.25">
      <c r="B1451" s="16">
        <v>10152</v>
      </c>
      <c r="C1451" s="17">
        <f t="shared" si="154"/>
        <v>37873</v>
      </c>
      <c r="D1451" s="16" t="str">
        <f t="shared" si="155"/>
        <v>Australian Gift Network, Co</v>
      </c>
      <c r="E1451" s="16" t="str">
        <f t="shared" si="156"/>
        <v>South Brisbane</v>
      </c>
      <c r="F1451" s="16" t="str">
        <f t="shared" si="157"/>
        <v>Australia</v>
      </c>
      <c r="G1451" s="16" t="str">
        <f t="shared" si="158"/>
        <v>Classic Cars</v>
      </c>
      <c r="H1451" s="16" t="str">
        <f t="shared" si="159"/>
        <v>Shipped</v>
      </c>
      <c r="I1451" s="18">
        <f t="shared" si="160"/>
        <v>1632.75</v>
      </c>
    </row>
    <row r="1452" spans="2:9" x14ac:dyDescent="0.25">
      <c r="B1452" s="16">
        <v>10165</v>
      </c>
      <c r="C1452" s="17">
        <f t="shared" si="154"/>
        <v>37904</v>
      </c>
      <c r="D1452" s="16" t="str">
        <f t="shared" si="155"/>
        <v>Dragon Souveniers, Ltd.</v>
      </c>
      <c r="E1452" s="16" t="str">
        <f t="shared" si="156"/>
        <v>Singapore</v>
      </c>
      <c r="F1452" s="16" t="str">
        <f t="shared" si="157"/>
        <v>Singapore</v>
      </c>
      <c r="G1452" s="16" t="str">
        <f t="shared" si="158"/>
        <v>Classic Cars</v>
      </c>
      <c r="H1452" s="16" t="str">
        <f t="shared" si="159"/>
        <v>Shipped</v>
      </c>
      <c r="I1452" s="18">
        <f t="shared" si="160"/>
        <v>859.14</v>
      </c>
    </row>
    <row r="1453" spans="2:9" x14ac:dyDescent="0.25">
      <c r="B1453" s="16">
        <v>10176</v>
      </c>
      <c r="C1453" s="17">
        <f t="shared" si="154"/>
        <v>37936</v>
      </c>
      <c r="D1453" s="16" t="str">
        <f t="shared" si="155"/>
        <v>L'ordine Souveniers</v>
      </c>
      <c r="E1453" s="16" t="str">
        <f t="shared" si="156"/>
        <v>Reggio Emilia</v>
      </c>
      <c r="F1453" s="16" t="str">
        <f t="shared" si="157"/>
        <v>Italy</v>
      </c>
      <c r="G1453" s="16" t="str">
        <f t="shared" si="158"/>
        <v>Trains</v>
      </c>
      <c r="H1453" s="16" t="str">
        <f t="shared" si="159"/>
        <v>Shipped</v>
      </c>
      <c r="I1453" s="18">
        <f t="shared" si="160"/>
        <v>1408</v>
      </c>
    </row>
    <row r="1454" spans="2:9" x14ac:dyDescent="0.25">
      <c r="B1454" s="16">
        <v>10184</v>
      </c>
      <c r="C1454" s="17">
        <f t="shared" si="154"/>
        <v>37936</v>
      </c>
      <c r="D1454" s="16" t="str">
        <f t="shared" si="155"/>
        <v>Iberia Gift Imports, Corp.</v>
      </c>
      <c r="E1454" s="16" t="str">
        <f t="shared" si="156"/>
        <v>Sevilla</v>
      </c>
      <c r="F1454" s="16" t="str">
        <f t="shared" si="157"/>
        <v>Spain</v>
      </c>
      <c r="G1454" s="16" t="str">
        <f t="shared" si="158"/>
        <v>Classic Cars</v>
      </c>
      <c r="H1454" s="16" t="str">
        <f t="shared" si="159"/>
        <v>Shipped</v>
      </c>
      <c r="I1454" s="18">
        <f t="shared" si="160"/>
        <v>1336.44</v>
      </c>
    </row>
    <row r="1455" spans="2:9" x14ac:dyDescent="0.25">
      <c r="B1455" s="16">
        <v>10195</v>
      </c>
      <c r="C1455" s="17">
        <f t="shared" si="154"/>
        <v>37936</v>
      </c>
      <c r="D1455" s="16" t="str">
        <f t="shared" si="155"/>
        <v>Mini Classics</v>
      </c>
      <c r="E1455" s="16" t="str">
        <f t="shared" si="156"/>
        <v>White Plains</v>
      </c>
      <c r="F1455" s="16" t="str">
        <f t="shared" si="157"/>
        <v>USA</v>
      </c>
      <c r="G1455" s="16" t="str">
        <f t="shared" si="158"/>
        <v>Classic Cars</v>
      </c>
      <c r="H1455" s="16" t="str">
        <f t="shared" si="159"/>
        <v>Shipped</v>
      </c>
      <c r="I1455" s="18">
        <f t="shared" si="160"/>
        <v>905.28</v>
      </c>
    </row>
    <row r="1456" spans="2:9" x14ac:dyDescent="0.25">
      <c r="B1456" s="16">
        <v>10207</v>
      </c>
      <c r="C1456" s="17">
        <f t="shared" si="154"/>
        <v>37957</v>
      </c>
      <c r="D1456" s="16" t="str">
        <f t="shared" si="155"/>
        <v>Diecast Collectables</v>
      </c>
      <c r="E1456" s="16" t="str">
        <f t="shared" si="156"/>
        <v>Boston</v>
      </c>
      <c r="F1456" s="16" t="str">
        <f t="shared" si="157"/>
        <v>USA</v>
      </c>
      <c r="G1456" s="16" t="str">
        <f t="shared" si="158"/>
        <v>Classic Cars</v>
      </c>
      <c r="H1456" s="16" t="str">
        <f t="shared" si="159"/>
        <v>Shipped</v>
      </c>
      <c r="I1456" s="18">
        <f t="shared" si="160"/>
        <v>1247.3999999999999</v>
      </c>
    </row>
    <row r="1457" spans="2:9" x14ac:dyDescent="0.25">
      <c r="B1457" s="16">
        <v>10220</v>
      </c>
      <c r="C1457" s="17">
        <f t="shared" si="154"/>
        <v>38019</v>
      </c>
      <c r="D1457" s="16" t="str">
        <f t="shared" si="155"/>
        <v>Clover Collections, Co.</v>
      </c>
      <c r="E1457" s="16" t="str">
        <f t="shared" si="156"/>
        <v>Dublin</v>
      </c>
      <c r="F1457" s="16" t="str">
        <f t="shared" si="157"/>
        <v>Ireland</v>
      </c>
      <c r="G1457" s="16" t="str">
        <f t="shared" si="158"/>
        <v>Trains</v>
      </c>
      <c r="H1457" s="16" t="str">
        <f t="shared" si="159"/>
        <v>Shipped</v>
      </c>
      <c r="I1457" s="18">
        <f t="shared" si="160"/>
        <v>1056.4000000000001</v>
      </c>
    </row>
    <row r="1458" spans="2:9" x14ac:dyDescent="0.25">
      <c r="B1458" s="16">
        <v>10230</v>
      </c>
      <c r="C1458" s="17">
        <f t="shared" si="154"/>
        <v>38049</v>
      </c>
      <c r="D1458" s="16" t="str">
        <f t="shared" si="155"/>
        <v>Blauer See Auto, Co.</v>
      </c>
      <c r="E1458" s="16" t="str">
        <f t="shared" si="156"/>
        <v>Frankfurt</v>
      </c>
      <c r="F1458" s="16" t="str">
        <f t="shared" si="157"/>
        <v>Germany</v>
      </c>
      <c r="G1458" s="16" t="str">
        <f t="shared" si="158"/>
        <v>Classic Cars</v>
      </c>
      <c r="H1458" s="16" t="str">
        <f t="shared" si="159"/>
        <v>Shipped</v>
      </c>
      <c r="I1458" s="18">
        <f t="shared" si="160"/>
        <v>1955.8799999999999</v>
      </c>
    </row>
    <row r="1459" spans="2:9" x14ac:dyDescent="0.25">
      <c r="B1459" s="16">
        <v>10246</v>
      </c>
      <c r="C1459" s="17">
        <f t="shared" si="154"/>
        <v>38112</v>
      </c>
      <c r="D1459" s="16" t="str">
        <f t="shared" si="155"/>
        <v>Euro Shopping Channel</v>
      </c>
      <c r="E1459" s="16" t="str">
        <f t="shared" si="156"/>
        <v>Madrid</v>
      </c>
      <c r="F1459" s="16" t="str">
        <f t="shared" si="157"/>
        <v>Spain</v>
      </c>
      <c r="G1459" s="16" t="str">
        <f t="shared" si="158"/>
        <v>Trucks and Buses</v>
      </c>
      <c r="H1459" s="16" t="str">
        <f t="shared" si="159"/>
        <v>Shipped</v>
      </c>
      <c r="I1459" s="18">
        <f t="shared" si="160"/>
        <v>1704.5</v>
      </c>
    </row>
    <row r="1460" spans="2:9" x14ac:dyDescent="0.25">
      <c r="B1460" s="16">
        <v>10259</v>
      </c>
      <c r="C1460" s="17">
        <f t="shared" si="154"/>
        <v>38144</v>
      </c>
      <c r="D1460" s="16" t="str">
        <f t="shared" si="155"/>
        <v>Handji Gifts&amp; Co</v>
      </c>
      <c r="E1460" s="16" t="str">
        <f t="shared" si="156"/>
        <v>Singapore</v>
      </c>
      <c r="F1460" s="16" t="str">
        <f t="shared" si="157"/>
        <v>Singapore</v>
      </c>
      <c r="G1460" s="16" t="str">
        <f t="shared" si="158"/>
        <v>Classic Cars</v>
      </c>
      <c r="H1460" s="16" t="str">
        <f t="shared" si="159"/>
        <v>Shipped</v>
      </c>
      <c r="I1460" s="18">
        <f t="shared" si="160"/>
        <v>1030.44</v>
      </c>
    </row>
    <row r="1461" spans="2:9" x14ac:dyDescent="0.25">
      <c r="B1461" s="16">
        <v>10271</v>
      </c>
      <c r="C1461" s="17">
        <f t="shared" si="154"/>
        <v>38175</v>
      </c>
      <c r="D1461" s="16" t="str">
        <f t="shared" si="155"/>
        <v>Mini Gifts Distributors Ltd.</v>
      </c>
      <c r="E1461" s="16" t="str">
        <f t="shared" si="156"/>
        <v>San Rafael</v>
      </c>
      <c r="F1461" s="16" t="str">
        <f t="shared" si="157"/>
        <v>USA</v>
      </c>
      <c r="G1461" s="16" t="str">
        <f t="shared" si="158"/>
        <v>Classic Cars</v>
      </c>
      <c r="H1461" s="16" t="str">
        <f t="shared" si="159"/>
        <v>Shipped</v>
      </c>
      <c r="I1461" s="18">
        <f t="shared" si="160"/>
        <v>1585.36</v>
      </c>
    </row>
    <row r="1462" spans="2:9" x14ac:dyDescent="0.25">
      <c r="B1462" s="16">
        <v>10282</v>
      </c>
      <c r="C1462" s="17">
        <f t="shared" si="154"/>
        <v>38207</v>
      </c>
      <c r="D1462" s="16" t="str">
        <f t="shared" si="155"/>
        <v>Mini Gifts Distributors Ltd.</v>
      </c>
      <c r="E1462" s="16" t="str">
        <f t="shared" si="156"/>
        <v>San Rafael</v>
      </c>
      <c r="F1462" s="16" t="str">
        <f t="shared" si="157"/>
        <v>USA</v>
      </c>
      <c r="G1462" s="16" t="str">
        <f t="shared" si="158"/>
        <v>Classic Cars</v>
      </c>
      <c r="H1462" s="16" t="str">
        <f t="shared" si="159"/>
        <v>Shipped</v>
      </c>
      <c r="I1462" s="18">
        <f t="shared" si="160"/>
        <v>1357.78</v>
      </c>
    </row>
    <row r="1463" spans="2:9" x14ac:dyDescent="0.25">
      <c r="B1463" s="16">
        <v>10292</v>
      </c>
      <c r="C1463" s="17">
        <f t="shared" si="154"/>
        <v>38239</v>
      </c>
      <c r="D1463" s="16" t="str">
        <f t="shared" si="155"/>
        <v>Land of Toys Inc.</v>
      </c>
      <c r="E1463" s="16" t="str">
        <f t="shared" si="156"/>
        <v>NYC</v>
      </c>
      <c r="F1463" s="16" t="str">
        <f t="shared" si="157"/>
        <v>USA</v>
      </c>
      <c r="G1463" s="16" t="str">
        <f t="shared" si="158"/>
        <v>Classic Cars</v>
      </c>
      <c r="H1463" s="16" t="str">
        <f t="shared" si="159"/>
        <v>Shipped</v>
      </c>
      <c r="I1463" s="18">
        <f t="shared" si="160"/>
        <v>1172.3399999999999</v>
      </c>
    </row>
    <row r="1464" spans="2:9" x14ac:dyDescent="0.25">
      <c r="B1464" s="16">
        <v>10305</v>
      </c>
      <c r="C1464" s="17">
        <f t="shared" si="154"/>
        <v>38270</v>
      </c>
      <c r="D1464" s="16" t="str">
        <f t="shared" si="155"/>
        <v>Marta's Replicas Co.</v>
      </c>
      <c r="E1464" s="16" t="str">
        <f t="shared" si="156"/>
        <v>Cambridge</v>
      </c>
      <c r="F1464" s="16" t="str">
        <f t="shared" si="157"/>
        <v>USA</v>
      </c>
      <c r="G1464" s="16" t="str">
        <f t="shared" si="158"/>
        <v>Classic Cars</v>
      </c>
      <c r="H1464" s="16" t="str">
        <f t="shared" si="159"/>
        <v>Shipped</v>
      </c>
      <c r="I1464" s="18">
        <f t="shared" si="160"/>
        <v>1510.56</v>
      </c>
    </row>
    <row r="1465" spans="2:9" x14ac:dyDescent="0.25">
      <c r="B1465" s="16">
        <v>10314</v>
      </c>
      <c r="C1465" s="17">
        <f t="shared" si="154"/>
        <v>38270</v>
      </c>
      <c r="D1465" s="16" t="str">
        <f t="shared" si="155"/>
        <v>Heintze Collectables</v>
      </c>
      <c r="E1465" s="16" t="str">
        <f t="shared" si="156"/>
        <v>Aaarhus</v>
      </c>
      <c r="F1465" s="16" t="str">
        <f t="shared" si="157"/>
        <v>Denmark</v>
      </c>
      <c r="G1465" s="16" t="str">
        <f t="shared" si="158"/>
        <v>Classic Cars</v>
      </c>
      <c r="H1465" s="16" t="str">
        <f t="shared" si="159"/>
        <v>Shipped</v>
      </c>
      <c r="I1465" s="18">
        <f t="shared" si="160"/>
        <v>1448.0700000000002</v>
      </c>
    </row>
    <row r="1466" spans="2:9" x14ac:dyDescent="0.25">
      <c r="B1466" s="16">
        <v>10324</v>
      </c>
      <c r="C1466" s="17">
        <f t="shared" si="154"/>
        <v>38302</v>
      </c>
      <c r="D1466" s="16" t="str">
        <f t="shared" si="155"/>
        <v>Vitachrome Inc.</v>
      </c>
      <c r="E1466" s="16" t="str">
        <f t="shared" si="156"/>
        <v>NYC</v>
      </c>
      <c r="F1466" s="16" t="str">
        <f t="shared" si="157"/>
        <v>USA</v>
      </c>
      <c r="G1466" s="16" t="str">
        <f t="shared" si="158"/>
        <v>Trucks and Buses</v>
      </c>
      <c r="H1466" s="16" t="str">
        <f t="shared" si="159"/>
        <v>Shipped</v>
      </c>
      <c r="I1466" s="18">
        <f t="shared" si="160"/>
        <v>1236.8399999999999</v>
      </c>
    </row>
    <row r="1467" spans="2:9" x14ac:dyDescent="0.25">
      <c r="B1467" s="16">
        <v>10336</v>
      </c>
      <c r="C1467" s="17">
        <f t="shared" si="154"/>
        <v>38302</v>
      </c>
      <c r="D1467" s="16" t="str">
        <f t="shared" si="155"/>
        <v>La Corne D'abondance, Co.</v>
      </c>
      <c r="E1467" s="16" t="str">
        <f t="shared" si="156"/>
        <v>Paris</v>
      </c>
      <c r="F1467" s="16" t="str">
        <f t="shared" si="157"/>
        <v>France</v>
      </c>
      <c r="G1467" s="16" t="str">
        <f t="shared" si="158"/>
        <v>Classic Cars</v>
      </c>
      <c r="H1467" s="16" t="str">
        <f t="shared" si="159"/>
        <v>Shipped</v>
      </c>
      <c r="I1467" s="18">
        <f t="shared" si="160"/>
        <v>1888.26</v>
      </c>
    </row>
    <row r="1468" spans="2:9" x14ac:dyDescent="0.25">
      <c r="B1468" s="16">
        <v>10349</v>
      </c>
      <c r="C1468" s="17">
        <f t="shared" si="154"/>
        <v>38333</v>
      </c>
      <c r="D1468" s="16" t="str">
        <f t="shared" si="155"/>
        <v>Muscle Machine Inc</v>
      </c>
      <c r="E1468" s="16" t="str">
        <f t="shared" si="156"/>
        <v>NYC</v>
      </c>
      <c r="F1468" s="16" t="str">
        <f t="shared" si="157"/>
        <v>USA</v>
      </c>
      <c r="G1468" s="16" t="str">
        <f t="shared" si="158"/>
        <v>Classic Cars</v>
      </c>
      <c r="H1468" s="16" t="str">
        <f t="shared" si="159"/>
        <v>Shipped</v>
      </c>
      <c r="I1468" s="18">
        <f t="shared" si="160"/>
        <v>1336.68</v>
      </c>
    </row>
    <row r="1469" spans="2:9" x14ac:dyDescent="0.25">
      <c r="B1469" s="16">
        <v>10358</v>
      </c>
      <c r="C1469" s="17">
        <f t="shared" si="154"/>
        <v>38333</v>
      </c>
      <c r="D1469" s="16" t="str">
        <f t="shared" si="155"/>
        <v>Euro Shopping Channel</v>
      </c>
      <c r="E1469" s="16" t="str">
        <f t="shared" si="156"/>
        <v>Madrid</v>
      </c>
      <c r="F1469" s="16" t="str">
        <f t="shared" si="157"/>
        <v>Spain</v>
      </c>
      <c r="G1469" s="16" t="str">
        <f t="shared" si="158"/>
        <v>Trucks and Buses</v>
      </c>
      <c r="H1469" s="16" t="str">
        <f t="shared" si="159"/>
        <v>Shipped</v>
      </c>
      <c r="I1469" s="18">
        <f t="shared" si="160"/>
        <v>728.40000000000009</v>
      </c>
    </row>
    <row r="1470" spans="2:9" x14ac:dyDescent="0.25">
      <c r="B1470" s="16">
        <v>10371</v>
      </c>
      <c r="C1470" s="17">
        <f t="shared" si="154"/>
        <v>38353</v>
      </c>
      <c r="D1470" s="16" t="str">
        <f t="shared" si="155"/>
        <v>Mini Gifts Distributors Ltd.</v>
      </c>
      <c r="E1470" s="16" t="str">
        <f t="shared" si="156"/>
        <v>San Rafael</v>
      </c>
      <c r="F1470" s="16" t="str">
        <f t="shared" si="157"/>
        <v>USA</v>
      </c>
      <c r="G1470" s="16" t="str">
        <f t="shared" si="158"/>
        <v>Trucks and Buses</v>
      </c>
      <c r="H1470" s="16" t="str">
        <f t="shared" si="159"/>
        <v>Shipped</v>
      </c>
      <c r="I1470" s="18">
        <f t="shared" si="160"/>
        <v>1329.4</v>
      </c>
    </row>
    <row r="1471" spans="2:9" x14ac:dyDescent="0.25">
      <c r="B1471" s="16">
        <v>10383</v>
      </c>
      <c r="C1471" s="17">
        <f t="shared" si="154"/>
        <v>38385</v>
      </c>
      <c r="D1471" s="16" t="str">
        <f t="shared" si="155"/>
        <v>Euro Shopping Channel</v>
      </c>
      <c r="E1471" s="16" t="str">
        <f t="shared" si="156"/>
        <v>Madrid</v>
      </c>
      <c r="F1471" s="16" t="str">
        <f t="shared" si="157"/>
        <v>Spain</v>
      </c>
      <c r="G1471" s="16" t="str">
        <f t="shared" si="158"/>
        <v>Vintage Cars</v>
      </c>
      <c r="H1471" s="16" t="str">
        <f t="shared" si="159"/>
        <v>Shipped</v>
      </c>
      <c r="I1471" s="18">
        <f t="shared" si="160"/>
        <v>1476.48</v>
      </c>
    </row>
    <row r="1472" spans="2:9" x14ac:dyDescent="0.25">
      <c r="B1472" s="16">
        <v>10394</v>
      </c>
      <c r="C1472" s="17">
        <f t="shared" si="154"/>
        <v>38414</v>
      </c>
      <c r="D1472" s="16" t="str">
        <f t="shared" si="155"/>
        <v>Euro Shopping Channel</v>
      </c>
      <c r="E1472" s="16" t="str">
        <f t="shared" si="156"/>
        <v>Madrid</v>
      </c>
      <c r="F1472" s="16" t="str">
        <f t="shared" si="157"/>
        <v>Spain</v>
      </c>
      <c r="G1472" s="16" t="str">
        <f t="shared" si="158"/>
        <v>Classic Cars</v>
      </c>
      <c r="H1472" s="16" t="str">
        <f t="shared" si="159"/>
        <v>Shipped</v>
      </c>
      <c r="I1472" s="18">
        <f t="shared" si="160"/>
        <v>1558.99</v>
      </c>
    </row>
    <row r="1473" spans="2:9" x14ac:dyDescent="0.25">
      <c r="B1473" s="16">
        <v>10412</v>
      </c>
      <c r="C1473" s="17">
        <f t="shared" si="154"/>
        <v>38477</v>
      </c>
      <c r="D1473" s="16" t="str">
        <f t="shared" si="155"/>
        <v>Euro Shopping Channel</v>
      </c>
      <c r="E1473" s="16" t="str">
        <f t="shared" si="156"/>
        <v>Madrid</v>
      </c>
      <c r="F1473" s="16" t="str">
        <f t="shared" si="157"/>
        <v>Spain</v>
      </c>
      <c r="G1473" s="16" t="str">
        <f t="shared" si="158"/>
        <v>Trucks and Buses</v>
      </c>
      <c r="H1473" s="16" t="str">
        <f t="shared" si="159"/>
        <v>Shipped</v>
      </c>
      <c r="I1473" s="18">
        <f t="shared" si="160"/>
        <v>925.30000000000007</v>
      </c>
    </row>
    <row r="1474" spans="2:9" x14ac:dyDescent="0.25">
      <c r="B1474" s="16">
        <v>10425</v>
      </c>
      <c r="C1474" s="17">
        <f t="shared" si="154"/>
        <v>38477</v>
      </c>
      <c r="D1474" s="16" t="str">
        <f t="shared" si="155"/>
        <v>La Rochelle Gifts</v>
      </c>
      <c r="E1474" s="16" t="str">
        <f t="shared" si="156"/>
        <v>Nantes</v>
      </c>
      <c r="F1474" s="16" t="str">
        <f t="shared" si="157"/>
        <v>France</v>
      </c>
      <c r="G1474" s="16" t="str">
        <f t="shared" si="158"/>
        <v>Trucks and Buses</v>
      </c>
      <c r="H1474" s="16" t="str">
        <f t="shared" si="159"/>
        <v>In Process</v>
      </c>
      <c r="I1474" s="18">
        <f t="shared" si="160"/>
        <v>482.13</v>
      </c>
    </row>
    <row r="1475" spans="2:9" x14ac:dyDescent="0.25">
      <c r="B1475" s="16">
        <v>10107</v>
      </c>
      <c r="C1475" s="17">
        <f t="shared" si="154"/>
        <v>37653</v>
      </c>
      <c r="D1475" s="16" t="str">
        <f t="shared" si="155"/>
        <v>Land of Toys Inc.</v>
      </c>
      <c r="E1475" s="16" t="str">
        <f t="shared" si="156"/>
        <v>NYC</v>
      </c>
      <c r="F1475" s="16" t="str">
        <f t="shared" si="157"/>
        <v>USA</v>
      </c>
      <c r="G1475" s="16" t="str">
        <f t="shared" si="158"/>
        <v>Motorcycles</v>
      </c>
      <c r="H1475" s="16" t="str">
        <f t="shared" si="159"/>
        <v>Shipped</v>
      </c>
      <c r="I1475" s="18">
        <f t="shared" si="160"/>
        <v>1858</v>
      </c>
    </row>
    <row r="1476" spans="2:9" x14ac:dyDescent="0.25">
      <c r="B1476" s="16">
        <v>10120</v>
      </c>
      <c r="C1476" s="17">
        <f t="shared" si="154"/>
        <v>37712</v>
      </c>
      <c r="D1476" s="16" t="str">
        <f t="shared" si="155"/>
        <v>Australian Collectors, Co.</v>
      </c>
      <c r="E1476" s="16" t="str">
        <f t="shared" si="156"/>
        <v>Melbourne</v>
      </c>
      <c r="F1476" s="16" t="str">
        <f t="shared" si="157"/>
        <v>Australia</v>
      </c>
      <c r="G1476" s="16" t="str">
        <f t="shared" si="158"/>
        <v>Planes</v>
      </c>
      <c r="H1476" s="16" t="str">
        <f t="shared" si="159"/>
        <v>Shipped</v>
      </c>
      <c r="I1476" s="18">
        <f t="shared" si="160"/>
        <v>2082.4900000000002</v>
      </c>
    </row>
    <row r="1477" spans="2:9" x14ac:dyDescent="0.25">
      <c r="B1477" s="16">
        <v>10134</v>
      </c>
      <c r="C1477" s="17">
        <f t="shared" si="154"/>
        <v>37819</v>
      </c>
      <c r="D1477" s="16" t="str">
        <f t="shared" si="155"/>
        <v>Lyon Souveniers</v>
      </c>
      <c r="E1477" s="16" t="str">
        <f t="shared" si="156"/>
        <v>Paris</v>
      </c>
      <c r="F1477" s="16" t="str">
        <f t="shared" si="157"/>
        <v>France</v>
      </c>
      <c r="G1477" s="16" t="str">
        <f t="shared" si="158"/>
        <v>Motorcycles</v>
      </c>
      <c r="H1477" s="16" t="str">
        <f t="shared" si="159"/>
        <v>Shipped</v>
      </c>
      <c r="I1477" s="18">
        <f t="shared" si="160"/>
        <v>1853.4</v>
      </c>
    </row>
    <row r="1478" spans="2:9" x14ac:dyDescent="0.25">
      <c r="B1478" s="16">
        <v>10145</v>
      </c>
      <c r="C1478" s="17">
        <f t="shared" si="154"/>
        <v>37841</v>
      </c>
      <c r="D1478" s="16" t="str">
        <f t="shared" si="155"/>
        <v>Toys4GrownUps.com</v>
      </c>
      <c r="E1478" s="16" t="str">
        <f t="shared" si="156"/>
        <v>Pasadena</v>
      </c>
      <c r="F1478" s="16" t="str">
        <f t="shared" si="157"/>
        <v>USA</v>
      </c>
      <c r="G1478" s="16" t="str">
        <f t="shared" si="158"/>
        <v>Motorcycles</v>
      </c>
      <c r="H1478" s="16" t="str">
        <f t="shared" si="159"/>
        <v>Shipped</v>
      </c>
      <c r="I1478" s="18">
        <f t="shared" si="160"/>
        <v>1109.8</v>
      </c>
    </row>
    <row r="1479" spans="2:9" x14ac:dyDescent="0.25">
      <c r="B1479" s="16">
        <v>10159</v>
      </c>
      <c r="C1479" s="17">
        <f t="shared" si="154"/>
        <v>37904</v>
      </c>
      <c r="D1479" s="16" t="str">
        <f t="shared" si="155"/>
        <v>Corporate Gift Ideas Co.</v>
      </c>
      <c r="E1479" s="16" t="str">
        <f t="shared" si="156"/>
        <v>San Francisco</v>
      </c>
      <c r="F1479" s="16" t="str">
        <f t="shared" si="157"/>
        <v>USA</v>
      </c>
      <c r="G1479" s="16" t="str">
        <f t="shared" si="158"/>
        <v>Motorcycles</v>
      </c>
      <c r="H1479" s="16" t="str">
        <f t="shared" si="159"/>
        <v>Shipped</v>
      </c>
      <c r="I1479" s="18">
        <f t="shared" si="160"/>
        <v>1239</v>
      </c>
    </row>
    <row r="1480" spans="2:9" x14ac:dyDescent="0.25">
      <c r="B1480" s="16">
        <v>10168</v>
      </c>
      <c r="C1480" s="17">
        <f t="shared" si="154"/>
        <v>37904</v>
      </c>
      <c r="D1480" s="16" t="str">
        <f t="shared" si="155"/>
        <v>Technics Stores Inc.</v>
      </c>
      <c r="E1480" s="16" t="str">
        <f t="shared" si="156"/>
        <v>Burlingame</v>
      </c>
      <c r="F1480" s="16" t="str">
        <f t="shared" si="157"/>
        <v>USA</v>
      </c>
      <c r="G1480" s="16" t="str">
        <f t="shared" si="158"/>
        <v>Planes</v>
      </c>
      <c r="H1480" s="16" t="str">
        <f t="shared" si="159"/>
        <v>Shipped</v>
      </c>
      <c r="I1480" s="18">
        <f t="shared" si="160"/>
        <v>1490.1599999999999</v>
      </c>
    </row>
    <row r="1481" spans="2:9" x14ac:dyDescent="0.25">
      <c r="B1481" s="16">
        <v>10180</v>
      </c>
      <c r="C1481" s="17">
        <f t="shared" ref="C1481:C1544" si="161">VLOOKUP(B1481,SaleData,6,0)</f>
        <v>37936</v>
      </c>
      <c r="D1481" s="16" t="str">
        <f t="shared" ref="D1481:D1544" si="162">VLOOKUP(B1481,SaleData,14,0)</f>
        <v>Daedalus Designs Imports</v>
      </c>
      <c r="E1481" s="16" t="str">
        <f t="shared" ref="E1481:E1544" si="163">VLOOKUP(B1481,SaleData,17,0)</f>
        <v>Lille</v>
      </c>
      <c r="F1481" s="16" t="str">
        <f t="shared" ref="F1481:F1544" si="164">VLOOKUP(B1481,SaleData,19,0)</f>
        <v>France</v>
      </c>
      <c r="G1481" s="16" t="str">
        <f t="shared" ref="G1481:G1544" si="165">VLOOKUP(B1481,SaleData,11,0)</f>
        <v>Motorcycles</v>
      </c>
      <c r="H1481" s="16" t="str">
        <f t="shared" ref="H1481:H1544" si="166">VLOOKUP(B1481,SaleData,7,0)</f>
        <v>Shipped</v>
      </c>
      <c r="I1481" s="18">
        <f t="shared" ref="I1481:I1544" si="167">VLOOKUP(B1481,SaleData,5,0)</f>
        <v>1057.56</v>
      </c>
    </row>
    <row r="1482" spans="2:9" x14ac:dyDescent="0.25">
      <c r="B1482" s="16">
        <v>10188</v>
      </c>
      <c r="C1482" s="17">
        <f t="shared" si="161"/>
        <v>37936</v>
      </c>
      <c r="D1482" s="16" t="str">
        <f t="shared" si="162"/>
        <v>Herkku Gifts</v>
      </c>
      <c r="E1482" s="16" t="str">
        <f t="shared" si="163"/>
        <v>Bergen</v>
      </c>
      <c r="F1482" s="16" t="str">
        <f t="shared" si="164"/>
        <v>Norway</v>
      </c>
      <c r="G1482" s="16" t="str">
        <f t="shared" si="165"/>
        <v>Motorcycles</v>
      </c>
      <c r="H1482" s="16" t="str">
        <f t="shared" si="166"/>
        <v>Shipped</v>
      </c>
      <c r="I1482" s="18">
        <f t="shared" si="167"/>
        <v>2093.44</v>
      </c>
    </row>
    <row r="1483" spans="2:9" x14ac:dyDescent="0.25">
      <c r="B1483" s="16">
        <v>10201</v>
      </c>
      <c r="C1483" s="17">
        <f t="shared" si="161"/>
        <v>37957</v>
      </c>
      <c r="D1483" s="16" t="str">
        <f t="shared" si="162"/>
        <v>Mini Wheels Co.</v>
      </c>
      <c r="E1483" s="16" t="str">
        <f t="shared" si="163"/>
        <v>San Francisco</v>
      </c>
      <c r="F1483" s="16" t="str">
        <f t="shared" si="164"/>
        <v>USA</v>
      </c>
      <c r="G1483" s="16" t="str">
        <f t="shared" si="165"/>
        <v>Motorcycles</v>
      </c>
      <c r="H1483" s="16" t="str">
        <f t="shared" si="166"/>
        <v>Shipped</v>
      </c>
      <c r="I1483" s="18">
        <f t="shared" si="167"/>
        <v>1847</v>
      </c>
    </row>
    <row r="1484" spans="2:9" x14ac:dyDescent="0.25">
      <c r="B1484" s="16">
        <v>10211</v>
      </c>
      <c r="C1484" s="17">
        <f t="shared" si="161"/>
        <v>37993</v>
      </c>
      <c r="D1484" s="16" t="str">
        <f t="shared" si="162"/>
        <v>Auto Canal Petit</v>
      </c>
      <c r="E1484" s="16" t="str">
        <f t="shared" si="163"/>
        <v>Paris</v>
      </c>
      <c r="F1484" s="16" t="str">
        <f t="shared" si="164"/>
        <v>France</v>
      </c>
      <c r="G1484" s="16" t="str">
        <f t="shared" si="165"/>
        <v>Motorcycles</v>
      </c>
      <c r="H1484" s="16" t="str">
        <f t="shared" si="166"/>
        <v>Shipped</v>
      </c>
      <c r="I1484" s="18">
        <f t="shared" si="167"/>
        <v>1338.12</v>
      </c>
    </row>
    <row r="1485" spans="2:9" x14ac:dyDescent="0.25">
      <c r="B1485" s="16">
        <v>10223</v>
      </c>
      <c r="C1485" s="17">
        <f t="shared" si="161"/>
        <v>38019</v>
      </c>
      <c r="D1485" s="16" t="str">
        <f t="shared" si="162"/>
        <v>Australian Collectors, Co.</v>
      </c>
      <c r="E1485" s="16" t="str">
        <f t="shared" si="163"/>
        <v>Melbourne</v>
      </c>
      <c r="F1485" s="16" t="str">
        <f t="shared" si="164"/>
        <v>Australia</v>
      </c>
      <c r="G1485" s="16" t="str">
        <f t="shared" si="165"/>
        <v>Vintage Cars</v>
      </c>
      <c r="H1485" s="16" t="str">
        <f t="shared" si="166"/>
        <v>Shipped</v>
      </c>
      <c r="I1485" s="18">
        <f t="shared" si="167"/>
        <v>1320.8000000000002</v>
      </c>
    </row>
    <row r="1486" spans="2:9" x14ac:dyDescent="0.25">
      <c r="B1486" s="16">
        <v>10237</v>
      </c>
      <c r="C1486" s="17">
        <f t="shared" si="161"/>
        <v>38081</v>
      </c>
      <c r="D1486" s="16" t="str">
        <f t="shared" si="162"/>
        <v>Vitachrome Inc.</v>
      </c>
      <c r="E1486" s="16" t="str">
        <f t="shared" si="163"/>
        <v>NYC</v>
      </c>
      <c r="F1486" s="16" t="str">
        <f t="shared" si="164"/>
        <v>USA</v>
      </c>
      <c r="G1486" s="16" t="str">
        <f t="shared" si="165"/>
        <v>Motorcycles</v>
      </c>
      <c r="H1486" s="16" t="str">
        <f t="shared" si="166"/>
        <v>Shipped</v>
      </c>
      <c r="I1486" s="18">
        <f t="shared" si="167"/>
        <v>1045.98</v>
      </c>
    </row>
    <row r="1487" spans="2:9" x14ac:dyDescent="0.25">
      <c r="B1487" s="16">
        <v>10251</v>
      </c>
      <c r="C1487" s="17">
        <f t="shared" si="161"/>
        <v>38112</v>
      </c>
      <c r="D1487" s="16" t="str">
        <f t="shared" si="162"/>
        <v>Tekni Collectables Inc.</v>
      </c>
      <c r="E1487" s="16" t="str">
        <f t="shared" si="163"/>
        <v>Newark</v>
      </c>
      <c r="F1487" s="16" t="str">
        <f t="shared" si="164"/>
        <v>USA</v>
      </c>
      <c r="G1487" s="16" t="str">
        <f t="shared" si="165"/>
        <v>Motorcycles</v>
      </c>
      <c r="H1487" s="16" t="str">
        <f t="shared" si="166"/>
        <v>Shipped</v>
      </c>
      <c r="I1487" s="18">
        <f t="shared" si="167"/>
        <v>1774.22</v>
      </c>
    </row>
    <row r="1488" spans="2:9" x14ac:dyDescent="0.25">
      <c r="B1488" s="16">
        <v>10263</v>
      </c>
      <c r="C1488" s="17">
        <f t="shared" si="161"/>
        <v>38144</v>
      </c>
      <c r="D1488" s="16" t="str">
        <f t="shared" si="162"/>
        <v>Gift Depot Inc.</v>
      </c>
      <c r="E1488" s="16" t="str">
        <f t="shared" si="163"/>
        <v>Bridgewater</v>
      </c>
      <c r="F1488" s="16" t="str">
        <f t="shared" si="164"/>
        <v>USA</v>
      </c>
      <c r="G1488" s="16" t="str">
        <f t="shared" si="165"/>
        <v>Planes</v>
      </c>
      <c r="H1488" s="16" t="str">
        <f t="shared" si="166"/>
        <v>Shipped</v>
      </c>
      <c r="I1488" s="18">
        <f t="shared" si="167"/>
        <v>1808.3999999999999</v>
      </c>
    </row>
    <row r="1489" spans="2:9" x14ac:dyDescent="0.25">
      <c r="B1489" s="16">
        <v>10275</v>
      </c>
      <c r="C1489" s="17">
        <f t="shared" si="161"/>
        <v>38175</v>
      </c>
      <c r="D1489" s="16" t="str">
        <f t="shared" si="162"/>
        <v>La Rochelle Gifts</v>
      </c>
      <c r="E1489" s="16" t="str">
        <f t="shared" si="163"/>
        <v>Nantes</v>
      </c>
      <c r="F1489" s="16" t="str">
        <f t="shared" si="164"/>
        <v>France</v>
      </c>
      <c r="G1489" s="16" t="str">
        <f t="shared" si="165"/>
        <v>Planes</v>
      </c>
      <c r="H1489" s="16" t="str">
        <f t="shared" si="166"/>
        <v>Shipped</v>
      </c>
      <c r="I1489" s="18">
        <f t="shared" si="167"/>
        <v>1682.3700000000001</v>
      </c>
    </row>
    <row r="1490" spans="2:9" x14ac:dyDescent="0.25">
      <c r="B1490" s="16">
        <v>10285</v>
      </c>
      <c r="C1490" s="17">
        <f t="shared" si="161"/>
        <v>38207</v>
      </c>
      <c r="D1490" s="16" t="str">
        <f t="shared" si="162"/>
        <v>Marta's Replicas Co.</v>
      </c>
      <c r="E1490" s="16" t="str">
        <f t="shared" si="163"/>
        <v>Cambridge</v>
      </c>
      <c r="F1490" s="16" t="str">
        <f t="shared" si="164"/>
        <v>USA</v>
      </c>
      <c r="G1490" s="16" t="str">
        <f t="shared" si="165"/>
        <v>Motorcycles</v>
      </c>
      <c r="H1490" s="16" t="str">
        <f t="shared" si="166"/>
        <v>Shipped</v>
      </c>
      <c r="I1490" s="18">
        <f t="shared" si="167"/>
        <v>981.2</v>
      </c>
    </row>
    <row r="1491" spans="2:9" x14ac:dyDescent="0.25">
      <c r="B1491" s="16">
        <v>10299</v>
      </c>
      <c r="C1491" s="17">
        <f t="shared" si="161"/>
        <v>38239</v>
      </c>
      <c r="D1491" s="16" t="str">
        <f t="shared" si="162"/>
        <v>Toys of Finland, Co.</v>
      </c>
      <c r="E1491" s="16" t="str">
        <f t="shared" si="163"/>
        <v>Helsinki</v>
      </c>
      <c r="F1491" s="16" t="str">
        <f t="shared" si="164"/>
        <v>Finland</v>
      </c>
      <c r="G1491" s="16" t="str">
        <f t="shared" si="165"/>
        <v>Motorcycles</v>
      </c>
      <c r="H1491" s="16" t="str">
        <f t="shared" si="166"/>
        <v>Shipped</v>
      </c>
      <c r="I1491" s="18">
        <f t="shared" si="167"/>
        <v>1013.76</v>
      </c>
    </row>
    <row r="1492" spans="2:9" x14ac:dyDescent="0.25">
      <c r="B1492" s="16">
        <v>10309</v>
      </c>
      <c r="C1492" s="17">
        <f t="shared" si="161"/>
        <v>38270</v>
      </c>
      <c r="D1492" s="16" t="str">
        <f t="shared" si="162"/>
        <v>Baane Mini Imports</v>
      </c>
      <c r="E1492" s="16" t="str">
        <f t="shared" si="163"/>
        <v>Stavern</v>
      </c>
      <c r="F1492" s="16" t="str">
        <f t="shared" si="164"/>
        <v>Norway</v>
      </c>
      <c r="G1492" s="16" t="str">
        <f t="shared" si="165"/>
        <v>Motorcycles</v>
      </c>
      <c r="H1492" s="16" t="str">
        <f t="shared" si="166"/>
        <v>Shipped</v>
      </c>
      <c r="I1492" s="18">
        <f t="shared" si="167"/>
        <v>1346.4</v>
      </c>
    </row>
    <row r="1493" spans="2:9" x14ac:dyDescent="0.25">
      <c r="B1493" s="16">
        <v>10318</v>
      </c>
      <c r="C1493" s="17">
        <f t="shared" si="161"/>
        <v>38302</v>
      </c>
      <c r="D1493" s="16" t="str">
        <f t="shared" si="162"/>
        <v>Diecast Classics Inc.</v>
      </c>
      <c r="E1493" s="16" t="str">
        <f t="shared" si="163"/>
        <v>Allentown</v>
      </c>
      <c r="F1493" s="16" t="str">
        <f t="shared" si="164"/>
        <v>USA</v>
      </c>
      <c r="G1493" s="16" t="str">
        <f t="shared" si="165"/>
        <v>Motorcycles</v>
      </c>
      <c r="H1493" s="16" t="str">
        <f t="shared" si="166"/>
        <v>Shipped</v>
      </c>
      <c r="I1493" s="18">
        <f t="shared" si="167"/>
        <v>2213.4</v>
      </c>
    </row>
    <row r="1494" spans="2:9" x14ac:dyDescent="0.25">
      <c r="B1494" s="16">
        <v>10329</v>
      </c>
      <c r="C1494" s="17">
        <f t="shared" si="161"/>
        <v>38302</v>
      </c>
      <c r="D1494" s="16" t="str">
        <f t="shared" si="162"/>
        <v>Land of Toys Inc.</v>
      </c>
      <c r="E1494" s="16" t="str">
        <f t="shared" si="163"/>
        <v>NYC</v>
      </c>
      <c r="F1494" s="16" t="str">
        <f t="shared" si="164"/>
        <v>USA</v>
      </c>
      <c r="G1494" s="16" t="str">
        <f t="shared" si="165"/>
        <v>Motorcycles</v>
      </c>
      <c r="H1494" s="16" t="str">
        <f t="shared" si="166"/>
        <v>Shipped</v>
      </c>
      <c r="I1494" s="18">
        <f t="shared" si="167"/>
        <v>2000</v>
      </c>
    </row>
    <row r="1495" spans="2:9" x14ac:dyDescent="0.25">
      <c r="B1495" s="16">
        <v>10339</v>
      </c>
      <c r="C1495" s="17">
        <f t="shared" si="161"/>
        <v>38302</v>
      </c>
      <c r="D1495" s="16" t="str">
        <f t="shared" si="162"/>
        <v>Tokyo Collectables, Ltd</v>
      </c>
      <c r="E1495" s="16" t="str">
        <f t="shared" si="163"/>
        <v>Minato-ku</v>
      </c>
      <c r="F1495" s="16" t="str">
        <f t="shared" si="164"/>
        <v>Japan</v>
      </c>
      <c r="G1495" s="16" t="str">
        <f t="shared" si="165"/>
        <v>Planes</v>
      </c>
      <c r="H1495" s="16" t="str">
        <f t="shared" si="166"/>
        <v>Shipped</v>
      </c>
      <c r="I1495" s="18">
        <f t="shared" si="167"/>
        <v>1063.6499999999999</v>
      </c>
    </row>
    <row r="1496" spans="2:9" x14ac:dyDescent="0.25">
      <c r="B1496" s="16">
        <v>10362</v>
      </c>
      <c r="C1496" s="17">
        <f t="shared" si="161"/>
        <v>38353</v>
      </c>
      <c r="D1496" s="16" t="str">
        <f t="shared" si="162"/>
        <v>Technics Stores Inc.</v>
      </c>
      <c r="E1496" s="16" t="str">
        <f t="shared" si="163"/>
        <v>Burlingame</v>
      </c>
      <c r="F1496" s="16" t="str">
        <f t="shared" si="164"/>
        <v>USA</v>
      </c>
      <c r="G1496" s="16" t="str">
        <f t="shared" si="165"/>
        <v>Motorcycles</v>
      </c>
      <c r="H1496" s="16" t="str">
        <f t="shared" si="166"/>
        <v>Shipped</v>
      </c>
      <c r="I1496" s="18">
        <f t="shared" si="167"/>
        <v>1142.4100000000001</v>
      </c>
    </row>
    <row r="1497" spans="2:9" x14ac:dyDescent="0.25">
      <c r="B1497" s="16">
        <v>10374</v>
      </c>
      <c r="C1497" s="17">
        <f t="shared" si="161"/>
        <v>38385</v>
      </c>
      <c r="D1497" s="16" t="str">
        <f t="shared" si="162"/>
        <v>Australian Gift Network, Co</v>
      </c>
      <c r="E1497" s="16" t="str">
        <f t="shared" si="163"/>
        <v>South Brisbane</v>
      </c>
      <c r="F1497" s="16" t="str">
        <f t="shared" si="164"/>
        <v>Australia</v>
      </c>
      <c r="G1497" s="16" t="str">
        <f t="shared" si="165"/>
        <v>Motorcycles</v>
      </c>
      <c r="H1497" s="16" t="str">
        <f t="shared" si="166"/>
        <v>Shipped</v>
      </c>
      <c r="I1497" s="18">
        <f t="shared" si="167"/>
        <v>1172.5999999999999</v>
      </c>
    </row>
    <row r="1498" spans="2:9" x14ac:dyDescent="0.25">
      <c r="B1498" s="16">
        <v>10389</v>
      </c>
      <c r="C1498" s="17">
        <f t="shared" si="161"/>
        <v>38414</v>
      </c>
      <c r="D1498" s="16" t="str">
        <f t="shared" si="162"/>
        <v>Scandinavian Gift Ideas</v>
      </c>
      <c r="E1498" s="16" t="str">
        <f t="shared" si="163"/>
        <v>Boras</v>
      </c>
      <c r="F1498" s="16" t="str">
        <f t="shared" si="164"/>
        <v>Sweden</v>
      </c>
      <c r="G1498" s="16" t="str">
        <f t="shared" si="165"/>
        <v>Classic Cars</v>
      </c>
      <c r="H1498" s="16" t="str">
        <f t="shared" si="166"/>
        <v>Shipped</v>
      </c>
      <c r="I1498" s="18">
        <f t="shared" si="167"/>
        <v>1809.5</v>
      </c>
    </row>
    <row r="1499" spans="2:9" x14ac:dyDescent="0.25">
      <c r="B1499" s="16">
        <v>10403</v>
      </c>
      <c r="C1499" s="17">
        <f t="shared" si="161"/>
        <v>38446</v>
      </c>
      <c r="D1499" s="16" t="str">
        <f t="shared" si="162"/>
        <v>UK Collectables, Ltd.</v>
      </c>
      <c r="E1499" s="16" t="str">
        <f t="shared" si="163"/>
        <v>Liverpool</v>
      </c>
      <c r="F1499" s="16" t="str">
        <f t="shared" si="164"/>
        <v>UK</v>
      </c>
      <c r="G1499" s="16" t="str">
        <f t="shared" si="165"/>
        <v>Motorcycles</v>
      </c>
      <c r="H1499" s="16" t="str">
        <f t="shared" si="166"/>
        <v>Shipped</v>
      </c>
      <c r="I1499" s="18">
        <f t="shared" si="167"/>
        <v>1206.8999999999999</v>
      </c>
    </row>
    <row r="1500" spans="2:9" x14ac:dyDescent="0.25">
      <c r="B1500" s="16">
        <v>10417</v>
      </c>
      <c r="C1500" s="17">
        <f t="shared" si="161"/>
        <v>38477</v>
      </c>
      <c r="D1500" s="16" t="str">
        <f t="shared" si="162"/>
        <v>Euro Shopping Channel</v>
      </c>
      <c r="E1500" s="16" t="str">
        <f t="shared" si="163"/>
        <v>Madrid</v>
      </c>
      <c r="F1500" s="16" t="str">
        <f t="shared" si="164"/>
        <v>Spain</v>
      </c>
      <c r="G1500" s="16" t="str">
        <f t="shared" si="165"/>
        <v>Motorcycles</v>
      </c>
      <c r="H1500" s="16" t="str">
        <f t="shared" si="166"/>
        <v>Disputed</v>
      </c>
      <c r="I1500" s="18">
        <f t="shared" si="167"/>
        <v>2100</v>
      </c>
    </row>
    <row r="1501" spans="2:9" x14ac:dyDescent="0.25">
      <c r="B1501" s="16">
        <v>10110</v>
      </c>
      <c r="C1501" s="17">
        <f t="shared" si="161"/>
        <v>37681</v>
      </c>
      <c r="D1501" s="16" t="str">
        <f t="shared" si="162"/>
        <v>AV Stores, Co.</v>
      </c>
      <c r="E1501" s="16" t="str">
        <f t="shared" si="163"/>
        <v>Manchester</v>
      </c>
      <c r="F1501" s="16" t="str">
        <f t="shared" si="164"/>
        <v>UK</v>
      </c>
      <c r="G1501" s="16" t="str">
        <f t="shared" si="165"/>
        <v>Vintage Cars</v>
      </c>
      <c r="H1501" s="16" t="str">
        <f t="shared" si="166"/>
        <v>Shipped</v>
      </c>
      <c r="I1501" s="18">
        <f t="shared" si="167"/>
        <v>710.19999999999993</v>
      </c>
    </row>
    <row r="1502" spans="2:9" x14ac:dyDescent="0.25">
      <c r="B1502" s="16">
        <v>10123</v>
      </c>
      <c r="C1502" s="17">
        <f t="shared" si="161"/>
        <v>37742</v>
      </c>
      <c r="D1502" s="16" t="str">
        <f t="shared" si="162"/>
        <v>Atelier graphique</v>
      </c>
      <c r="E1502" s="16" t="str">
        <f t="shared" si="163"/>
        <v>Nantes</v>
      </c>
      <c r="F1502" s="16" t="str">
        <f t="shared" si="164"/>
        <v>France</v>
      </c>
      <c r="G1502" s="16" t="str">
        <f t="shared" si="165"/>
        <v>Classic Cars</v>
      </c>
      <c r="H1502" s="16" t="str">
        <f t="shared" si="166"/>
        <v>Shipped</v>
      </c>
      <c r="I1502" s="18">
        <f t="shared" si="167"/>
        <v>2600</v>
      </c>
    </row>
    <row r="1503" spans="2:9" x14ac:dyDescent="0.25">
      <c r="B1503" s="16">
        <v>10137</v>
      </c>
      <c r="C1503" s="17">
        <f t="shared" si="161"/>
        <v>37819</v>
      </c>
      <c r="D1503" s="16" t="str">
        <f t="shared" si="162"/>
        <v>Reims Collectables</v>
      </c>
      <c r="E1503" s="16" t="str">
        <f t="shared" si="163"/>
        <v>Reims</v>
      </c>
      <c r="F1503" s="16" t="str">
        <f t="shared" si="164"/>
        <v>France</v>
      </c>
      <c r="G1503" s="16" t="str">
        <f t="shared" si="165"/>
        <v>Classic Cars</v>
      </c>
      <c r="H1503" s="16" t="str">
        <f t="shared" si="166"/>
        <v>Shipped</v>
      </c>
      <c r="I1503" s="18">
        <f t="shared" si="167"/>
        <v>1295.06</v>
      </c>
    </row>
    <row r="1504" spans="2:9" x14ac:dyDescent="0.25">
      <c r="B1504" s="16">
        <v>10148</v>
      </c>
      <c r="C1504" s="17">
        <f t="shared" si="161"/>
        <v>37873</v>
      </c>
      <c r="D1504" s="16" t="str">
        <f t="shared" si="162"/>
        <v>Anna's Decorations, Ltd</v>
      </c>
      <c r="E1504" s="16" t="str">
        <f t="shared" si="163"/>
        <v>North Sydney</v>
      </c>
      <c r="F1504" s="16" t="str">
        <f t="shared" si="164"/>
        <v>Australia</v>
      </c>
      <c r="G1504" s="16" t="str">
        <f t="shared" si="165"/>
        <v>Classic Cars</v>
      </c>
      <c r="H1504" s="16" t="str">
        <f t="shared" si="166"/>
        <v>Shipped</v>
      </c>
      <c r="I1504" s="18">
        <f t="shared" si="167"/>
        <v>1506.5</v>
      </c>
    </row>
    <row r="1505" spans="2:9" x14ac:dyDescent="0.25">
      <c r="B1505" s="16">
        <v>10161</v>
      </c>
      <c r="C1505" s="17">
        <f t="shared" si="161"/>
        <v>37904</v>
      </c>
      <c r="D1505" s="16" t="str">
        <f t="shared" si="162"/>
        <v>Heintze Collectables</v>
      </c>
      <c r="E1505" s="16" t="str">
        <f t="shared" si="163"/>
        <v>Aaarhus</v>
      </c>
      <c r="F1505" s="16" t="str">
        <f t="shared" si="164"/>
        <v>Denmark</v>
      </c>
      <c r="G1505" s="16" t="str">
        <f t="shared" si="165"/>
        <v>Classic Cars</v>
      </c>
      <c r="H1505" s="16" t="str">
        <f t="shared" si="166"/>
        <v>Shipped</v>
      </c>
      <c r="I1505" s="18">
        <f t="shared" si="167"/>
        <v>1226.5899999999999</v>
      </c>
    </row>
    <row r="1506" spans="2:9" x14ac:dyDescent="0.25">
      <c r="B1506" s="16">
        <v>10172</v>
      </c>
      <c r="C1506" s="17">
        <f t="shared" si="161"/>
        <v>37936</v>
      </c>
      <c r="D1506" s="16" t="str">
        <f t="shared" si="162"/>
        <v>Gift Depot Inc.</v>
      </c>
      <c r="E1506" s="16" t="str">
        <f t="shared" si="163"/>
        <v>Bridgewater</v>
      </c>
      <c r="F1506" s="16" t="str">
        <f t="shared" si="164"/>
        <v>USA</v>
      </c>
      <c r="G1506" s="16" t="str">
        <f t="shared" si="165"/>
        <v>Classic Cars</v>
      </c>
      <c r="H1506" s="16" t="str">
        <f t="shared" si="166"/>
        <v>Shipped</v>
      </c>
      <c r="I1506" s="18">
        <f t="shared" si="167"/>
        <v>1453.84</v>
      </c>
    </row>
    <row r="1507" spans="2:9" x14ac:dyDescent="0.25">
      <c r="B1507" s="16">
        <v>10181</v>
      </c>
      <c r="C1507" s="17">
        <f t="shared" si="161"/>
        <v>37936</v>
      </c>
      <c r="D1507" s="16" t="str">
        <f t="shared" si="162"/>
        <v>Herkku Gifts</v>
      </c>
      <c r="E1507" s="16" t="str">
        <f t="shared" si="163"/>
        <v>Bergen</v>
      </c>
      <c r="F1507" s="16" t="str">
        <f t="shared" si="164"/>
        <v>Norway</v>
      </c>
      <c r="G1507" s="16" t="str">
        <f t="shared" si="165"/>
        <v>Classic Cars</v>
      </c>
      <c r="H1507" s="16" t="str">
        <f t="shared" si="166"/>
        <v>Shipped</v>
      </c>
      <c r="I1507" s="18">
        <f t="shared" si="167"/>
        <v>1506.9599999999998</v>
      </c>
    </row>
    <row r="1508" spans="2:9" x14ac:dyDescent="0.25">
      <c r="B1508" s="16">
        <v>10192</v>
      </c>
      <c r="C1508" s="17">
        <f t="shared" si="161"/>
        <v>37936</v>
      </c>
      <c r="D1508" s="16" t="str">
        <f t="shared" si="162"/>
        <v>Online Diecast Creations Co.</v>
      </c>
      <c r="E1508" s="16" t="str">
        <f t="shared" si="163"/>
        <v>Nashua</v>
      </c>
      <c r="F1508" s="16" t="str">
        <f t="shared" si="164"/>
        <v>USA</v>
      </c>
      <c r="G1508" s="16" t="str">
        <f t="shared" si="165"/>
        <v>Classic Cars</v>
      </c>
      <c r="H1508" s="16" t="str">
        <f t="shared" si="166"/>
        <v>Shipped</v>
      </c>
      <c r="I1508" s="18">
        <f t="shared" si="167"/>
        <v>917.7</v>
      </c>
    </row>
    <row r="1509" spans="2:9" x14ac:dyDescent="0.25">
      <c r="B1509" s="16">
        <v>10204</v>
      </c>
      <c r="C1509" s="17">
        <f t="shared" si="161"/>
        <v>37957</v>
      </c>
      <c r="D1509" s="16" t="str">
        <f t="shared" si="162"/>
        <v>Muscle Machine Inc</v>
      </c>
      <c r="E1509" s="16" t="str">
        <f t="shared" si="163"/>
        <v>NYC</v>
      </c>
      <c r="F1509" s="16" t="str">
        <f t="shared" si="164"/>
        <v>USA</v>
      </c>
      <c r="G1509" s="16" t="str">
        <f t="shared" si="165"/>
        <v>Classic Cars</v>
      </c>
      <c r="H1509" s="16" t="str">
        <f t="shared" si="166"/>
        <v>Shipped</v>
      </c>
      <c r="I1509" s="18">
        <f t="shared" si="167"/>
        <v>1249.4000000000001</v>
      </c>
    </row>
    <row r="1510" spans="2:9" x14ac:dyDescent="0.25">
      <c r="B1510" s="16">
        <v>10212</v>
      </c>
      <c r="C1510" s="17">
        <f t="shared" si="161"/>
        <v>37993</v>
      </c>
      <c r="D1510" s="16" t="str">
        <f t="shared" si="162"/>
        <v>Euro Shopping Channel</v>
      </c>
      <c r="E1510" s="16" t="str">
        <f t="shared" si="163"/>
        <v>Madrid</v>
      </c>
      <c r="F1510" s="16" t="str">
        <f t="shared" si="164"/>
        <v>Spain</v>
      </c>
      <c r="G1510" s="16" t="str">
        <f t="shared" si="165"/>
        <v>Classic Cars</v>
      </c>
      <c r="H1510" s="16" t="str">
        <f t="shared" si="166"/>
        <v>Shipped</v>
      </c>
      <c r="I1510" s="18">
        <f t="shared" si="167"/>
        <v>1339.8</v>
      </c>
    </row>
    <row r="1511" spans="2:9" x14ac:dyDescent="0.25">
      <c r="B1511" s="16">
        <v>10226</v>
      </c>
      <c r="C1511" s="17">
        <f t="shared" si="161"/>
        <v>38019</v>
      </c>
      <c r="D1511" s="16" t="str">
        <f t="shared" si="162"/>
        <v>Collectable Mini Designs Co.</v>
      </c>
      <c r="E1511" s="16" t="str">
        <f t="shared" si="163"/>
        <v>San Diego</v>
      </c>
      <c r="F1511" s="16" t="str">
        <f t="shared" si="164"/>
        <v>USA</v>
      </c>
      <c r="G1511" s="16" t="str">
        <f t="shared" si="165"/>
        <v>Classic Cars</v>
      </c>
      <c r="H1511" s="16" t="str">
        <f t="shared" si="166"/>
        <v>Shipped</v>
      </c>
      <c r="I1511" s="18">
        <f t="shared" si="167"/>
        <v>1265.46</v>
      </c>
    </row>
    <row r="1512" spans="2:9" x14ac:dyDescent="0.25">
      <c r="B1512" s="16">
        <v>10241</v>
      </c>
      <c r="C1512" s="17">
        <f t="shared" si="161"/>
        <v>38081</v>
      </c>
      <c r="D1512" s="16" t="str">
        <f t="shared" si="162"/>
        <v>Mini Caravy</v>
      </c>
      <c r="E1512" s="16" t="str">
        <f t="shared" si="163"/>
        <v>Strasbourg</v>
      </c>
      <c r="F1512" s="16" t="str">
        <f t="shared" si="164"/>
        <v>France</v>
      </c>
      <c r="G1512" s="16" t="str">
        <f t="shared" si="165"/>
        <v>Classic Cars</v>
      </c>
      <c r="H1512" s="16" t="str">
        <f t="shared" si="166"/>
        <v>Shipped</v>
      </c>
      <c r="I1512" s="18">
        <f t="shared" si="167"/>
        <v>845.25</v>
      </c>
    </row>
    <row r="1513" spans="2:9" x14ac:dyDescent="0.25">
      <c r="B1513" s="16">
        <v>10266</v>
      </c>
      <c r="C1513" s="17">
        <f t="shared" si="161"/>
        <v>38175</v>
      </c>
      <c r="D1513" s="16" t="str">
        <f t="shared" si="162"/>
        <v>L'ordine Souveniers</v>
      </c>
      <c r="E1513" s="16" t="str">
        <f t="shared" si="163"/>
        <v>Reggio Emilia</v>
      </c>
      <c r="F1513" s="16" t="str">
        <f t="shared" si="164"/>
        <v>Italy</v>
      </c>
      <c r="G1513" s="16" t="str">
        <f t="shared" si="165"/>
        <v>Classic Cars</v>
      </c>
      <c r="H1513" s="16" t="str">
        <f t="shared" si="166"/>
        <v>Shipped</v>
      </c>
      <c r="I1513" s="18">
        <f t="shared" si="167"/>
        <v>1352.3999999999999</v>
      </c>
    </row>
    <row r="1514" spans="2:9" x14ac:dyDescent="0.25">
      <c r="B1514" s="16">
        <v>10278</v>
      </c>
      <c r="C1514" s="17">
        <f t="shared" si="161"/>
        <v>38207</v>
      </c>
      <c r="D1514" s="16" t="str">
        <f t="shared" si="162"/>
        <v>Signal Gift Stores</v>
      </c>
      <c r="E1514" s="16" t="str">
        <f t="shared" si="163"/>
        <v>Las Vegas</v>
      </c>
      <c r="F1514" s="16" t="str">
        <f t="shared" si="164"/>
        <v>USA</v>
      </c>
      <c r="G1514" s="16" t="str">
        <f t="shared" si="165"/>
        <v>Classic Cars</v>
      </c>
      <c r="H1514" s="16" t="str">
        <f t="shared" si="166"/>
        <v>Shipped</v>
      </c>
      <c r="I1514" s="18">
        <f t="shared" si="167"/>
        <v>1205.5899999999999</v>
      </c>
    </row>
    <row r="1515" spans="2:9" x14ac:dyDescent="0.25">
      <c r="B1515" s="16">
        <v>10288</v>
      </c>
      <c r="C1515" s="17">
        <f t="shared" si="161"/>
        <v>38239</v>
      </c>
      <c r="D1515" s="16" t="str">
        <f t="shared" si="162"/>
        <v>Handji Gifts&amp; Co</v>
      </c>
      <c r="E1515" s="16" t="str">
        <f t="shared" si="163"/>
        <v>Singapore</v>
      </c>
      <c r="F1515" s="16" t="str">
        <f t="shared" si="164"/>
        <v>Singapore</v>
      </c>
      <c r="G1515" s="16" t="str">
        <f t="shared" si="165"/>
        <v>Vintage Cars</v>
      </c>
      <c r="H1515" s="16" t="str">
        <f t="shared" si="166"/>
        <v>Shipped</v>
      </c>
      <c r="I1515" s="18">
        <f t="shared" si="167"/>
        <v>1106.93</v>
      </c>
    </row>
    <row r="1516" spans="2:9" x14ac:dyDescent="0.25">
      <c r="B1516" s="16">
        <v>10301</v>
      </c>
      <c r="C1516" s="17">
        <f t="shared" si="161"/>
        <v>37904</v>
      </c>
      <c r="D1516" s="16" t="str">
        <f t="shared" si="162"/>
        <v>Norway Gifts By Mail, Co.</v>
      </c>
      <c r="E1516" s="16" t="str">
        <f t="shared" si="163"/>
        <v>Oslo</v>
      </c>
      <c r="F1516" s="16" t="str">
        <f t="shared" si="164"/>
        <v>Norway</v>
      </c>
      <c r="G1516" s="16" t="str">
        <f t="shared" si="165"/>
        <v>Classic Cars</v>
      </c>
      <c r="H1516" s="16" t="str">
        <f t="shared" si="166"/>
        <v>Shipped</v>
      </c>
      <c r="I1516" s="18">
        <f t="shared" si="167"/>
        <v>1129.04</v>
      </c>
    </row>
    <row r="1517" spans="2:9" x14ac:dyDescent="0.25">
      <c r="B1517" s="16">
        <v>10311</v>
      </c>
      <c r="C1517" s="17">
        <f t="shared" si="161"/>
        <v>38270</v>
      </c>
      <c r="D1517" s="16" t="str">
        <f t="shared" si="162"/>
        <v>Euro Shopping Channel</v>
      </c>
      <c r="E1517" s="16" t="str">
        <f t="shared" si="163"/>
        <v>Madrid</v>
      </c>
      <c r="F1517" s="16" t="str">
        <f t="shared" si="164"/>
        <v>Spain</v>
      </c>
      <c r="G1517" s="16" t="str">
        <f t="shared" si="165"/>
        <v>Classic Cars</v>
      </c>
      <c r="H1517" s="16" t="str">
        <f t="shared" si="166"/>
        <v>Shipped</v>
      </c>
      <c r="I1517" s="18">
        <f t="shared" si="167"/>
        <v>1674.7499999999998</v>
      </c>
    </row>
    <row r="1518" spans="2:9" x14ac:dyDescent="0.25">
      <c r="B1518" s="16">
        <v>10321</v>
      </c>
      <c r="C1518" s="17">
        <f t="shared" si="161"/>
        <v>38302</v>
      </c>
      <c r="D1518" s="16" t="str">
        <f t="shared" si="162"/>
        <v>FunGiftIdeas.com</v>
      </c>
      <c r="E1518" s="16" t="str">
        <f t="shared" si="163"/>
        <v>New Bedford</v>
      </c>
      <c r="F1518" s="16" t="str">
        <f t="shared" si="164"/>
        <v>USA</v>
      </c>
      <c r="G1518" s="16" t="str">
        <f t="shared" si="165"/>
        <v>Classic Cars</v>
      </c>
      <c r="H1518" s="16" t="str">
        <f t="shared" si="166"/>
        <v>Shipped</v>
      </c>
      <c r="I1518" s="18">
        <f t="shared" si="167"/>
        <v>1229.51</v>
      </c>
    </row>
    <row r="1519" spans="2:9" x14ac:dyDescent="0.25">
      <c r="B1519" s="16">
        <v>10332</v>
      </c>
      <c r="C1519" s="17">
        <f t="shared" si="161"/>
        <v>38302</v>
      </c>
      <c r="D1519" s="16" t="str">
        <f t="shared" si="162"/>
        <v>AV Stores, Co.</v>
      </c>
      <c r="E1519" s="16" t="str">
        <f t="shared" si="163"/>
        <v>Manchester</v>
      </c>
      <c r="F1519" s="16" t="str">
        <f t="shared" si="164"/>
        <v>UK</v>
      </c>
      <c r="G1519" s="16" t="str">
        <f t="shared" si="165"/>
        <v>Classic Cars</v>
      </c>
      <c r="H1519" s="16" t="str">
        <f t="shared" si="166"/>
        <v>Shipped</v>
      </c>
      <c r="I1519" s="18">
        <f t="shared" si="167"/>
        <v>1152.58</v>
      </c>
    </row>
    <row r="1520" spans="2:9" x14ac:dyDescent="0.25">
      <c r="B1520" s="16">
        <v>10343</v>
      </c>
      <c r="C1520" s="17">
        <f t="shared" si="161"/>
        <v>38302</v>
      </c>
      <c r="D1520" s="16" t="str">
        <f t="shared" si="162"/>
        <v>Reims Collectables</v>
      </c>
      <c r="E1520" s="16" t="str">
        <f t="shared" si="163"/>
        <v>Reims</v>
      </c>
      <c r="F1520" s="16" t="str">
        <f t="shared" si="164"/>
        <v>France</v>
      </c>
      <c r="G1520" s="16" t="str">
        <f t="shared" si="165"/>
        <v>Classic Cars</v>
      </c>
      <c r="H1520" s="16" t="str">
        <f t="shared" si="166"/>
        <v>Shipped</v>
      </c>
      <c r="I1520" s="18">
        <f t="shared" si="167"/>
        <v>977.67000000000007</v>
      </c>
    </row>
    <row r="1521" spans="2:9" x14ac:dyDescent="0.25">
      <c r="B1521" s="16">
        <v>10367</v>
      </c>
      <c r="C1521" s="17">
        <f t="shared" si="161"/>
        <v>38353</v>
      </c>
      <c r="D1521" s="16" t="str">
        <f t="shared" si="162"/>
        <v>Toys4GrownUps.com</v>
      </c>
      <c r="E1521" s="16" t="str">
        <f t="shared" si="163"/>
        <v>Pasadena</v>
      </c>
      <c r="F1521" s="16" t="str">
        <f t="shared" si="164"/>
        <v>USA</v>
      </c>
      <c r="G1521" s="16" t="str">
        <f t="shared" si="165"/>
        <v>Vintage Cars</v>
      </c>
      <c r="H1521" s="16" t="str">
        <f t="shared" si="166"/>
        <v>Resolved</v>
      </c>
      <c r="I1521" s="18">
        <f t="shared" si="167"/>
        <v>834.67</v>
      </c>
    </row>
    <row r="1522" spans="2:9" x14ac:dyDescent="0.25">
      <c r="B1522" s="16">
        <v>10379</v>
      </c>
      <c r="C1522" s="17">
        <f t="shared" si="161"/>
        <v>38385</v>
      </c>
      <c r="D1522" s="16" t="str">
        <f t="shared" si="162"/>
        <v>Euro Shopping Channel</v>
      </c>
      <c r="E1522" s="16" t="str">
        <f t="shared" si="163"/>
        <v>Madrid</v>
      </c>
      <c r="F1522" s="16" t="str">
        <f t="shared" si="164"/>
        <v>Spain</v>
      </c>
      <c r="G1522" s="16" t="str">
        <f t="shared" si="165"/>
        <v>Vintage Cars</v>
      </c>
      <c r="H1522" s="16" t="str">
        <f t="shared" si="166"/>
        <v>Shipped</v>
      </c>
      <c r="I1522" s="18">
        <f t="shared" si="167"/>
        <v>1331.1</v>
      </c>
    </row>
    <row r="1523" spans="2:9" x14ac:dyDescent="0.25">
      <c r="B1523" s="16">
        <v>10407</v>
      </c>
      <c r="C1523" s="17">
        <f t="shared" si="161"/>
        <v>38446</v>
      </c>
      <c r="D1523" s="16" t="str">
        <f t="shared" si="162"/>
        <v>The Sharp Gifts Warehouse</v>
      </c>
      <c r="E1523" s="16" t="str">
        <f t="shared" si="163"/>
        <v>San Jose</v>
      </c>
      <c r="F1523" s="16" t="str">
        <f t="shared" si="164"/>
        <v>USA</v>
      </c>
      <c r="G1523" s="16" t="str">
        <f t="shared" si="165"/>
        <v>Vintage Cars</v>
      </c>
      <c r="H1523" s="16" t="str">
        <f t="shared" si="166"/>
        <v>On Hold</v>
      </c>
      <c r="I1523" s="18">
        <f t="shared" si="167"/>
        <v>541.14</v>
      </c>
    </row>
    <row r="1524" spans="2:9" x14ac:dyDescent="0.25">
      <c r="B1524" s="16">
        <v>10420</v>
      </c>
      <c r="C1524" s="17">
        <f t="shared" si="161"/>
        <v>38477</v>
      </c>
      <c r="D1524" s="16" t="str">
        <f t="shared" si="162"/>
        <v>Souveniers And Things Co.</v>
      </c>
      <c r="E1524" s="16" t="str">
        <f t="shared" si="163"/>
        <v>Chatswood</v>
      </c>
      <c r="F1524" s="16" t="str">
        <f t="shared" si="164"/>
        <v>Australia</v>
      </c>
      <c r="G1524" s="16" t="str">
        <f t="shared" si="165"/>
        <v>Vintage Cars</v>
      </c>
      <c r="H1524" s="16" t="str">
        <f t="shared" si="166"/>
        <v>In Process</v>
      </c>
      <c r="I1524" s="18">
        <f t="shared" si="167"/>
        <v>652.35</v>
      </c>
    </row>
    <row r="1525" spans="2:9" x14ac:dyDescent="0.25">
      <c r="B1525" s="16">
        <v>10106</v>
      </c>
      <c r="C1525" s="17">
        <f t="shared" si="161"/>
        <v>37653</v>
      </c>
      <c r="D1525" s="16" t="str">
        <f t="shared" si="162"/>
        <v>Rovelli Gifts</v>
      </c>
      <c r="E1525" s="16" t="str">
        <f t="shared" si="163"/>
        <v>Bergamo</v>
      </c>
      <c r="F1525" s="16" t="str">
        <f t="shared" si="164"/>
        <v>Italy</v>
      </c>
      <c r="G1525" s="16" t="str">
        <f t="shared" si="165"/>
        <v>Vintage Cars</v>
      </c>
      <c r="H1525" s="16" t="str">
        <f t="shared" si="166"/>
        <v>Shipped</v>
      </c>
      <c r="I1525" s="18">
        <f t="shared" si="167"/>
        <v>1565.85</v>
      </c>
    </row>
    <row r="1526" spans="2:9" x14ac:dyDescent="0.25">
      <c r="B1526" s="16">
        <v>10120</v>
      </c>
      <c r="C1526" s="17">
        <f t="shared" si="161"/>
        <v>37712</v>
      </c>
      <c r="D1526" s="16" t="str">
        <f t="shared" si="162"/>
        <v>Australian Collectors, Co.</v>
      </c>
      <c r="E1526" s="16" t="str">
        <f t="shared" si="163"/>
        <v>Melbourne</v>
      </c>
      <c r="F1526" s="16" t="str">
        <f t="shared" si="164"/>
        <v>Australia</v>
      </c>
      <c r="G1526" s="16" t="str">
        <f t="shared" si="165"/>
        <v>Planes</v>
      </c>
      <c r="H1526" s="16" t="str">
        <f t="shared" si="166"/>
        <v>Shipped</v>
      </c>
      <c r="I1526" s="18">
        <f t="shared" si="167"/>
        <v>2082.4900000000002</v>
      </c>
    </row>
    <row r="1527" spans="2:9" x14ac:dyDescent="0.25">
      <c r="B1527" s="16">
        <v>10133</v>
      </c>
      <c r="C1527" s="17">
        <f t="shared" si="161"/>
        <v>37773</v>
      </c>
      <c r="D1527" s="16" t="str">
        <f t="shared" si="162"/>
        <v>Euro Shopping Channel</v>
      </c>
      <c r="E1527" s="16" t="str">
        <f t="shared" si="163"/>
        <v>Madrid</v>
      </c>
      <c r="F1527" s="16" t="str">
        <f t="shared" si="164"/>
        <v>Spain</v>
      </c>
      <c r="G1527" s="16" t="str">
        <f t="shared" si="165"/>
        <v>Vintage Cars</v>
      </c>
      <c r="H1527" s="16" t="str">
        <f t="shared" si="166"/>
        <v>Shipped</v>
      </c>
      <c r="I1527" s="18">
        <f t="shared" si="167"/>
        <v>1355.1299999999999</v>
      </c>
    </row>
    <row r="1528" spans="2:9" x14ac:dyDescent="0.25">
      <c r="B1528" s="16">
        <v>10145</v>
      </c>
      <c r="C1528" s="17">
        <f t="shared" si="161"/>
        <v>37841</v>
      </c>
      <c r="D1528" s="16" t="str">
        <f t="shared" si="162"/>
        <v>Toys4GrownUps.com</v>
      </c>
      <c r="E1528" s="16" t="str">
        <f t="shared" si="163"/>
        <v>Pasadena</v>
      </c>
      <c r="F1528" s="16" t="str">
        <f t="shared" si="164"/>
        <v>USA</v>
      </c>
      <c r="G1528" s="16" t="str">
        <f t="shared" si="165"/>
        <v>Motorcycles</v>
      </c>
      <c r="H1528" s="16" t="str">
        <f t="shared" si="166"/>
        <v>Shipped</v>
      </c>
      <c r="I1528" s="18">
        <f t="shared" si="167"/>
        <v>1109.8</v>
      </c>
    </row>
    <row r="1529" spans="2:9" x14ac:dyDescent="0.25">
      <c r="B1529" s="16">
        <v>10168</v>
      </c>
      <c r="C1529" s="17">
        <f t="shared" si="161"/>
        <v>37904</v>
      </c>
      <c r="D1529" s="16" t="str">
        <f t="shared" si="162"/>
        <v>Technics Stores Inc.</v>
      </c>
      <c r="E1529" s="16" t="str">
        <f t="shared" si="163"/>
        <v>Burlingame</v>
      </c>
      <c r="F1529" s="16" t="str">
        <f t="shared" si="164"/>
        <v>USA</v>
      </c>
      <c r="G1529" s="16" t="str">
        <f t="shared" si="165"/>
        <v>Planes</v>
      </c>
      <c r="H1529" s="16" t="str">
        <f t="shared" si="166"/>
        <v>Shipped</v>
      </c>
      <c r="I1529" s="18">
        <f t="shared" si="167"/>
        <v>1490.1599999999999</v>
      </c>
    </row>
    <row r="1530" spans="2:9" x14ac:dyDescent="0.25">
      <c r="B1530" s="16">
        <v>10210</v>
      </c>
      <c r="C1530" s="17">
        <f t="shared" si="161"/>
        <v>37993</v>
      </c>
      <c r="D1530" s="16" t="str">
        <f t="shared" si="162"/>
        <v>Osaka Souveniers Co.</v>
      </c>
      <c r="E1530" s="16" t="str">
        <f t="shared" si="163"/>
        <v>Osaka</v>
      </c>
      <c r="F1530" s="16" t="str">
        <f t="shared" si="164"/>
        <v>Japan</v>
      </c>
      <c r="G1530" s="16" t="str">
        <f t="shared" si="165"/>
        <v>Planes</v>
      </c>
      <c r="H1530" s="16" t="str">
        <f t="shared" si="166"/>
        <v>Shipped</v>
      </c>
      <c r="I1530" s="18">
        <f t="shared" si="167"/>
        <v>1649.55</v>
      </c>
    </row>
    <row r="1531" spans="2:9" x14ac:dyDescent="0.25">
      <c r="B1531" s="16">
        <v>10223</v>
      </c>
      <c r="C1531" s="17">
        <f t="shared" si="161"/>
        <v>38019</v>
      </c>
      <c r="D1531" s="16" t="str">
        <f t="shared" si="162"/>
        <v>Australian Collectors, Co.</v>
      </c>
      <c r="E1531" s="16" t="str">
        <f t="shared" si="163"/>
        <v>Melbourne</v>
      </c>
      <c r="F1531" s="16" t="str">
        <f t="shared" si="164"/>
        <v>Australia</v>
      </c>
      <c r="G1531" s="16" t="str">
        <f t="shared" si="165"/>
        <v>Vintage Cars</v>
      </c>
      <c r="H1531" s="16" t="str">
        <f t="shared" si="166"/>
        <v>Shipped</v>
      </c>
      <c r="I1531" s="18">
        <f t="shared" si="167"/>
        <v>1320.8000000000002</v>
      </c>
    </row>
    <row r="1532" spans="2:9" x14ac:dyDescent="0.25">
      <c r="B1532" s="16">
        <v>10235</v>
      </c>
      <c r="C1532" s="17">
        <f t="shared" si="161"/>
        <v>38081</v>
      </c>
      <c r="D1532" s="16" t="str">
        <f t="shared" si="162"/>
        <v>Royal Canadian Collectables, Ltd.</v>
      </c>
      <c r="E1532" s="16" t="str">
        <f t="shared" si="163"/>
        <v>Tsawassen</v>
      </c>
      <c r="F1532" s="16" t="str">
        <f t="shared" si="164"/>
        <v>Canada</v>
      </c>
      <c r="G1532" s="16" t="str">
        <f t="shared" si="165"/>
        <v>Vintage Cars</v>
      </c>
      <c r="H1532" s="16" t="str">
        <f t="shared" si="166"/>
        <v>Shipped</v>
      </c>
      <c r="I1532" s="18">
        <f t="shared" si="167"/>
        <v>1449.3500000000001</v>
      </c>
    </row>
    <row r="1533" spans="2:9" x14ac:dyDescent="0.25">
      <c r="B1533" s="16">
        <v>10250</v>
      </c>
      <c r="C1533" s="17">
        <f t="shared" si="161"/>
        <v>38112</v>
      </c>
      <c r="D1533" s="16" t="str">
        <f t="shared" si="162"/>
        <v>The Sharp Gifts Warehouse</v>
      </c>
      <c r="E1533" s="16" t="str">
        <f t="shared" si="163"/>
        <v>San Jose</v>
      </c>
      <c r="F1533" s="16" t="str">
        <f t="shared" si="164"/>
        <v>USA</v>
      </c>
      <c r="G1533" s="16" t="str">
        <f t="shared" si="165"/>
        <v>Vintage Cars</v>
      </c>
      <c r="H1533" s="16" t="str">
        <f t="shared" si="166"/>
        <v>Shipped</v>
      </c>
      <c r="I1533" s="18">
        <f t="shared" si="167"/>
        <v>1869.48</v>
      </c>
    </row>
    <row r="1534" spans="2:9" x14ac:dyDescent="0.25">
      <c r="B1534" s="16">
        <v>10262</v>
      </c>
      <c r="C1534" s="17">
        <f t="shared" si="161"/>
        <v>38144</v>
      </c>
      <c r="D1534" s="16" t="str">
        <f t="shared" si="162"/>
        <v>Euro Shopping Channel</v>
      </c>
      <c r="E1534" s="16" t="str">
        <f t="shared" si="163"/>
        <v>Madrid</v>
      </c>
      <c r="F1534" s="16" t="str">
        <f t="shared" si="164"/>
        <v>Spain</v>
      </c>
      <c r="G1534" s="16" t="str">
        <f t="shared" si="165"/>
        <v>Planes</v>
      </c>
      <c r="H1534" s="16" t="str">
        <f t="shared" si="166"/>
        <v>Cancelled</v>
      </c>
      <c r="I1534" s="18">
        <f t="shared" si="167"/>
        <v>1199.31</v>
      </c>
    </row>
    <row r="1535" spans="2:9" x14ac:dyDescent="0.25">
      <c r="B1535" s="16">
        <v>10275</v>
      </c>
      <c r="C1535" s="17">
        <f t="shared" si="161"/>
        <v>38175</v>
      </c>
      <c r="D1535" s="16" t="str">
        <f t="shared" si="162"/>
        <v>La Rochelle Gifts</v>
      </c>
      <c r="E1535" s="16" t="str">
        <f t="shared" si="163"/>
        <v>Nantes</v>
      </c>
      <c r="F1535" s="16" t="str">
        <f t="shared" si="164"/>
        <v>France</v>
      </c>
      <c r="G1535" s="16" t="str">
        <f t="shared" si="165"/>
        <v>Planes</v>
      </c>
      <c r="H1535" s="16" t="str">
        <f t="shared" si="166"/>
        <v>Shipped</v>
      </c>
      <c r="I1535" s="18">
        <f t="shared" si="167"/>
        <v>1682.3700000000001</v>
      </c>
    </row>
    <row r="1536" spans="2:9" x14ac:dyDescent="0.25">
      <c r="B1536" s="16">
        <v>10284</v>
      </c>
      <c r="C1536" s="17">
        <f t="shared" si="161"/>
        <v>38207</v>
      </c>
      <c r="D1536" s="16" t="str">
        <f t="shared" si="162"/>
        <v>Norway Gifts By Mail, Co.</v>
      </c>
      <c r="E1536" s="16" t="str">
        <f t="shared" si="163"/>
        <v>Oslo</v>
      </c>
      <c r="F1536" s="16" t="str">
        <f t="shared" si="164"/>
        <v>Norway</v>
      </c>
      <c r="G1536" s="16" t="str">
        <f t="shared" si="165"/>
        <v>Planes</v>
      </c>
      <c r="H1536" s="16" t="str">
        <f t="shared" si="166"/>
        <v>Shipped</v>
      </c>
      <c r="I1536" s="18">
        <f t="shared" si="167"/>
        <v>1175.1600000000001</v>
      </c>
    </row>
    <row r="1537" spans="2:9" x14ac:dyDescent="0.25">
      <c r="B1537" s="16">
        <v>10297</v>
      </c>
      <c r="C1537" s="17">
        <f t="shared" si="161"/>
        <v>38239</v>
      </c>
      <c r="D1537" s="16" t="str">
        <f t="shared" si="162"/>
        <v>Clover Collections, Co.</v>
      </c>
      <c r="E1537" s="16" t="str">
        <f t="shared" si="163"/>
        <v>Dublin</v>
      </c>
      <c r="F1537" s="16" t="str">
        <f t="shared" si="164"/>
        <v>Ireland</v>
      </c>
      <c r="G1537" s="16" t="str">
        <f t="shared" si="165"/>
        <v>Planes</v>
      </c>
      <c r="H1537" s="16" t="str">
        <f t="shared" si="166"/>
        <v>Shipped</v>
      </c>
      <c r="I1537" s="18">
        <f t="shared" si="167"/>
        <v>1666.3500000000001</v>
      </c>
    </row>
    <row r="1538" spans="2:9" x14ac:dyDescent="0.25">
      <c r="B1538" s="16">
        <v>10308</v>
      </c>
      <c r="C1538" s="17">
        <f t="shared" si="161"/>
        <v>38270</v>
      </c>
      <c r="D1538" s="16" t="str">
        <f t="shared" si="162"/>
        <v>Mini Classics</v>
      </c>
      <c r="E1538" s="16" t="str">
        <f t="shared" si="163"/>
        <v>White Plains</v>
      </c>
      <c r="F1538" s="16" t="str">
        <f t="shared" si="164"/>
        <v>USA</v>
      </c>
      <c r="G1538" s="16" t="str">
        <f t="shared" si="165"/>
        <v>Motorcycles</v>
      </c>
      <c r="H1538" s="16" t="str">
        <f t="shared" si="166"/>
        <v>Shipped</v>
      </c>
      <c r="I1538" s="18">
        <f t="shared" si="167"/>
        <v>1771.0600000000002</v>
      </c>
    </row>
    <row r="1539" spans="2:9" x14ac:dyDescent="0.25">
      <c r="B1539" s="16">
        <v>10316</v>
      </c>
      <c r="C1539" s="17">
        <f t="shared" si="161"/>
        <v>38302</v>
      </c>
      <c r="D1539" s="16" t="str">
        <f t="shared" si="162"/>
        <v>giftsbymail.co.uk</v>
      </c>
      <c r="E1539" s="16" t="str">
        <f t="shared" si="163"/>
        <v>Cowes</v>
      </c>
      <c r="F1539" s="16" t="str">
        <f t="shared" si="164"/>
        <v>UK</v>
      </c>
      <c r="G1539" s="16" t="str">
        <f t="shared" si="165"/>
        <v>Vintage Cars</v>
      </c>
      <c r="H1539" s="16" t="str">
        <f t="shared" si="166"/>
        <v>Shipped</v>
      </c>
      <c r="I1539" s="18">
        <f t="shared" si="167"/>
        <v>1419.84</v>
      </c>
    </row>
    <row r="1540" spans="2:9" x14ac:dyDescent="0.25">
      <c r="B1540" s="16">
        <v>10328</v>
      </c>
      <c r="C1540" s="17">
        <f t="shared" si="161"/>
        <v>38302</v>
      </c>
      <c r="D1540" s="16" t="str">
        <f t="shared" si="162"/>
        <v>Rovelli Gifts</v>
      </c>
      <c r="E1540" s="16" t="str">
        <f t="shared" si="163"/>
        <v>Bergamo</v>
      </c>
      <c r="F1540" s="16" t="str">
        <f t="shared" si="164"/>
        <v>Italy</v>
      </c>
      <c r="G1540" s="16" t="str">
        <f t="shared" si="165"/>
        <v>Vintage Cars</v>
      </c>
      <c r="H1540" s="16" t="str">
        <f t="shared" si="166"/>
        <v>Shipped</v>
      </c>
      <c r="I1540" s="18">
        <f t="shared" si="167"/>
        <v>1459.6000000000001</v>
      </c>
    </row>
    <row r="1541" spans="2:9" x14ac:dyDescent="0.25">
      <c r="B1541" s="16">
        <v>10339</v>
      </c>
      <c r="C1541" s="17">
        <f t="shared" si="161"/>
        <v>38302</v>
      </c>
      <c r="D1541" s="16" t="str">
        <f t="shared" si="162"/>
        <v>Tokyo Collectables, Ltd</v>
      </c>
      <c r="E1541" s="16" t="str">
        <f t="shared" si="163"/>
        <v>Minato-ku</v>
      </c>
      <c r="F1541" s="16" t="str">
        <f t="shared" si="164"/>
        <v>Japan</v>
      </c>
      <c r="G1541" s="16" t="str">
        <f t="shared" si="165"/>
        <v>Planes</v>
      </c>
      <c r="H1541" s="16" t="str">
        <f t="shared" si="166"/>
        <v>Shipped</v>
      </c>
      <c r="I1541" s="18">
        <f t="shared" si="167"/>
        <v>1063.6499999999999</v>
      </c>
    </row>
    <row r="1542" spans="2:9" x14ac:dyDescent="0.25">
      <c r="B1542" s="16">
        <v>10353</v>
      </c>
      <c r="C1542" s="17">
        <f t="shared" si="161"/>
        <v>38333</v>
      </c>
      <c r="D1542" s="16" t="str">
        <f t="shared" si="162"/>
        <v>Gift Ideas Corp.</v>
      </c>
      <c r="E1542" s="16" t="str">
        <f t="shared" si="163"/>
        <v>Glendale</v>
      </c>
      <c r="F1542" s="16" t="str">
        <f t="shared" si="164"/>
        <v>USA</v>
      </c>
      <c r="G1542" s="16" t="str">
        <f t="shared" si="165"/>
        <v>Vintage Cars</v>
      </c>
      <c r="H1542" s="16" t="str">
        <f t="shared" si="166"/>
        <v>Shipped</v>
      </c>
      <c r="I1542" s="18">
        <f t="shared" si="167"/>
        <v>1780.3999999999999</v>
      </c>
    </row>
    <row r="1543" spans="2:9" x14ac:dyDescent="0.25">
      <c r="B1543" s="16">
        <v>10374</v>
      </c>
      <c r="C1543" s="17">
        <f t="shared" si="161"/>
        <v>38385</v>
      </c>
      <c r="D1543" s="16" t="str">
        <f t="shared" si="162"/>
        <v>Australian Gift Network, Co</v>
      </c>
      <c r="E1543" s="16" t="str">
        <f t="shared" si="163"/>
        <v>South Brisbane</v>
      </c>
      <c r="F1543" s="16" t="str">
        <f t="shared" si="164"/>
        <v>Australia</v>
      </c>
      <c r="G1543" s="16" t="str">
        <f t="shared" si="165"/>
        <v>Motorcycles</v>
      </c>
      <c r="H1543" s="16" t="str">
        <f t="shared" si="166"/>
        <v>Shipped</v>
      </c>
      <c r="I1543" s="18">
        <f t="shared" si="167"/>
        <v>1172.5999999999999</v>
      </c>
    </row>
    <row r="1544" spans="2:9" x14ac:dyDescent="0.25">
      <c r="B1544" s="16">
        <v>10386</v>
      </c>
      <c r="C1544" s="17">
        <f t="shared" si="161"/>
        <v>38414</v>
      </c>
      <c r="D1544" s="16" t="str">
        <f t="shared" si="162"/>
        <v>Euro Shopping Channel</v>
      </c>
      <c r="E1544" s="16" t="str">
        <f t="shared" si="163"/>
        <v>Madrid</v>
      </c>
      <c r="F1544" s="16" t="str">
        <f t="shared" si="164"/>
        <v>Spain</v>
      </c>
      <c r="G1544" s="16" t="str">
        <f t="shared" si="165"/>
        <v>Vintage Cars</v>
      </c>
      <c r="H1544" s="16" t="str">
        <f t="shared" si="166"/>
        <v>Resolved</v>
      </c>
      <c r="I1544" s="18">
        <f t="shared" si="167"/>
        <v>1266.0999999999999</v>
      </c>
    </row>
    <row r="1545" spans="2:9" x14ac:dyDescent="0.25">
      <c r="B1545" s="16">
        <v>10398</v>
      </c>
      <c r="C1545" s="17">
        <f t="shared" ref="C1545:C1608" si="168">VLOOKUP(B1545,SaleData,6,0)</f>
        <v>38414</v>
      </c>
      <c r="D1545" s="16" t="str">
        <f t="shared" ref="D1545:D1608" si="169">VLOOKUP(B1545,SaleData,14,0)</f>
        <v>Reims Collectables</v>
      </c>
      <c r="E1545" s="16" t="str">
        <f t="shared" ref="E1545:E1608" si="170">VLOOKUP(B1545,SaleData,17,0)</f>
        <v>Reims</v>
      </c>
      <c r="F1545" s="16" t="str">
        <f t="shared" ref="F1545:F1608" si="171">VLOOKUP(B1545,SaleData,19,0)</f>
        <v>France</v>
      </c>
      <c r="G1545" s="16" t="str">
        <f t="shared" ref="G1545:G1608" si="172">VLOOKUP(B1545,SaleData,11,0)</f>
        <v>Planes</v>
      </c>
      <c r="H1545" s="16" t="str">
        <f t="shared" ref="H1545:H1608" si="173">VLOOKUP(B1545,SaleData,7,0)</f>
        <v>Shipped</v>
      </c>
      <c r="I1545" s="18">
        <f t="shared" ref="I1545:I1608" si="174">VLOOKUP(B1545,SaleData,5,0)</f>
        <v>1367.48</v>
      </c>
    </row>
    <row r="1546" spans="2:9" x14ac:dyDescent="0.25">
      <c r="B1546" s="16">
        <v>10401</v>
      </c>
      <c r="C1546" s="17">
        <f t="shared" si="168"/>
        <v>38446</v>
      </c>
      <c r="D1546" s="16" t="str">
        <f t="shared" si="169"/>
        <v>Tekni Collectables Inc.</v>
      </c>
      <c r="E1546" s="16" t="str">
        <f t="shared" si="170"/>
        <v>Newark</v>
      </c>
      <c r="F1546" s="16" t="str">
        <f t="shared" si="171"/>
        <v>USA</v>
      </c>
      <c r="G1546" s="16" t="str">
        <f t="shared" si="172"/>
        <v>Planes</v>
      </c>
      <c r="H1546" s="16" t="str">
        <f t="shared" si="173"/>
        <v>On Hold</v>
      </c>
      <c r="I1546" s="18">
        <f t="shared" si="174"/>
        <v>1100</v>
      </c>
    </row>
    <row r="1547" spans="2:9" x14ac:dyDescent="0.25">
      <c r="B1547" s="16">
        <v>10416</v>
      </c>
      <c r="C1547" s="17">
        <f t="shared" si="168"/>
        <v>38477</v>
      </c>
      <c r="D1547" s="16" t="str">
        <f t="shared" si="169"/>
        <v>L'ordine Souveniers</v>
      </c>
      <c r="E1547" s="16" t="str">
        <f t="shared" si="170"/>
        <v>Reggio Emilia</v>
      </c>
      <c r="F1547" s="16" t="str">
        <f t="shared" si="171"/>
        <v>Italy</v>
      </c>
      <c r="G1547" s="16" t="str">
        <f t="shared" si="172"/>
        <v>Planes</v>
      </c>
      <c r="H1547" s="16" t="str">
        <f t="shared" si="173"/>
        <v>Shipped</v>
      </c>
      <c r="I1547" s="18">
        <f t="shared" si="174"/>
        <v>1351.08</v>
      </c>
    </row>
    <row r="1548" spans="2:9" x14ac:dyDescent="0.25">
      <c r="B1548" s="16">
        <v>10101</v>
      </c>
      <c r="C1548" s="17">
        <f t="shared" si="168"/>
        <v>37622</v>
      </c>
      <c r="D1548" s="16" t="str">
        <f t="shared" si="169"/>
        <v>Blauer See Auto, Co.</v>
      </c>
      <c r="E1548" s="16" t="str">
        <f t="shared" si="170"/>
        <v>Frankfurt</v>
      </c>
      <c r="F1548" s="16" t="str">
        <f t="shared" si="171"/>
        <v>Germany</v>
      </c>
      <c r="G1548" s="16" t="str">
        <f t="shared" si="172"/>
        <v>Vintage Cars</v>
      </c>
      <c r="H1548" s="16" t="str">
        <f t="shared" si="173"/>
        <v>Shipped</v>
      </c>
      <c r="I1548" s="18">
        <f t="shared" si="174"/>
        <v>1404</v>
      </c>
    </row>
    <row r="1549" spans="2:9" x14ac:dyDescent="0.25">
      <c r="B1549" s="16">
        <v>10110</v>
      </c>
      <c r="C1549" s="17">
        <f t="shared" si="168"/>
        <v>37681</v>
      </c>
      <c r="D1549" s="16" t="str">
        <f t="shared" si="169"/>
        <v>AV Stores, Co.</v>
      </c>
      <c r="E1549" s="16" t="str">
        <f t="shared" si="170"/>
        <v>Manchester</v>
      </c>
      <c r="F1549" s="16" t="str">
        <f t="shared" si="171"/>
        <v>UK</v>
      </c>
      <c r="G1549" s="16" t="str">
        <f t="shared" si="172"/>
        <v>Vintage Cars</v>
      </c>
      <c r="H1549" s="16" t="str">
        <f t="shared" si="173"/>
        <v>Shipped</v>
      </c>
      <c r="I1549" s="18">
        <f t="shared" si="174"/>
        <v>710.19999999999993</v>
      </c>
    </row>
    <row r="1550" spans="2:9" x14ac:dyDescent="0.25">
      <c r="B1550" s="16">
        <v>10124</v>
      </c>
      <c r="C1550" s="17">
        <f t="shared" si="168"/>
        <v>37742</v>
      </c>
      <c r="D1550" s="16" t="str">
        <f t="shared" si="169"/>
        <v>Signal Gift Stores</v>
      </c>
      <c r="E1550" s="16" t="str">
        <f t="shared" si="170"/>
        <v>Las Vegas</v>
      </c>
      <c r="F1550" s="16" t="str">
        <f t="shared" si="171"/>
        <v>USA</v>
      </c>
      <c r="G1550" s="16" t="str">
        <f t="shared" si="172"/>
        <v>Vintage Cars</v>
      </c>
      <c r="H1550" s="16" t="str">
        <f t="shared" si="173"/>
        <v>Shipped</v>
      </c>
      <c r="I1550" s="18">
        <f t="shared" si="174"/>
        <v>995.5</v>
      </c>
    </row>
    <row r="1551" spans="2:9" x14ac:dyDescent="0.25">
      <c r="B1551" s="16">
        <v>10149</v>
      </c>
      <c r="C1551" s="17">
        <f t="shared" si="168"/>
        <v>37873</v>
      </c>
      <c r="D1551" s="16" t="str">
        <f t="shared" si="169"/>
        <v>Signal Collectibles Ltd.</v>
      </c>
      <c r="E1551" s="16" t="str">
        <f t="shared" si="170"/>
        <v>Brisbane</v>
      </c>
      <c r="F1551" s="16" t="str">
        <f t="shared" si="171"/>
        <v>USA</v>
      </c>
      <c r="G1551" s="16" t="str">
        <f t="shared" si="172"/>
        <v>Vintage Cars</v>
      </c>
      <c r="H1551" s="16" t="str">
        <f t="shared" si="173"/>
        <v>Shipped</v>
      </c>
      <c r="I1551" s="18">
        <f t="shared" si="174"/>
        <v>1013.4799999999999</v>
      </c>
    </row>
    <row r="1552" spans="2:9" x14ac:dyDescent="0.25">
      <c r="B1552" s="16">
        <v>10162</v>
      </c>
      <c r="C1552" s="17">
        <f t="shared" si="168"/>
        <v>37904</v>
      </c>
      <c r="D1552" s="16" t="str">
        <f t="shared" si="169"/>
        <v>Corporate Gift Ideas Co.</v>
      </c>
      <c r="E1552" s="16" t="str">
        <f t="shared" si="170"/>
        <v>San Francisco</v>
      </c>
      <c r="F1552" s="16" t="str">
        <f t="shared" si="171"/>
        <v>USA</v>
      </c>
      <c r="G1552" s="16" t="str">
        <f t="shared" si="172"/>
        <v>Vintage Cars</v>
      </c>
      <c r="H1552" s="16" t="str">
        <f t="shared" si="173"/>
        <v>Shipped</v>
      </c>
      <c r="I1552" s="18">
        <f t="shared" si="174"/>
        <v>1007.14</v>
      </c>
    </row>
    <row r="1553" spans="2:9" x14ac:dyDescent="0.25">
      <c r="B1553" s="16">
        <v>10173</v>
      </c>
      <c r="C1553" s="17">
        <f t="shared" si="168"/>
        <v>37936</v>
      </c>
      <c r="D1553" s="16" t="str">
        <f t="shared" si="169"/>
        <v>Rovelli Gifts</v>
      </c>
      <c r="E1553" s="16" t="str">
        <f t="shared" si="170"/>
        <v>Bergamo</v>
      </c>
      <c r="F1553" s="16" t="str">
        <f t="shared" si="171"/>
        <v>Italy</v>
      </c>
      <c r="G1553" s="16" t="str">
        <f t="shared" si="172"/>
        <v>Vintage Cars</v>
      </c>
      <c r="H1553" s="16" t="str">
        <f t="shared" si="173"/>
        <v>Shipped</v>
      </c>
      <c r="I1553" s="18">
        <f t="shared" si="174"/>
        <v>977.43000000000006</v>
      </c>
    </row>
    <row r="1554" spans="2:9" x14ac:dyDescent="0.25">
      <c r="B1554" s="16">
        <v>10182</v>
      </c>
      <c r="C1554" s="17">
        <f t="shared" si="168"/>
        <v>37936</v>
      </c>
      <c r="D1554" s="16" t="str">
        <f t="shared" si="169"/>
        <v>Mini Gifts Distributors Ltd.</v>
      </c>
      <c r="E1554" s="16" t="str">
        <f t="shared" si="170"/>
        <v>San Rafael</v>
      </c>
      <c r="F1554" s="16" t="str">
        <f t="shared" si="171"/>
        <v>USA</v>
      </c>
      <c r="G1554" s="16" t="str">
        <f t="shared" si="172"/>
        <v>Vintage Cars</v>
      </c>
      <c r="H1554" s="16" t="str">
        <f t="shared" si="173"/>
        <v>Shipped</v>
      </c>
      <c r="I1554" s="18">
        <f t="shared" si="174"/>
        <v>971.9799999999999</v>
      </c>
    </row>
    <row r="1555" spans="2:9" x14ac:dyDescent="0.25">
      <c r="B1555" s="16">
        <v>10193</v>
      </c>
      <c r="C1555" s="17">
        <f t="shared" si="168"/>
        <v>37936</v>
      </c>
      <c r="D1555" s="16" t="str">
        <f t="shared" si="169"/>
        <v>Australian Collectables, Ltd</v>
      </c>
      <c r="E1555" s="16" t="str">
        <f t="shared" si="170"/>
        <v>Glen Waverly</v>
      </c>
      <c r="F1555" s="16" t="str">
        <f t="shared" si="171"/>
        <v>Australia</v>
      </c>
      <c r="G1555" s="16" t="str">
        <f t="shared" si="172"/>
        <v>Vintage Cars</v>
      </c>
      <c r="H1555" s="16" t="str">
        <f t="shared" si="173"/>
        <v>Shipped</v>
      </c>
      <c r="I1555" s="18">
        <f t="shared" si="174"/>
        <v>759.46</v>
      </c>
    </row>
    <row r="1556" spans="2:9" x14ac:dyDescent="0.25">
      <c r="B1556" s="16">
        <v>10205</v>
      </c>
      <c r="C1556" s="17">
        <f t="shared" si="168"/>
        <v>37957</v>
      </c>
      <c r="D1556" s="16" t="str">
        <f t="shared" si="169"/>
        <v>Euro Shopping Channel</v>
      </c>
      <c r="E1556" s="16" t="str">
        <f t="shared" si="170"/>
        <v>Madrid</v>
      </c>
      <c r="F1556" s="16" t="str">
        <f t="shared" si="171"/>
        <v>Spain</v>
      </c>
      <c r="G1556" s="16" t="str">
        <f t="shared" si="172"/>
        <v>Vintage Cars</v>
      </c>
      <c r="H1556" s="16" t="str">
        <f t="shared" si="173"/>
        <v>Shipped</v>
      </c>
      <c r="I1556" s="18">
        <f t="shared" si="174"/>
        <v>913.92</v>
      </c>
    </row>
    <row r="1557" spans="2:9" x14ac:dyDescent="0.25">
      <c r="B1557" s="16">
        <v>10214</v>
      </c>
      <c r="C1557" s="17">
        <f t="shared" si="168"/>
        <v>37993</v>
      </c>
      <c r="D1557" s="16" t="str">
        <f t="shared" si="169"/>
        <v>Corrida Auto Replicas, Ltd</v>
      </c>
      <c r="E1557" s="16" t="str">
        <f t="shared" si="170"/>
        <v>Madrid</v>
      </c>
      <c r="F1557" s="16" t="str">
        <f t="shared" si="171"/>
        <v>Spain</v>
      </c>
      <c r="G1557" s="16" t="str">
        <f t="shared" si="172"/>
        <v>Vintage Cars</v>
      </c>
      <c r="H1557" s="16" t="str">
        <f t="shared" si="173"/>
        <v>Shipped</v>
      </c>
      <c r="I1557" s="18">
        <f t="shared" si="174"/>
        <v>683.8</v>
      </c>
    </row>
    <row r="1558" spans="2:9" x14ac:dyDescent="0.25">
      <c r="B1558" s="16">
        <v>10227</v>
      </c>
      <c r="C1558" s="17">
        <f t="shared" si="168"/>
        <v>38049</v>
      </c>
      <c r="D1558" s="16" t="str">
        <f t="shared" si="169"/>
        <v>Saveley &amp; Henriot, Co.</v>
      </c>
      <c r="E1558" s="16" t="str">
        <f t="shared" si="170"/>
        <v>Lyon</v>
      </c>
      <c r="F1558" s="16" t="str">
        <f t="shared" si="171"/>
        <v>France</v>
      </c>
      <c r="G1558" s="16" t="str">
        <f t="shared" si="172"/>
        <v>Vintage Cars</v>
      </c>
      <c r="H1558" s="16" t="str">
        <f t="shared" si="173"/>
        <v>Shipped</v>
      </c>
      <c r="I1558" s="18">
        <f t="shared" si="174"/>
        <v>1161.1200000000001</v>
      </c>
    </row>
    <row r="1559" spans="2:9" x14ac:dyDescent="0.25">
      <c r="B1559" s="16">
        <v>10243</v>
      </c>
      <c r="C1559" s="17">
        <f t="shared" si="168"/>
        <v>38081</v>
      </c>
      <c r="D1559" s="16" t="str">
        <f t="shared" si="169"/>
        <v>Diecast Collectables</v>
      </c>
      <c r="E1559" s="16" t="str">
        <f t="shared" si="170"/>
        <v>Boston</v>
      </c>
      <c r="F1559" s="16" t="str">
        <f t="shared" si="171"/>
        <v>USA</v>
      </c>
      <c r="G1559" s="16" t="str">
        <f t="shared" si="172"/>
        <v>Vintage Cars</v>
      </c>
      <c r="H1559" s="16" t="str">
        <f t="shared" si="173"/>
        <v>Shipped</v>
      </c>
      <c r="I1559" s="18">
        <f t="shared" si="174"/>
        <v>974.81999999999994</v>
      </c>
    </row>
    <row r="1560" spans="2:9" x14ac:dyDescent="0.25">
      <c r="B1560" s="16">
        <v>10280</v>
      </c>
      <c r="C1560" s="17">
        <f t="shared" si="168"/>
        <v>38207</v>
      </c>
      <c r="D1560" s="16" t="str">
        <f t="shared" si="169"/>
        <v>Amica Models &amp; Co.</v>
      </c>
      <c r="E1560" s="16" t="str">
        <f t="shared" si="170"/>
        <v>Torino</v>
      </c>
      <c r="F1560" s="16" t="str">
        <f t="shared" si="171"/>
        <v>Italy</v>
      </c>
      <c r="G1560" s="16" t="str">
        <f t="shared" si="172"/>
        <v>Vintage Cars</v>
      </c>
      <c r="H1560" s="16" t="str">
        <f t="shared" si="173"/>
        <v>Shipped</v>
      </c>
      <c r="I1560" s="18">
        <f t="shared" si="174"/>
        <v>577.6</v>
      </c>
    </row>
    <row r="1561" spans="2:9" x14ac:dyDescent="0.25">
      <c r="B1561" s="16">
        <v>10288</v>
      </c>
      <c r="C1561" s="17">
        <f t="shared" si="168"/>
        <v>38239</v>
      </c>
      <c r="D1561" s="16" t="str">
        <f t="shared" si="169"/>
        <v>Handji Gifts&amp; Co</v>
      </c>
      <c r="E1561" s="16" t="str">
        <f t="shared" si="170"/>
        <v>Singapore</v>
      </c>
      <c r="F1561" s="16" t="str">
        <f t="shared" si="171"/>
        <v>Singapore</v>
      </c>
      <c r="G1561" s="16" t="str">
        <f t="shared" si="172"/>
        <v>Vintage Cars</v>
      </c>
      <c r="H1561" s="16" t="str">
        <f t="shared" si="173"/>
        <v>Shipped</v>
      </c>
      <c r="I1561" s="18">
        <f t="shared" si="174"/>
        <v>1106.93</v>
      </c>
    </row>
    <row r="1562" spans="2:9" x14ac:dyDescent="0.25">
      <c r="B1562" s="16">
        <v>10304</v>
      </c>
      <c r="C1562" s="17">
        <f t="shared" si="168"/>
        <v>38270</v>
      </c>
      <c r="D1562" s="16" t="str">
        <f t="shared" si="169"/>
        <v>Auto Assoc. &amp; Cie.</v>
      </c>
      <c r="E1562" s="16" t="str">
        <f t="shared" si="170"/>
        <v>Versailles</v>
      </c>
      <c r="F1562" s="16" t="str">
        <f t="shared" si="171"/>
        <v>France</v>
      </c>
      <c r="G1562" s="16" t="str">
        <f t="shared" si="172"/>
        <v>Vintage Cars</v>
      </c>
      <c r="H1562" s="16" t="str">
        <f t="shared" si="173"/>
        <v>Shipped</v>
      </c>
      <c r="I1562" s="18">
        <f t="shared" si="174"/>
        <v>694.6</v>
      </c>
    </row>
    <row r="1563" spans="2:9" x14ac:dyDescent="0.25">
      <c r="B1563" s="16">
        <v>10312</v>
      </c>
      <c r="C1563" s="17">
        <f t="shared" si="168"/>
        <v>38270</v>
      </c>
      <c r="D1563" s="16" t="str">
        <f t="shared" si="169"/>
        <v>Mini Gifts Distributors Ltd.</v>
      </c>
      <c r="E1563" s="16" t="str">
        <f t="shared" si="170"/>
        <v>San Rafael</v>
      </c>
      <c r="F1563" s="16" t="str">
        <f t="shared" si="171"/>
        <v>USA</v>
      </c>
      <c r="G1563" s="16" t="str">
        <f t="shared" si="172"/>
        <v>Vintage Cars</v>
      </c>
      <c r="H1563" s="16" t="str">
        <f t="shared" si="173"/>
        <v>Shipped</v>
      </c>
      <c r="I1563" s="18">
        <f t="shared" si="174"/>
        <v>865.49</v>
      </c>
    </row>
    <row r="1564" spans="2:9" x14ac:dyDescent="0.25">
      <c r="B1564" s="16">
        <v>10322</v>
      </c>
      <c r="C1564" s="17">
        <f t="shared" si="168"/>
        <v>38302</v>
      </c>
      <c r="D1564" s="16" t="str">
        <f t="shared" si="169"/>
        <v>Online Diecast Creations Co.</v>
      </c>
      <c r="E1564" s="16" t="str">
        <f t="shared" si="170"/>
        <v>Nashua</v>
      </c>
      <c r="F1564" s="16" t="str">
        <f t="shared" si="171"/>
        <v>USA</v>
      </c>
      <c r="G1564" s="16" t="str">
        <f t="shared" si="172"/>
        <v>Vintage Cars</v>
      </c>
      <c r="H1564" s="16" t="str">
        <f t="shared" si="173"/>
        <v>Shipped</v>
      </c>
      <c r="I1564" s="18">
        <f t="shared" si="174"/>
        <v>1224.67</v>
      </c>
    </row>
    <row r="1565" spans="2:9" x14ac:dyDescent="0.25">
      <c r="B1565" s="16">
        <v>10332</v>
      </c>
      <c r="C1565" s="17">
        <f t="shared" si="168"/>
        <v>38302</v>
      </c>
      <c r="D1565" s="16" t="str">
        <f t="shared" si="169"/>
        <v>AV Stores, Co.</v>
      </c>
      <c r="E1565" s="16" t="str">
        <f t="shared" si="170"/>
        <v>Manchester</v>
      </c>
      <c r="F1565" s="16" t="str">
        <f t="shared" si="171"/>
        <v>UK</v>
      </c>
      <c r="G1565" s="16" t="str">
        <f t="shared" si="172"/>
        <v>Classic Cars</v>
      </c>
      <c r="H1565" s="16" t="str">
        <f t="shared" si="173"/>
        <v>Shipped</v>
      </c>
      <c r="I1565" s="18">
        <f t="shared" si="174"/>
        <v>1152.58</v>
      </c>
    </row>
    <row r="1566" spans="2:9" x14ac:dyDescent="0.25">
      <c r="B1566" s="16">
        <v>10344</v>
      </c>
      <c r="C1566" s="17">
        <f t="shared" si="168"/>
        <v>38302</v>
      </c>
      <c r="D1566" s="16" t="str">
        <f t="shared" si="169"/>
        <v>Marseille Mini Autos</v>
      </c>
      <c r="E1566" s="16" t="str">
        <f t="shared" si="170"/>
        <v>Marseille</v>
      </c>
      <c r="F1566" s="16" t="str">
        <f t="shared" si="171"/>
        <v>France</v>
      </c>
      <c r="G1566" s="16" t="str">
        <f t="shared" si="172"/>
        <v>Vintage Cars</v>
      </c>
      <c r="H1566" s="16" t="str">
        <f t="shared" si="173"/>
        <v>Shipped</v>
      </c>
      <c r="I1566" s="18">
        <f t="shared" si="174"/>
        <v>703.6</v>
      </c>
    </row>
    <row r="1567" spans="2:9" x14ac:dyDescent="0.25">
      <c r="B1567" s="16">
        <v>10356</v>
      </c>
      <c r="C1567" s="17">
        <f t="shared" si="168"/>
        <v>38333</v>
      </c>
      <c r="D1567" s="16" t="str">
        <f t="shared" si="169"/>
        <v>Lyon Souveniers</v>
      </c>
      <c r="E1567" s="16" t="str">
        <f t="shared" si="170"/>
        <v>Paris</v>
      </c>
      <c r="F1567" s="16" t="str">
        <f t="shared" si="171"/>
        <v>France</v>
      </c>
      <c r="G1567" s="16" t="str">
        <f t="shared" si="172"/>
        <v>Vintage Cars</v>
      </c>
      <c r="H1567" s="16" t="str">
        <f t="shared" si="173"/>
        <v>Shipped</v>
      </c>
      <c r="I1567" s="18">
        <f t="shared" si="174"/>
        <v>828.36</v>
      </c>
    </row>
    <row r="1568" spans="2:9" x14ac:dyDescent="0.25">
      <c r="B1568" s="16">
        <v>10367</v>
      </c>
      <c r="C1568" s="17">
        <f t="shared" si="168"/>
        <v>38353</v>
      </c>
      <c r="D1568" s="16" t="str">
        <f t="shared" si="169"/>
        <v>Toys4GrownUps.com</v>
      </c>
      <c r="E1568" s="16" t="str">
        <f t="shared" si="170"/>
        <v>Pasadena</v>
      </c>
      <c r="F1568" s="16" t="str">
        <f t="shared" si="171"/>
        <v>USA</v>
      </c>
      <c r="G1568" s="16" t="str">
        <f t="shared" si="172"/>
        <v>Vintage Cars</v>
      </c>
      <c r="H1568" s="16" t="str">
        <f t="shared" si="173"/>
        <v>Resolved</v>
      </c>
      <c r="I1568" s="18">
        <f t="shared" si="174"/>
        <v>834.67</v>
      </c>
    </row>
    <row r="1569" spans="2:9" x14ac:dyDescent="0.25">
      <c r="B1569" s="16">
        <v>10380</v>
      </c>
      <c r="C1569" s="17">
        <f t="shared" si="168"/>
        <v>38385</v>
      </c>
      <c r="D1569" s="16" t="str">
        <f t="shared" si="169"/>
        <v>Euro Shopping Channel</v>
      </c>
      <c r="E1569" s="16" t="str">
        <f t="shared" si="170"/>
        <v>Madrid</v>
      </c>
      <c r="F1569" s="16" t="str">
        <f t="shared" si="171"/>
        <v>Spain</v>
      </c>
      <c r="G1569" s="16" t="str">
        <f t="shared" si="172"/>
        <v>Vintage Cars</v>
      </c>
      <c r="H1569" s="16" t="str">
        <f t="shared" si="173"/>
        <v>Shipped</v>
      </c>
      <c r="I1569" s="18">
        <f t="shared" si="174"/>
        <v>990.78</v>
      </c>
    </row>
    <row r="1570" spans="2:9" x14ac:dyDescent="0.25">
      <c r="B1570" s="16">
        <v>10391</v>
      </c>
      <c r="C1570" s="17">
        <f t="shared" si="168"/>
        <v>38414</v>
      </c>
      <c r="D1570" s="16" t="str">
        <f t="shared" si="169"/>
        <v>Anna's Decorations, Ltd</v>
      </c>
      <c r="E1570" s="16" t="str">
        <f t="shared" si="170"/>
        <v>North Sydney</v>
      </c>
      <c r="F1570" s="16" t="str">
        <f t="shared" si="171"/>
        <v>Australia</v>
      </c>
      <c r="G1570" s="16" t="str">
        <f t="shared" si="172"/>
        <v>Vintage Cars</v>
      </c>
      <c r="H1570" s="16" t="str">
        <f t="shared" si="173"/>
        <v>Shipped</v>
      </c>
      <c r="I1570" s="18">
        <f t="shared" si="174"/>
        <v>1448</v>
      </c>
    </row>
    <row r="1571" spans="2:9" x14ac:dyDescent="0.25">
      <c r="B1571" s="16">
        <v>10409</v>
      </c>
      <c r="C1571" s="17">
        <f t="shared" si="168"/>
        <v>38446</v>
      </c>
      <c r="D1571" s="16" t="str">
        <f t="shared" si="169"/>
        <v>Handji Gifts&amp; Co</v>
      </c>
      <c r="E1571" s="16" t="str">
        <f t="shared" si="170"/>
        <v>Singapore</v>
      </c>
      <c r="F1571" s="16" t="str">
        <f t="shared" si="171"/>
        <v>Singapore</v>
      </c>
      <c r="G1571" s="16" t="str">
        <f t="shared" si="172"/>
        <v>Vintage Cars</v>
      </c>
      <c r="H1571" s="16" t="str">
        <f t="shared" si="173"/>
        <v>Shipped</v>
      </c>
      <c r="I1571" s="18">
        <f t="shared" si="174"/>
        <v>600</v>
      </c>
    </row>
    <row r="1572" spans="2:9" x14ac:dyDescent="0.25">
      <c r="B1572" s="16">
        <v>10420</v>
      </c>
      <c r="C1572" s="17">
        <f t="shared" si="168"/>
        <v>38477</v>
      </c>
      <c r="D1572" s="16" t="str">
        <f t="shared" si="169"/>
        <v>Souveniers And Things Co.</v>
      </c>
      <c r="E1572" s="16" t="str">
        <f t="shared" si="170"/>
        <v>Chatswood</v>
      </c>
      <c r="F1572" s="16" t="str">
        <f t="shared" si="171"/>
        <v>Australia</v>
      </c>
      <c r="G1572" s="16" t="str">
        <f t="shared" si="172"/>
        <v>Vintage Cars</v>
      </c>
      <c r="H1572" s="16" t="str">
        <f t="shared" si="173"/>
        <v>In Process</v>
      </c>
      <c r="I1572" s="18">
        <f t="shared" si="174"/>
        <v>652.35</v>
      </c>
    </row>
    <row r="1573" spans="2:9" x14ac:dyDescent="0.25">
      <c r="B1573" s="16">
        <v>10107</v>
      </c>
      <c r="C1573" s="17">
        <f t="shared" si="168"/>
        <v>37653</v>
      </c>
      <c r="D1573" s="16" t="str">
        <f t="shared" si="169"/>
        <v>Land of Toys Inc.</v>
      </c>
      <c r="E1573" s="16" t="str">
        <f t="shared" si="170"/>
        <v>NYC</v>
      </c>
      <c r="F1573" s="16" t="str">
        <f t="shared" si="171"/>
        <v>USA</v>
      </c>
      <c r="G1573" s="16" t="str">
        <f t="shared" si="172"/>
        <v>Motorcycles</v>
      </c>
      <c r="H1573" s="16" t="str">
        <f t="shared" si="173"/>
        <v>Shipped</v>
      </c>
      <c r="I1573" s="18">
        <f t="shared" si="174"/>
        <v>1858</v>
      </c>
    </row>
    <row r="1574" spans="2:9" x14ac:dyDescent="0.25">
      <c r="B1574" s="16">
        <v>10120</v>
      </c>
      <c r="C1574" s="17">
        <f t="shared" si="168"/>
        <v>37712</v>
      </c>
      <c r="D1574" s="16" t="str">
        <f t="shared" si="169"/>
        <v>Australian Collectors, Co.</v>
      </c>
      <c r="E1574" s="16" t="str">
        <f t="shared" si="170"/>
        <v>Melbourne</v>
      </c>
      <c r="F1574" s="16" t="str">
        <f t="shared" si="171"/>
        <v>Australia</v>
      </c>
      <c r="G1574" s="16" t="str">
        <f t="shared" si="172"/>
        <v>Planes</v>
      </c>
      <c r="H1574" s="16" t="str">
        <f t="shared" si="173"/>
        <v>Shipped</v>
      </c>
      <c r="I1574" s="18">
        <f t="shared" si="174"/>
        <v>2082.4900000000002</v>
      </c>
    </row>
    <row r="1575" spans="2:9" x14ac:dyDescent="0.25">
      <c r="B1575" s="16">
        <v>10134</v>
      </c>
      <c r="C1575" s="17">
        <f t="shared" si="168"/>
        <v>37819</v>
      </c>
      <c r="D1575" s="16" t="str">
        <f t="shared" si="169"/>
        <v>Lyon Souveniers</v>
      </c>
      <c r="E1575" s="16" t="str">
        <f t="shared" si="170"/>
        <v>Paris</v>
      </c>
      <c r="F1575" s="16" t="str">
        <f t="shared" si="171"/>
        <v>France</v>
      </c>
      <c r="G1575" s="16" t="str">
        <f t="shared" si="172"/>
        <v>Motorcycles</v>
      </c>
      <c r="H1575" s="16" t="str">
        <f t="shared" si="173"/>
        <v>Shipped</v>
      </c>
      <c r="I1575" s="18">
        <f t="shared" si="174"/>
        <v>1853.4</v>
      </c>
    </row>
    <row r="1576" spans="2:9" x14ac:dyDescent="0.25">
      <c r="B1576" s="16">
        <v>10145</v>
      </c>
      <c r="C1576" s="17">
        <f t="shared" si="168"/>
        <v>37841</v>
      </c>
      <c r="D1576" s="16" t="str">
        <f t="shared" si="169"/>
        <v>Toys4GrownUps.com</v>
      </c>
      <c r="E1576" s="16" t="str">
        <f t="shared" si="170"/>
        <v>Pasadena</v>
      </c>
      <c r="F1576" s="16" t="str">
        <f t="shared" si="171"/>
        <v>USA</v>
      </c>
      <c r="G1576" s="16" t="str">
        <f t="shared" si="172"/>
        <v>Motorcycles</v>
      </c>
      <c r="H1576" s="16" t="str">
        <f t="shared" si="173"/>
        <v>Shipped</v>
      </c>
      <c r="I1576" s="18">
        <f t="shared" si="174"/>
        <v>1109.8</v>
      </c>
    </row>
    <row r="1577" spans="2:9" x14ac:dyDescent="0.25">
      <c r="B1577" s="16">
        <v>10158</v>
      </c>
      <c r="C1577" s="17">
        <f t="shared" si="168"/>
        <v>37904</v>
      </c>
      <c r="D1577" s="16" t="str">
        <f t="shared" si="169"/>
        <v>Baane Mini Imports</v>
      </c>
      <c r="E1577" s="16" t="str">
        <f t="shared" si="170"/>
        <v>Stavern</v>
      </c>
      <c r="F1577" s="16" t="str">
        <f t="shared" si="171"/>
        <v>Norway</v>
      </c>
      <c r="G1577" s="16" t="str">
        <f t="shared" si="172"/>
        <v>Motorcycles</v>
      </c>
      <c r="H1577" s="16" t="str">
        <f t="shared" si="173"/>
        <v>Shipped</v>
      </c>
      <c r="I1577" s="18">
        <f t="shared" si="174"/>
        <v>1474.66</v>
      </c>
    </row>
    <row r="1578" spans="2:9" x14ac:dyDescent="0.25">
      <c r="B1578" s="16">
        <v>10168</v>
      </c>
      <c r="C1578" s="17">
        <f t="shared" si="168"/>
        <v>37904</v>
      </c>
      <c r="D1578" s="16" t="str">
        <f t="shared" si="169"/>
        <v>Technics Stores Inc.</v>
      </c>
      <c r="E1578" s="16" t="str">
        <f t="shared" si="170"/>
        <v>Burlingame</v>
      </c>
      <c r="F1578" s="16" t="str">
        <f t="shared" si="171"/>
        <v>USA</v>
      </c>
      <c r="G1578" s="16" t="str">
        <f t="shared" si="172"/>
        <v>Planes</v>
      </c>
      <c r="H1578" s="16" t="str">
        <f t="shared" si="173"/>
        <v>Shipped</v>
      </c>
      <c r="I1578" s="18">
        <f t="shared" si="174"/>
        <v>1490.1599999999999</v>
      </c>
    </row>
    <row r="1579" spans="2:9" x14ac:dyDescent="0.25">
      <c r="B1579" s="16">
        <v>10180</v>
      </c>
      <c r="C1579" s="17">
        <f t="shared" si="168"/>
        <v>37936</v>
      </c>
      <c r="D1579" s="16" t="str">
        <f t="shared" si="169"/>
        <v>Daedalus Designs Imports</v>
      </c>
      <c r="E1579" s="16" t="str">
        <f t="shared" si="170"/>
        <v>Lille</v>
      </c>
      <c r="F1579" s="16" t="str">
        <f t="shared" si="171"/>
        <v>France</v>
      </c>
      <c r="G1579" s="16" t="str">
        <f t="shared" si="172"/>
        <v>Motorcycles</v>
      </c>
      <c r="H1579" s="16" t="str">
        <f t="shared" si="173"/>
        <v>Shipped</v>
      </c>
      <c r="I1579" s="18">
        <f t="shared" si="174"/>
        <v>1057.56</v>
      </c>
    </row>
    <row r="1580" spans="2:9" x14ac:dyDescent="0.25">
      <c r="B1580" s="16">
        <v>10188</v>
      </c>
      <c r="C1580" s="17">
        <f t="shared" si="168"/>
        <v>37936</v>
      </c>
      <c r="D1580" s="16" t="str">
        <f t="shared" si="169"/>
        <v>Herkku Gifts</v>
      </c>
      <c r="E1580" s="16" t="str">
        <f t="shared" si="170"/>
        <v>Bergen</v>
      </c>
      <c r="F1580" s="16" t="str">
        <f t="shared" si="171"/>
        <v>Norway</v>
      </c>
      <c r="G1580" s="16" t="str">
        <f t="shared" si="172"/>
        <v>Motorcycles</v>
      </c>
      <c r="H1580" s="16" t="str">
        <f t="shared" si="173"/>
        <v>Shipped</v>
      </c>
      <c r="I1580" s="18">
        <f t="shared" si="174"/>
        <v>2093.44</v>
      </c>
    </row>
    <row r="1581" spans="2:9" x14ac:dyDescent="0.25">
      <c r="B1581" s="16">
        <v>10201</v>
      </c>
      <c r="C1581" s="17">
        <f t="shared" si="168"/>
        <v>37957</v>
      </c>
      <c r="D1581" s="16" t="str">
        <f t="shared" si="169"/>
        <v>Mini Wheels Co.</v>
      </c>
      <c r="E1581" s="16" t="str">
        <f t="shared" si="170"/>
        <v>San Francisco</v>
      </c>
      <c r="F1581" s="16" t="str">
        <f t="shared" si="171"/>
        <v>USA</v>
      </c>
      <c r="G1581" s="16" t="str">
        <f t="shared" si="172"/>
        <v>Motorcycles</v>
      </c>
      <c r="H1581" s="16" t="str">
        <f t="shared" si="173"/>
        <v>Shipped</v>
      </c>
      <c r="I1581" s="18">
        <f t="shared" si="174"/>
        <v>1847</v>
      </c>
    </row>
    <row r="1582" spans="2:9" x14ac:dyDescent="0.25">
      <c r="B1582" s="16">
        <v>10210</v>
      </c>
      <c r="C1582" s="17">
        <f t="shared" si="168"/>
        <v>37993</v>
      </c>
      <c r="D1582" s="16" t="str">
        <f t="shared" si="169"/>
        <v>Osaka Souveniers Co.</v>
      </c>
      <c r="E1582" s="16" t="str">
        <f t="shared" si="170"/>
        <v>Osaka</v>
      </c>
      <c r="F1582" s="16" t="str">
        <f t="shared" si="171"/>
        <v>Japan</v>
      </c>
      <c r="G1582" s="16" t="str">
        <f t="shared" si="172"/>
        <v>Planes</v>
      </c>
      <c r="H1582" s="16" t="str">
        <f t="shared" si="173"/>
        <v>Shipped</v>
      </c>
      <c r="I1582" s="18">
        <f t="shared" si="174"/>
        <v>1649.55</v>
      </c>
    </row>
    <row r="1583" spans="2:9" x14ac:dyDescent="0.25">
      <c r="B1583" s="16">
        <v>10223</v>
      </c>
      <c r="C1583" s="17">
        <f t="shared" si="168"/>
        <v>38019</v>
      </c>
      <c r="D1583" s="16" t="str">
        <f t="shared" si="169"/>
        <v>Australian Collectors, Co.</v>
      </c>
      <c r="E1583" s="16" t="str">
        <f t="shared" si="170"/>
        <v>Melbourne</v>
      </c>
      <c r="F1583" s="16" t="str">
        <f t="shared" si="171"/>
        <v>Australia</v>
      </c>
      <c r="G1583" s="16" t="str">
        <f t="shared" si="172"/>
        <v>Vintage Cars</v>
      </c>
      <c r="H1583" s="16" t="str">
        <f t="shared" si="173"/>
        <v>Shipped</v>
      </c>
      <c r="I1583" s="18">
        <f t="shared" si="174"/>
        <v>1320.8000000000002</v>
      </c>
    </row>
    <row r="1584" spans="2:9" x14ac:dyDescent="0.25">
      <c r="B1584" s="16">
        <v>10236</v>
      </c>
      <c r="C1584" s="17">
        <f t="shared" si="168"/>
        <v>38081</v>
      </c>
      <c r="D1584" s="16" t="str">
        <f t="shared" si="169"/>
        <v>Motor Mint Distributors Inc.</v>
      </c>
      <c r="E1584" s="16" t="str">
        <f t="shared" si="170"/>
        <v>Philadelphia</v>
      </c>
      <c r="F1584" s="16" t="str">
        <f t="shared" si="171"/>
        <v>USA</v>
      </c>
      <c r="G1584" s="16" t="str">
        <f t="shared" si="172"/>
        <v>Motorcycles</v>
      </c>
      <c r="H1584" s="16" t="str">
        <f t="shared" si="173"/>
        <v>Shipped</v>
      </c>
      <c r="I1584" s="18">
        <f t="shared" si="174"/>
        <v>1281.56</v>
      </c>
    </row>
    <row r="1585" spans="2:9" x14ac:dyDescent="0.25">
      <c r="B1585" s="16">
        <v>10250</v>
      </c>
      <c r="C1585" s="17">
        <f t="shared" si="168"/>
        <v>38112</v>
      </c>
      <c r="D1585" s="16" t="str">
        <f t="shared" si="169"/>
        <v>The Sharp Gifts Warehouse</v>
      </c>
      <c r="E1585" s="16" t="str">
        <f t="shared" si="170"/>
        <v>San Jose</v>
      </c>
      <c r="F1585" s="16" t="str">
        <f t="shared" si="171"/>
        <v>USA</v>
      </c>
      <c r="G1585" s="16" t="str">
        <f t="shared" si="172"/>
        <v>Vintage Cars</v>
      </c>
      <c r="H1585" s="16" t="str">
        <f t="shared" si="173"/>
        <v>Shipped</v>
      </c>
      <c r="I1585" s="18">
        <f t="shared" si="174"/>
        <v>1869.48</v>
      </c>
    </row>
    <row r="1586" spans="2:9" x14ac:dyDescent="0.25">
      <c r="B1586" s="16">
        <v>10263</v>
      </c>
      <c r="C1586" s="17">
        <f t="shared" si="168"/>
        <v>38144</v>
      </c>
      <c r="D1586" s="16" t="str">
        <f t="shared" si="169"/>
        <v>Gift Depot Inc.</v>
      </c>
      <c r="E1586" s="16" t="str">
        <f t="shared" si="170"/>
        <v>Bridgewater</v>
      </c>
      <c r="F1586" s="16" t="str">
        <f t="shared" si="171"/>
        <v>USA</v>
      </c>
      <c r="G1586" s="16" t="str">
        <f t="shared" si="172"/>
        <v>Planes</v>
      </c>
      <c r="H1586" s="16" t="str">
        <f t="shared" si="173"/>
        <v>Shipped</v>
      </c>
      <c r="I1586" s="18">
        <f t="shared" si="174"/>
        <v>1808.3999999999999</v>
      </c>
    </row>
    <row r="1587" spans="2:9" x14ac:dyDescent="0.25">
      <c r="B1587" s="16">
        <v>10275</v>
      </c>
      <c r="C1587" s="17">
        <f t="shared" si="168"/>
        <v>38175</v>
      </c>
      <c r="D1587" s="16" t="str">
        <f t="shared" si="169"/>
        <v>La Rochelle Gifts</v>
      </c>
      <c r="E1587" s="16" t="str">
        <f t="shared" si="170"/>
        <v>Nantes</v>
      </c>
      <c r="F1587" s="16" t="str">
        <f t="shared" si="171"/>
        <v>France</v>
      </c>
      <c r="G1587" s="16" t="str">
        <f t="shared" si="172"/>
        <v>Planes</v>
      </c>
      <c r="H1587" s="16" t="str">
        <f t="shared" si="173"/>
        <v>Shipped</v>
      </c>
      <c r="I1587" s="18">
        <f t="shared" si="174"/>
        <v>1682.3700000000001</v>
      </c>
    </row>
    <row r="1588" spans="2:9" x14ac:dyDescent="0.25">
      <c r="B1588" s="16">
        <v>10285</v>
      </c>
      <c r="C1588" s="17">
        <f t="shared" si="168"/>
        <v>38207</v>
      </c>
      <c r="D1588" s="16" t="str">
        <f t="shared" si="169"/>
        <v>Marta's Replicas Co.</v>
      </c>
      <c r="E1588" s="16" t="str">
        <f t="shared" si="170"/>
        <v>Cambridge</v>
      </c>
      <c r="F1588" s="16" t="str">
        <f t="shared" si="171"/>
        <v>USA</v>
      </c>
      <c r="G1588" s="16" t="str">
        <f t="shared" si="172"/>
        <v>Motorcycles</v>
      </c>
      <c r="H1588" s="16" t="str">
        <f t="shared" si="173"/>
        <v>Shipped</v>
      </c>
      <c r="I1588" s="18">
        <f t="shared" si="174"/>
        <v>981.2</v>
      </c>
    </row>
    <row r="1589" spans="2:9" x14ac:dyDescent="0.25">
      <c r="B1589" s="16">
        <v>10297</v>
      </c>
      <c r="C1589" s="17">
        <f t="shared" si="168"/>
        <v>38239</v>
      </c>
      <c r="D1589" s="16" t="str">
        <f t="shared" si="169"/>
        <v>Clover Collections, Co.</v>
      </c>
      <c r="E1589" s="16" t="str">
        <f t="shared" si="170"/>
        <v>Dublin</v>
      </c>
      <c r="F1589" s="16" t="str">
        <f t="shared" si="171"/>
        <v>Ireland</v>
      </c>
      <c r="G1589" s="16" t="str">
        <f t="shared" si="172"/>
        <v>Planes</v>
      </c>
      <c r="H1589" s="16" t="str">
        <f t="shared" si="173"/>
        <v>Shipped</v>
      </c>
      <c r="I1589" s="18">
        <f t="shared" si="174"/>
        <v>1666.3500000000001</v>
      </c>
    </row>
    <row r="1590" spans="2:9" x14ac:dyDescent="0.25">
      <c r="B1590" s="16">
        <v>10308</v>
      </c>
      <c r="C1590" s="17">
        <f t="shared" si="168"/>
        <v>38270</v>
      </c>
      <c r="D1590" s="16" t="str">
        <f t="shared" si="169"/>
        <v>Mini Classics</v>
      </c>
      <c r="E1590" s="16" t="str">
        <f t="shared" si="170"/>
        <v>White Plains</v>
      </c>
      <c r="F1590" s="16" t="str">
        <f t="shared" si="171"/>
        <v>USA</v>
      </c>
      <c r="G1590" s="16" t="str">
        <f t="shared" si="172"/>
        <v>Motorcycles</v>
      </c>
      <c r="H1590" s="16" t="str">
        <f t="shared" si="173"/>
        <v>Shipped</v>
      </c>
      <c r="I1590" s="18">
        <f t="shared" si="174"/>
        <v>1771.0600000000002</v>
      </c>
    </row>
    <row r="1591" spans="2:9" x14ac:dyDescent="0.25">
      <c r="B1591" s="16">
        <v>10318</v>
      </c>
      <c r="C1591" s="17">
        <f t="shared" si="168"/>
        <v>38302</v>
      </c>
      <c r="D1591" s="16" t="str">
        <f t="shared" si="169"/>
        <v>Diecast Classics Inc.</v>
      </c>
      <c r="E1591" s="16" t="str">
        <f t="shared" si="170"/>
        <v>Allentown</v>
      </c>
      <c r="F1591" s="16" t="str">
        <f t="shared" si="171"/>
        <v>USA</v>
      </c>
      <c r="G1591" s="16" t="str">
        <f t="shared" si="172"/>
        <v>Motorcycles</v>
      </c>
      <c r="H1591" s="16" t="str">
        <f t="shared" si="173"/>
        <v>Shipped</v>
      </c>
      <c r="I1591" s="18">
        <f t="shared" si="174"/>
        <v>2213.4</v>
      </c>
    </row>
    <row r="1592" spans="2:9" x14ac:dyDescent="0.25">
      <c r="B1592" s="16">
        <v>10329</v>
      </c>
      <c r="C1592" s="17">
        <f t="shared" si="168"/>
        <v>38302</v>
      </c>
      <c r="D1592" s="16" t="str">
        <f t="shared" si="169"/>
        <v>Land of Toys Inc.</v>
      </c>
      <c r="E1592" s="16" t="str">
        <f t="shared" si="170"/>
        <v>NYC</v>
      </c>
      <c r="F1592" s="16" t="str">
        <f t="shared" si="171"/>
        <v>USA</v>
      </c>
      <c r="G1592" s="16" t="str">
        <f t="shared" si="172"/>
        <v>Motorcycles</v>
      </c>
      <c r="H1592" s="16" t="str">
        <f t="shared" si="173"/>
        <v>Shipped</v>
      </c>
      <c r="I1592" s="18">
        <f t="shared" si="174"/>
        <v>2000</v>
      </c>
    </row>
    <row r="1593" spans="2:9" x14ac:dyDescent="0.25">
      <c r="B1593" s="16">
        <v>10340</v>
      </c>
      <c r="C1593" s="17">
        <f t="shared" si="168"/>
        <v>38302</v>
      </c>
      <c r="D1593" s="16" t="str">
        <f t="shared" si="169"/>
        <v>Enaco Distributors</v>
      </c>
      <c r="E1593" s="16" t="str">
        <f t="shared" si="170"/>
        <v>Barcelona</v>
      </c>
      <c r="F1593" s="16" t="str">
        <f t="shared" si="171"/>
        <v>Spain</v>
      </c>
      <c r="G1593" s="16" t="str">
        <f t="shared" si="172"/>
        <v>Vintage Cars</v>
      </c>
      <c r="H1593" s="16" t="str">
        <f t="shared" si="173"/>
        <v>Shipped</v>
      </c>
      <c r="I1593" s="18">
        <f t="shared" si="174"/>
        <v>2024.8</v>
      </c>
    </row>
    <row r="1594" spans="2:9" x14ac:dyDescent="0.25">
      <c r="B1594" s="16">
        <v>10363</v>
      </c>
      <c r="C1594" s="17">
        <f t="shared" si="168"/>
        <v>38353</v>
      </c>
      <c r="D1594" s="16" t="str">
        <f t="shared" si="169"/>
        <v>Suominen Souveniers</v>
      </c>
      <c r="E1594" s="16" t="str">
        <f t="shared" si="170"/>
        <v>Espoo</v>
      </c>
      <c r="F1594" s="16" t="str">
        <f t="shared" si="171"/>
        <v>Finland</v>
      </c>
      <c r="G1594" s="16" t="str">
        <f t="shared" si="172"/>
        <v>Classic Cars</v>
      </c>
      <c r="H1594" s="16" t="str">
        <f t="shared" si="173"/>
        <v>Shipped</v>
      </c>
      <c r="I1594" s="18">
        <f t="shared" si="174"/>
        <v>1629.04</v>
      </c>
    </row>
    <row r="1595" spans="2:9" x14ac:dyDescent="0.25">
      <c r="B1595" s="16">
        <v>10375</v>
      </c>
      <c r="C1595" s="17">
        <f t="shared" si="168"/>
        <v>38385</v>
      </c>
      <c r="D1595" s="16" t="str">
        <f t="shared" si="169"/>
        <v>La Rochelle Gifts</v>
      </c>
      <c r="E1595" s="16" t="str">
        <f t="shared" si="170"/>
        <v>Nantes</v>
      </c>
      <c r="F1595" s="16" t="str">
        <f t="shared" si="171"/>
        <v>France</v>
      </c>
      <c r="G1595" s="16" t="str">
        <f t="shared" si="172"/>
        <v>Motorcycles</v>
      </c>
      <c r="H1595" s="16" t="str">
        <f t="shared" si="173"/>
        <v>Shipped</v>
      </c>
      <c r="I1595" s="18">
        <f t="shared" si="174"/>
        <v>733.1099999999999</v>
      </c>
    </row>
    <row r="1596" spans="2:9" x14ac:dyDescent="0.25">
      <c r="B1596" s="16">
        <v>10389</v>
      </c>
      <c r="C1596" s="17">
        <f t="shared" si="168"/>
        <v>38414</v>
      </c>
      <c r="D1596" s="16" t="str">
        <f t="shared" si="169"/>
        <v>Scandinavian Gift Ideas</v>
      </c>
      <c r="E1596" s="16" t="str">
        <f t="shared" si="170"/>
        <v>Boras</v>
      </c>
      <c r="F1596" s="16" t="str">
        <f t="shared" si="171"/>
        <v>Sweden</v>
      </c>
      <c r="G1596" s="16" t="str">
        <f t="shared" si="172"/>
        <v>Classic Cars</v>
      </c>
      <c r="H1596" s="16" t="str">
        <f t="shared" si="173"/>
        <v>Shipped</v>
      </c>
      <c r="I1596" s="18">
        <f t="shared" si="174"/>
        <v>1809.5</v>
      </c>
    </row>
    <row r="1597" spans="2:9" x14ac:dyDescent="0.25">
      <c r="B1597" s="16">
        <v>10402</v>
      </c>
      <c r="C1597" s="17">
        <f t="shared" si="168"/>
        <v>38446</v>
      </c>
      <c r="D1597" s="16" t="str">
        <f t="shared" si="169"/>
        <v>Auto Canal Petit</v>
      </c>
      <c r="E1597" s="16" t="str">
        <f t="shared" si="170"/>
        <v>Paris</v>
      </c>
      <c r="F1597" s="16" t="str">
        <f t="shared" si="171"/>
        <v>France</v>
      </c>
      <c r="G1597" s="16" t="str">
        <f t="shared" si="172"/>
        <v>Motorcycles</v>
      </c>
      <c r="H1597" s="16" t="str">
        <f t="shared" si="173"/>
        <v>Shipped</v>
      </c>
      <c r="I1597" s="18">
        <f t="shared" si="174"/>
        <v>3064.6</v>
      </c>
    </row>
    <row r="1598" spans="2:9" x14ac:dyDescent="0.25">
      <c r="B1598" s="16">
        <v>10416</v>
      </c>
      <c r="C1598" s="17">
        <f t="shared" si="168"/>
        <v>38477</v>
      </c>
      <c r="D1598" s="16" t="str">
        <f t="shared" si="169"/>
        <v>L'ordine Souveniers</v>
      </c>
      <c r="E1598" s="16" t="str">
        <f t="shared" si="170"/>
        <v>Reggio Emilia</v>
      </c>
      <c r="F1598" s="16" t="str">
        <f t="shared" si="171"/>
        <v>Italy</v>
      </c>
      <c r="G1598" s="16" t="str">
        <f t="shared" si="172"/>
        <v>Planes</v>
      </c>
      <c r="H1598" s="16" t="str">
        <f t="shared" si="173"/>
        <v>Shipped</v>
      </c>
      <c r="I1598" s="18">
        <f t="shared" si="174"/>
        <v>1351.08</v>
      </c>
    </row>
    <row r="1599" spans="2:9" x14ac:dyDescent="0.25">
      <c r="B1599" s="16">
        <v>10105</v>
      </c>
      <c r="C1599" s="17">
        <f t="shared" si="168"/>
        <v>37653</v>
      </c>
      <c r="D1599" s="16" t="str">
        <f t="shared" si="169"/>
        <v>Danish Wholesale Imports</v>
      </c>
      <c r="E1599" s="16" t="str">
        <f t="shared" si="170"/>
        <v>Kobenhavn</v>
      </c>
      <c r="F1599" s="16" t="str">
        <f t="shared" si="171"/>
        <v>Denmark</v>
      </c>
      <c r="G1599" s="16" t="str">
        <f t="shared" si="172"/>
        <v>Ships</v>
      </c>
      <c r="H1599" s="16" t="str">
        <f t="shared" si="173"/>
        <v>Shipped</v>
      </c>
      <c r="I1599" s="18">
        <f t="shared" si="174"/>
        <v>1419.5</v>
      </c>
    </row>
    <row r="1600" spans="2:9" x14ac:dyDescent="0.25">
      <c r="B1600" s="16">
        <v>10117</v>
      </c>
      <c r="C1600" s="17">
        <f t="shared" si="168"/>
        <v>37712</v>
      </c>
      <c r="D1600" s="16" t="str">
        <f t="shared" si="169"/>
        <v>Dragon Souveniers, Ltd.</v>
      </c>
      <c r="E1600" s="16" t="str">
        <f t="shared" si="170"/>
        <v>Singapore</v>
      </c>
      <c r="F1600" s="16" t="str">
        <f t="shared" si="171"/>
        <v>Singapore</v>
      </c>
      <c r="G1600" s="16" t="str">
        <f t="shared" si="172"/>
        <v>Ships</v>
      </c>
      <c r="H1600" s="16" t="str">
        <f t="shared" si="173"/>
        <v>Shipped</v>
      </c>
      <c r="I1600" s="18">
        <f t="shared" si="174"/>
        <v>3753.9</v>
      </c>
    </row>
    <row r="1601" spans="2:9" x14ac:dyDescent="0.25">
      <c r="B1601" s="16">
        <v>10129</v>
      </c>
      <c r="C1601" s="17">
        <f t="shared" si="168"/>
        <v>37773</v>
      </c>
      <c r="D1601" s="16" t="str">
        <f t="shared" si="169"/>
        <v>Stylish Desk Decors, Co.</v>
      </c>
      <c r="E1601" s="16" t="str">
        <f t="shared" si="170"/>
        <v>London</v>
      </c>
      <c r="F1601" s="16" t="str">
        <f t="shared" si="171"/>
        <v>UK</v>
      </c>
      <c r="G1601" s="16" t="str">
        <f t="shared" si="172"/>
        <v>Ships</v>
      </c>
      <c r="H1601" s="16" t="str">
        <f t="shared" si="173"/>
        <v>Shipped</v>
      </c>
      <c r="I1601" s="18">
        <f t="shared" si="174"/>
        <v>1860</v>
      </c>
    </row>
    <row r="1602" spans="2:9" x14ac:dyDescent="0.25">
      <c r="B1602" s="16">
        <v>10142</v>
      </c>
      <c r="C1602" s="17">
        <f t="shared" si="168"/>
        <v>37841</v>
      </c>
      <c r="D1602" s="16" t="str">
        <f t="shared" si="169"/>
        <v>Mini Gifts Distributors Ltd.</v>
      </c>
      <c r="E1602" s="16" t="str">
        <f t="shared" si="170"/>
        <v>San Rafael</v>
      </c>
      <c r="F1602" s="16" t="str">
        <f t="shared" si="171"/>
        <v>USA</v>
      </c>
      <c r="G1602" s="16" t="str">
        <f t="shared" si="172"/>
        <v>Vintage Cars</v>
      </c>
      <c r="H1602" s="16" t="str">
        <f t="shared" si="173"/>
        <v>Shipped</v>
      </c>
      <c r="I1602" s="18">
        <f t="shared" si="174"/>
        <v>1685.28</v>
      </c>
    </row>
    <row r="1603" spans="2:9" x14ac:dyDescent="0.25">
      <c r="B1603" s="16">
        <v>10153</v>
      </c>
      <c r="C1603" s="17">
        <f t="shared" si="168"/>
        <v>37873</v>
      </c>
      <c r="D1603" s="16" t="str">
        <f t="shared" si="169"/>
        <v>Euro Shopping Channel</v>
      </c>
      <c r="E1603" s="16" t="str">
        <f t="shared" si="170"/>
        <v>Madrid</v>
      </c>
      <c r="F1603" s="16" t="str">
        <f t="shared" si="171"/>
        <v>Spain</v>
      </c>
      <c r="G1603" s="16" t="str">
        <f t="shared" si="172"/>
        <v>Trains</v>
      </c>
      <c r="H1603" s="16" t="str">
        <f t="shared" si="173"/>
        <v>Shipped</v>
      </c>
      <c r="I1603" s="18">
        <f t="shared" si="174"/>
        <v>1779.7099999999998</v>
      </c>
    </row>
    <row r="1604" spans="2:9" x14ac:dyDescent="0.25">
      <c r="B1604" s="16">
        <v>10167</v>
      </c>
      <c r="C1604" s="17">
        <f t="shared" si="168"/>
        <v>37904</v>
      </c>
      <c r="D1604" s="16" t="str">
        <f t="shared" si="169"/>
        <v>Scandinavian Gift Ideas</v>
      </c>
      <c r="E1604" s="16" t="str">
        <f t="shared" si="170"/>
        <v>Boras</v>
      </c>
      <c r="F1604" s="16" t="str">
        <f t="shared" si="171"/>
        <v>Sweden</v>
      </c>
      <c r="G1604" s="16" t="str">
        <f t="shared" si="172"/>
        <v>Planes</v>
      </c>
      <c r="H1604" s="16" t="str">
        <f t="shared" si="173"/>
        <v>Cancelled</v>
      </c>
      <c r="I1604" s="18">
        <f t="shared" si="174"/>
        <v>1467.48</v>
      </c>
    </row>
    <row r="1605" spans="2:9" x14ac:dyDescent="0.25">
      <c r="B1605" s="16">
        <v>10177</v>
      </c>
      <c r="C1605" s="17">
        <f t="shared" si="168"/>
        <v>37936</v>
      </c>
      <c r="D1605" s="16" t="str">
        <f t="shared" si="169"/>
        <v>CAF Imports</v>
      </c>
      <c r="E1605" s="16" t="str">
        <f t="shared" si="170"/>
        <v>Madrid</v>
      </c>
      <c r="F1605" s="16" t="str">
        <f t="shared" si="171"/>
        <v>Spain</v>
      </c>
      <c r="G1605" s="16" t="str">
        <f t="shared" si="172"/>
        <v>Ships</v>
      </c>
      <c r="H1605" s="16" t="str">
        <f t="shared" si="173"/>
        <v>Shipped</v>
      </c>
      <c r="I1605" s="18">
        <f t="shared" si="174"/>
        <v>1824</v>
      </c>
    </row>
    <row r="1606" spans="2:9" x14ac:dyDescent="0.25">
      <c r="B1606" s="16">
        <v>10185</v>
      </c>
      <c r="C1606" s="17">
        <f t="shared" si="168"/>
        <v>37936</v>
      </c>
      <c r="D1606" s="16" t="str">
        <f t="shared" si="169"/>
        <v>Mini Creations Ltd.</v>
      </c>
      <c r="E1606" s="16" t="str">
        <f t="shared" si="170"/>
        <v>New Bedford</v>
      </c>
      <c r="F1606" s="16" t="str">
        <f t="shared" si="171"/>
        <v>USA</v>
      </c>
      <c r="G1606" s="16" t="str">
        <f t="shared" si="172"/>
        <v>Trains</v>
      </c>
      <c r="H1606" s="16" t="str">
        <f t="shared" si="173"/>
        <v>Shipped</v>
      </c>
      <c r="I1606" s="18">
        <f t="shared" si="174"/>
        <v>972.4</v>
      </c>
    </row>
    <row r="1607" spans="2:9" x14ac:dyDescent="0.25">
      <c r="B1607" s="16">
        <v>10197</v>
      </c>
      <c r="C1607" s="17">
        <f t="shared" si="168"/>
        <v>37936</v>
      </c>
      <c r="D1607" s="16" t="str">
        <f t="shared" si="169"/>
        <v>Enaco Distributors</v>
      </c>
      <c r="E1607" s="16" t="str">
        <f t="shared" si="170"/>
        <v>Barcelona</v>
      </c>
      <c r="F1607" s="16" t="str">
        <f t="shared" si="171"/>
        <v>Spain</v>
      </c>
      <c r="G1607" s="16" t="str">
        <f t="shared" si="172"/>
        <v>Planes</v>
      </c>
      <c r="H1607" s="16" t="str">
        <f t="shared" si="173"/>
        <v>Shipped</v>
      </c>
      <c r="I1607" s="18">
        <f t="shared" si="174"/>
        <v>1209.5899999999999</v>
      </c>
    </row>
    <row r="1608" spans="2:9" x14ac:dyDescent="0.25">
      <c r="B1608" s="16">
        <v>10208</v>
      </c>
      <c r="C1608" s="17">
        <f t="shared" si="168"/>
        <v>37993</v>
      </c>
      <c r="D1608" s="16" t="str">
        <f t="shared" si="169"/>
        <v>Saveley &amp; Henriot, Co.</v>
      </c>
      <c r="E1608" s="16" t="str">
        <f t="shared" si="170"/>
        <v>Lyon</v>
      </c>
      <c r="F1608" s="16" t="str">
        <f t="shared" si="171"/>
        <v>France</v>
      </c>
      <c r="G1608" s="16" t="str">
        <f t="shared" si="172"/>
        <v>Vintage Cars</v>
      </c>
      <c r="H1608" s="16" t="str">
        <f t="shared" si="173"/>
        <v>Shipped</v>
      </c>
      <c r="I1608" s="18">
        <f t="shared" si="174"/>
        <v>1788</v>
      </c>
    </row>
    <row r="1609" spans="2:9" x14ac:dyDescent="0.25">
      <c r="B1609" s="16">
        <v>10221</v>
      </c>
      <c r="C1609" s="17">
        <f t="shared" ref="C1609:C1672" si="175">VLOOKUP(B1609,SaleData,6,0)</f>
        <v>38019</v>
      </c>
      <c r="D1609" s="16" t="str">
        <f t="shared" ref="D1609:D1672" si="176">VLOOKUP(B1609,SaleData,14,0)</f>
        <v>Petit Auto</v>
      </c>
      <c r="E1609" s="16" t="str">
        <f t="shared" ref="E1609:E1672" si="177">VLOOKUP(B1609,SaleData,17,0)</f>
        <v>Bruxelles</v>
      </c>
      <c r="F1609" s="16" t="str">
        <f t="shared" ref="F1609:F1672" si="178">VLOOKUP(B1609,SaleData,19,0)</f>
        <v>Belgium</v>
      </c>
      <c r="G1609" s="16" t="str">
        <f t="shared" ref="G1609:G1672" si="179">VLOOKUP(B1609,SaleData,11,0)</f>
        <v>Trains</v>
      </c>
      <c r="H1609" s="16" t="str">
        <f t="shared" ref="H1609:H1672" si="180">VLOOKUP(B1609,SaleData,7,0)</f>
        <v>Shipped</v>
      </c>
      <c r="I1609" s="18">
        <f t="shared" ref="I1609:I1672" si="181">VLOOKUP(B1609,SaleData,5,0)</f>
        <v>1855.41</v>
      </c>
    </row>
    <row r="1610" spans="2:9" x14ac:dyDescent="0.25">
      <c r="B1610" s="16">
        <v>10232</v>
      </c>
      <c r="C1610" s="17">
        <f t="shared" si="175"/>
        <v>38049</v>
      </c>
      <c r="D1610" s="16" t="str">
        <f t="shared" si="176"/>
        <v>giftsbymail.co.uk</v>
      </c>
      <c r="E1610" s="16" t="str">
        <f t="shared" si="177"/>
        <v>Cowes</v>
      </c>
      <c r="F1610" s="16" t="str">
        <f t="shared" si="178"/>
        <v>UK</v>
      </c>
      <c r="G1610" s="16" t="str">
        <f t="shared" si="179"/>
        <v>Ships</v>
      </c>
      <c r="H1610" s="16" t="str">
        <f t="shared" si="180"/>
        <v>Shipped</v>
      </c>
      <c r="I1610" s="18">
        <f t="shared" si="181"/>
        <v>1192.56</v>
      </c>
    </row>
    <row r="1611" spans="2:9" x14ac:dyDescent="0.25">
      <c r="B1611" s="16">
        <v>10248</v>
      </c>
      <c r="C1611" s="17">
        <f t="shared" si="175"/>
        <v>38112</v>
      </c>
      <c r="D1611" s="16" t="str">
        <f t="shared" si="176"/>
        <v>Land of Toys Inc.</v>
      </c>
      <c r="E1611" s="16" t="str">
        <f t="shared" si="177"/>
        <v>NYC</v>
      </c>
      <c r="F1611" s="16" t="str">
        <f t="shared" si="178"/>
        <v>USA</v>
      </c>
      <c r="G1611" s="16" t="str">
        <f t="shared" si="179"/>
        <v>Ships</v>
      </c>
      <c r="H1611" s="16" t="str">
        <f t="shared" si="180"/>
        <v>Cancelled</v>
      </c>
      <c r="I1611" s="18">
        <f t="shared" si="181"/>
        <v>1506.9599999999998</v>
      </c>
    </row>
    <row r="1612" spans="2:9" x14ac:dyDescent="0.25">
      <c r="B1612" s="16">
        <v>10261</v>
      </c>
      <c r="C1612" s="17">
        <f t="shared" si="175"/>
        <v>38144</v>
      </c>
      <c r="D1612" s="16" t="str">
        <f t="shared" si="176"/>
        <v>Quebec Home Shopping Network</v>
      </c>
      <c r="E1612" s="16" t="str">
        <f t="shared" si="177"/>
        <v>Montreal</v>
      </c>
      <c r="F1612" s="16" t="str">
        <f t="shared" si="178"/>
        <v>Canada</v>
      </c>
      <c r="G1612" s="16" t="str">
        <f t="shared" si="179"/>
        <v>Ships</v>
      </c>
      <c r="H1612" s="16" t="str">
        <f t="shared" si="180"/>
        <v>Shipped</v>
      </c>
      <c r="I1612" s="18">
        <f t="shared" si="181"/>
        <v>1472.6200000000001</v>
      </c>
    </row>
    <row r="1613" spans="2:9" x14ac:dyDescent="0.25">
      <c r="B1613" s="16">
        <v>10273</v>
      </c>
      <c r="C1613" s="17">
        <f t="shared" si="175"/>
        <v>38175</v>
      </c>
      <c r="D1613" s="16" t="str">
        <f t="shared" si="176"/>
        <v>Petit Auto</v>
      </c>
      <c r="E1613" s="16" t="str">
        <f t="shared" si="177"/>
        <v>Bruxelles</v>
      </c>
      <c r="F1613" s="16" t="str">
        <f t="shared" si="178"/>
        <v>Belgium</v>
      </c>
      <c r="G1613" s="16" t="str">
        <f t="shared" si="179"/>
        <v>Ships</v>
      </c>
      <c r="H1613" s="16" t="str">
        <f t="shared" si="180"/>
        <v>Shipped</v>
      </c>
      <c r="I1613" s="18">
        <f t="shared" si="181"/>
        <v>1372.14</v>
      </c>
    </row>
    <row r="1614" spans="2:9" x14ac:dyDescent="0.25">
      <c r="B1614" s="16">
        <v>10283</v>
      </c>
      <c r="C1614" s="17">
        <f t="shared" si="175"/>
        <v>38207</v>
      </c>
      <c r="D1614" s="16" t="str">
        <f t="shared" si="176"/>
        <v>Royal Canadian Collectables, Ltd.</v>
      </c>
      <c r="E1614" s="16" t="str">
        <f t="shared" si="177"/>
        <v>Tsawassen</v>
      </c>
      <c r="F1614" s="16" t="str">
        <f t="shared" si="178"/>
        <v>Canada</v>
      </c>
      <c r="G1614" s="16" t="str">
        <f t="shared" si="179"/>
        <v>Ships</v>
      </c>
      <c r="H1614" s="16" t="str">
        <f t="shared" si="180"/>
        <v>Shipped</v>
      </c>
      <c r="I1614" s="18">
        <f t="shared" si="181"/>
        <v>1693.56</v>
      </c>
    </row>
    <row r="1615" spans="2:9" x14ac:dyDescent="0.25">
      <c r="B1615" s="16">
        <v>10293</v>
      </c>
      <c r="C1615" s="17">
        <f t="shared" si="175"/>
        <v>38239</v>
      </c>
      <c r="D1615" s="16" t="str">
        <f t="shared" si="176"/>
        <v>Amica Models &amp; Co.</v>
      </c>
      <c r="E1615" s="16" t="str">
        <f t="shared" si="177"/>
        <v>Torino</v>
      </c>
      <c r="F1615" s="16" t="str">
        <f t="shared" si="178"/>
        <v>Italy</v>
      </c>
      <c r="G1615" s="16" t="str">
        <f t="shared" si="179"/>
        <v>Ships</v>
      </c>
      <c r="H1615" s="16" t="str">
        <f t="shared" si="180"/>
        <v>Shipped</v>
      </c>
      <c r="I1615" s="18">
        <f t="shared" si="181"/>
        <v>1921.92</v>
      </c>
    </row>
    <row r="1616" spans="2:9" x14ac:dyDescent="0.25">
      <c r="B1616" s="16">
        <v>10306</v>
      </c>
      <c r="C1616" s="17">
        <f t="shared" si="175"/>
        <v>38270</v>
      </c>
      <c r="D1616" s="16" t="str">
        <f t="shared" si="176"/>
        <v>AV Stores, Co.</v>
      </c>
      <c r="E1616" s="16" t="str">
        <f t="shared" si="177"/>
        <v>Manchester</v>
      </c>
      <c r="F1616" s="16" t="str">
        <f t="shared" si="178"/>
        <v>UK</v>
      </c>
      <c r="G1616" s="16" t="str">
        <f t="shared" si="179"/>
        <v>Classic Cars</v>
      </c>
      <c r="H1616" s="16" t="str">
        <f t="shared" si="180"/>
        <v>Shipped</v>
      </c>
      <c r="I1616" s="18">
        <f t="shared" si="181"/>
        <v>2000</v>
      </c>
    </row>
    <row r="1617" spans="2:9" x14ac:dyDescent="0.25">
      <c r="B1617" s="16">
        <v>10315</v>
      </c>
      <c r="C1617" s="17">
        <f t="shared" si="175"/>
        <v>38270</v>
      </c>
      <c r="D1617" s="16" t="str">
        <f t="shared" si="176"/>
        <v>La Rochelle Gifts</v>
      </c>
      <c r="E1617" s="16" t="str">
        <f t="shared" si="177"/>
        <v>Nantes</v>
      </c>
      <c r="F1617" s="16" t="str">
        <f t="shared" si="178"/>
        <v>France</v>
      </c>
      <c r="G1617" s="16" t="str">
        <f t="shared" si="179"/>
        <v>Vintage Cars</v>
      </c>
      <c r="H1617" s="16" t="str">
        <f t="shared" si="180"/>
        <v>Shipped</v>
      </c>
      <c r="I1617" s="18">
        <f t="shared" si="181"/>
        <v>2081.7599999999998</v>
      </c>
    </row>
    <row r="1618" spans="2:9" x14ac:dyDescent="0.25">
      <c r="B1618" s="16">
        <v>10326</v>
      </c>
      <c r="C1618" s="17">
        <f t="shared" si="175"/>
        <v>38302</v>
      </c>
      <c r="D1618" s="16" t="str">
        <f t="shared" si="176"/>
        <v>Volvo Model Replicas, Co</v>
      </c>
      <c r="E1618" s="16" t="str">
        <f t="shared" si="177"/>
        <v>Lule</v>
      </c>
      <c r="F1618" s="16" t="str">
        <f t="shared" si="178"/>
        <v>Sweden</v>
      </c>
      <c r="G1618" s="16" t="str">
        <f t="shared" si="179"/>
        <v>Vintage Cars</v>
      </c>
      <c r="H1618" s="16" t="str">
        <f t="shared" si="180"/>
        <v>Shipped</v>
      </c>
      <c r="I1618" s="18">
        <f t="shared" si="181"/>
        <v>1845</v>
      </c>
    </row>
    <row r="1619" spans="2:9" x14ac:dyDescent="0.25">
      <c r="B1619" s="16">
        <v>10337</v>
      </c>
      <c r="C1619" s="17">
        <f t="shared" si="175"/>
        <v>38302</v>
      </c>
      <c r="D1619" s="16" t="str">
        <f t="shared" si="176"/>
        <v>Classic Legends Inc.</v>
      </c>
      <c r="E1619" s="16" t="str">
        <f t="shared" si="177"/>
        <v>NYC</v>
      </c>
      <c r="F1619" s="16" t="str">
        <f t="shared" si="178"/>
        <v>USA</v>
      </c>
      <c r="G1619" s="16" t="str">
        <f t="shared" si="179"/>
        <v>Classic Cars</v>
      </c>
      <c r="H1619" s="16" t="str">
        <f t="shared" si="180"/>
        <v>Shipped</v>
      </c>
      <c r="I1619" s="18">
        <f t="shared" si="181"/>
        <v>1201.25</v>
      </c>
    </row>
    <row r="1620" spans="2:9" x14ac:dyDescent="0.25">
      <c r="B1620" s="16">
        <v>10350</v>
      </c>
      <c r="C1620" s="17">
        <f t="shared" si="175"/>
        <v>38333</v>
      </c>
      <c r="D1620" s="16" t="str">
        <f t="shared" si="176"/>
        <v>Euro Shopping Channel</v>
      </c>
      <c r="E1620" s="16" t="str">
        <f t="shared" si="177"/>
        <v>Madrid</v>
      </c>
      <c r="F1620" s="16" t="str">
        <f t="shared" si="178"/>
        <v>Spain</v>
      </c>
      <c r="G1620" s="16" t="str">
        <f t="shared" si="179"/>
        <v>Vintage Cars</v>
      </c>
      <c r="H1620" s="16" t="str">
        <f t="shared" si="180"/>
        <v>Shipped</v>
      </c>
      <c r="I1620" s="18">
        <f t="shared" si="181"/>
        <v>1508.5</v>
      </c>
    </row>
    <row r="1621" spans="2:9" x14ac:dyDescent="0.25">
      <c r="B1621" s="16">
        <v>10372</v>
      </c>
      <c r="C1621" s="17">
        <f t="shared" si="175"/>
        <v>38353</v>
      </c>
      <c r="D1621" s="16" t="str">
        <f t="shared" si="176"/>
        <v>Tokyo Collectables, Ltd</v>
      </c>
      <c r="E1621" s="16" t="str">
        <f t="shared" si="177"/>
        <v>Minato-ku</v>
      </c>
      <c r="F1621" s="16" t="str">
        <f t="shared" si="178"/>
        <v>Japan</v>
      </c>
      <c r="G1621" s="16" t="str">
        <f t="shared" si="179"/>
        <v>Trains</v>
      </c>
      <c r="H1621" s="16" t="str">
        <f t="shared" si="180"/>
        <v>Shipped</v>
      </c>
      <c r="I1621" s="18">
        <f t="shared" si="181"/>
        <v>1405.92</v>
      </c>
    </row>
    <row r="1622" spans="2:9" x14ac:dyDescent="0.25">
      <c r="B1622" s="16">
        <v>10384</v>
      </c>
      <c r="C1622" s="17">
        <f t="shared" si="175"/>
        <v>38385</v>
      </c>
      <c r="D1622" s="16" t="str">
        <f t="shared" si="176"/>
        <v>Corporate Gift Ideas Co.</v>
      </c>
      <c r="E1622" s="16" t="str">
        <f t="shared" si="177"/>
        <v>San Francisco</v>
      </c>
      <c r="F1622" s="16" t="str">
        <f t="shared" si="178"/>
        <v>USA</v>
      </c>
      <c r="G1622" s="16" t="str">
        <f t="shared" si="179"/>
        <v>Ships</v>
      </c>
      <c r="H1622" s="16" t="str">
        <f t="shared" si="180"/>
        <v>Shipped</v>
      </c>
      <c r="I1622" s="18">
        <f t="shared" si="181"/>
        <v>2255.1200000000003</v>
      </c>
    </row>
    <row r="1623" spans="2:9" x14ac:dyDescent="0.25">
      <c r="B1623" s="16">
        <v>10396</v>
      </c>
      <c r="C1623" s="17">
        <f t="shared" si="175"/>
        <v>38414</v>
      </c>
      <c r="D1623" s="16" t="str">
        <f t="shared" si="176"/>
        <v>Mini Gifts Distributors Ltd.</v>
      </c>
      <c r="E1623" s="16" t="str">
        <f t="shared" si="177"/>
        <v>San Rafael</v>
      </c>
      <c r="F1623" s="16" t="str">
        <f t="shared" si="178"/>
        <v>USA</v>
      </c>
      <c r="G1623" s="16" t="str">
        <f t="shared" si="179"/>
        <v>Trains</v>
      </c>
      <c r="H1623" s="16" t="str">
        <f t="shared" si="180"/>
        <v>Shipped</v>
      </c>
      <c r="I1623" s="18">
        <f t="shared" si="181"/>
        <v>2154</v>
      </c>
    </row>
    <row r="1624" spans="2:9" x14ac:dyDescent="0.25">
      <c r="B1624" s="16">
        <v>10414</v>
      </c>
      <c r="C1624" s="17">
        <f t="shared" si="175"/>
        <v>38477</v>
      </c>
      <c r="D1624" s="16" t="str">
        <f t="shared" si="176"/>
        <v>Gifts4AllAges.com</v>
      </c>
      <c r="E1624" s="16" t="str">
        <f t="shared" si="177"/>
        <v>Boston</v>
      </c>
      <c r="F1624" s="16" t="str">
        <f t="shared" si="178"/>
        <v>USA</v>
      </c>
      <c r="G1624" s="16" t="str">
        <f t="shared" si="179"/>
        <v>Vintage Cars</v>
      </c>
      <c r="H1624" s="16" t="str">
        <f t="shared" si="180"/>
        <v>On Hold</v>
      </c>
      <c r="I1624" s="18">
        <f t="shared" si="181"/>
        <v>1207.68</v>
      </c>
    </row>
    <row r="1625" spans="2:9" x14ac:dyDescent="0.25">
      <c r="B1625" s="16">
        <v>10101</v>
      </c>
      <c r="C1625" s="17">
        <f t="shared" si="175"/>
        <v>37622</v>
      </c>
      <c r="D1625" s="16" t="str">
        <f t="shared" si="176"/>
        <v>Blauer See Auto, Co.</v>
      </c>
      <c r="E1625" s="16" t="str">
        <f t="shared" si="177"/>
        <v>Frankfurt</v>
      </c>
      <c r="F1625" s="16" t="str">
        <f t="shared" si="178"/>
        <v>Germany</v>
      </c>
      <c r="G1625" s="16" t="str">
        <f t="shared" si="179"/>
        <v>Vintage Cars</v>
      </c>
      <c r="H1625" s="16" t="str">
        <f t="shared" si="180"/>
        <v>Shipped</v>
      </c>
      <c r="I1625" s="18">
        <f t="shared" si="181"/>
        <v>1404</v>
      </c>
    </row>
    <row r="1626" spans="2:9" x14ac:dyDescent="0.25">
      <c r="B1626" s="16">
        <v>10110</v>
      </c>
      <c r="C1626" s="17">
        <f t="shared" si="175"/>
        <v>37681</v>
      </c>
      <c r="D1626" s="16" t="str">
        <f t="shared" si="176"/>
        <v>AV Stores, Co.</v>
      </c>
      <c r="E1626" s="16" t="str">
        <f t="shared" si="177"/>
        <v>Manchester</v>
      </c>
      <c r="F1626" s="16" t="str">
        <f t="shared" si="178"/>
        <v>UK</v>
      </c>
      <c r="G1626" s="16" t="str">
        <f t="shared" si="179"/>
        <v>Vintage Cars</v>
      </c>
      <c r="H1626" s="16" t="str">
        <f t="shared" si="180"/>
        <v>Shipped</v>
      </c>
      <c r="I1626" s="18">
        <f t="shared" si="181"/>
        <v>710.19999999999993</v>
      </c>
    </row>
    <row r="1627" spans="2:9" x14ac:dyDescent="0.25">
      <c r="B1627" s="16">
        <v>10124</v>
      </c>
      <c r="C1627" s="17">
        <f t="shared" si="175"/>
        <v>37742</v>
      </c>
      <c r="D1627" s="16" t="str">
        <f t="shared" si="176"/>
        <v>Signal Gift Stores</v>
      </c>
      <c r="E1627" s="16" t="str">
        <f t="shared" si="177"/>
        <v>Las Vegas</v>
      </c>
      <c r="F1627" s="16" t="str">
        <f t="shared" si="178"/>
        <v>USA</v>
      </c>
      <c r="G1627" s="16" t="str">
        <f t="shared" si="179"/>
        <v>Vintage Cars</v>
      </c>
      <c r="H1627" s="16" t="str">
        <f t="shared" si="180"/>
        <v>Shipped</v>
      </c>
      <c r="I1627" s="18">
        <f t="shared" si="181"/>
        <v>995.5</v>
      </c>
    </row>
    <row r="1628" spans="2:9" x14ac:dyDescent="0.25">
      <c r="B1628" s="16">
        <v>10149</v>
      </c>
      <c r="C1628" s="17">
        <f t="shared" si="175"/>
        <v>37873</v>
      </c>
      <c r="D1628" s="16" t="str">
        <f t="shared" si="176"/>
        <v>Signal Collectibles Ltd.</v>
      </c>
      <c r="E1628" s="16" t="str">
        <f t="shared" si="177"/>
        <v>Brisbane</v>
      </c>
      <c r="F1628" s="16" t="str">
        <f t="shared" si="178"/>
        <v>USA</v>
      </c>
      <c r="G1628" s="16" t="str">
        <f t="shared" si="179"/>
        <v>Vintage Cars</v>
      </c>
      <c r="H1628" s="16" t="str">
        <f t="shared" si="180"/>
        <v>Shipped</v>
      </c>
      <c r="I1628" s="18">
        <f t="shared" si="181"/>
        <v>1013.4799999999999</v>
      </c>
    </row>
    <row r="1629" spans="2:9" x14ac:dyDescent="0.25">
      <c r="B1629" s="16">
        <v>10162</v>
      </c>
      <c r="C1629" s="17">
        <f t="shared" si="175"/>
        <v>37904</v>
      </c>
      <c r="D1629" s="16" t="str">
        <f t="shared" si="176"/>
        <v>Corporate Gift Ideas Co.</v>
      </c>
      <c r="E1629" s="16" t="str">
        <f t="shared" si="177"/>
        <v>San Francisco</v>
      </c>
      <c r="F1629" s="16" t="str">
        <f t="shared" si="178"/>
        <v>USA</v>
      </c>
      <c r="G1629" s="16" t="str">
        <f t="shared" si="179"/>
        <v>Vintage Cars</v>
      </c>
      <c r="H1629" s="16" t="str">
        <f t="shared" si="180"/>
        <v>Shipped</v>
      </c>
      <c r="I1629" s="18">
        <f t="shared" si="181"/>
        <v>1007.14</v>
      </c>
    </row>
    <row r="1630" spans="2:9" x14ac:dyDescent="0.25">
      <c r="B1630" s="16">
        <v>10173</v>
      </c>
      <c r="C1630" s="17">
        <f t="shared" si="175"/>
        <v>37936</v>
      </c>
      <c r="D1630" s="16" t="str">
        <f t="shared" si="176"/>
        <v>Rovelli Gifts</v>
      </c>
      <c r="E1630" s="16" t="str">
        <f t="shared" si="177"/>
        <v>Bergamo</v>
      </c>
      <c r="F1630" s="16" t="str">
        <f t="shared" si="178"/>
        <v>Italy</v>
      </c>
      <c r="G1630" s="16" t="str">
        <f t="shared" si="179"/>
        <v>Vintage Cars</v>
      </c>
      <c r="H1630" s="16" t="str">
        <f t="shared" si="180"/>
        <v>Shipped</v>
      </c>
      <c r="I1630" s="18">
        <f t="shared" si="181"/>
        <v>977.43000000000006</v>
      </c>
    </row>
    <row r="1631" spans="2:9" x14ac:dyDescent="0.25">
      <c r="B1631" s="16">
        <v>10182</v>
      </c>
      <c r="C1631" s="17">
        <f t="shared" si="175"/>
        <v>37936</v>
      </c>
      <c r="D1631" s="16" t="str">
        <f t="shared" si="176"/>
        <v>Mini Gifts Distributors Ltd.</v>
      </c>
      <c r="E1631" s="16" t="str">
        <f t="shared" si="177"/>
        <v>San Rafael</v>
      </c>
      <c r="F1631" s="16" t="str">
        <f t="shared" si="178"/>
        <v>USA</v>
      </c>
      <c r="G1631" s="16" t="str">
        <f t="shared" si="179"/>
        <v>Vintage Cars</v>
      </c>
      <c r="H1631" s="16" t="str">
        <f t="shared" si="180"/>
        <v>Shipped</v>
      </c>
      <c r="I1631" s="18">
        <f t="shared" si="181"/>
        <v>971.9799999999999</v>
      </c>
    </row>
    <row r="1632" spans="2:9" x14ac:dyDescent="0.25">
      <c r="B1632" s="16">
        <v>10193</v>
      </c>
      <c r="C1632" s="17">
        <f t="shared" si="175"/>
        <v>37936</v>
      </c>
      <c r="D1632" s="16" t="str">
        <f t="shared" si="176"/>
        <v>Australian Collectables, Ltd</v>
      </c>
      <c r="E1632" s="16" t="str">
        <f t="shared" si="177"/>
        <v>Glen Waverly</v>
      </c>
      <c r="F1632" s="16" t="str">
        <f t="shared" si="178"/>
        <v>Australia</v>
      </c>
      <c r="G1632" s="16" t="str">
        <f t="shared" si="179"/>
        <v>Vintage Cars</v>
      </c>
      <c r="H1632" s="16" t="str">
        <f t="shared" si="180"/>
        <v>Shipped</v>
      </c>
      <c r="I1632" s="18">
        <f t="shared" si="181"/>
        <v>759.46</v>
      </c>
    </row>
    <row r="1633" spans="2:9" x14ac:dyDescent="0.25">
      <c r="B1633" s="16">
        <v>10205</v>
      </c>
      <c r="C1633" s="17">
        <f t="shared" si="175"/>
        <v>37957</v>
      </c>
      <c r="D1633" s="16" t="str">
        <f t="shared" si="176"/>
        <v>Euro Shopping Channel</v>
      </c>
      <c r="E1633" s="16" t="str">
        <f t="shared" si="177"/>
        <v>Madrid</v>
      </c>
      <c r="F1633" s="16" t="str">
        <f t="shared" si="178"/>
        <v>Spain</v>
      </c>
      <c r="G1633" s="16" t="str">
        <f t="shared" si="179"/>
        <v>Vintage Cars</v>
      </c>
      <c r="H1633" s="16" t="str">
        <f t="shared" si="180"/>
        <v>Shipped</v>
      </c>
      <c r="I1633" s="18">
        <f t="shared" si="181"/>
        <v>913.92</v>
      </c>
    </row>
    <row r="1634" spans="2:9" x14ac:dyDescent="0.25">
      <c r="B1634" s="16">
        <v>10214</v>
      </c>
      <c r="C1634" s="17">
        <f t="shared" si="175"/>
        <v>37993</v>
      </c>
      <c r="D1634" s="16" t="str">
        <f t="shared" si="176"/>
        <v>Corrida Auto Replicas, Ltd</v>
      </c>
      <c r="E1634" s="16" t="str">
        <f t="shared" si="177"/>
        <v>Madrid</v>
      </c>
      <c r="F1634" s="16" t="str">
        <f t="shared" si="178"/>
        <v>Spain</v>
      </c>
      <c r="G1634" s="16" t="str">
        <f t="shared" si="179"/>
        <v>Vintage Cars</v>
      </c>
      <c r="H1634" s="16" t="str">
        <f t="shared" si="180"/>
        <v>Shipped</v>
      </c>
      <c r="I1634" s="18">
        <f t="shared" si="181"/>
        <v>683.8</v>
      </c>
    </row>
    <row r="1635" spans="2:9" x14ac:dyDescent="0.25">
      <c r="B1635" s="16">
        <v>10227</v>
      </c>
      <c r="C1635" s="17">
        <f t="shared" si="175"/>
        <v>38049</v>
      </c>
      <c r="D1635" s="16" t="str">
        <f t="shared" si="176"/>
        <v>Saveley &amp; Henriot, Co.</v>
      </c>
      <c r="E1635" s="16" t="str">
        <f t="shared" si="177"/>
        <v>Lyon</v>
      </c>
      <c r="F1635" s="16" t="str">
        <f t="shared" si="178"/>
        <v>France</v>
      </c>
      <c r="G1635" s="16" t="str">
        <f t="shared" si="179"/>
        <v>Vintage Cars</v>
      </c>
      <c r="H1635" s="16" t="str">
        <f t="shared" si="180"/>
        <v>Shipped</v>
      </c>
      <c r="I1635" s="18">
        <f t="shared" si="181"/>
        <v>1161.1200000000001</v>
      </c>
    </row>
    <row r="1636" spans="2:9" x14ac:dyDescent="0.25">
      <c r="B1636" s="16">
        <v>10244</v>
      </c>
      <c r="C1636" s="17">
        <f t="shared" si="175"/>
        <v>38081</v>
      </c>
      <c r="D1636" s="16" t="str">
        <f t="shared" si="176"/>
        <v>Euro Shopping Channel</v>
      </c>
      <c r="E1636" s="16" t="str">
        <f t="shared" si="177"/>
        <v>Madrid</v>
      </c>
      <c r="F1636" s="16" t="str">
        <f t="shared" si="178"/>
        <v>Spain</v>
      </c>
      <c r="G1636" s="16" t="str">
        <f t="shared" si="179"/>
        <v>Vintage Cars</v>
      </c>
      <c r="H1636" s="16" t="str">
        <f t="shared" si="180"/>
        <v>Shipped</v>
      </c>
      <c r="I1636" s="18">
        <f t="shared" si="181"/>
        <v>1164.4000000000001</v>
      </c>
    </row>
    <row r="1637" spans="2:9" x14ac:dyDescent="0.25">
      <c r="B1637" s="16">
        <v>10255</v>
      </c>
      <c r="C1637" s="17">
        <f t="shared" si="175"/>
        <v>38144</v>
      </c>
      <c r="D1637" s="16" t="str">
        <f t="shared" si="176"/>
        <v>Mini Caravy</v>
      </c>
      <c r="E1637" s="16" t="str">
        <f t="shared" si="177"/>
        <v>Strasbourg</v>
      </c>
      <c r="F1637" s="16" t="str">
        <f t="shared" si="178"/>
        <v>France</v>
      </c>
      <c r="G1637" s="16" t="str">
        <f t="shared" si="179"/>
        <v>Vintage Cars</v>
      </c>
      <c r="H1637" s="16" t="str">
        <f t="shared" si="180"/>
        <v>Shipped</v>
      </c>
      <c r="I1637" s="18">
        <f t="shared" si="181"/>
        <v>1690.9</v>
      </c>
    </row>
    <row r="1638" spans="2:9" x14ac:dyDescent="0.25">
      <c r="B1638" s="16">
        <v>10280</v>
      </c>
      <c r="C1638" s="17">
        <f t="shared" si="175"/>
        <v>38207</v>
      </c>
      <c r="D1638" s="16" t="str">
        <f t="shared" si="176"/>
        <v>Amica Models &amp; Co.</v>
      </c>
      <c r="E1638" s="16" t="str">
        <f t="shared" si="177"/>
        <v>Torino</v>
      </c>
      <c r="F1638" s="16" t="str">
        <f t="shared" si="178"/>
        <v>Italy</v>
      </c>
      <c r="G1638" s="16" t="str">
        <f t="shared" si="179"/>
        <v>Vintage Cars</v>
      </c>
      <c r="H1638" s="16" t="str">
        <f t="shared" si="180"/>
        <v>Shipped</v>
      </c>
      <c r="I1638" s="18">
        <f t="shared" si="181"/>
        <v>577.6</v>
      </c>
    </row>
    <row r="1639" spans="2:9" x14ac:dyDescent="0.25">
      <c r="B1639" s="16">
        <v>10289</v>
      </c>
      <c r="C1639" s="17">
        <f t="shared" si="175"/>
        <v>38239</v>
      </c>
      <c r="D1639" s="16" t="str">
        <f t="shared" si="176"/>
        <v>Herkku Gifts</v>
      </c>
      <c r="E1639" s="16" t="str">
        <f t="shared" si="177"/>
        <v>Bergen</v>
      </c>
      <c r="F1639" s="16" t="str">
        <f t="shared" si="178"/>
        <v>Norway</v>
      </c>
      <c r="G1639" s="16" t="str">
        <f t="shared" si="179"/>
        <v>Vintage Cars</v>
      </c>
      <c r="H1639" s="16" t="str">
        <f t="shared" si="180"/>
        <v>Shipped</v>
      </c>
      <c r="I1639" s="18">
        <f t="shared" si="181"/>
        <v>1345.68</v>
      </c>
    </row>
    <row r="1640" spans="2:9" x14ac:dyDescent="0.25">
      <c r="B1640" s="16">
        <v>10304</v>
      </c>
      <c r="C1640" s="17">
        <f t="shared" si="175"/>
        <v>38270</v>
      </c>
      <c r="D1640" s="16" t="str">
        <f t="shared" si="176"/>
        <v>Auto Assoc. &amp; Cie.</v>
      </c>
      <c r="E1640" s="16" t="str">
        <f t="shared" si="177"/>
        <v>Versailles</v>
      </c>
      <c r="F1640" s="16" t="str">
        <f t="shared" si="178"/>
        <v>France</v>
      </c>
      <c r="G1640" s="16" t="str">
        <f t="shared" si="179"/>
        <v>Vintage Cars</v>
      </c>
      <c r="H1640" s="16" t="str">
        <f t="shared" si="180"/>
        <v>Shipped</v>
      </c>
      <c r="I1640" s="18">
        <f t="shared" si="181"/>
        <v>694.6</v>
      </c>
    </row>
    <row r="1641" spans="2:9" x14ac:dyDescent="0.25">
      <c r="B1641" s="16">
        <v>10312</v>
      </c>
      <c r="C1641" s="17">
        <f t="shared" si="175"/>
        <v>38270</v>
      </c>
      <c r="D1641" s="16" t="str">
        <f t="shared" si="176"/>
        <v>Mini Gifts Distributors Ltd.</v>
      </c>
      <c r="E1641" s="16" t="str">
        <f t="shared" si="177"/>
        <v>San Rafael</v>
      </c>
      <c r="F1641" s="16" t="str">
        <f t="shared" si="178"/>
        <v>USA</v>
      </c>
      <c r="G1641" s="16" t="str">
        <f t="shared" si="179"/>
        <v>Vintage Cars</v>
      </c>
      <c r="H1641" s="16" t="str">
        <f t="shared" si="180"/>
        <v>Shipped</v>
      </c>
      <c r="I1641" s="18">
        <f t="shared" si="181"/>
        <v>865.49</v>
      </c>
    </row>
    <row r="1642" spans="2:9" x14ac:dyDescent="0.25">
      <c r="B1642" s="16">
        <v>10322</v>
      </c>
      <c r="C1642" s="17">
        <f t="shared" si="175"/>
        <v>38302</v>
      </c>
      <c r="D1642" s="16" t="str">
        <f t="shared" si="176"/>
        <v>Online Diecast Creations Co.</v>
      </c>
      <c r="E1642" s="16" t="str">
        <f t="shared" si="177"/>
        <v>Nashua</v>
      </c>
      <c r="F1642" s="16" t="str">
        <f t="shared" si="178"/>
        <v>USA</v>
      </c>
      <c r="G1642" s="16" t="str">
        <f t="shared" si="179"/>
        <v>Vintage Cars</v>
      </c>
      <c r="H1642" s="16" t="str">
        <f t="shared" si="180"/>
        <v>Shipped</v>
      </c>
      <c r="I1642" s="18">
        <f t="shared" si="181"/>
        <v>1224.67</v>
      </c>
    </row>
    <row r="1643" spans="2:9" x14ac:dyDescent="0.25">
      <c r="B1643" s="16">
        <v>10332</v>
      </c>
      <c r="C1643" s="17">
        <f t="shared" si="175"/>
        <v>38302</v>
      </c>
      <c r="D1643" s="16" t="str">
        <f t="shared" si="176"/>
        <v>AV Stores, Co.</v>
      </c>
      <c r="E1643" s="16" t="str">
        <f t="shared" si="177"/>
        <v>Manchester</v>
      </c>
      <c r="F1643" s="16" t="str">
        <f t="shared" si="178"/>
        <v>UK</v>
      </c>
      <c r="G1643" s="16" t="str">
        <f t="shared" si="179"/>
        <v>Classic Cars</v>
      </c>
      <c r="H1643" s="16" t="str">
        <f t="shared" si="180"/>
        <v>Shipped</v>
      </c>
      <c r="I1643" s="18">
        <f t="shared" si="181"/>
        <v>1152.58</v>
      </c>
    </row>
    <row r="1644" spans="2:9" x14ac:dyDescent="0.25">
      <c r="B1644" s="16">
        <v>10345</v>
      </c>
      <c r="C1644" s="17">
        <f t="shared" si="175"/>
        <v>38302</v>
      </c>
      <c r="D1644" s="16" t="str">
        <f t="shared" si="176"/>
        <v>Atelier graphique</v>
      </c>
      <c r="E1644" s="16" t="str">
        <f t="shared" si="177"/>
        <v>Nantes</v>
      </c>
      <c r="F1644" s="16" t="str">
        <f t="shared" si="178"/>
        <v>France</v>
      </c>
      <c r="G1644" s="16" t="str">
        <f t="shared" si="179"/>
        <v>Vintage Cars</v>
      </c>
      <c r="H1644" s="16" t="str">
        <f t="shared" si="180"/>
        <v>Shipped</v>
      </c>
      <c r="I1644" s="18">
        <f t="shared" si="181"/>
        <v>2311.6799999999998</v>
      </c>
    </row>
    <row r="1645" spans="2:9" x14ac:dyDescent="0.25">
      <c r="B1645" s="16">
        <v>10356</v>
      </c>
      <c r="C1645" s="17">
        <f t="shared" si="175"/>
        <v>38333</v>
      </c>
      <c r="D1645" s="16" t="str">
        <f t="shared" si="176"/>
        <v>Lyon Souveniers</v>
      </c>
      <c r="E1645" s="16" t="str">
        <f t="shared" si="177"/>
        <v>Paris</v>
      </c>
      <c r="F1645" s="16" t="str">
        <f t="shared" si="178"/>
        <v>France</v>
      </c>
      <c r="G1645" s="16" t="str">
        <f t="shared" si="179"/>
        <v>Vintage Cars</v>
      </c>
      <c r="H1645" s="16" t="str">
        <f t="shared" si="180"/>
        <v>Shipped</v>
      </c>
      <c r="I1645" s="18">
        <f t="shared" si="181"/>
        <v>828.36</v>
      </c>
    </row>
    <row r="1646" spans="2:9" x14ac:dyDescent="0.25">
      <c r="B1646" s="16">
        <v>10367</v>
      </c>
      <c r="C1646" s="17">
        <f t="shared" si="175"/>
        <v>38353</v>
      </c>
      <c r="D1646" s="16" t="str">
        <f t="shared" si="176"/>
        <v>Toys4GrownUps.com</v>
      </c>
      <c r="E1646" s="16" t="str">
        <f t="shared" si="177"/>
        <v>Pasadena</v>
      </c>
      <c r="F1646" s="16" t="str">
        <f t="shared" si="178"/>
        <v>USA</v>
      </c>
      <c r="G1646" s="16" t="str">
        <f t="shared" si="179"/>
        <v>Vintage Cars</v>
      </c>
      <c r="H1646" s="16" t="str">
        <f t="shared" si="180"/>
        <v>Resolved</v>
      </c>
      <c r="I1646" s="18">
        <f t="shared" si="181"/>
        <v>834.67</v>
      </c>
    </row>
    <row r="1647" spans="2:9" x14ac:dyDescent="0.25">
      <c r="B1647" s="16">
        <v>10380</v>
      </c>
      <c r="C1647" s="17">
        <f t="shared" si="175"/>
        <v>38385</v>
      </c>
      <c r="D1647" s="16" t="str">
        <f t="shared" si="176"/>
        <v>Euro Shopping Channel</v>
      </c>
      <c r="E1647" s="16" t="str">
        <f t="shared" si="177"/>
        <v>Madrid</v>
      </c>
      <c r="F1647" s="16" t="str">
        <f t="shared" si="178"/>
        <v>Spain</v>
      </c>
      <c r="G1647" s="16" t="str">
        <f t="shared" si="179"/>
        <v>Vintage Cars</v>
      </c>
      <c r="H1647" s="16" t="str">
        <f t="shared" si="180"/>
        <v>Shipped</v>
      </c>
      <c r="I1647" s="18">
        <f t="shared" si="181"/>
        <v>990.78</v>
      </c>
    </row>
    <row r="1648" spans="2:9" x14ac:dyDescent="0.25">
      <c r="B1648" s="16">
        <v>10391</v>
      </c>
      <c r="C1648" s="17">
        <f t="shared" si="175"/>
        <v>38414</v>
      </c>
      <c r="D1648" s="16" t="str">
        <f t="shared" si="176"/>
        <v>Anna's Decorations, Ltd</v>
      </c>
      <c r="E1648" s="16" t="str">
        <f t="shared" si="177"/>
        <v>North Sydney</v>
      </c>
      <c r="F1648" s="16" t="str">
        <f t="shared" si="178"/>
        <v>Australia</v>
      </c>
      <c r="G1648" s="16" t="str">
        <f t="shared" si="179"/>
        <v>Vintage Cars</v>
      </c>
      <c r="H1648" s="16" t="str">
        <f t="shared" si="180"/>
        <v>Shipped</v>
      </c>
      <c r="I1648" s="18">
        <f t="shared" si="181"/>
        <v>1448</v>
      </c>
    </row>
    <row r="1649" spans="2:9" x14ac:dyDescent="0.25">
      <c r="B1649" s="16">
        <v>10421</v>
      </c>
      <c r="C1649" s="17">
        <f t="shared" si="175"/>
        <v>38477</v>
      </c>
      <c r="D1649" s="16" t="str">
        <f t="shared" si="176"/>
        <v>Mini Gifts Distributors Ltd.</v>
      </c>
      <c r="E1649" s="16" t="str">
        <f t="shared" si="177"/>
        <v>San Rafael</v>
      </c>
      <c r="F1649" s="16" t="str">
        <f t="shared" si="178"/>
        <v>USA</v>
      </c>
      <c r="G1649" s="16" t="str">
        <f t="shared" si="179"/>
        <v>Vintage Cars</v>
      </c>
      <c r="H1649" s="16" t="str">
        <f t="shared" si="180"/>
        <v>In Process</v>
      </c>
      <c r="I1649" s="18">
        <f t="shared" si="181"/>
        <v>1828</v>
      </c>
    </row>
    <row r="1650" spans="2:9" x14ac:dyDescent="0.25">
      <c r="B1650" s="16">
        <v>10103</v>
      </c>
      <c r="C1650" s="17">
        <f t="shared" si="175"/>
        <v>37622</v>
      </c>
      <c r="D1650" s="16" t="str">
        <f t="shared" si="176"/>
        <v>Baane Mini Imports</v>
      </c>
      <c r="E1650" s="16" t="str">
        <f t="shared" si="177"/>
        <v>Stavern</v>
      </c>
      <c r="F1650" s="16" t="str">
        <f t="shared" si="178"/>
        <v>Norway</v>
      </c>
      <c r="G1650" s="16" t="str">
        <f t="shared" si="179"/>
        <v>Trucks and Buses</v>
      </c>
      <c r="H1650" s="16" t="str">
        <f t="shared" si="180"/>
        <v>Shipped</v>
      </c>
      <c r="I1650" s="18">
        <f t="shared" si="181"/>
        <v>1189.98</v>
      </c>
    </row>
    <row r="1651" spans="2:9" x14ac:dyDescent="0.25">
      <c r="B1651" s="16">
        <v>10114</v>
      </c>
      <c r="C1651" s="17">
        <f t="shared" si="175"/>
        <v>37712</v>
      </c>
      <c r="D1651" s="16" t="str">
        <f t="shared" si="176"/>
        <v>La Corne D'abondance, Co.</v>
      </c>
      <c r="E1651" s="16" t="str">
        <f t="shared" si="177"/>
        <v>Paris</v>
      </c>
      <c r="F1651" s="16" t="str">
        <f t="shared" si="178"/>
        <v>France</v>
      </c>
      <c r="G1651" s="16" t="str">
        <f t="shared" si="179"/>
        <v>Classic Cars</v>
      </c>
      <c r="H1651" s="16" t="str">
        <f t="shared" si="180"/>
        <v>Shipped</v>
      </c>
      <c r="I1651" s="18">
        <f t="shared" si="181"/>
        <v>721.43999999999994</v>
      </c>
    </row>
    <row r="1652" spans="2:9" x14ac:dyDescent="0.25">
      <c r="B1652" s="16">
        <v>10126</v>
      </c>
      <c r="C1652" s="17">
        <f t="shared" si="175"/>
        <v>37742</v>
      </c>
      <c r="D1652" s="16" t="str">
        <f t="shared" si="176"/>
        <v>Corrida Auto Replicas, Ltd</v>
      </c>
      <c r="E1652" s="16" t="str">
        <f t="shared" si="177"/>
        <v>Madrid</v>
      </c>
      <c r="F1652" s="16" t="str">
        <f t="shared" si="178"/>
        <v>Spain</v>
      </c>
      <c r="G1652" s="16" t="str">
        <f t="shared" si="179"/>
        <v>Trucks and Buses</v>
      </c>
      <c r="H1652" s="16" t="str">
        <f t="shared" si="180"/>
        <v>Shipped</v>
      </c>
      <c r="I1652" s="18">
        <f t="shared" si="181"/>
        <v>1630.2</v>
      </c>
    </row>
    <row r="1653" spans="2:9" x14ac:dyDescent="0.25">
      <c r="B1653" s="16">
        <v>10140</v>
      </c>
      <c r="C1653" s="17">
        <f t="shared" si="175"/>
        <v>37819</v>
      </c>
      <c r="D1653" s="16" t="str">
        <f t="shared" si="176"/>
        <v>Technics Stores Inc.</v>
      </c>
      <c r="E1653" s="16" t="str">
        <f t="shared" si="177"/>
        <v>Burlingame</v>
      </c>
      <c r="F1653" s="16" t="str">
        <f t="shared" si="178"/>
        <v>USA</v>
      </c>
      <c r="G1653" s="16" t="str">
        <f t="shared" si="179"/>
        <v>Vintage Cars</v>
      </c>
      <c r="H1653" s="16" t="str">
        <f t="shared" si="180"/>
        <v>Shipped</v>
      </c>
      <c r="I1653" s="18">
        <f t="shared" si="181"/>
        <v>1254.8300000000002</v>
      </c>
    </row>
    <row r="1654" spans="2:9" x14ac:dyDescent="0.25">
      <c r="B1654" s="16">
        <v>10151</v>
      </c>
      <c r="C1654" s="17">
        <f t="shared" si="175"/>
        <v>37873</v>
      </c>
      <c r="D1654" s="16" t="str">
        <f t="shared" si="176"/>
        <v>Oulu Toy Supplies, Inc.</v>
      </c>
      <c r="E1654" s="16" t="str">
        <f t="shared" si="177"/>
        <v>Oulu</v>
      </c>
      <c r="F1654" s="16" t="str">
        <f t="shared" si="178"/>
        <v>Finland</v>
      </c>
      <c r="G1654" s="16" t="str">
        <f t="shared" si="179"/>
        <v>Classic Cars</v>
      </c>
      <c r="H1654" s="16" t="str">
        <f t="shared" si="180"/>
        <v>Shipped</v>
      </c>
      <c r="I1654" s="18">
        <f t="shared" si="181"/>
        <v>1209.3000000000002</v>
      </c>
    </row>
    <row r="1655" spans="2:9" x14ac:dyDescent="0.25">
      <c r="B1655" s="16">
        <v>10165</v>
      </c>
      <c r="C1655" s="17">
        <f t="shared" si="175"/>
        <v>37904</v>
      </c>
      <c r="D1655" s="16" t="str">
        <f t="shared" si="176"/>
        <v>Dragon Souveniers, Ltd.</v>
      </c>
      <c r="E1655" s="16" t="str">
        <f t="shared" si="177"/>
        <v>Singapore</v>
      </c>
      <c r="F1655" s="16" t="str">
        <f t="shared" si="178"/>
        <v>Singapore</v>
      </c>
      <c r="G1655" s="16" t="str">
        <f t="shared" si="179"/>
        <v>Classic Cars</v>
      </c>
      <c r="H1655" s="16" t="str">
        <f t="shared" si="180"/>
        <v>Shipped</v>
      </c>
      <c r="I1655" s="18">
        <f t="shared" si="181"/>
        <v>859.14</v>
      </c>
    </row>
    <row r="1656" spans="2:9" x14ac:dyDescent="0.25">
      <c r="B1656" s="16">
        <v>10175</v>
      </c>
      <c r="C1656" s="17">
        <f t="shared" si="175"/>
        <v>37936</v>
      </c>
      <c r="D1656" s="16" t="str">
        <f t="shared" si="176"/>
        <v>Stylish Desk Decors, Co.</v>
      </c>
      <c r="E1656" s="16" t="str">
        <f t="shared" si="177"/>
        <v>London</v>
      </c>
      <c r="F1656" s="16" t="str">
        <f t="shared" si="178"/>
        <v>UK</v>
      </c>
      <c r="G1656" s="16" t="str">
        <f t="shared" si="179"/>
        <v>Classic Cars</v>
      </c>
      <c r="H1656" s="16" t="str">
        <f t="shared" si="180"/>
        <v>Shipped</v>
      </c>
      <c r="I1656" s="18">
        <f t="shared" si="181"/>
        <v>1151.44</v>
      </c>
    </row>
    <row r="1657" spans="2:9" x14ac:dyDescent="0.25">
      <c r="B1657" s="16">
        <v>10184</v>
      </c>
      <c r="C1657" s="17">
        <f t="shared" si="175"/>
        <v>37936</v>
      </c>
      <c r="D1657" s="16" t="str">
        <f t="shared" si="176"/>
        <v>Iberia Gift Imports, Corp.</v>
      </c>
      <c r="E1657" s="16" t="str">
        <f t="shared" si="177"/>
        <v>Sevilla</v>
      </c>
      <c r="F1657" s="16" t="str">
        <f t="shared" si="178"/>
        <v>Spain</v>
      </c>
      <c r="G1657" s="16" t="str">
        <f t="shared" si="179"/>
        <v>Classic Cars</v>
      </c>
      <c r="H1657" s="16" t="str">
        <f t="shared" si="180"/>
        <v>Shipped</v>
      </c>
      <c r="I1657" s="18">
        <f t="shared" si="181"/>
        <v>1336.44</v>
      </c>
    </row>
    <row r="1658" spans="2:9" x14ac:dyDescent="0.25">
      <c r="B1658" s="16">
        <v>10194</v>
      </c>
      <c r="C1658" s="17">
        <f t="shared" si="175"/>
        <v>37936</v>
      </c>
      <c r="D1658" s="16" t="str">
        <f t="shared" si="176"/>
        <v>Saveley &amp; Henriot, Co.</v>
      </c>
      <c r="E1658" s="16" t="str">
        <f t="shared" si="177"/>
        <v>Lyon</v>
      </c>
      <c r="F1658" s="16" t="str">
        <f t="shared" si="178"/>
        <v>France</v>
      </c>
      <c r="G1658" s="16" t="str">
        <f t="shared" si="179"/>
        <v>Vintage Cars</v>
      </c>
      <c r="H1658" s="16" t="str">
        <f t="shared" si="180"/>
        <v>Shipped</v>
      </c>
      <c r="I1658" s="18">
        <f t="shared" si="181"/>
        <v>1835.98</v>
      </c>
    </row>
    <row r="1659" spans="2:9" x14ac:dyDescent="0.25">
      <c r="B1659" s="16">
        <v>10207</v>
      </c>
      <c r="C1659" s="17">
        <f t="shared" si="175"/>
        <v>37957</v>
      </c>
      <c r="D1659" s="16" t="str">
        <f t="shared" si="176"/>
        <v>Diecast Collectables</v>
      </c>
      <c r="E1659" s="16" t="str">
        <f t="shared" si="177"/>
        <v>Boston</v>
      </c>
      <c r="F1659" s="16" t="str">
        <f t="shared" si="178"/>
        <v>USA</v>
      </c>
      <c r="G1659" s="16" t="str">
        <f t="shared" si="179"/>
        <v>Classic Cars</v>
      </c>
      <c r="H1659" s="16" t="str">
        <f t="shared" si="180"/>
        <v>Shipped</v>
      </c>
      <c r="I1659" s="18">
        <f t="shared" si="181"/>
        <v>1247.3999999999999</v>
      </c>
    </row>
    <row r="1660" spans="2:9" x14ac:dyDescent="0.25">
      <c r="B1660" s="16">
        <v>10217</v>
      </c>
      <c r="C1660" s="17">
        <f t="shared" si="175"/>
        <v>38019</v>
      </c>
      <c r="D1660" s="16" t="str">
        <f t="shared" si="176"/>
        <v>Handji Gifts&amp; Co</v>
      </c>
      <c r="E1660" s="16" t="str">
        <f t="shared" si="177"/>
        <v>Singapore</v>
      </c>
      <c r="F1660" s="16" t="str">
        <f t="shared" si="178"/>
        <v>Singapore</v>
      </c>
      <c r="G1660" s="16" t="str">
        <f t="shared" si="179"/>
        <v>Trucks and Buses</v>
      </c>
      <c r="H1660" s="16" t="str">
        <f t="shared" si="180"/>
        <v>Shipped</v>
      </c>
      <c r="I1660" s="18">
        <f t="shared" si="181"/>
        <v>2100</v>
      </c>
    </row>
    <row r="1661" spans="2:9" x14ac:dyDescent="0.25">
      <c r="B1661" s="16">
        <v>10229</v>
      </c>
      <c r="C1661" s="17">
        <f t="shared" si="175"/>
        <v>38049</v>
      </c>
      <c r="D1661" s="16" t="str">
        <f t="shared" si="176"/>
        <v>Mini Gifts Distributors Ltd.</v>
      </c>
      <c r="E1661" s="16" t="str">
        <f t="shared" si="177"/>
        <v>San Rafael</v>
      </c>
      <c r="F1661" s="16" t="str">
        <f t="shared" si="178"/>
        <v>USA</v>
      </c>
      <c r="G1661" s="16" t="str">
        <f t="shared" si="179"/>
        <v>Classic Cars</v>
      </c>
      <c r="H1661" s="16" t="str">
        <f t="shared" si="180"/>
        <v>Shipped</v>
      </c>
      <c r="I1661" s="18">
        <f t="shared" si="181"/>
        <v>1085.0400000000002</v>
      </c>
    </row>
    <row r="1662" spans="2:9" x14ac:dyDescent="0.25">
      <c r="B1662" s="16">
        <v>10246</v>
      </c>
      <c r="C1662" s="17">
        <f t="shared" si="175"/>
        <v>38112</v>
      </c>
      <c r="D1662" s="16" t="str">
        <f t="shared" si="176"/>
        <v>Euro Shopping Channel</v>
      </c>
      <c r="E1662" s="16" t="str">
        <f t="shared" si="177"/>
        <v>Madrid</v>
      </c>
      <c r="F1662" s="16" t="str">
        <f t="shared" si="178"/>
        <v>Spain</v>
      </c>
      <c r="G1662" s="16" t="str">
        <f t="shared" si="179"/>
        <v>Trucks and Buses</v>
      </c>
      <c r="H1662" s="16" t="str">
        <f t="shared" si="180"/>
        <v>Shipped</v>
      </c>
      <c r="I1662" s="18">
        <f t="shared" si="181"/>
        <v>1704.5</v>
      </c>
    </row>
    <row r="1663" spans="2:9" x14ac:dyDescent="0.25">
      <c r="B1663" s="16">
        <v>10259</v>
      </c>
      <c r="C1663" s="17">
        <f t="shared" si="175"/>
        <v>38144</v>
      </c>
      <c r="D1663" s="16" t="str">
        <f t="shared" si="176"/>
        <v>Handji Gifts&amp; Co</v>
      </c>
      <c r="E1663" s="16" t="str">
        <f t="shared" si="177"/>
        <v>Singapore</v>
      </c>
      <c r="F1663" s="16" t="str">
        <f t="shared" si="178"/>
        <v>Singapore</v>
      </c>
      <c r="G1663" s="16" t="str">
        <f t="shared" si="179"/>
        <v>Classic Cars</v>
      </c>
      <c r="H1663" s="16" t="str">
        <f t="shared" si="180"/>
        <v>Shipped</v>
      </c>
      <c r="I1663" s="18">
        <f t="shared" si="181"/>
        <v>1030.44</v>
      </c>
    </row>
    <row r="1664" spans="2:9" x14ac:dyDescent="0.25">
      <c r="B1664" s="16">
        <v>10271</v>
      </c>
      <c r="C1664" s="17">
        <f t="shared" si="175"/>
        <v>38175</v>
      </c>
      <c r="D1664" s="16" t="str">
        <f t="shared" si="176"/>
        <v>Mini Gifts Distributors Ltd.</v>
      </c>
      <c r="E1664" s="16" t="str">
        <f t="shared" si="177"/>
        <v>San Rafael</v>
      </c>
      <c r="F1664" s="16" t="str">
        <f t="shared" si="178"/>
        <v>USA</v>
      </c>
      <c r="G1664" s="16" t="str">
        <f t="shared" si="179"/>
        <v>Classic Cars</v>
      </c>
      <c r="H1664" s="16" t="str">
        <f t="shared" si="180"/>
        <v>Shipped</v>
      </c>
      <c r="I1664" s="18">
        <f t="shared" si="181"/>
        <v>1585.36</v>
      </c>
    </row>
    <row r="1665" spans="2:9" x14ac:dyDescent="0.25">
      <c r="B1665" s="16">
        <v>10281</v>
      </c>
      <c r="C1665" s="17">
        <f t="shared" si="175"/>
        <v>38207</v>
      </c>
      <c r="D1665" s="16" t="str">
        <f t="shared" si="176"/>
        <v>Diecast Classics Inc.</v>
      </c>
      <c r="E1665" s="16" t="str">
        <f t="shared" si="177"/>
        <v>Allentown</v>
      </c>
      <c r="F1665" s="16" t="str">
        <f t="shared" si="178"/>
        <v>USA</v>
      </c>
      <c r="G1665" s="16" t="str">
        <f t="shared" si="179"/>
        <v>Classic Cars</v>
      </c>
      <c r="H1665" s="16" t="str">
        <f t="shared" si="180"/>
        <v>Shipped</v>
      </c>
      <c r="I1665" s="18">
        <f t="shared" si="181"/>
        <v>813.19999999999993</v>
      </c>
    </row>
    <row r="1666" spans="2:9" x14ac:dyDescent="0.25">
      <c r="B1666" s="16">
        <v>10291</v>
      </c>
      <c r="C1666" s="17">
        <f t="shared" si="175"/>
        <v>38239</v>
      </c>
      <c r="D1666" s="16" t="str">
        <f t="shared" si="176"/>
        <v>Scandinavian Gift Ideas</v>
      </c>
      <c r="E1666" s="16" t="str">
        <f t="shared" si="177"/>
        <v>Boras</v>
      </c>
      <c r="F1666" s="16" t="str">
        <f t="shared" si="178"/>
        <v>Sweden</v>
      </c>
      <c r="G1666" s="16" t="str">
        <f t="shared" si="179"/>
        <v>Trucks and Buses</v>
      </c>
      <c r="H1666" s="16" t="str">
        <f t="shared" si="180"/>
        <v>Shipped</v>
      </c>
      <c r="I1666" s="18">
        <f t="shared" si="181"/>
        <v>1500.98</v>
      </c>
    </row>
    <row r="1667" spans="2:9" x14ac:dyDescent="0.25">
      <c r="B1667" s="16">
        <v>10305</v>
      </c>
      <c r="C1667" s="17">
        <f t="shared" si="175"/>
        <v>38270</v>
      </c>
      <c r="D1667" s="16" t="str">
        <f t="shared" si="176"/>
        <v>Marta's Replicas Co.</v>
      </c>
      <c r="E1667" s="16" t="str">
        <f t="shared" si="177"/>
        <v>Cambridge</v>
      </c>
      <c r="F1667" s="16" t="str">
        <f t="shared" si="178"/>
        <v>USA</v>
      </c>
      <c r="G1667" s="16" t="str">
        <f t="shared" si="179"/>
        <v>Classic Cars</v>
      </c>
      <c r="H1667" s="16" t="str">
        <f t="shared" si="180"/>
        <v>Shipped</v>
      </c>
      <c r="I1667" s="18">
        <f t="shared" si="181"/>
        <v>1510.56</v>
      </c>
    </row>
    <row r="1668" spans="2:9" x14ac:dyDescent="0.25">
      <c r="B1668" s="16">
        <v>10313</v>
      </c>
      <c r="C1668" s="17">
        <f t="shared" si="175"/>
        <v>38270</v>
      </c>
      <c r="D1668" s="16" t="str">
        <f t="shared" si="176"/>
        <v>Canadian Gift Exchange Network</v>
      </c>
      <c r="E1668" s="16" t="str">
        <f t="shared" si="177"/>
        <v>Vancouver</v>
      </c>
      <c r="F1668" s="16" t="str">
        <f t="shared" si="178"/>
        <v>Canada</v>
      </c>
      <c r="G1668" s="16" t="str">
        <f t="shared" si="179"/>
        <v>Trucks and Buses</v>
      </c>
      <c r="H1668" s="16" t="str">
        <f t="shared" si="180"/>
        <v>Shipped</v>
      </c>
      <c r="I1668" s="18">
        <f t="shared" si="181"/>
        <v>1727.1000000000001</v>
      </c>
    </row>
    <row r="1669" spans="2:9" x14ac:dyDescent="0.25">
      <c r="B1669" s="16">
        <v>10324</v>
      </c>
      <c r="C1669" s="17">
        <f t="shared" si="175"/>
        <v>38302</v>
      </c>
      <c r="D1669" s="16" t="str">
        <f t="shared" si="176"/>
        <v>Vitachrome Inc.</v>
      </c>
      <c r="E1669" s="16" t="str">
        <f t="shared" si="177"/>
        <v>NYC</v>
      </c>
      <c r="F1669" s="16" t="str">
        <f t="shared" si="178"/>
        <v>USA</v>
      </c>
      <c r="G1669" s="16" t="str">
        <f t="shared" si="179"/>
        <v>Trucks and Buses</v>
      </c>
      <c r="H1669" s="16" t="str">
        <f t="shared" si="180"/>
        <v>Shipped</v>
      </c>
      <c r="I1669" s="18">
        <f t="shared" si="181"/>
        <v>1236.8399999999999</v>
      </c>
    </row>
    <row r="1670" spans="2:9" x14ac:dyDescent="0.25">
      <c r="B1670" s="16">
        <v>10334</v>
      </c>
      <c r="C1670" s="17">
        <f t="shared" si="175"/>
        <v>38302</v>
      </c>
      <c r="D1670" s="16" t="str">
        <f t="shared" si="176"/>
        <v>Volvo Model Replicas, Co</v>
      </c>
      <c r="E1670" s="16" t="str">
        <f t="shared" si="177"/>
        <v>Lule</v>
      </c>
      <c r="F1670" s="16" t="str">
        <f t="shared" si="178"/>
        <v>Sweden</v>
      </c>
      <c r="G1670" s="16" t="str">
        <f t="shared" si="179"/>
        <v>Classic Cars</v>
      </c>
      <c r="H1670" s="16" t="str">
        <f t="shared" si="180"/>
        <v>On Hold</v>
      </c>
      <c r="I1670" s="18">
        <f t="shared" si="181"/>
        <v>2000</v>
      </c>
    </row>
    <row r="1671" spans="2:9" x14ac:dyDescent="0.25">
      <c r="B1671" s="16">
        <v>10348</v>
      </c>
      <c r="C1671" s="17">
        <f t="shared" si="175"/>
        <v>38302</v>
      </c>
      <c r="D1671" s="16" t="str">
        <f t="shared" si="176"/>
        <v>Corrida Auto Replicas, Ltd</v>
      </c>
      <c r="E1671" s="16" t="str">
        <f t="shared" si="177"/>
        <v>Madrid</v>
      </c>
      <c r="F1671" s="16" t="str">
        <f t="shared" si="178"/>
        <v>Spain</v>
      </c>
      <c r="G1671" s="16" t="str">
        <f t="shared" si="179"/>
        <v>Vintage Cars</v>
      </c>
      <c r="H1671" s="16" t="str">
        <f t="shared" si="180"/>
        <v>Shipped</v>
      </c>
      <c r="I1671" s="18">
        <f t="shared" si="181"/>
        <v>1962.0900000000001</v>
      </c>
    </row>
    <row r="1672" spans="2:9" x14ac:dyDescent="0.25">
      <c r="B1672" s="16">
        <v>10358</v>
      </c>
      <c r="C1672" s="17">
        <f t="shared" si="175"/>
        <v>38333</v>
      </c>
      <c r="D1672" s="16" t="str">
        <f t="shared" si="176"/>
        <v>Euro Shopping Channel</v>
      </c>
      <c r="E1672" s="16" t="str">
        <f t="shared" si="177"/>
        <v>Madrid</v>
      </c>
      <c r="F1672" s="16" t="str">
        <f t="shared" si="178"/>
        <v>Spain</v>
      </c>
      <c r="G1672" s="16" t="str">
        <f t="shared" si="179"/>
        <v>Trucks and Buses</v>
      </c>
      <c r="H1672" s="16" t="str">
        <f t="shared" si="180"/>
        <v>Shipped</v>
      </c>
      <c r="I1672" s="18">
        <f t="shared" si="181"/>
        <v>728.40000000000009</v>
      </c>
    </row>
    <row r="1673" spans="2:9" x14ac:dyDescent="0.25">
      <c r="B1673" s="16">
        <v>10371</v>
      </c>
      <c r="C1673" s="17">
        <f t="shared" ref="C1673:C1736" si="182">VLOOKUP(B1673,SaleData,6,0)</f>
        <v>38353</v>
      </c>
      <c r="D1673" s="16" t="str">
        <f t="shared" ref="D1673:D1736" si="183">VLOOKUP(B1673,SaleData,14,0)</f>
        <v>Mini Gifts Distributors Ltd.</v>
      </c>
      <c r="E1673" s="16" t="str">
        <f t="shared" ref="E1673:E1736" si="184">VLOOKUP(B1673,SaleData,17,0)</f>
        <v>San Rafael</v>
      </c>
      <c r="F1673" s="16" t="str">
        <f t="shared" ref="F1673:F1736" si="185">VLOOKUP(B1673,SaleData,19,0)</f>
        <v>USA</v>
      </c>
      <c r="G1673" s="16" t="str">
        <f t="shared" ref="G1673:G1736" si="186">VLOOKUP(B1673,SaleData,11,0)</f>
        <v>Trucks and Buses</v>
      </c>
      <c r="H1673" s="16" t="str">
        <f t="shared" ref="H1673:H1736" si="187">VLOOKUP(B1673,SaleData,7,0)</f>
        <v>Shipped</v>
      </c>
      <c r="I1673" s="18">
        <f t="shared" ref="I1673:I1736" si="188">VLOOKUP(B1673,SaleData,5,0)</f>
        <v>1329.4</v>
      </c>
    </row>
    <row r="1674" spans="2:9" x14ac:dyDescent="0.25">
      <c r="B1674" s="16">
        <v>10382</v>
      </c>
      <c r="C1674" s="17">
        <f t="shared" si="182"/>
        <v>38385</v>
      </c>
      <c r="D1674" s="16" t="str">
        <f t="shared" si="183"/>
        <v>Mini Gifts Distributors Ltd.</v>
      </c>
      <c r="E1674" s="16" t="str">
        <f t="shared" si="184"/>
        <v>San Rafael</v>
      </c>
      <c r="F1674" s="16" t="str">
        <f t="shared" si="185"/>
        <v>USA</v>
      </c>
      <c r="G1674" s="16" t="str">
        <f t="shared" si="186"/>
        <v>Classic Cars</v>
      </c>
      <c r="H1674" s="16" t="str">
        <f t="shared" si="187"/>
        <v>Shipped</v>
      </c>
      <c r="I1674" s="18">
        <f t="shared" si="188"/>
        <v>1864.5600000000002</v>
      </c>
    </row>
    <row r="1675" spans="2:9" x14ac:dyDescent="0.25">
      <c r="B1675" s="16">
        <v>10412</v>
      </c>
      <c r="C1675" s="17">
        <f t="shared" si="182"/>
        <v>38477</v>
      </c>
      <c r="D1675" s="16" t="str">
        <f t="shared" si="183"/>
        <v>Euro Shopping Channel</v>
      </c>
      <c r="E1675" s="16" t="str">
        <f t="shared" si="184"/>
        <v>Madrid</v>
      </c>
      <c r="F1675" s="16" t="str">
        <f t="shared" si="185"/>
        <v>Spain</v>
      </c>
      <c r="G1675" s="16" t="str">
        <f t="shared" si="186"/>
        <v>Trucks and Buses</v>
      </c>
      <c r="H1675" s="16" t="str">
        <f t="shared" si="187"/>
        <v>Shipped</v>
      </c>
      <c r="I1675" s="18">
        <f t="shared" si="188"/>
        <v>925.30000000000007</v>
      </c>
    </row>
    <row r="1676" spans="2:9" x14ac:dyDescent="0.25">
      <c r="B1676" s="16">
        <v>10425</v>
      </c>
      <c r="C1676" s="17">
        <f t="shared" si="182"/>
        <v>38477</v>
      </c>
      <c r="D1676" s="16" t="str">
        <f t="shared" si="183"/>
        <v>La Rochelle Gifts</v>
      </c>
      <c r="E1676" s="16" t="str">
        <f t="shared" si="184"/>
        <v>Nantes</v>
      </c>
      <c r="F1676" s="16" t="str">
        <f t="shared" si="185"/>
        <v>France</v>
      </c>
      <c r="G1676" s="16" t="str">
        <f t="shared" si="186"/>
        <v>Trucks and Buses</v>
      </c>
      <c r="H1676" s="16" t="str">
        <f t="shared" si="187"/>
        <v>In Process</v>
      </c>
      <c r="I1676" s="18">
        <f t="shared" si="188"/>
        <v>482.13</v>
      </c>
    </row>
    <row r="1677" spans="2:9" x14ac:dyDescent="0.25">
      <c r="B1677" s="16">
        <v>10108</v>
      </c>
      <c r="C1677" s="17">
        <f t="shared" si="182"/>
        <v>37681</v>
      </c>
      <c r="D1677" s="16" t="str">
        <f t="shared" si="183"/>
        <v>Cruz &amp; Sons Co.</v>
      </c>
      <c r="E1677" s="16" t="str">
        <f t="shared" si="184"/>
        <v>Makati City</v>
      </c>
      <c r="F1677" s="16" t="str">
        <f t="shared" si="185"/>
        <v>Philippines</v>
      </c>
      <c r="G1677" s="16" t="str">
        <f t="shared" si="186"/>
        <v>Classic Cars</v>
      </c>
      <c r="H1677" s="16" t="str">
        <f t="shared" si="187"/>
        <v>Shipped</v>
      </c>
      <c r="I1677" s="18">
        <f t="shared" si="188"/>
        <v>3600</v>
      </c>
    </row>
    <row r="1678" spans="2:9" x14ac:dyDescent="0.25">
      <c r="B1678" s="16">
        <v>10121</v>
      </c>
      <c r="C1678" s="17">
        <f t="shared" si="182"/>
        <v>37742</v>
      </c>
      <c r="D1678" s="16" t="str">
        <f t="shared" si="183"/>
        <v>Reims Collectables</v>
      </c>
      <c r="E1678" s="16" t="str">
        <f t="shared" si="184"/>
        <v>Reims</v>
      </c>
      <c r="F1678" s="16" t="str">
        <f t="shared" si="185"/>
        <v>France</v>
      </c>
      <c r="G1678" s="16" t="str">
        <f t="shared" si="186"/>
        <v>Motorcycles</v>
      </c>
      <c r="H1678" s="16" t="str">
        <f t="shared" si="187"/>
        <v>Shipped</v>
      </c>
      <c r="I1678" s="18">
        <f t="shared" si="188"/>
        <v>2168.5</v>
      </c>
    </row>
    <row r="1679" spans="2:9" x14ac:dyDescent="0.25">
      <c r="B1679" s="16">
        <v>10135</v>
      </c>
      <c r="C1679" s="17">
        <f t="shared" si="182"/>
        <v>37819</v>
      </c>
      <c r="D1679" s="16" t="str">
        <f t="shared" si="183"/>
        <v>Mini Gifts Distributors Ltd.</v>
      </c>
      <c r="E1679" s="16" t="str">
        <f t="shared" si="184"/>
        <v>San Rafael</v>
      </c>
      <c r="F1679" s="16" t="str">
        <f t="shared" si="185"/>
        <v>USA</v>
      </c>
      <c r="G1679" s="16" t="str">
        <f t="shared" si="186"/>
        <v>Classic Cars</v>
      </c>
      <c r="H1679" s="16" t="str">
        <f t="shared" si="187"/>
        <v>Shipped</v>
      </c>
      <c r="I1679" s="18">
        <f t="shared" si="188"/>
        <v>717.4</v>
      </c>
    </row>
    <row r="1680" spans="2:9" x14ac:dyDescent="0.25">
      <c r="B1680" s="16">
        <v>10145</v>
      </c>
      <c r="C1680" s="17">
        <f t="shared" si="182"/>
        <v>37841</v>
      </c>
      <c r="D1680" s="16" t="str">
        <f t="shared" si="183"/>
        <v>Toys4GrownUps.com</v>
      </c>
      <c r="E1680" s="16" t="str">
        <f t="shared" si="184"/>
        <v>Pasadena</v>
      </c>
      <c r="F1680" s="16" t="str">
        <f t="shared" si="185"/>
        <v>USA</v>
      </c>
      <c r="G1680" s="16" t="str">
        <f t="shared" si="186"/>
        <v>Motorcycles</v>
      </c>
      <c r="H1680" s="16" t="str">
        <f t="shared" si="187"/>
        <v>Shipped</v>
      </c>
      <c r="I1680" s="18">
        <f t="shared" si="188"/>
        <v>1109.8</v>
      </c>
    </row>
    <row r="1681" spans="2:9" x14ac:dyDescent="0.25">
      <c r="B1681" s="16">
        <v>10159</v>
      </c>
      <c r="C1681" s="17">
        <f t="shared" si="182"/>
        <v>37904</v>
      </c>
      <c r="D1681" s="16" t="str">
        <f t="shared" si="183"/>
        <v>Corporate Gift Ideas Co.</v>
      </c>
      <c r="E1681" s="16" t="str">
        <f t="shared" si="184"/>
        <v>San Francisco</v>
      </c>
      <c r="F1681" s="16" t="str">
        <f t="shared" si="185"/>
        <v>USA</v>
      </c>
      <c r="G1681" s="16" t="str">
        <f t="shared" si="186"/>
        <v>Motorcycles</v>
      </c>
      <c r="H1681" s="16" t="str">
        <f t="shared" si="187"/>
        <v>Shipped</v>
      </c>
      <c r="I1681" s="18">
        <f t="shared" si="188"/>
        <v>1239</v>
      </c>
    </row>
    <row r="1682" spans="2:9" x14ac:dyDescent="0.25">
      <c r="B1682" s="16">
        <v>10169</v>
      </c>
      <c r="C1682" s="17">
        <f t="shared" si="182"/>
        <v>37936</v>
      </c>
      <c r="D1682" s="16" t="str">
        <f t="shared" si="183"/>
        <v>Anna's Decorations, Ltd</v>
      </c>
      <c r="E1682" s="16" t="str">
        <f t="shared" si="184"/>
        <v>North Sydney</v>
      </c>
      <c r="F1682" s="16" t="str">
        <f t="shared" si="185"/>
        <v>Australia</v>
      </c>
      <c r="G1682" s="16" t="str">
        <f t="shared" si="186"/>
        <v>Motorcycles</v>
      </c>
      <c r="H1682" s="16" t="str">
        <f t="shared" si="187"/>
        <v>Shipped</v>
      </c>
      <c r="I1682" s="18">
        <f t="shared" si="188"/>
        <v>1035.58</v>
      </c>
    </row>
    <row r="1683" spans="2:9" x14ac:dyDescent="0.25">
      <c r="B1683" s="16">
        <v>10180</v>
      </c>
      <c r="C1683" s="17">
        <f t="shared" si="182"/>
        <v>37936</v>
      </c>
      <c r="D1683" s="16" t="str">
        <f t="shared" si="183"/>
        <v>Daedalus Designs Imports</v>
      </c>
      <c r="E1683" s="16" t="str">
        <f t="shared" si="184"/>
        <v>Lille</v>
      </c>
      <c r="F1683" s="16" t="str">
        <f t="shared" si="185"/>
        <v>France</v>
      </c>
      <c r="G1683" s="16" t="str">
        <f t="shared" si="186"/>
        <v>Motorcycles</v>
      </c>
      <c r="H1683" s="16" t="str">
        <f t="shared" si="187"/>
        <v>Shipped</v>
      </c>
      <c r="I1683" s="18">
        <f t="shared" si="188"/>
        <v>1057.56</v>
      </c>
    </row>
    <row r="1684" spans="2:9" x14ac:dyDescent="0.25">
      <c r="B1684" s="16">
        <v>10190</v>
      </c>
      <c r="C1684" s="17">
        <f t="shared" si="182"/>
        <v>37936</v>
      </c>
      <c r="D1684" s="16" t="str">
        <f t="shared" si="183"/>
        <v>Euro Shopping Channel</v>
      </c>
      <c r="E1684" s="16" t="str">
        <f t="shared" si="184"/>
        <v>Madrid</v>
      </c>
      <c r="F1684" s="16" t="str">
        <f t="shared" si="185"/>
        <v>Spain</v>
      </c>
      <c r="G1684" s="16" t="str">
        <f t="shared" si="186"/>
        <v>Motorcycles</v>
      </c>
      <c r="H1684" s="16" t="str">
        <f t="shared" si="187"/>
        <v>Shipped</v>
      </c>
      <c r="I1684" s="18">
        <f t="shared" si="188"/>
        <v>1517.5400000000002</v>
      </c>
    </row>
    <row r="1685" spans="2:9" x14ac:dyDescent="0.25">
      <c r="B1685" s="16">
        <v>10211</v>
      </c>
      <c r="C1685" s="17">
        <f t="shared" si="182"/>
        <v>37993</v>
      </c>
      <c r="D1685" s="16" t="str">
        <f t="shared" si="183"/>
        <v>Auto Canal Petit</v>
      </c>
      <c r="E1685" s="16" t="str">
        <f t="shared" si="184"/>
        <v>Paris</v>
      </c>
      <c r="F1685" s="16" t="str">
        <f t="shared" si="185"/>
        <v>France</v>
      </c>
      <c r="G1685" s="16" t="str">
        <f t="shared" si="186"/>
        <v>Motorcycles</v>
      </c>
      <c r="H1685" s="16" t="str">
        <f t="shared" si="187"/>
        <v>Shipped</v>
      </c>
      <c r="I1685" s="18">
        <f t="shared" si="188"/>
        <v>1338.12</v>
      </c>
    </row>
    <row r="1686" spans="2:9" x14ac:dyDescent="0.25">
      <c r="B1686" s="16">
        <v>10224</v>
      </c>
      <c r="C1686" s="17">
        <f t="shared" si="182"/>
        <v>38019</v>
      </c>
      <c r="D1686" s="16" t="str">
        <f t="shared" si="183"/>
        <v>Daedalus Designs Imports</v>
      </c>
      <c r="E1686" s="16" t="str">
        <f t="shared" si="184"/>
        <v>Lille</v>
      </c>
      <c r="F1686" s="16" t="str">
        <f t="shared" si="185"/>
        <v>France</v>
      </c>
      <c r="G1686" s="16" t="str">
        <f t="shared" si="186"/>
        <v>Motorcycles</v>
      </c>
      <c r="H1686" s="16" t="str">
        <f t="shared" si="187"/>
        <v>Shipped</v>
      </c>
      <c r="I1686" s="18">
        <f t="shared" si="188"/>
        <v>1695.49</v>
      </c>
    </row>
    <row r="1687" spans="2:9" x14ac:dyDescent="0.25">
      <c r="B1687" s="16">
        <v>10237</v>
      </c>
      <c r="C1687" s="17">
        <f t="shared" si="182"/>
        <v>38081</v>
      </c>
      <c r="D1687" s="16" t="str">
        <f t="shared" si="183"/>
        <v>Vitachrome Inc.</v>
      </c>
      <c r="E1687" s="16" t="str">
        <f t="shared" si="184"/>
        <v>NYC</v>
      </c>
      <c r="F1687" s="16" t="str">
        <f t="shared" si="185"/>
        <v>USA</v>
      </c>
      <c r="G1687" s="16" t="str">
        <f t="shared" si="186"/>
        <v>Motorcycles</v>
      </c>
      <c r="H1687" s="16" t="str">
        <f t="shared" si="187"/>
        <v>Shipped</v>
      </c>
      <c r="I1687" s="18">
        <f t="shared" si="188"/>
        <v>1045.98</v>
      </c>
    </row>
    <row r="1688" spans="2:9" x14ac:dyDescent="0.25">
      <c r="B1688" s="16">
        <v>10252</v>
      </c>
      <c r="C1688" s="17">
        <f t="shared" si="182"/>
        <v>38112</v>
      </c>
      <c r="D1688" s="16" t="str">
        <f t="shared" si="183"/>
        <v>Auto Canal Petit</v>
      </c>
      <c r="E1688" s="16" t="str">
        <f t="shared" si="184"/>
        <v>Paris</v>
      </c>
      <c r="F1688" s="16" t="str">
        <f t="shared" si="185"/>
        <v>France</v>
      </c>
      <c r="G1688" s="16" t="str">
        <f t="shared" si="186"/>
        <v>Classic Cars</v>
      </c>
      <c r="H1688" s="16" t="str">
        <f t="shared" si="187"/>
        <v>Shipped</v>
      </c>
      <c r="I1688" s="18">
        <f t="shared" si="188"/>
        <v>1527.8</v>
      </c>
    </row>
    <row r="1689" spans="2:9" x14ac:dyDescent="0.25">
      <c r="B1689" s="16">
        <v>10264</v>
      </c>
      <c r="C1689" s="17">
        <f t="shared" si="182"/>
        <v>38144</v>
      </c>
      <c r="D1689" s="16" t="str">
        <f t="shared" si="183"/>
        <v>Gifts4AllAges.com</v>
      </c>
      <c r="E1689" s="16" t="str">
        <f t="shared" si="184"/>
        <v>Boston</v>
      </c>
      <c r="F1689" s="16" t="str">
        <f t="shared" si="185"/>
        <v>USA</v>
      </c>
      <c r="G1689" s="16" t="str">
        <f t="shared" si="186"/>
        <v>Motorcycles</v>
      </c>
      <c r="H1689" s="16" t="str">
        <f t="shared" si="187"/>
        <v>Shipped</v>
      </c>
      <c r="I1689" s="18">
        <f t="shared" si="188"/>
        <v>651.80000000000007</v>
      </c>
    </row>
    <row r="1690" spans="2:9" x14ac:dyDescent="0.25">
      <c r="B1690" s="16">
        <v>10276</v>
      </c>
      <c r="C1690" s="17">
        <f t="shared" si="182"/>
        <v>38207</v>
      </c>
      <c r="D1690" s="16" t="str">
        <f t="shared" si="183"/>
        <v>Online Mini Collectables</v>
      </c>
      <c r="E1690" s="16" t="str">
        <f t="shared" si="184"/>
        <v>Brickhaven</v>
      </c>
      <c r="F1690" s="16" t="str">
        <f t="shared" si="185"/>
        <v>USA</v>
      </c>
      <c r="G1690" s="16" t="str">
        <f t="shared" si="186"/>
        <v>Motorcycles</v>
      </c>
      <c r="H1690" s="16" t="str">
        <f t="shared" si="187"/>
        <v>Shipped</v>
      </c>
      <c r="I1690" s="18">
        <f t="shared" si="188"/>
        <v>988.47</v>
      </c>
    </row>
    <row r="1691" spans="2:9" x14ac:dyDescent="0.25">
      <c r="B1691" s="16">
        <v>10285</v>
      </c>
      <c r="C1691" s="17">
        <f t="shared" si="182"/>
        <v>38207</v>
      </c>
      <c r="D1691" s="16" t="str">
        <f t="shared" si="183"/>
        <v>Marta's Replicas Co.</v>
      </c>
      <c r="E1691" s="16" t="str">
        <f t="shared" si="184"/>
        <v>Cambridge</v>
      </c>
      <c r="F1691" s="16" t="str">
        <f t="shared" si="185"/>
        <v>USA</v>
      </c>
      <c r="G1691" s="16" t="str">
        <f t="shared" si="186"/>
        <v>Motorcycles</v>
      </c>
      <c r="H1691" s="16" t="str">
        <f t="shared" si="187"/>
        <v>Shipped</v>
      </c>
      <c r="I1691" s="18">
        <f t="shared" si="188"/>
        <v>981.2</v>
      </c>
    </row>
    <row r="1692" spans="2:9" x14ac:dyDescent="0.25">
      <c r="B1692" s="16">
        <v>10299</v>
      </c>
      <c r="C1692" s="17">
        <f t="shared" si="182"/>
        <v>38239</v>
      </c>
      <c r="D1692" s="16" t="str">
        <f t="shared" si="183"/>
        <v>Toys of Finland, Co.</v>
      </c>
      <c r="E1692" s="16" t="str">
        <f t="shared" si="184"/>
        <v>Helsinki</v>
      </c>
      <c r="F1692" s="16" t="str">
        <f t="shared" si="185"/>
        <v>Finland</v>
      </c>
      <c r="G1692" s="16" t="str">
        <f t="shared" si="186"/>
        <v>Motorcycles</v>
      </c>
      <c r="H1692" s="16" t="str">
        <f t="shared" si="187"/>
        <v>Shipped</v>
      </c>
      <c r="I1692" s="18">
        <f t="shared" si="188"/>
        <v>1013.76</v>
      </c>
    </row>
    <row r="1693" spans="2:9" x14ac:dyDescent="0.25">
      <c r="B1693" s="16">
        <v>10309</v>
      </c>
      <c r="C1693" s="17">
        <f t="shared" si="182"/>
        <v>38270</v>
      </c>
      <c r="D1693" s="16" t="str">
        <f t="shared" si="183"/>
        <v>Baane Mini Imports</v>
      </c>
      <c r="E1693" s="16" t="str">
        <f t="shared" si="184"/>
        <v>Stavern</v>
      </c>
      <c r="F1693" s="16" t="str">
        <f t="shared" si="185"/>
        <v>Norway</v>
      </c>
      <c r="G1693" s="16" t="str">
        <f t="shared" si="186"/>
        <v>Motorcycles</v>
      </c>
      <c r="H1693" s="16" t="str">
        <f t="shared" si="187"/>
        <v>Shipped</v>
      </c>
      <c r="I1693" s="18">
        <f t="shared" si="188"/>
        <v>1346.4</v>
      </c>
    </row>
    <row r="1694" spans="2:9" x14ac:dyDescent="0.25">
      <c r="B1694" s="16">
        <v>10319</v>
      </c>
      <c r="C1694" s="17">
        <f t="shared" si="182"/>
        <v>38302</v>
      </c>
      <c r="D1694" s="16" t="str">
        <f t="shared" si="183"/>
        <v>Microscale Inc.</v>
      </c>
      <c r="E1694" s="16" t="str">
        <f t="shared" si="184"/>
        <v>NYC</v>
      </c>
      <c r="F1694" s="16" t="str">
        <f t="shared" si="185"/>
        <v>USA</v>
      </c>
      <c r="G1694" s="16" t="str">
        <f t="shared" si="186"/>
        <v>Motorcycles</v>
      </c>
      <c r="H1694" s="16" t="str">
        <f t="shared" si="187"/>
        <v>Shipped</v>
      </c>
      <c r="I1694" s="18">
        <f t="shared" si="188"/>
        <v>1108.3799999999999</v>
      </c>
    </row>
    <row r="1695" spans="2:9" x14ac:dyDescent="0.25">
      <c r="B1695" s="16">
        <v>10330</v>
      </c>
      <c r="C1695" s="17">
        <f t="shared" si="182"/>
        <v>38302</v>
      </c>
      <c r="D1695" s="16" t="str">
        <f t="shared" si="183"/>
        <v>Cruz &amp; Sons Co.</v>
      </c>
      <c r="E1695" s="16" t="str">
        <f t="shared" si="184"/>
        <v>Makati City</v>
      </c>
      <c r="F1695" s="16" t="str">
        <f t="shared" si="185"/>
        <v>Philippines</v>
      </c>
      <c r="G1695" s="16" t="str">
        <f t="shared" si="186"/>
        <v>Motorcycles</v>
      </c>
      <c r="H1695" s="16" t="str">
        <f t="shared" si="187"/>
        <v>Shipped</v>
      </c>
      <c r="I1695" s="18">
        <f t="shared" si="188"/>
        <v>2019.27</v>
      </c>
    </row>
    <row r="1696" spans="2:9" x14ac:dyDescent="0.25">
      <c r="B1696" s="16">
        <v>10341</v>
      </c>
      <c r="C1696" s="17">
        <f t="shared" si="182"/>
        <v>38302</v>
      </c>
      <c r="D1696" s="16" t="str">
        <f t="shared" si="183"/>
        <v>Salzburg Collectables</v>
      </c>
      <c r="E1696" s="16" t="str">
        <f t="shared" si="184"/>
        <v>Salzburg</v>
      </c>
      <c r="F1696" s="16" t="str">
        <f t="shared" si="185"/>
        <v>Austria</v>
      </c>
      <c r="G1696" s="16" t="str">
        <f t="shared" si="186"/>
        <v>Motorcycles</v>
      </c>
      <c r="H1696" s="16" t="str">
        <f t="shared" si="187"/>
        <v>Shipped</v>
      </c>
      <c r="I1696" s="18">
        <f t="shared" si="188"/>
        <v>2201.62</v>
      </c>
    </row>
    <row r="1697" spans="2:9" x14ac:dyDescent="0.25">
      <c r="B1697" s="16">
        <v>10355</v>
      </c>
      <c r="C1697" s="17">
        <f t="shared" si="182"/>
        <v>38333</v>
      </c>
      <c r="D1697" s="16" t="str">
        <f t="shared" si="183"/>
        <v>Euro Shopping Channel</v>
      </c>
      <c r="E1697" s="16" t="str">
        <f t="shared" si="184"/>
        <v>Madrid</v>
      </c>
      <c r="F1697" s="16" t="str">
        <f t="shared" si="185"/>
        <v>Spain</v>
      </c>
      <c r="G1697" s="16" t="str">
        <f t="shared" si="186"/>
        <v>Classic Cars</v>
      </c>
      <c r="H1697" s="16" t="str">
        <f t="shared" si="187"/>
        <v>Shipped</v>
      </c>
      <c r="I1697" s="18">
        <f t="shared" si="188"/>
        <v>1386.72</v>
      </c>
    </row>
    <row r="1698" spans="2:9" x14ac:dyDescent="0.25">
      <c r="B1698" s="16">
        <v>10363</v>
      </c>
      <c r="C1698" s="17">
        <f t="shared" si="182"/>
        <v>38353</v>
      </c>
      <c r="D1698" s="16" t="str">
        <f t="shared" si="183"/>
        <v>Suominen Souveniers</v>
      </c>
      <c r="E1698" s="16" t="str">
        <f t="shared" si="184"/>
        <v>Espoo</v>
      </c>
      <c r="F1698" s="16" t="str">
        <f t="shared" si="185"/>
        <v>Finland</v>
      </c>
      <c r="G1698" s="16" t="str">
        <f t="shared" si="186"/>
        <v>Classic Cars</v>
      </c>
      <c r="H1698" s="16" t="str">
        <f t="shared" si="187"/>
        <v>Shipped</v>
      </c>
      <c r="I1698" s="18">
        <f t="shared" si="188"/>
        <v>1629.04</v>
      </c>
    </row>
    <row r="1699" spans="2:9" x14ac:dyDescent="0.25">
      <c r="B1699" s="16">
        <v>10375</v>
      </c>
      <c r="C1699" s="17">
        <f t="shared" si="182"/>
        <v>38385</v>
      </c>
      <c r="D1699" s="16" t="str">
        <f t="shared" si="183"/>
        <v>La Rochelle Gifts</v>
      </c>
      <c r="E1699" s="16" t="str">
        <f t="shared" si="184"/>
        <v>Nantes</v>
      </c>
      <c r="F1699" s="16" t="str">
        <f t="shared" si="185"/>
        <v>France</v>
      </c>
      <c r="G1699" s="16" t="str">
        <f t="shared" si="186"/>
        <v>Motorcycles</v>
      </c>
      <c r="H1699" s="16" t="str">
        <f t="shared" si="187"/>
        <v>Shipped</v>
      </c>
      <c r="I1699" s="18">
        <f t="shared" si="188"/>
        <v>733.1099999999999</v>
      </c>
    </row>
    <row r="1700" spans="2:9" x14ac:dyDescent="0.25">
      <c r="B1700" s="16">
        <v>10390</v>
      </c>
      <c r="C1700" s="17">
        <f t="shared" si="182"/>
        <v>38414</v>
      </c>
      <c r="D1700" s="16" t="str">
        <f t="shared" si="183"/>
        <v>Mini Gifts Distributors Ltd.</v>
      </c>
      <c r="E1700" s="16" t="str">
        <f t="shared" si="184"/>
        <v>San Rafael</v>
      </c>
      <c r="F1700" s="16" t="str">
        <f t="shared" si="185"/>
        <v>USA</v>
      </c>
      <c r="G1700" s="16" t="str">
        <f t="shared" si="186"/>
        <v>Classic Cars</v>
      </c>
      <c r="H1700" s="16" t="str">
        <f t="shared" si="187"/>
        <v>Shipped</v>
      </c>
      <c r="I1700" s="18">
        <f t="shared" si="188"/>
        <v>1463.6999999999998</v>
      </c>
    </row>
    <row r="1701" spans="2:9" x14ac:dyDescent="0.25">
      <c r="B1701" s="16">
        <v>10403</v>
      </c>
      <c r="C1701" s="17">
        <f t="shared" si="182"/>
        <v>38446</v>
      </c>
      <c r="D1701" s="16" t="str">
        <f t="shared" si="183"/>
        <v>UK Collectables, Ltd.</v>
      </c>
      <c r="E1701" s="16" t="str">
        <f t="shared" si="184"/>
        <v>Liverpool</v>
      </c>
      <c r="F1701" s="16" t="str">
        <f t="shared" si="185"/>
        <v>UK</v>
      </c>
      <c r="G1701" s="16" t="str">
        <f t="shared" si="186"/>
        <v>Motorcycles</v>
      </c>
      <c r="H1701" s="16" t="str">
        <f t="shared" si="187"/>
        <v>Shipped</v>
      </c>
      <c r="I1701" s="18">
        <f t="shared" si="188"/>
        <v>1206.8999999999999</v>
      </c>
    </row>
    <row r="1702" spans="2:9" x14ac:dyDescent="0.25">
      <c r="B1702" s="16">
        <v>10110</v>
      </c>
      <c r="C1702" s="17">
        <f t="shared" si="182"/>
        <v>37681</v>
      </c>
      <c r="D1702" s="16" t="str">
        <f t="shared" si="183"/>
        <v>AV Stores, Co.</v>
      </c>
      <c r="E1702" s="16" t="str">
        <f t="shared" si="184"/>
        <v>Manchester</v>
      </c>
      <c r="F1702" s="16" t="str">
        <f t="shared" si="185"/>
        <v>UK</v>
      </c>
      <c r="G1702" s="16" t="str">
        <f t="shared" si="186"/>
        <v>Vintage Cars</v>
      </c>
      <c r="H1702" s="16" t="str">
        <f t="shared" si="187"/>
        <v>Shipped</v>
      </c>
      <c r="I1702" s="18">
        <f t="shared" si="188"/>
        <v>710.19999999999993</v>
      </c>
    </row>
    <row r="1703" spans="2:9" x14ac:dyDescent="0.25">
      <c r="B1703" s="16">
        <v>10124</v>
      </c>
      <c r="C1703" s="17">
        <f t="shared" si="182"/>
        <v>37742</v>
      </c>
      <c r="D1703" s="16" t="str">
        <f t="shared" si="183"/>
        <v>Signal Gift Stores</v>
      </c>
      <c r="E1703" s="16" t="str">
        <f t="shared" si="184"/>
        <v>Las Vegas</v>
      </c>
      <c r="F1703" s="16" t="str">
        <f t="shared" si="185"/>
        <v>USA</v>
      </c>
      <c r="G1703" s="16" t="str">
        <f t="shared" si="186"/>
        <v>Vintage Cars</v>
      </c>
      <c r="H1703" s="16" t="str">
        <f t="shared" si="187"/>
        <v>Shipped</v>
      </c>
      <c r="I1703" s="18">
        <f t="shared" si="188"/>
        <v>995.5</v>
      </c>
    </row>
    <row r="1704" spans="2:9" x14ac:dyDescent="0.25">
      <c r="B1704" s="16">
        <v>10148</v>
      </c>
      <c r="C1704" s="17">
        <f t="shared" si="182"/>
        <v>37873</v>
      </c>
      <c r="D1704" s="16" t="str">
        <f t="shared" si="183"/>
        <v>Anna's Decorations, Ltd</v>
      </c>
      <c r="E1704" s="16" t="str">
        <f t="shared" si="184"/>
        <v>North Sydney</v>
      </c>
      <c r="F1704" s="16" t="str">
        <f t="shared" si="185"/>
        <v>Australia</v>
      </c>
      <c r="G1704" s="16" t="str">
        <f t="shared" si="186"/>
        <v>Classic Cars</v>
      </c>
      <c r="H1704" s="16" t="str">
        <f t="shared" si="187"/>
        <v>Shipped</v>
      </c>
      <c r="I1704" s="18">
        <f t="shared" si="188"/>
        <v>1506.5</v>
      </c>
    </row>
    <row r="1705" spans="2:9" x14ac:dyDescent="0.25">
      <c r="B1705" s="16">
        <v>10161</v>
      </c>
      <c r="C1705" s="17">
        <f t="shared" si="182"/>
        <v>37904</v>
      </c>
      <c r="D1705" s="16" t="str">
        <f t="shared" si="183"/>
        <v>Heintze Collectables</v>
      </c>
      <c r="E1705" s="16" t="str">
        <f t="shared" si="184"/>
        <v>Aaarhus</v>
      </c>
      <c r="F1705" s="16" t="str">
        <f t="shared" si="185"/>
        <v>Denmark</v>
      </c>
      <c r="G1705" s="16" t="str">
        <f t="shared" si="186"/>
        <v>Classic Cars</v>
      </c>
      <c r="H1705" s="16" t="str">
        <f t="shared" si="187"/>
        <v>Shipped</v>
      </c>
      <c r="I1705" s="18">
        <f t="shared" si="188"/>
        <v>1226.5899999999999</v>
      </c>
    </row>
    <row r="1706" spans="2:9" x14ac:dyDescent="0.25">
      <c r="B1706" s="16">
        <v>10172</v>
      </c>
      <c r="C1706" s="17">
        <f t="shared" si="182"/>
        <v>37936</v>
      </c>
      <c r="D1706" s="16" t="str">
        <f t="shared" si="183"/>
        <v>Gift Depot Inc.</v>
      </c>
      <c r="E1706" s="16" t="str">
        <f t="shared" si="184"/>
        <v>Bridgewater</v>
      </c>
      <c r="F1706" s="16" t="str">
        <f t="shared" si="185"/>
        <v>USA</v>
      </c>
      <c r="G1706" s="16" t="str">
        <f t="shared" si="186"/>
        <v>Classic Cars</v>
      </c>
      <c r="H1706" s="16" t="str">
        <f t="shared" si="187"/>
        <v>Shipped</v>
      </c>
      <c r="I1706" s="18">
        <f t="shared" si="188"/>
        <v>1453.84</v>
      </c>
    </row>
    <row r="1707" spans="2:9" x14ac:dyDescent="0.25">
      <c r="B1707" s="16">
        <v>10182</v>
      </c>
      <c r="C1707" s="17">
        <f t="shared" si="182"/>
        <v>37936</v>
      </c>
      <c r="D1707" s="16" t="str">
        <f t="shared" si="183"/>
        <v>Mini Gifts Distributors Ltd.</v>
      </c>
      <c r="E1707" s="16" t="str">
        <f t="shared" si="184"/>
        <v>San Rafael</v>
      </c>
      <c r="F1707" s="16" t="str">
        <f t="shared" si="185"/>
        <v>USA</v>
      </c>
      <c r="G1707" s="16" t="str">
        <f t="shared" si="186"/>
        <v>Vintage Cars</v>
      </c>
      <c r="H1707" s="16" t="str">
        <f t="shared" si="187"/>
        <v>Shipped</v>
      </c>
      <c r="I1707" s="18">
        <f t="shared" si="188"/>
        <v>971.9799999999999</v>
      </c>
    </row>
    <row r="1708" spans="2:9" x14ac:dyDescent="0.25">
      <c r="B1708" s="16">
        <v>10192</v>
      </c>
      <c r="C1708" s="17">
        <f t="shared" si="182"/>
        <v>37936</v>
      </c>
      <c r="D1708" s="16" t="str">
        <f t="shared" si="183"/>
        <v>Online Diecast Creations Co.</v>
      </c>
      <c r="E1708" s="16" t="str">
        <f t="shared" si="184"/>
        <v>Nashua</v>
      </c>
      <c r="F1708" s="16" t="str">
        <f t="shared" si="185"/>
        <v>USA</v>
      </c>
      <c r="G1708" s="16" t="str">
        <f t="shared" si="186"/>
        <v>Classic Cars</v>
      </c>
      <c r="H1708" s="16" t="str">
        <f t="shared" si="187"/>
        <v>Shipped</v>
      </c>
      <c r="I1708" s="18">
        <f t="shared" si="188"/>
        <v>917.7</v>
      </c>
    </row>
    <row r="1709" spans="2:9" x14ac:dyDescent="0.25">
      <c r="B1709" s="16">
        <v>10204</v>
      </c>
      <c r="C1709" s="17">
        <f t="shared" si="182"/>
        <v>37957</v>
      </c>
      <c r="D1709" s="16" t="str">
        <f t="shared" si="183"/>
        <v>Muscle Machine Inc</v>
      </c>
      <c r="E1709" s="16" t="str">
        <f t="shared" si="184"/>
        <v>NYC</v>
      </c>
      <c r="F1709" s="16" t="str">
        <f t="shared" si="185"/>
        <v>USA</v>
      </c>
      <c r="G1709" s="16" t="str">
        <f t="shared" si="186"/>
        <v>Classic Cars</v>
      </c>
      <c r="H1709" s="16" t="str">
        <f t="shared" si="187"/>
        <v>Shipped</v>
      </c>
      <c r="I1709" s="18">
        <f t="shared" si="188"/>
        <v>1249.4000000000001</v>
      </c>
    </row>
    <row r="1710" spans="2:9" x14ac:dyDescent="0.25">
      <c r="B1710" s="16">
        <v>10212</v>
      </c>
      <c r="C1710" s="17">
        <f t="shared" si="182"/>
        <v>37993</v>
      </c>
      <c r="D1710" s="16" t="str">
        <f t="shared" si="183"/>
        <v>Euro Shopping Channel</v>
      </c>
      <c r="E1710" s="16" t="str">
        <f t="shared" si="184"/>
        <v>Madrid</v>
      </c>
      <c r="F1710" s="16" t="str">
        <f t="shared" si="185"/>
        <v>Spain</v>
      </c>
      <c r="G1710" s="16" t="str">
        <f t="shared" si="186"/>
        <v>Classic Cars</v>
      </c>
      <c r="H1710" s="16" t="str">
        <f t="shared" si="187"/>
        <v>Shipped</v>
      </c>
      <c r="I1710" s="18">
        <f t="shared" si="188"/>
        <v>1339.8</v>
      </c>
    </row>
    <row r="1711" spans="2:9" x14ac:dyDescent="0.25">
      <c r="B1711" s="16">
        <v>10227</v>
      </c>
      <c r="C1711" s="17">
        <f t="shared" si="182"/>
        <v>38049</v>
      </c>
      <c r="D1711" s="16" t="str">
        <f t="shared" si="183"/>
        <v>Saveley &amp; Henriot, Co.</v>
      </c>
      <c r="E1711" s="16" t="str">
        <f t="shared" si="184"/>
        <v>Lyon</v>
      </c>
      <c r="F1711" s="16" t="str">
        <f t="shared" si="185"/>
        <v>France</v>
      </c>
      <c r="G1711" s="16" t="str">
        <f t="shared" si="186"/>
        <v>Vintage Cars</v>
      </c>
      <c r="H1711" s="16" t="str">
        <f t="shared" si="187"/>
        <v>Shipped</v>
      </c>
      <c r="I1711" s="18">
        <f t="shared" si="188"/>
        <v>1161.1200000000001</v>
      </c>
    </row>
    <row r="1712" spans="2:9" x14ac:dyDescent="0.25">
      <c r="B1712" s="16">
        <v>10241</v>
      </c>
      <c r="C1712" s="17">
        <f t="shared" si="182"/>
        <v>38081</v>
      </c>
      <c r="D1712" s="16" t="str">
        <f t="shared" si="183"/>
        <v>Mini Caravy</v>
      </c>
      <c r="E1712" s="16" t="str">
        <f t="shared" si="184"/>
        <v>Strasbourg</v>
      </c>
      <c r="F1712" s="16" t="str">
        <f t="shared" si="185"/>
        <v>France</v>
      </c>
      <c r="G1712" s="16" t="str">
        <f t="shared" si="186"/>
        <v>Classic Cars</v>
      </c>
      <c r="H1712" s="16" t="str">
        <f t="shared" si="187"/>
        <v>Shipped</v>
      </c>
      <c r="I1712" s="18">
        <f t="shared" si="188"/>
        <v>845.25</v>
      </c>
    </row>
    <row r="1713" spans="2:9" x14ac:dyDescent="0.25">
      <c r="B1713" s="16">
        <v>10267</v>
      </c>
      <c r="C1713" s="17">
        <f t="shared" si="182"/>
        <v>38175</v>
      </c>
      <c r="D1713" s="16" t="str">
        <f t="shared" si="183"/>
        <v>Muscle Machine Inc</v>
      </c>
      <c r="E1713" s="16" t="str">
        <f t="shared" si="184"/>
        <v>NYC</v>
      </c>
      <c r="F1713" s="16" t="str">
        <f t="shared" si="185"/>
        <v>USA</v>
      </c>
      <c r="G1713" s="16" t="str">
        <f t="shared" si="186"/>
        <v>Classic Cars</v>
      </c>
      <c r="H1713" s="16" t="str">
        <f t="shared" si="187"/>
        <v>Shipped</v>
      </c>
      <c r="I1713" s="18">
        <f t="shared" si="188"/>
        <v>2719.7999999999997</v>
      </c>
    </row>
    <row r="1714" spans="2:9" x14ac:dyDescent="0.25">
      <c r="B1714" s="16">
        <v>10279</v>
      </c>
      <c r="C1714" s="17">
        <f t="shared" si="182"/>
        <v>38207</v>
      </c>
      <c r="D1714" s="16" t="str">
        <f t="shared" si="183"/>
        <v>Euro Shopping Channel</v>
      </c>
      <c r="E1714" s="16" t="str">
        <f t="shared" si="184"/>
        <v>Madrid</v>
      </c>
      <c r="F1714" s="16" t="str">
        <f t="shared" si="185"/>
        <v>Spain</v>
      </c>
      <c r="G1714" s="16" t="str">
        <f t="shared" si="186"/>
        <v>Classic Cars</v>
      </c>
      <c r="H1714" s="16" t="str">
        <f t="shared" si="187"/>
        <v>Shipped</v>
      </c>
      <c r="I1714" s="18">
        <f t="shared" si="188"/>
        <v>1575.08</v>
      </c>
    </row>
    <row r="1715" spans="2:9" x14ac:dyDescent="0.25">
      <c r="B1715" s="16">
        <v>10288</v>
      </c>
      <c r="C1715" s="17">
        <f t="shared" si="182"/>
        <v>38239</v>
      </c>
      <c r="D1715" s="16" t="str">
        <f t="shared" si="183"/>
        <v>Handji Gifts&amp; Co</v>
      </c>
      <c r="E1715" s="16" t="str">
        <f t="shared" si="184"/>
        <v>Singapore</v>
      </c>
      <c r="F1715" s="16" t="str">
        <f t="shared" si="185"/>
        <v>Singapore</v>
      </c>
      <c r="G1715" s="16" t="str">
        <f t="shared" si="186"/>
        <v>Vintage Cars</v>
      </c>
      <c r="H1715" s="16" t="str">
        <f t="shared" si="187"/>
        <v>Shipped</v>
      </c>
      <c r="I1715" s="18">
        <f t="shared" si="188"/>
        <v>1106.93</v>
      </c>
    </row>
    <row r="1716" spans="2:9" x14ac:dyDescent="0.25">
      <c r="B1716" s="16">
        <v>10302</v>
      </c>
      <c r="C1716" s="17">
        <f t="shared" si="182"/>
        <v>37904</v>
      </c>
      <c r="D1716" s="16" t="str">
        <f t="shared" si="183"/>
        <v>UK Collectables, Ltd.</v>
      </c>
      <c r="E1716" s="16" t="str">
        <f t="shared" si="184"/>
        <v>Liverpool</v>
      </c>
      <c r="F1716" s="16" t="str">
        <f t="shared" si="185"/>
        <v>UK</v>
      </c>
      <c r="G1716" s="16" t="str">
        <f t="shared" si="186"/>
        <v>Classic Cars</v>
      </c>
      <c r="H1716" s="16" t="str">
        <f t="shared" si="187"/>
        <v>Shipped</v>
      </c>
      <c r="I1716" s="18">
        <f t="shared" si="188"/>
        <v>1672.1000000000001</v>
      </c>
    </row>
    <row r="1717" spans="2:9" x14ac:dyDescent="0.25">
      <c r="B1717" s="16">
        <v>10311</v>
      </c>
      <c r="C1717" s="17">
        <f t="shared" si="182"/>
        <v>38270</v>
      </c>
      <c r="D1717" s="16" t="str">
        <f t="shared" si="183"/>
        <v>Euro Shopping Channel</v>
      </c>
      <c r="E1717" s="16" t="str">
        <f t="shared" si="184"/>
        <v>Madrid</v>
      </c>
      <c r="F1717" s="16" t="str">
        <f t="shared" si="185"/>
        <v>Spain</v>
      </c>
      <c r="G1717" s="16" t="str">
        <f t="shared" si="186"/>
        <v>Classic Cars</v>
      </c>
      <c r="H1717" s="16" t="str">
        <f t="shared" si="187"/>
        <v>Shipped</v>
      </c>
      <c r="I1717" s="18">
        <f t="shared" si="188"/>
        <v>1674.7499999999998</v>
      </c>
    </row>
    <row r="1718" spans="2:9" x14ac:dyDescent="0.25">
      <c r="B1718" s="16">
        <v>10321</v>
      </c>
      <c r="C1718" s="17">
        <f t="shared" si="182"/>
        <v>38302</v>
      </c>
      <c r="D1718" s="16" t="str">
        <f t="shared" si="183"/>
        <v>FunGiftIdeas.com</v>
      </c>
      <c r="E1718" s="16" t="str">
        <f t="shared" si="184"/>
        <v>New Bedford</v>
      </c>
      <c r="F1718" s="16" t="str">
        <f t="shared" si="185"/>
        <v>USA</v>
      </c>
      <c r="G1718" s="16" t="str">
        <f t="shared" si="186"/>
        <v>Classic Cars</v>
      </c>
      <c r="H1718" s="16" t="str">
        <f t="shared" si="187"/>
        <v>Shipped</v>
      </c>
      <c r="I1718" s="18">
        <f t="shared" si="188"/>
        <v>1229.51</v>
      </c>
    </row>
    <row r="1719" spans="2:9" x14ac:dyDescent="0.25">
      <c r="B1719" s="16">
        <v>10332</v>
      </c>
      <c r="C1719" s="17">
        <f t="shared" si="182"/>
        <v>38302</v>
      </c>
      <c r="D1719" s="16" t="str">
        <f t="shared" si="183"/>
        <v>AV Stores, Co.</v>
      </c>
      <c r="E1719" s="16" t="str">
        <f t="shared" si="184"/>
        <v>Manchester</v>
      </c>
      <c r="F1719" s="16" t="str">
        <f t="shared" si="185"/>
        <v>UK</v>
      </c>
      <c r="G1719" s="16" t="str">
        <f t="shared" si="186"/>
        <v>Classic Cars</v>
      </c>
      <c r="H1719" s="16" t="str">
        <f t="shared" si="187"/>
        <v>Shipped</v>
      </c>
      <c r="I1719" s="18">
        <f t="shared" si="188"/>
        <v>1152.58</v>
      </c>
    </row>
    <row r="1720" spans="2:9" x14ac:dyDescent="0.25">
      <c r="B1720" s="16">
        <v>10346</v>
      </c>
      <c r="C1720" s="17">
        <f t="shared" si="182"/>
        <v>38302</v>
      </c>
      <c r="D1720" s="16" t="str">
        <f t="shared" si="183"/>
        <v>Signal Gift Stores</v>
      </c>
      <c r="E1720" s="16" t="str">
        <f t="shared" si="184"/>
        <v>Las Vegas</v>
      </c>
      <c r="F1720" s="16" t="str">
        <f t="shared" si="185"/>
        <v>USA</v>
      </c>
      <c r="G1720" s="16" t="str">
        <f t="shared" si="186"/>
        <v>Vintage Cars</v>
      </c>
      <c r="H1720" s="16" t="str">
        <f t="shared" si="187"/>
        <v>Shipped</v>
      </c>
      <c r="I1720" s="18">
        <f t="shared" si="188"/>
        <v>1516.62</v>
      </c>
    </row>
    <row r="1721" spans="2:9" x14ac:dyDescent="0.25">
      <c r="B1721" s="16">
        <v>10368</v>
      </c>
      <c r="C1721" s="17">
        <f t="shared" si="182"/>
        <v>38353</v>
      </c>
      <c r="D1721" s="16" t="str">
        <f t="shared" si="183"/>
        <v>Mini Gifts Distributors Ltd.</v>
      </c>
      <c r="E1721" s="16" t="str">
        <f t="shared" si="184"/>
        <v>San Rafael</v>
      </c>
      <c r="F1721" s="16" t="str">
        <f t="shared" si="185"/>
        <v>USA</v>
      </c>
      <c r="G1721" s="16" t="str">
        <f t="shared" si="186"/>
        <v>Vintage Cars</v>
      </c>
      <c r="H1721" s="16" t="str">
        <f t="shared" si="187"/>
        <v>Shipped</v>
      </c>
      <c r="I1721" s="18">
        <f t="shared" si="188"/>
        <v>1717.64</v>
      </c>
    </row>
    <row r="1722" spans="2:9" x14ac:dyDescent="0.25">
      <c r="B1722" s="16">
        <v>10380</v>
      </c>
      <c r="C1722" s="17">
        <f t="shared" si="182"/>
        <v>38385</v>
      </c>
      <c r="D1722" s="16" t="str">
        <f t="shared" si="183"/>
        <v>Euro Shopping Channel</v>
      </c>
      <c r="E1722" s="16" t="str">
        <f t="shared" si="184"/>
        <v>Madrid</v>
      </c>
      <c r="F1722" s="16" t="str">
        <f t="shared" si="185"/>
        <v>Spain</v>
      </c>
      <c r="G1722" s="16" t="str">
        <f t="shared" si="186"/>
        <v>Vintage Cars</v>
      </c>
      <c r="H1722" s="16" t="str">
        <f t="shared" si="187"/>
        <v>Shipped</v>
      </c>
      <c r="I1722" s="18">
        <f t="shared" si="188"/>
        <v>990.78</v>
      </c>
    </row>
    <row r="1723" spans="2:9" x14ac:dyDescent="0.25">
      <c r="B1723" s="16">
        <v>10407</v>
      </c>
      <c r="C1723" s="17">
        <f t="shared" si="182"/>
        <v>38446</v>
      </c>
      <c r="D1723" s="16" t="str">
        <f t="shared" si="183"/>
        <v>The Sharp Gifts Warehouse</v>
      </c>
      <c r="E1723" s="16" t="str">
        <f t="shared" si="184"/>
        <v>San Jose</v>
      </c>
      <c r="F1723" s="16" t="str">
        <f t="shared" si="185"/>
        <v>USA</v>
      </c>
      <c r="G1723" s="16" t="str">
        <f t="shared" si="186"/>
        <v>Vintage Cars</v>
      </c>
      <c r="H1723" s="16" t="str">
        <f t="shared" si="187"/>
        <v>On Hold</v>
      </c>
      <c r="I1723" s="18">
        <f t="shared" si="188"/>
        <v>541.14</v>
      </c>
    </row>
    <row r="1724" spans="2:9" x14ac:dyDescent="0.25">
      <c r="B1724" s="16">
        <v>10420</v>
      </c>
      <c r="C1724" s="17">
        <f t="shared" si="182"/>
        <v>38477</v>
      </c>
      <c r="D1724" s="16" t="str">
        <f t="shared" si="183"/>
        <v>Souveniers And Things Co.</v>
      </c>
      <c r="E1724" s="16" t="str">
        <f t="shared" si="184"/>
        <v>Chatswood</v>
      </c>
      <c r="F1724" s="16" t="str">
        <f t="shared" si="185"/>
        <v>Australia</v>
      </c>
      <c r="G1724" s="16" t="str">
        <f t="shared" si="186"/>
        <v>Vintage Cars</v>
      </c>
      <c r="H1724" s="16" t="str">
        <f t="shared" si="187"/>
        <v>In Process</v>
      </c>
      <c r="I1724" s="18">
        <f t="shared" si="188"/>
        <v>652.35</v>
      </c>
    </row>
    <row r="1725" spans="2:9" x14ac:dyDescent="0.25">
      <c r="B1725" s="16">
        <v>10104</v>
      </c>
      <c r="C1725" s="17">
        <f t="shared" si="182"/>
        <v>37622</v>
      </c>
      <c r="D1725" s="16" t="str">
        <f t="shared" si="183"/>
        <v>Euro Shopping Channel</v>
      </c>
      <c r="E1725" s="16" t="str">
        <f t="shared" si="184"/>
        <v>Madrid</v>
      </c>
      <c r="F1725" s="16" t="str">
        <f t="shared" si="185"/>
        <v>Spain</v>
      </c>
      <c r="G1725" s="16" t="str">
        <f t="shared" si="186"/>
        <v>Trucks and Buses</v>
      </c>
      <c r="H1725" s="16" t="str">
        <f t="shared" si="187"/>
        <v>Shipped</v>
      </c>
      <c r="I1725" s="18">
        <f t="shared" si="188"/>
        <v>1666.6999999999998</v>
      </c>
    </row>
    <row r="1726" spans="2:9" x14ac:dyDescent="0.25">
      <c r="B1726" s="16">
        <v>10114</v>
      </c>
      <c r="C1726" s="17">
        <f t="shared" si="182"/>
        <v>37712</v>
      </c>
      <c r="D1726" s="16" t="str">
        <f t="shared" si="183"/>
        <v>La Corne D'abondance, Co.</v>
      </c>
      <c r="E1726" s="16" t="str">
        <f t="shared" si="184"/>
        <v>Paris</v>
      </c>
      <c r="F1726" s="16" t="str">
        <f t="shared" si="185"/>
        <v>France</v>
      </c>
      <c r="G1726" s="16" t="str">
        <f t="shared" si="186"/>
        <v>Classic Cars</v>
      </c>
      <c r="H1726" s="16" t="str">
        <f t="shared" si="187"/>
        <v>Shipped</v>
      </c>
      <c r="I1726" s="18">
        <f t="shared" si="188"/>
        <v>721.43999999999994</v>
      </c>
    </row>
    <row r="1727" spans="2:9" x14ac:dyDescent="0.25">
      <c r="B1727" s="16">
        <v>10127</v>
      </c>
      <c r="C1727" s="17">
        <f t="shared" si="182"/>
        <v>37773</v>
      </c>
      <c r="D1727" s="16" t="str">
        <f t="shared" si="183"/>
        <v>Muscle Machine Inc</v>
      </c>
      <c r="E1727" s="16" t="str">
        <f t="shared" si="184"/>
        <v>NYC</v>
      </c>
      <c r="F1727" s="16" t="str">
        <f t="shared" si="185"/>
        <v>USA</v>
      </c>
      <c r="G1727" s="16" t="str">
        <f t="shared" si="186"/>
        <v>Classic Cars</v>
      </c>
      <c r="H1727" s="16" t="str">
        <f t="shared" si="187"/>
        <v>Shipped</v>
      </c>
      <c r="I1727" s="18">
        <f t="shared" si="188"/>
        <v>1213.8</v>
      </c>
    </row>
    <row r="1728" spans="2:9" x14ac:dyDescent="0.25">
      <c r="B1728" s="16">
        <v>10141</v>
      </c>
      <c r="C1728" s="17">
        <f t="shared" si="182"/>
        <v>37841</v>
      </c>
      <c r="D1728" s="16" t="str">
        <f t="shared" si="183"/>
        <v>Suominen Souveniers</v>
      </c>
      <c r="E1728" s="16" t="str">
        <f t="shared" si="184"/>
        <v>Espoo</v>
      </c>
      <c r="F1728" s="16" t="str">
        <f t="shared" si="185"/>
        <v>Finland</v>
      </c>
      <c r="G1728" s="16" t="str">
        <f t="shared" si="186"/>
        <v>Trucks and Buses</v>
      </c>
      <c r="H1728" s="16" t="str">
        <f t="shared" si="187"/>
        <v>Shipped</v>
      </c>
      <c r="I1728" s="18">
        <f t="shared" si="188"/>
        <v>2100</v>
      </c>
    </row>
    <row r="1729" spans="2:9" x14ac:dyDescent="0.25">
      <c r="B1729" s="16">
        <v>10151</v>
      </c>
      <c r="C1729" s="17">
        <f t="shared" si="182"/>
        <v>37873</v>
      </c>
      <c r="D1729" s="16" t="str">
        <f t="shared" si="183"/>
        <v>Oulu Toy Supplies, Inc.</v>
      </c>
      <c r="E1729" s="16" t="str">
        <f t="shared" si="184"/>
        <v>Oulu</v>
      </c>
      <c r="F1729" s="16" t="str">
        <f t="shared" si="185"/>
        <v>Finland</v>
      </c>
      <c r="G1729" s="16" t="str">
        <f t="shared" si="186"/>
        <v>Classic Cars</v>
      </c>
      <c r="H1729" s="16" t="str">
        <f t="shared" si="187"/>
        <v>Shipped</v>
      </c>
      <c r="I1729" s="18">
        <f t="shared" si="188"/>
        <v>1209.3000000000002</v>
      </c>
    </row>
    <row r="1730" spans="2:9" x14ac:dyDescent="0.25">
      <c r="B1730" s="16">
        <v>10165</v>
      </c>
      <c r="C1730" s="17">
        <f t="shared" si="182"/>
        <v>37904</v>
      </c>
      <c r="D1730" s="16" t="str">
        <f t="shared" si="183"/>
        <v>Dragon Souveniers, Ltd.</v>
      </c>
      <c r="E1730" s="16" t="str">
        <f t="shared" si="184"/>
        <v>Singapore</v>
      </c>
      <c r="F1730" s="16" t="str">
        <f t="shared" si="185"/>
        <v>Singapore</v>
      </c>
      <c r="G1730" s="16" t="str">
        <f t="shared" si="186"/>
        <v>Classic Cars</v>
      </c>
      <c r="H1730" s="16" t="str">
        <f t="shared" si="187"/>
        <v>Shipped</v>
      </c>
      <c r="I1730" s="18">
        <f t="shared" si="188"/>
        <v>859.14</v>
      </c>
    </row>
    <row r="1731" spans="2:9" x14ac:dyDescent="0.25">
      <c r="B1731" s="16">
        <v>10175</v>
      </c>
      <c r="C1731" s="17">
        <f t="shared" si="182"/>
        <v>37936</v>
      </c>
      <c r="D1731" s="16" t="str">
        <f t="shared" si="183"/>
        <v>Stylish Desk Decors, Co.</v>
      </c>
      <c r="E1731" s="16" t="str">
        <f t="shared" si="184"/>
        <v>London</v>
      </c>
      <c r="F1731" s="16" t="str">
        <f t="shared" si="185"/>
        <v>UK</v>
      </c>
      <c r="G1731" s="16" t="str">
        <f t="shared" si="186"/>
        <v>Classic Cars</v>
      </c>
      <c r="H1731" s="16" t="str">
        <f t="shared" si="187"/>
        <v>Shipped</v>
      </c>
      <c r="I1731" s="18">
        <f t="shared" si="188"/>
        <v>1151.44</v>
      </c>
    </row>
    <row r="1732" spans="2:9" x14ac:dyDescent="0.25">
      <c r="B1732" s="16">
        <v>10184</v>
      </c>
      <c r="C1732" s="17">
        <f t="shared" si="182"/>
        <v>37936</v>
      </c>
      <c r="D1732" s="16" t="str">
        <f t="shared" si="183"/>
        <v>Iberia Gift Imports, Corp.</v>
      </c>
      <c r="E1732" s="16" t="str">
        <f t="shared" si="184"/>
        <v>Sevilla</v>
      </c>
      <c r="F1732" s="16" t="str">
        <f t="shared" si="185"/>
        <v>Spain</v>
      </c>
      <c r="G1732" s="16" t="str">
        <f t="shared" si="186"/>
        <v>Classic Cars</v>
      </c>
      <c r="H1732" s="16" t="str">
        <f t="shared" si="187"/>
        <v>Shipped</v>
      </c>
      <c r="I1732" s="18">
        <f t="shared" si="188"/>
        <v>1336.44</v>
      </c>
    </row>
    <row r="1733" spans="2:9" x14ac:dyDescent="0.25">
      <c r="B1733" s="16">
        <v>10195</v>
      </c>
      <c r="C1733" s="17">
        <f t="shared" si="182"/>
        <v>37936</v>
      </c>
      <c r="D1733" s="16" t="str">
        <f t="shared" si="183"/>
        <v>Mini Classics</v>
      </c>
      <c r="E1733" s="16" t="str">
        <f t="shared" si="184"/>
        <v>White Plains</v>
      </c>
      <c r="F1733" s="16" t="str">
        <f t="shared" si="185"/>
        <v>USA</v>
      </c>
      <c r="G1733" s="16" t="str">
        <f t="shared" si="186"/>
        <v>Classic Cars</v>
      </c>
      <c r="H1733" s="16" t="str">
        <f t="shared" si="187"/>
        <v>Shipped</v>
      </c>
      <c r="I1733" s="18">
        <f t="shared" si="188"/>
        <v>905.28</v>
      </c>
    </row>
    <row r="1734" spans="2:9" x14ac:dyDescent="0.25">
      <c r="B1734" s="16">
        <v>10207</v>
      </c>
      <c r="C1734" s="17">
        <f t="shared" si="182"/>
        <v>37957</v>
      </c>
      <c r="D1734" s="16" t="str">
        <f t="shared" si="183"/>
        <v>Diecast Collectables</v>
      </c>
      <c r="E1734" s="16" t="str">
        <f t="shared" si="184"/>
        <v>Boston</v>
      </c>
      <c r="F1734" s="16" t="str">
        <f t="shared" si="185"/>
        <v>USA</v>
      </c>
      <c r="G1734" s="16" t="str">
        <f t="shared" si="186"/>
        <v>Classic Cars</v>
      </c>
      <c r="H1734" s="16" t="str">
        <f t="shared" si="187"/>
        <v>Shipped</v>
      </c>
      <c r="I1734" s="18">
        <f t="shared" si="188"/>
        <v>1247.3999999999999</v>
      </c>
    </row>
    <row r="1735" spans="2:9" x14ac:dyDescent="0.25">
      <c r="B1735" s="16">
        <v>10219</v>
      </c>
      <c r="C1735" s="17">
        <f t="shared" si="182"/>
        <v>38019</v>
      </c>
      <c r="D1735" s="16" t="str">
        <f t="shared" si="183"/>
        <v>Signal Collectibles Ltd.</v>
      </c>
      <c r="E1735" s="16" t="str">
        <f t="shared" si="184"/>
        <v>Brisbane</v>
      </c>
      <c r="F1735" s="16" t="str">
        <f t="shared" si="185"/>
        <v>USA</v>
      </c>
      <c r="G1735" s="16" t="str">
        <f t="shared" si="186"/>
        <v>Classic Cars</v>
      </c>
      <c r="H1735" s="16" t="str">
        <f t="shared" si="187"/>
        <v>Shipped</v>
      </c>
      <c r="I1735" s="18">
        <f t="shared" si="188"/>
        <v>846.51</v>
      </c>
    </row>
    <row r="1736" spans="2:9" x14ac:dyDescent="0.25">
      <c r="B1736" s="16">
        <v>10229</v>
      </c>
      <c r="C1736" s="17">
        <f t="shared" si="182"/>
        <v>38049</v>
      </c>
      <c r="D1736" s="16" t="str">
        <f t="shared" si="183"/>
        <v>Mini Gifts Distributors Ltd.</v>
      </c>
      <c r="E1736" s="16" t="str">
        <f t="shared" si="184"/>
        <v>San Rafael</v>
      </c>
      <c r="F1736" s="16" t="str">
        <f t="shared" si="185"/>
        <v>USA</v>
      </c>
      <c r="G1736" s="16" t="str">
        <f t="shared" si="186"/>
        <v>Classic Cars</v>
      </c>
      <c r="H1736" s="16" t="str">
        <f t="shared" si="187"/>
        <v>Shipped</v>
      </c>
      <c r="I1736" s="18">
        <f t="shared" si="188"/>
        <v>1085.0400000000002</v>
      </c>
    </row>
    <row r="1737" spans="2:9" x14ac:dyDescent="0.25">
      <c r="B1737" s="16">
        <v>10246</v>
      </c>
      <c r="C1737" s="17">
        <f t="shared" ref="C1737:C1800" si="189">VLOOKUP(B1737,SaleData,6,0)</f>
        <v>38112</v>
      </c>
      <c r="D1737" s="16" t="str">
        <f t="shared" ref="D1737:D1800" si="190">VLOOKUP(B1737,SaleData,14,0)</f>
        <v>Euro Shopping Channel</v>
      </c>
      <c r="E1737" s="16" t="str">
        <f t="shared" ref="E1737:E1800" si="191">VLOOKUP(B1737,SaleData,17,0)</f>
        <v>Madrid</v>
      </c>
      <c r="F1737" s="16" t="str">
        <f t="shared" ref="F1737:F1800" si="192">VLOOKUP(B1737,SaleData,19,0)</f>
        <v>Spain</v>
      </c>
      <c r="G1737" s="16" t="str">
        <f t="shared" ref="G1737:G1800" si="193">VLOOKUP(B1737,SaleData,11,0)</f>
        <v>Trucks and Buses</v>
      </c>
      <c r="H1737" s="16" t="str">
        <f t="shared" ref="H1737:H1800" si="194">VLOOKUP(B1737,SaleData,7,0)</f>
        <v>Shipped</v>
      </c>
      <c r="I1737" s="18">
        <f t="shared" ref="I1737:I1800" si="195">VLOOKUP(B1737,SaleData,5,0)</f>
        <v>1704.5</v>
      </c>
    </row>
    <row r="1738" spans="2:9" x14ac:dyDescent="0.25">
      <c r="B1738" s="16">
        <v>10259</v>
      </c>
      <c r="C1738" s="17">
        <f t="shared" si="189"/>
        <v>38144</v>
      </c>
      <c r="D1738" s="16" t="str">
        <f t="shared" si="190"/>
        <v>Handji Gifts&amp; Co</v>
      </c>
      <c r="E1738" s="16" t="str">
        <f t="shared" si="191"/>
        <v>Singapore</v>
      </c>
      <c r="F1738" s="16" t="str">
        <f t="shared" si="192"/>
        <v>Singapore</v>
      </c>
      <c r="G1738" s="16" t="str">
        <f t="shared" si="193"/>
        <v>Classic Cars</v>
      </c>
      <c r="H1738" s="16" t="str">
        <f t="shared" si="194"/>
        <v>Shipped</v>
      </c>
      <c r="I1738" s="18">
        <f t="shared" si="195"/>
        <v>1030.44</v>
      </c>
    </row>
    <row r="1739" spans="2:9" x14ac:dyDescent="0.25">
      <c r="B1739" s="16">
        <v>10271</v>
      </c>
      <c r="C1739" s="17">
        <f t="shared" si="189"/>
        <v>38175</v>
      </c>
      <c r="D1739" s="16" t="str">
        <f t="shared" si="190"/>
        <v>Mini Gifts Distributors Ltd.</v>
      </c>
      <c r="E1739" s="16" t="str">
        <f t="shared" si="191"/>
        <v>San Rafael</v>
      </c>
      <c r="F1739" s="16" t="str">
        <f t="shared" si="192"/>
        <v>USA</v>
      </c>
      <c r="G1739" s="16" t="str">
        <f t="shared" si="193"/>
        <v>Classic Cars</v>
      </c>
      <c r="H1739" s="16" t="str">
        <f t="shared" si="194"/>
        <v>Shipped</v>
      </c>
      <c r="I1739" s="18">
        <f t="shared" si="195"/>
        <v>1585.36</v>
      </c>
    </row>
    <row r="1740" spans="2:9" x14ac:dyDescent="0.25">
      <c r="B1740" s="16">
        <v>10281</v>
      </c>
      <c r="C1740" s="17">
        <f t="shared" si="189"/>
        <v>38207</v>
      </c>
      <c r="D1740" s="16" t="str">
        <f t="shared" si="190"/>
        <v>Diecast Classics Inc.</v>
      </c>
      <c r="E1740" s="16" t="str">
        <f t="shared" si="191"/>
        <v>Allentown</v>
      </c>
      <c r="F1740" s="16" t="str">
        <f t="shared" si="192"/>
        <v>USA</v>
      </c>
      <c r="G1740" s="16" t="str">
        <f t="shared" si="193"/>
        <v>Classic Cars</v>
      </c>
      <c r="H1740" s="16" t="str">
        <f t="shared" si="194"/>
        <v>Shipped</v>
      </c>
      <c r="I1740" s="18">
        <f t="shared" si="195"/>
        <v>813.19999999999993</v>
      </c>
    </row>
    <row r="1741" spans="2:9" x14ac:dyDescent="0.25">
      <c r="B1741" s="16">
        <v>10292</v>
      </c>
      <c r="C1741" s="17">
        <f t="shared" si="189"/>
        <v>38239</v>
      </c>
      <c r="D1741" s="16" t="str">
        <f t="shared" si="190"/>
        <v>Land of Toys Inc.</v>
      </c>
      <c r="E1741" s="16" t="str">
        <f t="shared" si="191"/>
        <v>NYC</v>
      </c>
      <c r="F1741" s="16" t="str">
        <f t="shared" si="192"/>
        <v>USA</v>
      </c>
      <c r="G1741" s="16" t="str">
        <f t="shared" si="193"/>
        <v>Classic Cars</v>
      </c>
      <c r="H1741" s="16" t="str">
        <f t="shared" si="194"/>
        <v>Shipped</v>
      </c>
      <c r="I1741" s="18">
        <f t="shared" si="195"/>
        <v>1172.3399999999999</v>
      </c>
    </row>
    <row r="1742" spans="2:9" x14ac:dyDescent="0.25">
      <c r="B1742" s="16">
        <v>10305</v>
      </c>
      <c r="C1742" s="17">
        <f t="shared" si="189"/>
        <v>38270</v>
      </c>
      <c r="D1742" s="16" t="str">
        <f t="shared" si="190"/>
        <v>Marta's Replicas Co.</v>
      </c>
      <c r="E1742" s="16" t="str">
        <f t="shared" si="191"/>
        <v>Cambridge</v>
      </c>
      <c r="F1742" s="16" t="str">
        <f t="shared" si="192"/>
        <v>USA</v>
      </c>
      <c r="G1742" s="16" t="str">
        <f t="shared" si="193"/>
        <v>Classic Cars</v>
      </c>
      <c r="H1742" s="16" t="str">
        <f t="shared" si="194"/>
        <v>Shipped</v>
      </c>
      <c r="I1742" s="18">
        <f t="shared" si="195"/>
        <v>1510.56</v>
      </c>
    </row>
    <row r="1743" spans="2:9" x14ac:dyDescent="0.25">
      <c r="B1743" s="16">
        <v>10314</v>
      </c>
      <c r="C1743" s="17">
        <f t="shared" si="189"/>
        <v>38270</v>
      </c>
      <c r="D1743" s="16" t="str">
        <f t="shared" si="190"/>
        <v>Heintze Collectables</v>
      </c>
      <c r="E1743" s="16" t="str">
        <f t="shared" si="191"/>
        <v>Aaarhus</v>
      </c>
      <c r="F1743" s="16" t="str">
        <f t="shared" si="192"/>
        <v>Denmark</v>
      </c>
      <c r="G1743" s="16" t="str">
        <f t="shared" si="193"/>
        <v>Classic Cars</v>
      </c>
      <c r="H1743" s="16" t="str">
        <f t="shared" si="194"/>
        <v>Shipped</v>
      </c>
      <c r="I1743" s="18">
        <f t="shared" si="195"/>
        <v>1448.0700000000002</v>
      </c>
    </row>
    <row r="1744" spans="2:9" x14ac:dyDescent="0.25">
      <c r="B1744" s="16">
        <v>10324</v>
      </c>
      <c r="C1744" s="17">
        <f t="shared" si="189"/>
        <v>38302</v>
      </c>
      <c r="D1744" s="16" t="str">
        <f t="shared" si="190"/>
        <v>Vitachrome Inc.</v>
      </c>
      <c r="E1744" s="16" t="str">
        <f t="shared" si="191"/>
        <v>NYC</v>
      </c>
      <c r="F1744" s="16" t="str">
        <f t="shared" si="192"/>
        <v>USA</v>
      </c>
      <c r="G1744" s="16" t="str">
        <f t="shared" si="193"/>
        <v>Trucks and Buses</v>
      </c>
      <c r="H1744" s="16" t="str">
        <f t="shared" si="194"/>
        <v>Shipped</v>
      </c>
      <c r="I1744" s="18">
        <f t="shared" si="195"/>
        <v>1236.8399999999999</v>
      </c>
    </row>
    <row r="1745" spans="2:9" x14ac:dyDescent="0.25">
      <c r="B1745" s="16">
        <v>10335</v>
      </c>
      <c r="C1745" s="17">
        <f t="shared" si="189"/>
        <v>38302</v>
      </c>
      <c r="D1745" s="16" t="str">
        <f t="shared" si="190"/>
        <v>Mini Gifts Distributors Ltd.</v>
      </c>
      <c r="E1745" s="16" t="str">
        <f t="shared" si="191"/>
        <v>San Rafael</v>
      </c>
      <c r="F1745" s="16" t="str">
        <f t="shared" si="192"/>
        <v>USA</v>
      </c>
      <c r="G1745" s="16" t="str">
        <f t="shared" si="193"/>
        <v>Classic Cars</v>
      </c>
      <c r="H1745" s="16" t="str">
        <f t="shared" si="194"/>
        <v>Shipped</v>
      </c>
      <c r="I1745" s="18">
        <f t="shared" si="195"/>
        <v>1225.2900000000002</v>
      </c>
    </row>
    <row r="1746" spans="2:9" x14ac:dyDescent="0.25">
      <c r="B1746" s="16">
        <v>10349</v>
      </c>
      <c r="C1746" s="17">
        <f t="shared" si="189"/>
        <v>38333</v>
      </c>
      <c r="D1746" s="16" t="str">
        <f t="shared" si="190"/>
        <v>Muscle Machine Inc</v>
      </c>
      <c r="E1746" s="16" t="str">
        <f t="shared" si="191"/>
        <v>NYC</v>
      </c>
      <c r="F1746" s="16" t="str">
        <f t="shared" si="192"/>
        <v>USA</v>
      </c>
      <c r="G1746" s="16" t="str">
        <f t="shared" si="193"/>
        <v>Classic Cars</v>
      </c>
      <c r="H1746" s="16" t="str">
        <f t="shared" si="194"/>
        <v>Shipped</v>
      </c>
      <c r="I1746" s="18">
        <f t="shared" si="195"/>
        <v>1336.68</v>
      </c>
    </row>
    <row r="1747" spans="2:9" x14ac:dyDescent="0.25">
      <c r="B1747" s="16">
        <v>10358</v>
      </c>
      <c r="C1747" s="17">
        <f t="shared" si="189"/>
        <v>38333</v>
      </c>
      <c r="D1747" s="16" t="str">
        <f t="shared" si="190"/>
        <v>Euro Shopping Channel</v>
      </c>
      <c r="E1747" s="16" t="str">
        <f t="shared" si="191"/>
        <v>Madrid</v>
      </c>
      <c r="F1747" s="16" t="str">
        <f t="shared" si="192"/>
        <v>Spain</v>
      </c>
      <c r="G1747" s="16" t="str">
        <f t="shared" si="193"/>
        <v>Trucks and Buses</v>
      </c>
      <c r="H1747" s="16" t="str">
        <f t="shared" si="194"/>
        <v>Shipped</v>
      </c>
      <c r="I1747" s="18">
        <f t="shared" si="195"/>
        <v>728.40000000000009</v>
      </c>
    </row>
    <row r="1748" spans="2:9" x14ac:dyDescent="0.25">
      <c r="B1748" s="16">
        <v>10371</v>
      </c>
      <c r="C1748" s="17">
        <f t="shared" si="189"/>
        <v>38353</v>
      </c>
      <c r="D1748" s="16" t="str">
        <f t="shared" si="190"/>
        <v>Mini Gifts Distributors Ltd.</v>
      </c>
      <c r="E1748" s="16" t="str">
        <f t="shared" si="191"/>
        <v>San Rafael</v>
      </c>
      <c r="F1748" s="16" t="str">
        <f t="shared" si="192"/>
        <v>USA</v>
      </c>
      <c r="G1748" s="16" t="str">
        <f t="shared" si="193"/>
        <v>Trucks and Buses</v>
      </c>
      <c r="H1748" s="16" t="str">
        <f t="shared" si="194"/>
        <v>Shipped</v>
      </c>
      <c r="I1748" s="18">
        <f t="shared" si="195"/>
        <v>1329.4</v>
      </c>
    </row>
    <row r="1749" spans="2:9" x14ac:dyDescent="0.25">
      <c r="B1749" s="16">
        <v>10383</v>
      </c>
      <c r="C1749" s="17">
        <f t="shared" si="189"/>
        <v>38385</v>
      </c>
      <c r="D1749" s="16" t="str">
        <f t="shared" si="190"/>
        <v>Euro Shopping Channel</v>
      </c>
      <c r="E1749" s="16" t="str">
        <f t="shared" si="191"/>
        <v>Madrid</v>
      </c>
      <c r="F1749" s="16" t="str">
        <f t="shared" si="192"/>
        <v>Spain</v>
      </c>
      <c r="G1749" s="16" t="str">
        <f t="shared" si="193"/>
        <v>Vintage Cars</v>
      </c>
      <c r="H1749" s="16" t="str">
        <f t="shared" si="194"/>
        <v>Shipped</v>
      </c>
      <c r="I1749" s="18">
        <f t="shared" si="195"/>
        <v>1476.48</v>
      </c>
    </row>
    <row r="1750" spans="2:9" x14ac:dyDescent="0.25">
      <c r="B1750" s="16">
        <v>10394</v>
      </c>
      <c r="C1750" s="17">
        <f t="shared" si="189"/>
        <v>38414</v>
      </c>
      <c r="D1750" s="16" t="str">
        <f t="shared" si="190"/>
        <v>Euro Shopping Channel</v>
      </c>
      <c r="E1750" s="16" t="str">
        <f t="shared" si="191"/>
        <v>Madrid</v>
      </c>
      <c r="F1750" s="16" t="str">
        <f t="shared" si="192"/>
        <v>Spain</v>
      </c>
      <c r="G1750" s="16" t="str">
        <f t="shared" si="193"/>
        <v>Classic Cars</v>
      </c>
      <c r="H1750" s="16" t="str">
        <f t="shared" si="194"/>
        <v>Shipped</v>
      </c>
      <c r="I1750" s="18">
        <f t="shared" si="195"/>
        <v>1558.99</v>
      </c>
    </row>
    <row r="1751" spans="2:9" x14ac:dyDescent="0.25">
      <c r="B1751" s="16">
        <v>10412</v>
      </c>
      <c r="C1751" s="17">
        <f t="shared" si="189"/>
        <v>38477</v>
      </c>
      <c r="D1751" s="16" t="str">
        <f t="shared" si="190"/>
        <v>Euro Shopping Channel</v>
      </c>
      <c r="E1751" s="16" t="str">
        <f t="shared" si="191"/>
        <v>Madrid</v>
      </c>
      <c r="F1751" s="16" t="str">
        <f t="shared" si="192"/>
        <v>Spain</v>
      </c>
      <c r="G1751" s="16" t="str">
        <f t="shared" si="193"/>
        <v>Trucks and Buses</v>
      </c>
      <c r="H1751" s="16" t="str">
        <f t="shared" si="194"/>
        <v>Shipped</v>
      </c>
      <c r="I1751" s="18">
        <f t="shared" si="195"/>
        <v>925.30000000000007</v>
      </c>
    </row>
    <row r="1752" spans="2:9" x14ac:dyDescent="0.25">
      <c r="B1752" s="16">
        <v>10425</v>
      </c>
      <c r="C1752" s="17">
        <f t="shared" si="189"/>
        <v>38477</v>
      </c>
      <c r="D1752" s="16" t="str">
        <f t="shared" si="190"/>
        <v>La Rochelle Gifts</v>
      </c>
      <c r="E1752" s="16" t="str">
        <f t="shared" si="191"/>
        <v>Nantes</v>
      </c>
      <c r="F1752" s="16" t="str">
        <f t="shared" si="192"/>
        <v>France</v>
      </c>
      <c r="G1752" s="16" t="str">
        <f t="shared" si="193"/>
        <v>Trucks and Buses</v>
      </c>
      <c r="H1752" s="16" t="str">
        <f t="shared" si="194"/>
        <v>In Process</v>
      </c>
      <c r="I1752" s="18">
        <f t="shared" si="195"/>
        <v>482.13</v>
      </c>
    </row>
    <row r="1753" spans="2:9" x14ac:dyDescent="0.25">
      <c r="B1753" s="16">
        <v>10106</v>
      </c>
      <c r="C1753" s="17">
        <f t="shared" si="189"/>
        <v>37653</v>
      </c>
      <c r="D1753" s="16" t="str">
        <f t="shared" si="190"/>
        <v>Rovelli Gifts</v>
      </c>
      <c r="E1753" s="16" t="str">
        <f t="shared" si="191"/>
        <v>Bergamo</v>
      </c>
      <c r="F1753" s="16" t="str">
        <f t="shared" si="192"/>
        <v>Italy</v>
      </c>
      <c r="G1753" s="16" t="str">
        <f t="shared" si="193"/>
        <v>Vintage Cars</v>
      </c>
      <c r="H1753" s="16" t="str">
        <f t="shared" si="194"/>
        <v>Shipped</v>
      </c>
      <c r="I1753" s="18">
        <f t="shared" si="195"/>
        <v>1565.85</v>
      </c>
    </row>
    <row r="1754" spans="2:9" x14ac:dyDescent="0.25">
      <c r="B1754" s="16">
        <v>10119</v>
      </c>
      <c r="C1754" s="17">
        <f t="shared" si="189"/>
        <v>37712</v>
      </c>
      <c r="D1754" s="16" t="str">
        <f t="shared" si="190"/>
        <v>Salzburg Collectables</v>
      </c>
      <c r="E1754" s="16" t="str">
        <f t="shared" si="191"/>
        <v>Salzburg</v>
      </c>
      <c r="F1754" s="16" t="str">
        <f t="shared" si="192"/>
        <v>Austria</v>
      </c>
      <c r="G1754" s="16" t="str">
        <f t="shared" si="193"/>
        <v>Planes</v>
      </c>
      <c r="H1754" s="16" t="str">
        <f t="shared" si="194"/>
        <v>Shipped</v>
      </c>
      <c r="I1754" s="18">
        <f t="shared" si="195"/>
        <v>1348.76</v>
      </c>
    </row>
    <row r="1755" spans="2:9" x14ac:dyDescent="0.25">
      <c r="B1755" s="16">
        <v>10131</v>
      </c>
      <c r="C1755" s="17">
        <f t="shared" si="189"/>
        <v>37773</v>
      </c>
      <c r="D1755" s="16" t="str">
        <f t="shared" si="190"/>
        <v>Gift Ideas Corp.</v>
      </c>
      <c r="E1755" s="16" t="str">
        <f t="shared" si="191"/>
        <v>Glendale</v>
      </c>
      <c r="F1755" s="16" t="str">
        <f t="shared" si="192"/>
        <v>USA</v>
      </c>
      <c r="G1755" s="16" t="str">
        <f t="shared" si="193"/>
        <v>Ships</v>
      </c>
      <c r="H1755" s="16" t="str">
        <f t="shared" si="194"/>
        <v>Shipped</v>
      </c>
      <c r="I1755" s="18">
        <f t="shared" si="195"/>
        <v>1891.78</v>
      </c>
    </row>
    <row r="1756" spans="2:9" x14ac:dyDescent="0.25">
      <c r="B1756" s="16">
        <v>10143</v>
      </c>
      <c r="C1756" s="17">
        <f t="shared" si="189"/>
        <v>37841</v>
      </c>
      <c r="D1756" s="16" t="str">
        <f t="shared" si="190"/>
        <v>Mini Creations Ltd.</v>
      </c>
      <c r="E1756" s="16" t="str">
        <f t="shared" si="191"/>
        <v>New Bedford</v>
      </c>
      <c r="F1756" s="16" t="str">
        <f t="shared" si="192"/>
        <v>USA</v>
      </c>
      <c r="G1756" s="16" t="str">
        <f t="shared" si="193"/>
        <v>Vintage Cars</v>
      </c>
      <c r="H1756" s="16" t="str">
        <f t="shared" si="194"/>
        <v>Shipped</v>
      </c>
      <c r="I1756" s="18">
        <f t="shared" si="195"/>
        <v>1246.4399999999998</v>
      </c>
    </row>
    <row r="1757" spans="2:9" x14ac:dyDescent="0.25">
      <c r="B1757" s="16">
        <v>10155</v>
      </c>
      <c r="C1757" s="17">
        <f t="shared" si="189"/>
        <v>37904</v>
      </c>
      <c r="D1757" s="16" t="str">
        <f t="shared" si="190"/>
        <v>Toys of Finland, Co.</v>
      </c>
      <c r="E1757" s="16" t="str">
        <f t="shared" si="191"/>
        <v>Helsinki</v>
      </c>
      <c r="F1757" s="16" t="str">
        <f t="shared" si="192"/>
        <v>Finland</v>
      </c>
      <c r="G1757" s="16" t="str">
        <f t="shared" si="193"/>
        <v>Planes</v>
      </c>
      <c r="H1757" s="16" t="str">
        <f t="shared" si="194"/>
        <v>Shipped</v>
      </c>
      <c r="I1757" s="18">
        <f t="shared" si="195"/>
        <v>1670.2600000000002</v>
      </c>
    </row>
    <row r="1758" spans="2:9" x14ac:dyDescent="0.25">
      <c r="B1758" s="16">
        <v>10167</v>
      </c>
      <c r="C1758" s="17">
        <f t="shared" si="189"/>
        <v>37904</v>
      </c>
      <c r="D1758" s="16" t="str">
        <f t="shared" si="190"/>
        <v>Scandinavian Gift Ideas</v>
      </c>
      <c r="E1758" s="16" t="str">
        <f t="shared" si="191"/>
        <v>Boras</v>
      </c>
      <c r="F1758" s="16" t="str">
        <f t="shared" si="192"/>
        <v>Sweden</v>
      </c>
      <c r="G1758" s="16" t="str">
        <f t="shared" si="193"/>
        <v>Planes</v>
      </c>
      <c r="H1758" s="16" t="str">
        <f t="shared" si="194"/>
        <v>Cancelled</v>
      </c>
      <c r="I1758" s="18">
        <f t="shared" si="195"/>
        <v>1467.48</v>
      </c>
    </row>
    <row r="1759" spans="2:9" x14ac:dyDescent="0.25">
      <c r="B1759" s="16">
        <v>10178</v>
      </c>
      <c r="C1759" s="17">
        <f t="shared" si="189"/>
        <v>37936</v>
      </c>
      <c r="D1759" s="16" t="str">
        <f t="shared" si="190"/>
        <v>Alpha Cognac</v>
      </c>
      <c r="E1759" s="16" t="str">
        <f t="shared" si="191"/>
        <v>Toulouse</v>
      </c>
      <c r="F1759" s="16" t="str">
        <f t="shared" si="192"/>
        <v>France</v>
      </c>
      <c r="G1759" s="16" t="str">
        <f t="shared" si="193"/>
        <v>Vintage Cars</v>
      </c>
      <c r="H1759" s="16" t="str">
        <f t="shared" si="194"/>
        <v>Shipped</v>
      </c>
      <c r="I1759" s="18">
        <f t="shared" si="195"/>
        <v>1514.52</v>
      </c>
    </row>
    <row r="1760" spans="2:9" x14ac:dyDescent="0.25">
      <c r="B1760" s="16">
        <v>10186</v>
      </c>
      <c r="C1760" s="17">
        <f t="shared" si="189"/>
        <v>37936</v>
      </c>
      <c r="D1760" s="16" t="str">
        <f t="shared" si="190"/>
        <v>Double Decker Gift Stores, Ltd</v>
      </c>
      <c r="E1760" s="16" t="str">
        <f t="shared" si="191"/>
        <v>London</v>
      </c>
      <c r="F1760" s="16" t="str">
        <f t="shared" si="192"/>
        <v>UK</v>
      </c>
      <c r="G1760" s="16" t="str">
        <f t="shared" si="193"/>
        <v>Vintage Cars</v>
      </c>
      <c r="H1760" s="16" t="str">
        <f t="shared" si="194"/>
        <v>Shipped</v>
      </c>
      <c r="I1760" s="18">
        <f t="shared" si="195"/>
        <v>1449.8400000000001</v>
      </c>
    </row>
    <row r="1761" spans="2:9" x14ac:dyDescent="0.25">
      <c r="B1761" s="16">
        <v>10198</v>
      </c>
      <c r="C1761" s="17">
        <f t="shared" si="189"/>
        <v>37936</v>
      </c>
      <c r="D1761" s="16" t="str">
        <f t="shared" si="190"/>
        <v>Cruz &amp; Sons Co.</v>
      </c>
      <c r="E1761" s="16" t="str">
        <f t="shared" si="191"/>
        <v>Makati City</v>
      </c>
      <c r="F1761" s="16" t="str">
        <f t="shared" si="192"/>
        <v>Philippines</v>
      </c>
      <c r="G1761" s="16" t="str">
        <f t="shared" si="193"/>
        <v>Vintage Cars</v>
      </c>
      <c r="H1761" s="16" t="str">
        <f t="shared" si="194"/>
        <v>Shipped</v>
      </c>
      <c r="I1761" s="18">
        <f t="shared" si="195"/>
        <v>1935.0900000000001</v>
      </c>
    </row>
    <row r="1762" spans="2:9" x14ac:dyDescent="0.25">
      <c r="B1762" s="16">
        <v>10209</v>
      </c>
      <c r="C1762" s="17">
        <f t="shared" si="189"/>
        <v>37993</v>
      </c>
      <c r="D1762" s="16" t="str">
        <f t="shared" si="190"/>
        <v>Men 'R' US Retailers, Ltd.</v>
      </c>
      <c r="E1762" s="16" t="str">
        <f t="shared" si="191"/>
        <v>Los Angeles</v>
      </c>
      <c r="F1762" s="16" t="str">
        <f t="shared" si="192"/>
        <v>USA</v>
      </c>
      <c r="G1762" s="16" t="str">
        <f t="shared" si="193"/>
        <v>Vintage Cars</v>
      </c>
      <c r="H1762" s="16" t="str">
        <f t="shared" si="194"/>
        <v>Shipped</v>
      </c>
      <c r="I1762" s="18">
        <f t="shared" si="195"/>
        <v>1974.0600000000002</v>
      </c>
    </row>
    <row r="1763" spans="2:9" x14ac:dyDescent="0.25">
      <c r="B1763" s="16">
        <v>10222</v>
      </c>
      <c r="C1763" s="17">
        <f t="shared" si="189"/>
        <v>38019</v>
      </c>
      <c r="D1763" s="16" t="str">
        <f t="shared" si="190"/>
        <v>Collectable Mini Designs Co.</v>
      </c>
      <c r="E1763" s="16" t="str">
        <f t="shared" si="191"/>
        <v>San Diego</v>
      </c>
      <c r="F1763" s="16" t="str">
        <f t="shared" si="192"/>
        <v>USA</v>
      </c>
      <c r="G1763" s="16" t="str">
        <f t="shared" si="193"/>
        <v>Planes</v>
      </c>
      <c r="H1763" s="16" t="str">
        <f t="shared" si="194"/>
        <v>Shipped</v>
      </c>
      <c r="I1763" s="18">
        <f t="shared" si="195"/>
        <v>1416.3899999999999</v>
      </c>
    </row>
    <row r="1764" spans="2:9" x14ac:dyDescent="0.25">
      <c r="B1764" s="16">
        <v>10249</v>
      </c>
      <c r="C1764" s="17">
        <f t="shared" si="189"/>
        <v>38112</v>
      </c>
      <c r="D1764" s="16" t="str">
        <f t="shared" si="190"/>
        <v>Cambridge Collectables Co.</v>
      </c>
      <c r="E1764" s="16" t="str">
        <f t="shared" si="191"/>
        <v>Cambridge</v>
      </c>
      <c r="F1764" s="16" t="str">
        <f t="shared" si="192"/>
        <v>USA</v>
      </c>
      <c r="G1764" s="16" t="str">
        <f t="shared" si="193"/>
        <v>Planes</v>
      </c>
      <c r="H1764" s="16" t="str">
        <f t="shared" si="194"/>
        <v>Shipped</v>
      </c>
      <c r="I1764" s="18">
        <f t="shared" si="195"/>
        <v>1356.3999999999999</v>
      </c>
    </row>
    <row r="1765" spans="2:9" x14ac:dyDescent="0.25">
      <c r="B1765" s="16">
        <v>10262</v>
      </c>
      <c r="C1765" s="17">
        <f t="shared" si="189"/>
        <v>38144</v>
      </c>
      <c r="D1765" s="16" t="str">
        <f t="shared" si="190"/>
        <v>Euro Shopping Channel</v>
      </c>
      <c r="E1765" s="16" t="str">
        <f t="shared" si="191"/>
        <v>Madrid</v>
      </c>
      <c r="F1765" s="16" t="str">
        <f t="shared" si="192"/>
        <v>Spain</v>
      </c>
      <c r="G1765" s="16" t="str">
        <f t="shared" si="193"/>
        <v>Planes</v>
      </c>
      <c r="H1765" s="16" t="str">
        <f t="shared" si="194"/>
        <v>Cancelled</v>
      </c>
      <c r="I1765" s="18">
        <f t="shared" si="195"/>
        <v>1199.31</v>
      </c>
    </row>
    <row r="1766" spans="2:9" x14ac:dyDescent="0.25">
      <c r="B1766" s="16">
        <v>10274</v>
      </c>
      <c r="C1766" s="17">
        <f t="shared" si="189"/>
        <v>38175</v>
      </c>
      <c r="D1766" s="16" t="str">
        <f t="shared" si="190"/>
        <v>Collectables For Less Inc.</v>
      </c>
      <c r="E1766" s="16" t="str">
        <f t="shared" si="191"/>
        <v>Brickhaven</v>
      </c>
      <c r="F1766" s="16" t="str">
        <f t="shared" si="192"/>
        <v>USA</v>
      </c>
      <c r="G1766" s="16" t="str">
        <f t="shared" si="193"/>
        <v>Vintage Cars</v>
      </c>
      <c r="H1766" s="16" t="str">
        <f t="shared" si="194"/>
        <v>Shipped</v>
      </c>
      <c r="I1766" s="18">
        <f t="shared" si="195"/>
        <v>1735.92</v>
      </c>
    </row>
    <row r="1767" spans="2:9" x14ac:dyDescent="0.25">
      <c r="B1767" s="16">
        <v>10284</v>
      </c>
      <c r="C1767" s="17">
        <f t="shared" si="189"/>
        <v>38207</v>
      </c>
      <c r="D1767" s="16" t="str">
        <f t="shared" si="190"/>
        <v>Norway Gifts By Mail, Co.</v>
      </c>
      <c r="E1767" s="16" t="str">
        <f t="shared" si="191"/>
        <v>Oslo</v>
      </c>
      <c r="F1767" s="16" t="str">
        <f t="shared" si="192"/>
        <v>Norway</v>
      </c>
      <c r="G1767" s="16" t="str">
        <f t="shared" si="193"/>
        <v>Planes</v>
      </c>
      <c r="H1767" s="16" t="str">
        <f t="shared" si="194"/>
        <v>Shipped</v>
      </c>
      <c r="I1767" s="18">
        <f t="shared" si="195"/>
        <v>1175.1600000000001</v>
      </c>
    </row>
    <row r="1768" spans="2:9" x14ac:dyDescent="0.25">
      <c r="B1768" s="16">
        <v>10296</v>
      </c>
      <c r="C1768" s="17">
        <f t="shared" si="189"/>
        <v>38239</v>
      </c>
      <c r="D1768" s="16" t="str">
        <f t="shared" si="190"/>
        <v>Bavarian Collectables Imports, Co.</v>
      </c>
      <c r="E1768" s="16" t="str">
        <f t="shared" si="191"/>
        <v>Munich</v>
      </c>
      <c r="F1768" s="16" t="str">
        <f t="shared" si="192"/>
        <v>Germany</v>
      </c>
      <c r="G1768" s="16" t="str">
        <f t="shared" si="193"/>
        <v>Planes</v>
      </c>
      <c r="H1768" s="16" t="str">
        <f t="shared" si="194"/>
        <v>Shipped</v>
      </c>
      <c r="I1768" s="18">
        <f t="shared" si="195"/>
        <v>948.99</v>
      </c>
    </row>
    <row r="1769" spans="2:9" x14ac:dyDescent="0.25">
      <c r="B1769" s="16">
        <v>10307</v>
      </c>
      <c r="C1769" s="17">
        <f t="shared" si="189"/>
        <v>38270</v>
      </c>
      <c r="D1769" s="16" t="str">
        <f t="shared" si="190"/>
        <v>Classic Gift Ideas, Inc</v>
      </c>
      <c r="E1769" s="16" t="str">
        <f t="shared" si="191"/>
        <v>Philadelphia</v>
      </c>
      <c r="F1769" s="16" t="str">
        <f t="shared" si="192"/>
        <v>USA</v>
      </c>
      <c r="G1769" s="16" t="str">
        <f t="shared" si="193"/>
        <v>Vintage Cars</v>
      </c>
      <c r="H1769" s="16" t="str">
        <f t="shared" si="194"/>
        <v>Shipped</v>
      </c>
      <c r="I1769" s="18">
        <f t="shared" si="195"/>
        <v>1576.74</v>
      </c>
    </row>
    <row r="1770" spans="2:9" x14ac:dyDescent="0.25">
      <c r="B1770" s="16">
        <v>10316</v>
      </c>
      <c r="C1770" s="17">
        <f t="shared" si="189"/>
        <v>38302</v>
      </c>
      <c r="D1770" s="16" t="str">
        <f t="shared" si="190"/>
        <v>giftsbymail.co.uk</v>
      </c>
      <c r="E1770" s="16" t="str">
        <f t="shared" si="191"/>
        <v>Cowes</v>
      </c>
      <c r="F1770" s="16" t="str">
        <f t="shared" si="192"/>
        <v>UK</v>
      </c>
      <c r="G1770" s="16" t="str">
        <f t="shared" si="193"/>
        <v>Vintage Cars</v>
      </c>
      <c r="H1770" s="16" t="str">
        <f t="shared" si="194"/>
        <v>Shipped</v>
      </c>
      <c r="I1770" s="18">
        <f t="shared" si="195"/>
        <v>1419.84</v>
      </c>
    </row>
    <row r="1771" spans="2:9" x14ac:dyDescent="0.25">
      <c r="B1771" s="16">
        <v>10328</v>
      </c>
      <c r="C1771" s="17">
        <f t="shared" si="189"/>
        <v>38302</v>
      </c>
      <c r="D1771" s="16" t="str">
        <f t="shared" si="190"/>
        <v>Rovelli Gifts</v>
      </c>
      <c r="E1771" s="16" t="str">
        <f t="shared" si="191"/>
        <v>Bergamo</v>
      </c>
      <c r="F1771" s="16" t="str">
        <f t="shared" si="192"/>
        <v>Italy</v>
      </c>
      <c r="G1771" s="16" t="str">
        <f t="shared" si="193"/>
        <v>Vintage Cars</v>
      </c>
      <c r="H1771" s="16" t="str">
        <f t="shared" si="194"/>
        <v>Shipped</v>
      </c>
      <c r="I1771" s="18">
        <f t="shared" si="195"/>
        <v>1459.6000000000001</v>
      </c>
    </row>
    <row r="1772" spans="2:9" x14ac:dyDescent="0.25">
      <c r="B1772" s="16">
        <v>10339</v>
      </c>
      <c r="C1772" s="17">
        <f t="shared" si="189"/>
        <v>38302</v>
      </c>
      <c r="D1772" s="16" t="str">
        <f t="shared" si="190"/>
        <v>Tokyo Collectables, Ltd</v>
      </c>
      <c r="E1772" s="16" t="str">
        <f t="shared" si="191"/>
        <v>Minato-ku</v>
      </c>
      <c r="F1772" s="16" t="str">
        <f t="shared" si="192"/>
        <v>Japan</v>
      </c>
      <c r="G1772" s="16" t="str">
        <f t="shared" si="193"/>
        <v>Planes</v>
      </c>
      <c r="H1772" s="16" t="str">
        <f t="shared" si="194"/>
        <v>Shipped</v>
      </c>
      <c r="I1772" s="18">
        <f t="shared" si="195"/>
        <v>1063.6499999999999</v>
      </c>
    </row>
    <row r="1773" spans="2:9" x14ac:dyDescent="0.25">
      <c r="B1773" s="16">
        <v>10351</v>
      </c>
      <c r="C1773" s="17">
        <f t="shared" si="189"/>
        <v>38333</v>
      </c>
      <c r="D1773" s="16" t="str">
        <f t="shared" si="190"/>
        <v>Stylish Desk Decors, Co.</v>
      </c>
      <c r="E1773" s="16" t="str">
        <f t="shared" si="191"/>
        <v>London</v>
      </c>
      <c r="F1773" s="16" t="str">
        <f t="shared" si="192"/>
        <v>UK</v>
      </c>
      <c r="G1773" s="16" t="str">
        <f t="shared" si="193"/>
        <v>Planes</v>
      </c>
      <c r="H1773" s="16" t="str">
        <f t="shared" si="194"/>
        <v>Shipped</v>
      </c>
      <c r="I1773" s="18">
        <f t="shared" si="195"/>
        <v>1867.0000000000002</v>
      </c>
    </row>
    <row r="1774" spans="2:9" x14ac:dyDescent="0.25">
      <c r="B1774" s="16">
        <v>10373</v>
      </c>
      <c r="C1774" s="17">
        <f t="shared" si="189"/>
        <v>38353</v>
      </c>
      <c r="D1774" s="16" t="str">
        <f t="shared" si="190"/>
        <v>Oulu Toy Supplies, Inc.</v>
      </c>
      <c r="E1774" s="16" t="str">
        <f t="shared" si="191"/>
        <v>Oulu</v>
      </c>
      <c r="F1774" s="16" t="str">
        <f t="shared" si="192"/>
        <v>Finland</v>
      </c>
      <c r="G1774" s="16" t="str">
        <f t="shared" si="193"/>
        <v>Planes</v>
      </c>
      <c r="H1774" s="16" t="str">
        <f t="shared" si="194"/>
        <v>Shipped</v>
      </c>
      <c r="I1774" s="18">
        <f t="shared" si="195"/>
        <v>1611.3999999999999</v>
      </c>
    </row>
    <row r="1775" spans="2:9" x14ac:dyDescent="0.25">
      <c r="B1775" s="16">
        <v>10386</v>
      </c>
      <c r="C1775" s="17">
        <f t="shared" si="189"/>
        <v>38414</v>
      </c>
      <c r="D1775" s="16" t="str">
        <f t="shared" si="190"/>
        <v>Euro Shopping Channel</v>
      </c>
      <c r="E1775" s="16" t="str">
        <f t="shared" si="191"/>
        <v>Madrid</v>
      </c>
      <c r="F1775" s="16" t="str">
        <f t="shared" si="192"/>
        <v>Spain</v>
      </c>
      <c r="G1775" s="16" t="str">
        <f t="shared" si="193"/>
        <v>Vintage Cars</v>
      </c>
      <c r="H1775" s="16" t="str">
        <f t="shared" si="194"/>
        <v>Resolved</v>
      </c>
      <c r="I1775" s="18">
        <f t="shared" si="195"/>
        <v>1266.0999999999999</v>
      </c>
    </row>
    <row r="1776" spans="2:9" x14ac:dyDescent="0.25">
      <c r="B1776" s="16">
        <v>10398</v>
      </c>
      <c r="C1776" s="17">
        <f t="shared" si="189"/>
        <v>38414</v>
      </c>
      <c r="D1776" s="16" t="str">
        <f t="shared" si="190"/>
        <v>Reims Collectables</v>
      </c>
      <c r="E1776" s="16" t="str">
        <f t="shared" si="191"/>
        <v>Reims</v>
      </c>
      <c r="F1776" s="16" t="str">
        <f t="shared" si="192"/>
        <v>France</v>
      </c>
      <c r="G1776" s="16" t="str">
        <f t="shared" si="193"/>
        <v>Planes</v>
      </c>
      <c r="H1776" s="16" t="str">
        <f t="shared" si="194"/>
        <v>Shipped</v>
      </c>
      <c r="I1776" s="18">
        <f t="shared" si="195"/>
        <v>1367.48</v>
      </c>
    </row>
    <row r="1777" spans="2:9" x14ac:dyDescent="0.25">
      <c r="B1777" s="16">
        <v>10400</v>
      </c>
      <c r="C1777" s="17">
        <f t="shared" si="189"/>
        <v>38446</v>
      </c>
      <c r="D1777" s="16" t="str">
        <f t="shared" si="190"/>
        <v>The Sharp Gifts Warehouse</v>
      </c>
      <c r="E1777" s="16" t="str">
        <f t="shared" si="191"/>
        <v>San Jose</v>
      </c>
      <c r="F1777" s="16" t="str">
        <f t="shared" si="192"/>
        <v>USA</v>
      </c>
      <c r="G1777" s="16" t="str">
        <f t="shared" si="193"/>
        <v>Planes</v>
      </c>
      <c r="H1777" s="16" t="str">
        <f t="shared" si="194"/>
        <v>Shipped</v>
      </c>
      <c r="I1777" s="18">
        <f t="shared" si="195"/>
        <v>1122.3999999999999</v>
      </c>
    </row>
    <row r="1778" spans="2:9" x14ac:dyDescent="0.25">
      <c r="B1778" s="16">
        <v>10415</v>
      </c>
      <c r="C1778" s="17">
        <f t="shared" si="189"/>
        <v>38477</v>
      </c>
      <c r="D1778" s="16" t="str">
        <f t="shared" si="190"/>
        <v>Australian Collectables, Ltd</v>
      </c>
      <c r="E1778" s="16" t="str">
        <f t="shared" si="191"/>
        <v>Glen Waverly</v>
      </c>
      <c r="F1778" s="16" t="str">
        <f t="shared" si="192"/>
        <v>Australia</v>
      </c>
      <c r="G1778" s="16" t="str">
        <f t="shared" si="193"/>
        <v>Vintage Cars</v>
      </c>
      <c r="H1778" s="16" t="str">
        <f t="shared" si="194"/>
        <v>Disputed</v>
      </c>
      <c r="I1778" s="18">
        <f t="shared" si="195"/>
        <v>1254.6000000000001</v>
      </c>
    </row>
    <row r="1779" spans="2:9" x14ac:dyDescent="0.25">
      <c r="B1779" s="16">
        <v>10110</v>
      </c>
      <c r="C1779" s="17">
        <f t="shared" si="189"/>
        <v>37681</v>
      </c>
      <c r="D1779" s="16" t="str">
        <f t="shared" si="190"/>
        <v>AV Stores, Co.</v>
      </c>
      <c r="E1779" s="16" t="str">
        <f t="shared" si="191"/>
        <v>Manchester</v>
      </c>
      <c r="F1779" s="16" t="str">
        <f t="shared" si="192"/>
        <v>UK</v>
      </c>
      <c r="G1779" s="16" t="str">
        <f t="shared" si="193"/>
        <v>Vintage Cars</v>
      </c>
      <c r="H1779" s="16" t="str">
        <f t="shared" si="194"/>
        <v>Shipped</v>
      </c>
      <c r="I1779" s="18">
        <f t="shared" si="195"/>
        <v>710.19999999999993</v>
      </c>
    </row>
    <row r="1780" spans="2:9" x14ac:dyDescent="0.25">
      <c r="B1780" s="16">
        <v>10124</v>
      </c>
      <c r="C1780" s="17">
        <f t="shared" si="189"/>
        <v>37742</v>
      </c>
      <c r="D1780" s="16" t="str">
        <f t="shared" si="190"/>
        <v>Signal Gift Stores</v>
      </c>
      <c r="E1780" s="16" t="str">
        <f t="shared" si="191"/>
        <v>Las Vegas</v>
      </c>
      <c r="F1780" s="16" t="str">
        <f t="shared" si="192"/>
        <v>USA</v>
      </c>
      <c r="G1780" s="16" t="str">
        <f t="shared" si="193"/>
        <v>Vintage Cars</v>
      </c>
      <c r="H1780" s="16" t="str">
        <f t="shared" si="194"/>
        <v>Shipped</v>
      </c>
      <c r="I1780" s="18">
        <f t="shared" si="195"/>
        <v>995.5</v>
      </c>
    </row>
    <row r="1781" spans="2:9" x14ac:dyDescent="0.25">
      <c r="B1781" s="16">
        <v>10148</v>
      </c>
      <c r="C1781" s="17">
        <f t="shared" si="189"/>
        <v>37873</v>
      </c>
      <c r="D1781" s="16" t="str">
        <f t="shared" si="190"/>
        <v>Anna's Decorations, Ltd</v>
      </c>
      <c r="E1781" s="16" t="str">
        <f t="shared" si="191"/>
        <v>North Sydney</v>
      </c>
      <c r="F1781" s="16" t="str">
        <f t="shared" si="192"/>
        <v>Australia</v>
      </c>
      <c r="G1781" s="16" t="str">
        <f t="shared" si="193"/>
        <v>Classic Cars</v>
      </c>
      <c r="H1781" s="16" t="str">
        <f t="shared" si="194"/>
        <v>Shipped</v>
      </c>
      <c r="I1781" s="18">
        <f t="shared" si="195"/>
        <v>1506.5</v>
      </c>
    </row>
    <row r="1782" spans="2:9" x14ac:dyDescent="0.25">
      <c r="B1782" s="16">
        <v>10161</v>
      </c>
      <c r="C1782" s="17">
        <f t="shared" si="189"/>
        <v>37904</v>
      </c>
      <c r="D1782" s="16" t="str">
        <f t="shared" si="190"/>
        <v>Heintze Collectables</v>
      </c>
      <c r="E1782" s="16" t="str">
        <f t="shared" si="191"/>
        <v>Aaarhus</v>
      </c>
      <c r="F1782" s="16" t="str">
        <f t="shared" si="192"/>
        <v>Denmark</v>
      </c>
      <c r="G1782" s="16" t="str">
        <f t="shared" si="193"/>
        <v>Classic Cars</v>
      </c>
      <c r="H1782" s="16" t="str">
        <f t="shared" si="194"/>
        <v>Shipped</v>
      </c>
      <c r="I1782" s="18">
        <f t="shared" si="195"/>
        <v>1226.5899999999999</v>
      </c>
    </row>
    <row r="1783" spans="2:9" x14ac:dyDescent="0.25">
      <c r="B1783" s="16">
        <v>10173</v>
      </c>
      <c r="C1783" s="17">
        <f t="shared" si="189"/>
        <v>37936</v>
      </c>
      <c r="D1783" s="16" t="str">
        <f t="shared" si="190"/>
        <v>Rovelli Gifts</v>
      </c>
      <c r="E1783" s="16" t="str">
        <f t="shared" si="191"/>
        <v>Bergamo</v>
      </c>
      <c r="F1783" s="16" t="str">
        <f t="shared" si="192"/>
        <v>Italy</v>
      </c>
      <c r="G1783" s="16" t="str">
        <f t="shared" si="193"/>
        <v>Vintage Cars</v>
      </c>
      <c r="H1783" s="16" t="str">
        <f t="shared" si="194"/>
        <v>Shipped</v>
      </c>
      <c r="I1783" s="18">
        <f t="shared" si="195"/>
        <v>977.43000000000006</v>
      </c>
    </row>
    <row r="1784" spans="2:9" x14ac:dyDescent="0.25">
      <c r="B1784" s="16">
        <v>10182</v>
      </c>
      <c r="C1784" s="17">
        <f t="shared" si="189"/>
        <v>37936</v>
      </c>
      <c r="D1784" s="16" t="str">
        <f t="shared" si="190"/>
        <v>Mini Gifts Distributors Ltd.</v>
      </c>
      <c r="E1784" s="16" t="str">
        <f t="shared" si="191"/>
        <v>San Rafael</v>
      </c>
      <c r="F1784" s="16" t="str">
        <f t="shared" si="192"/>
        <v>USA</v>
      </c>
      <c r="G1784" s="16" t="str">
        <f t="shared" si="193"/>
        <v>Vintage Cars</v>
      </c>
      <c r="H1784" s="16" t="str">
        <f t="shared" si="194"/>
        <v>Shipped</v>
      </c>
      <c r="I1784" s="18">
        <f t="shared" si="195"/>
        <v>971.9799999999999</v>
      </c>
    </row>
    <row r="1785" spans="2:9" x14ac:dyDescent="0.25">
      <c r="B1785" s="16">
        <v>10192</v>
      </c>
      <c r="C1785" s="17">
        <f t="shared" si="189"/>
        <v>37936</v>
      </c>
      <c r="D1785" s="16" t="str">
        <f t="shared" si="190"/>
        <v>Online Diecast Creations Co.</v>
      </c>
      <c r="E1785" s="16" t="str">
        <f t="shared" si="191"/>
        <v>Nashua</v>
      </c>
      <c r="F1785" s="16" t="str">
        <f t="shared" si="192"/>
        <v>USA</v>
      </c>
      <c r="G1785" s="16" t="str">
        <f t="shared" si="193"/>
        <v>Classic Cars</v>
      </c>
      <c r="H1785" s="16" t="str">
        <f t="shared" si="194"/>
        <v>Shipped</v>
      </c>
      <c r="I1785" s="18">
        <f t="shared" si="195"/>
        <v>917.7</v>
      </c>
    </row>
    <row r="1786" spans="2:9" x14ac:dyDescent="0.25">
      <c r="B1786" s="16">
        <v>10204</v>
      </c>
      <c r="C1786" s="17">
        <f t="shared" si="189"/>
        <v>37957</v>
      </c>
      <c r="D1786" s="16" t="str">
        <f t="shared" si="190"/>
        <v>Muscle Machine Inc</v>
      </c>
      <c r="E1786" s="16" t="str">
        <f t="shared" si="191"/>
        <v>NYC</v>
      </c>
      <c r="F1786" s="16" t="str">
        <f t="shared" si="192"/>
        <v>USA</v>
      </c>
      <c r="G1786" s="16" t="str">
        <f t="shared" si="193"/>
        <v>Classic Cars</v>
      </c>
      <c r="H1786" s="16" t="str">
        <f t="shared" si="194"/>
        <v>Shipped</v>
      </c>
      <c r="I1786" s="18">
        <f t="shared" si="195"/>
        <v>1249.4000000000001</v>
      </c>
    </row>
    <row r="1787" spans="2:9" x14ac:dyDescent="0.25">
      <c r="B1787" s="16">
        <v>10213</v>
      </c>
      <c r="C1787" s="17">
        <f t="shared" si="189"/>
        <v>37993</v>
      </c>
      <c r="D1787" s="16" t="str">
        <f t="shared" si="190"/>
        <v>Double Decker Gift Stores, Ltd</v>
      </c>
      <c r="E1787" s="16" t="str">
        <f t="shared" si="191"/>
        <v>London</v>
      </c>
      <c r="F1787" s="16" t="str">
        <f t="shared" si="192"/>
        <v>UK</v>
      </c>
      <c r="G1787" s="16" t="str">
        <f t="shared" si="193"/>
        <v>Classic Cars</v>
      </c>
      <c r="H1787" s="16" t="str">
        <f t="shared" si="194"/>
        <v>Shipped</v>
      </c>
      <c r="I1787" s="18">
        <f t="shared" si="195"/>
        <v>2084.75</v>
      </c>
    </row>
    <row r="1788" spans="2:9" x14ac:dyDescent="0.25">
      <c r="B1788" s="16">
        <v>10227</v>
      </c>
      <c r="C1788" s="17">
        <f t="shared" si="189"/>
        <v>38049</v>
      </c>
      <c r="D1788" s="16" t="str">
        <f t="shared" si="190"/>
        <v>Saveley &amp; Henriot, Co.</v>
      </c>
      <c r="E1788" s="16" t="str">
        <f t="shared" si="191"/>
        <v>Lyon</v>
      </c>
      <c r="F1788" s="16" t="str">
        <f t="shared" si="192"/>
        <v>France</v>
      </c>
      <c r="G1788" s="16" t="str">
        <f t="shared" si="193"/>
        <v>Vintage Cars</v>
      </c>
      <c r="H1788" s="16" t="str">
        <f t="shared" si="194"/>
        <v>Shipped</v>
      </c>
      <c r="I1788" s="18">
        <f t="shared" si="195"/>
        <v>1161.1200000000001</v>
      </c>
    </row>
    <row r="1789" spans="2:9" x14ac:dyDescent="0.25">
      <c r="B1789" s="16">
        <v>10241</v>
      </c>
      <c r="C1789" s="17">
        <f t="shared" si="189"/>
        <v>38081</v>
      </c>
      <c r="D1789" s="16" t="str">
        <f t="shared" si="190"/>
        <v>Mini Caravy</v>
      </c>
      <c r="E1789" s="16" t="str">
        <f t="shared" si="191"/>
        <v>Strasbourg</v>
      </c>
      <c r="F1789" s="16" t="str">
        <f t="shared" si="192"/>
        <v>France</v>
      </c>
      <c r="G1789" s="16" t="str">
        <f t="shared" si="193"/>
        <v>Classic Cars</v>
      </c>
      <c r="H1789" s="16" t="str">
        <f t="shared" si="194"/>
        <v>Shipped</v>
      </c>
      <c r="I1789" s="18">
        <f t="shared" si="195"/>
        <v>845.25</v>
      </c>
    </row>
    <row r="1790" spans="2:9" x14ac:dyDescent="0.25">
      <c r="B1790" s="16">
        <v>10267</v>
      </c>
      <c r="C1790" s="17">
        <f t="shared" si="189"/>
        <v>38175</v>
      </c>
      <c r="D1790" s="16" t="str">
        <f t="shared" si="190"/>
        <v>Muscle Machine Inc</v>
      </c>
      <c r="E1790" s="16" t="str">
        <f t="shared" si="191"/>
        <v>NYC</v>
      </c>
      <c r="F1790" s="16" t="str">
        <f t="shared" si="192"/>
        <v>USA</v>
      </c>
      <c r="G1790" s="16" t="str">
        <f t="shared" si="193"/>
        <v>Classic Cars</v>
      </c>
      <c r="H1790" s="16" t="str">
        <f t="shared" si="194"/>
        <v>Shipped</v>
      </c>
      <c r="I1790" s="18">
        <f t="shared" si="195"/>
        <v>2719.7999999999997</v>
      </c>
    </row>
    <row r="1791" spans="2:9" x14ac:dyDescent="0.25">
      <c r="B1791" s="16">
        <v>10279</v>
      </c>
      <c r="C1791" s="17">
        <f t="shared" si="189"/>
        <v>38207</v>
      </c>
      <c r="D1791" s="16" t="str">
        <f t="shared" si="190"/>
        <v>Euro Shopping Channel</v>
      </c>
      <c r="E1791" s="16" t="str">
        <f t="shared" si="191"/>
        <v>Madrid</v>
      </c>
      <c r="F1791" s="16" t="str">
        <f t="shared" si="192"/>
        <v>Spain</v>
      </c>
      <c r="G1791" s="16" t="str">
        <f t="shared" si="193"/>
        <v>Classic Cars</v>
      </c>
      <c r="H1791" s="16" t="str">
        <f t="shared" si="194"/>
        <v>Shipped</v>
      </c>
      <c r="I1791" s="18">
        <f t="shared" si="195"/>
        <v>1575.08</v>
      </c>
    </row>
    <row r="1792" spans="2:9" x14ac:dyDescent="0.25">
      <c r="B1792" s="16">
        <v>10288</v>
      </c>
      <c r="C1792" s="17">
        <f t="shared" si="189"/>
        <v>38239</v>
      </c>
      <c r="D1792" s="16" t="str">
        <f t="shared" si="190"/>
        <v>Handji Gifts&amp; Co</v>
      </c>
      <c r="E1792" s="16" t="str">
        <f t="shared" si="191"/>
        <v>Singapore</v>
      </c>
      <c r="F1792" s="16" t="str">
        <f t="shared" si="192"/>
        <v>Singapore</v>
      </c>
      <c r="G1792" s="16" t="str">
        <f t="shared" si="193"/>
        <v>Vintage Cars</v>
      </c>
      <c r="H1792" s="16" t="str">
        <f t="shared" si="194"/>
        <v>Shipped</v>
      </c>
      <c r="I1792" s="18">
        <f t="shared" si="195"/>
        <v>1106.93</v>
      </c>
    </row>
    <row r="1793" spans="2:9" x14ac:dyDescent="0.25">
      <c r="B1793" s="16">
        <v>10302</v>
      </c>
      <c r="C1793" s="17">
        <f t="shared" si="189"/>
        <v>37904</v>
      </c>
      <c r="D1793" s="16" t="str">
        <f t="shared" si="190"/>
        <v>UK Collectables, Ltd.</v>
      </c>
      <c r="E1793" s="16" t="str">
        <f t="shared" si="191"/>
        <v>Liverpool</v>
      </c>
      <c r="F1793" s="16" t="str">
        <f t="shared" si="192"/>
        <v>UK</v>
      </c>
      <c r="G1793" s="16" t="str">
        <f t="shared" si="193"/>
        <v>Classic Cars</v>
      </c>
      <c r="H1793" s="16" t="str">
        <f t="shared" si="194"/>
        <v>Shipped</v>
      </c>
      <c r="I1793" s="18">
        <f t="shared" si="195"/>
        <v>1672.1000000000001</v>
      </c>
    </row>
    <row r="1794" spans="2:9" x14ac:dyDescent="0.25">
      <c r="B1794" s="16">
        <v>10311</v>
      </c>
      <c r="C1794" s="17">
        <f t="shared" si="189"/>
        <v>38270</v>
      </c>
      <c r="D1794" s="16" t="str">
        <f t="shared" si="190"/>
        <v>Euro Shopping Channel</v>
      </c>
      <c r="E1794" s="16" t="str">
        <f t="shared" si="191"/>
        <v>Madrid</v>
      </c>
      <c r="F1794" s="16" t="str">
        <f t="shared" si="192"/>
        <v>Spain</v>
      </c>
      <c r="G1794" s="16" t="str">
        <f t="shared" si="193"/>
        <v>Classic Cars</v>
      </c>
      <c r="H1794" s="16" t="str">
        <f t="shared" si="194"/>
        <v>Shipped</v>
      </c>
      <c r="I1794" s="18">
        <f t="shared" si="195"/>
        <v>1674.7499999999998</v>
      </c>
    </row>
    <row r="1795" spans="2:9" x14ac:dyDescent="0.25">
      <c r="B1795" s="16">
        <v>10332</v>
      </c>
      <c r="C1795" s="17">
        <f t="shared" si="189"/>
        <v>38302</v>
      </c>
      <c r="D1795" s="16" t="str">
        <f t="shared" si="190"/>
        <v>AV Stores, Co.</v>
      </c>
      <c r="E1795" s="16" t="str">
        <f t="shared" si="191"/>
        <v>Manchester</v>
      </c>
      <c r="F1795" s="16" t="str">
        <f t="shared" si="192"/>
        <v>UK</v>
      </c>
      <c r="G1795" s="16" t="str">
        <f t="shared" si="193"/>
        <v>Classic Cars</v>
      </c>
      <c r="H1795" s="16" t="str">
        <f t="shared" si="194"/>
        <v>Shipped</v>
      </c>
      <c r="I1795" s="18">
        <f t="shared" si="195"/>
        <v>1152.58</v>
      </c>
    </row>
    <row r="1796" spans="2:9" x14ac:dyDescent="0.25">
      <c r="B1796" s="16">
        <v>10346</v>
      </c>
      <c r="C1796" s="17">
        <f t="shared" si="189"/>
        <v>38302</v>
      </c>
      <c r="D1796" s="16" t="str">
        <f t="shared" si="190"/>
        <v>Signal Gift Stores</v>
      </c>
      <c r="E1796" s="16" t="str">
        <f t="shared" si="191"/>
        <v>Las Vegas</v>
      </c>
      <c r="F1796" s="16" t="str">
        <f t="shared" si="192"/>
        <v>USA</v>
      </c>
      <c r="G1796" s="16" t="str">
        <f t="shared" si="193"/>
        <v>Vintage Cars</v>
      </c>
      <c r="H1796" s="16" t="str">
        <f t="shared" si="194"/>
        <v>Shipped</v>
      </c>
      <c r="I1796" s="18">
        <f t="shared" si="195"/>
        <v>1516.62</v>
      </c>
    </row>
    <row r="1797" spans="2:9" x14ac:dyDescent="0.25">
      <c r="B1797" s="16">
        <v>10368</v>
      </c>
      <c r="C1797" s="17">
        <f t="shared" si="189"/>
        <v>38353</v>
      </c>
      <c r="D1797" s="16" t="str">
        <f t="shared" si="190"/>
        <v>Mini Gifts Distributors Ltd.</v>
      </c>
      <c r="E1797" s="16" t="str">
        <f t="shared" si="191"/>
        <v>San Rafael</v>
      </c>
      <c r="F1797" s="16" t="str">
        <f t="shared" si="192"/>
        <v>USA</v>
      </c>
      <c r="G1797" s="16" t="str">
        <f t="shared" si="193"/>
        <v>Vintage Cars</v>
      </c>
      <c r="H1797" s="16" t="str">
        <f t="shared" si="194"/>
        <v>Shipped</v>
      </c>
      <c r="I1797" s="18">
        <f t="shared" si="195"/>
        <v>1717.64</v>
      </c>
    </row>
    <row r="1798" spans="2:9" x14ac:dyDescent="0.25">
      <c r="B1798" s="16">
        <v>10380</v>
      </c>
      <c r="C1798" s="17">
        <f t="shared" si="189"/>
        <v>38385</v>
      </c>
      <c r="D1798" s="16" t="str">
        <f t="shared" si="190"/>
        <v>Euro Shopping Channel</v>
      </c>
      <c r="E1798" s="16" t="str">
        <f t="shared" si="191"/>
        <v>Madrid</v>
      </c>
      <c r="F1798" s="16" t="str">
        <f t="shared" si="192"/>
        <v>Spain</v>
      </c>
      <c r="G1798" s="16" t="str">
        <f t="shared" si="193"/>
        <v>Vintage Cars</v>
      </c>
      <c r="H1798" s="16" t="str">
        <f t="shared" si="194"/>
        <v>Shipped</v>
      </c>
      <c r="I1798" s="18">
        <f t="shared" si="195"/>
        <v>990.78</v>
      </c>
    </row>
    <row r="1799" spans="2:9" x14ac:dyDescent="0.25">
      <c r="B1799" s="16">
        <v>10407</v>
      </c>
      <c r="C1799" s="17">
        <f t="shared" si="189"/>
        <v>38446</v>
      </c>
      <c r="D1799" s="16" t="str">
        <f t="shared" si="190"/>
        <v>The Sharp Gifts Warehouse</v>
      </c>
      <c r="E1799" s="16" t="str">
        <f t="shared" si="191"/>
        <v>San Jose</v>
      </c>
      <c r="F1799" s="16" t="str">
        <f t="shared" si="192"/>
        <v>USA</v>
      </c>
      <c r="G1799" s="16" t="str">
        <f t="shared" si="193"/>
        <v>Vintage Cars</v>
      </c>
      <c r="H1799" s="16" t="str">
        <f t="shared" si="194"/>
        <v>On Hold</v>
      </c>
      <c r="I1799" s="18">
        <f t="shared" si="195"/>
        <v>541.14</v>
      </c>
    </row>
    <row r="1800" spans="2:9" x14ac:dyDescent="0.25">
      <c r="B1800" s="16">
        <v>10420</v>
      </c>
      <c r="C1800" s="17">
        <f t="shared" si="189"/>
        <v>38477</v>
      </c>
      <c r="D1800" s="16" t="str">
        <f t="shared" si="190"/>
        <v>Souveniers And Things Co.</v>
      </c>
      <c r="E1800" s="16" t="str">
        <f t="shared" si="191"/>
        <v>Chatswood</v>
      </c>
      <c r="F1800" s="16" t="str">
        <f t="shared" si="192"/>
        <v>Australia</v>
      </c>
      <c r="G1800" s="16" t="str">
        <f t="shared" si="193"/>
        <v>Vintage Cars</v>
      </c>
      <c r="H1800" s="16" t="str">
        <f t="shared" si="194"/>
        <v>In Process</v>
      </c>
      <c r="I1800" s="18">
        <f t="shared" si="195"/>
        <v>652.35</v>
      </c>
    </row>
    <row r="1801" spans="2:9" x14ac:dyDescent="0.25">
      <c r="B1801" s="16">
        <v>10109</v>
      </c>
      <c r="C1801" s="17">
        <f t="shared" ref="C1801:C1864" si="196">VLOOKUP(B1801,SaleData,6,0)</f>
        <v>37681</v>
      </c>
      <c r="D1801" s="16" t="str">
        <f t="shared" ref="D1801:D1864" si="197">VLOOKUP(B1801,SaleData,14,0)</f>
        <v>Motor Mint Distributors Inc.</v>
      </c>
      <c r="E1801" s="16" t="str">
        <f t="shared" ref="E1801:E1864" si="198">VLOOKUP(B1801,SaleData,17,0)</f>
        <v>Philadelphia</v>
      </c>
      <c r="F1801" s="16" t="str">
        <f t="shared" ref="F1801:F1864" si="199">VLOOKUP(B1801,SaleData,19,0)</f>
        <v>USA</v>
      </c>
      <c r="G1801" s="16" t="str">
        <f t="shared" ref="G1801:G1864" si="200">VLOOKUP(B1801,SaleData,11,0)</f>
        <v>Classic Cars</v>
      </c>
      <c r="H1801" s="16" t="str">
        <f t="shared" ref="H1801:H1864" si="201">VLOOKUP(B1801,SaleData,7,0)</f>
        <v>Shipped</v>
      </c>
      <c r="I1801" s="18">
        <f t="shared" ref="I1801:I1864" si="202">VLOOKUP(B1801,SaleData,5,0)</f>
        <v>930.90000000000009</v>
      </c>
    </row>
    <row r="1802" spans="2:9" x14ac:dyDescent="0.25">
      <c r="B1802" s="16">
        <v>10122</v>
      </c>
      <c r="C1802" s="17">
        <f t="shared" si="196"/>
        <v>37742</v>
      </c>
      <c r="D1802" s="16" t="str">
        <f t="shared" si="197"/>
        <v>Marseille Mini Autos</v>
      </c>
      <c r="E1802" s="16" t="str">
        <f t="shared" si="198"/>
        <v>Marseille</v>
      </c>
      <c r="F1802" s="16" t="str">
        <f t="shared" si="199"/>
        <v>France</v>
      </c>
      <c r="G1802" s="16" t="str">
        <f t="shared" si="200"/>
        <v>Classic Cars</v>
      </c>
      <c r="H1802" s="16" t="str">
        <f t="shared" si="201"/>
        <v>Shipped</v>
      </c>
      <c r="I1802" s="18">
        <f t="shared" si="202"/>
        <v>1207.44</v>
      </c>
    </row>
    <row r="1803" spans="2:9" x14ac:dyDescent="0.25">
      <c r="B1803" s="16">
        <v>10135</v>
      </c>
      <c r="C1803" s="17">
        <f t="shared" si="196"/>
        <v>37819</v>
      </c>
      <c r="D1803" s="16" t="str">
        <f t="shared" si="197"/>
        <v>Mini Gifts Distributors Ltd.</v>
      </c>
      <c r="E1803" s="16" t="str">
        <f t="shared" si="198"/>
        <v>San Rafael</v>
      </c>
      <c r="F1803" s="16" t="str">
        <f t="shared" si="199"/>
        <v>USA</v>
      </c>
      <c r="G1803" s="16" t="str">
        <f t="shared" si="200"/>
        <v>Classic Cars</v>
      </c>
      <c r="H1803" s="16" t="str">
        <f t="shared" si="201"/>
        <v>Shipped</v>
      </c>
      <c r="I1803" s="18">
        <f t="shared" si="202"/>
        <v>717.4</v>
      </c>
    </row>
    <row r="1804" spans="2:9" x14ac:dyDescent="0.25">
      <c r="B1804" s="16">
        <v>10147</v>
      </c>
      <c r="C1804" s="17">
        <f t="shared" si="196"/>
        <v>37873</v>
      </c>
      <c r="D1804" s="16" t="str">
        <f t="shared" si="197"/>
        <v>Collectables For Less Inc.</v>
      </c>
      <c r="E1804" s="16" t="str">
        <f t="shared" si="198"/>
        <v>Brickhaven</v>
      </c>
      <c r="F1804" s="16" t="str">
        <f t="shared" si="199"/>
        <v>USA</v>
      </c>
      <c r="G1804" s="16" t="str">
        <f t="shared" si="200"/>
        <v>Classic Cars</v>
      </c>
      <c r="H1804" s="16" t="str">
        <f t="shared" si="201"/>
        <v>Shipped</v>
      </c>
      <c r="I1804" s="18">
        <f t="shared" si="202"/>
        <v>1066.75</v>
      </c>
    </row>
    <row r="1805" spans="2:9" x14ac:dyDescent="0.25">
      <c r="B1805" s="16">
        <v>10160</v>
      </c>
      <c r="C1805" s="17">
        <f t="shared" si="196"/>
        <v>37904</v>
      </c>
      <c r="D1805" s="16" t="str">
        <f t="shared" si="197"/>
        <v>Men 'R' US Retailers, Ltd.</v>
      </c>
      <c r="E1805" s="16" t="str">
        <f t="shared" si="198"/>
        <v>Los Angeles</v>
      </c>
      <c r="F1805" s="16" t="str">
        <f t="shared" si="199"/>
        <v>USA</v>
      </c>
      <c r="G1805" s="16" t="str">
        <f t="shared" si="200"/>
        <v>Classic Cars</v>
      </c>
      <c r="H1805" s="16" t="str">
        <f t="shared" si="201"/>
        <v>Shipped</v>
      </c>
      <c r="I1805" s="18">
        <f t="shared" si="202"/>
        <v>1554</v>
      </c>
    </row>
    <row r="1806" spans="2:9" x14ac:dyDescent="0.25">
      <c r="B1806" s="16">
        <v>10171</v>
      </c>
      <c r="C1806" s="17">
        <f t="shared" si="196"/>
        <v>37936</v>
      </c>
      <c r="D1806" s="16" t="str">
        <f t="shared" si="197"/>
        <v>Quebec Home Shopping Network</v>
      </c>
      <c r="E1806" s="16" t="str">
        <f t="shared" si="198"/>
        <v>Montreal</v>
      </c>
      <c r="F1806" s="16" t="str">
        <f t="shared" si="199"/>
        <v>Canada</v>
      </c>
      <c r="G1806" s="16" t="str">
        <f t="shared" si="200"/>
        <v>Classic Cars</v>
      </c>
      <c r="H1806" s="16" t="str">
        <f t="shared" si="201"/>
        <v>Shipped</v>
      </c>
      <c r="I1806" s="18">
        <f t="shared" si="202"/>
        <v>1277.6400000000001</v>
      </c>
    </row>
    <row r="1807" spans="2:9" x14ac:dyDescent="0.25">
      <c r="B1807" s="16">
        <v>10181</v>
      </c>
      <c r="C1807" s="17">
        <f t="shared" si="196"/>
        <v>37936</v>
      </c>
      <c r="D1807" s="16" t="str">
        <f t="shared" si="197"/>
        <v>Herkku Gifts</v>
      </c>
      <c r="E1807" s="16" t="str">
        <f t="shared" si="198"/>
        <v>Bergen</v>
      </c>
      <c r="F1807" s="16" t="str">
        <f t="shared" si="199"/>
        <v>Norway</v>
      </c>
      <c r="G1807" s="16" t="str">
        <f t="shared" si="200"/>
        <v>Classic Cars</v>
      </c>
      <c r="H1807" s="16" t="str">
        <f t="shared" si="201"/>
        <v>Shipped</v>
      </c>
      <c r="I1807" s="18">
        <f t="shared" si="202"/>
        <v>1506.9599999999998</v>
      </c>
    </row>
    <row r="1808" spans="2:9" x14ac:dyDescent="0.25">
      <c r="B1808" s="16">
        <v>10192</v>
      </c>
      <c r="C1808" s="17">
        <f t="shared" si="196"/>
        <v>37936</v>
      </c>
      <c r="D1808" s="16" t="str">
        <f t="shared" si="197"/>
        <v>Online Diecast Creations Co.</v>
      </c>
      <c r="E1808" s="16" t="str">
        <f t="shared" si="198"/>
        <v>Nashua</v>
      </c>
      <c r="F1808" s="16" t="str">
        <f t="shared" si="199"/>
        <v>USA</v>
      </c>
      <c r="G1808" s="16" t="str">
        <f t="shared" si="200"/>
        <v>Classic Cars</v>
      </c>
      <c r="H1808" s="16" t="str">
        <f t="shared" si="201"/>
        <v>Shipped</v>
      </c>
      <c r="I1808" s="18">
        <f t="shared" si="202"/>
        <v>917.7</v>
      </c>
    </row>
    <row r="1809" spans="2:9" x14ac:dyDescent="0.25">
      <c r="B1809" s="16">
        <v>10203</v>
      </c>
      <c r="C1809" s="17">
        <f t="shared" si="196"/>
        <v>37957</v>
      </c>
      <c r="D1809" s="16" t="str">
        <f t="shared" si="197"/>
        <v>Euro Shopping Channel</v>
      </c>
      <c r="E1809" s="16" t="str">
        <f t="shared" si="198"/>
        <v>Madrid</v>
      </c>
      <c r="F1809" s="16" t="str">
        <f t="shared" si="199"/>
        <v>Spain</v>
      </c>
      <c r="G1809" s="16" t="str">
        <f t="shared" si="200"/>
        <v>Classic Cars</v>
      </c>
      <c r="H1809" s="16" t="str">
        <f t="shared" si="201"/>
        <v>Shipped</v>
      </c>
      <c r="I1809" s="18">
        <f t="shared" si="202"/>
        <v>777</v>
      </c>
    </row>
    <row r="1810" spans="2:9" x14ac:dyDescent="0.25">
      <c r="B1810" s="16">
        <v>10212</v>
      </c>
      <c r="C1810" s="17">
        <f t="shared" si="196"/>
        <v>37993</v>
      </c>
      <c r="D1810" s="16" t="str">
        <f t="shared" si="197"/>
        <v>Euro Shopping Channel</v>
      </c>
      <c r="E1810" s="16" t="str">
        <f t="shared" si="198"/>
        <v>Madrid</v>
      </c>
      <c r="F1810" s="16" t="str">
        <f t="shared" si="199"/>
        <v>Spain</v>
      </c>
      <c r="G1810" s="16" t="str">
        <f t="shared" si="200"/>
        <v>Classic Cars</v>
      </c>
      <c r="H1810" s="16" t="str">
        <f t="shared" si="201"/>
        <v>Shipped</v>
      </c>
      <c r="I1810" s="18">
        <f t="shared" si="202"/>
        <v>1339.8</v>
      </c>
    </row>
    <row r="1811" spans="2:9" x14ac:dyDescent="0.25">
      <c r="B1811" s="16">
        <v>10225</v>
      </c>
      <c r="C1811" s="17">
        <f t="shared" si="196"/>
        <v>38019</v>
      </c>
      <c r="D1811" s="16" t="str">
        <f t="shared" si="197"/>
        <v>Vida Sport, Ltd</v>
      </c>
      <c r="E1811" s="16" t="str">
        <f t="shared" si="198"/>
        <v>Gensve</v>
      </c>
      <c r="F1811" s="16" t="str">
        <f t="shared" si="199"/>
        <v>Switzerland</v>
      </c>
      <c r="G1811" s="16" t="str">
        <f t="shared" si="200"/>
        <v>Classic Cars</v>
      </c>
      <c r="H1811" s="16" t="str">
        <f t="shared" si="201"/>
        <v>Shipped</v>
      </c>
      <c r="I1811" s="18">
        <f t="shared" si="202"/>
        <v>1205.04</v>
      </c>
    </row>
    <row r="1812" spans="2:9" x14ac:dyDescent="0.25">
      <c r="B1812" s="16">
        <v>10239</v>
      </c>
      <c r="C1812" s="17">
        <f t="shared" si="196"/>
        <v>38081</v>
      </c>
      <c r="D1812" s="16" t="str">
        <f t="shared" si="197"/>
        <v>Oulu Toy Supplies, Inc.</v>
      </c>
      <c r="E1812" s="16" t="str">
        <f t="shared" si="198"/>
        <v>Oulu</v>
      </c>
      <c r="F1812" s="16" t="str">
        <f t="shared" si="199"/>
        <v>Finland</v>
      </c>
      <c r="G1812" s="16" t="str">
        <f t="shared" si="200"/>
        <v>Classic Cars</v>
      </c>
      <c r="H1812" s="16" t="str">
        <f t="shared" si="201"/>
        <v>Shipped</v>
      </c>
      <c r="I1812" s="18">
        <f t="shared" si="202"/>
        <v>891.2</v>
      </c>
    </row>
    <row r="1813" spans="2:9" x14ac:dyDescent="0.25">
      <c r="B1813" s="16">
        <v>10253</v>
      </c>
      <c r="C1813" s="17">
        <f t="shared" si="196"/>
        <v>38144</v>
      </c>
      <c r="D1813" s="16" t="str">
        <f t="shared" si="197"/>
        <v>UK Collectables, Ltd.</v>
      </c>
      <c r="E1813" s="16" t="str">
        <f t="shared" si="198"/>
        <v>Liverpool</v>
      </c>
      <c r="F1813" s="16" t="str">
        <f t="shared" si="199"/>
        <v>UK</v>
      </c>
      <c r="G1813" s="16" t="str">
        <f t="shared" si="200"/>
        <v>Classic Cars</v>
      </c>
      <c r="H1813" s="16" t="str">
        <f t="shared" si="201"/>
        <v>Cancelled</v>
      </c>
      <c r="I1813" s="18">
        <f t="shared" si="202"/>
        <v>1263.8399999999999</v>
      </c>
    </row>
    <row r="1814" spans="2:9" x14ac:dyDescent="0.25">
      <c r="B1814" s="16">
        <v>10266</v>
      </c>
      <c r="C1814" s="17">
        <f t="shared" si="196"/>
        <v>38175</v>
      </c>
      <c r="D1814" s="16" t="str">
        <f t="shared" si="197"/>
        <v>L'ordine Souveniers</v>
      </c>
      <c r="E1814" s="16" t="str">
        <f t="shared" si="198"/>
        <v>Reggio Emilia</v>
      </c>
      <c r="F1814" s="16" t="str">
        <f t="shared" si="199"/>
        <v>Italy</v>
      </c>
      <c r="G1814" s="16" t="str">
        <f t="shared" si="200"/>
        <v>Classic Cars</v>
      </c>
      <c r="H1814" s="16" t="str">
        <f t="shared" si="201"/>
        <v>Shipped</v>
      </c>
      <c r="I1814" s="18">
        <f t="shared" si="202"/>
        <v>1352.3999999999999</v>
      </c>
    </row>
    <row r="1815" spans="2:9" x14ac:dyDescent="0.25">
      <c r="B1815" s="16">
        <v>10278</v>
      </c>
      <c r="C1815" s="17">
        <f t="shared" si="196"/>
        <v>38207</v>
      </c>
      <c r="D1815" s="16" t="str">
        <f t="shared" si="197"/>
        <v>Signal Gift Stores</v>
      </c>
      <c r="E1815" s="16" t="str">
        <f t="shared" si="198"/>
        <v>Las Vegas</v>
      </c>
      <c r="F1815" s="16" t="str">
        <f t="shared" si="199"/>
        <v>USA</v>
      </c>
      <c r="G1815" s="16" t="str">
        <f t="shared" si="200"/>
        <v>Classic Cars</v>
      </c>
      <c r="H1815" s="16" t="str">
        <f t="shared" si="201"/>
        <v>Shipped</v>
      </c>
      <c r="I1815" s="18">
        <f t="shared" si="202"/>
        <v>1205.5899999999999</v>
      </c>
    </row>
    <row r="1816" spans="2:9" x14ac:dyDescent="0.25">
      <c r="B1816" s="16">
        <v>10287</v>
      </c>
      <c r="C1816" s="17">
        <f t="shared" si="196"/>
        <v>38207</v>
      </c>
      <c r="D1816" s="16" t="str">
        <f t="shared" si="197"/>
        <v>Vida Sport, Ltd</v>
      </c>
      <c r="E1816" s="16" t="str">
        <f t="shared" si="198"/>
        <v>Gensve</v>
      </c>
      <c r="F1816" s="16" t="str">
        <f t="shared" si="199"/>
        <v>Switzerland</v>
      </c>
      <c r="G1816" s="16" t="str">
        <f t="shared" si="200"/>
        <v>Classic Cars</v>
      </c>
      <c r="H1816" s="16" t="str">
        <f t="shared" si="201"/>
        <v>Shipped</v>
      </c>
      <c r="I1816" s="18">
        <f t="shared" si="202"/>
        <v>1359.4</v>
      </c>
    </row>
    <row r="1817" spans="2:9" x14ac:dyDescent="0.25">
      <c r="B1817" s="16">
        <v>10301</v>
      </c>
      <c r="C1817" s="17">
        <f t="shared" si="196"/>
        <v>37904</v>
      </c>
      <c r="D1817" s="16" t="str">
        <f t="shared" si="197"/>
        <v>Norway Gifts By Mail, Co.</v>
      </c>
      <c r="E1817" s="16" t="str">
        <f t="shared" si="198"/>
        <v>Oslo</v>
      </c>
      <c r="F1817" s="16" t="str">
        <f t="shared" si="199"/>
        <v>Norway</v>
      </c>
      <c r="G1817" s="16" t="str">
        <f t="shared" si="200"/>
        <v>Classic Cars</v>
      </c>
      <c r="H1817" s="16" t="str">
        <f t="shared" si="201"/>
        <v>Shipped</v>
      </c>
      <c r="I1817" s="18">
        <f t="shared" si="202"/>
        <v>1129.04</v>
      </c>
    </row>
    <row r="1818" spans="2:9" x14ac:dyDescent="0.25">
      <c r="B1818" s="16">
        <v>10310</v>
      </c>
      <c r="C1818" s="17">
        <f t="shared" si="196"/>
        <v>38270</v>
      </c>
      <c r="D1818" s="16" t="str">
        <f t="shared" si="197"/>
        <v>Toms Spezialitten, Ltd</v>
      </c>
      <c r="E1818" s="16" t="str">
        <f t="shared" si="198"/>
        <v>Koln</v>
      </c>
      <c r="F1818" s="16" t="str">
        <f t="shared" si="199"/>
        <v>Germany</v>
      </c>
      <c r="G1818" s="16" t="str">
        <f t="shared" si="200"/>
        <v>Classic Cars</v>
      </c>
      <c r="H1818" s="16" t="str">
        <f t="shared" si="201"/>
        <v>Shipped</v>
      </c>
      <c r="I1818" s="18">
        <f t="shared" si="202"/>
        <v>1383.03</v>
      </c>
    </row>
    <row r="1819" spans="2:9" x14ac:dyDescent="0.25">
      <c r="B1819" s="16">
        <v>10321</v>
      </c>
      <c r="C1819" s="17">
        <f t="shared" si="196"/>
        <v>38302</v>
      </c>
      <c r="D1819" s="16" t="str">
        <f t="shared" si="197"/>
        <v>FunGiftIdeas.com</v>
      </c>
      <c r="E1819" s="16" t="str">
        <f t="shared" si="198"/>
        <v>New Bedford</v>
      </c>
      <c r="F1819" s="16" t="str">
        <f t="shared" si="199"/>
        <v>USA</v>
      </c>
      <c r="G1819" s="16" t="str">
        <f t="shared" si="200"/>
        <v>Classic Cars</v>
      </c>
      <c r="H1819" s="16" t="str">
        <f t="shared" si="201"/>
        <v>Shipped</v>
      </c>
      <c r="I1819" s="18">
        <f t="shared" si="202"/>
        <v>1229.51</v>
      </c>
    </row>
    <row r="1820" spans="2:9" x14ac:dyDescent="0.25">
      <c r="B1820" s="16">
        <v>10331</v>
      </c>
      <c r="C1820" s="17">
        <f t="shared" si="196"/>
        <v>38302</v>
      </c>
      <c r="D1820" s="16" t="str">
        <f t="shared" si="197"/>
        <v>Motor Mint Distributors Inc.</v>
      </c>
      <c r="E1820" s="16" t="str">
        <f t="shared" si="198"/>
        <v>Philadelphia</v>
      </c>
      <c r="F1820" s="16" t="str">
        <f t="shared" si="199"/>
        <v>USA</v>
      </c>
      <c r="G1820" s="16" t="str">
        <f t="shared" si="200"/>
        <v>Classic Cars</v>
      </c>
      <c r="H1820" s="16" t="str">
        <f t="shared" si="201"/>
        <v>Shipped</v>
      </c>
      <c r="I1820" s="18">
        <f t="shared" si="202"/>
        <v>974.09999999999991</v>
      </c>
    </row>
    <row r="1821" spans="2:9" x14ac:dyDescent="0.25">
      <c r="B1821" s="16">
        <v>10342</v>
      </c>
      <c r="C1821" s="17">
        <f t="shared" si="196"/>
        <v>38302</v>
      </c>
      <c r="D1821" s="16" t="str">
        <f t="shared" si="197"/>
        <v>Australian Collectors, Co.</v>
      </c>
      <c r="E1821" s="16" t="str">
        <f t="shared" si="198"/>
        <v>Melbourne</v>
      </c>
      <c r="F1821" s="16" t="str">
        <f t="shared" si="199"/>
        <v>Australia</v>
      </c>
      <c r="G1821" s="16" t="str">
        <f t="shared" si="200"/>
        <v>Motorcycles</v>
      </c>
      <c r="H1821" s="16" t="str">
        <f t="shared" si="201"/>
        <v>Shipped</v>
      </c>
      <c r="I1821" s="18">
        <f t="shared" si="202"/>
        <v>1454.7</v>
      </c>
    </row>
    <row r="1822" spans="2:9" x14ac:dyDescent="0.25">
      <c r="B1822" s="16">
        <v>10355</v>
      </c>
      <c r="C1822" s="17">
        <f t="shared" si="196"/>
        <v>38333</v>
      </c>
      <c r="D1822" s="16" t="str">
        <f t="shared" si="197"/>
        <v>Euro Shopping Channel</v>
      </c>
      <c r="E1822" s="16" t="str">
        <f t="shared" si="198"/>
        <v>Madrid</v>
      </c>
      <c r="F1822" s="16" t="str">
        <f t="shared" si="199"/>
        <v>Spain</v>
      </c>
      <c r="G1822" s="16" t="str">
        <f t="shared" si="200"/>
        <v>Classic Cars</v>
      </c>
      <c r="H1822" s="16" t="str">
        <f t="shared" si="201"/>
        <v>Shipped</v>
      </c>
      <c r="I1822" s="18">
        <f t="shared" si="202"/>
        <v>1386.72</v>
      </c>
    </row>
    <row r="1823" spans="2:9" x14ac:dyDescent="0.25">
      <c r="B1823" s="16">
        <v>10367</v>
      </c>
      <c r="C1823" s="17">
        <f t="shared" si="196"/>
        <v>38353</v>
      </c>
      <c r="D1823" s="16" t="str">
        <f t="shared" si="197"/>
        <v>Toys4GrownUps.com</v>
      </c>
      <c r="E1823" s="16" t="str">
        <f t="shared" si="198"/>
        <v>Pasadena</v>
      </c>
      <c r="F1823" s="16" t="str">
        <f t="shared" si="199"/>
        <v>USA</v>
      </c>
      <c r="G1823" s="16" t="str">
        <f t="shared" si="200"/>
        <v>Vintage Cars</v>
      </c>
      <c r="H1823" s="16" t="str">
        <f t="shared" si="201"/>
        <v>Resolved</v>
      </c>
      <c r="I1823" s="18">
        <f t="shared" si="202"/>
        <v>834.67</v>
      </c>
    </row>
    <row r="1824" spans="2:9" x14ac:dyDescent="0.25">
      <c r="B1824" s="16">
        <v>10378</v>
      </c>
      <c r="C1824" s="17">
        <f t="shared" si="196"/>
        <v>38385</v>
      </c>
      <c r="D1824" s="16" t="str">
        <f t="shared" si="197"/>
        <v>Euro Shopping Channel</v>
      </c>
      <c r="E1824" s="16" t="str">
        <f t="shared" si="198"/>
        <v>Madrid</v>
      </c>
      <c r="F1824" s="16" t="str">
        <f t="shared" si="199"/>
        <v>Spain</v>
      </c>
      <c r="G1824" s="16" t="str">
        <f t="shared" si="200"/>
        <v>Classic Cars</v>
      </c>
      <c r="H1824" s="16" t="str">
        <f t="shared" si="201"/>
        <v>Shipped</v>
      </c>
      <c r="I1824" s="18">
        <f t="shared" si="202"/>
        <v>1449.76</v>
      </c>
    </row>
    <row r="1825" spans="2:9" x14ac:dyDescent="0.25">
      <c r="B1825" s="16">
        <v>10390</v>
      </c>
      <c r="C1825" s="17">
        <f t="shared" si="196"/>
        <v>38414</v>
      </c>
      <c r="D1825" s="16" t="str">
        <f t="shared" si="197"/>
        <v>Mini Gifts Distributors Ltd.</v>
      </c>
      <c r="E1825" s="16" t="str">
        <f t="shared" si="198"/>
        <v>San Rafael</v>
      </c>
      <c r="F1825" s="16" t="str">
        <f t="shared" si="199"/>
        <v>USA</v>
      </c>
      <c r="G1825" s="16" t="str">
        <f t="shared" si="200"/>
        <v>Classic Cars</v>
      </c>
      <c r="H1825" s="16" t="str">
        <f t="shared" si="201"/>
        <v>Shipped</v>
      </c>
      <c r="I1825" s="18">
        <f t="shared" si="202"/>
        <v>1463.6999999999998</v>
      </c>
    </row>
    <row r="1826" spans="2:9" x14ac:dyDescent="0.25">
      <c r="B1826" s="16">
        <v>10405</v>
      </c>
      <c r="C1826" s="17">
        <f t="shared" si="196"/>
        <v>38446</v>
      </c>
      <c r="D1826" s="16" t="str">
        <f t="shared" si="197"/>
        <v>Mini Caravy</v>
      </c>
      <c r="E1826" s="16" t="str">
        <f t="shared" si="198"/>
        <v>Strasbourg</v>
      </c>
      <c r="F1826" s="16" t="str">
        <f t="shared" si="199"/>
        <v>France</v>
      </c>
      <c r="G1826" s="16" t="str">
        <f t="shared" si="200"/>
        <v>Classic Cars</v>
      </c>
      <c r="H1826" s="16" t="str">
        <f t="shared" si="201"/>
        <v>Shipped</v>
      </c>
      <c r="I1826" s="18">
        <f t="shared" si="202"/>
        <v>2094.3200000000002</v>
      </c>
    </row>
    <row r="1827" spans="2:9" x14ac:dyDescent="0.25">
      <c r="B1827" s="16">
        <v>10419</v>
      </c>
      <c r="C1827" s="17">
        <f t="shared" si="196"/>
        <v>38477</v>
      </c>
      <c r="D1827" s="16" t="str">
        <f t="shared" si="197"/>
        <v>Salzburg Collectables</v>
      </c>
      <c r="E1827" s="16" t="str">
        <f t="shared" si="198"/>
        <v>Salzburg</v>
      </c>
      <c r="F1827" s="16" t="str">
        <f t="shared" si="199"/>
        <v>Austria</v>
      </c>
      <c r="G1827" s="16" t="str">
        <f t="shared" si="200"/>
        <v>Classic Cars</v>
      </c>
      <c r="H1827" s="16" t="str">
        <f t="shared" si="201"/>
        <v>Shipped</v>
      </c>
      <c r="I1827" s="18">
        <f t="shared" si="202"/>
        <v>640.05000000000007</v>
      </c>
    </row>
    <row r="1828" spans="2:9" x14ac:dyDescent="0.25">
      <c r="B1828" s="16">
        <v>10105</v>
      </c>
      <c r="C1828" s="17">
        <f t="shared" si="196"/>
        <v>37653</v>
      </c>
      <c r="D1828" s="16" t="str">
        <f t="shared" si="197"/>
        <v>Danish Wholesale Imports</v>
      </c>
      <c r="E1828" s="16" t="str">
        <f t="shared" si="198"/>
        <v>Kobenhavn</v>
      </c>
      <c r="F1828" s="16" t="str">
        <f t="shared" si="199"/>
        <v>Denmark</v>
      </c>
      <c r="G1828" s="16" t="str">
        <f t="shared" si="200"/>
        <v>Ships</v>
      </c>
      <c r="H1828" s="16" t="str">
        <f t="shared" si="201"/>
        <v>Shipped</v>
      </c>
      <c r="I1828" s="18">
        <f t="shared" si="202"/>
        <v>1419.5</v>
      </c>
    </row>
    <row r="1829" spans="2:9" x14ac:dyDescent="0.25">
      <c r="B1829" s="16">
        <v>10119</v>
      </c>
      <c r="C1829" s="17">
        <f t="shared" si="196"/>
        <v>37712</v>
      </c>
      <c r="D1829" s="16" t="str">
        <f t="shared" si="197"/>
        <v>Salzburg Collectables</v>
      </c>
      <c r="E1829" s="16" t="str">
        <f t="shared" si="198"/>
        <v>Salzburg</v>
      </c>
      <c r="F1829" s="16" t="str">
        <f t="shared" si="199"/>
        <v>Austria</v>
      </c>
      <c r="G1829" s="16" t="str">
        <f t="shared" si="200"/>
        <v>Planes</v>
      </c>
      <c r="H1829" s="16" t="str">
        <f t="shared" si="201"/>
        <v>Shipped</v>
      </c>
      <c r="I1829" s="18">
        <f t="shared" si="202"/>
        <v>1348.76</v>
      </c>
    </row>
    <row r="1830" spans="2:9" x14ac:dyDescent="0.25">
      <c r="B1830" s="16">
        <v>10129</v>
      </c>
      <c r="C1830" s="17">
        <f t="shared" si="196"/>
        <v>37773</v>
      </c>
      <c r="D1830" s="16" t="str">
        <f t="shared" si="197"/>
        <v>Stylish Desk Decors, Co.</v>
      </c>
      <c r="E1830" s="16" t="str">
        <f t="shared" si="198"/>
        <v>London</v>
      </c>
      <c r="F1830" s="16" t="str">
        <f t="shared" si="199"/>
        <v>UK</v>
      </c>
      <c r="G1830" s="16" t="str">
        <f t="shared" si="200"/>
        <v>Ships</v>
      </c>
      <c r="H1830" s="16" t="str">
        <f t="shared" si="201"/>
        <v>Shipped</v>
      </c>
      <c r="I1830" s="18">
        <f t="shared" si="202"/>
        <v>1860</v>
      </c>
    </row>
    <row r="1831" spans="2:9" x14ac:dyDescent="0.25">
      <c r="B1831" s="16">
        <v>10142</v>
      </c>
      <c r="C1831" s="17">
        <f t="shared" si="196"/>
        <v>37841</v>
      </c>
      <c r="D1831" s="16" t="str">
        <f t="shared" si="197"/>
        <v>Mini Gifts Distributors Ltd.</v>
      </c>
      <c r="E1831" s="16" t="str">
        <f t="shared" si="198"/>
        <v>San Rafael</v>
      </c>
      <c r="F1831" s="16" t="str">
        <f t="shared" si="199"/>
        <v>USA</v>
      </c>
      <c r="G1831" s="16" t="str">
        <f t="shared" si="200"/>
        <v>Vintage Cars</v>
      </c>
      <c r="H1831" s="16" t="str">
        <f t="shared" si="201"/>
        <v>Shipped</v>
      </c>
      <c r="I1831" s="18">
        <f t="shared" si="202"/>
        <v>1685.28</v>
      </c>
    </row>
    <row r="1832" spans="2:9" x14ac:dyDescent="0.25">
      <c r="B1832" s="16">
        <v>10154</v>
      </c>
      <c r="C1832" s="17">
        <f t="shared" si="196"/>
        <v>37904</v>
      </c>
      <c r="D1832" s="16" t="str">
        <f t="shared" si="197"/>
        <v>Boards &amp; Toys Co.</v>
      </c>
      <c r="E1832" s="16" t="str">
        <f t="shared" si="198"/>
        <v>Glendale</v>
      </c>
      <c r="F1832" s="16" t="str">
        <f t="shared" si="199"/>
        <v>USA</v>
      </c>
      <c r="G1832" s="16" t="str">
        <f t="shared" si="200"/>
        <v>Ships</v>
      </c>
      <c r="H1832" s="16" t="str">
        <f t="shared" si="201"/>
        <v>Shipped</v>
      </c>
      <c r="I1832" s="18">
        <f t="shared" si="202"/>
        <v>2315.88</v>
      </c>
    </row>
    <row r="1833" spans="2:9" x14ac:dyDescent="0.25">
      <c r="B1833" s="16">
        <v>10167</v>
      </c>
      <c r="C1833" s="17">
        <f t="shared" si="196"/>
        <v>37904</v>
      </c>
      <c r="D1833" s="16" t="str">
        <f t="shared" si="197"/>
        <v>Scandinavian Gift Ideas</v>
      </c>
      <c r="E1833" s="16" t="str">
        <f t="shared" si="198"/>
        <v>Boras</v>
      </c>
      <c r="F1833" s="16" t="str">
        <f t="shared" si="199"/>
        <v>Sweden</v>
      </c>
      <c r="G1833" s="16" t="str">
        <f t="shared" si="200"/>
        <v>Planes</v>
      </c>
      <c r="H1833" s="16" t="str">
        <f t="shared" si="201"/>
        <v>Cancelled</v>
      </c>
      <c r="I1833" s="18">
        <f t="shared" si="202"/>
        <v>1467.48</v>
      </c>
    </row>
    <row r="1834" spans="2:9" x14ac:dyDescent="0.25">
      <c r="B1834" s="16">
        <v>10177</v>
      </c>
      <c r="C1834" s="17">
        <f t="shared" si="196"/>
        <v>37936</v>
      </c>
      <c r="D1834" s="16" t="str">
        <f t="shared" si="197"/>
        <v>CAF Imports</v>
      </c>
      <c r="E1834" s="16" t="str">
        <f t="shared" si="198"/>
        <v>Madrid</v>
      </c>
      <c r="F1834" s="16" t="str">
        <f t="shared" si="199"/>
        <v>Spain</v>
      </c>
      <c r="G1834" s="16" t="str">
        <f t="shared" si="200"/>
        <v>Ships</v>
      </c>
      <c r="H1834" s="16" t="str">
        <f t="shared" si="201"/>
        <v>Shipped</v>
      </c>
      <c r="I1834" s="18">
        <f t="shared" si="202"/>
        <v>1824</v>
      </c>
    </row>
    <row r="1835" spans="2:9" x14ac:dyDescent="0.25">
      <c r="B1835" s="16">
        <v>10185</v>
      </c>
      <c r="C1835" s="17">
        <f t="shared" si="196"/>
        <v>37936</v>
      </c>
      <c r="D1835" s="16" t="str">
        <f t="shared" si="197"/>
        <v>Mini Creations Ltd.</v>
      </c>
      <c r="E1835" s="16" t="str">
        <f t="shared" si="198"/>
        <v>New Bedford</v>
      </c>
      <c r="F1835" s="16" t="str">
        <f t="shared" si="199"/>
        <v>USA</v>
      </c>
      <c r="G1835" s="16" t="str">
        <f t="shared" si="200"/>
        <v>Trains</v>
      </c>
      <c r="H1835" s="16" t="str">
        <f t="shared" si="201"/>
        <v>Shipped</v>
      </c>
      <c r="I1835" s="18">
        <f t="shared" si="202"/>
        <v>972.4</v>
      </c>
    </row>
    <row r="1836" spans="2:9" x14ac:dyDescent="0.25">
      <c r="B1836" s="16">
        <v>10197</v>
      </c>
      <c r="C1836" s="17">
        <f t="shared" si="196"/>
        <v>37936</v>
      </c>
      <c r="D1836" s="16" t="str">
        <f t="shared" si="197"/>
        <v>Enaco Distributors</v>
      </c>
      <c r="E1836" s="16" t="str">
        <f t="shared" si="198"/>
        <v>Barcelona</v>
      </c>
      <c r="F1836" s="16" t="str">
        <f t="shared" si="199"/>
        <v>Spain</v>
      </c>
      <c r="G1836" s="16" t="str">
        <f t="shared" si="200"/>
        <v>Planes</v>
      </c>
      <c r="H1836" s="16" t="str">
        <f t="shared" si="201"/>
        <v>Shipped</v>
      </c>
      <c r="I1836" s="18">
        <f t="shared" si="202"/>
        <v>1209.5899999999999</v>
      </c>
    </row>
    <row r="1837" spans="2:9" x14ac:dyDescent="0.25">
      <c r="B1837" s="16">
        <v>10208</v>
      </c>
      <c r="C1837" s="17">
        <f t="shared" si="196"/>
        <v>37993</v>
      </c>
      <c r="D1837" s="16" t="str">
        <f t="shared" si="197"/>
        <v>Saveley &amp; Henriot, Co.</v>
      </c>
      <c r="E1837" s="16" t="str">
        <f t="shared" si="198"/>
        <v>Lyon</v>
      </c>
      <c r="F1837" s="16" t="str">
        <f t="shared" si="199"/>
        <v>France</v>
      </c>
      <c r="G1837" s="16" t="str">
        <f t="shared" si="200"/>
        <v>Vintage Cars</v>
      </c>
      <c r="H1837" s="16" t="str">
        <f t="shared" si="201"/>
        <v>Shipped</v>
      </c>
      <c r="I1837" s="18">
        <f t="shared" si="202"/>
        <v>1788</v>
      </c>
    </row>
    <row r="1838" spans="2:9" x14ac:dyDescent="0.25">
      <c r="B1838" s="16">
        <v>10222</v>
      </c>
      <c r="C1838" s="17">
        <f t="shared" si="196"/>
        <v>38019</v>
      </c>
      <c r="D1838" s="16" t="str">
        <f t="shared" si="197"/>
        <v>Collectable Mini Designs Co.</v>
      </c>
      <c r="E1838" s="16" t="str">
        <f t="shared" si="198"/>
        <v>San Diego</v>
      </c>
      <c r="F1838" s="16" t="str">
        <f t="shared" si="199"/>
        <v>USA</v>
      </c>
      <c r="G1838" s="16" t="str">
        <f t="shared" si="200"/>
        <v>Planes</v>
      </c>
      <c r="H1838" s="16" t="str">
        <f t="shared" si="201"/>
        <v>Shipped</v>
      </c>
      <c r="I1838" s="18">
        <f t="shared" si="202"/>
        <v>1416.3899999999999</v>
      </c>
    </row>
    <row r="1839" spans="2:9" x14ac:dyDescent="0.25">
      <c r="B1839" s="16">
        <v>10233</v>
      </c>
      <c r="C1839" s="17">
        <f t="shared" si="196"/>
        <v>38049</v>
      </c>
      <c r="D1839" s="16" t="str">
        <f t="shared" si="197"/>
        <v>Tekni Collectables Inc.</v>
      </c>
      <c r="E1839" s="16" t="str">
        <f t="shared" si="198"/>
        <v>Newark</v>
      </c>
      <c r="F1839" s="16" t="str">
        <f t="shared" si="199"/>
        <v>USA</v>
      </c>
      <c r="G1839" s="16" t="str">
        <f t="shared" si="200"/>
        <v>Ships</v>
      </c>
      <c r="H1839" s="16" t="str">
        <f t="shared" si="201"/>
        <v>Shipped</v>
      </c>
      <c r="I1839" s="18">
        <f t="shared" si="202"/>
        <v>2389.6000000000004</v>
      </c>
    </row>
    <row r="1840" spans="2:9" x14ac:dyDescent="0.25">
      <c r="B1840" s="16">
        <v>10248</v>
      </c>
      <c r="C1840" s="17">
        <f t="shared" si="196"/>
        <v>38112</v>
      </c>
      <c r="D1840" s="16" t="str">
        <f t="shared" si="197"/>
        <v>Land of Toys Inc.</v>
      </c>
      <c r="E1840" s="16" t="str">
        <f t="shared" si="198"/>
        <v>NYC</v>
      </c>
      <c r="F1840" s="16" t="str">
        <f t="shared" si="199"/>
        <v>USA</v>
      </c>
      <c r="G1840" s="16" t="str">
        <f t="shared" si="200"/>
        <v>Ships</v>
      </c>
      <c r="H1840" s="16" t="str">
        <f t="shared" si="201"/>
        <v>Cancelled</v>
      </c>
      <c r="I1840" s="18">
        <f t="shared" si="202"/>
        <v>1506.9599999999998</v>
      </c>
    </row>
    <row r="1841" spans="2:9" x14ac:dyDescent="0.25">
      <c r="B1841" s="16">
        <v>10261</v>
      </c>
      <c r="C1841" s="17">
        <f t="shared" si="196"/>
        <v>38144</v>
      </c>
      <c r="D1841" s="16" t="str">
        <f t="shared" si="197"/>
        <v>Quebec Home Shopping Network</v>
      </c>
      <c r="E1841" s="16" t="str">
        <f t="shared" si="198"/>
        <v>Montreal</v>
      </c>
      <c r="F1841" s="16" t="str">
        <f t="shared" si="199"/>
        <v>Canada</v>
      </c>
      <c r="G1841" s="16" t="str">
        <f t="shared" si="200"/>
        <v>Ships</v>
      </c>
      <c r="H1841" s="16" t="str">
        <f t="shared" si="201"/>
        <v>Shipped</v>
      </c>
      <c r="I1841" s="18">
        <f t="shared" si="202"/>
        <v>1472.6200000000001</v>
      </c>
    </row>
    <row r="1842" spans="2:9" x14ac:dyDescent="0.25">
      <c r="B1842" s="16">
        <v>10273</v>
      </c>
      <c r="C1842" s="17">
        <f t="shared" si="196"/>
        <v>38175</v>
      </c>
      <c r="D1842" s="16" t="str">
        <f t="shared" si="197"/>
        <v>Petit Auto</v>
      </c>
      <c r="E1842" s="16" t="str">
        <f t="shared" si="198"/>
        <v>Bruxelles</v>
      </c>
      <c r="F1842" s="16" t="str">
        <f t="shared" si="199"/>
        <v>Belgium</v>
      </c>
      <c r="G1842" s="16" t="str">
        <f t="shared" si="200"/>
        <v>Ships</v>
      </c>
      <c r="H1842" s="16" t="str">
        <f t="shared" si="201"/>
        <v>Shipped</v>
      </c>
      <c r="I1842" s="18">
        <f t="shared" si="202"/>
        <v>1372.14</v>
      </c>
    </row>
    <row r="1843" spans="2:9" x14ac:dyDescent="0.25">
      <c r="B1843" s="16">
        <v>10283</v>
      </c>
      <c r="C1843" s="17">
        <f t="shared" si="196"/>
        <v>38207</v>
      </c>
      <c r="D1843" s="16" t="str">
        <f t="shared" si="197"/>
        <v>Royal Canadian Collectables, Ltd.</v>
      </c>
      <c r="E1843" s="16" t="str">
        <f t="shared" si="198"/>
        <v>Tsawassen</v>
      </c>
      <c r="F1843" s="16" t="str">
        <f t="shared" si="199"/>
        <v>Canada</v>
      </c>
      <c r="G1843" s="16" t="str">
        <f t="shared" si="200"/>
        <v>Ships</v>
      </c>
      <c r="H1843" s="16" t="str">
        <f t="shared" si="201"/>
        <v>Shipped</v>
      </c>
      <c r="I1843" s="18">
        <f t="shared" si="202"/>
        <v>1693.56</v>
      </c>
    </row>
    <row r="1844" spans="2:9" x14ac:dyDescent="0.25">
      <c r="B1844" s="16">
        <v>10295</v>
      </c>
      <c r="C1844" s="17">
        <f t="shared" si="196"/>
        <v>38239</v>
      </c>
      <c r="D1844" s="16" t="str">
        <f t="shared" si="197"/>
        <v>Gifts4AllAges.com</v>
      </c>
      <c r="E1844" s="16" t="str">
        <f t="shared" si="198"/>
        <v>Boston</v>
      </c>
      <c r="F1844" s="16" t="str">
        <f t="shared" si="199"/>
        <v>USA</v>
      </c>
      <c r="G1844" s="16" t="str">
        <f t="shared" si="200"/>
        <v>Ships</v>
      </c>
      <c r="H1844" s="16" t="str">
        <f t="shared" si="201"/>
        <v>Shipped</v>
      </c>
      <c r="I1844" s="18">
        <f t="shared" si="202"/>
        <v>1958.8400000000001</v>
      </c>
    </row>
    <row r="1845" spans="2:9" x14ac:dyDescent="0.25">
      <c r="B1845" s="16">
        <v>10306</v>
      </c>
      <c r="C1845" s="17">
        <f t="shared" si="196"/>
        <v>38270</v>
      </c>
      <c r="D1845" s="16" t="str">
        <f t="shared" si="197"/>
        <v>AV Stores, Co.</v>
      </c>
      <c r="E1845" s="16" t="str">
        <f t="shared" si="198"/>
        <v>Manchester</v>
      </c>
      <c r="F1845" s="16" t="str">
        <f t="shared" si="199"/>
        <v>UK</v>
      </c>
      <c r="G1845" s="16" t="str">
        <f t="shared" si="200"/>
        <v>Classic Cars</v>
      </c>
      <c r="H1845" s="16" t="str">
        <f t="shared" si="201"/>
        <v>Shipped</v>
      </c>
      <c r="I1845" s="18">
        <f t="shared" si="202"/>
        <v>2000</v>
      </c>
    </row>
    <row r="1846" spans="2:9" x14ac:dyDescent="0.25">
      <c r="B1846" s="16">
        <v>10315</v>
      </c>
      <c r="C1846" s="17">
        <f t="shared" si="196"/>
        <v>38270</v>
      </c>
      <c r="D1846" s="16" t="str">
        <f t="shared" si="197"/>
        <v>La Rochelle Gifts</v>
      </c>
      <c r="E1846" s="16" t="str">
        <f t="shared" si="198"/>
        <v>Nantes</v>
      </c>
      <c r="F1846" s="16" t="str">
        <f t="shared" si="199"/>
        <v>France</v>
      </c>
      <c r="G1846" s="16" t="str">
        <f t="shared" si="200"/>
        <v>Vintage Cars</v>
      </c>
      <c r="H1846" s="16" t="str">
        <f t="shared" si="201"/>
        <v>Shipped</v>
      </c>
      <c r="I1846" s="18">
        <f t="shared" si="202"/>
        <v>2081.7599999999998</v>
      </c>
    </row>
    <row r="1847" spans="2:9" x14ac:dyDescent="0.25">
      <c r="B1847" s="16">
        <v>10326</v>
      </c>
      <c r="C1847" s="17">
        <f t="shared" si="196"/>
        <v>38302</v>
      </c>
      <c r="D1847" s="16" t="str">
        <f t="shared" si="197"/>
        <v>Volvo Model Replicas, Co</v>
      </c>
      <c r="E1847" s="16" t="str">
        <f t="shared" si="198"/>
        <v>Lule</v>
      </c>
      <c r="F1847" s="16" t="str">
        <f t="shared" si="199"/>
        <v>Sweden</v>
      </c>
      <c r="G1847" s="16" t="str">
        <f t="shared" si="200"/>
        <v>Vintage Cars</v>
      </c>
      <c r="H1847" s="16" t="str">
        <f t="shared" si="201"/>
        <v>Shipped</v>
      </c>
      <c r="I1847" s="18">
        <f t="shared" si="202"/>
        <v>1845</v>
      </c>
    </row>
    <row r="1848" spans="2:9" x14ac:dyDescent="0.25">
      <c r="B1848" s="16">
        <v>10339</v>
      </c>
      <c r="C1848" s="17">
        <f t="shared" si="196"/>
        <v>38302</v>
      </c>
      <c r="D1848" s="16" t="str">
        <f t="shared" si="197"/>
        <v>Tokyo Collectables, Ltd</v>
      </c>
      <c r="E1848" s="16" t="str">
        <f t="shared" si="198"/>
        <v>Minato-ku</v>
      </c>
      <c r="F1848" s="16" t="str">
        <f t="shared" si="199"/>
        <v>Japan</v>
      </c>
      <c r="G1848" s="16" t="str">
        <f t="shared" si="200"/>
        <v>Planes</v>
      </c>
      <c r="H1848" s="16" t="str">
        <f t="shared" si="201"/>
        <v>Shipped</v>
      </c>
      <c r="I1848" s="18">
        <f t="shared" si="202"/>
        <v>1063.6499999999999</v>
      </c>
    </row>
    <row r="1849" spans="2:9" x14ac:dyDescent="0.25">
      <c r="B1849" s="16">
        <v>10350</v>
      </c>
      <c r="C1849" s="17">
        <f t="shared" si="196"/>
        <v>38333</v>
      </c>
      <c r="D1849" s="16" t="str">
        <f t="shared" si="197"/>
        <v>Euro Shopping Channel</v>
      </c>
      <c r="E1849" s="16" t="str">
        <f t="shared" si="198"/>
        <v>Madrid</v>
      </c>
      <c r="F1849" s="16" t="str">
        <f t="shared" si="199"/>
        <v>Spain</v>
      </c>
      <c r="G1849" s="16" t="str">
        <f t="shared" si="200"/>
        <v>Vintage Cars</v>
      </c>
      <c r="H1849" s="16" t="str">
        <f t="shared" si="201"/>
        <v>Shipped</v>
      </c>
      <c r="I1849" s="18">
        <f t="shared" si="202"/>
        <v>1508.5</v>
      </c>
    </row>
    <row r="1850" spans="2:9" x14ac:dyDescent="0.25">
      <c r="B1850" s="16">
        <v>10373</v>
      </c>
      <c r="C1850" s="17">
        <f t="shared" si="196"/>
        <v>38353</v>
      </c>
      <c r="D1850" s="16" t="str">
        <f t="shared" si="197"/>
        <v>Oulu Toy Supplies, Inc.</v>
      </c>
      <c r="E1850" s="16" t="str">
        <f t="shared" si="198"/>
        <v>Oulu</v>
      </c>
      <c r="F1850" s="16" t="str">
        <f t="shared" si="199"/>
        <v>Finland</v>
      </c>
      <c r="G1850" s="16" t="str">
        <f t="shared" si="200"/>
        <v>Planes</v>
      </c>
      <c r="H1850" s="16" t="str">
        <f t="shared" si="201"/>
        <v>Shipped</v>
      </c>
      <c r="I1850" s="18">
        <f t="shared" si="202"/>
        <v>1611.3999999999999</v>
      </c>
    </row>
    <row r="1851" spans="2:9" x14ac:dyDescent="0.25">
      <c r="B1851" s="16">
        <v>10384</v>
      </c>
      <c r="C1851" s="17">
        <f t="shared" si="196"/>
        <v>38385</v>
      </c>
      <c r="D1851" s="16" t="str">
        <f t="shared" si="197"/>
        <v>Corporate Gift Ideas Co.</v>
      </c>
      <c r="E1851" s="16" t="str">
        <f t="shared" si="198"/>
        <v>San Francisco</v>
      </c>
      <c r="F1851" s="16" t="str">
        <f t="shared" si="199"/>
        <v>USA</v>
      </c>
      <c r="G1851" s="16" t="str">
        <f t="shared" si="200"/>
        <v>Ships</v>
      </c>
      <c r="H1851" s="16" t="str">
        <f t="shared" si="201"/>
        <v>Shipped</v>
      </c>
      <c r="I1851" s="18">
        <f t="shared" si="202"/>
        <v>2255.1200000000003</v>
      </c>
    </row>
    <row r="1852" spans="2:9" x14ac:dyDescent="0.25">
      <c r="B1852" s="16">
        <v>10396</v>
      </c>
      <c r="C1852" s="17">
        <f t="shared" si="196"/>
        <v>38414</v>
      </c>
      <c r="D1852" s="16" t="str">
        <f t="shared" si="197"/>
        <v>Mini Gifts Distributors Ltd.</v>
      </c>
      <c r="E1852" s="16" t="str">
        <f t="shared" si="198"/>
        <v>San Rafael</v>
      </c>
      <c r="F1852" s="16" t="str">
        <f t="shared" si="199"/>
        <v>USA</v>
      </c>
      <c r="G1852" s="16" t="str">
        <f t="shared" si="200"/>
        <v>Trains</v>
      </c>
      <c r="H1852" s="16" t="str">
        <f t="shared" si="201"/>
        <v>Shipped</v>
      </c>
      <c r="I1852" s="18">
        <f t="shared" si="202"/>
        <v>2154</v>
      </c>
    </row>
    <row r="1853" spans="2:9" x14ac:dyDescent="0.25">
      <c r="B1853" s="16">
        <v>10414</v>
      </c>
      <c r="C1853" s="17">
        <f t="shared" si="196"/>
        <v>38477</v>
      </c>
      <c r="D1853" s="16" t="str">
        <f t="shared" si="197"/>
        <v>Gifts4AllAges.com</v>
      </c>
      <c r="E1853" s="16" t="str">
        <f t="shared" si="198"/>
        <v>Boston</v>
      </c>
      <c r="F1853" s="16" t="str">
        <f t="shared" si="199"/>
        <v>USA</v>
      </c>
      <c r="G1853" s="16" t="str">
        <f t="shared" si="200"/>
        <v>Vintage Cars</v>
      </c>
      <c r="H1853" s="16" t="str">
        <f t="shared" si="201"/>
        <v>On Hold</v>
      </c>
      <c r="I1853" s="18">
        <f t="shared" si="202"/>
        <v>1207.68</v>
      </c>
    </row>
    <row r="1854" spans="2:9" x14ac:dyDescent="0.25">
      <c r="B1854" s="16">
        <v>10110</v>
      </c>
      <c r="C1854" s="17">
        <f t="shared" si="196"/>
        <v>37681</v>
      </c>
      <c r="D1854" s="16" t="str">
        <f t="shared" si="197"/>
        <v>AV Stores, Co.</v>
      </c>
      <c r="E1854" s="16" t="str">
        <f t="shared" si="198"/>
        <v>Manchester</v>
      </c>
      <c r="F1854" s="16" t="str">
        <f t="shared" si="199"/>
        <v>UK</v>
      </c>
      <c r="G1854" s="16" t="str">
        <f t="shared" si="200"/>
        <v>Vintage Cars</v>
      </c>
      <c r="H1854" s="16" t="str">
        <f t="shared" si="201"/>
        <v>Shipped</v>
      </c>
      <c r="I1854" s="18">
        <f t="shared" si="202"/>
        <v>710.19999999999993</v>
      </c>
    </row>
    <row r="1855" spans="2:9" x14ac:dyDescent="0.25">
      <c r="B1855" s="16">
        <v>10124</v>
      </c>
      <c r="C1855" s="17">
        <f t="shared" si="196"/>
        <v>37742</v>
      </c>
      <c r="D1855" s="16" t="str">
        <f t="shared" si="197"/>
        <v>Signal Gift Stores</v>
      </c>
      <c r="E1855" s="16" t="str">
        <f t="shared" si="198"/>
        <v>Las Vegas</v>
      </c>
      <c r="F1855" s="16" t="str">
        <f t="shared" si="199"/>
        <v>USA</v>
      </c>
      <c r="G1855" s="16" t="str">
        <f t="shared" si="200"/>
        <v>Vintage Cars</v>
      </c>
      <c r="H1855" s="16" t="str">
        <f t="shared" si="201"/>
        <v>Shipped</v>
      </c>
      <c r="I1855" s="18">
        <f t="shared" si="202"/>
        <v>995.5</v>
      </c>
    </row>
    <row r="1856" spans="2:9" x14ac:dyDescent="0.25">
      <c r="B1856" s="16">
        <v>10148</v>
      </c>
      <c r="C1856" s="17">
        <f t="shared" si="196"/>
        <v>37873</v>
      </c>
      <c r="D1856" s="16" t="str">
        <f t="shared" si="197"/>
        <v>Anna's Decorations, Ltd</v>
      </c>
      <c r="E1856" s="16" t="str">
        <f t="shared" si="198"/>
        <v>North Sydney</v>
      </c>
      <c r="F1856" s="16" t="str">
        <f t="shared" si="199"/>
        <v>Australia</v>
      </c>
      <c r="G1856" s="16" t="str">
        <f t="shared" si="200"/>
        <v>Classic Cars</v>
      </c>
      <c r="H1856" s="16" t="str">
        <f t="shared" si="201"/>
        <v>Shipped</v>
      </c>
      <c r="I1856" s="18">
        <f t="shared" si="202"/>
        <v>1506.5</v>
      </c>
    </row>
    <row r="1857" spans="2:9" x14ac:dyDescent="0.25">
      <c r="B1857" s="16">
        <v>10161</v>
      </c>
      <c r="C1857" s="17">
        <f t="shared" si="196"/>
        <v>37904</v>
      </c>
      <c r="D1857" s="16" t="str">
        <f t="shared" si="197"/>
        <v>Heintze Collectables</v>
      </c>
      <c r="E1857" s="16" t="str">
        <f t="shared" si="198"/>
        <v>Aaarhus</v>
      </c>
      <c r="F1857" s="16" t="str">
        <f t="shared" si="199"/>
        <v>Denmark</v>
      </c>
      <c r="G1857" s="16" t="str">
        <f t="shared" si="200"/>
        <v>Classic Cars</v>
      </c>
      <c r="H1857" s="16" t="str">
        <f t="shared" si="201"/>
        <v>Shipped</v>
      </c>
      <c r="I1857" s="18">
        <f t="shared" si="202"/>
        <v>1226.5899999999999</v>
      </c>
    </row>
    <row r="1858" spans="2:9" x14ac:dyDescent="0.25">
      <c r="B1858" s="16">
        <v>10172</v>
      </c>
      <c r="C1858" s="17">
        <f t="shared" si="196"/>
        <v>37936</v>
      </c>
      <c r="D1858" s="16" t="str">
        <f t="shared" si="197"/>
        <v>Gift Depot Inc.</v>
      </c>
      <c r="E1858" s="16" t="str">
        <f t="shared" si="198"/>
        <v>Bridgewater</v>
      </c>
      <c r="F1858" s="16" t="str">
        <f t="shared" si="199"/>
        <v>USA</v>
      </c>
      <c r="G1858" s="16" t="str">
        <f t="shared" si="200"/>
        <v>Classic Cars</v>
      </c>
      <c r="H1858" s="16" t="str">
        <f t="shared" si="201"/>
        <v>Shipped</v>
      </c>
      <c r="I1858" s="18">
        <f t="shared" si="202"/>
        <v>1453.84</v>
      </c>
    </row>
    <row r="1859" spans="2:9" x14ac:dyDescent="0.25">
      <c r="B1859" s="16">
        <v>10182</v>
      </c>
      <c r="C1859" s="17">
        <f t="shared" si="196"/>
        <v>37936</v>
      </c>
      <c r="D1859" s="16" t="str">
        <f t="shared" si="197"/>
        <v>Mini Gifts Distributors Ltd.</v>
      </c>
      <c r="E1859" s="16" t="str">
        <f t="shared" si="198"/>
        <v>San Rafael</v>
      </c>
      <c r="F1859" s="16" t="str">
        <f t="shared" si="199"/>
        <v>USA</v>
      </c>
      <c r="G1859" s="16" t="str">
        <f t="shared" si="200"/>
        <v>Vintage Cars</v>
      </c>
      <c r="H1859" s="16" t="str">
        <f t="shared" si="201"/>
        <v>Shipped</v>
      </c>
      <c r="I1859" s="18">
        <f t="shared" si="202"/>
        <v>971.9799999999999</v>
      </c>
    </row>
    <row r="1860" spans="2:9" x14ac:dyDescent="0.25">
      <c r="B1860" s="16">
        <v>10192</v>
      </c>
      <c r="C1860" s="17">
        <f t="shared" si="196"/>
        <v>37936</v>
      </c>
      <c r="D1860" s="16" t="str">
        <f t="shared" si="197"/>
        <v>Online Diecast Creations Co.</v>
      </c>
      <c r="E1860" s="16" t="str">
        <f t="shared" si="198"/>
        <v>Nashua</v>
      </c>
      <c r="F1860" s="16" t="str">
        <f t="shared" si="199"/>
        <v>USA</v>
      </c>
      <c r="G1860" s="16" t="str">
        <f t="shared" si="200"/>
        <v>Classic Cars</v>
      </c>
      <c r="H1860" s="16" t="str">
        <f t="shared" si="201"/>
        <v>Shipped</v>
      </c>
      <c r="I1860" s="18">
        <f t="shared" si="202"/>
        <v>917.7</v>
      </c>
    </row>
    <row r="1861" spans="2:9" x14ac:dyDescent="0.25">
      <c r="B1861" s="16">
        <v>10204</v>
      </c>
      <c r="C1861" s="17">
        <f t="shared" si="196"/>
        <v>37957</v>
      </c>
      <c r="D1861" s="16" t="str">
        <f t="shared" si="197"/>
        <v>Muscle Machine Inc</v>
      </c>
      <c r="E1861" s="16" t="str">
        <f t="shared" si="198"/>
        <v>NYC</v>
      </c>
      <c r="F1861" s="16" t="str">
        <f t="shared" si="199"/>
        <v>USA</v>
      </c>
      <c r="G1861" s="16" t="str">
        <f t="shared" si="200"/>
        <v>Classic Cars</v>
      </c>
      <c r="H1861" s="16" t="str">
        <f t="shared" si="201"/>
        <v>Shipped</v>
      </c>
      <c r="I1861" s="18">
        <f t="shared" si="202"/>
        <v>1249.4000000000001</v>
      </c>
    </row>
    <row r="1862" spans="2:9" x14ac:dyDescent="0.25">
      <c r="B1862" s="16">
        <v>10212</v>
      </c>
      <c r="C1862" s="17">
        <f t="shared" si="196"/>
        <v>37993</v>
      </c>
      <c r="D1862" s="16" t="str">
        <f t="shared" si="197"/>
        <v>Euro Shopping Channel</v>
      </c>
      <c r="E1862" s="16" t="str">
        <f t="shared" si="198"/>
        <v>Madrid</v>
      </c>
      <c r="F1862" s="16" t="str">
        <f t="shared" si="199"/>
        <v>Spain</v>
      </c>
      <c r="G1862" s="16" t="str">
        <f t="shared" si="200"/>
        <v>Classic Cars</v>
      </c>
      <c r="H1862" s="16" t="str">
        <f t="shared" si="201"/>
        <v>Shipped</v>
      </c>
      <c r="I1862" s="18">
        <f t="shared" si="202"/>
        <v>1339.8</v>
      </c>
    </row>
    <row r="1863" spans="2:9" x14ac:dyDescent="0.25">
      <c r="B1863" s="16">
        <v>10227</v>
      </c>
      <c r="C1863" s="17">
        <f t="shared" si="196"/>
        <v>38049</v>
      </c>
      <c r="D1863" s="16" t="str">
        <f t="shared" si="197"/>
        <v>Saveley &amp; Henriot, Co.</v>
      </c>
      <c r="E1863" s="16" t="str">
        <f t="shared" si="198"/>
        <v>Lyon</v>
      </c>
      <c r="F1863" s="16" t="str">
        <f t="shared" si="199"/>
        <v>France</v>
      </c>
      <c r="G1863" s="16" t="str">
        <f t="shared" si="200"/>
        <v>Vintage Cars</v>
      </c>
      <c r="H1863" s="16" t="str">
        <f t="shared" si="201"/>
        <v>Shipped</v>
      </c>
      <c r="I1863" s="18">
        <f t="shared" si="202"/>
        <v>1161.1200000000001</v>
      </c>
    </row>
    <row r="1864" spans="2:9" x14ac:dyDescent="0.25">
      <c r="B1864" s="16">
        <v>10241</v>
      </c>
      <c r="C1864" s="17">
        <f t="shared" si="196"/>
        <v>38081</v>
      </c>
      <c r="D1864" s="16" t="str">
        <f t="shared" si="197"/>
        <v>Mini Caravy</v>
      </c>
      <c r="E1864" s="16" t="str">
        <f t="shared" si="198"/>
        <v>Strasbourg</v>
      </c>
      <c r="F1864" s="16" t="str">
        <f t="shared" si="199"/>
        <v>France</v>
      </c>
      <c r="G1864" s="16" t="str">
        <f t="shared" si="200"/>
        <v>Classic Cars</v>
      </c>
      <c r="H1864" s="16" t="str">
        <f t="shared" si="201"/>
        <v>Shipped</v>
      </c>
      <c r="I1864" s="18">
        <f t="shared" si="202"/>
        <v>845.25</v>
      </c>
    </row>
    <row r="1865" spans="2:9" x14ac:dyDescent="0.25">
      <c r="B1865" s="16">
        <v>10267</v>
      </c>
      <c r="C1865" s="17">
        <f t="shared" ref="C1865:C1928" si="203">VLOOKUP(B1865,SaleData,6,0)</f>
        <v>38175</v>
      </c>
      <c r="D1865" s="16" t="str">
        <f t="shared" ref="D1865:D1928" si="204">VLOOKUP(B1865,SaleData,14,0)</f>
        <v>Muscle Machine Inc</v>
      </c>
      <c r="E1865" s="16" t="str">
        <f t="shared" ref="E1865:E1928" si="205">VLOOKUP(B1865,SaleData,17,0)</f>
        <v>NYC</v>
      </c>
      <c r="F1865" s="16" t="str">
        <f t="shared" ref="F1865:F1928" si="206">VLOOKUP(B1865,SaleData,19,0)</f>
        <v>USA</v>
      </c>
      <c r="G1865" s="16" t="str">
        <f t="shared" ref="G1865:G1928" si="207">VLOOKUP(B1865,SaleData,11,0)</f>
        <v>Classic Cars</v>
      </c>
      <c r="H1865" s="16" t="str">
        <f t="shared" ref="H1865:H1928" si="208">VLOOKUP(B1865,SaleData,7,0)</f>
        <v>Shipped</v>
      </c>
      <c r="I1865" s="18">
        <f t="shared" ref="I1865:I1928" si="209">VLOOKUP(B1865,SaleData,5,0)</f>
        <v>2719.7999999999997</v>
      </c>
    </row>
    <row r="1866" spans="2:9" x14ac:dyDescent="0.25">
      <c r="B1866" s="16">
        <v>10279</v>
      </c>
      <c r="C1866" s="17">
        <f t="shared" si="203"/>
        <v>38207</v>
      </c>
      <c r="D1866" s="16" t="str">
        <f t="shared" si="204"/>
        <v>Euro Shopping Channel</v>
      </c>
      <c r="E1866" s="16" t="str">
        <f t="shared" si="205"/>
        <v>Madrid</v>
      </c>
      <c r="F1866" s="16" t="str">
        <f t="shared" si="206"/>
        <v>Spain</v>
      </c>
      <c r="G1866" s="16" t="str">
        <f t="shared" si="207"/>
        <v>Classic Cars</v>
      </c>
      <c r="H1866" s="16" t="str">
        <f t="shared" si="208"/>
        <v>Shipped</v>
      </c>
      <c r="I1866" s="18">
        <f t="shared" si="209"/>
        <v>1575.08</v>
      </c>
    </row>
    <row r="1867" spans="2:9" x14ac:dyDescent="0.25">
      <c r="B1867" s="16">
        <v>10288</v>
      </c>
      <c r="C1867" s="17">
        <f t="shared" si="203"/>
        <v>38239</v>
      </c>
      <c r="D1867" s="16" t="str">
        <f t="shared" si="204"/>
        <v>Handji Gifts&amp; Co</v>
      </c>
      <c r="E1867" s="16" t="str">
        <f t="shared" si="205"/>
        <v>Singapore</v>
      </c>
      <c r="F1867" s="16" t="str">
        <f t="shared" si="206"/>
        <v>Singapore</v>
      </c>
      <c r="G1867" s="16" t="str">
        <f t="shared" si="207"/>
        <v>Vintage Cars</v>
      </c>
      <c r="H1867" s="16" t="str">
        <f t="shared" si="208"/>
        <v>Shipped</v>
      </c>
      <c r="I1867" s="18">
        <f t="shared" si="209"/>
        <v>1106.93</v>
      </c>
    </row>
    <row r="1868" spans="2:9" x14ac:dyDescent="0.25">
      <c r="B1868" s="16">
        <v>10302</v>
      </c>
      <c r="C1868" s="17">
        <f t="shared" si="203"/>
        <v>37904</v>
      </c>
      <c r="D1868" s="16" t="str">
        <f t="shared" si="204"/>
        <v>UK Collectables, Ltd.</v>
      </c>
      <c r="E1868" s="16" t="str">
        <f t="shared" si="205"/>
        <v>Liverpool</v>
      </c>
      <c r="F1868" s="16" t="str">
        <f t="shared" si="206"/>
        <v>UK</v>
      </c>
      <c r="G1868" s="16" t="str">
        <f t="shared" si="207"/>
        <v>Classic Cars</v>
      </c>
      <c r="H1868" s="16" t="str">
        <f t="shared" si="208"/>
        <v>Shipped</v>
      </c>
      <c r="I1868" s="18">
        <f t="shared" si="209"/>
        <v>1672.1000000000001</v>
      </c>
    </row>
    <row r="1869" spans="2:9" x14ac:dyDescent="0.25">
      <c r="B1869" s="16">
        <v>10311</v>
      </c>
      <c r="C1869" s="17">
        <f t="shared" si="203"/>
        <v>38270</v>
      </c>
      <c r="D1869" s="16" t="str">
        <f t="shared" si="204"/>
        <v>Euro Shopping Channel</v>
      </c>
      <c r="E1869" s="16" t="str">
        <f t="shared" si="205"/>
        <v>Madrid</v>
      </c>
      <c r="F1869" s="16" t="str">
        <f t="shared" si="206"/>
        <v>Spain</v>
      </c>
      <c r="G1869" s="16" t="str">
        <f t="shared" si="207"/>
        <v>Classic Cars</v>
      </c>
      <c r="H1869" s="16" t="str">
        <f t="shared" si="208"/>
        <v>Shipped</v>
      </c>
      <c r="I1869" s="18">
        <f t="shared" si="209"/>
        <v>1674.7499999999998</v>
      </c>
    </row>
    <row r="1870" spans="2:9" x14ac:dyDescent="0.25">
      <c r="B1870" s="16">
        <v>10321</v>
      </c>
      <c r="C1870" s="17">
        <f t="shared" si="203"/>
        <v>38302</v>
      </c>
      <c r="D1870" s="16" t="str">
        <f t="shared" si="204"/>
        <v>FunGiftIdeas.com</v>
      </c>
      <c r="E1870" s="16" t="str">
        <f t="shared" si="205"/>
        <v>New Bedford</v>
      </c>
      <c r="F1870" s="16" t="str">
        <f t="shared" si="206"/>
        <v>USA</v>
      </c>
      <c r="G1870" s="16" t="str">
        <f t="shared" si="207"/>
        <v>Classic Cars</v>
      </c>
      <c r="H1870" s="16" t="str">
        <f t="shared" si="208"/>
        <v>Shipped</v>
      </c>
      <c r="I1870" s="18">
        <f t="shared" si="209"/>
        <v>1229.51</v>
      </c>
    </row>
    <row r="1871" spans="2:9" x14ac:dyDescent="0.25">
      <c r="B1871" s="16">
        <v>10332</v>
      </c>
      <c r="C1871" s="17">
        <f t="shared" si="203"/>
        <v>38302</v>
      </c>
      <c r="D1871" s="16" t="str">
        <f t="shared" si="204"/>
        <v>AV Stores, Co.</v>
      </c>
      <c r="E1871" s="16" t="str">
        <f t="shared" si="205"/>
        <v>Manchester</v>
      </c>
      <c r="F1871" s="16" t="str">
        <f t="shared" si="206"/>
        <v>UK</v>
      </c>
      <c r="G1871" s="16" t="str">
        <f t="shared" si="207"/>
        <v>Classic Cars</v>
      </c>
      <c r="H1871" s="16" t="str">
        <f t="shared" si="208"/>
        <v>Shipped</v>
      </c>
      <c r="I1871" s="18">
        <f t="shared" si="209"/>
        <v>1152.58</v>
      </c>
    </row>
    <row r="1872" spans="2:9" x14ac:dyDescent="0.25">
      <c r="B1872" s="16">
        <v>10346</v>
      </c>
      <c r="C1872" s="17">
        <f t="shared" si="203"/>
        <v>38302</v>
      </c>
      <c r="D1872" s="16" t="str">
        <f t="shared" si="204"/>
        <v>Signal Gift Stores</v>
      </c>
      <c r="E1872" s="16" t="str">
        <f t="shared" si="205"/>
        <v>Las Vegas</v>
      </c>
      <c r="F1872" s="16" t="str">
        <f t="shared" si="206"/>
        <v>USA</v>
      </c>
      <c r="G1872" s="16" t="str">
        <f t="shared" si="207"/>
        <v>Vintage Cars</v>
      </c>
      <c r="H1872" s="16" t="str">
        <f t="shared" si="208"/>
        <v>Shipped</v>
      </c>
      <c r="I1872" s="18">
        <f t="shared" si="209"/>
        <v>1516.62</v>
      </c>
    </row>
    <row r="1873" spans="2:9" x14ac:dyDescent="0.25">
      <c r="B1873" s="16">
        <v>10368</v>
      </c>
      <c r="C1873" s="17">
        <f t="shared" si="203"/>
        <v>38353</v>
      </c>
      <c r="D1873" s="16" t="str">
        <f t="shared" si="204"/>
        <v>Mini Gifts Distributors Ltd.</v>
      </c>
      <c r="E1873" s="16" t="str">
        <f t="shared" si="205"/>
        <v>San Rafael</v>
      </c>
      <c r="F1873" s="16" t="str">
        <f t="shared" si="206"/>
        <v>USA</v>
      </c>
      <c r="G1873" s="16" t="str">
        <f t="shared" si="207"/>
        <v>Vintage Cars</v>
      </c>
      <c r="H1873" s="16" t="str">
        <f t="shared" si="208"/>
        <v>Shipped</v>
      </c>
      <c r="I1873" s="18">
        <f t="shared" si="209"/>
        <v>1717.64</v>
      </c>
    </row>
    <row r="1874" spans="2:9" x14ac:dyDescent="0.25">
      <c r="B1874" s="16">
        <v>10380</v>
      </c>
      <c r="C1874" s="17">
        <f t="shared" si="203"/>
        <v>38385</v>
      </c>
      <c r="D1874" s="16" t="str">
        <f t="shared" si="204"/>
        <v>Euro Shopping Channel</v>
      </c>
      <c r="E1874" s="16" t="str">
        <f t="shared" si="205"/>
        <v>Madrid</v>
      </c>
      <c r="F1874" s="16" t="str">
        <f t="shared" si="206"/>
        <v>Spain</v>
      </c>
      <c r="G1874" s="16" t="str">
        <f t="shared" si="207"/>
        <v>Vintage Cars</v>
      </c>
      <c r="H1874" s="16" t="str">
        <f t="shared" si="208"/>
        <v>Shipped</v>
      </c>
      <c r="I1874" s="18">
        <f t="shared" si="209"/>
        <v>990.78</v>
      </c>
    </row>
    <row r="1875" spans="2:9" x14ac:dyDescent="0.25">
      <c r="B1875" s="16">
        <v>10407</v>
      </c>
      <c r="C1875" s="17">
        <f t="shared" si="203"/>
        <v>38446</v>
      </c>
      <c r="D1875" s="16" t="str">
        <f t="shared" si="204"/>
        <v>The Sharp Gifts Warehouse</v>
      </c>
      <c r="E1875" s="16" t="str">
        <f t="shared" si="205"/>
        <v>San Jose</v>
      </c>
      <c r="F1875" s="16" t="str">
        <f t="shared" si="206"/>
        <v>USA</v>
      </c>
      <c r="G1875" s="16" t="str">
        <f t="shared" si="207"/>
        <v>Vintage Cars</v>
      </c>
      <c r="H1875" s="16" t="str">
        <f t="shared" si="208"/>
        <v>On Hold</v>
      </c>
      <c r="I1875" s="18">
        <f t="shared" si="209"/>
        <v>541.14</v>
      </c>
    </row>
    <row r="1876" spans="2:9" x14ac:dyDescent="0.25">
      <c r="B1876" s="16">
        <v>10420</v>
      </c>
      <c r="C1876" s="17">
        <f t="shared" si="203"/>
        <v>38477</v>
      </c>
      <c r="D1876" s="16" t="str">
        <f t="shared" si="204"/>
        <v>Souveniers And Things Co.</v>
      </c>
      <c r="E1876" s="16" t="str">
        <f t="shared" si="205"/>
        <v>Chatswood</v>
      </c>
      <c r="F1876" s="16" t="str">
        <f t="shared" si="206"/>
        <v>Australia</v>
      </c>
      <c r="G1876" s="16" t="str">
        <f t="shared" si="207"/>
        <v>Vintage Cars</v>
      </c>
      <c r="H1876" s="16" t="str">
        <f t="shared" si="208"/>
        <v>In Process</v>
      </c>
      <c r="I1876" s="18">
        <f t="shared" si="209"/>
        <v>652.35</v>
      </c>
    </row>
    <row r="1877" spans="2:9" x14ac:dyDescent="0.25">
      <c r="B1877" s="16">
        <v>10108</v>
      </c>
      <c r="C1877" s="17">
        <f t="shared" si="203"/>
        <v>37681</v>
      </c>
      <c r="D1877" s="16" t="str">
        <f t="shared" si="204"/>
        <v>Cruz &amp; Sons Co.</v>
      </c>
      <c r="E1877" s="16" t="str">
        <f t="shared" si="205"/>
        <v>Makati City</v>
      </c>
      <c r="F1877" s="16" t="str">
        <f t="shared" si="206"/>
        <v>Philippines</v>
      </c>
      <c r="G1877" s="16" t="str">
        <f t="shared" si="207"/>
        <v>Classic Cars</v>
      </c>
      <c r="H1877" s="16" t="str">
        <f t="shared" si="208"/>
        <v>Shipped</v>
      </c>
      <c r="I1877" s="18">
        <f t="shared" si="209"/>
        <v>3600</v>
      </c>
    </row>
    <row r="1878" spans="2:9" x14ac:dyDescent="0.25">
      <c r="B1878" s="16">
        <v>10122</v>
      </c>
      <c r="C1878" s="17">
        <f t="shared" si="203"/>
        <v>37742</v>
      </c>
      <c r="D1878" s="16" t="str">
        <f t="shared" si="204"/>
        <v>Marseille Mini Autos</v>
      </c>
      <c r="E1878" s="16" t="str">
        <f t="shared" si="205"/>
        <v>Marseille</v>
      </c>
      <c r="F1878" s="16" t="str">
        <f t="shared" si="206"/>
        <v>France</v>
      </c>
      <c r="G1878" s="16" t="str">
        <f t="shared" si="207"/>
        <v>Classic Cars</v>
      </c>
      <c r="H1878" s="16" t="str">
        <f t="shared" si="208"/>
        <v>Shipped</v>
      </c>
      <c r="I1878" s="18">
        <f t="shared" si="209"/>
        <v>1207.44</v>
      </c>
    </row>
    <row r="1879" spans="2:9" x14ac:dyDescent="0.25">
      <c r="B1879" s="16">
        <v>10135</v>
      </c>
      <c r="C1879" s="17">
        <f t="shared" si="203"/>
        <v>37819</v>
      </c>
      <c r="D1879" s="16" t="str">
        <f t="shared" si="204"/>
        <v>Mini Gifts Distributors Ltd.</v>
      </c>
      <c r="E1879" s="16" t="str">
        <f t="shared" si="205"/>
        <v>San Rafael</v>
      </c>
      <c r="F1879" s="16" t="str">
        <f t="shared" si="206"/>
        <v>USA</v>
      </c>
      <c r="G1879" s="16" t="str">
        <f t="shared" si="207"/>
        <v>Classic Cars</v>
      </c>
      <c r="H1879" s="16" t="str">
        <f t="shared" si="208"/>
        <v>Shipped</v>
      </c>
      <c r="I1879" s="18">
        <f t="shared" si="209"/>
        <v>717.4</v>
      </c>
    </row>
    <row r="1880" spans="2:9" x14ac:dyDescent="0.25">
      <c r="B1880" s="16">
        <v>10147</v>
      </c>
      <c r="C1880" s="17">
        <f t="shared" si="203"/>
        <v>37873</v>
      </c>
      <c r="D1880" s="16" t="str">
        <f t="shared" si="204"/>
        <v>Collectables For Less Inc.</v>
      </c>
      <c r="E1880" s="16" t="str">
        <f t="shared" si="205"/>
        <v>Brickhaven</v>
      </c>
      <c r="F1880" s="16" t="str">
        <f t="shared" si="206"/>
        <v>USA</v>
      </c>
      <c r="G1880" s="16" t="str">
        <f t="shared" si="207"/>
        <v>Classic Cars</v>
      </c>
      <c r="H1880" s="16" t="str">
        <f t="shared" si="208"/>
        <v>Shipped</v>
      </c>
      <c r="I1880" s="18">
        <f t="shared" si="209"/>
        <v>1066.75</v>
      </c>
    </row>
    <row r="1881" spans="2:9" x14ac:dyDescent="0.25">
      <c r="B1881" s="16">
        <v>10159</v>
      </c>
      <c r="C1881" s="17">
        <f t="shared" si="203"/>
        <v>37904</v>
      </c>
      <c r="D1881" s="16" t="str">
        <f t="shared" si="204"/>
        <v>Corporate Gift Ideas Co.</v>
      </c>
      <c r="E1881" s="16" t="str">
        <f t="shared" si="205"/>
        <v>San Francisco</v>
      </c>
      <c r="F1881" s="16" t="str">
        <f t="shared" si="206"/>
        <v>USA</v>
      </c>
      <c r="G1881" s="16" t="str">
        <f t="shared" si="207"/>
        <v>Motorcycles</v>
      </c>
      <c r="H1881" s="16" t="str">
        <f t="shared" si="208"/>
        <v>Shipped</v>
      </c>
      <c r="I1881" s="18">
        <f t="shared" si="209"/>
        <v>1239</v>
      </c>
    </row>
    <row r="1882" spans="2:9" x14ac:dyDescent="0.25">
      <c r="B1882" s="16">
        <v>10169</v>
      </c>
      <c r="C1882" s="17">
        <f t="shared" si="203"/>
        <v>37936</v>
      </c>
      <c r="D1882" s="16" t="str">
        <f t="shared" si="204"/>
        <v>Anna's Decorations, Ltd</v>
      </c>
      <c r="E1882" s="16" t="str">
        <f t="shared" si="205"/>
        <v>North Sydney</v>
      </c>
      <c r="F1882" s="16" t="str">
        <f t="shared" si="206"/>
        <v>Australia</v>
      </c>
      <c r="G1882" s="16" t="str">
        <f t="shared" si="207"/>
        <v>Motorcycles</v>
      </c>
      <c r="H1882" s="16" t="str">
        <f t="shared" si="208"/>
        <v>Shipped</v>
      </c>
      <c r="I1882" s="18">
        <f t="shared" si="209"/>
        <v>1035.58</v>
      </c>
    </row>
    <row r="1883" spans="2:9" x14ac:dyDescent="0.25">
      <c r="B1883" s="16">
        <v>10181</v>
      </c>
      <c r="C1883" s="17">
        <f t="shared" si="203"/>
        <v>37936</v>
      </c>
      <c r="D1883" s="16" t="str">
        <f t="shared" si="204"/>
        <v>Herkku Gifts</v>
      </c>
      <c r="E1883" s="16" t="str">
        <f t="shared" si="205"/>
        <v>Bergen</v>
      </c>
      <c r="F1883" s="16" t="str">
        <f t="shared" si="206"/>
        <v>Norway</v>
      </c>
      <c r="G1883" s="16" t="str">
        <f t="shared" si="207"/>
        <v>Classic Cars</v>
      </c>
      <c r="H1883" s="16" t="str">
        <f t="shared" si="208"/>
        <v>Shipped</v>
      </c>
      <c r="I1883" s="18">
        <f t="shared" si="209"/>
        <v>1506.9599999999998</v>
      </c>
    </row>
    <row r="1884" spans="2:9" x14ac:dyDescent="0.25">
      <c r="B1884" s="16">
        <v>10191</v>
      </c>
      <c r="C1884" s="17">
        <f t="shared" si="203"/>
        <v>37936</v>
      </c>
      <c r="D1884" s="16" t="str">
        <f t="shared" si="204"/>
        <v>Toms Spezialitten, Ltd</v>
      </c>
      <c r="E1884" s="16" t="str">
        <f t="shared" si="205"/>
        <v>Koln</v>
      </c>
      <c r="F1884" s="16" t="str">
        <f t="shared" si="206"/>
        <v>Germany</v>
      </c>
      <c r="G1884" s="16" t="str">
        <f t="shared" si="207"/>
        <v>Classic Cars</v>
      </c>
      <c r="H1884" s="16" t="str">
        <f t="shared" si="208"/>
        <v>Shipped</v>
      </c>
      <c r="I1884" s="18">
        <f t="shared" si="209"/>
        <v>1939.2</v>
      </c>
    </row>
    <row r="1885" spans="2:9" x14ac:dyDescent="0.25">
      <c r="B1885" s="16">
        <v>10203</v>
      </c>
      <c r="C1885" s="17">
        <f t="shared" si="203"/>
        <v>37957</v>
      </c>
      <c r="D1885" s="16" t="str">
        <f t="shared" si="204"/>
        <v>Euro Shopping Channel</v>
      </c>
      <c r="E1885" s="16" t="str">
        <f t="shared" si="205"/>
        <v>Madrid</v>
      </c>
      <c r="F1885" s="16" t="str">
        <f t="shared" si="206"/>
        <v>Spain</v>
      </c>
      <c r="G1885" s="16" t="str">
        <f t="shared" si="207"/>
        <v>Classic Cars</v>
      </c>
      <c r="H1885" s="16" t="str">
        <f t="shared" si="208"/>
        <v>Shipped</v>
      </c>
      <c r="I1885" s="18">
        <f t="shared" si="209"/>
        <v>777</v>
      </c>
    </row>
    <row r="1886" spans="2:9" x14ac:dyDescent="0.25">
      <c r="B1886" s="16">
        <v>10211</v>
      </c>
      <c r="C1886" s="17">
        <f t="shared" si="203"/>
        <v>37993</v>
      </c>
      <c r="D1886" s="16" t="str">
        <f t="shared" si="204"/>
        <v>Auto Canal Petit</v>
      </c>
      <c r="E1886" s="16" t="str">
        <f t="shared" si="205"/>
        <v>Paris</v>
      </c>
      <c r="F1886" s="16" t="str">
        <f t="shared" si="206"/>
        <v>France</v>
      </c>
      <c r="G1886" s="16" t="str">
        <f t="shared" si="207"/>
        <v>Motorcycles</v>
      </c>
      <c r="H1886" s="16" t="str">
        <f t="shared" si="208"/>
        <v>Shipped</v>
      </c>
      <c r="I1886" s="18">
        <f t="shared" si="209"/>
        <v>1338.12</v>
      </c>
    </row>
    <row r="1887" spans="2:9" x14ac:dyDescent="0.25">
      <c r="B1887" s="16">
        <v>10225</v>
      </c>
      <c r="C1887" s="17">
        <f t="shared" si="203"/>
        <v>38019</v>
      </c>
      <c r="D1887" s="16" t="str">
        <f t="shared" si="204"/>
        <v>Vida Sport, Ltd</v>
      </c>
      <c r="E1887" s="16" t="str">
        <f t="shared" si="205"/>
        <v>Gensve</v>
      </c>
      <c r="F1887" s="16" t="str">
        <f t="shared" si="206"/>
        <v>Switzerland</v>
      </c>
      <c r="G1887" s="16" t="str">
        <f t="shared" si="207"/>
        <v>Classic Cars</v>
      </c>
      <c r="H1887" s="16" t="str">
        <f t="shared" si="208"/>
        <v>Shipped</v>
      </c>
      <c r="I1887" s="18">
        <f t="shared" si="209"/>
        <v>1205.04</v>
      </c>
    </row>
    <row r="1888" spans="2:9" x14ac:dyDescent="0.25">
      <c r="B1888" s="16">
        <v>10238</v>
      </c>
      <c r="C1888" s="17">
        <f t="shared" si="203"/>
        <v>38081</v>
      </c>
      <c r="D1888" s="16" t="str">
        <f t="shared" si="204"/>
        <v>Danish Wholesale Imports</v>
      </c>
      <c r="E1888" s="16" t="str">
        <f t="shared" si="205"/>
        <v>Kobenhavn</v>
      </c>
      <c r="F1888" s="16" t="str">
        <f t="shared" si="206"/>
        <v>Denmark</v>
      </c>
      <c r="G1888" s="16" t="str">
        <f t="shared" si="207"/>
        <v>Classic Cars</v>
      </c>
      <c r="H1888" s="16" t="str">
        <f t="shared" si="208"/>
        <v>Shipped</v>
      </c>
      <c r="I1888" s="18">
        <f t="shared" si="209"/>
        <v>1484.1999999999998</v>
      </c>
    </row>
    <row r="1889" spans="2:9" x14ac:dyDescent="0.25">
      <c r="B1889" s="16">
        <v>10253</v>
      </c>
      <c r="C1889" s="17">
        <f t="shared" si="203"/>
        <v>38144</v>
      </c>
      <c r="D1889" s="16" t="str">
        <f t="shared" si="204"/>
        <v>UK Collectables, Ltd.</v>
      </c>
      <c r="E1889" s="16" t="str">
        <f t="shared" si="205"/>
        <v>Liverpool</v>
      </c>
      <c r="F1889" s="16" t="str">
        <f t="shared" si="206"/>
        <v>UK</v>
      </c>
      <c r="G1889" s="16" t="str">
        <f t="shared" si="207"/>
        <v>Classic Cars</v>
      </c>
      <c r="H1889" s="16" t="str">
        <f t="shared" si="208"/>
        <v>Cancelled</v>
      </c>
      <c r="I1889" s="18">
        <f t="shared" si="209"/>
        <v>1263.8399999999999</v>
      </c>
    </row>
    <row r="1890" spans="2:9" x14ac:dyDescent="0.25">
      <c r="B1890" s="16">
        <v>10266</v>
      </c>
      <c r="C1890" s="17">
        <f t="shared" si="203"/>
        <v>38175</v>
      </c>
      <c r="D1890" s="16" t="str">
        <f t="shared" si="204"/>
        <v>L'ordine Souveniers</v>
      </c>
      <c r="E1890" s="16" t="str">
        <f t="shared" si="205"/>
        <v>Reggio Emilia</v>
      </c>
      <c r="F1890" s="16" t="str">
        <f t="shared" si="206"/>
        <v>Italy</v>
      </c>
      <c r="G1890" s="16" t="str">
        <f t="shared" si="207"/>
        <v>Classic Cars</v>
      </c>
      <c r="H1890" s="16" t="str">
        <f t="shared" si="208"/>
        <v>Shipped</v>
      </c>
      <c r="I1890" s="18">
        <f t="shared" si="209"/>
        <v>1352.3999999999999</v>
      </c>
    </row>
    <row r="1891" spans="2:9" x14ac:dyDescent="0.25">
      <c r="B1891" s="16">
        <v>10276</v>
      </c>
      <c r="C1891" s="17">
        <f t="shared" si="203"/>
        <v>38207</v>
      </c>
      <c r="D1891" s="16" t="str">
        <f t="shared" si="204"/>
        <v>Online Mini Collectables</v>
      </c>
      <c r="E1891" s="16" t="str">
        <f t="shared" si="205"/>
        <v>Brickhaven</v>
      </c>
      <c r="F1891" s="16" t="str">
        <f t="shared" si="206"/>
        <v>USA</v>
      </c>
      <c r="G1891" s="16" t="str">
        <f t="shared" si="207"/>
        <v>Motorcycles</v>
      </c>
      <c r="H1891" s="16" t="str">
        <f t="shared" si="208"/>
        <v>Shipped</v>
      </c>
      <c r="I1891" s="18">
        <f t="shared" si="209"/>
        <v>988.47</v>
      </c>
    </row>
    <row r="1892" spans="2:9" x14ac:dyDescent="0.25">
      <c r="B1892" s="16">
        <v>10287</v>
      </c>
      <c r="C1892" s="17">
        <f t="shared" si="203"/>
        <v>38207</v>
      </c>
      <c r="D1892" s="16" t="str">
        <f t="shared" si="204"/>
        <v>Vida Sport, Ltd</v>
      </c>
      <c r="E1892" s="16" t="str">
        <f t="shared" si="205"/>
        <v>Gensve</v>
      </c>
      <c r="F1892" s="16" t="str">
        <f t="shared" si="206"/>
        <v>Switzerland</v>
      </c>
      <c r="G1892" s="16" t="str">
        <f t="shared" si="207"/>
        <v>Classic Cars</v>
      </c>
      <c r="H1892" s="16" t="str">
        <f t="shared" si="208"/>
        <v>Shipped</v>
      </c>
      <c r="I1892" s="18">
        <f t="shared" si="209"/>
        <v>1359.4</v>
      </c>
    </row>
    <row r="1893" spans="2:9" x14ac:dyDescent="0.25">
      <c r="B1893" s="16">
        <v>10300</v>
      </c>
      <c r="C1893" s="17">
        <f t="shared" si="203"/>
        <v>37904</v>
      </c>
      <c r="D1893" s="16" t="str">
        <f t="shared" si="204"/>
        <v>Blauer See Auto, Co.</v>
      </c>
      <c r="E1893" s="16" t="str">
        <f t="shared" si="205"/>
        <v>Frankfurt</v>
      </c>
      <c r="F1893" s="16" t="str">
        <f t="shared" si="206"/>
        <v>Germany</v>
      </c>
      <c r="G1893" s="16" t="str">
        <f t="shared" si="207"/>
        <v>Classic Cars</v>
      </c>
      <c r="H1893" s="16" t="str">
        <f t="shared" si="208"/>
        <v>Shipped</v>
      </c>
      <c r="I1893" s="18">
        <f t="shared" si="209"/>
        <v>1685.42</v>
      </c>
    </row>
    <row r="1894" spans="2:9" x14ac:dyDescent="0.25">
      <c r="B1894" s="16">
        <v>10310</v>
      </c>
      <c r="C1894" s="17">
        <f t="shared" si="203"/>
        <v>38270</v>
      </c>
      <c r="D1894" s="16" t="str">
        <f t="shared" si="204"/>
        <v>Toms Spezialitten, Ltd</v>
      </c>
      <c r="E1894" s="16" t="str">
        <f t="shared" si="205"/>
        <v>Koln</v>
      </c>
      <c r="F1894" s="16" t="str">
        <f t="shared" si="206"/>
        <v>Germany</v>
      </c>
      <c r="G1894" s="16" t="str">
        <f t="shared" si="207"/>
        <v>Classic Cars</v>
      </c>
      <c r="H1894" s="16" t="str">
        <f t="shared" si="208"/>
        <v>Shipped</v>
      </c>
      <c r="I1894" s="18">
        <f t="shared" si="209"/>
        <v>1383.03</v>
      </c>
    </row>
    <row r="1895" spans="2:9" x14ac:dyDescent="0.25">
      <c r="B1895" s="16">
        <v>10320</v>
      </c>
      <c r="C1895" s="17">
        <f t="shared" si="203"/>
        <v>38302</v>
      </c>
      <c r="D1895" s="16" t="str">
        <f t="shared" si="204"/>
        <v>Volvo Model Replicas, Co</v>
      </c>
      <c r="E1895" s="16" t="str">
        <f t="shared" si="205"/>
        <v>Lule</v>
      </c>
      <c r="F1895" s="16" t="str">
        <f t="shared" si="206"/>
        <v>Sweden</v>
      </c>
      <c r="G1895" s="16" t="str">
        <f t="shared" si="207"/>
        <v>Classic Cars</v>
      </c>
      <c r="H1895" s="16" t="str">
        <f t="shared" si="208"/>
        <v>Shipped</v>
      </c>
      <c r="I1895" s="18">
        <f t="shared" si="209"/>
        <v>1591.98</v>
      </c>
    </row>
    <row r="1896" spans="2:9" x14ac:dyDescent="0.25">
      <c r="B1896" s="16">
        <v>10331</v>
      </c>
      <c r="C1896" s="17">
        <f t="shared" si="203"/>
        <v>38302</v>
      </c>
      <c r="D1896" s="16" t="str">
        <f t="shared" si="204"/>
        <v>Motor Mint Distributors Inc.</v>
      </c>
      <c r="E1896" s="16" t="str">
        <f t="shared" si="205"/>
        <v>Philadelphia</v>
      </c>
      <c r="F1896" s="16" t="str">
        <f t="shared" si="206"/>
        <v>USA</v>
      </c>
      <c r="G1896" s="16" t="str">
        <f t="shared" si="207"/>
        <v>Classic Cars</v>
      </c>
      <c r="H1896" s="16" t="str">
        <f t="shared" si="208"/>
        <v>Shipped</v>
      </c>
      <c r="I1896" s="18">
        <f t="shared" si="209"/>
        <v>974.09999999999991</v>
      </c>
    </row>
    <row r="1897" spans="2:9" x14ac:dyDescent="0.25">
      <c r="B1897" s="16">
        <v>10342</v>
      </c>
      <c r="C1897" s="17">
        <f t="shared" si="203"/>
        <v>38302</v>
      </c>
      <c r="D1897" s="16" t="str">
        <f t="shared" si="204"/>
        <v>Australian Collectors, Co.</v>
      </c>
      <c r="E1897" s="16" t="str">
        <f t="shared" si="205"/>
        <v>Melbourne</v>
      </c>
      <c r="F1897" s="16" t="str">
        <f t="shared" si="206"/>
        <v>Australia</v>
      </c>
      <c r="G1897" s="16" t="str">
        <f t="shared" si="207"/>
        <v>Motorcycles</v>
      </c>
      <c r="H1897" s="16" t="str">
        <f t="shared" si="208"/>
        <v>Shipped</v>
      </c>
      <c r="I1897" s="18">
        <f t="shared" si="209"/>
        <v>1454.7</v>
      </c>
    </row>
    <row r="1898" spans="2:9" x14ac:dyDescent="0.25">
      <c r="B1898" s="16">
        <v>10355</v>
      </c>
      <c r="C1898" s="17">
        <f t="shared" si="203"/>
        <v>38333</v>
      </c>
      <c r="D1898" s="16" t="str">
        <f t="shared" si="204"/>
        <v>Euro Shopping Channel</v>
      </c>
      <c r="E1898" s="16" t="str">
        <f t="shared" si="205"/>
        <v>Madrid</v>
      </c>
      <c r="F1898" s="16" t="str">
        <f t="shared" si="206"/>
        <v>Spain</v>
      </c>
      <c r="G1898" s="16" t="str">
        <f t="shared" si="207"/>
        <v>Classic Cars</v>
      </c>
      <c r="H1898" s="16" t="str">
        <f t="shared" si="208"/>
        <v>Shipped</v>
      </c>
      <c r="I1898" s="18">
        <f t="shared" si="209"/>
        <v>1386.72</v>
      </c>
    </row>
    <row r="1899" spans="2:9" x14ac:dyDescent="0.25">
      <c r="B1899" s="16">
        <v>10363</v>
      </c>
      <c r="C1899" s="17">
        <f t="shared" si="203"/>
        <v>38353</v>
      </c>
      <c r="D1899" s="16" t="str">
        <f t="shared" si="204"/>
        <v>Suominen Souveniers</v>
      </c>
      <c r="E1899" s="16" t="str">
        <f t="shared" si="205"/>
        <v>Espoo</v>
      </c>
      <c r="F1899" s="16" t="str">
        <f t="shared" si="206"/>
        <v>Finland</v>
      </c>
      <c r="G1899" s="16" t="str">
        <f t="shared" si="207"/>
        <v>Classic Cars</v>
      </c>
      <c r="H1899" s="16" t="str">
        <f t="shared" si="208"/>
        <v>Shipped</v>
      </c>
      <c r="I1899" s="18">
        <f t="shared" si="209"/>
        <v>1629.04</v>
      </c>
    </row>
    <row r="1900" spans="2:9" x14ac:dyDescent="0.25">
      <c r="B1900" s="16">
        <v>10378</v>
      </c>
      <c r="C1900" s="17">
        <f t="shared" si="203"/>
        <v>38385</v>
      </c>
      <c r="D1900" s="16" t="str">
        <f t="shared" si="204"/>
        <v>Euro Shopping Channel</v>
      </c>
      <c r="E1900" s="16" t="str">
        <f t="shared" si="205"/>
        <v>Madrid</v>
      </c>
      <c r="F1900" s="16" t="str">
        <f t="shared" si="206"/>
        <v>Spain</v>
      </c>
      <c r="G1900" s="16" t="str">
        <f t="shared" si="207"/>
        <v>Classic Cars</v>
      </c>
      <c r="H1900" s="16" t="str">
        <f t="shared" si="208"/>
        <v>Shipped</v>
      </c>
      <c r="I1900" s="18">
        <f t="shared" si="209"/>
        <v>1449.76</v>
      </c>
    </row>
    <row r="1901" spans="2:9" x14ac:dyDescent="0.25">
      <c r="B1901" s="16">
        <v>10390</v>
      </c>
      <c r="C1901" s="17">
        <f t="shared" si="203"/>
        <v>38414</v>
      </c>
      <c r="D1901" s="16" t="str">
        <f t="shared" si="204"/>
        <v>Mini Gifts Distributors Ltd.</v>
      </c>
      <c r="E1901" s="16" t="str">
        <f t="shared" si="205"/>
        <v>San Rafael</v>
      </c>
      <c r="F1901" s="16" t="str">
        <f t="shared" si="206"/>
        <v>USA</v>
      </c>
      <c r="G1901" s="16" t="str">
        <f t="shared" si="207"/>
        <v>Classic Cars</v>
      </c>
      <c r="H1901" s="16" t="str">
        <f t="shared" si="208"/>
        <v>Shipped</v>
      </c>
      <c r="I1901" s="18">
        <f t="shared" si="209"/>
        <v>1463.6999999999998</v>
      </c>
    </row>
    <row r="1902" spans="2:9" x14ac:dyDescent="0.25">
      <c r="B1902" s="16">
        <v>10419</v>
      </c>
      <c r="C1902" s="17">
        <f t="shared" si="203"/>
        <v>38477</v>
      </c>
      <c r="D1902" s="16" t="str">
        <f t="shared" si="204"/>
        <v>Salzburg Collectables</v>
      </c>
      <c r="E1902" s="16" t="str">
        <f t="shared" si="205"/>
        <v>Salzburg</v>
      </c>
      <c r="F1902" s="16" t="str">
        <f t="shared" si="206"/>
        <v>Austria</v>
      </c>
      <c r="G1902" s="16" t="str">
        <f t="shared" si="207"/>
        <v>Classic Cars</v>
      </c>
      <c r="H1902" s="16" t="str">
        <f t="shared" si="208"/>
        <v>Shipped</v>
      </c>
      <c r="I1902" s="18">
        <f t="shared" si="209"/>
        <v>640.05000000000007</v>
      </c>
    </row>
    <row r="1903" spans="2:9" x14ac:dyDescent="0.25">
      <c r="B1903" s="16">
        <v>10106</v>
      </c>
      <c r="C1903" s="17">
        <f t="shared" si="203"/>
        <v>37653</v>
      </c>
      <c r="D1903" s="16" t="str">
        <f t="shared" si="204"/>
        <v>Rovelli Gifts</v>
      </c>
      <c r="E1903" s="16" t="str">
        <f t="shared" si="205"/>
        <v>Bergamo</v>
      </c>
      <c r="F1903" s="16" t="str">
        <f t="shared" si="206"/>
        <v>Italy</v>
      </c>
      <c r="G1903" s="16" t="str">
        <f t="shared" si="207"/>
        <v>Vintage Cars</v>
      </c>
      <c r="H1903" s="16" t="str">
        <f t="shared" si="208"/>
        <v>Shipped</v>
      </c>
      <c r="I1903" s="18">
        <f t="shared" si="209"/>
        <v>1565.85</v>
      </c>
    </row>
    <row r="1904" spans="2:9" x14ac:dyDescent="0.25">
      <c r="B1904" s="16">
        <v>10119</v>
      </c>
      <c r="C1904" s="17">
        <f t="shared" si="203"/>
        <v>37712</v>
      </c>
      <c r="D1904" s="16" t="str">
        <f t="shared" si="204"/>
        <v>Salzburg Collectables</v>
      </c>
      <c r="E1904" s="16" t="str">
        <f t="shared" si="205"/>
        <v>Salzburg</v>
      </c>
      <c r="F1904" s="16" t="str">
        <f t="shared" si="206"/>
        <v>Austria</v>
      </c>
      <c r="G1904" s="16" t="str">
        <f t="shared" si="207"/>
        <v>Planes</v>
      </c>
      <c r="H1904" s="16" t="str">
        <f t="shared" si="208"/>
        <v>Shipped</v>
      </c>
      <c r="I1904" s="18">
        <f t="shared" si="209"/>
        <v>1348.76</v>
      </c>
    </row>
    <row r="1905" spans="2:9" x14ac:dyDescent="0.25">
      <c r="B1905" s="16">
        <v>10131</v>
      </c>
      <c r="C1905" s="17">
        <f t="shared" si="203"/>
        <v>37773</v>
      </c>
      <c r="D1905" s="16" t="str">
        <f t="shared" si="204"/>
        <v>Gift Ideas Corp.</v>
      </c>
      <c r="E1905" s="16" t="str">
        <f t="shared" si="205"/>
        <v>Glendale</v>
      </c>
      <c r="F1905" s="16" t="str">
        <f t="shared" si="206"/>
        <v>USA</v>
      </c>
      <c r="G1905" s="16" t="str">
        <f t="shared" si="207"/>
        <v>Ships</v>
      </c>
      <c r="H1905" s="16" t="str">
        <f t="shared" si="208"/>
        <v>Shipped</v>
      </c>
      <c r="I1905" s="18">
        <f t="shared" si="209"/>
        <v>1891.78</v>
      </c>
    </row>
    <row r="1906" spans="2:9" x14ac:dyDescent="0.25">
      <c r="B1906" s="16">
        <v>10143</v>
      </c>
      <c r="C1906" s="17">
        <f t="shared" si="203"/>
        <v>37841</v>
      </c>
      <c r="D1906" s="16" t="str">
        <f t="shared" si="204"/>
        <v>Mini Creations Ltd.</v>
      </c>
      <c r="E1906" s="16" t="str">
        <f t="shared" si="205"/>
        <v>New Bedford</v>
      </c>
      <c r="F1906" s="16" t="str">
        <f t="shared" si="206"/>
        <v>USA</v>
      </c>
      <c r="G1906" s="16" t="str">
        <f t="shared" si="207"/>
        <v>Vintage Cars</v>
      </c>
      <c r="H1906" s="16" t="str">
        <f t="shared" si="208"/>
        <v>Shipped</v>
      </c>
      <c r="I1906" s="18">
        <f t="shared" si="209"/>
        <v>1246.4399999999998</v>
      </c>
    </row>
    <row r="1907" spans="2:9" x14ac:dyDescent="0.25">
      <c r="B1907" s="16">
        <v>10155</v>
      </c>
      <c r="C1907" s="17">
        <f t="shared" si="203"/>
        <v>37904</v>
      </c>
      <c r="D1907" s="16" t="str">
        <f t="shared" si="204"/>
        <v>Toys of Finland, Co.</v>
      </c>
      <c r="E1907" s="16" t="str">
        <f t="shared" si="205"/>
        <v>Helsinki</v>
      </c>
      <c r="F1907" s="16" t="str">
        <f t="shared" si="206"/>
        <v>Finland</v>
      </c>
      <c r="G1907" s="16" t="str">
        <f t="shared" si="207"/>
        <v>Planes</v>
      </c>
      <c r="H1907" s="16" t="str">
        <f t="shared" si="208"/>
        <v>Shipped</v>
      </c>
      <c r="I1907" s="18">
        <f t="shared" si="209"/>
        <v>1670.2600000000002</v>
      </c>
    </row>
    <row r="1908" spans="2:9" x14ac:dyDescent="0.25">
      <c r="B1908" s="16">
        <v>10167</v>
      </c>
      <c r="C1908" s="17">
        <f t="shared" si="203"/>
        <v>37904</v>
      </c>
      <c r="D1908" s="16" t="str">
        <f t="shared" si="204"/>
        <v>Scandinavian Gift Ideas</v>
      </c>
      <c r="E1908" s="16" t="str">
        <f t="shared" si="205"/>
        <v>Boras</v>
      </c>
      <c r="F1908" s="16" t="str">
        <f t="shared" si="206"/>
        <v>Sweden</v>
      </c>
      <c r="G1908" s="16" t="str">
        <f t="shared" si="207"/>
        <v>Planes</v>
      </c>
      <c r="H1908" s="16" t="str">
        <f t="shared" si="208"/>
        <v>Cancelled</v>
      </c>
      <c r="I1908" s="18">
        <f t="shared" si="209"/>
        <v>1467.48</v>
      </c>
    </row>
    <row r="1909" spans="2:9" x14ac:dyDescent="0.25">
      <c r="B1909" s="16">
        <v>10178</v>
      </c>
      <c r="C1909" s="17">
        <f t="shared" si="203"/>
        <v>37936</v>
      </c>
      <c r="D1909" s="16" t="str">
        <f t="shared" si="204"/>
        <v>Alpha Cognac</v>
      </c>
      <c r="E1909" s="16" t="str">
        <f t="shared" si="205"/>
        <v>Toulouse</v>
      </c>
      <c r="F1909" s="16" t="str">
        <f t="shared" si="206"/>
        <v>France</v>
      </c>
      <c r="G1909" s="16" t="str">
        <f t="shared" si="207"/>
        <v>Vintage Cars</v>
      </c>
      <c r="H1909" s="16" t="str">
        <f t="shared" si="208"/>
        <v>Shipped</v>
      </c>
      <c r="I1909" s="18">
        <f t="shared" si="209"/>
        <v>1514.52</v>
      </c>
    </row>
    <row r="1910" spans="2:9" x14ac:dyDescent="0.25">
      <c r="B1910" s="16">
        <v>10186</v>
      </c>
      <c r="C1910" s="17">
        <f t="shared" si="203"/>
        <v>37936</v>
      </c>
      <c r="D1910" s="16" t="str">
        <f t="shared" si="204"/>
        <v>Double Decker Gift Stores, Ltd</v>
      </c>
      <c r="E1910" s="16" t="str">
        <f t="shared" si="205"/>
        <v>London</v>
      </c>
      <c r="F1910" s="16" t="str">
        <f t="shared" si="206"/>
        <v>UK</v>
      </c>
      <c r="G1910" s="16" t="str">
        <f t="shared" si="207"/>
        <v>Vintage Cars</v>
      </c>
      <c r="H1910" s="16" t="str">
        <f t="shared" si="208"/>
        <v>Shipped</v>
      </c>
      <c r="I1910" s="18">
        <f t="shared" si="209"/>
        <v>1449.8400000000001</v>
      </c>
    </row>
    <row r="1911" spans="2:9" x14ac:dyDescent="0.25">
      <c r="B1911" s="16">
        <v>10198</v>
      </c>
      <c r="C1911" s="17">
        <f t="shared" si="203"/>
        <v>37936</v>
      </c>
      <c r="D1911" s="16" t="str">
        <f t="shared" si="204"/>
        <v>Cruz &amp; Sons Co.</v>
      </c>
      <c r="E1911" s="16" t="str">
        <f t="shared" si="205"/>
        <v>Makati City</v>
      </c>
      <c r="F1911" s="16" t="str">
        <f t="shared" si="206"/>
        <v>Philippines</v>
      </c>
      <c r="G1911" s="16" t="str">
        <f t="shared" si="207"/>
        <v>Vintage Cars</v>
      </c>
      <c r="H1911" s="16" t="str">
        <f t="shared" si="208"/>
        <v>Shipped</v>
      </c>
      <c r="I1911" s="18">
        <f t="shared" si="209"/>
        <v>1935.0900000000001</v>
      </c>
    </row>
    <row r="1912" spans="2:9" x14ac:dyDescent="0.25">
      <c r="B1912" s="16">
        <v>10209</v>
      </c>
      <c r="C1912" s="17">
        <f t="shared" si="203"/>
        <v>37993</v>
      </c>
      <c r="D1912" s="16" t="str">
        <f t="shared" si="204"/>
        <v>Men 'R' US Retailers, Ltd.</v>
      </c>
      <c r="E1912" s="16" t="str">
        <f t="shared" si="205"/>
        <v>Los Angeles</v>
      </c>
      <c r="F1912" s="16" t="str">
        <f t="shared" si="206"/>
        <v>USA</v>
      </c>
      <c r="G1912" s="16" t="str">
        <f t="shared" si="207"/>
        <v>Vintage Cars</v>
      </c>
      <c r="H1912" s="16" t="str">
        <f t="shared" si="208"/>
        <v>Shipped</v>
      </c>
      <c r="I1912" s="18">
        <f t="shared" si="209"/>
        <v>1974.0600000000002</v>
      </c>
    </row>
    <row r="1913" spans="2:9" x14ac:dyDescent="0.25">
      <c r="B1913" s="16">
        <v>10222</v>
      </c>
      <c r="C1913" s="17">
        <f t="shared" si="203"/>
        <v>38019</v>
      </c>
      <c r="D1913" s="16" t="str">
        <f t="shared" si="204"/>
        <v>Collectable Mini Designs Co.</v>
      </c>
      <c r="E1913" s="16" t="str">
        <f t="shared" si="205"/>
        <v>San Diego</v>
      </c>
      <c r="F1913" s="16" t="str">
        <f t="shared" si="206"/>
        <v>USA</v>
      </c>
      <c r="G1913" s="16" t="str">
        <f t="shared" si="207"/>
        <v>Planes</v>
      </c>
      <c r="H1913" s="16" t="str">
        <f t="shared" si="208"/>
        <v>Shipped</v>
      </c>
      <c r="I1913" s="18">
        <f t="shared" si="209"/>
        <v>1416.3899999999999</v>
      </c>
    </row>
    <row r="1914" spans="2:9" x14ac:dyDescent="0.25">
      <c r="B1914" s="16">
        <v>10249</v>
      </c>
      <c r="C1914" s="17">
        <f t="shared" si="203"/>
        <v>38112</v>
      </c>
      <c r="D1914" s="16" t="str">
        <f t="shared" si="204"/>
        <v>Cambridge Collectables Co.</v>
      </c>
      <c r="E1914" s="16" t="str">
        <f t="shared" si="205"/>
        <v>Cambridge</v>
      </c>
      <c r="F1914" s="16" t="str">
        <f t="shared" si="206"/>
        <v>USA</v>
      </c>
      <c r="G1914" s="16" t="str">
        <f t="shared" si="207"/>
        <v>Planes</v>
      </c>
      <c r="H1914" s="16" t="str">
        <f t="shared" si="208"/>
        <v>Shipped</v>
      </c>
      <c r="I1914" s="18">
        <f t="shared" si="209"/>
        <v>1356.3999999999999</v>
      </c>
    </row>
    <row r="1915" spans="2:9" x14ac:dyDescent="0.25">
      <c r="B1915" s="16">
        <v>10262</v>
      </c>
      <c r="C1915" s="17">
        <f t="shared" si="203"/>
        <v>38144</v>
      </c>
      <c r="D1915" s="16" t="str">
        <f t="shared" si="204"/>
        <v>Euro Shopping Channel</v>
      </c>
      <c r="E1915" s="16" t="str">
        <f t="shared" si="205"/>
        <v>Madrid</v>
      </c>
      <c r="F1915" s="16" t="str">
        <f t="shared" si="206"/>
        <v>Spain</v>
      </c>
      <c r="G1915" s="16" t="str">
        <f t="shared" si="207"/>
        <v>Planes</v>
      </c>
      <c r="H1915" s="16" t="str">
        <f t="shared" si="208"/>
        <v>Cancelled</v>
      </c>
      <c r="I1915" s="18">
        <f t="shared" si="209"/>
        <v>1199.31</v>
      </c>
    </row>
    <row r="1916" spans="2:9" x14ac:dyDescent="0.25">
      <c r="B1916" s="16">
        <v>10274</v>
      </c>
      <c r="C1916" s="17">
        <f t="shared" si="203"/>
        <v>38175</v>
      </c>
      <c r="D1916" s="16" t="str">
        <f t="shared" si="204"/>
        <v>Collectables For Less Inc.</v>
      </c>
      <c r="E1916" s="16" t="str">
        <f t="shared" si="205"/>
        <v>Brickhaven</v>
      </c>
      <c r="F1916" s="16" t="str">
        <f t="shared" si="206"/>
        <v>USA</v>
      </c>
      <c r="G1916" s="16" t="str">
        <f t="shared" si="207"/>
        <v>Vintage Cars</v>
      </c>
      <c r="H1916" s="16" t="str">
        <f t="shared" si="208"/>
        <v>Shipped</v>
      </c>
      <c r="I1916" s="18">
        <f t="shared" si="209"/>
        <v>1735.92</v>
      </c>
    </row>
    <row r="1917" spans="2:9" x14ac:dyDescent="0.25">
      <c r="B1917" s="16">
        <v>10284</v>
      </c>
      <c r="C1917" s="17">
        <f t="shared" si="203"/>
        <v>38207</v>
      </c>
      <c r="D1917" s="16" t="str">
        <f t="shared" si="204"/>
        <v>Norway Gifts By Mail, Co.</v>
      </c>
      <c r="E1917" s="16" t="str">
        <f t="shared" si="205"/>
        <v>Oslo</v>
      </c>
      <c r="F1917" s="16" t="str">
        <f t="shared" si="206"/>
        <v>Norway</v>
      </c>
      <c r="G1917" s="16" t="str">
        <f t="shared" si="207"/>
        <v>Planes</v>
      </c>
      <c r="H1917" s="16" t="str">
        <f t="shared" si="208"/>
        <v>Shipped</v>
      </c>
      <c r="I1917" s="18">
        <f t="shared" si="209"/>
        <v>1175.1600000000001</v>
      </c>
    </row>
    <row r="1918" spans="2:9" x14ac:dyDescent="0.25">
      <c r="B1918" s="16">
        <v>10296</v>
      </c>
      <c r="C1918" s="17">
        <f t="shared" si="203"/>
        <v>38239</v>
      </c>
      <c r="D1918" s="16" t="str">
        <f t="shared" si="204"/>
        <v>Bavarian Collectables Imports, Co.</v>
      </c>
      <c r="E1918" s="16" t="str">
        <f t="shared" si="205"/>
        <v>Munich</v>
      </c>
      <c r="F1918" s="16" t="str">
        <f t="shared" si="206"/>
        <v>Germany</v>
      </c>
      <c r="G1918" s="16" t="str">
        <f t="shared" si="207"/>
        <v>Planes</v>
      </c>
      <c r="H1918" s="16" t="str">
        <f t="shared" si="208"/>
        <v>Shipped</v>
      </c>
      <c r="I1918" s="18">
        <f t="shared" si="209"/>
        <v>948.99</v>
      </c>
    </row>
    <row r="1919" spans="2:9" x14ac:dyDescent="0.25">
      <c r="B1919" s="16">
        <v>10307</v>
      </c>
      <c r="C1919" s="17">
        <f t="shared" si="203"/>
        <v>38270</v>
      </c>
      <c r="D1919" s="16" t="str">
        <f t="shared" si="204"/>
        <v>Classic Gift Ideas, Inc</v>
      </c>
      <c r="E1919" s="16" t="str">
        <f t="shared" si="205"/>
        <v>Philadelphia</v>
      </c>
      <c r="F1919" s="16" t="str">
        <f t="shared" si="206"/>
        <v>USA</v>
      </c>
      <c r="G1919" s="16" t="str">
        <f t="shared" si="207"/>
        <v>Vintage Cars</v>
      </c>
      <c r="H1919" s="16" t="str">
        <f t="shared" si="208"/>
        <v>Shipped</v>
      </c>
      <c r="I1919" s="18">
        <f t="shared" si="209"/>
        <v>1576.74</v>
      </c>
    </row>
    <row r="1920" spans="2:9" x14ac:dyDescent="0.25">
      <c r="B1920" s="16">
        <v>10316</v>
      </c>
      <c r="C1920" s="17">
        <f t="shared" si="203"/>
        <v>38302</v>
      </c>
      <c r="D1920" s="16" t="str">
        <f t="shared" si="204"/>
        <v>giftsbymail.co.uk</v>
      </c>
      <c r="E1920" s="16" t="str">
        <f t="shared" si="205"/>
        <v>Cowes</v>
      </c>
      <c r="F1920" s="16" t="str">
        <f t="shared" si="206"/>
        <v>UK</v>
      </c>
      <c r="G1920" s="16" t="str">
        <f t="shared" si="207"/>
        <v>Vintage Cars</v>
      </c>
      <c r="H1920" s="16" t="str">
        <f t="shared" si="208"/>
        <v>Shipped</v>
      </c>
      <c r="I1920" s="18">
        <f t="shared" si="209"/>
        <v>1419.84</v>
      </c>
    </row>
    <row r="1921" spans="2:9" x14ac:dyDescent="0.25">
      <c r="B1921" s="16">
        <v>10328</v>
      </c>
      <c r="C1921" s="17">
        <f t="shared" si="203"/>
        <v>38302</v>
      </c>
      <c r="D1921" s="16" t="str">
        <f t="shared" si="204"/>
        <v>Rovelli Gifts</v>
      </c>
      <c r="E1921" s="16" t="str">
        <f t="shared" si="205"/>
        <v>Bergamo</v>
      </c>
      <c r="F1921" s="16" t="str">
        <f t="shared" si="206"/>
        <v>Italy</v>
      </c>
      <c r="G1921" s="16" t="str">
        <f t="shared" si="207"/>
        <v>Vintage Cars</v>
      </c>
      <c r="H1921" s="16" t="str">
        <f t="shared" si="208"/>
        <v>Shipped</v>
      </c>
      <c r="I1921" s="18">
        <f t="shared" si="209"/>
        <v>1459.6000000000001</v>
      </c>
    </row>
    <row r="1922" spans="2:9" x14ac:dyDescent="0.25">
      <c r="B1922" s="16">
        <v>10339</v>
      </c>
      <c r="C1922" s="17">
        <f t="shared" si="203"/>
        <v>38302</v>
      </c>
      <c r="D1922" s="16" t="str">
        <f t="shared" si="204"/>
        <v>Tokyo Collectables, Ltd</v>
      </c>
      <c r="E1922" s="16" t="str">
        <f t="shared" si="205"/>
        <v>Minato-ku</v>
      </c>
      <c r="F1922" s="16" t="str">
        <f t="shared" si="206"/>
        <v>Japan</v>
      </c>
      <c r="G1922" s="16" t="str">
        <f t="shared" si="207"/>
        <v>Planes</v>
      </c>
      <c r="H1922" s="16" t="str">
        <f t="shared" si="208"/>
        <v>Shipped</v>
      </c>
      <c r="I1922" s="18">
        <f t="shared" si="209"/>
        <v>1063.6499999999999</v>
      </c>
    </row>
    <row r="1923" spans="2:9" x14ac:dyDescent="0.25">
      <c r="B1923" s="16">
        <v>10351</v>
      </c>
      <c r="C1923" s="17">
        <f t="shared" si="203"/>
        <v>38333</v>
      </c>
      <c r="D1923" s="16" t="str">
        <f t="shared" si="204"/>
        <v>Stylish Desk Decors, Co.</v>
      </c>
      <c r="E1923" s="16" t="str">
        <f t="shared" si="205"/>
        <v>London</v>
      </c>
      <c r="F1923" s="16" t="str">
        <f t="shared" si="206"/>
        <v>UK</v>
      </c>
      <c r="G1923" s="16" t="str">
        <f t="shared" si="207"/>
        <v>Planes</v>
      </c>
      <c r="H1923" s="16" t="str">
        <f t="shared" si="208"/>
        <v>Shipped</v>
      </c>
      <c r="I1923" s="18">
        <f t="shared" si="209"/>
        <v>1867.0000000000002</v>
      </c>
    </row>
    <row r="1924" spans="2:9" x14ac:dyDescent="0.25">
      <c r="B1924" s="16">
        <v>10361</v>
      </c>
      <c r="C1924" s="17">
        <f t="shared" si="203"/>
        <v>38333</v>
      </c>
      <c r="D1924" s="16" t="str">
        <f t="shared" si="204"/>
        <v>Souveniers And Things Co.</v>
      </c>
      <c r="E1924" s="16" t="str">
        <f t="shared" si="205"/>
        <v>Chatswood</v>
      </c>
      <c r="F1924" s="16" t="str">
        <f t="shared" si="206"/>
        <v>Australia</v>
      </c>
      <c r="G1924" s="16" t="str">
        <f t="shared" si="207"/>
        <v>Ships</v>
      </c>
      <c r="H1924" s="16" t="str">
        <f t="shared" si="208"/>
        <v>Shipped</v>
      </c>
      <c r="I1924" s="18">
        <f t="shared" si="209"/>
        <v>1089.3600000000001</v>
      </c>
    </row>
    <row r="1925" spans="2:9" x14ac:dyDescent="0.25">
      <c r="B1925" s="16">
        <v>10373</v>
      </c>
      <c r="C1925" s="17">
        <f t="shared" si="203"/>
        <v>38353</v>
      </c>
      <c r="D1925" s="16" t="str">
        <f t="shared" si="204"/>
        <v>Oulu Toy Supplies, Inc.</v>
      </c>
      <c r="E1925" s="16" t="str">
        <f t="shared" si="205"/>
        <v>Oulu</v>
      </c>
      <c r="F1925" s="16" t="str">
        <f t="shared" si="206"/>
        <v>Finland</v>
      </c>
      <c r="G1925" s="16" t="str">
        <f t="shared" si="207"/>
        <v>Planes</v>
      </c>
      <c r="H1925" s="16" t="str">
        <f t="shared" si="208"/>
        <v>Shipped</v>
      </c>
      <c r="I1925" s="18">
        <f t="shared" si="209"/>
        <v>1611.3999999999999</v>
      </c>
    </row>
    <row r="1926" spans="2:9" x14ac:dyDescent="0.25">
      <c r="B1926" s="16">
        <v>10386</v>
      </c>
      <c r="C1926" s="17">
        <f t="shared" si="203"/>
        <v>38414</v>
      </c>
      <c r="D1926" s="16" t="str">
        <f t="shared" si="204"/>
        <v>Euro Shopping Channel</v>
      </c>
      <c r="E1926" s="16" t="str">
        <f t="shared" si="205"/>
        <v>Madrid</v>
      </c>
      <c r="F1926" s="16" t="str">
        <f t="shared" si="206"/>
        <v>Spain</v>
      </c>
      <c r="G1926" s="16" t="str">
        <f t="shared" si="207"/>
        <v>Vintage Cars</v>
      </c>
      <c r="H1926" s="16" t="str">
        <f t="shared" si="208"/>
        <v>Resolved</v>
      </c>
      <c r="I1926" s="18">
        <f t="shared" si="209"/>
        <v>1266.0999999999999</v>
      </c>
    </row>
    <row r="1927" spans="2:9" x14ac:dyDescent="0.25">
      <c r="B1927" s="16">
        <v>10398</v>
      </c>
      <c r="C1927" s="17">
        <f t="shared" si="203"/>
        <v>38414</v>
      </c>
      <c r="D1927" s="16" t="str">
        <f t="shared" si="204"/>
        <v>Reims Collectables</v>
      </c>
      <c r="E1927" s="16" t="str">
        <f t="shared" si="205"/>
        <v>Reims</v>
      </c>
      <c r="F1927" s="16" t="str">
        <f t="shared" si="206"/>
        <v>France</v>
      </c>
      <c r="G1927" s="16" t="str">
        <f t="shared" si="207"/>
        <v>Planes</v>
      </c>
      <c r="H1927" s="16" t="str">
        <f t="shared" si="208"/>
        <v>Shipped</v>
      </c>
      <c r="I1927" s="18">
        <f t="shared" si="209"/>
        <v>1367.48</v>
      </c>
    </row>
    <row r="1928" spans="2:9" x14ac:dyDescent="0.25">
      <c r="B1928" s="16">
        <v>10400</v>
      </c>
      <c r="C1928" s="17">
        <f t="shared" si="203"/>
        <v>38446</v>
      </c>
      <c r="D1928" s="16" t="str">
        <f t="shared" si="204"/>
        <v>The Sharp Gifts Warehouse</v>
      </c>
      <c r="E1928" s="16" t="str">
        <f t="shared" si="205"/>
        <v>San Jose</v>
      </c>
      <c r="F1928" s="16" t="str">
        <f t="shared" si="206"/>
        <v>USA</v>
      </c>
      <c r="G1928" s="16" t="str">
        <f t="shared" si="207"/>
        <v>Planes</v>
      </c>
      <c r="H1928" s="16" t="str">
        <f t="shared" si="208"/>
        <v>Shipped</v>
      </c>
      <c r="I1928" s="18">
        <f t="shared" si="209"/>
        <v>1122.3999999999999</v>
      </c>
    </row>
    <row r="1929" spans="2:9" x14ac:dyDescent="0.25">
      <c r="B1929" s="16">
        <v>10415</v>
      </c>
      <c r="C1929" s="17">
        <f t="shared" ref="C1929:C1992" si="210">VLOOKUP(B1929,SaleData,6,0)</f>
        <v>38477</v>
      </c>
      <c r="D1929" s="16" t="str">
        <f t="shared" ref="D1929:D1992" si="211">VLOOKUP(B1929,SaleData,14,0)</f>
        <v>Australian Collectables, Ltd</v>
      </c>
      <c r="E1929" s="16" t="str">
        <f t="shared" ref="E1929:E1992" si="212">VLOOKUP(B1929,SaleData,17,0)</f>
        <v>Glen Waverly</v>
      </c>
      <c r="F1929" s="16" t="str">
        <f t="shared" ref="F1929:F1992" si="213">VLOOKUP(B1929,SaleData,19,0)</f>
        <v>Australia</v>
      </c>
      <c r="G1929" s="16" t="str">
        <f t="shared" ref="G1929:G1992" si="214">VLOOKUP(B1929,SaleData,11,0)</f>
        <v>Vintage Cars</v>
      </c>
      <c r="H1929" s="16" t="str">
        <f t="shared" ref="H1929:H1992" si="215">VLOOKUP(B1929,SaleData,7,0)</f>
        <v>Disputed</v>
      </c>
      <c r="I1929" s="18">
        <f t="shared" ref="I1929:I1992" si="216">VLOOKUP(B1929,SaleData,5,0)</f>
        <v>1254.6000000000001</v>
      </c>
    </row>
    <row r="1930" spans="2:9" x14ac:dyDescent="0.25">
      <c r="B1930" s="16">
        <v>10110</v>
      </c>
      <c r="C1930" s="17">
        <f t="shared" si="210"/>
        <v>37681</v>
      </c>
      <c r="D1930" s="16" t="str">
        <f t="shared" si="211"/>
        <v>AV Stores, Co.</v>
      </c>
      <c r="E1930" s="16" t="str">
        <f t="shared" si="212"/>
        <v>Manchester</v>
      </c>
      <c r="F1930" s="16" t="str">
        <f t="shared" si="213"/>
        <v>UK</v>
      </c>
      <c r="G1930" s="16" t="str">
        <f t="shared" si="214"/>
        <v>Vintage Cars</v>
      </c>
      <c r="H1930" s="16" t="str">
        <f t="shared" si="215"/>
        <v>Shipped</v>
      </c>
      <c r="I1930" s="18">
        <f t="shared" si="216"/>
        <v>710.19999999999993</v>
      </c>
    </row>
    <row r="1931" spans="2:9" x14ac:dyDescent="0.25">
      <c r="B1931" s="16">
        <v>10124</v>
      </c>
      <c r="C1931" s="17">
        <f t="shared" si="210"/>
        <v>37742</v>
      </c>
      <c r="D1931" s="16" t="str">
        <f t="shared" si="211"/>
        <v>Signal Gift Stores</v>
      </c>
      <c r="E1931" s="16" t="str">
        <f t="shared" si="212"/>
        <v>Las Vegas</v>
      </c>
      <c r="F1931" s="16" t="str">
        <f t="shared" si="213"/>
        <v>USA</v>
      </c>
      <c r="G1931" s="16" t="str">
        <f t="shared" si="214"/>
        <v>Vintage Cars</v>
      </c>
      <c r="H1931" s="16" t="str">
        <f t="shared" si="215"/>
        <v>Shipped</v>
      </c>
      <c r="I1931" s="18">
        <f t="shared" si="216"/>
        <v>995.5</v>
      </c>
    </row>
    <row r="1932" spans="2:9" x14ac:dyDescent="0.25">
      <c r="B1932" s="16">
        <v>10148</v>
      </c>
      <c r="C1932" s="17">
        <f t="shared" si="210"/>
        <v>37873</v>
      </c>
      <c r="D1932" s="16" t="str">
        <f t="shared" si="211"/>
        <v>Anna's Decorations, Ltd</v>
      </c>
      <c r="E1932" s="16" t="str">
        <f t="shared" si="212"/>
        <v>North Sydney</v>
      </c>
      <c r="F1932" s="16" t="str">
        <f t="shared" si="213"/>
        <v>Australia</v>
      </c>
      <c r="G1932" s="16" t="str">
        <f t="shared" si="214"/>
        <v>Classic Cars</v>
      </c>
      <c r="H1932" s="16" t="str">
        <f t="shared" si="215"/>
        <v>Shipped</v>
      </c>
      <c r="I1932" s="18">
        <f t="shared" si="216"/>
        <v>1506.5</v>
      </c>
    </row>
    <row r="1933" spans="2:9" x14ac:dyDescent="0.25">
      <c r="B1933" s="16">
        <v>10161</v>
      </c>
      <c r="C1933" s="17">
        <f t="shared" si="210"/>
        <v>37904</v>
      </c>
      <c r="D1933" s="16" t="str">
        <f t="shared" si="211"/>
        <v>Heintze Collectables</v>
      </c>
      <c r="E1933" s="16" t="str">
        <f t="shared" si="212"/>
        <v>Aaarhus</v>
      </c>
      <c r="F1933" s="16" t="str">
        <f t="shared" si="213"/>
        <v>Denmark</v>
      </c>
      <c r="G1933" s="16" t="str">
        <f t="shared" si="214"/>
        <v>Classic Cars</v>
      </c>
      <c r="H1933" s="16" t="str">
        <f t="shared" si="215"/>
        <v>Shipped</v>
      </c>
      <c r="I1933" s="18">
        <f t="shared" si="216"/>
        <v>1226.5899999999999</v>
      </c>
    </row>
    <row r="1934" spans="2:9" x14ac:dyDescent="0.25">
      <c r="B1934" s="16">
        <v>10172</v>
      </c>
      <c r="C1934" s="17">
        <f t="shared" si="210"/>
        <v>37936</v>
      </c>
      <c r="D1934" s="16" t="str">
        <f t="shared" si="211"/>
        <v>Gift Depot Inc.</v>
      </c>
      <c r="E1934" s="16" t="str">
        <f t="shared" si="212"/>
        <v>Bridgewater</v>
      </c>
      <c r="F1934" s="16" t="str">
        <f t="shared" si="213"/>
        <v>USA</v>
      </c>
      <c r="G1934" s="16" t="str">
        <f t="shared" si="214"/>
        <v>Classic Cars</v>
      </c>
      <c r="H1934" s="16" t="str">
        <f t="shared" si="215"/>
        <v>Shipped</v>
      </c>
      <c r="I1934" s="18">
        <f t="shared" si="216"/>
        <v>1453.84</v>
      </c>
    </row>
    <row r="1935" spans="2:9" x14ac:dyDescent="0.25">
      <c r="B1935" s="16">
        <v>10182</v>
      </c>
      <c r="C1935" s="17">
        <f t="shared" si="210"/>
        <v>37936</v>
      </c>
      <c r="D1935" s="16" t="str">
        <f t="shared" si="211"/>
        <v>Mini Gifts Distributors Ltd.</v>
      </c>
      <c r="E1935" s="16" t="str">
        <f t="shared" si="212"/>
        <v>San Rafael</v>
      </c>
      <c r="F1935" s="16" t="str">
        <f t="shared" si="213"/>
        <v>USA</v>
      </c>
      <c r="G1935" s="16" t="str">
        <f t="shared" si="214"/>
        <v>Vintage Cars</v>
      </c>
      <c r="H1935" s="16" t="str">
        <f t="shared" si="215"/>
        <v>Shipped</v>
      </c>
      <c r="I1935" s="18">
        <f t="shared" si="216"/>
        <v>971.9799999999999</v>
      </c>
    </row>
    <row r="1936" spans="2:9" x14ac:dyDescent="0.25">
      <c r="B1936" s="16">
        <v>10192</v>
      </c>
      <c r="C1936" s="17">
        <f t="shared" si="210"/>
        <v>37936</v>
      </c>
      <c r="D1936" s="16" t="str">
        <f t="shared" si="211"/>
        <v>Online Diecast Creations Co.</v>
      </c>
      <c r="E1936" s="16" t="str">
        <f t="shared" si="212"/>
        <v>Nashua</v>
      </c>
      <c r="F1936" s="16" t="str">
        <f t="shared" si="213"/>
        <v>USA</v>
      </c>
      <c r="G1936" s="16" t="str">
        <f t="shared" si="214"/>
        <v>Classic Cars</v>
      </c>
      <c r="H1936" s="16" t="str">
        <f t="shared" si="215"/>
        <v>Shipped</v>
      </c>
      <c r="I1936" s="18">
        <f t="shared" si="216"/>
        <v>917.7</v>
      </c>
    </row>
    <row r="1937" spans="2:9" x14ac:dyDescent="0.25">
      <c r="B1937" s="16">
        <v>10204</v>
      </c>
      <c r="C1937" s="17">
        <f t="shared" si="210"/>
        <v>37957</v>
      </c>
      <c r="D1937" s="16" t="str">
        <f t="shared" si="211"/>
        <v>Muscle Machine Inc</v>
      </c>
      <c r="E1937" s="16" t="str">
        <f t="shared" si="212"/>
        <v>NYC</v>
      </c>
      <c r="F1937" s="16" t="str">
        <f t="shared" si="213"/>
        <v>USA</v>
      </c>
      <c r="G1937" s="16" t="str">
        <f t="shared" si="214"/>
        <v>Classic Cars</v>
      </c>
      <c r="H1937" s="16" t="str">
        <f t="shared" si="215"/>
        <v>Shipped</v>
      </c>
      <c r="I1937" s="18">
        <f t="shared" si="216"/>
        <v>1249.4000000000001</v>
      </c>
    </row>
    <row r="1938" spans="2:9" x14ac:dyDescent="0.25">
      <c r="B1938" s="16">
        <v>10212</v>
      </c>
      <c r="C1938" s="17">
        <f t="shared" si="210"/>
        <v>37993</v>
      </c>
      <c r="D1938" s="16" t="str">
        <f t="shared" si="211"/>
        <v>Euro Shopping Channel</v>
      </c>
      <c r="E1938" s="16" t="str">
        <f t="shared" si="212"/>
        <v>Madrid</v>
      </c>
      <c r="F1938" s="16" t="str">
        <f t="shared" si="213"/>
        <v>Spain</v>
      </c>
      <c r="G1938" s="16" t="str">
        <f t="shared" si="214"/>
        <v>Classic Cars</v>
      </c>
      <c r="H1938" s="16" t="str">
        <f t="shared" si="215"/>
        <v>Shipped</v>
      </c>
      <c r="I1938" s="18">
        <f t="shared" si="216"/>
        <v>1339.8</v>
      </c>
    </row>
    <row r="1939" spans="2:9" x14ac:dyDescent="0.25">
      <c r="B1939" s="16">
        <v>10226</v>
      </c>
      <c r="C1939" s="17">
        <f t="shared" si="210"/>
        <v>38019</v>
      </c>
      <c r="D1939" s="16" t="str">
        <f t="shared" si="211"/>
        <v>Collectable Mini Designs Co.</v>
      </c>
      <c r="E1939" s="16" t="str">
        <f t="shared" si="212"/>
        <v>San Diego</v>
      </c>
      <c r="F1939" s="16" t="str">
        <f t="shared" si="213"/>
        <v>USA</v>
      </c>
      <c r="G1939" s="16" t="str">
        <f t="shared" si="214"/>
        <v>Classic Cars</v>
      </c>
      <c r="H1939" s="16" t="str">
        <f t="shared" si="215"/>
        <v>Shipped</v>
      </c>
      <c r="I1939" s="18">
        <f t="shared" si="216"/>
        <v>1265.46</v>
      </c>
    </row>
    <row r="1940" spans="2:9" x14ac:dyDescent="0.25">
      <c r="B1940" s="16">
        <v>10241</v>
      </c>
      <c r="C1940" s="17">
        <f t="shared" si="210"/>
        <v>38081</v>
      </c>
      <c r="D1940" s="16" t="str">
        <f t="shared" si="211"/>
        <v>Mini Caravy</v>
      </c>
      <c r="E1940" s="16" t="str">
        <f t="shared" si="212"/>
        <v>Strasbourg</v>
      </c>
      <c r="F1940" s="16" t="str">
        <f t="shared" si="213"/>
        <v>France</v>
      </c>
      <c r="G1940" s="16" t="str">
        <f t="shared" si="214"/>
        <v>Classic Cars</v>
      </c>
      <c r="H1940" s="16" t="str">
        <f t="shared" si="215"/>
        <v>Shipped</v>
      </c>
      <c r="I1940" s="18">
        <f t="shared" si="216"/>
        <v>845.25</v>
      </c>
    </row>
    <row r="1941" spans="2:9" x14ac:dyDescent="0.25">
      <c r="B1941" s="16">
        <v>10267</v>
      </c>
      <c r="C1941" s="17">
        <f t="shared" si="210"/>
        <v>38175</v>
      </c>
      <c r="D1941" s="16" t="str">
        <f t="shared" si="211"/>
        <v>Muscle Machine Inc</v>
      </c>
      <c r="E1941" s="16" t="str">
        <f t="shared" si="212"/>
        <v>NYC</v>
      </c>
      <c r="F1941" s="16" t="str">
        <f t="shared" si="213"/>
        <v>USA</v>
      </c>
      <c r="G1941" s="16" t="str">
        <f t="shared" si="214"/>
        <v>Classic Cars</v>
      </c>
      <c r="H1941" s="16" t="str">
        <f t="shared" si="215"/>
        <v>Shipped</v>
      </c>
      <c r="I1941" s="18">
        <f t="shared" si="216"/>
        <v>2719.7999999999997</v>
      </c>
    </row>
    <row r="1942" spans="2:9" x14ac:dyDescent="0.25">
      <c r="B1942" s="16">
        <v>10279</v>
      </c>
      <c r="C1942" s="17">
        <f t="shared" si="210"/>
        <v>38207</v>
      </c>
      <c r="D1942" s="16" t="str">
        <f t="shared" si="211"/>
        <v>Euro Shopping Channel</v>
      </c>
      <c r="E1942" s="16" t="str">
        <f t="shared" si="212"/>
        <v>Madrid</v>
      </c>
      <c r="F1942" s="16" t="str">
        <f t="shared" si="213"/>
        <v>Spain</v>
      </c>
      <c r="G1942" s="16" t="str">
        <f t="shared" si="214"/>
        <v>Classic Cars</v>
      </c>
      <c r="H1942" s="16" t="str">
        <f t="shared" si="215"/>
        <v>Shipped</v>
      </c>
      <c r="I1942" s="18">
        <f t="shared" si="216"/>
        <v>1575.08</v>
      </c>
    </row>
    <row r="1943" spans="2:9" x14ac:dyDescent="0.25">
      <c r="B1943" s="16">
        <v>10288</v>
      </c>
      <c r="C1943" s="17">
        <f t="shared" si="210"/>
        <v>38239</v>
      </c>
      <c r="D1943" s="16" t="str">
        <f t="shared" si="211"/>
        <v>Handji Gifts&amp; Co</v>
      </c>
      <c r="E1943" s="16" t="str">
        <f t="shared" si="212"/>
        <v>Singapore</v>
      </c>
      <c r="F1943" s="16" t="str">
        <f t="shared" si="213"/>
        <v>Singapore</v>
      </c>
      <c r="G1943" s="16" t="str">
        <f t="shared" si="214"/>
        <v>Vintage Cars</v>
      </c>
      <c r="H1943" s="16" t="str">
        <f t="shared" si="215"/>
        <v>Shipped</v>
      </c>
      <c r="I1943" s="18">
        <f t="shared" si="216"/>
        <v>1106.93</v>
      </c>
    </row>
    <row r="1944" spans="2:9" x14ac:dyDescent="0.25">
      <c r="B1944" s="16">
        <v>10301</v>
      </c>
      <c r="C1944" s="17">
        <f t="shared" si="210"/>
        <v>37904</v>
      </c>
      <c r="D1944" s="16" t="str">
        <f t="shared" si="211"/>
        <v>Norway Gifts By Mail, Co.</v>
      </c>
      <c r="E1944" s="16" t="str">
        <f t="shared" si="212"/>
        <v>Oslo</v>
      </c>
      <c r="F1944" s="16" t="str">
        <f t="shared" si="213"/>
        <v>Norway</v>
      </c>
      <c r="G1944" s="16" t="str">
        <f t="shared" si="214"/>
        <v>Classic Cars</v>
      </c>
      <c r="H1944" s="16" t="str">
        <f t="shared" si="215"/>
        <v>Shipped</v>
      </c>
      <c r="I1944" s="18">
        <f t="shared" si="216"/>
        <v>1129.04</v>
      </c>
    </row>
    <row r="1945" spans="2:9" x14ac:dyDescent="0.25">
      <c r="B1945" s="16">
        <v>10311</v>
      </c>
      <c r="C1945" s="17">
        <f t="shared" si="210"/>
        <v>38270</v>
      </c>
      <c r="D1945" s="16" t="str">
        <f t="shared" si="211"/>
        <v>Euro Shopping Channel</v>
      </c>
      <c r="E1945" s="16" t="str">
        <f t="shared" si="212"/>
        <v>Madrid</v>
      </c>
      <c r="F1945" s="16" t="str">
        <f t="shared" si="213"/>
        <v>Spain</v>
      </c>
      <c r="G1945" s="16" t="str">
        <f t="shared" si="214"/>
        <v>Classic Cars</v>
      </c>
      <c r="H1945" s="16" t="str">
        <f t="shared" si="215"/>
        <v>Shipped</v>
      </c>
      <c r="I1945" s="18">
        <f t="shared" si="216"/>
        <v>1674.7499999999998</v>
      </c>
    </row>
    <row r="1946" spans="2:9" x14ac:dyDescent="0.25">
      <c r="B1946" s="16">
        <v>10321</v>
      </c>
      <c r="C1946" s="17">
        <f t="shared" si="210"/>
        <v>38302</v>
      </c>
      <c r="D1946" s="16" t="str">
        <f t="shared" si="211"/>
        <v>FunGiftIdeas.com</v>
      </c>
      <c r="E1946" s="16" t="str">
        <f t="shared" si="212"/>
        <v>New Bedford</v>
      </c>
      <c r="F1946" s="16" t="str">
        <f t="shared" si="213"/>
        <v>USA</v>
      </c>
      <c r="G1946" s="16" t="str">
        <f t="shared" si="214"/>
        <v>Classic Cars</v>
      </c>
      <c r="H1946" s="16" t="str">
        <f t="shared" si="215"/>
        <v>Shipped</v>
      </c>
      <c r="I1946" s="18">
        <f t="shared" si="216"/>
        <v>1229.51</v>
      </c>
    </row>
    <row r="1947" spans="2:9" x14ac:dyDescent="0.25">
      <c r="B1947" s="16">
        <v>10332</v>
      </c>
      <c r="C1947" s="17">
        <f t="shared" si="210"/>
        <v>38302</v>
      </c>
      <c r="D1947" s="16" t="str">
        <f t="shared" si="211"/>
        <v>AV Stores, Co.</v>
      </c>
      <c r="E1947" s="16" t="str">
        <f t="shared" si="212"/>
        <v>Manchester</v>
      </c>
      <c r="F1947" s="16" t="str">
        <f t="shared" si="213"/>
        <v>UK</v>
      </c>
      <c r="G1947" s="16" t="str">
        <f t="shared" si="214"/>
        <v>Classic Cars</v>
      </c>
      <c r="H1947" s="16" t="str">
        <f t="shared" si="215"/>
        <v>Shipped</v>
      </c>
      <c r="I1947" s="18">
        <f t="shared" si="216"/>
        <v>1152.58</v>
      </c>
    </row>
    <row r="1948" spans="2:9" x14ac:dyDescent="0.25">
      <c r="B1948" s="16">
        <v>10346</v>
      </c>
      <c r="C1948" s="17">
        <f t="shared" si="210"/>
        <v>38302</v>
      </c>
      <c r="D1948" s="16" t="str">
        <f t="shared" si="211"/>
        <v>Signal Gift Stores</v>
      </c>
      <c r="E1948" s="16" t="str">
        <f t="shared" si="212"/>
        <v>Las Vegas</v>
      </c>
      <c r="F1948" s="16" t="str">
        <f t="shared" si="213"/>
        <v>USA</v>
      </c>
      <c r="G1948" s="16" t="str">
        <f t="shared" si="214"/>
        <v>Vintage Cars</v>
      </c>
      <c r="H1948" s="16" t="str">
        <f t="shared" si="215"/>
        <v>Shipped</v>
      </c>
      <c r="I1948" s="18">
        <f t="shared" si="216"/>
        <v>1516.62</v>
      </c>
    </row>
    <row r="1949" spans="2:9" x14ac:dyDescent="0.25">
      <c r="B1949" s="16">
        <v>10368</v>
      </c>
      <c r="C1949" s="17">
        <f t="shared" si="210"/>
        <v>38353</v>
      </c>
      <c r="D1949" s="16" t="str">
        <f t="shared" si="211"/>
        <v>Mini Gifts Distributors Ltd.</v>
      </c>
      <c r="E1949" s="16" t="str">
        <f t="shared" si="212"/>
        <v>San Rafael</v>
      </c>
      <c r="F1949" s="16" t="str">
        <f t="shared" si="213"/>
        <v>USA</v>
      </c>
      <c r="G1949" s="16" t="str">
        <f t="shared" si="214"/>
        <v>Vintage Cars</v>
      </c>
      <c r="H1949" s="16" t="str">
        <f t="shared" si="215"/>
        <v>Shipped</v>
      </c>
      <c r="I1949" s="18">
        <f t="shared" si="216"/>
        <v>1717.64</v>
      </c>
    </row>
    <row r="1950" spans="2:9" x14ac:dyDescent="0.25">
      <c r="B1950" s="16">
        <v>10380</v>
      </c>
      <c r="C1950" s="17">
        <f t="shared" si="210"/>
        <v>38385</v>
      </c>
      <c r="D1950" s="16" t="str">
        <f t="shared" si="211"/>
        <v>Euro Shopping Channel</v>
      </c>
      <c r="E1950" s="16" t="str">
        <f t="shared" si="212"/>
        <v>Madrid</v>
      </c>
      <c r="F1950" s="16" t="str">
        <f t="shared" si="213"/>
        <v>Spain</v>
      </c>
      <c r="G1950" s="16" t="str">
        <f t="shared" si="214"/>
        <v>Vintage Cars</v>
      </c>
      <c r="H1950" s="16" t="str">
        <f t="shared" si="215"/>
        <v>Shipped</v>
      </c>
      <c r="I1950" s="18">
        <f t="shared" si="216"/>
        <v>990.78</v>
      </c>
    </row>
    <row r="1951" spans="2:9" x14ac:dyDescent="0.25">
      <c r="B1951" s="16">
        <v>10407</v>
      </c>
      <c r="C1951" s="17">
        <f t="shared" si="210"/>
        <v>38446</v>
      </c>
      <c r="D1951" s="16" t="str">
        <f t="shared" si="211"/>
        <v>The Sharp Gifts Warehouse</v>
      </c>
      <c r="E1951" s="16" t="str">
        <f t="shared" si="212"/>
        <v>San Jose</v>
      </c>
      <c r="F1951" s="16" t="str">
        <f t="shared" si="213"/>
        <v>USA</v>
      </c>
      <c r="G1951" s="16" t="str">
        <f t="shared" si="214"/>
        <v>Vintage Cars</v>
      </c>
      <c r="H1951" s="16" t="str">
        <f t="shared" si="215"/>
        <v>On Hold</v>
      </c>
      <c r="I1951" s="18">
        <f t="shared" si="216"/>
        <v>541.14</v>
      </c>
    </row>
    <row r="1952" spans="2:9" x14ac:dyDescent="0.25">
      <c r="B1952" s="16">
        <v>10420</v>
      </c>
      <c r="C1952" s="17">
        <f t="shared" si="210"/>
        <v>38477</v>
      </c>
      <c r="D1952" s="16" t="str">
        <f t="shared" si="211"/>
        <v>Souveniers And Things Co.</v>
      </c>
      <c r="E1952" s="16" t="str">
        <f t="shared" si="212"/>
        <v>Chatswood</v>
      </c>
      <c r="F1952" s="16" t="str">
        <f t="shared" si="213"/>
        <v>Australia</v>
      </c>
      <c r="G1952" s="16" t="str">
        <f t="shared" si="214"/>
        <v>Vintage Cars</v>
      </c>
      <c r="H1952" s="16" t="str">
        <f t="shared" si="215"/>
        <v>In Process</v>
      </c>
      <c r="I1952" s="18">
        <f t="shared" si="216"/>
        <v>652.35</v>
      </c>
    </row>
    <row r="1953" spans="2:9" x14ac:dyDescent="0.25">
      <c r="B1953" s="16">
        <v>10105</v>
      </c>
      <c r="C1953" s="17">
        <f t="shared" si="210"/>
        <v>37653</v>
      </c>
      <c r="D1953" s="16" t="str">
        <f t="shared" si="211"/>
        <v>Danish Wholesale Imports</v>
      </c>
      <c r="E1953" s="16" t="str">
        <f t="shared" si="212"/>
        <v>Kobenhavn</v>
      </c>
      <c r="F1953" s="16" t="str">
        <f t="shared" si="213"/>
        <v>Denmark</v>
      </c>
      <c r="G1953" s="16" t="str">
        <f t="shared" si="214"/>
        <v>Ships</v>
      </c>
      <c r="H1953" s="16" t="str">
        <f t="shared" si="215"/>
        <v>Shipped</v>
      </c>
      <c r="I1953" s="18">
        <f t="shared" si="216"/>
        <v>1419.5</v>
      </c>
    </row>
    <row r="1954" spans="2:9" x14ac:dyDescent="0.25">
      <c r="B1954" s="16">
        <v>10119</v>
      </c>
      <c r="C1954" s="17">
        <f t="shared" si="210"/>
        <v>37712</v>
      </c>
      <c r="D1954" s="16" t="str">
        <f t="shared" si="211"/>
        <v>Salzburg Collectables</v>
      </c>
      <c r="E1954" s="16" t="str">
        <f t="shared" si="212"/>
        <v>Salzburg</v>
      </c>
      <c r="F1954" s="16" t="str">
        <f t="shared" si="213"/>
        <v>Austria</v>
      </c>
      <c r="G1954" s="16" t="str">
        <f t="shared" si="214"/>
        <v>Planes</v>
      </c>
      <c r="H1954" s="16" t="str">
        <f t="shared" si="215"/>
        <v>Shipped</v>
      </c>
      <c r="I1954" s="18">
        <f t="shared" si="216"/>
        <v>1348.76</v>
      </c>
    </row>
    <row r="1955" spans="2:9" x14ac:dyDescent="0.25">
      <c r="B1955" s="16">
        <v>10129</v>
      </c>
      <c r="C1955" s="17">
        <f t="shared" si="210"/>
        <v>37773</v>
      </c>
      <c r="D1955" s="16" t="str">
        <f t="shared" si="211"/>
        <v>Stylish Desk Decors, Co.</v>
      </c>
      <c r="E1955" s="16" t="str">
        <f t="shared" si="212"/>
        <v>London</v>
      </c>
      <c r="F1955" s="16" t="str">
        <f t="shared" si="213"/>
        <v>UK</v>
      </c>
      <c r="G1955" s="16" t="str">
        <f t="shared" si="214"/>
        <v>Ships</v>
      </c>
      <c r="H1955" s="16" t="str">
        <f t="shared" si="215"/>
        <v>Shipped</v>
      </c>
      <c r="I1955" s="18">
        <f t="shared" si="216"/>
        <v>1860</v>
      </c>
    </row>
    <row r="1956" spans="2:9" x14ac:dyDescent="0.25">
      <c r="B1956" s="16">
        <v>10143</v>
      </c>
      <c r="C1956" s="17">
        <f t="shared" si="210"/>
        <v>37841</v>
      </c>
      <c r="D1956" s="16" t="str">
        <f t="shared" si="211"/>
        <v>Mini Creations Ltd.</v>
      </c>
      <c r="E1956" s="16" t="str">
        <f t="shared" si="212"/>
        <v>New Bedford</v>
      </c>
      <c r="F1956" s="16" t="str">
        <f t="shared" si="213"/>
        <v>USA</v>
      </c>
      <c r="G1956" s="16" t="str">
        <f t="shared" si="214"/>
        <v>Vintage Cars</v>
      </c>
      <c r="H1956" s="16" t="str">
        <f t="shared" si="215"/>
        <v>Shipped</v>
      </c>
      <c r="I1956" s="18">
        <f t="shared" si="216"/>
        <v>1246.4399999999998</v>
      </c>
    </row>
    <row r="1957" spans="2:9" x14ac:dyDescent="0.25">
      <c r="B1957" s="16">
        <v>10155</v>
      </c>
      <c r="C1957" s="17">
        <f t="shared" si="210"/>
        <v>37904</v>
      </c>
      <c r="D1957" s="16" t="str">
        <f t="shared" si="211"/>
        <v>Toys of Finland, Co.</v>
      </c>
      <c r="E1957" s="16" t="str">
        <f t="shared" si="212"/>
        <v>Helsinki</v>
      </c>
      <c r="F1957" s="16" t="str">
        <f t="shared" si="213"/>
        <v>Finland</v>
      </c>
      <c r="G1957" s="16" t="str">
        <f t="shared" si="214"/>
        <v>Planes</v>
      </c>
      <c r="H1957" s="16" t="str">
        <f t="shared" si="215"/>
        <v>Shipped</v>
      </c>
      <c r="I1957" s="18">
        <f t="shared" si="216"/>
        <v>1670.2600000000002</v>
      </c>
    </row>
    <row r="1958" spans="2:9" x14ac:dyDescent="0.25">
      <c r="B1958" s="16">
        <v>10167</v>
      </c>
      <c r="C1958" s="17">
        <f t="shared" si="210"/>
        <v>37904</v>
      </c>
      <c r="D1958" s="16" t="str">
        <f t="shared" si="211"/>
        <v>Scandinavian Gift Ideas</v>
      </c>
      <c r="E1958" s="16" t="str">
        <f t="shared" si="212"/>
        <v>Boras</v>
      </c>
      <c r="F1958" s="16" t="str">
        <f t="shared" si="213"/>
        <v>Sweden</v>
      </c>
      <c r="G1958" s="16" t="str">
        <f t="shared" si="214"/>
        <v>Planes</v>
      </c>
      <c r="H1958" s="16" t="str">
        <f t="shared" si="215"/>
        <v>Cancelled</v>
      </c>
      <c r="I1958" s="18">
        <f t="shared" si="216"/>
        <v>1467.48</v>
      </c>
    </row>
    <row r="1959" spans="2:9" x14ac:dyDescent="0.25">
      <c r="B1959" s="16">
        <v>10178</v>
      </c>
      <c r="C1959" s="17">
        <f t="shared" si="210"/>
        <v>37936</v>
      </c>
      <c r="D1959" s="16" t="str">
        <f t="shared" si="211"/>
        <v>Alpha Cognac</v>
      </c>
      <c r="E1959" s="16" t="str">
        <f t="shared" si="212"/>
        <v>Toulouse</v>
      </c>
      <c r="F1959" s="16" t="str">
        <f t="shared" si="213"/>
        <v>France</v>
      </c>
      <c r="G1959" s="16" t="str">
        <f t="shared" si="214"/>
        <v>Vintage Cars</v>
      </c>
      <c r="H1959" s="16" t="str">
        <f t="shared" si="215"/>
        <v>Shipped</v>
      </c>
      <c r="I1959" s="18">
        <f t="shared" si="216"/>
        <v>1514.52</v>
      </c>
    </row>
    <row r="1960" spans="2:9" x14ac:dyDescent="0.25">
      <c r="B1960" s="16">
        <v>10186</v>
      </c>
      <c r="C1960" s="17">
        <f t="shared" si="210"/>
        <v>37936</v>
      </c>
      <c r="D1960" s="16" t="str">
        <f t="shared" si="211"/>
        <v>Double Decker Gift Stores, Ltd</v>
      </c>
      <c r="E1960" s="16" t="str">
        <f t="shared" si="212"/>
        <v>London</v>
      </c>
      <c r="F1960" s="16" t="str">
        <f t="shared" si="213"/>
        <v>UK</v>
      </c>
      <c r="G1960" s="16" t="str">
        <f t="shared" si="214"/>
        <v>Vintage Cars</v>
      </c>
      <c r="H1960" s="16" t="str">
        <f t="shared" si="215"/>
        <v>Shipped</v>
      </c>
      <c r="I1960" s="18">
        <f t="shared" si="216"/>
        <v>1449.8400000000001</v>
      </c>
    </row>
    <row r="1961" spans="2:9" x14ac:dyDescent="0.25">
      <c r="B1961" s="16">
        <v>10197</v>
      </c>
      <c r="C1961" s="17">
        <f t="shared" si="210"/>
        <v>37936</v>
      </c>
      <c r="D1961" s="16" t="str">
        <f t="shared" si="211"/>
        <v>Enaco Distributors</v>
      </c>
      <c r="E1961" s="16" t="str">
        <f t="shared" si="212"/>
        <v>Barcelona</v>
      </c>
      <c r="F1961" s="16" t="str">
        <f t="shared" si="213"/>
        <v>Spain</v>
      </c>
      <c r="G1961" s="16" t="str">
        <f t="shared" si="214"/>
        <v>Planes</v>
      </c>
      <c r="H1961" s="16" t="str">
        <f t="shared" si="215"/>
        <v>Shipped</v>
      </c>
      <c r="I1961" s="18">
        <f t="shared" si="216"/>
        <v>1209.5899999999999</v>
      </c>
    </row>
    <row r="1962" spans="2:9" x14ac:dyDescent="0.25">
      <c r="B1962" s="16">
        <v>10209</v>
      </c>
      <c r="C1962" s="17">
        <f t="shared" si="210"/>
        <v>37993</v>
      </c>
      <c r="D1962" s="16" t="str">
        <f t="shared" si="211"/>
        <v>Men 'R' US Retailers, Ltd.</v>
      </c>
      <c r="E1962" s="16" t="str">
        <f t="shared" si="212"/>
        <v>Los Angeles</v>
      </c>
      <c r="F1962" s="16" t="str">
        <f t="shared" si="213"/>
        <v>USA</v>
      </c>
      <c r="G1962" s="16" t="str">
        <f t="shared" si="214"/>
        <v>Vintage Cars</v>
      </c>
      <c r="H1962" s="16" t="str">
        <f t="shared" si="215"/>
        <v>Shipped</v>
      </c>
      <c r="I1962" s="18">
        <f t="shared" si="216"/>
        <v>1974.0600000000002</v>
      </c>
    </row>
    <row r="1963" spans="2:9" x14ac:dyDescent="0.25">
      <c r="B1963" s="16">
        <v>10222</v>
      </c>
      <c r="C1963" s="17">
        <f t="shared" si="210"/>
        <v>38019</v>
      </c>
      <c r="D1963" s="16" t="str">
        <f t="shared" si="211"/>
        <v>Collectable Mini Designs Co.</v>
      </c>
      <c r="E1963" s="16" t="str">
        <f t="shared" si="212"/>
        <v>San Diego</v>
      </c>
      <c r="F1963" s="16" t="str">
        <f t="shared" si="213"/>
        <v>USA</v>
      </c>
      <c r="G1963" s="16" t="str">
        <f t="shared" si="214"/>
        <v>Planes</v>
      </c>
      <c r="H1963" s="16" t="str">
        <f t="shared" si="215"/>
        <v>Shipped</v>
      </c>
      <c r="I1963" s="18">
        <f t="shared" si="216"/>
        <v>1416.3899999999999</v>
      </c>
    </row>
    <row r="1964" spans="2:9" x14ac:dyDescent="0.25">
      <c r="B1964" s="16">
        <v>10248</v>
      </c>
      <c r="C1964" s="17">
        <f t="shared" si="210"/>
        <v>38112</v>
      </c>
      <c r="D1964" s="16" t="str">
        <f t="shared" si="211"/>
        <v>Land of Toys Inc.</v>
      </c>
      <c r="E1964" s="16" t="str">
        <f t="shared" si="212"/>
        <v>NYC</v>
      </c>
      <c r="F1964" s="16" t="str">
        <f t="shared" si="213"/>
        <v>USA</v>
      </c>
      <c r="G1964" s="16" t="str">
        <f t="shared" si="214"/>
        <v>Ships</v>
      </c>
      <c r="H1964" s="16" t="str">
        <f t="shared" si="215"/>
        <v>Cancelled</v>
      </c>
      <c r="I1964" s="18">
        <f t="shared" si="216"/>
        <v>1506.9599999999998</v>
      </c>
    </row>
    <row r="1965" spans="2:9" x14ac:dyDescent="0.25">
      <c r="B1965" s="16">
        <v>10262</v>
      </c>
      <c r="C1965" s="17">
        <f t="shared" si="210"/>
        <v>38144</v>
      </c>
      <c r="D1965" s="16" t="str">
        <f t="shared" si="211"/>
        <v>Euro Shopping Channel</v>
      </c>
      <c r="E1965" s="16" t="str">
        <f t="shared" si="212"/>
        <v>Madrid</v>
      </c>
      <c r="F1965" s="16" t="str">
        <f t="shared" si="213"/>
        <v>Spain</v>
      </c>
      <c r="G1965" s="16" t="str">
        <f t="shared" si="214"/>
        <v>Planes</v>
      </c>
      <c r="H1965" s="16" t="str">
        <f t="shared" si="215"/>
        <v>Cancelled</v>
      </c>
      <c r="I1965" s="18">
        <f t="shared" si="216"/>
        <v>1199.31</v>
      </c>
    </row>
    <row r="1966" spans="2:9" x14ac:dyDescent="0.25">
      <c r="B1966" s="16">
        <v>10273</v>
      </c>
      <c r="C1966" s="17">
        <f t="shared" si="210"/>
        <v>38175</v>
      </c>
      <c r="D1966" s="16" t="str">
        <f t="shared" si="211"/>
        <v>Petit Auto</v>
      </c>
      <c r="E1966" s="16" t="str">
        <f t="shared" si="212"/>
        <v>Bruxelles</v>
      </c>
      <c r="F1966" s="16" t="str">
        <f t="shared" si="213"/>
        <v>Belgium</v>
      </c>
      <c r="G1966" s="16" t="str">
        <f t="shared" si="214"/>
        <v>Ships</v>
      </c>
      <c r="H1966" s="16" t="str">
        <f t="shared" si="215"/>
        <v>Shipped</v>
      </c>
      <c r="I1966" s="18">
        <f t="shared" si="216"/>
        <v>1372.14</v>
      </c>
    </row>
    <row r="1967" spans="2:9" x14ac:dyDescent="0.25">
      <c r="B1967" s="16">
        <v>10283</v>
      </c>
      <c r="C1967" s="17">
        <f t="shared" si="210"/>
        <v>38207</v>
      </c>
      <c r="D1967" s="16" t="str">
        <f t="shared" si="211"/>
        <v>Royal Canadian Collectables, Ltd.</v>
      </c>
      <c r="E1967" s="16" t="str">
        <f t="shared" si="212"/>
        <v>Tsawassen</v>
      </c>
      <c r="F1967" s="16" t="str">
        <f t="shared" si="213"/>
        <v>Canada</v>
      </c>
      <c r="G1967" s="16" t="str">
        <f t="shared" si="214"/>
        <v>Ships</v>
      </c>
      <c r="H1967" s="16" t="str">
        <f t="shared" si="215"/>
        <v>Shipped</v>
      </c>
      <c r="I1967" s="18">
        <f t="shared" si="216"/>
        <v>1693.56</v>
      </c>
    </row>
    <row r="1968" spans="2:9" x14ac:dyDescent="0.25">
      <c r="B1968" s="16">
        <v>10296</v>
      </c>
      <c r="C1968" s="17">
        <f t="shared" si="210"/>
        <v>38239</v>
      </c>
      <c r="D1968" s="16" t="str">
        <f t="shared" si="211"/>
        <v>Bavarian Collectables Imports, Co.</v>
      </c>
      <c r="E1968" s="16" t="str">
        <f t="shared" si="212"/>
        <v>Munich</v>
      </c>
      <c r="F1968" s="16" t="str">
        <f t="shared" si="213"/>
        <v>Germany</v>
      </c>
      <c r="G1968" s="16" t="str">
        <f t="shared" si="214"/>
        <v>Planes</v>
      </c>
      <c r="H1968" s="16" t="str">
        <f t="shared" si="215"/>
        <v>Shipped</v>
      </c>
      <c r="I1968" s="18">
        <f t="shared" si="216"/>
        <v>948.99</v>
      </c>
    </row>
    <row r="1969" spans="2:9" x14ac:dyDescent="0.25">
      <c r="B1969" s="16">
        <v>10307</v>
      </c>
      <c r="C1969" s="17">
        <f t="shared" si="210"/>
        <v>38270</v>
      </c>
      <c r="D1969" s="16" t="str">
        <f t="shared" si="211"/>
        <v>Classic Gift Ideas, Inc</v>
      </c>
      <c r="E1969" s="16" t="str">
        <f t="shared" si="212"/>
        <v>Philadelphia</v>
      </c>
      <c r="F1969" s="16" t="str">
        <f t="shared" si="213"/>
        <v>USA</v>
      </c>
      <c r="G1969" s="16" t="str">
        <f t="shared" si="214"/>
        <v>Vintage Cars</v>
      </c>
      <c r="H1969" s="16" t="str">
        <f t="shared" si="215"/>
        <v>Shipped</v>
      </c>
      <c r="I1969" s="18">
        <f t="shared" si="216"/>
        <v>1576.74</v>
      </c>
    </row>
    <row r="1970" spans="2:9" x14ac:dyDescent="0.25">
      <c r="B1970" s="16">
        <v>10316</v>
      </c>
      <c r="C1970" s="17">
        <f t="shared" si="210"/>
        <v>38302</v>
      </c>
      <c r="D1970" s="16" t="str">
        <f t="shared" si="211"/>
        <v>giftsbymail.co.uk</v>
      </c>
      <c r="E1970" s="16" t="str">
        <f t="shared" si="212"/>
        <v>Cowes</v>
      </c>
      <c r="F1970" s="16" t="str">
        <f t="shared" si="213"/>
        <v>UK</v>
      </c>
      <c r="G1970" s="16" t="str">
        <f t="shared" si="214"/>
        <v>Vintage Cars</v>
      </c>
      <c r="H1970" s="16" t="str">
        <f t="shared" si="215"/>
        <v>Shipped</v>
      </c>
      <c r="I1970" s="18">
        <f t="shared" si="216"/>
        <v>1419.84</v>
      </c>
    </row>
    <row r="1971" spans="2:9" x14ac:dyDescent="0.25">
      <c r="B1971" s="16">
        <v>10326</v>
      </c>
      <c r="C1971" s="17">
        <f t="shared" si="210"/>
        <v>38302</v>
      </c>
      <c r="D1971" s="16" t="str">
        <f t="shared" si="211"/>
        <v>Volvo Model Replicas, Co</v>
      </c>
      <c r="E1971" s="16" t="str">
        <f t="shared" si="212"/>
        <v>Lule</v>
      </c>
      <c r="F1971" s="16" t="str">
        <f t="shared" si="213"/>
        <v>Sweden</v>
      </c>
      <c r="G1971" s="16" t="str">
        <f t="shared" si="214"/>
        <v>Vintage Cars</v>
      </c>
      <c r="H1971" s="16" t="str">
        <f t="shared" si="215"/>
        <v>Shipped</v>
      </c>
      <c r="I1971" s="18">
        <f t="shared" si="216"/>
        <v>1845</v>
      </c>
    </row>
    <row r="1972" spans="2:9" x14ac:dyDescent="0.25">
      <c r="B1972" s="16">
        <v>10339</v>
      </c>
      <c r="C1972" s="17">
        <f t="shared" si="210"/>
        <v>38302</v>
      </c>
      <c r="D1972" s="16" t="str">
        <f t="shared" si="211"/>
        <v>Tokyo Collectables, Ltd</v>
      </c>
      <c r="E1972" s="16" t="str">
        <f t="shared" si="212"/>
        <v>Minato-ku</v>
      </c>
      <c r="F1972" s="16" t="str">
        <f t="shared" si="213"/>
        <v>Japan</v>
      </c>
      <c r="G1972" s="16" t="str">
        <f t="shared" si="214"/>
        <v>Planes</v>
      </c>
      <c r="H1972" s="16" t="str">
        <f t="shared" si="215"/>
        <v>Shipped</v>
      </c>
      <c r="I1972" s="18">
        <f t="shared" si="216"/>
        <v>1063.6499999999999</v>
      </c>
    </row>
    <row r="1973" spans="2:9" x14ac:dyDescent="0.25">
      <c r="B1973" s="16">
        <v>10350</v>
      </c>
      <c r="C1973" s="17">
        <f t="shared" si="210"/>
        <v>38333</v>
      </c>
      <c r="D1973" s="16" t="str">
        <f t="shared" si="211"/>
        <v>Euro Shopping Channel</v>
      </c>
      <c r="E1973" s="16" t="str">
        <f t="shared" si="212"/>
        <v>Madrid</v>
      </c>
      <c r="F1973" s="16" t="str">
        <f t="shared" si="213"/>
        <v>Spain</v>
      </c>
      <c r="G1973" s="16" t="str">
        <f t="shared" si="214"/>
        <v>Vintage Cars</v>
      </c>
      <c r="H1973" s="16" t="str">
        <f t="shared" si="215"/>
        <v>Shipped</v>
      </c>
      <c r="I1973" s="18">
        <f t="shared" si="216"/>
        <v>1508.5</v>
      </c>
    </row>
    <row r="1974" spans="2:9" x14ac:dyDescent="0.25">
      <c r="B1974" s="16">
        <v>10373</v>
      </c>
      <c r="C1974" s="17">
        <f t="shared" si="210"/>
        <v>38353</v>
      </c>
      <c r="D1974" s="16" t="str">
        <f t="shared" si="211"/>
        <v>Oulu Toy Supplies, Inc.</v>
      </c>
      <c r="E1974" s="16" t="str">
        <f t="shared" si="212"/>
        <v>Oulu</v>
      </c>
      <c r="F1974" s="16" t="str">
        <f t="shared" si="213"/>
        <v>Finland</v>
      </c>
      <c r="G1974" s="16" t="str">
        <f t="shared" si="214"/>
        <v>Planes</v>
      </c>
      <c r="H1974" s="16" t="str">
        <f t="shared" si="215"/>
        <v>Shipped</v>
      </c>
      <c r="I1974" s="18">
        <f t="shared" si="216"/>
        <v>1611.3999999999999</v>
      </c>
    </row>
    <row r="1975" spans="2:9" x14ac:dyDescent="0.25">
      <c r="B1975" s="16">
        <v>10385</v>
      </c>
      <c r="C1975" s="17">
        <f t="shared" si="210"/>
        <v>38385</v>
      </c>
      <c r="D1975" s="16" t="str">
        <f t="shared" si="211"/>
        <v>Mini Gifts Distributors Ltd.</v>
      </c>
      <c r="E1975" s="16" t="str">
        <f t="shared" si="212"/>
        <v>San Rafael</v>
      </c>
      <c r="F1975" s="16" t="str">
        <f t="shared" si="213"/>
        <v>USA</v>
      </c>
      <c r="G1975" s="16" t="str">
        <f t="shared" si="214"/>
        <v>Ships</v>
      </c>
      <c r="H1975" s="16" t="str">
        <f t="shared" si="215"/>
        <v>Shipped</v>
      </c>
      <c r="I1975" s="18">
        <f t="shared" si="216"/>
        <v>1933.5</v>
      </c>
    </row>
    <row r="1976" spans="2:9" x14ac:dyDescent="0.25">
      <c r="B1976" s="16">
        <v>10396</v>
      </c>
      <c r="C1976" s="17">
        <f t="shared" si="210"/>
        <v>38414</v>
      </c>
      <c r="D1976" s="16" t="str">
        <f t="shared" si="211"/>
        <v>Mini Gifts Distributors Ltd.</v>
      </c>
      <c r="E1976" s="16" t="str">
        <f t="shared" si="212"/>
        <v>San Rafael</v>
      </c>
      <c r="F1976" s="16" t="str">
        <f t="shared" si="213"/>
        <v>USA</v>
      </c>
      <c r="G1976" s="16" t="str">
        <f t="shared" si="214"/>
        <v>Trains</v>
      </c>
      <c r="H1976" s="16" t="str">
        <f t="shared" si="215"/>
        <v>Shipped</v>
      </c>
      <c r="I1976" s="18">
        <f t="shared" si="216"/>
        <v>2154</v>
      </c>
    </row>
    <row r="1977" spans="2:9" x14ac:dyDescent="0.25">
      <c r="B1977" s="16">
        <v>10400</v>
      </c>
      <c r="C1977" s="17">
        <f t="shared" si="210"/>
        <v>38446</v>
      </c>
      <c r="D1977" s="16" t="str">
        <f t="shared" si="211"/>
        <v>The Sharp Gifts Warehouse</v>
      </c>
      <c r="E1977" s="16" t="str">
        <f t="shared" si="212"/>
        <v>San Jose</v>
      </c>
      <c r="F1977" s="16" t="str">
        <f t="shared" si="213"/>
        <v>USA</v>
      </c>
      <c r="G1977" s="16" t="str">
        <f t="shared" si="214"/>
        <v>Planes</v>
      </c>
      <c r="H1977" s="16" t="str">
        <f t="shared" si="215"/>
        <v>Shipped</v>
      </c>
      <c r="I1977" s="18">
        <f t="shared" si="216"/>
        <v>1122.3999999999999</v>
      </c>
    </row>
    <row r="1978" spans="2:9" x14ac:dyDescent="0.25">
      <c r="B1978" s="16">
        <v>10414</v>
      </c>
      <c r="C1978" s="17">
        <f t="shared" si="210"/>
        <v>38477</v>
      </c>
      <c r="D1978" s="16" t="str">
        <f t="shared" si="211"/>
        <v>Gifts4AllAges.com</v>
      </c>
      <c r="E1978" s="16" t="str">
        <f t="shared" si="212"/>
        <v>Boston</v>
      </c>
      <c r="F1978" s="16" t="str">
        <f t="shared" si="213"/>
        <v>USA</v>
      </c>
      <c r="G1978" s="16" t="str">
        <f t="shared" si="214"/>
        <v>Vintage Cars</v>
      </c>
      <c r="H1978" s="16" t="str">
        <f t="shared" si="215"/>
        <v>On Hold</v>
      </c>
      <c r="I1978" s="18">
        <f t="shared" si="216"/>
        <v>1207.68</v>
      </c>
    </row>
    <row r="1979" spans="2:9" x14ac:dyDescent="0.25">
      <c r="B1979" s="16">
        <v>10108</v>
      </c>
      <c r="C1979" s="17">
        <f t="shared" si="210"/>
        <v>37681</v>
      </c>
      <c r="D1979" s="16" t="str">
        <f t="shared" si="211"/>
        <v>Cruz &amp; Sons Co.</v>
      </c>
      <c r="E1979" s="16" t="str">
        <f t="shared" si="212"/>
        <v>Makati City</v>
      </c>
      <c r="F1979" s="16" t="str">
        <f t="shared" si="213"/>
        <v>Philippines</v>
      </c>
      <c r="G1979" s="16" t="str">
        <f t="shared" si="214"/>
        <v>Classic Cars</v>
      </c>
      <c r="H1979" s="16" t="str">
        <f t="shared" si="215"/>
        <v>Shipped</v>
      </c>
      <c r="I1979" s="18">
        <f t="shared" si="216"/>
        <v>3600</v>
      </c>
    </row>
    <row r="1980" spans="2:9" x14ac:dyDescent="0.25">
      <c r="B1980" s="16">
        <v>10122</v>
      </c>
      <c r="C1980" s="17">
        <f t="shared" si="210"/>
        <v>37742</v>
      </c>
      <c r="D1980" s="16" t="str">
        <f t="shared" si="211"/>
        <v>Marseille Mini Autos</v>
      </c>
      <c r="E1980" s="16" t="str">
        <f t="shared" si="212"/>
        <v>Marseille</v>
      </c>
      <c r="F1980" s="16" t="str">
        <f t="shared" si="213"/>
        <v>France</v>
      </c>
      <c r="G1980" s="16" t="str">
        <f t="shared" si="214"/>
        <v>Classic Cars</v>
      </c>
      <c r="H1980" s="16" t="str">
        <f t="shared" si="215"/>
        <v>Shipped</v>
      </c>
      <c r="I1980" s="18">
        <f t="shared" si="216"/>
        <v>1207.44</v>
      </c>
    </row>
    <row r="1981" spans="2:9" x14ac:dyDescent="0.25">
      <c r="B1981" s="16">
        <v>10135</v>
      </c>
      <c r="C1981" s="17">
        <f t="shared" si="210"/>
        <v>37819</v>
      </c>
      <c r="D1981" s="16" t="str">
        <f t="shared" si="211"/>
        <v>Mini Gifts Distributors Ltd.</v>
      </c>
      <c r="E1981" s="16" t="str">
        <f t="shared" si="212"/>
        <v>San Rafael</v>
      </c>
      <c r="F1981" s="16" t="str">
        <f t="shared" si="213"/>
        <v>USA</v>
      </c>
      <c r="G1981" s="16" t="str">
        <f t="shared" si="214"/>
        <v>Classic Cars</v>
      </c>
      <c r="H1981" s="16" t="str">
        <f t="shared" si="215"/>
        <v>Shipped</v>
      </c>
      <c r="I1981" s="18">
        <f t="shared" si="216"/>
        <v>717.4</v>
      </c>
    </row>
    <row r="1982" spans="2:9" x14ac:dyDescent="0.25">
      <c r="B1982" s="16">
        <v>10147</v>
      </c>
      <c r="C1982" s="17">
        <f t="shared" si="210"/>
        <v>37873</v>
      </c>
      <c r="D1982" s="16" t="str">
        <f t="shared" si="211"/>
        <v>Collectables For Less Inc.</v>
      </c>
      <c r="E1982" s="16" t="str">
        <f t="shared" si="212"/>
        <v>Brickhaven</v>
      </c>
      <c r="F1982" s="16" t="str">
        <f t="shared" si="213"/>
        <v>USA</v>
      </c>
      <c r="G1982" s="16" t="str">
        <f t="shared" si="214"/>
        <v>Classic Cars</v>
      </c>
      <c r="H1982" s="16" t="str">
        <f t="shared" si="215"/>
        <v>Shipped</v>
      </c>
      <c r="I1982" s="18">
        <f t="shared" si="216"/>
        <v>1066.75</v>
      </c>
    </row>
    <row r="1983" spans="2:9" x14ac:dyDescent="0.25">
      <c r="B1983" s="16">
        <v>10160</v>
      </c>
      <c r="C1983" s="17">
        <f t="shared" si="210"/>
        <v>37904</v>
      </c>
      <c r="D1983" s="16" t="str">
        <f t="shared" si="211"/>
        <v>Men 'R' US Retailers, Ltd.</v>
      </c>
      <c r="E1983" s="16" t="str">
        <f t="shared" si="212"/>
        <v>Los Angeles</v>
      </c>
      <c r="F1983" s="16" t="str">
        <f t="shared" si="213"/>
        <v>USA</v>
      </c>
      <c r="G1983" s="16" t="str">
        <f t="shared" si="214"/>
        <v>Classic Cars</v>
      </c>
      <c r="H1983" s="16" t="str">
        <f t="shared" si="215"/>
        <v>Shipped</v>
      </c>
      <c r="I1983" s="18">
        <f t="shared" si="216"/>
        <v>1554</v>
      </c>
    </row>
    <row r="1984" spans="2:9" x14ac:dyDescent="0.25">
      <c r="B1984" s="16">
        <v>10170</v>
      </c>
      <c r="C1984" s="17">
        <f t="shared" si="210"/>
        <v>37936</v>
      </c>
      <c r="D1984" s="16" t="str">
        <f t="shared" si="211"/>
        <v>Mini Auto Werke</v>
      </c>
      <c r="E1984" s="16" t="str">
        <f t="shared" si="212"/>
        <v>Graz</v>
      </c>
      <c r="F1984" s="16" t="str">
        <f t="shared" si="213"/>
        <v>Austria</v>
      </c>
      <c r="G1984" s="16" t="str">
        <f t="shared" si="214"/>
        <v>Classic Cars</v>
      </c>
      <c r="H1984" s="16" t="str">
        <f t="shared" si="215"/>
        <v>Shipped</v>
      </c>
      <c r="I1984" s="18">
        <f t="shared" si="216"/>
        <v>1262.8</v>
      </c>
    </row>
    <row r="1985" spans="2:9" x14ac:dyDescent="0.25">
      <c r="B1985" s="16">
        <v>10181</v>
      </c>
      <c r="C1985" s="17">
        <f t="shared" si="210"/>
        <v>37936</v>
      </c>
      <c r="D1985" s="16" t="str">
        <f t="shared" si="211"/>
        <v>Herkku Gifts</v>
      </c>
      <c r="E1985" s="16" t="str">
        <f t="shared" si="212"/>
        <v>Bergen</v>
      </c>
      <c r="F1985" s="16" t="str">
        <f t="shared" si="213"/>
        <v>Norway</v>
      </c>
      <c r="G1985" s="16" t="str">
        <f t="shared" si="214"/>
        <v>Classic Cars</v>
      </c>
      <c r="H1985" s="16" t="str">
        <f t="shared" si="215"/>
        <v>Shipped</v>
      </c>
      <c r="I1985" s="18">
        <f t="shared" si="216"/>
        <v>1506.9599999999998</v>
      </c>
    </row>
    <row r="1986" spans="2:9" x14ac:dyDescent="0.25">
      <c r="B1986" s="16">
        <v>10192</v>
      </c>
      <c r="C1986" s="17">
        <f t="shared" si="210"/>
        <v>37936</v>
      </c>
      <c r="D1986" s="16" t="str">
        <f t="shared" si="211"/>
        <v>Online Diecast Creations Co.</v>
      </c>
      <c r="E1986" s="16" t="str">
        <f t="shared" si="212"/>
        <v>Nashua</v>
      </c>
      <c r="F1986" s="16" t="str">
        <f t="shared" si="213"/>
        <v>USA</v>
      </c>
      <c r="G1986" s="16" t="str">
        <f t="shared" si="214"/>
        <v>Classic Cars</v>
      </c>
      <c r="H1986" s="16" t="str">
        <f t="shared" si="215"/>
        <v>Shipped</v>
      </c>
      <c r="I1986" s="18">
        <f t="shared" si="216"/>
        <v>917.7</v>
      </c>
    </row>
    <row r="1987" spans="2:9" x14ac:dyDescent="0.25">
      <c r="B1987" s="16">
        <v>10203</v>
      </c>
      <c r="C1987" s="17">
        <f t="shared" si="210"/>
        <v>37957</v>
      </c>
      <c r="D1987" s="16" t="str">
        <f t="shared" si="211"/>
        <v>Euro Shopping Channel</v>
      </c>
      <c r="E1987" s="16" t="str">
        <f t="shared" si="212"/>
        <v>Madrid</v>
      </c>
      <c r="F1987" s="16" t="str">
        <f t="shared" si="213"/>
        <v>Spain</v>
      </c>
      <c r="G1987" s="16" t="str">
        <f t="shared" si="214"/>
        <v>Classic Cars</v>
      </c>
      <c r="H1987" s="16" t="str">
        <f t="shared" si="215"/>
        <v>Shipped</v>
      </c>
      <c r="I1987" s="18">
        <f t="shared" si="216"/>
        <v>777</v>
      </c>
    </row>
    <row r="1988" spans="2:9" x14ac:dyDescent="0.25">
      <c r="B1988" s="16">
        <v>10212</v>
      </c>
      <c r="C1988" s="17">
        <f t="shared" si="210"/>
        <v>37993</v>
      </c>
      <c r="D1988" s="16" t="str">
        <f t="shared" si="211"/>
        <v>Euro Shopping Channel</v>
      </c>
      <c r="E1988" s="16" t="str">
        <f t="shared" si="212"/>
        <v>Madrid</v>
      </c>
      <c r="F1988" s="16" t="str">
        <f t="shared" si="213"/>
        <v>Spain</v>
      </c>
      <c r="G1988" s="16" t="str">
        <f t="shared" si="214"/>
        <v>Classic Cars</v>
      </c>
      <c r="H1988" s="16" t="str">
        <f t="shared" si="215"/>
        <v>Shipped</v>
      </c>
      <c r="I1988" s="18">
        <f t="shared" si="216"/>
        <v>1339.8</v>
      </c>
    </row>
    <row r="1989" spans="2:9" x14ac:dyDescent="0.25">
      <c r="B1989" s="16">
        <v>10225</v>
      </c>
      <c r="C1989" s="17">
        <f t="shared" si="210"/>
        <v>38019</v>
      </c>
      <c r="D1989" s="16" t="str">
        <f t="shared" si="211"/>
        <v>Vida Sport, Ltd</v>
      </c>
      <c r="E1989" s="16" t="str">
        <f t="shared" si="212"/>
        <v>Gensve</v>
      </c>
      <c r="F1989" s="16" t="str">
        <f t="shared" si="213"/>
        <v>Switzerland</v>
      </c>
      <c r="G1989" s="16" t="str">
        <f t="shared" si="214"/>
        <v>Classic Cars</v>
      </c>
      <c r="H1989" s="16" t="str">
        <f t="shared" si="215"/>
        <v>Shipped</v>
      </c>
      <c r="I1989" s="18">
        <f t="shared" si="216"/>
        <v>1205.04</v>
      </c>
    </row>
    <row r="1990" spans="2:9" x14ac:dyDescent="0.25">
      <c r="B1990" s="16">
        <v>10239</v>
      </c>
      <c r="C1990" s="17">
        <f t="shared" si="210"/>
        <v>38081</v>
      </c>
      <c r="D1990" s="16" t="str">
        <f t="shared" si="211"/>
        <v>Oulu Toy Supplies, Inc.</v>
      </c>
      <c r="E1990" s="16" t="str">
        <f t="shared" si="212"/>
        <v>Oulu</v>
      </c>
      <c r="F1990" s="16" t="str">
        <f t="shared" si="213"/>
        <v>Finland</v>
      </c>
      <c r="G1990" s="16" t="str">
        <f t="shared" si="214"/>
        <v>Classic Cars</v>
      </c>
      <c r="H1990" s="16" t="str">
        <f t="shared" si="215"/>
        <v>Shipped</v>
      </c>
      <c r="I1990" s="18">
        <f t="shared" si="216"/>
        <v>891.2</v>
      </c>
    </row>
    <row r="1991" spans="2:9" x14ac:dyDescent="0.25">
      <c r="B1991" s="16">
        <v>10253</v>
      </c>
      <c r="C1991" s="17">
        <f t="shared" si="210"/>
        <v>38144</v>
      </c>
      <c r="D1991" s="16" t="str">
        <f t="shared" si="211"/>
        <v>UK Collectables, Ltd.</v>
      </c>
      <c r="E1991" s="16" t="str">
        <f t="shared" si="212"/>
        <v>Liverpool</v>
      </c>
      <c r="F1991" s="16" t="str">
        <f t="shared" si="213"/>
        <v>UK</v>
      </c>
      <c r="G1991" s="16" t="str">
        <f t="shared" si="214"/>
        <v>Classic Cars</v>
      </c>
      <c r="H1991" s="16" t="str">
        <f t="shared" si="215"/>
        <v>Cancelled</v>
      </c>
      <c r="I1991" s="18">
        <f t="shared" si="216"/>
        <v>1263.8399999999999</v>
      </c>
    </row>
    <row r="1992" spans="2:9" x14ac:dyDescent="0.25">
      <c r="B1992" s="16">
        <v>10266</v>
      </c>
      <c r="C1992" s="17">
        <f t="shared" si="210"/>
        <v>38175</v>
      </c>
      <c r="D1992" s="16" t="str">
        <f t="shared" si="211"/>
        <v>L'ordine Souveniers</v>
      </c>
      <c r="E1992" s="16" t="str">
        <f t="shared" si="212"/>
        <v>Reggio Emilia</v>
      </c>
      <c r="F1992" s="16" t="str">
        <f t="shared" si="213"/>
        <v>Italy</v>
      </c>
      <c r="G1992" s="16" t="str">
        <f t="shared" si="214"/>
        <v>Classic Cars</v>
      </c>
      <c r="H1992" s="16" t="str">
        <f t="shared" si="215"/>
        <v>Shipped</v>
      </c>
      <c r="I1992" s="18">
        <f t="shared" si="216"/>
        <v>1352.3999999999999</v>
      </c>
    </row>
    <row r="1993" spans="2:9" x14ac:dyDescent="0.25">
      <c r="B1993" s="16">
        <v>10278</v>
      </c>
      <c r="C1993" s="17">
        <f t="shared" ref="C1993:C2056" si="217">VLOOKUP(B1993,SaleData,6,0)</f>
        <v>38207</v>
      </c>
      <c r="D1993" s="16" t="str">
        <f t="shared" ref="D1993:D2056" si="218">VLOOKUP(B1993,SaleData,14,0)</f>
        <v>Signal Gift Stores</v>
      </c>
      <c r="E1993" s="16" t="str">
        <f t="shared" ref="E1993:E2056" si="219">VLOOKUP(B1993,SaleData,17,0)</f>
        <v>Las Vegas</v>
      </c>
      <c r="F1993" s="16" t="str">
        <f t="shared" ref="F1993:F2056" si="220">VLOOKUP(B1993,SaleData,19,0)</f>
        <v>USA</v>
      </c>
      <c r="G1993" s="16" t="str">
        <f t="shared" ref="G1993:G2056" si="221">VLOOKUP(B1993,SaleData,11,0)</f>
        <v>Classic Cars</v>
      </c>
      <c r="H1993" s="16" t="str">
        <f t="shared" ref="H1993:H2056" si="222">VLOOKUP(B1993,SaleData,7,0)</f>
        <v>Shipped</v>
      </c>
      <c r="I1993" s="18">
        <f t="shared" ref="I1993:I2056" si="223">VLOOKUP(B1993,SaleData,5,0)</f>
        <v>1205.5899999999999</v>
      </c>
    </row>
    <row r="1994" spans="2:9" x14ac:dyDescent="0.25">
      <c r="B1994" s="16">
        <v>10287</v>
      </c>
      <c r="C1994" s="17">
        <f t="shared" si="217"/>
        <v>38207</v>
      </c>
      <c r="D1994" s="16" t="str">
        <f t="shared" si="218"/>
        <v>Vida Sport, Ltd</v>
      </c>
      <c r="E1994" s="16" t="str">
        <f t="shared" si="219"/>
        <v>Gensve</v>
      </c>
      <c r="F1994" s="16" t="str">
        <f t="shared" si="220"/>
        <v>Switzerland</v>
      </c>
      <c r="G1994" s="16" t="str">
        <f t="shared" si="221"/>
        <v>Classic Cars</v>
      </c>
      <c r="H1994" s="16" t="str">
        <f t="shared" si="222"/>
        <v>Shipped</v>
      </c>
      <c r="I1994" s="18">
        <f t="shared" si="223"/>
        <v>1359.4</v>
      </c>
    </row>
    <row r="1995" spans="2:9" x14ac:dyDescent="0.25">
      <c r="B1995" s="16">
        <v>10301</v>
      </c>
      <c r="C1995" s="17">
        <f t="shared" si="217"/>
        <v>37904</v>
      </c>
      <c r="D1995" s="16" t="str">
        <f t="shared" si="218"/>
        <v>Norway Gifts By Mail, Co.</v>
      </c>
      <c r="E1995" s="16" t="str">
        <f t="shared" si="219"/>
        <v>Oslo</v>
      </c>
      <c r="F1995" s="16" t="str">
        <f t="shared" si="220"/>
        <v>Norway</v>
      </c>
      <c r="G1995" s="16" t="str">
        <f t="shared" si="221"/>
        <v>Classic Cars</v>
      </c>
      <c r="H1995" s="16" t="str">
        <f t="shared" si="222"/>
        <v>Shipped</v>
      </c>
      <c r="I1995" s="18">
        <f t="shared" si="223"/>
        <v>1129.04</v>
      </c>
    </row>
    <row r="1996" spans="2:9" x14ac:dyDescent="0.25">
      <c r="B1996" s="16">
        <v>10310</v>
      </c>
      <c r="C1996" s="17">
        <f t="shared" si="217"/>
        <v>38270</v>
      </c>
      <c r="D1996" s="16" t="str">
        <f t="shared" si="218"/>
        <v>Toms Spezialitten, Ltd</v>
      </c>
      <c r="E1996" s="16" t="str">
        <f t="shared" si="219"/>
        <v>Koln</v>
      </c>
      <c r="F1996" s="16" t="str">
        <f t="shared" si="220"/>
        <v>Germany</v>
      </c>
      <c r="G1996" s="16" t="str">
        <f t="shared" si="221"/>
        <v>Classic Cars</v>
      </c>
      <c r="H1996" s="16" t="str">
        <f t="shared" si="222"/>
        <v>Shipped</v>
      </c>
      <c r="I1996" s="18">
        <f t="shared" si="223"/>
        <v>1383.03</v>
      </c>
    </row>
    <row r="1997" spans="2:9" x14ac:dyDescent="0.25">
      <c r="B1997" s="16">
        <v>10321</v>
      </c>
      <c r="C1997" s="17">
        <f t="shared" si="217"/>
        <v>38302</v>
      </c>
      <c r="D1997" s="16" t="str">
        <f t="shared" si="218"/>
        <v>FunGiftIdeas.com</v>
      </c>
      <c r="E1997" s="16" t="str">
        <f t="shared" si="219"/>
        <v>New Bedford</v>
      </c>
      <c r="F1997" s="16" t="str">
        <f t="shared" si="220"/>
        <v>USA</v>
      </c>
      <c r="G1997" s="16" t="str">
        <f t="shared" si="221"/>
        <v>Classic Cars</v>
      </c>
      <c r="H1997" s="16" t="str">
        <f t="shared" si="222"/>
        <v>Shipped</v>
      </c>
      <c r="I1997" s="18">
        <f t="shared" si="223"/>
        <v>1229.51</v>
      </c>
    </row>
    <row r="1998" spans="2:9" x14ac:dyDescent="0.25">
      <c r="B1998" s="16">
        <v>10331</v>
      </c>
      <c r="C1998" s="17">
        <f t="shared" si="217"/>
        <v>38302</v>
      </c>
      <c r="D1998" s="16" t="str">
        <f t="shared" si="218"/>
        <v>Motor Mint Distributors Inc.</v>
      </c>
      <c r="E1998" s="16" t="str">
        <f t="shared" si="219"/>
        <v>Philadelphia</v>
      </c>
      <c r="F1998" s="16" t="str">
        <f t="shared" si="220"/>
        <v>USA</v>
      </c>
      <c r="G1998" s="16" t="str">
        <f t="shared" si="221"/>
        <v>Classic Cars</v>
      </c>
      <c r="H1998" s="16" t="str">
        <f t="shared" si="222"/>
        <v>Shipped</v>
      </c>
      <c r="I1998" s="18">
        <f t="shared" si="223"/>
        <v>974.09999999999991</v>
      </c>
    </row>
    <row r="1999" spans="2:9" x14ac:dyDescent="0.25">
      <c r="B1999" s="16">
        <v>10342</v>
      </c>
      <c r="C1999" s="17">
        <f t="shared" si="217"/>
        <v>38302</v>
      </c>
      <c r="D1999" s="16" t="str">
        <f t="shared" si="218"/>
        <v>Australian Collectors, Co.</v>
      </c>
      <c r="E1999" s="16" t="str">
        <f t="shared" si="219"/>
        <v>Melbourne</v>
      </c>
      <c r="F1999" s="16" t="str">
        <f t="shared" si="220"/>
        <v>Australia</v>
      </c>
      <c r="G1999" s="16" t="str">
        <f t="shared" si="221"/>
        <v>Motorcycles</v>
      </c>
      <c r="H1999" s="16" t="str">
        <f t="shared" si="222"/>
        <v>Shipped</v>
      </c>
      <c r="I1999" s="18">
        <f t="shared" si="223"/>
        <v>1454.7</v>
      </c>
    </row>
    <row r="2000" spans="2:9" x14ac:dyDescent="0.25">
      <c r="B2000" s="16">
        <v>10355</v>
      </c>
      <c r="C2000" s="17">
        <f t="shared" si="217"/>
        <v>38333</v>
      </c>
      <c r="D2000" s="16" t="str">
        <f t="shared" si="218"/>
        <v>Euro Shopping Channel</v>
      </c>
      <c r="E2000" s="16" t="str">
        <f t="shared" si="219"/>
        <v>Madrid</v>
      </c>
      <c r="F2000" s="16" t="str">
        <f t="shared" si="220"/>
        <v>Spain</v>
      </c>
      <c r="G2000" s="16" t="str">
        <f t="shared" si="221"/>
        <v>Classic Cars</v>
      </c>
      <c r="H2000" s="16" t="str">
        <f t="shared" si="222"/>
        <v>Shipped</v>
      </c>
      <c r="I2000" s="18">
        <f t="shared" si="223"/>
        <v>1386.72</v>
      </c>
    </row>
    <row r="2001" spans="2:9" x14ac:dyDescent="0.25">
      <c r="B2001" s="16">
        <v>10363</v>
      </c>
      <c r="C2001" s="17">
        <f t="shared" si="217"/>
        <v>38353</v>
      </c>
      <c r="D2001" s="16" t="str">
        <f t="shared" si="218"/>
        <v>Suominen Souveniers</v>
      </c>
      <c r="E2001" s="16" t="str">
        <f t="shared" si="219"/>
        <v>Espoo</v>
      </c>
      <c r="F2001" s="16" t="str">
        <f t="shared" si="220"/>
        <v>Finland</v>
      </c>
      <c r="G2001" s="16" t="str">
        <f t="shared" si="221"/>
        <v>Classic Cars</v>
      </c>
      <c r="H2001" s="16" t="str">
        <f t="shared" si="222"/>
        <v>Shipped</v>
      </c>
      <c r="I2001" s="18">
        <f t="shared" si="223"/>
        <v>1629.04</v>
      </c>
    </row>
    <row r="2002" spans="2:9" x14ac:dyDescent="0.25">
      <c r="B2002" s="16">
        <v>10378</v>
      </c>
      <c r="C2002" s="17">
        <f t="shared" si="217"/>
        <v>38385</v>
      </c>
      <c r="D2002" s="16" t="str">
        <f t="shared" si="218"/>
        <v>Euro Shopping Channel</v>
      </c>
      <c r="E2002" s="16" t="str">
        <f t="shared" si="219"/>
        <v>Madrid</v>
      </c>
      <c r="F2002" s="16" t="str">
        <f t="shared" si="220"/>
        <v>Spain</v>
      </c>
      <c r="G2002" s="16" t="str">
        <f t="shared" si="221"/>
        <v>Classic Cars</v>
      </c>
      <c r="H2002" s="16" t="str">
        <f t="shared" si="222"/>
        <v>Shipped</v>
      </c>
      <c r="I2002" s="18">
        <f t="shared" si="223"/>
        <v>1449.76</v>
      </c>
    </row>
    <row r="2003" spans="2:9" x14ac:dyDescent="0.25">
      <c r="B2003" s="16">
        <v>10390</v>
      </c>
      <c r="C2003" s="17">
        <f t="shared" si="217"/>
        <v>38414</v>
      </c>
      <c r="D2003" s="16" t="str">
        <f t="shared" si="218"/>
        <v>Mini Gifts Distributors Ltd.</v>
      </c>
      <c r="E2003" s="16" t="str">
        <f t="shared" si="219"/>
        <v>San Rafael</v>
      </c>
      <c r="F2003" s="16" t="str">
        <f t="shared" si="220"/>
        <v>USA</v>
      </c>
      <c r="G2003" s="16" t="str">
        <f t="shared" si="221"/>
        <v>Classic Cars</v>
      </c>
      <c r="H2003" s="16" t="str">
        <f t="shared" si="222"/>
        <v>Shipped</v>
      </c>
      <c r="I2003" s="18">
        <f t="shared" si="223"/>
        <v>1463.6999999999998</v>
      </c>
    </row>
    <row r="2004" spans="2:9" x14ac:dyDescent="0.25">
      <c r="B2004" s="16">
        <v>10405</v>
      </c>
      <c r="C2004" s="17">
        <f t="shared" si="217"/>
        <v>38446</v>
      </c>
      <c r="D2004" s="16" t="str">
        <f t="shared" si="218"/>
        <v>Mini Caravy</v>
      </c>
      <c r="E2004" s="16" t="str">
        <f t="shared" si="219"/>
        <v>Strasbourg</v>
      </c>
      <c r="F2004" s="16" t="str">
        <f t="shared" si="220"/>
        <v>France</v>
      </c>
      <c r="G2004" s="16" t="str">
        <f t="shared" si="221"/>
        <v>Classic Cars</v>
      </c>
      <c r="H2004" s="16" t="str">
        <f t="shared" si="222"/>
        <v>Shipped</v>
      </c>
      <c r="I2004" s="18">
        <f t="shared" si="223"/>
        <v>2094.3200000000002</v>
      </c>
    </row>
    <row r="2005" spans="2:9" x14ac:dyDescent="0.25">
      <c r="B2005" s="16">
        <v>10419</v>
      </c>
      <c r="C2005" s="17">
        <f t="shared" si="217"/>
        <v>38477</v>
      </c>
      <c r="D2005" s="16" t="str">
        <f t="shared" si="218"/>
        <v>Salzburg Collectables</v>
      </c>
      <c r="E2005" s="16" t="str">
        <f t="shared" si="219"/>
        <v>Salzburg</v>
      </c>
      <c r="F2005" s="16" t="str">
        <f t="shared" si="220"/>
        <v>Austria</v>
      </c>
      <c r="G2005" s="16" t="str">
        <f t="shared" si="221"/>
        <v>Classic Cars</v>
      </c>
      <c r="H2005" s="16" t="str">
        <f t="shared" si="222"/>
        <v>Shipped</v>
      </c>
      <c r="I2005" s="18">
        <f t="shared" si="223"/>
        <v>640.05000000000007</v>
      </c>
    </row>
    <row r="2006" spans="2:9" x14ac:dyDescent="0.25">
      <c r="B2006" s="16">
        <v>10106</v>
      </c>
      <c r="C2006" s="17">
        <f t="shared" si="217"/>
        <v>37653</v>
      </c>
      <c r="D2006" s="16" t="str">
        <f t="shared" si="218"/>
        <v>Rovelli Gifts</v>
      </c>
      <c r="E2006" s="16" t="str">
        <f t="shared" si="219"/>
        <v>Bergamo</v>
      </c>
      <c r="F2006" s="16" t="str">
        <f t="shared" si="220"/>
        <v>Italy</v>
      </c>
      <c r="G2006" s="16" t="str">
        <f t="shared" si="221"/>
        <v>Vintage Cars</v>
      </c>
      <c r="H2006" s="16" t="str">
        <f t="shared" si="222"/>
        <v>Shipped</v>
      </c>
      <c r="I2006" s="18">
        <f t="shared" si="223"/>
        <v>1565.85</v>
      </c>
    </row>
    <row r="2007" spans="2:9" x14ac:dyDescent="0.25">
      <c r="B2007" s="16">
        <v>10119</v>
      </c>
      <c r="C2007" s="17">
        <f t="shared" si="217"/>
        <v>37712</v>
      </c>
      <c r="D2007" s="16" t="str">
        <f t="shared" si="218"/>
        <v>Salzburg Collectables</v>
      </c>
      <c r="E2007" s="16" t="str">
        <f t="shared" si="219"/>
        <v>Salzburg</v>
      </c>
      <c r="F2007" s="16" t="str">
        <f t="shared" si="220"/>
        <v>Austria</v>
      </c>
      <c r="G2007" s="16" t="str">
        <f t="shared" si="221"/>
        <v>Planes</v>
      </c>
      <c r="H2007" s="16" t="str">
        <f t="shared" si="222"/>
        <v>Shipped</v>
      </c>
      <c r="I2007" s="18">
        <f t="shared" si="223"/>
        <v>1348.76</v>
      </c>
    </row>
    <row r="2008" spans="2:9" x14ac:dyDescent="0.25">
      <c r="B2008" s="16">
        <v>10131</v>
      </c>
      <c r="C2008" s="17">
        <f t="shared" si="217"/>
        <v>37773</v>
      </c>
      <c r="D2008" s="16" t="str">
        <f t="shared" si="218"/>
        <v>Gift Ideas Corp.</v>
      </c>
      <c r="E2008" s="16" t="str">
        <f t="shared" si="219"/>
        <v>Glendale</v>
      </c>
      <c r="F2008" s="16" t="str">
        <f t="shared" si="220"/>
        <v>USA</v>
      </c>
      <c r="G2008" s="16" t="str">
        <f t="shared" si="221"/>
        <v>Ships</v>
      </c>
      <c r="H2008" s="16" t="str">
        <f t="shared" si="222"/>
        <v>Shipped</v>
      </c>
      <c r="I2008" s="18">
        <f t="shared" si="223"/>
        <v>1891.78</v>
      </c>
    </row>
    <row r="2009" spans="2:9" x14ac:dyDescent="0.25">
      <c r="B2009" s="16">
        <v>10143</v>
      </c>
      <c r="C2009" s="17">
        <f t="shared" si="217"/>
        <v>37841</v>
      </c>
      <c r="D2009" s="16" t="str">
        <f t="shared" si="218"/>
        <v>Mini Creations Ltd.</v>
      </c>
      <c r="E2009" s="16" t="str">
        <f t="shared" si="219"/>
        <v>New Bedford</v>
      </c>
      <c r="F2009" s="16" t="str">
        <f t="shared" si="220"/>
        <v>USA</v>
      </c>
      <c r="G2009" s="16" t="str">
        <f t="shared" si="221"/>
        <v>Vintage Cars</v>
      </c>
      <c r="H2009" s="16" t="str">
        <f t="shared" si="222"/>
        <v>Shipped</v>
      </c>
      <c r="I2009" s="18">
        <f t="shared" si="223"/>
        <v>1246.4399999999998</v>
      </c>
    </row>
    <row r="2010" spans="2:9" x14ac:dyDescent="0.25">
      <c r="B2010" s="16">
        <v>10155</v>
      </c>
      <c r="C2010" s="17">
        <f t="shared" si="217"/>
        <v>37904</v>
      </c>
      <c r="D2010" s="16" t="str">
        <f t="shared" si="218"/>
        <v>Toys of Finland, Co.</v>
      </c>
      <c r="E2010" s="16" t="str">
        <f t="shared" si="219"/>
        <v>Helsinki</v>
      </c>
      <c r="F2010" s="16" t="str">
        <f t="shared" si="220"/>
        <v>Finland</v>
      </c>
      <c r="G2010" s="16" t="str">
        <f t="shared" si="221"/>
        <v>Planes</v>
      </c>
      <c r="H2010" s="16" t="str">
        <f t="shared" si="222"/>
        <v>Shipped</v>
      </c>
      <c r="I2010" s="18">
        <f t="shared" si="223"/>
        <v>1670.2600000000002</v>
      </c>
    </row>
    <row r="2011" spans="2:9" x14ac:dyDescent="0.25">
      <c r="B2011" s="16">
        <v>10168</v>
      </c>
      <c r="C2011" s="17">
        <f t="shared" si="217"/>
        <v>37904</v>
      </c>
      <c r="D2011" s="16" t="str">
        <f t="shared" si="218"/>
        <v>Technics Stores Inc.</v>
      </c>
      <c r="E2011" s="16" t="str">
        <f t="shared" si="219"/>
        <v>Burlingame</v>
      </c>
      <c r="F2011" s="16" t="str">
        <f t="shared" si="220"/>
        <v>USA</v>
      </c>
      <c r="G2011" s="16" t="str">
        <f t="shared" si="221"/>
        <v>Planes</v>
      </c>
      <c r="H2011" s="16" t="str">
        <f t="shared" si="222"/>
        <v>Shipped</v>
      </c>
      <c r="I2011" s="18">
        <f t="shared" si="223"/>
        <v>1490.1599999999999</v>
      </c>
    </row>
    <row r="2012" spans="2:9" x14ac:dyDescent="0.25">
      <c r="B2012" s="16">
        <v>10178</v>
      </c>
      <c r="C2012" s="17">
        <f t="shared" si="217"/>
        <v>37936</v>
      </c>
      <c r="D2012" s="16" t="str">
        <f t="shared" si="218"/>
        <v>Alpha Cognac</v>
      </c>
      <c r="E2012" s="16" t="str">
        <f t="shared" si="219"/>
        <v>Toulouse</v>
      </c>
      <c r="F2012" s="16" t="str">
        <f t="shared" si="220"/>
        <v>France</v>
      </c>
      <c r="G2012" s="16" t="str">
        <f t="shared" si="221"/>
        <v>Vintage Cars</v>
      </c>
      <c r="H2012" s="16" t="str">
        <f t="shared" si="222"/>
        <v>Shipped</v>
      </c>
      <c r="I2012" s="18">
        <f t="shared" si="223"/>
        <v>1514.52</v>
      </c>
    </row>
    <row r="2013" spans="2:9" x14ac:dyDescent="0.25">
      <c r="B2013" s="16">
        <v>10198</v>
      </c>
      <c r="C2013" s="17">
        <f t="shared" si="217"/>
        <v>37936</v>
      </c>
      <c r="D2013" s="16" t="str">
        <f t="shared" si="218"/>
        <v>Cruz &amp; Sons Co.</v>
      </c>
      <c r="E2013" s="16" t="str">
        <f t="shared" si="219"/>
        <v>Makati City</v>
      </c>
      <c r="F2013" s="16" t="str">
        <f t="shared" si="220"/>
        <v>Philippines</v>
      </c>
      <c r="G2013" s="16" t="str">
        <f t="shared" si="221"/>
        <v>Vintage Cars</v>
      </c>
      <c r="H2013" s="16" t="str">
        <f t="shared" si="222"/>
        <v>Shipped</v>
      </c>
      <c r="I2013" s="18">
        <f t="shared" si="223"/>
        <v>1935.0900000000001</v>
      </c>
    </row>
    <row r="2014" spans="2:9" x14ac:dyDescent="0.25">
      <c r="B2014" s="16">
        <v>10210</v>
      </c>
      <c r="C2014" s="17">
        <f t="shared" si="217"/>
        <v>37993</v>
      </c>
      <c r="D2014" s="16" t="str">
        <f t="shared" si="218"/>
        <v>Osaka Souveniers Co.</v>
      </c>
      <c r="E2014" s="16" t="str">
        <f t="shared" si="219"/>
        <v>Osaka</v>
      </c>
      <c r="F2014" s="16" t="str">
        <f t="shared" si="220"/>
        <v>Japan</v>
      </c>
      <c r="G2014" s="16" t="str">
        <f t="shared" si="221"/>
        <v>Planes</v>
      </c>
      <c r="H2014" s="16" t="str">
        <f t="shared" si="222"/>
        <v>Shipped</v>
      </c>
      <c r="I2014" s="18">
        <f t="shared" si="223"/>
        <v>1649.55</v>
      </c>
    </row>
    <row r="2015" spans="2:9" x14ac:dyDescent="0.25">
      <c r="B2015" s="16">
        <v>10222</v>
      </c>
      <c r="C2015" s="17">
        <f t="shared" si="217"/>
        <v>38019</v>
      </c>
      <c r="D2015" s="16" t="str">
        <f t="shared" si="218"/>
        <v>Collectable Mini Designs Co.</v>
      </c>
      <c r="E2015" s="16" t="str">
        <f t="shared" si="219"/>
        <v>San Diego</v>
      </c>
      <c r="F2015" s="16" t="str">
        <f t="shared" si="220"/>
        <v>USA</v>
      </c>
      <c r="G2015" s="16" t="str">
        <f t="shared" si="221"/>
        <v>Planes</v>
      </c>
      <c r="H2015" s="16" t="str">
        <f t="shared" si="222"/>
        <v>Shipped</v>
      </c>
      <c r="I2015" s="18">
        <f t="shared" si="223"/>
        <v>1416.3899999999999</v>
      </c>
    </row>
    <row r="2016" spans="2:9" x14ac:dyDescent="0.25">
      <c r="B2016" s="16">
        <v>10235</v>
      </c>
      <c r="C2016" s="17">
        <f t="shared" si="217"/>
        <v>38081</v>
      </c>
      <c r="D2016" s="16" t="str">
        <f t="shared" si="218"/>
        <v>Royal Canadian Collectables, Ltd.</v>
      </c>
      <c r="E2016" s="16" t="str">
        <f t="shared" si="219"/>
        <v>Tsawassen</v>
      </c>
      <c r="F2016" s="16" t="str">
        <f t="shared" si="220"/>
        <v>Canada</v>
      </c>
      <c r="G2016" s="16" t="str">
        <f t="shared" si="221"/>
        <v>Vintage Cars</v>
      </c>
      <c r="H2016" s="16" t="str">
        <f t="shared" si="222"/>
        <v>Shipped</v>
      </c>
      <c r="I2016" s="18">
        <f t="shared" si="223"/>
        <v>1449.3500000000001</v>
      </c>
    </row>
    <row r="2017" spans="2:9" x14ac:dyDescent="0.25">
      <c r="B2017" s="16">
        <v>10250</v>
      </c>
      <c r="C2017" s="17">
        <f t="shared" si="217"/>
        <v>38112</v>
      </c>
      <c r="D2017" s="16" t="str">
        <f t="shared" si="218"/>
        <v>The Sharp Gifts Warehouse</v>
      </c>
      <c r="E2017" s="16" t="str">
        <f t="shared" si="219"/>
        <v>San Jose</v>
      </c>
      <c r="F2017" s="16" t="str">
        <f t="shared" si="220"/>
        <v>USA</v>
      </c>
      <c r="G2017" s="16" t="str">
        <f t="shared" si="221"/>
        <v>Vintage Cars</v>
      </c>
      <c r="H2017" s="16" t="str">
        <f t="shared" si="222"/>
        <v>Shipped</v>
      </c>
      <c r="I2017" s="18">
        <f t="shared" si="223"/>
        <v>1869.48</v>
      </c>
    </row>
    <row r="2018" spans="2:9" x14ac:dyDescent="0.25">
      <c r="B2018" s="16">
        <v>10262</v>
      </c>
      <c r="C2018" s="17">
        <f t="shared" si="217"/>
        <v>38144</v>
      </c>
      <c r="D2018" s="16" t="str">
        <f t="shared" si="218"/>
        <v>Euro Shopping Channel</v>
      </c>
      <c r="E2018" s="16" t="str">
        <f t="shared" si="219"/>
        <v>Madrid</v>
      </c>
      <c r="F2018" s="16" t="str">
        <f t="shared" si="220"/>
        <v>Spain</v>
      </c>
      <c r="G2018" s="16" t="str">
        <f t="shared" si="221"/>
        <v>Planes</v>
      </c>
      <c r="H2018" s="16" t="str">
        <f t="shared" si="222"/>
        <v>Cancelled</v>
      </c>
      <c r="I2018" s="18">
        <f t="shared" si="223"/>
        <v>1199.31</v>
      </c>
    </row>
    <row r="2019" spans="2:9" x14ac:dyDescent="0.25">
      <c r="B2019" s="16">
        <v>10275</v>
      </c>
      <c r="C2019" s="17">
        <f t="shared" si="217"/>
        <v>38175</v>
      </c>
      <c r="D2019" s="16" t="str">
        <f t="shared" si="218"/>
        <v>La Rochelle Gifts</v>
      </c>
      <c r="E2019" s="16" t="str">
        <f t="shared" si="219"/>
        <v>Nantes</v>
      </c>
      <c r="F2019" s="16" t="str">
        <f t="shared" si="220"/>
        <v>France</v>
      </c>
      <c r="G2019" s="16" t="str">
        <f t="shared" si="221"/>
        <v>Planes</v>
      </c>
      <c r="H2019" s="16" t="str">
        <f t="shared" si="222"/>
        <v>Shipped</v>
      </c>
      <c r="I2019" s="18">
        <f t="shared" si="223"/>
        <v>1682.3700000000001</v>
      </c>
    </row>
    <row r="2020" spans="2:9" x14ac:dyDescent="0.25">
      <c r="B2020" s="16">
        <v>10284</v>
      </c>
      <c r="C2020" s="17">
        <f t="shared" si="217"/>
        <v>38207</v>
      </c>
      <c r="D2020" s="16" t="str">
        <f t="shared" si="218"/>
        <v>Norway Gifts By Mail, Co.</v>
      </c>
      <c r="E2020" s="16" t="str">
        <f t="shared" si="219"/>
        <v>Oslo</v>
      </c>
      <c r="F2020" s="16" t="str">
        <f t="shared" si="220"/>
        <v>Norway</v>
      </c>
      <c r="G2020" s="16" t="str">
        <f t="shared" si="221"/>
        <v>Planes</v>
      </c>
      <c r="H2020" s="16" t="str">
        <f t="shared" si="222"/>
        <v>Shipped</v>
      </c>
      <c r="I2020" s="18">
        <f t="shared" si="223"/>
        <v>1175.1600000000001</v>
      </c>
    </row>
    <row r="2021" spans="2:9" x14ac:dyDescent="0.25">
      <c r="B2021" s="16">
        <v>10296</v>
      </c>
      <c r="C2021" s="17">
        <f t="shared" si="217"/>
        <v>38239</v>
      </c>
      <c r="D2021" s="16" t="str">
        <f t="shared" si="218"/>
        <v>Bavarian Collectables Imports, Co.</v>
      </c>
      <c r="E2021" s="16" t="str">
        <f t="shared" si="219"/>
        <v>Munich</v>
      </c>
      <c r="F2021" s="16" t="str">
        <f t="shared" si="220"/>
        <v>Germany</v>
      </c>
      <c r="G2021" s="16" t="str">
        <f t="shared" si="221"/>
        <v>Planes</v>
      </c>
      <c r="H2021" s="16" t="str">
        <f t="shared" si="222"/>
        <v>Shipped</v>
      </c>
      <c r="I2021" s="18">
        <f t="shared" si="223"/>
        <v>948.99</v>
      </c>
    </row>
    <row r="2022" spans="2:9" x14ac:dyDescent="0.25">
      <c r="B2022" s="16">
        <v>10308</v>
      </c>
      <c r="C2022" s="17">
        <f t="shared" si="217"/>
        <v>38270</v>
      </c>
      <c r="D2022" s="16" t="str">
        <f t="shared" si="218"/>
        <v>Mini Classics</v>
      </c>
      <c r="E2022" s="16" t="str">
        <f t="shared" si="219"/>
        <v>White Plains</v>
      </c>
      <c r="F2022" s="16" t="str">
        <f t="shared" si="220"/>
        <v>USA</v>
      </c>
      <c r="G2022" s="16" t="str">
        <f t="shared" si="221"/>
        <v>Motorcycles</v>
      </c>
      <c r="H2022" s="16" t="str">
        <f t="shared" si="222"/>
        <v>Shipped</v>
      </c>
      <c r="I2022" s="18">
        <f t="shared" si="223"/>
        <v>1771.0600000000002</v>
      </c>
    </row>
    <row r="2023" spans="2:9" x14ac:dyDescent="0.25">
      <c r="B2023" s="16">
        <v>10316</v>
      </c>
      <c r="C2023" s="17">
        <f t="shared" si="217"/>
        <v>38302</v>
      </c>
      <c r="D2023" s="16" t="str">
        <f t="shared" si="218"/>
        <v>giftsbymail.co.uk</v>
      </c>
      <c r="E2023" s="16" t="str">
        <f t="shared" si="219"/>
        <v>Cowes</v>
      </c>
      <c r="F2023" s="16" t="str">
        <f t="shared" si="220"/>
        <v>UK</v>
      </c>
      <c r="G2023" s="16" t="str">
        <f t="shared" si="221"/>
        <v>Vintage Cars</v>
      </c>
      <c r="H2023" s="16" t="str">
        <f t="shared" si="222"/>
        <v>Shipped</v>
      </c>
      <c r="I2023" s="18">
        <f t="shared" si="223"/>
        <v>1419.84</v>
      </c>
    </row>
    <row r="2024" spans="2:9" x14ac:dyDescent="0.25">
      <c r="B2024" s="16">
        <v>10328</v>
      </c>
      <c r="C2024" s="17">
        <f t="shared" si="217"/>
        <v>38302</v>
      </c>
      <c r="D2024" s="16" t="str">
        <f t="shared" si="218"/>
        <v>Rovelli Gifts</v>
      </c>
      <c r="E2024" s="16" t="str">
        <f t="shared" si="219"/>
        <v>Bergamo</v>
      </c>
      <c r="F2024" s="16" t="str">
        <f t="shared" si="220"/>
        <v>Italy</v>
      </c>
      <c r="G2024" s="16" t="str">
        <f t="shared" si="221"/>
        <v>Vintage Cars</v>
      </c>
      <c r="H2024" s="16" t="str">
        <f t="shared" si="222"/>
        <v>Shipped</v>
      </c>
      <c r="I2024" s="18">
        <f t="shared" si="223"/>
        <v>1459.6000000000001</v>
      </c>
    </row>
    <row r="2025" spans="2:9" x14ac:dyDescent="0.25">
      <c r="B2025" s="16">
        <v>10339</v>
      </c>
      <c r="C2025" s="17">
        <f t="shared" si="217"/>
        <v>38302</v>
      </c>
      <c r="D2025" s="16" t="str">
        <f t="shared" si="218"/>
        <v>Tokyo Collectables, Ltd</v>
      </c>
      <c r="E2025" s="16" t="str">
        <f t="shared" si="219"/>
        <v>Minato-ku</v>
      </c>
      <c r="F2025" s="16" t="str">
        <f t="shared" si="220"/>
        <v>Japan</v>
      </c>
      <c r="G2025" s="16" t="str">
        <f t="shared" si="221"/>
        <v>Planes</v>
      </c>
      <c r="H2025" s="16" t="str">
        <f t="shared" si="222"/>
        <v>Shipped</v>
      </c>
      <c r="I2025" s="18">
        <f t="shared" si="223"/>
        <v>1063.6499999999999</v>
      </c>
    </row>
    <row r="2026" spans="2:9" x14ac:dyDescent="0.25">
      <c r="B2026" s="16">
        <v>10351</v>
      </c>
      <c r="C2026" s="17">
        <f t="shared" si="217"/>
        <v>38333</v>
      </c>
      <c r="D2026" s="16" t="str">
        <f t="shared" si="218"/>
        <v>Stylish Desk Decors, Co.</v>
      </c>
      <c r="E2026" s="16" t="str">
        <f t="shared" si="219"/>
        <v>London</v>
      </c>
      <c r="F2026" s="16" t="str">
        <f t="shared" si="220"/>
        <v>UK</v>
      </c>
      <c r="G2026" s="16" t="str">
        <f t="shared" si="221"/>
        <v>Planes</v>
      </c>
      <c r="H2026" s="16" t="str">
        <f t="shared" si="222"/>
        <v>Shipped</v>
      </c>
      <c r="I2026" s="18">
        <f t="shared" si="223"/>
        <v>1867.0000000000002</v>
      </c>
    </row>
    <row r="2027" spans="2:9" x14ac:dyDescent="0.25">
      <c r="B2027" s="16">
        <v>10361</v>
      </c>
      <c r="C2027" s="17">
        <f t="shared" si="217"/>
        <v>38333</v>
      </c>
      <c r="D2027" s="16" t="str">
        <f t="shared" si="218"/>
        <v>Souveniers And Things Co.</v>
      </c>
      <c r="E2027" s="16" t="str">
        <f t="shared" si="219"/>
        <v>Chatswood</v>
      </c>
      <c r="F2027" s="16" t="str">
        <f t="shared" si="220"/>
        <v>Australia</v>
      </c>
      <c r="G2027" s="16" t="str">
        <f t="shared" si="221"/>
        <v>Ships</v>
      </c>
      <c r="H2027" s="16" t="str">
        <f t="shared" si="222"/>
        <v>Shipped</v>
      </c>
      <c r="I2027" s="18">
        <f t="shared" si="223"/>
        <v>1089.3600000000001</v>
      </c>
    </row>
    <row r="2028" spans="2:9" x14ac:dyDescent="0.25">
      <c r="B2028" s="16">
        <v>10373</v>
      </c>
      <c r="C2028" s="17">
        <f t="shared" si="217"/>
        <v>38353</v>
      </c>
      <c r="D2028" s="16" t="str">
        <f t="shared" si="218"/>
        <v>Oulu Toy Supplies, Inc.</v>
      </c>
      <c r="E2028" s="16" t="str">
        <f t="shared" si="219"/>
        <v>Oulu</v>
      </c>
      <c r="F2028" s="16" t="str">
        <f t="shared" si="220"/>
        <v>Finland</v>
      </c>
      <c r="G2028" s="16" t="str">
        <f t="shared" si="221"/>
        <v>Planes</v>
      </c>
      <c r="H2028" s="16" t="str">
        <f t="shared" si="222"/>
        <v>Shipped</v>
      </c>
      <c r="I2028" s="18">
        <f t="shared" si="223"/>
        <v>1611.3999999999999</v>
      </c>
    </row>
    <row r="2029" spans="2:9" x14ac:dyDescent="0.25">
      <c r="B2029" s="16">
        <v>10386</v>
      </c>
      <c r="C2029" s="17">
        <f t="shared" si="217"/>
        <v>38414</v>
      </c>
      <c r="D2029" s="16" t="str">
        <f t="shared" si="218"/>
        <v>Euro Shopping Channel</v>
      </c>
      <c r="E2029" s="16" t="str">
        <f t="shared" si="219"/>
        <v>Madrid</v>
      </c>
      <c r="F2029" s="16" t="str">
        <f t="shared" si="220"/>
        <v>Spain</v>
      </c>
      <c r="G2029" s="16" t="str">
        <f t="shared" si="221"/>
        <v>Vintage Cars</v>
      </c>
      <c r="H2029" s="16" t="str">
        <f t="shared" si="222"/>
        <v>Resolved</v>
      </c>
      <c r="I2029" s="18">
        <f t="shared" si="223"/>
        <v>1266.0999999999999</v>
      </c>
    </row>
    <row r="2030" spans="2:9" x14ac:dyDescent="0.25">
      <c r="B2030" s="16">
        <v>10398</v>
      </c>
      <c r="C2030" s="17">
        <f t="shared" si="217"/>
        <v>38414</v>
      </c>
      <c r="D2030" s="16" t="str">
        <f t="shared" si="218"/>
        <v>Reims Collectables</v>
      </c>
      <c r="E2030" s="16" t="str">
        <f t="shared" si="219"/>
        <v>Reims</v>
      </c>
      <c r="F2030" s="16" t="str">
        <f t="shared" si="220"/>
        <v>France</v>
      </c>
      <c r="G2030" s="16" t="str">
        <f t="shared" si="221"/>
        <v>Planes</v>
      </c>
      <c r="H2030" s="16" t="str">
        <f t="shared" si="222"/>
        <v>Shipped</v>
      </c>
      <c r="I2030" s="18">
        <f t="shared" si="223"/>
        <v>1367.48</v>
      </c>
    </row>
    <row r="2031" spans="2:9" x14ac:dyDescent="0.25">
      <c r="B2031" s="16">
        <v>10401</v>
      </c>
      <c r="C2031" s="17">
        <f t="shared" si="217"/>
        <v>38446</v>
      </c>
      <c r="D2031" s="16" t="str">
        <f t="shared" si="218"/>
        <v>Tekni Collectables Inc.</v>
      </c>
      <c r="E2031" s="16" t="str">
        <f t="shared" si="219"/>
        <v>Newark</v>
      </c>
      <c r="F2031" s="16" t="str">
        <f t="shared" si="220"/>
        <v>USA</v>
      </c>
      <c r="G2031" s="16" t="str">
        <f t="shared" si="221"/>
        <v>Planes</v>
      </c>
      <c r="H2031" s="16" t="str">
        <f t="shared" si="222"/>
        <v>On Hold</v>
      </c>
      <c r="I2031" s="18">
        <f t="shared" si="223"/>
        <v>1100</v>
      </c>
    </row>
    <row r="2032" spans="2:9" x14ac:dyDescent="0.25">
      <c r="B2032" s="16">
        <v>10416</v>
      </c>
      <c r="C2032" s="17">
        <f t="shared" si="217"/>
        <v>38477</v>
      </c>
      <c r="D2032" s="16" t="str">
        <f t="shared" si="218"/>
        <v>L'ordine Souveniers</v>
      </c>
      <c r="E2032" s="16" t="str">
        <f t="shared" si="219"/>
        <v>Reggio Emilia</v>
      </c>
      <c r="F2032" s="16" t="str">
        <f t="shared" si="220"/>
        <v>Italy</v>
      </c>
      <c r="G2032" s="16" t="str">
        <f t="shared" si="221"/>
        <v>Planes</v>
      </c>
      <c r="H2032" s="16" t="str">
        <f t="shared" si="222"/>
        <v>Shipped</v>
      </c>
      <c r="I2032" s="18">
        <f t="shared" si="223"/>
        <v>1351.08</v>
      </c>
    </row>
    <row r="2033" spans="2:9" x14ac:dyDescent="0.25">
      <c r="B2033" s="16">
        <v>10100</v>
      </c>
      <c r="C2033" s="17">
        <f t="shared" si="217"/>
        <v>37622</v>
      </c>
      <c r="D2033" s="16" t="str">
        <f t="shared" si="218"/>
        <v>Online Diecast Creations Co.</v>
      </c>
      <c r="E2033" s="16" t="str">
        <f t="shared" si="219"/>
        <v>Nashua</v>
      </c>
      <c r="F2033" s="16" t="str">
        <f t="shared" si="220"/>
        <v>USA</v>
      </c>
      <c r="G2033" s="16" t="str">
        <f t="shared" si="221"/>
        <v>Vintage Cars</v>
      </c>
      <c r="H2033" s="16" t="str">
        <f t="shared" si="222"/>
        <v>Shipped</v>
      </c>
      <c r="I2033" s="18">
        <f t="shared" si="223"/>
        <v>1689.03</v>
      </c>
    </row>
    <row r="2034" spans="2:9" x14ac:dyDescent="0.25">
      <c r="B2034" s="16">
        <v>10110</v>
      </c>
      <c r="C2034" s="17">
        <f t="shared" si="217"/>
        <v>37681</v>
      </c>
      <c r="D2034" s="16" t="str">
        <f t="shared" si="218"/>
        <v>AV Stores, Co.</v>
      </c>
      <c r="E2034" s="16" t="str">
        <f t="shared" si="219"/>
        <v>Manchester</v>
      </c>
      <c r="F2034" s="16" t="str">
        <f t="shared" si="220"/>
        <v>UK</v>
      </c>
      <c r="G2034" s="16" t="str">
        <f t="shared" si="221"/>
        <v>Vintage Cars</v>
      </c>
      <c r="H2034" s="16" t="str">
        <f t="shared" si="222"/>
        <v>Shipped</v>
      </c>
      <c r="I2034" s="18">
        <f t="shared" si="223"/>
        <v>710.19999999999993</v>
      </c>
    </row>
    <row r="2035" spans="2:9" x14ac:dyDescent="0.25">
      <c r="B2035" s="16">
        <v>10124</v>
      </c>
      <c r="C2035" s="17">
        <f t="shared" si="217"/>
        <v>37742</v>
      </c>
      <c r="D2035" s="16" t="str">
        <f t="shared" si="218"/>
        <v>Signal Gift Stores</v>
      </c>
      <c r="E2035" s="16" t="str">
        <f t="shared" si="219"/>
        <v>Las Vegas</v>
      </c>
      <c r="F2035" s="16" t="str">
        <f t="shared" si="220"/>
        <v>USA</v>
      </c>
      <c r="G2035" s="16" t="str">
        <f t="shared" si="221"/>
        <v>Vintage Cars</v>
      </c>
      <c r="H2035" s="16" t="str">
        <f t="shared" si="222"/>
        <v>Shipped</v>
      </c>
      <c r="I2035" s="18">
        <f t="shared" si="223"/>
        <v>995.5</v>
      </c>
    </row>
    <row r="2036" spans="2:9" x14ac:dyDescent="0.25">
      <c r="B2036" s="16">
        <v>10149</v>
      </c>
      <c r="C2036" s="17">
        <f t="shared" si="217"/>
        <v>37873</v>
      </c>
      <c r="D2036" s="16" t="str">
        <f t="shared" si="218"/>
        <v>Signal Collectibles Ltd.</v>
      </c>
      <c r="E2036" s="16" t="str">
        <f t="shared" si="219"/>
        <v>Brisbane</v>
      </c>
      <c r="F2036" s="16" t="str">
        <f t="shared" si="220"/>
        <v>USA</v>
      </c>
      <c r="G2036" s="16" t="str">
        <f t="shared" si="221"/>
        <v>Vintage Cars</v>
      </c>
      <c r="H2036" s="16" t="str">
        <f t="shared" si="222"/>
        <v>Shipped</v>
      </c>
      <c r="I2036" s="18">
        <f t="shared" si="223"/>
        <v>1013.4799999999999</v>
      </c>
    </row>
    <row r="2037" spans="2:9" x14ac:dyDescent="0.25">
      <c r="B2037" s="16">
        <v>10162</v>
      </c>
      <c r="C2037" s="17">
        <f t="shared" si="217"/>
        <v>37904</v>
      </c>
      <c r="D2037" s="16" t="str">
        <f t="shared" si="218"/>
        <v>Corporate Gift Ideas Co.</v>
      </c>
      <c r="E2037" s="16" t="str">
        <f t="shared" si="219"/>
        <v>San Francisco</v>
      </c>
      <c r="F2037" s="16" t="str">
        <f t="shared" si="220"/>
        <v>USA</v>
      </c>
      <c r="G2037" s="16" t="str">
        <f t="shared" si="221"/>
        <v>Vintage Cars</v>
      </c>
      <c r="H2037" s="16" t="str">
        <f t="shared" si="222"/>
        <v>Shipped</v>
      </c>
      <c r="I2037" s="18">
        <f t="shared" si="223"/>
        <v>1007.14</v>
      </c>
    </row>
    <row r="2038" spans="2:9" x14ac:dyDescent="0.25">
      <c r="B2038" s="16">
        <v>10173</v>
      </c>
      <c r="C2038" s="17">
        <f t="shared" si="217"/>
        <v>37936</v>
      </c>
      <c r="D2038" s="16" t="str">
        <f t="shared" si="218"/>
        <v>Rovelli Gifts</v>
      </c>
      <c r="E2038" s="16" t="str">
        <f t="shared" si="219"/>
        <v>Bergamo</v>
      </c>
      <c r="F2038" s="16" t="str">
        <f t="shared" si="220"/>
        <v>Italy</v>
      </c>
      <c r="G2038" s="16" t="str">
        <f t="shared" si="221"/>
        <v>Vintage Cars</v>
      </c>
      <c r="H2038" s="16" t="str">
        <f t="shared" si="222"/>
        <v>Shipped</v>
      </c>
      <c r="I2038" s="18">
        <f t="shared" si="223"/>
        <v>977.43000000000006</v>
      </c>
    </row>
    <row r="2039" spans="2:9" x14ac:dyDescent="0.25">
      <c r="B2039" s="16">
        <v>10182</v>
      </c>
      <c r="C2039" s="17">
        <f t="shared" si="217"/>
        <v>37936</v>
      </c>
      <c r="D2039" s="16" t="str">
        <f t="shared" si="218"/>
        <v>Mini Gifts Distributors Ltd.</v>
      </c>
      <c r="E2039" s="16" t="str">
        <f t="shared" si="219"/>
        <v>San Rafael</v>
      </c>
      <c r="F2039" s="16" t="str">
        <f t="shared" si="220"/>
        <v>USA</v>
      </c>
      <c r="G2039" s="16" t="str">
        <f t="shared" si="221"/>
        <v>Vintage Cars</v>
      </c>
      <c r="H2039" s="16" t="str">
        <f t="shared" si="222"/>
        <v>Shipped</v>
      </c>
      <c r="I2039" s="18">
        <f t="shared" si="223"/>
        <v>971.9799999999999</v>
      </c>
    </row>
    <row r="2040" spans="2:9" x14ac:dyDescent="0.25">
      <c r="B2040" s="16">
        <v>10193</v>
      </c>
      <c r="C2040" s="17">
        <f t="shared" si="217"/>
        <v>37936</v>
      </c>
      <c r="D2040" s="16" t="str">
        <f t="shared" si="218"/>
        <v>Australian Collectables, Ltd</v>
      </c>
      <c r="E2040" s="16" t="str">
        <f t="shared" si="219"/>
        <v>Glen Waverly</v>
      </c>
      <c r="F2040" s="16" t="str">
        <f t="shared" si="220"/>
        <v>Australia</v>
      </c>
      <c r="G2040" s="16" t="str">
        <f t="shared" si="221"/>
        <v>Vintage Cars</v>
      </c>
      <c r="H2040" s="16" t="str">
        <f t="shared" si="222"/>
        <v>Shipped</v>
      </c>
      <c r="I2040" s="18">
        <f t="shared" si="223"/>
        <v>759.46</v>
      </c>
    </row>
    <row r="2041" spans="2:9" x14ac:dyDescent="0.25">
      <c r="B2041" s="16">
        <v>10204</v>
      </c>
      <c r="C2041" s="17">
        <f t="shared" si="217"/>
        <v>37957</v>
      </c>
      <c r="D2041" s="16" t="str">
        <f t="shared" si="218"/>
        <v>Muscle Machine Inc</v>
      </c>
      <c r="E2041" s="16" t="str">
        <f t="shared" si="219"/>
        <v>NYC</v>
      </c>
      <c r="F2041" s="16" t="str">
        <f t="shared" si="220"/>
        <v>USA</v>
      </c>
      <c r="G2041" s="16" t="str">
        <f t="shared" si="221"/>
        <v>Classic Cars</v>
      </c>
      <c r="H2041" s="16" t="str">
        <f t="shared" si="222"/>
        <v>Shipped</v>
      </c>
      <c r="I2041" s="18">
        <f t="shared" si="223"/>
        <v>1249.4000000000001</v>
      </c>
    </row>
    <row r="2042" spans="2:9" x14ac:dyDescent="0.25">
      <c r="B2042" s="16">
        <v>10214</v>
      </c>
      <c r="C2042" s="17">
        <f t="shared" si="217"/>
        <v>37993</v>
      </c>
      <c r="D2042" s="16" t="str">
        <f t="shared" si="218"/>
        <v>Corrida Auto Replicas, Ltd</v>
      </c>
      <c r="E2042" s="16" t="str">
        <f t="shared" si="219"/>
        <v>Madrid</v>
      </c>
      <c r="F2042" s="16" t="str">
        <f t="shared" si="220"/>
        <v>Spain</v>
      </c>
      <c r="G2042" s="16" t="str">
        <f t="shared" si="221"/>
        <v>Vintage Cars</v>
      </c>
      <c r="H2042" s="16" t="str">
        <f t="shared" si="222"/>
        <v>Shipped</v>
      </c>
      <c r="I2042" s="18">
        <f t="shared" si="223"/>
        <v>683.8</v>
      </c>
    </row>
    <row r="2043" spans="2:9" x14ac:dyDescent="0.25">
      <c r="B2043" s="16">
        <v>10227</v>
      </c>
      <c r="C2043" s="17">
        <f t="shared" si="217"/>
        <v>38049</v>
      </c>
      <c r="D2043" s="16" t="str">
        <f t="shared" si="218"/>
        <v>Saveley &amp; Henriot, Co.</v>
      </c>
      <c r="E2043" s="16" t="str">
        <f t="shared" si="219"/>
        <v>Lyon</v>
      </c>
      <c r="F2043" s="16" t="str">
        <f t="shared" si="220"/>
        <v>France</v>
      </c>
      <c r="G2043" s="16" t="str">
        <f t="shared" si="221"/>
        <v>Vintage Cars</v>
      </c>
      <c r="H2043" s="16" t="str">
        <f t="shared" si="222"/>
        <v>Shipped</v>
      </c>
      <c r="I2043" s="18">
        <f t="shared" si="223"/>
        <v>1161.1200000000001</v>
      </c>
    </row>
    <row r="2044" spans="2:9" x14ac:dyDescent="0.25">
      <c r="B2044" s="16">
        <v>10242</v>
      </c>
      <c r="C2044" s="17">
        <f t="shared" si="217"/>
        <v>38081</v>
      </c>
      <c r="D2044" s="16" t="str">
        <f t="shared" si="218"/>
        <v>Microscale Inc.</v>
      </c>
      <c r="E2044" s="16" t="str">
        <f t="shared" si="219"/>
        <v>NYC</v>
      </c>
      <c r="F2044" s="16" t="str">
        <f t="shared" si="220"/>
        <v>USA</v>
      </c>
      <c r="G2044" s="16" t="str">
        <f t="shared" si="221"/>
        <v>Vintage Cars</v>
      </c>
      <c r="H2044" s="16" t="str">
        <f t="shared" si="222"/>
        <v>Shipped</v>
      </c>
      <c r="I2044" s="18">
        <f t="shared" si="223"/>
        <v>1698.78</v>
      </c>
    </row>
    <row r="2045" spans="2:9" x14ac:dyDescent="0.25">
      <c r="B2045" s="16">
        <v>10280</v>
      </c>
      <c r="C2045" s="17">
        <f t="shared" si="217"/>
        <v>38207</v>
      </c>
      <c r="D2045" s="16" t="str">
        <f t="shared" si="218"/>
        <v>Amica Models &amp; Co.</v>
      </c>
      <c r="E2045" s="16" t="str">
        <f t="shared" si="219"/>
        <v>Torino</v>
      </c>
      <c r="F2045" s="16" t="str">
        <f t="shared" si="220"/>
        <v>Italy</v>
      </c>
      <c r="G2045" s="16" t="str">
        <f t="shared" si="221"/>
        <v>Vintage Cars</v>
      </c>
      <c r="H2045" s="16" t="str">
        <f t="shared" si="222"/>
        <v>Shipped</v>
      </c>
      <c r="I2045" s="18">
        <f t="shared" si="223"/>
        <v>577.6</v>
      </c>
    </row>
    <row r="2046" spans="2:9" x14ac:dyDescent="0.25">
      <c r="B2046" s="16">
        <v>10288</v>
      </c>
      <c r="C2046" s="17">
        <f t="shared" si="217"/>
        <v>38239</v>
      </c>
      <c r="D2046" s="16" t="str">
        <f t="shared" si="218"/>
        <v>Handji Gifts&amp; Co</v>
      </c>
      <c r="E2046" s="16" t="str">
        <f t="shared" si="219"/>
        <v>Singapore</v>
      </c>
      <c r="F2046" s="16" t="str">
        <f t="shared" si="220"/>
        <v>Singapore</v>
      </c>
      <c r="G2046" s="16" t="str">
        <f t="shared" si="221"/>
        <v>Vintage Cars</v>
      </c>
      <c r="H2046" s="16" t="str">
        <f t="shared" si="222"/>
        <v>Shipped</v>
      </c>
      <c r="I2046" s="18">
        <f t="shared" si="223"/>
        <v>1106.93</v>
      </c>
    </row>
    <row r="2047" spans="2:9" x14ac:dyDescent="0.25">
      <c r="B2047" s="16">
        <v>10303</v>
      </c>
      <c r="C2047" s="17">
        <f t="shared" si="217"/>
        <v>38270</v>
      </c>
      <c r="D2047" s="16" t="str">
        <f t="shared" si="218"/>
        <v>Iberia Gift Imports, Corp.</v>
      </c>
      <c r="E2047" s="16" t="str">
        <f t="shared" si="219"/>
        <v>Sevilla</v>
      </c>
      <c r="F2047" s="16" t="str">
        <f t="shared" si="220"/>
        <v>Spain</v>
      </c>
      <c r="G2047" s="16" t="str">
        <f t="shared" si="221"/>
        <v>Vintage Cars</v>
      </c>
      <c r="H2047" s="16" t="str">
        <f t="shared" si="222"/>
        <v>Shipped</v>
      </c>
      <c r="I2047" s="18">
        <f t="shared" si="223"/>
        <v>965.04</v>
      </c>
    </row>
    <row r="2048" spans="2:9" x14ac:dyDescent="0.25">
      <c r="B2048" s="16">
        <v>10312</v>
      </c>
      <c r="C2048" s="17">
        <f t="shared" si="217"/>
        <v>38270</v>
      </c>
      <c r="D2048" s="16" t="str">
        <f t="shared" si="218"/>
        <v>Mini Gifts Distributors Ltd.</v>
      </c>
      <c r="E2048" s="16" t="str">
        <f t="shared" si="219"/>
        <v>San Rafael</v>
      </c>
      <c r="F2048" s="16" t="str">
        <f t="shared" si="220"/>
        <v>USA</v>
      </c>
      <c r="G2048" s="16" t="str">
        <f t="shared" si="221"/>
        <v>Vintage Cars</v>
      </c>
      <c r="H2048" s="16" t="str">
        <f t="shared" si="222"/>
        <v>Shipped</v>
      </c>
      <c r="I2048" s="18">
        <f t="shared" si="223"/>
        <v>865.49</v>
      </c>
    </row>
    <row r="2049" spans="2:9" x14ac:dyDescent="0.25">
      <c r="B2049" s="16">
        <v>10332</v>
      </c>
      <c r="C2049" s="17">
        <f t="shared" si="217"/>
        <v>38302</v>
      </c>
      <c r="D2049" s="16" t="str">
        <f t="shared" si="218"/>
        <v>AV Stores, Co.</v>
      </c>
      <c r="E2049" s="16" t="str">
        <f t="shared" si="219"/>
        <v>Manchester</v>
      </c>
      <c r="F2049" s="16" t="str">
        <f t="shared" si="220"/>
        <v>UK</v>
      </c>
      <c r="G2049" s="16" t="str">
        <f t="shared" si="221"/>
        <v>Classic Cars</v>
      </c>
      <c r="H2049" s="16" t="str">
        <f t="shared" si="222"/>
        <v>Shipped</v>
      </c>
      <c r="I2049" s="18">
        <f t="shared" si="223"/>
        <v>1152.58</v>
      </c>
    </row>
    <row r="2050" spans="2:9" x14ac:dyDescent="0.25">
      <c r="B2050" s="16">
        <v>10346</v>
      </c>
      <c r="C2050" s="17">
        <f t="shared" si="217"/>
        <v>38302</v>
      </c>
      <c r="D2050" s="16" t="str">
        <f t="shared" si="218"/>
        <v>Signal Gift Stores</v>
      </c>
      <c r="E2050" s="16" t="str">
        <f t="shared" si="219"/>
        <v>Las Vegas</v>
      </c>
      <c r="F2050" s="16" t="str">
        <f t="shared" si="220"/>
        <v>USA</v>
      </c>
      <c r="G2050" s="16" t="str">
        <f t="shared" si="221"/>
        <v>Vintage Cars</v>
      </c>
      <c r="H2050" s="16" t="str">
        <f t="shared" si="222"/>
        <v>Shipped</v>
      </c>
      <c r="I2050" s="18">
        <f t="shared" si="223"/>
        <v>1516.62</v>
      </c>
    </row>
    <row r="2051" spans="2:9" x14ac:dyDescent="0.25">
      <c r="B2051" s="16">
        <v>10368</v>
      </c>
      <c r="C2051" s="17">
        <f t="shared" si="217"/>
        <v>38353</v>
      </c>
      <c r="D2051" s="16" t="str">
        <f t="shared" si="218"/>
        <v>Mini Gifts Distributors Ltd.</v>
      </c>
      <c r="E2051" s="16" t="str">
        <f t="shared" si="219"/>
        <v>San Rafael</v>
      </c>
      <c r="F2051" s="16" t="str">
        <f t="shared" si="220"/>
        <v>USA</v>
      </c>
      <c r="G2051" s="16" t="str">
        <f t="shared" si="221"/>
        <v>Vintage Cars</v>
      </c>
      <c r="H2051" s="16" t="str">
        <f t="shared" si="222"/>
        <v>Shipped</v>
      </c>
      <c r="I2051" s="18">
        <f t="shared" si="223"/>
        <v>1717.64</v>
      </c>
    </row>
    <row r="2052" spans="2:9" x14ac:dyDescent="0.25">
      <c r="B2052" s="16">
        <v>10380</v>
      </c>
      <c r="C2052" s="17">
        <f t="shared" si="217"/>
        <v>38385</v>
      </c>
      <c r="D2052" s="16" t="str">
        <f t="shared" si="218"/>
        <v>Euro Shopping Channel</v>
      </c>
      <c r="E2052" s="16" t="str">
        <f t="shared" si="219"/>
        <v>Madrid</v>
      </c>
      <c r="F2052" s="16" t="str">
        <f t="shared" si="220"/>
        <v>Spain</v>
      </c>
      <c r="G2052" s="16" t="str">
        <f t="shared" si="221"/>
        <v>Vintage Cars</v>
      </c>
      <c r="H2052" s="16" t="str">
        <f t="shared" si="222"/>
        <v>Shipped</v>
      </c>
      <c r="I2052" s="18">
        <f t="shared" si="223"/>
        <v>990.78</v>
      </c>
    </row>
    <row r="2053" spans="2:9" x14ac:dyDescent="0.25">
      <c r="B2053" s="16">
        <v>10408</v>
      </c>
      <c r="C2053" s="17">
        <f t="shared" si="217"/>
        <v>38446</v>
      </c>
      <c r="D2053" s="16" t="str">
        <f t="shared" si="218"/>
        <v>Tokyo Collectables, Ltd</v>
      </c>
      <c r="E2053" s="16" t="str">
        <f t="shared" si="219"/>
        <v>Minato-ku</v>
      </c>
      <c r="F2053" s="16" t="str">
        <f t="shared" si="220"/>
        <v>Japan</v>
      </c>
      <c r="G2053" s="16" t="str">
        <f t="shared" si="221"/>
        <v>Vintage Cars</v>
      </c>
      <c r="H2053" s="16" t="str">
        <f t="shared" si="222"/>
        <v>Shipped</v>
      </c>
      <c r="I2053" s="18">
        <f t="shared" si="223"/>
        <v>553.95000000000005</v>
      </c>
    </row>
    <row r="2054" spans="2:9" x14ac:dyDescent="0.25">
      <c r="B2054" s="16">
        <v>10420</v>
      </c>
      <c r="C2054" s="17">
        <f t="shared" si="217"/>
        <v>38477</v>
      </c>
      <c r="D2054" s="16" t="str">
        <f t="shared" si="218"/>
        <v>Souveniers And Things Co.</v>
      </c>
      <c r="E2054" s="16" t="str">
        <f t="shared" si="219"/>
        <v>Chatswood</v>
      </c>
      <c r="F2054" s="16" t="str">
        <f t="shared" si="220"/>
        <v>Australia</v>
      </c>
      <c r="G2054" s="16" t="str">
        <f t="shared" si="221"/>
        <v>Vintage Cars</v>
      </c>
      <c r="H2054" s="16" t="str">
        <f t="shared" si="222"/>
        <v>In Process</v>
      </c>
      <c r="I2054" s="18">
        <f t="shared" si="223"/>
        <v>652.35</v>
      </c>
    </row>
    <row r="2055" spans="2:9" x14ac:dyDescent="0.25">
      <c r="B2055" s="16">
        <v>10104</v>
      </c>
      <c r="C2055" s="17">
        <f t="shared" si="217"/>
        <v>37622</v>
      </c>
      <c r="D2055" s="16" t="str">
        <f t="shared" si="218"/>
        <v>Euro Shopping Channel</v>
      </c>
      <c r="E2055" s="16" t="str">
        <f t="shared" si="219"/>
        <v>Madrid</v>
      </c>
      <c r="F2055" s="16" t="str">
        <f t="shared" si="220"/>
        <v>Spain</v>
      </c>
      <c r="G2055" s="16" t="str">
        <f t="shared" si="221"/>
        <v>Trucks and Buses</v>
      </c>
      <c r="H2055" s="16" t="str">
        <f t="shared" si="222"/>
        <v>Shipped</v>
      </c>
      <c r="I2055" s="18">
        <f t="shared" si="223"/>
        <v>1666.6999999999998</v>
      </c>
    </row>
    <row r="2056" spans="2:9" x14ac:dyDescent="0.25">
      <c r="B2056" s="16">
        <v>10115</v>
      </c>
      <c r="C2056" s="17">
        <f t="shared" si="217"/>
        <v>37712</v>
      </c>
      <c r="D2056" s="16" t="str">
        <f t="shared" si="218"/>
        <v>Classic Legends Inc.</v>
      </c>
      <c r="E2056" s="16" t="str">
        <f t="shared" si="219"/>
        <v>NYC</v>
      </c>
      <c r="F2056" s="16" t="str">
        <f t="shared" si="220"/>
        <v>USA</v>
      </c>
      <c r="G2056" s="16" t="str">
        <f t="shared" si="221"/>
        <v>Trucks and Buses</v>
      </c>
      <c r="H2056" s="16" t="str">
        <f t="shared" si="222"/>
        <v>Shipped</v>
      </c>
      <c r="I2056" s="18">
        <f t="shared" si="223"/>
        <v>2700</v>
      </c>
    </row>
    <row r="2057" spans="2:9" x14ac:dyDescent="0.25">
      <c r="B2057" s="16">
        <v>10127</v>
      </c>
      <c r="C2057" s="17">
        <f t="shared" ref="C2057:C2120" si="224">VLOOKUP(B2057,SaleData,6,0)</f>
        <v>37773</v>
      </c>
      <c r="D2057" s="16" t="str">
        <f t="shared" ref="D2057:D2120" si="225">VLOOKUP(B2057,SaleData,14,0)</f>
        <v>Muscle Machine Inc</v>
      </c>
      <c r="E2057" s="16" t="str">
        <f t="shared" ref="E2057:E2120" si="226">VLOOKUP(B2057,SaleData,17,0)</f>
        <v>NYC</v>
      </c>
      <c r="F2057" s="16" t="str">
        <f t="shared" ref="F2057:F2120" si="227">VLOOKUP(B2057,SaleData,19,0)</f>
        <v>USA</v>
      </c>
      <c r="G2057" s="16" t="str">
        <f t="shared" ref="G2057:G2120" si="228">VLOOKUP(B2057,SaleData,11,0)</f>
        <v>Classic Cars</v>
      </c>
      <c r="H2057" s="16" t="str">
        <f t="shared" ref="H2057:H2120" si="229">VLOOKUP(B2057,SaleData,7,0)</f>
        <v>Shipped</v>
      </c>
      <c r="I2057" s="18">
        <f t="shared" ref="I2057:I2120" si="230">VLOOKUP(B2057,SaleData,5,0)</f>
        <v>1213.8</v>
      </c>
    </row>
    <row r="2058" spans="2:9" x14ac:dyDescent="0.25">
      <c r="B2058" s="16">
        <v>10141</v>
      </c>
      <c r="C2058" s="17">
        <f t="shared" si="224"/>
        <v>37841</v>
      </c>
      <c r="D2058" s="16" t="str">
        <f t="shared" si="225"/>
        <v>Suominen Souveniers</v>
      </c>
      <c r="E2058" s="16" t="str">
        <f t="shared" si="226"/>
        <v>Espoo</v>
      </c>
      <c r="F2058" s="16" t="str">
        <f t="shared" si="227"/>
        <v>Finland</v>
      </c>
      <c r="G2058" s="16" t="str">
        <f t="shared" si="228"/>
        <v>Trucks and Buses</v>
      </c>
      <c r="H2058" s="16" t="str">
        <f t="shared" si="229"/>
        <v>Shipped</v>
      </c>
      <c r="I2058" s="18">
        <f t="shared" si="230"/>
        <v>2100</v>
      </c>
    </row>
    <row r="2059" spans="2:9" x14ac:dyDescent="0.25">
      <c r="B2059" s="16">
        <v>10152</v>
      </c>
      <c r="C2059" s="17">
        <f t="shared" si="224"/>
        <v>37873</v>
      </c>
      <c r="D2059" s="16" t="str">
        <f t="shared" si="225"/>
        <v>Australian Gift Network, Co</v>
      </c>
      <c r="E2059" s="16" t="str">
        <f t="shared" si="226"/>
        <v>South Brisbane</v>
      </c>
      <c r="F2059" s="16" t="str">
        <f t="shared" si="227"/>
        <v>Australia</v>
      </c>
      <c r="G2059" s="16" t="str">
        <f t="shared" si="228"/>
        <v>Classic Cars</v>
      </c>
      <c r="H2059" s="16" t="str">
        <f t="shared" si="229"/>
        <v>Shipped</v>
      </c>
      <c r="I2059" s="18">
        <f t="shared" si="230"/>
        <v>1632.75</v>
      </c>
    </row>
    <row r="2060" spans="2:9" x14ac:dyDescent="0.25">
      <c r="B2060" s="16">
        <v>10165</v>
      </c>
      <c r="C2060" s="17">
        <f t="shared" si="224"/>
        <v>37904</v>
      </c>
      <c r="D2060" s="16" t="str">
        <f t="shared" si="225"/>
        <v>Dragon Souveniers, Ltd.</v>
      </c>
      <c r="E2060" s="16" t="str">
        <f t="shared" si="226"/>
        <v>Singapore</v>
      </c>
      <c r="F2060" s="16" t="str">
        <f t="shared" si="227"/>
        <v>Singapore</v>
      </c>
      <c r="G2060" s="16" t="str">
        <f t="shared" si="228"/>
        <v>Classic Cars</v>
      </c>
      <c r="H2060" s="16" t="str">
        <f t="shared" si="229"/>
        <v>Shipped</v>
      </c>
      <c r="I2060" s="18">
        <f t="shared" si="230"/>
        <v>859.14</v>
      </c>
    </row>
    <row r="2061" spans="2:9" x14ac:dyDescent="0.25">
      <c r="B2061" s="16">
        <v>10176</v>
      </c>
      <c r="C2061" s="17">
        <f t="shared" si="224"/>
        <v>37936</v>
      </c>
      <c r="D2061" s="16" t="str">
        <f t="shared" si="225"/>
        <v>L'ordine Souveniers</v>
      </c>
      <c r="E2061" s="16" t="str">
        <f t="shared" si="226"/>
        <v>Reggio Emilia</v>
      </c>
      <c r="F2061" s="16" t="str">
        <f t="shared" si="227"/>
        <v>Italy</v>
      </c>
      <c r="G2061" s="16" t="str">
        <f t="shared" si="228"/>
        <v>Trains</v>
      </c>
      <c r="H2061" s="16" t="str">
        <f t="shared" si="229"/>
        <v>Shipped</v>
      </c>
      <c r="I2061" s="18">
        <f t="shared" si="230"/>
        <v>1408</v>
      </c>
    </row>
    <row r="2062" spans="2:9" x14ac:dyDescent="0.25">
      <c r="B2062" s="16">
        <v>10184</v>
      </c>
      <c r="C2062" s="17">
        <f t="shared" si="224"/>
        <v>37936</v>
      </c>
      <c r="D2062" s="16" t="str">
        <f t="shared" si="225"/>
        <v>Iberia Gift Imports, Corp.</v>
      </c>
      <c r="E2062" s="16" t="str">
        <f t="shared" si="226"/>
        <v>Sevilla</v>
      </c>
      <c r="F2062" s="16" t="str">
        <f t="shared" si="227"/>
        <v>Spain</v>
      </c>
      <c r="G2062" s="16" t="str">
        <f t="shared" si="228"/>
        <v>Classic Cars</v>
      </c>
      <c r="H2062" s="16" t="str">
        <f t="shared" si="229"/>
        <v>Shipped</v>
      </c>
      <c r="I2062" s="18">
        <f t="shared" si="230"/>
        <v>1336.44</v>
      </c>
    </row>
    <row r="2063" spans="2:9" x14ac:dyDescent="0.25">
      <c r="B2063" s="16">
        <v>10195</v>
      </c>
      <c r="C2063" s="17">
        <f t="shared" si="224"/>
        <v>37936</v>
      </c>
      <c r="D2063" s="16" t="str">
        <f t="shared" si="225"/>
        <v>Mini Classics</v>
      </c>
      <c r="E2063" s="16" t="str">
        <f t="shared" si="226"/>
        <v>White Plains</v>
      </c>
      <c r="F2063" s="16" t="str">
        <f t="shared" si="227"/>
        <v>USA</v>
      </c>
      <c r="G2063" s="16" t="str">
        <f t="shared" si="228"/>
        <v>Classic Cars</v>
      </c>
      <c r="H2063" s="16" t="str">
        <f t="shared" si="229"/>
        <v>Shipped</v>
      </c>
      <c r="I2063" s="18">
        <f t="shared" si="230"/>
        <v>905.28</v>
      </c>
    </row>
    <row r="2064" spans="2:9" x14ac:dyDescent="0.25">
      <c r="B2064" s="16">
        <v>10207</v>
      </c>
      <c r="C2064" s="17">
        <f t="shared" si="224"/>
        <v>37957</v>
      </c>
      <c r="D2064" s="16" t="str">
        <f t="shared" si="225"/>
        <v>Diecast Collectables</v>
      </c>
      <c r="E2064" s="16" t="str">
        <f t="shared" si="226"/>
        <v>Boston</v>
      </c>
      <c r="F2064" s="16" t="str">
        <f t="shared" si="227"/>
        <v>USA</v>
      </c>
      <c r="G2064" s="16" t="str">
        <f t="shared" si="228"/>
        <v>Classic Cars</v>
      </c>
      <c r="H2064" s="16" t="str">
        <f t="shared" si="229"/>
        <v>Shipped</v>
      </c>
      <c r="I2064" s="18">
        <f t="shared" si="230"/>
        <v>1247.3999999999999</v>
      </c>
    </row>
    <row r="2065" spans="2:9" x14ac:dyDescent="0.25">
      <c r="B2065" s="16">
        <v>10220</v>
      </c>
      <c r="C2065" s="17">
        <f t="shared" si="224"/>
        <v>38019</v>
      </c>
      <c r="D2065" s="16" t="str">
        <f t="shared" si="225"/>
        <v>Clover Collections, Co.</v>
      </c>
      <c r="E2065" s="16" t="str">
        <f t="shared" si="226"/>
        <v>Dublin</v>
      </c>
      <c r="F2065" s="16" t="str">
        <f t="shared" si="227"/>
        <v>Ireland</v>
      </c>
      <c r="G2065" s="16" t="str">
        <f t="shared" si="228"/>
        <v>Trains</v>
      </c>
      <c r="H2065" s="16" t="str">
        <f t="shared" si="229"/>
        <v>Shipped</v>
      </c>
      <c r="I2065" s="18">
        <f t="shared" si="230"/>
        <v>1056.4000000000001</v>
      </c>
    </row>
    <row r="2066" spans="2:9" x14ac:dyDescent="0.25">
      <c r="B2066" s="16">
        <v>10230</v>
      </c>
      <c r="C2066" s="17">
        <f t="shared" si="224"/>
        <v>38049</v>
      </c>
      <c r="D2066" s="16" t="str">
        <f t="shared" si="225"/>
        <v>Blauer See Auto, Co.</v>
      </c>
      <c r="E2066" s="16" t="str">
        <f t="shared" si="226"/>
        <v>Frankfurt</v>
      </c>
      <c r="F2066" s="16" t="str">
        <f t="shared" si="227"/>
        <v>Germany</v>
      </c>
      <c r="G2066" s="16" t="str">
        <f t="shared" si="228"/>
        <v>Classic Cars</v>
      </c>
      <c r="H2066" s="16" t="str">
        <f t="shared" si="229"/>
        <v>Shipped</v>
      </c>
      <c r="I2066" s="18">
        <f t="shared" si="230"/>
        <v>1955.8799999999999</v>
      </c>
    </row>
    <row r="2067" spans="2:9" x14ac:dyDescent="0.25">
      <c r="B2067" s="16">
        <v>10246</v>
      </c>
      <c r="C2067" s="17">
        <f t="shared" si="224"/>
        <v>38112</v>
      </c>
      <c r="D2067" s="16" t="str">
        <f t="shared" si="225"/>
        <v>Euro Shopping Channel</v>
      </c>
      <c r="E2067" s="16" t="str">
        <f t="shared" si="226"/>
        <v>Madrid</v>
      </c>
      <c r="F2067" s="16" t="str">
        <f t="shared" si="227"/>
        <v>Spain</v>
      </c>
      <c r="G2067" s="16" t="str">
        <f t="shared" si="228"/>
        <v>Trucks and Buses</v>
      </c>
      <c r="H2067" s="16" t="str">
        <f t="shared" si="229"/>
        <v>Shipped</v>
      </c>
      <c r="I2067" s="18">
        <f t="shared" si="230"/>
        <v>1704.5</v>
      </c>
    </row>
    <row r="2068" spans="2:9" x14ac:dyDescent="0.25">
      <c r="B2068" s="16">
        <v>10271</v>
      </c>
      <c r="C2068" s="17">
        <f t="shared" si="224"/>
        <v>38175</v>
      </c>
      <c r="D2068" s="16" t="str">
        <f t="shared" si="225"/>
        <v>Mini Gifts Distributors Ltd.</v>
      </c>
      <c r="E2068" s="16" t="str">
        <f t="shared" si="226"/>
        <v>San Rafael</v>
      </c>
      <c r="F2068" s="16" t="str">
        <f t="shared" si="227"/>
        <v>USA</v>
      </c>
      <c r="G2068" s="16" t="str">
        <f t="shared" si="228"/>
        <v>Classic Cars</v>
      </c>
      <c r="H2068" s="16" t="str">
        <f t="shared" si="229"/>
        <v>Shipped</v>
      </c>
      <c r="I2068" s="18">
        <f t="shared" si="230"/>
        <v>1585.36</v>
      </c>
    </row>
    <row r="2069" spans="2:9" x14ac:dyDescent="0.25">
      <c r="B2069" s="16">
        <v>10282</v>
      </c>
      <c r="C2069" s="17">
        <f t="shared" si="224"/>
        <v>38207</v>
      </c>
      <c r="D2069" s="16" t="str">
        <f t="shared" si="225"/>
        <v>Mini Gifts Distributors Ltd.</v>
      </c>
      <c r="E2069" s="16" t="str">
        <f t="shared" si="226"/>
        <v>San Rafael</v>
      </c>
      <c r="F2069" s="16" t="str">
        <f t="shared" si="227"/>
        <v>USA</v>
      </c>
      <c r="G2069" s="16" t="str">
        <f t="shared" si="228"/>
        <v>Classic Cars</v>
      </c>
      <c r="H2069" s="16" t="str">
        <f t="shared" si="229"/>
        <v>Shipped</v>
      </c>
      <c r="I2069" s="18">
        <f t="shared" si="230"/>
        <v>1357.78</v>
      </c>
    </row>
    <row r="2070" spans="2:9" x14ac:dyDescent="0.25">
      <c r="B2070" s="16">
        <v>10292</v>
      </c>
      <c r="C2070" s="17">
        <f t="shared" si="224"/>
        <v>38239</v>
      </c>
      <c r="D2070" s="16" t="str">
        <f t="shared" si="225"/>
        <v>Land of Toys Inc.</v>
      </c>
      <c r="E2070" s="16" t="str">
        <f t="shared" si="226"/>
        <v>NYC</v>
      </c>
      <c r="F2070" s="16" t="str">
        <f t="shared" si="227"/>
        <v>USA</v>
      </c>
      <c r="G2070" s="16" t="str">
        <f t="shared" si="228"/>
        <v>Classic Cars</v>
      </c>
      <c r="H2070" s="16" t="str">
        <f t="shared" si="229"/>
        <v>Shipped</v>
      </c>
      <c r="I2070" s="18">
        <f t="shared" si="230"/>
        <v>1172.3399999999999</v>
      </c>
    </row>
    <row r="2071" spans="2:9" x14ac:dyDescent="0.25">
      <c r="B2071" s="16">
        <v>10305</v>
      </c>
      <c r="C2071" s="17">
        <f t="shared" si="224"/>
        <v>38270</v>
      </c>
      <c r="D2071" s="16" t="str">
        <f t="shared" si="225"/>
        <v>Marta's Replicas Co.</v>
      </c>
      <c r="E2071" s="16" t="str">
        <f t="shared" si="226"/>
        <v>Cambridge</v>
      </c>
      <c r="F2071" s="16" t="str">
        <f t="shared" si="227"/>
        <v>USA</v>
      </c>
      <c r="G2071" s="16" t="str">
        <f t="shared" si="228"/>
        <v>Classic Cars</v>
      </c>
      <c r="H2071" s="16" t="str">
        <f t="shared" si="229"/>
        <v>Shipped</v>
      </c>
      <c r="I2071" s="18">
        <f t="shared" si="230"/>
        <v>1510.56</v>
      </c>
    </row>
    <row r="2072" spans="2:9" x14ac:dyDescent="0.25">
      <c r="B2072" s="16">
        <v>10314</v>
      </c>
      <c r="C2072" s="17">
        <f t="shared" si="224"/>
        <v>38270</v>
      </c>
      <c r="D2072" s="16" t="str">
        <f t="shared" si="225"/>
        <v>Heintze Collectables</v>
      </c>
      <c r="E2072" s="16" t="str">
        <f t="shared" si="226"/>
        <v>Aaarhus</v>
      </c>
      <c r="F2072" s="16" t="str">
        <f t="shared" si="227"/>
        <v>Denmark</v>
      </c>
      <c r="G2072" s="16" t="str">
        <f t="shared" si="228"/>
        <v>Classic Cars</v>
      </c>
      <c r="H2072" s="16" t="str">
        <f t="shared" si="229"/>
        <v>Shipped</v>
      </c>
      <c r="I2072" s="18">
        <f t="shared" si="230"/>
        <v>1448.0700000000002</v>
      </c>
    </row>
    <row r="2073" spans="2:9" x14ac:dyDescent="0.25">
      <c r="B2073" s="16">
        <v>10325</v>
      </c>
      <c r="C2073" s="17">
        <f t="shared" si="224"/>
        <v>38302</v>
      </c>
      <c r="D2073" s="16" t="str">
        <f t="shared" si="225"/>
        <v>Baane Mini Imports</v>
      </c>
      <c r="E2073" s="16" t="str">
        <f t="shared" si="226"/>
        <v>Stavern</v>
      </c>
      <c r="F2073" s="16" t="str">
        <f t="shared" si="227"/>
        <v>Norway</v>
      </c>
      <c r="G2073" s="16" t="str">
        <f t="shared" si="228"/>
        <v>Vintage Cars</v>
      </c>
      <c r="H2073" s="16" t="str">
        <f t="shared" si="229"/>
        <v>Shipped</v>
      </c>
      <c r="I2073" s="18">
        <f t="shared" si="230"/>
        <v>1658.88</v>
      </c>
    </row>
    <row r="2074" spans="2:9" x14ac:dyDescent="0.25">
      <c r="B2074" s="16">
        <v>10336</v>
      </c>
      <c r="C2074" s="17">
        <f t="shared" si="224"/>
        <v>38302</v>
      </c>
      <c r="D2074" s="16" t="str">
        <f t="shared" si="225"/>
        <v>La Corne D'abondance, Co.</v>
      </c>
      <c r="E2074" s="16" t="str">
        <f t="shared" si="226"/>
        <v>Paris</v>
      </c>
      <c r="F2074" s="16" t="str">
        <f t="shared" si="227"/>
        <v>France</v>
      </c>
      <c r="G2074" s="16" t="str">
        <f t="shared" si="228"/>
        <v>Classic Cars</v>
      </c>
      <c r="H2074" s="16" t="str">
        <f t="shared" si="229"/>
        <v>Shipped</v>
      </c>
      <c r="I2074" s="18">
        <f t="shared" si="230"/>
        <v>1888.26</v>
      </c>
    </row>
    <row r="2075" spans="2:9" x14ac:dyDescent="0.25">
      <c r="B2075" s="16">
        <v>10349</v>
      </c>
      <c r="C2075" s="17">
        <f t="shared" si="224"/>
        <v>38333</v>
      </c>
      <c r="D2075" s="16" t="str">
        <f t="shared" si="225"/>
        <v>Muscle Machine Inc</v>
      </c>
      <c r="E2075" s="16" t="str">
        <f t="shared" si="226"/>
        <v>NYC</v>
      </c>
      <c r="F2075" s="16" t="str">
        <f t="shared" si="227"/>
        <v>USA</v>
      </c>
      <c r="G2075" s="16" t="str">
        <f t="shared" si="228"/>
        <v>Classic Cars</v>
      </c>
      <c r="H2075" s="16" t="str">
        <f t="shared" si="229"/>
        <v>Shipped</v>
      </c>
      <c r="I2075" s="18">
        <f t="shared" si="230"/>
        <v>1336.68</v>
      </c>
    </row>
    <row r="2076" spans="2:9" x14ac:dyDescent="0.25">
      <c r="B2076" s="16">
        <v>10359</v>
      </c>
      <c r="C2076" s="17">
        <f t="shared" si="224"/>
        <v>38333</v>
      </c>
      <c r="D2076" s="16" t="str">
        <f t="shared" si="225"/>
        <v>Reims Collectables</v>
      </c>
      <c r="E2076" s="16" t="str">
        <f t="shared" si="226"/>
        <v>Reims</v>
      </c>
      <c r="F2076" s="16" t="str">
        <f t="shared" si="227"/>
        <v>France</v>
      </c>
      <c r="G2076" s="16" t="str">
        <f t="shared" si="228"/>
        <v>Trains</v>
      </c>
      <c r="H2076" s="16" t="str">
        <f t="shared" si="229"/>
        <v>Shipped</v>
      </c>
      <c r="I2076" s="18">
        <f t="shared" si="230"/>
        <v>1623.2500000000002</v>
      </c>
    </row>
    <row r="2077" spans="2:9" x14ac:dyDescent="0.25">
      <c r="B2077" s="16">
        <v>10371</v>
      </c>
      <c r="C2077" s="17">
        <f t="shared" si="224"/>
        <v>38353</v>
      </c>
      <c r="D2077" s="16" t="str">
        <f t="shared" si="225"/>
        <v>Mini Gifts Distributors Ltd.</v>
      </c>
      <c r="E2077" s="16" t="str">
        <f t="shared" si="226"/>
        <v>San Rafael</v>
      </c>
      <c r="F2077" s="16" t="str">
        <f t="shared" si="227"/>
        <v>USA</v>
      </c>
      <c r="G2077" s="16" t="str">
        <f t="shared" si="228"/>
        <v>Trucks and Buses</v>
      </c>
      <c r="H2077" s="16" t="str">
        <f t="shared" si="229"/>
        <v>Shipped</v>
      </c>
      <c r="I2077" s="18">
        <f t="shared" si="230"/>
        <v>1329.4</v>
      </c>
    </row>
    <row r="2078" spans="2:9" x14ac:dyDescent="0.25">
      <c r="B2078" s="16">
        <v>10383</v>
      </c>
      <c r="C2078" s="17">
        <f t="shared" si="224"/>
        <v>38385</v>
      </c>
      <c r="D2078" s="16" t="str">
        <f t="shared" si="225"/>
        <v>Euro Shopping Channel</v>
      </c>
      <c r="E2078" s="16" t="str">
        <f t="shared" si="226"/>
        <v>Madrid</v>
      </c>
      <c r="F2078" s="16" t="str">
        <f t="shared" si="227"/>
        <v>Spain</v>
      </c>
      <c r="G2078" s="16" t="str">
        <f t="shared" si="228"/>
        <v>Vintage Cars</v>
      </c>
      <c r="H2078" s="16" t="str">
        <f t="shared" si="229"/>
        <v>Shipped</v>
      </c>
      <c r="I2078" s="18">
        <f t="shared" si="230"/>
        <v>1476.48</v>
      </c>
    </row>
    <row r="2079" spans="2:9" x14ac:dyDescent="0.25">
      <c r="B2079" s="16">
        <v>10394</v>
      </c>
      <c r="C2079" s="17">
        <f t="shared" si="224"/>
        <v>38414</v>
      </c>
      <c r="D2079" s="16" t="str">
        <f t="shared" si="225"/>
        <v>Euro Shopping Channel</v>
      </c>
      <c r="E2079" s="16" t="str">
        <f t="shared" si="226"/>
        <v>Madrid</v>
      </c>
      <c r="F2079" s="16" t="str">
        <f t="shared" si="227"/>
        <v>Spain</v>
      </c>
      <c r="G2079" s="16" t="str">
        <f t="shared" si="228"/>
        <v>Classic Cars</v>
      </c>
      <c r="H2079" s="16" t="str">
        <f t="shared" si="229"/>
        <v>Shipped</v>
      </c>
      <c r="I2079" s="18">
        <f t="shared" si="230"/>
        <v>1558.99</v>
      </c>
    </row>
    <row r="2080" spans="2:9" x14ac:dyDescent="0.25">
      <c r="B2080" s="16">
        <v>10412</v>
      </c>
      <c r="C2080" s="17">
        <f t="shared" si="224"/>
        <v>38477</v>
      </c>
      <c r="D2080" s="16" t="str">
        <f t="shared" si="225"/>
        <v>Euro Shopping Channel</v>
      </c>
      <c r="E2080" s="16" t="str">
        <f t="shared" si="226"/>
        <v>Madrid</v>
      </c>
      <c r="F2080" s="16" t="str">
        <f t="shared" si="227"/>
        <v>Spain</v>
      </c>
      <c r="G2080" s="16" t="str">
        <f t="shared" si="228"/>
        <v>Trucks and Buses</v>
      </c>
      <c r="H2080" s="16" t="str">
        <f t="shared" si="229"/>
        <v>Shipped</v>
      </c>
      <c r="I2080" s="18">
        <f t="shared" si="230"/>
        <v>925.30000000000007</v>
      </c>
    </row>
    <row r="2081" spans="2:9" x14ac:dyDescent="0.25">
      <c r="B2081" s="16">
        <v>10103</v>
      </c>
      <c r="C2081" s="17">
        <f t="shared" si="224"/>
        <v>37622</v>
      </c>
      <c r="D2081" s="16" t="str">
        <f t="shared" si="225"/>
        <v>Baane Mini Imports</v>
      </c>
      <c r="E2081" s="16" t="str">
        <f t="shared" si="226"/>
        <v>Stavern</v>
      </c>
      <c r="F2081" s="16" t="str">
        <f t="shared" si="227"/>
        <v>Norway</v>
      </c>
      <c r="G2081" s="16" t="str">
        <f t="shared" si="228"/>
        <v>Trucks and Buses</v>
      </c>
      <c r="H2081" s="16" t="str">
        <f t="shared" si="229"/>
        <v>Shipped</v>
      </c>
      <c r="I2081" s="18">
        <f t="shared" si="230"/>
        <v>1189.98</v>
      </c>
    </row>
    <row r="2082" spans="2:9" x14ac:dyDescent="0.25">
      <c r="B2082" s="16">
        <v>10111</v>
      </c>
      <c r="C2082" s="17">
        <f t="shared" si="224"/>
        <v>37681</v>
      </c>
      <c r="D2082" s="16" t="str">
        <f t="shared" si="225"/>
        <v>Mini Wheels Co.</v>
      </c>
      <c r="E2082" s="16" t="str">
        <f t="shared" si="226"/>
        <v>San Francisco</v>
      </c>
      <c r="F2082" s="16" t="str">
        <f t="shared" si="227"/>
        <v>USA</v>
      </c>
      <c r="G2082" s="16" t="str">
        <f t="shared" si="228"/>
        <v>Vintage Cars</v>
      </c>
      <c r="H2082" s="16" t="str">
        <f t="shared" si="229"/>
        <v>Shipped</v>
      </c>
      <c r="I2082" s="18">
        <f t="shared" si="230"/>
        <v>1801.24</v>
      </c>
    </row>
    <row r="2083" spans="2:9" x14ac:dyDescent="0.25">
      <c r="B2083" s="16">
        <v>10126</v>
      </c>
      <c r="C2083" s="17">
        <f t="shared" si="224"/>
        <v>37742</v>
      </c>
      <c r="D2083" s="16" t="str">
        <f t="shared" si="225"/>
        <v>Corrida Auto Replicas, Ltd</v>
      </c>
      <c r="E2083" s="16" t="str">
        <f t="shared" si="226"/>
        <v>Madrid</v>
      </c>
      <c r="F2083" s="16" t="str">
        <f t="shared" si="227"/>
        <v>Spain</v>
      </c>
      <c r="G2083" s="16" t="str">
        <f t="shared" si="228"/>
        <v>Trucks and Buses</v>
      </c>
      <c r="H2083" s="16" t="str">
        <f t="shared" si="229"/>
        <v>Shipped</v>
      </c>
      <c r="I2083" s="18">
        <f t="shared" si="230"/>
        <v>1630.2</v>
      </c>
    </row>
    <row r="2084" spans="2:9" x14ac:dyDescent="0.25">
      <c r="B2084" s="16">
        <v>10139</v>
      </c>
      <c r="C2084" s="17">
        <f t="shared" si="224"/>
        <v>37819</v>
      </c>
      <c r="D2084" s="16" t="str">
        <f t="shared" si="225"/>
        <v>Souveniers And Things Co.</v>
      </c>
      <c r="E2084" s="16" t="str">
        <f t="shared" si="226"/>
        <v>Chatswood</v>
      </c>
      <c r="F2084" s="16" t="str">
        <f t="shared" si="227"/>
        <v>Australia</v>
      </c>
      <c r="G2084" s="16" t="str">
        <f t="shared" si="228"/>
        <v>Vintage Cars</v>
      </c>
      <c r="H2084" s="16" t="str">
        <f t="shared" si="229"/>
        <v>Shipped</v>
      </c>
      <c r="I2084" s="18">
        <f t="shared" si="230"/>
        <v>2900</v>
      </c>
    </row>
    <row r="2085" spans="2:9" x14ac:dyDescent="0.25">
      <c r="B2085" s="16">
        <v>10149</v>
      </c>
      <c r="C2085" s="17">
        <f t="shared" si="224"/>
        <v>37873</v>
      </c>
      <c r="D2085" s="16" t="str">
        <f t="shared" si="225"/>
        <v>Signal Collectibles Ltd.</v>
      </c>
      <c r="E2085" s="16" t="str">
        <f t="shared" si="226"/>
        <v>Brisbane</v>
      </c>
      <c r="F2085" s="16" t="str">
        <f t="shared" si="227"/>
        <v>USA</v>
      </c>
      <c r="G2085" s="16" t="str">
        <f t="shared" si="228"/>
        <v>Vintage Cars</v>
      </c>
      <c r="H2085" s="16" t="str">
        <f t="shared" si="229"/>
        <v>Shipped</v>
      </c>
      <c r="I2085" s="18">
        <f t="shared" si="230"/>
        <v>1013.4799999999999</v>
      </c>
    </row>
    <row r="2086" spans="2:9" x14ac:dyDescent="0.25">
      <c r="B2086" s="16">
        <v>10163</v>
      </c>
      <c r="C2086" s="17">
        <f t="shared" si="224"/>
        <v>37904</v>
      </c>
      <c r="D2086" s="16" t="str">
        <f t="shared" si="225"/>
        <v>Classic Legends Inc.</v>
      </c>
      <c r="E2086" s="16" t="str">
        <f t="shared" si="226"/>
        <v>NYC</v>
      </c>
      <c r="F2086" s="16" t="str">
        <f t="shared" si="227"/>
        <v>USA</v>
      </c>
      <c r="G2086" s="16" t="str">
        <f t="shared" si="228"/>
        <v>Classic Cars</v>
      </c>
      <c r="H2086" s="16" t="str">
        <f t="shared" si="229"/>
        <v>Shipped</v>
      </c>
      <c r="I2086" s="18">
        <f t="shared" si="230"/>
        <v>2100</v>
      </c>
    </row>
    <row r="2087" spans="2:9" x14ac:dyDescent="0.25">
      <c r="B2087" s="16">
        <v>10173</v>
      </c>
      <c r="C2087" s="17">
        <f t="shared" si="224"/>
        <v>37936</v>
      </c>
      <c r="D2087" s="16" t="str">
        <f t="shared" si="225"/>
        <v>Rovelli Gifts</v>
      </c>
      <c r="E2087" s="16" t="str">
        <f t="shared" si="226"/>
        <v>Bergamo</v>
      </c>
      <c r="F2087" s="16" t="str">
        <f t="shared" si="227"/>
        <v>Italy</v>
      </c>
      <c r="G2087" s="16" t="str">
        <f t="shared" si="228"/>
        <v>Vintage Cars</v>
      </c>
      <c r="H2087" s="16" t="str">
        <f t="shared" si="229"/>
        <v>Shipped</v>
      </c>
      <c r="I2087" s="18">
        <f t="shared" si="230"/>
        <v>977.43000000000006</v>
      </c>
    </row>
    <row r="2088" spans="2:9" x14ac:dyDescent="0.25">
      <c r="B2088" s="16">
        <v>10183</v>
      </c>
      <c r="C2088" s="17">
        <f t="shared" si="224"/>
        <v>37936</v>
      </c>
      <c r="D2088" s="16" t="str">
        <f t="shared" si="225"/>
        <v>Classic Gift Ideas, Inc</v>
      </c>
      <c r="E2088" s="16" t="str">
        <f t="shared" si="226"/>
        <v>Philadelphia</v>
      </c>
      <c r="F2088" s="16" t="str">
        <f t="shared" si="227"/>
        <v>USA</v>
      </c>
      <c r="G2088" s="16" t="str">
        <f t="shared" si="228"/>
        <v>Vintage Cars</v>
      </c>
      <c r="H2088" s="16" t="str">
        <f t="shared" si="229"/>
        <v>Shipped</v>
      </c>
      <c r="I2088" s="18">
        <f t="shared" si="230"/>
        <v>1972</v>
      </c>
    </row>
    <row r="2089" spans="2:9" x14ac:dyDescent="0.25">
      <c r="B2089" s="16">
        <v>10193</v>
      </c>
      <c r="C2089" s="17">
        <f t="shared" si="224"/>
        <v>37936</v>
      </c>
      <c r="D2089" s="16" t="str">
        <f t="shared" si="225"/>
        <v>Australian Collectables, Ltd</v>
      </c>
      <c r="E2089" s="16" t="str">
        <f t="shared" si="226"/>
        <v>Glen Waverly</v>
      </c>
      <c r="F2089" s="16" t="str">
        <f t="shared" si="227"/>
        <v>Australia</v>
      </c>
      <c r="G2089" s="16" t="str">
        <f t="shared" si="228"/>
        <v>Vintage Cars</v>
      </c>
      <c r="H2089" s="16" t="str">
        <f t="shared" si="229"/>
        <v>Shipped</v>
      </c>
      <c r="I2089" s="18">
        <f t="shared" si="230"/>
        <v>759.46</v>
      </c>
    </row>
    <row r="2090" spans="2:9" x14ac:dyDescent="0.25">
      <c r="B2090" s="16">
        <v>10206</v>
      </c>
      <c r="C2090" s="17">
        <f t="shared" si="224"/>
        <v>37957</v>
      </c>
      <c r="D2090" s="16" t="str">
        <f t="shared" si="225"/>
        <v>Canadian Gift Exchange Network</v>
      </c>
      <c r="E2090" s="16" t="str">
        <f t="shared" si="226"/>
        <v>Vancouver</v>
      </c>
      <c r="F2090" s="16" t="str">
        <f t="shared" si="227"/>
        <v>Canada</v>
      </c>
      <c r="G2090" s="16" t="str">
        <f t="shared" si="228"/>
        <v>Vintage Cars</v>
      </c>
      <c r="H2090" s="16" t="str">
        <f t="shared" si="229"/>
        <v>Shipped</v>
      </c>
      <c r="I2090" s="18">
        <f t="shared" si="230"/>
        <v>1119.93</v>
      </c>
    </row>
    <row r="2091" spans="2:9" x14ac:dyDescent="0.25">
      <c r="B2091" s="16">
        <v>10215</v>
      </c>
      <c r="C2091" s="17">
        <f t="shared" si="224"/>
        <v>37993</v>
      </c>
      <c r="D2091" s="16" t="str">
        <f t="shared" si="225"/>
        <v>West Coast Collectables Co.</v>
      </c>
      <c r="E2091" s="16" t="str">
        <f t="shared" si="226"/>
        <v>Burbank</v>
      </c>
      <c r="F2091" s="16" t="str">
        <f t="shared" si="227"/>
        <v>USA</v>
      </c>
      <c r="G2091" s="16" t="str">
        <f t="shared" si="228"/>
        <v>Vintage Cars</v>
      </c>
      <c r="H2091" s="16" t="str">
        <f t="shared" si="229"/>
        <v>Shipped</v>
      </c>
      <c r="I2091" s="18">
        <f t="shared" si="230"/>
        <v>1423.2900000000002</v>
      </c>
    </row>
    <row r="2092" spans="2:9" x14ac:dyDescent="0.25">
      <c r="B2092" s="16">
        <v>10228</v>
      </c>
      <c r="C2092" s="17">
        <f t="shared" si="224"/>
        <v>38049</v>
      </c>
      <c r="D2092" s="16" t="str">
        <f t="shared" si="225"/>
        <v>Cambridge Collectables Co.</v>
      </c>
      <c r="E2092" s="16" t="str">
        <f t="shared" si="226"/>
        <v>Cambridge</v>
      </c>
      <c r="F2092" s="16" t="str">
        <f t="shared" si="227"/>
        <v>USA</v>
      </c>
      <c r="G2092" s="16" t="str">
        <f t="shared" si="228"/>
        <v>Vintage Cars</v>
      </c>
      <c r="H2092" s="16" t="str">
        <f t="shared" si="229"/>
        <v>Shipped</v>
      </c>
      <c r="I2092" s="18">
        <f t="shared" si="230"/>
        <v>2400</v>
      </c>
    </row>
    <row r="2093" spans="2:9" x14ac:dyDescent="0.25">
      <c r="B2093" s="16">
        <v>10244</v>
      </c>
      <c r="C2093" s="17">
        <f t="shared" si="224"/>
        <v>38081</v>
      </c>
      <c r="D2093" s="16" t="str">
        <f t="shared" si="225"/>
        <v>Euro Shopping Channel</v>
      </c>
      <c r="E2093" s="16" t="str">
        <f t="shared" si="226"/>
        <v>Madrid</v>
      </c>
      <c r="F2093" s="16" t="str">
        <f t="shared" si="227"/>
        <v>Spain</v>
      </c>
      <c r="G2093" s="16" t="str">
        <f t="shared" si="228"/>
        <v>Vintage Cars</v>
      </c>
      <c r="H2093" s="16" t="str">
        <f t="shared" si="229"/>
        <v>Shipped</v>
      </c>
      <c r="I2093" s="18">
        <f t="shared" si="230"/>
        <v>1164.4000000000001</v>
      </c>
    </row>
    <row r="2094" spans="2:9" x14ac:dyDescent="0.25">
      <c r="B2094" s="16">
        <v>10257</v>
      </c>
      <c r="C2094" s="17">
        <f t="shared" si="224"/>
        <v>38144</v>
      </c>
      <c r="D2094" s="16" t="str">
        <f t="shared" si="225"/>
        <v>The Sharp Gifts Warehouse</v>
      </c>
      <c r="E2094" s="16" t="str">
        <f t="shared" si="226"/>
        <v>San Jose</v>
      </c>
      <c r="F2094" s="16" t="str">
        <f t="shared" si="227"/>
        <v>USA</v>
      </c>
      <c r="G2094" s="16" t="str">
        <f t="shared" si="228"/>
        <v>Vintage Cars</v>
      </c>
      <c r="H2094" s="16" t="str">
        <f t="shared" si="229"/>
        <v>Shipped</v>
      </c>
      <c r="I2094" s="18">
        <f t="shared" si="230"/>
        <v>2321.54</v>
      </c>
    </row>
    <row r="2095" spans="2:9" x14ac:dyDescent="0.25">
      <c r="B2095" s="16">
        <v>10269</v>
      </c>
      <c r="C2095" s="17">
        <f t="shared" si="224"/>
        <v>38175</v>
      </c>
      <c r="D2095" s="16" t="str">
        <f t="shared" si="225"/>
        <v>Salzburg Collectables</v>
      </c>
      <c r="E2095" s="16" t="str">
        <f t="shared" si="226"/>
        <v>Salzburg</v>
      </c>
      <c r="F2095" s="16" t="str">
        <f t="shared" si="227"/>
        <v>Austria</v>
      </c>
      <c r="G2095" s="16" t="str">
        <f t="shared" si="228"/>
        <v>Vintage Cars</v>
      </c>
      <c r="H2095" s="16" t="str">
        <f t="shared" si="229"/>
        <v>Shipped</v>
      </c>
      <c r="I2095" s="18">
        <f t="shared" si="230"/>
        <v>2018.56</v>
      </c>
    </row>
    <row r="2096" spans="2:9" x14ac:dyDescent="0.25">
      <c r="B2096" s="16">
        <v>10280</v>
      </c>
      <c r="C2096" s="17">
        <f t="shared" si="224"/>
        <v>38207</v>
      </c>
      <c r="D2096" s="16" t="str">
        <f t="shared" si="225"/>
        <v>Amica Models &amp; Co.</v>
      </c>
      <c r="E2096" s="16" t="str">
        <f t="shared" si="226"/>
        <v>Torino</v>
      </c>
      <c r="F2096" s="16" t="str">
        <f t="shared" si="227"/>
        <v>Italy</v>
      </c>
      <c r="G2096" s="16" t="str">
        <f t="shared" si="228"/>
        <v>Vintage Cars</v>
      </c>
      <c r="H2096" s="16" t="str">
        <f t="shared" si="229"/>
        <v>Shipped</v>
      </c>
      <c r="I2096" s="18">
        <f t="shared" si="230"/>
        <v>577.6</v>
      </c>
    </row>
    <row r="2097" spans="2:9" x14ac:dyDescent="0.25">
      <c r="B2097" s="16">
        <v>10290</v>
      </c>
      <c r="C2097" s="17">
        <f t="shared" si="224"/>
        <v>38239</v>
      </c>
      <c r="D2097" s="16" t="str">
        <f t="shared" si="225"/>
        <v>Auto-Moto Classics Inc.</v>
      </c>
      <c r="E2097" s="16" t="str">
        <f t="shared" si="226"/>
        <v>Brickhaven</v>
      </c>
      <c r="F2097" s="16" t="str">
        <f t="shared" si="227"/>
        <v>USA</v>
      </c>
      <c r="G2097" s="16" t="str">
        <f t="shared" si="228"/>
        <v>Vintage Cars</v>
      </c>
      <c r="H2097" s="16" t="str">
        <f t="shared" si="229"/>
        <v>Shipped</v>
      </c>
      <c r="I2097" s="18">
        <f t="shared" si="230"/>
        <v>2501.98</v>
      </c>
    </row>
    <row r="2098" spans="2:9" x14ac:dyDescent="0.25">
      <c r="B2098" s="16">
        <v>10304</v>
      </c>
      <c r="C2098" s="17">
        <f t="shared" si="224"/>
        <v>38270</v>
      </c>
      <c r="D2098" s="16" t="str">
        <f t="shared" si="225"/>
        <v>Auto Assoc. &amp; Cie.</v>
      </c>
      <c r="E2098" s="16" t="str">
        <f t="shared" si="226"/>
        <v>Versailles</v>
      </c>
      <c r="F2098" s="16" t="str">
        <f t="shared" si="227"/>
        <v>France</v>
      </c>
      <c r="G2098" s="16" t="str">
        <f t="shared" si="228"/>
        <v>Vintage Cars</v>
      </c>
      <c r="H2098" s="16" t="str">
        <f t="shared" si="229"/>
        <v>Shipped</v>
      </c>
      <c r="I2098" s="18">
        <f t="shared" si="230"/>
        <v>694.6</v>
      </c>
    </row>
    <row r="2099" spans="2:9" x14ac:dyDescent="0.25">
      <c r="B2099" s="16">
        <v>10312</v>
      </c>
      <c r="C2099" s="17">
        <f t="shared" si="224"/>
        <v>38270</v>
      </c>
      <c r="D2099" s="16" t="str">
        <f t="shared" si="225"/>
        <v>Mini Gifts Distributors Ltd.</v>
      </c>
      <c r="E2099" s="16" t="str">
        <f t="shared" si="226"/>
        <v>San Rafael</v>
      </c>
      <c r="F2099" s="16" t="str">
        <f t="shared" si="227"/>
        <v>USA</v>
      </c>
      <c r="G2099" s="16" t="str">
        <f t="shared" si="228"/>
        <v>Vintage Cars</v>
      </c>
      <c r="H2099" s="16" t="str">
        <f t="shared" si="229"/>
        <v>Shipped</v>
      </c>
      <c r="I2099" s="18">
        <f t="shared" si="230"/>
        <v>865.49</v>
      </c>
    </row>
    <row r="2100" spans="2:9" x14ac:dyDescent="0.25">
      <c r="B2100" s="16">
        <v>10324</v>
      </c>
      <c r="C2100" s="17">
        <f t="shared" si="224"/>
        <v>38302</v>
      </c>
      <c r="D2100" s="16" t="str">
        <f t="shared" si="225"/>
        <v>Vitachrome Inc.</v>
      </c>
      <c r="E2100" s="16" t="str">
        <f t="shared" si="226"/>
        <v>NYC</v>
      </c>
      <c r="F2100" s="16" t="str">
        <f t="shared" si="227"/>
        <v>USA</v>
      </c>
      <c r="G2100" s="16" t="str">
        <f t="shared" si="228"/>
        <v>Trucks and Buses</v>
      </c>
      <c r="H2100" s="16" t="str">
        <f t="shared" si="229"/>
        <v>Shipped</v>
      </c>
      <c r="I2100" s="18">
        <f t="shared" si="230"/>
        <v>1236.8399999999999</v>
      </c>
    </row>
    <row r="2101" spans="2:9" x14ac:dyDescent="0.25">
      <c r="B2101" s="16">
        <v>10333</v>
      </c>
      <c r="C2101" s="17">
        <f t="shared" si="224"/>
        <v>38302</v>
      </c>
      <c r="D2101" s="16" t="str">
        <f t="shared" si="225"/>
        <v>Mini Wheels Co.</v>
      </c>
      <c r="E2101" s="16" t="str">
        <f t="shared" si="226"/>
        <v>San Francisco</v>
      </c>
      <c r="F2101" s="16" t="str">
        <f t="shared" si="227"/>
        <v>USA</v>
      </c>
      <c r="G2101" s="16" t="str">
        <f t="shared" si="228"/>
        <v>Trucks and Buses</v>
      </c>
      <c r="H2101" s="16" t="str">
        <f t="shared" si="229"/>
        <v>Shipped</v>
      </c>
      <c r="I2101" s="18">
        <f t="shared" si="230"/>
        <v>1167.25</v>
      </c>
    </row>
    <row r="2102" spans="2:9" x14ac:dyDescent="0.25">
      <c r="B2102" s="16">
        <v>10348</v>
      </c>
      <c r="C2102" s="17">
        <f t="shared" si="224"/>
        <v>38302</v>
      </c>
      <c r="D2102" s="16" t="str">
        <f t="shared" si="225"/>
        <v>Corrida Auto Replicas, Ltd</v>
      </c>
      <c r="E2102" s="16" t="str">
        <f t="shared" si="226"/>
        <v>Madrid</v>
      </c>
      <c r="F2102" s="16" t="str">
        <f t="shared" si="227"/>
        <v>Spain</v>
      </c>
      <c r="G2102" s="16" t="str">
        <f t="shared" si="228"/>
        <v>Vintage Cars</v>
      </c>
      <c r="H2102" s="16" t="str">
        <f t="shared" si="229"/>
        <v>Shipped</v>
      </c>
      <c r="I2102" s="18">
        <f t="shared" si="230"/>
        <v>1962.0900000000001</v>
      </c>
    </row>
    <row r="2103" spans="2:9" x14ac:dyDescent="0.25">
      <c r="B2103" s="16">
        <v>10358</v>
      </c>
      <c r="C2103" s="17">
        <f t="shared" si="224"/>
        <v>38333</v>
      </c>
      <c r="D2103" s="16" t="str">
        <f t="shared" si="225"/>
        <v>Euro Shopping Channel</v>
      </c>
      <c r="E2103" s="16" t="str">
        <f t="shared" si="226"/>
        <v>Madrid</v>
      </c>
      <c r="F2103" s="16" t="str">
        <f t="shared" si="227"/>
        <v>Spain</v>
      </c>
      <c r="G2103" s="16" t="str">
        <f t="shared" si="228"/>
        <v>Trucks and Buses</v>
      </c>
      <c r="H2103" s="16" t="str">
        <f t="shared" si="229"/>
        <v>Shipped</v>
      </c>
      <c r="I2103" s="18">
        <f t="shared" si="230"/>
        <v>728.40000000000009</v>
      </c>
    </row>
    <row r="2104" spans="2:9" x14ac:dyDescent="0.25">
      <c r="B2104" s="16">
        <v>10369</v>
      </c>
      <c r="C2104" s="17">
        <f t="shared" si="224"/>
        <v>38353</v>
      </c>
      <c r="D2104" s="16" t="str">
        <f t="shared" si="225"/>
        <v>Collectables For Less Inc.</v>
      </c>
      <c r="E2104" s="16" t="str">
        <f t="shared" si="226"/>
        <v>Brickhaven</v>
      </c>
      <c r="F2104" s="16" t="str">
        <f t="shared" si="227"/>
        <v>USA</v>
      </c>
      <c r="G2104" s="16" t="str">
        <f t="shared" si="228"/>
        <v>Vintage Cars</v>
      </c>
      <c r="H2104" s="16" t="str">
        <f t="shared" si="229"/>
        <v>Shipped</v>
      </c>
      <c r="I2104" s="18">
        <f t="shared" si="230"/>
        <v>1237.8800000000001</v>
      </c>
    </row>
    <row r="2105" spans="2:9" x14ac:dyDescent="0.25">
      <c r="B2105" s="16">
        <v>10382</v>
      </c>
      <c r="C2105" s="17">
        <f t="shared" si="224"/>
        <v>38385</v>
      </c>
      <c r="D2105" s="16" t="str">
        <f t="shared" si="225"/>
        <v>Mini Gifts Distributors Ltd.</v>
      </c>
      <c r="E2105" s="16" t="str">
        <f t="shared" si="226"/>
        <v>San Rafael</v>
      </c>
      <c r="F2105" s="16" t="str">
        <f t="shared" si="227"/>
        <v>USA</v>
      </c>
      <c r="G2105" s="16" t="str">
        <f t="shared" si="228"/>
        <v>Classic Cars</v>
      </c>
      <c r="H2105" s="16" t="str">
        <f t="shared" si="229"/>
        <v>Shipped</v>
      </c>
      <c r="I2105" s="18">
        <f t="shared" si="230"/>
        <v>1864.5600000000002</v>
      </c>
    </row>
    <row r="2106" spans="2:9" x14ac:dyDescent="0.25">
      <c r="B2106" s="16">
        <v>10423</v>
      </c>
      <c r="C2106" s="17">
        <f t="shared" si="224"/>
        <v>38477</v>
      </c>
      <c r="D2106" s="16" t="str">
        <f t="shared" si="225"/>
        <v>Petit Auto</v>
      </c>
      <c r="E2106" s="16" t="str">
        <f t="shared" si="226"/>
        <v>Bruxelles</v>
      </c>
      <c r="F2106" s="16" t="str">
        <f t="shared" si="227"/>
        <v>Belgium</v>
      </c>
      <c r="G2106" s="16" t="str">
        <f t="shared" si="228"/>
        <v>Vintage Cars</v>
      </c>
      <c r="H2106" s="16" t="str">
        <f t="shared" si="229"/>
        <v>In Process</v>
      </c>
      <c r="I2106" s="18">
        <f t="shared" si="230"/>
        <v>881.4</v>
      </c>
    </row>
    <row r="2107" spans="2:9" x14ac:dyDescent="0.25">
      <c r="B2107" s="16">
        <v>10106</v>
      </c>
      <c r="C2107" s="17">
        <f t="shared" si="224"/>
        <v>37653</v>
      </c>
      <c r="D2107" s="16" t="str">
        <f t="shared" si="225"/>
        <v>Rovelli Gifts</v>
      </c>
      <c r="E2107" s="16" t="str">
        <f t="shared" si="226"/>
        <v>Bergamo</v>
      </c>
      <c r="F2107" s="16" t="str">
        <f t="shared" si="227"/>
        <v>Italy</v>
      </c>
      <c r="G2107" s="16" t="str">
        <f t="shared" si="228"/>
        <v>Vintage Cars</v>
      </c>
      <c r="H2107" s="16" t="str">
        <f t="shared" si="229"/>
        <v>Shipped</v>
      </c>
      <c r="I2107" s="18">
        <f t="shared" si="230"/>
        <v>1565.85</v>
      </c>
    </row>
    <row r="2108" spans="2:9" x14ac:dyDescent="0.25">
      <c r="B2108" s="16">
        <v>10120</v>
      </c>
      <c r="C2108" s="17">
        <f t="shared" si="224"/>
        <v>37712</v>
      </c>
      <c r="D2108" s="16" t="str">
        <f t="shared" si="225"/>
        <v>Australian Collectors, Co.</v>
      </c>
      <c r="E2108" s="16" t="str">
        <f t="shared" si="226"/>
        <v>Melbourne</v>
      </c>
      <c r="F2108" s="16" t="str">
        <f t="shared" si="227"/>
        <v>Australia</v>
      </c>
      <c r="G2108" s="16" t="str">
        <f t="shared" si="228"/>
        <v>Planes</v>
      </c>
      <c r="H2108" s="16" t="str">
        <f t="shared" si="229"/>
        <v>Shipped</v>
      </c>
      <c r="I2108" s="18">
        <f t="shared" si="230"/>
        <v>2082.4900000000002</v>
      </c>
    </row>
    <row r="2109" spans="2:9" x14ac:dyDescent="0.25">
      <c r="B2109" s="16">
        <v>10133</v>
      </c>
      <c r="C2109" s="17">
        <f t="shared" si="224"/>
        <v>37773</v>
      </c>
      <c r="D2109" s="16" t="str">
        <f t="shared" si="225"/>
        <v>Euro Shopping Channel</v>
      </c>
      <c r="E2109" s="16" t="str">
        <f t="shared" si="226"/>
        <v>Madrid</v>
      </c>
      <c r="F2109" s="16" t="str">
        <f t="shared" si="227"/>
        <v>Spain</v>
      </c>
      <c r="G2109" s="16" t="str">
        <f t="shared" si="228"/>
        <v>Vintage Cars</v>
      </c>
      <c r="H2109" s="16" t="str">
        <f t="shared" si="229"/>
        <v>Shipped</v>
      </c>
      <c r="I2109" s="18">
        <f t="shared" si="230"/>
        <v>1355.1299999999999</v>
      </c>
    </row>
    <row r="2110" spans="2:9" x14ac:dyDescent="0.25">
      <c r="B2110" s="16">
        <v>10145</v>
      </c>
      <c r="C2110" s="17">
        <f t="shared" si="224"/>
        <v>37841</v>
      </c>
      <c r="D2110" s="16" t="str">
        <f t="shared" si="225"/>
        <v>Toys4GrownUps.com</v>
      </c>
      <c r="E2110" s="16" t="str">
        <f t="shared" si="226"/>
        <v>Pasadena</v>
      </c>
      <c r="F2110" s="16" t="str">
        <f t="shared" si="227"/>
        <v>USA</v>
      </c>
      <c r="G2110" s="16" t="str">
        <f t="shared" si="228"/>
        <v>Motorcycles</v>
      </c>
      <c r="H2110" s="16" t="str">
        <f t="shared" si="229"/>
        <v>Shipped</v>
      </c>
      <c r="I2110" s="18">
        <f t="shared" si="230"/>
        <v>1109.8</v>
      </c>
    </row>
    <row r="2111" spans="2:9" x14ac:dyDescent="0.25">
      <c r="B2111" s="16">
        <v>10168</v>
      </c>
      <c r="C2111" s="17">
        <f t="shared" si="224"/>
        <v>37904</v>
      </c>
      <c r="D2111" s="16" t="str">
        <f t="shared" si="225"/>
        <v>Technics Stores Inc.</v>
      </c>
      <c r="E2111" s="16" t="str">
        <f t="shared" si="226"/>
        <v>Burlingame</v>
      </c>
      <c r="F2111" s="16" t="str">
        <f t="shared" si="227"/>
        <v>USA</v>
      </c>
      <c r="G2111" s="16" t="str">
        <f t="shared" si="228"/>
        <v>Planes</v>
      </c>
      <c r="H2111" s="16" t="str">
        <f t="shared" si="229"/>
        <v>Shipped</v>
      </c>
      <c r="I2111" s="18">
        <f t="shared" si="230"/>
        <v>1490.1599999999999</v>
      </c>
    </row>
    <row r="2112" spans="2:9" x14ac:dyDescent="0.25">
      <c r="B2112" s="16">
        <v>10210</v>
      </c>
      <c r="C2112" s="17">
        <f t="shared" si="224"/>
        <v>37993</v>
      </c>
      <c r="D2112" s="16" t="str">
        <f t="shared" si="225"/>
        <v>Osaka Souveniers Co.</v>
      </c>
      <c r="E2112" s="16" t="str">
        <f t="shared" si="226"/>
        <v>Osaka</v>
      </c>
      <c r="F2112" s="16" t="str">
        <f t="shared" si="227"/>
        <v>Japan</v>
      </c>
      <c r="G2112" s="16" t="str">
        <f t="shared" si="228"/>
        <v>Planes</v>
      </c>
      <c r="H2112" s="16" t="str">
        <f t="shared" si="229"/>
        <v>Shipped</v>
      </c>
      <c r="I2112" s="18">
        <f t="shared" si="230"/>
        <v>1649.55</v>
      </c>
    </row>
    <row r="2113" spans="2:9" x14ac:dyDescent="0.25">
      <c r="B2113" s="16">
        <v>10223</v>
      </c>
      <c r="C2113" s="17">
        <f t="shared" si="224"/>
        <v>38019</v>
      </c>
      <c r="D2113" s="16" t="str">
        <f t="shared" si="225"/>
        <v>Australian Collectors, Co.</v>
      </c>
      <c r="E2113" s="16" t="str">
        <f t="shared" si="226"/>
        <v>Melbourne</v>
      </c>
      <c r="F2113" s="16" t="str">
        <f t="shared" si="227"/>
        <v>Australia</v>
      </c>
      <c r="G2113" s="16" t="str">
        <f t="shared" si="228"/>
        <v>Vintage Cars</v>
      </c>
      <c r="H2113" s="16" t="str">
        <f t="shared" si="229"/>
        <v>Shipped</v>
      </c>
      <c r="I2113" s="18">
        <f t="shared" si="230"/>
        <v>1320.8000000000002</v>
      </c>
    </row>
    <row r="2114" spans="2:9" x14ac:dyDescent="0.25">
      <c r="B2114" s="16">
        <v>10235</v>
      </c>
      <c r="C2114" s="17">
        <f t="shared" si="224"/>
        <v>38081</v>
      </c>
      <c r="D2114" s="16" t="str">
        <f t="shared" si="225"/>
        <v>Royal Canadian Collectables, Ltd.</v>
      </c>
      <c r="E2114" s="16" t="str">
        <f t="shared" si="226"/>
        <v>Tsawassen</v>
      </c>
      <c r="F2114" s="16" t="str">
        <f t="shared" si="227"/>
        <v>Canada</v>
      </c>
      <c r="G2114" s="16" t="str">
        <f t="shared" si="228"/>
        <v>Vintage Cars</v>
      </c>
      <c r="H2114" s="16" t="str">
        <f t="shared" si="229"/>
        <v>Shipped</v>
      </c>
      <c r="I2114" s="18">
        <f t="shared" si="230"/>
        <v>1449.3500000000001</v>
      </c>
    </row>
    <row r="2115" spans="2:9" x14ac:dyDescent="0.25">
      <c r="B2115" s="16">
        <v>10250</v>
      </c>
      <c r="C2115" s="17">
        <f t="shared" si="224"/>
        <v>38112</v>
      </c>
      <c r="D2115" s="16" t="str">
        <f t="shared" si="225"/>
        <v>The Sharp Gifts Warehouse</v>
      </c>
      <c r="E2115" s="16" t="str">
        <f t="shared" si="226"/>
        <v>San Jose</v>
      </c>
      <c r="F2115" s="16" t="str">
        <f t="shared" si="227"/>
        <v>USA</v>
      </c>
      <c r="G2115" s="16" t="str">
        <f t="shared" si="228"/>
        <v>Vintage Cars</v>
      </c>
      <c r="H2115" s="16" t="str">
        <f t="shared" si="229"/>
        <v>Shipped</v>
      </c>
      <c r="I2115" s="18">
        <f t="shared" si="230"/>
        <v>1869.48</v>
      </c>
    </row>
    <row r="2116" spans="2:9" x14ac:dyDescent="0.25">
      <c r="B2116" s="16">
        <v>10263</v>
      </c>
      <c r="C2116" s="17">
        <f t="shared" si="224"/>
        <v>38144</v>
      </c>
      <c r="D2116" s="16" t="str">
        <f t="shared" si="225"/>
        <v>Gift Depot Inc.</v>
      </c>
      <c r="E2116" s="16" t="str">
        <f t="shared" si="226"/>
        <v>Bridgewater</v>
      </c>
      <c r="F2116" s="16" t="str">
        <f t="shared" si="227"/>
        <v>USA</v>
      </c>
      <c r="G2116" s="16" t="str">
        <f t="shared" si="228"/>
        <v>Planes</v>
      </c>
      <c r="H2116" s="16" t="str">
        <f t="shared" si="229"/>
        <v>Shipped</v>
      </c>
      <c r="I2116" s="18">
        <f t="shared" si="230"/>
        <v>1808.3999999999999</v>
      </c>
    </row>
    <row r="2117" spans="2:9" x14ac:dyDescent="0.25">
      <c r="B2117" s="16">
        <v>10275</v>
      </c>
      <c r="C2117" s="17">
        <f t="shared" si="224"/>
        <v>38175</v>
      </c>
      <c r="D2117" s="16" t="str">
        <f t="shared" si="225"/>
        <v>La Rochelle Gifts</v>
      </c>
      <c r="E2117" s="16" t="str">
        <f t="shared" si="226"/>
        <v>Nantes</v>
      </c>
      <c r="F2117" s="16" t="str">
        <f t="shared" si="227"/>
        <v>France</v>
      </c>
      <c r="G2117" s="16" t="str">
        <f t="shared" si="228"/>
        <v>Planes</v>
      </c>
      <c r="H2117" s="16" t="str">
        <f t="shared" si="229"/>
        <v>Shipped</v>
      </c>
      <c r="I2117" s="18">
        <f t="shared" si="230"/>
        <v>1682.3700000000001</v>
      </c>
    </row>
    <row r="2118" spans="2:9" x14ac:dyDescent="0.25">
      <c r="B2118" s="16">
        <v>10284</v>
      </c>
      <c r="C2118" s="17">
        <f t="shared" si="224"/>
        <v>38207</v>
      </c>
      <c r="D2118" s="16" t="str">
        <f t="shared" si="225"/>
        <v>Norway Gifts By Mail, Co.</v>
      </c>
      <c r="E2118" s="16" t="str">
        <f t="shared" si="226"/>
        <v>Oslo</v>
      </c>
      <c r="F2118" s="16" t="str">
        <f t="shared" si="227"/>
        <v>Norway</v>
      </c>
      <c r="G2118" s="16" t="str">
        <f t="shared" si="228"/>
        <v>Planes</v>
      </c>
      <c r="H2118" s="16" t="str">
        <f t="shared" si="229"/>
        <v>Shipped</v>
      </c>
      <c r="I2118" s="18">
        <f t="shared" si="230"/>
        <v>1175.1600000000001</v>
      </c>
    </row>
    <row r="2119" spans="2:9" x14ac:dyDescent="0.25">
      <c r="B2119" s="16">
        <v>10297</v>
      </c>
      <c r="C2119" s="17">
        <f t="shared" si="224"/>
        <v>38239</v>
      </c>
      <c r="D2119" s="16" t="str">
        <f t="shared" si="225"/>
        <v>Clover Collections, Co.</v>
      </c>
      <c r="E2119" s="16" t="str">
        <f t="shared" si="226"/>
        <v>Dublin</v>
      </c>
      <c r="F2119" s="16" t="str">
        <f t="shared" si="227"/>
        <v>Ireland</v>
      </c>
      <c r="G2119" s="16" t="str">
        <f t="shared" si="228"/>
        <v>Planes</v>
      </c>
      <c r="H2119" s="16" t="str">
        <f t="shared" si="229"/>
        <v>Shipped</v>
      </c>
      <c r="I2119" s="18">
        <f t="shared" si="230"/>
        <v>1666.3500000000001</v>
      </c>
    </row>
    <row r="2120" spans="2:9" x14ac:dyDescent="0.25">
      <c r="B2120" s="16">
        <v>10308</v>
      </c>
      <c r="C2120" s="17">
        <f t="shared" si="224"/>
        <v>38270</v>
      </c>
      <c r="D2120" s="16" t="str">
        <f t="shared" si="225"/>
        <v>Mini Classics</v>
      </c>
      <c r="E2120" s="16" t="str">
        <f t="shared" si="226"/>
        <v>White Plains</v>
      </c>
      <c r="F2120" s="16" t="str">
        <f t="shared" si="227"/>
        <v>USA</v>
      </c>
      <c r="G2120" s="16" t="str">
        <f t="shared" si="228"/>
        <v>Motorcycles</v>
      </c>
      <c r="H2120" s="16" t="str">
        <f t="shared" si="229"/>
        <v>Shipped</v>
      </c>
      <c r="I2120" s="18">
        <f t="shared" si="230"/>
        <v>1771.0600000000002</v>
      </c>
    </row>
    <row r="2121" spans="2:9" x14ac:dyDescent="0.25">
      <c r="B2121" s="16">
        <v>10317</v>
      </c>
      <c r="C2121" s="17">
        <f t="shared" ref="C2121:C2184" si="231">VLOOKUP(B2121,SaleData,6,0)</f>
        <v>38302</v>
      </c>
      <c r="D2121" s="16" t="str">
        <f t="shared" ref="D2121:D2184" si="232">VLOOKUP(B2121,SaleData,14,0)</f>
        <v>Technics Stores Inc.</v>
      </c>
      <c r="E2121" s="16" t="str">
        <f t="shared" ref="E2121:E2184" si="233">VLOOKUP(B2121,SaleData,17,0)</f>
        <v>Burlingame</v>
      </c>
      <c r="F2121" s="16" t="str">
        <f t="shared" ref="F2121:F2184" si="234">VLOOKUP(B2121,SaleData,19,0)</f>
        <v>USA</v>
      </c>
      <c r="G2121" s="16" t="str">
        <f t="shared" ref="G2121:G2184" si="235">VLOOKUP(B2121,SaleData,11,0)</f>
        <v>Planes</v>
      </c>
      <c r="H2121" s="16" t="str">
        <f t="shared" ref="H2121:H2184" si="236">VLOOKUP(B2121,SaleData,7,0)</f>
        <v>Shipped</v>
      </c>
      <c r="I2121" s="18">
        <f t="shared" ref="I2121:I2184" si="237">VLOOKUP(B2121,SaleData,5,0)</f>
        <v>2916.2</v>
      </c>
    </row>
    <row r="2122" spans="2:9" x14ac:dyDescent="0.25">
      <c r="B2122" s="16">
        <v>10328</v>
      </c>
      <c r="C2122" s="17">
        <f t="shared" si="231"/>
        <v>38302</v>
      </c>
      <c r="D2122" s="16" t="str">
        <f t="shared" si="232"/>
        <v>Rovelli Gifts</v>
      </c>
      <c r="E2122" s="16" t="str">
        <f t="shared" si="233"/>
        <v>Bergamo</v>
      </c>
      <c r="F2122" s="16" t="str">
        <f t="shared" si="234"/>
        <v>Italy</v>
      </c>
      <c r="G2122" s="16" t="str">
        <f t="shared" si="235"/>
        <v>Vintage Cars</v>
      </c>
      <c r="H2122" s="16" t="str">
        <f t="shared" si="236"/>
        <v>Shipped</v>
      </c>
      <c r="I2122" s="18">
        <f t="shared" si="237"/>
        <v>1459.6000000000001</v>
      </c>
    </row>
    <row r="2123" spans="2:9" x14ac:dyDescent="0.25">
      <c r="B2123" s="16">
        <v>10340</v>
      </c>
      <c r="C2123" s="17">
        <f t="shared" si="231"/>
        <v>38302</v>
      </c>
      <c r="D2123" s="16" t="str">
        <f t="shared" si="232"/>
        <v>Enaco Distributors</v>
      </c>
      <c r="E2123" s="16" t="str">
        <f t="shared" si="233"/>
        <v>Barcelona</v>
      </c>
      <c r="F2123" s="16" t="str">
        <f t="shared" si="234"/>
        <v>Spain</v>
      </c>
      <c r="G2123" s="16" t="str">
        <f t="shared" si="235"/>
        <v>Vintage Cars</v>
      </c>
      <c r="H2123" s="16" t="str">
        <f t="shared" si="236"/>
        <v>Shipped</v>
      </c>
      <c r="I2123" s="18">
        <f t="shared" si="237"/>
        <v>2024.8</v>
      </c>
    </row>
    <row r="2124" spans="2:9" x14ac:dyDescent="0.25">
      <c r="B2124" s="16">
        <v>10353</v>
      </c>
      <c r="C2124" s="17">
        <f t="shared" si="231"/>
        <v>38333</v>
      </c>
      <c r="D2124" s="16" t="str">
        <f t="shared" si="232"/>
        <v>Gift Ideas Corp.</v>
      </c>
      <c r="E2124" s="16" t="str">
        <f t="shared" si="233"/>
        <v>Glendale</v>
      </c>
      <c r="F2124" s="16" t="str">
        <f t="shared" si="234"/>
        <v>USA</v>
      </c>
      <c r="G2124" s="16" t="str">
        <f t="shared" si="235"/>
        <v>Vintage Cars</v>
      </c>
      <c r="H2124" s="16" t="str">
        <f t="shared" si="236"/>
        <v>Shipped</v>
      </c>
      <c r="I2124" s="18">
        <f t="shared" si="237"/>
        <v>1780.3999999999999</v>
      </c>
    </row>
    <row r="2125" spans="2:9" x14ac:dyDescent="0.25">
      <c r="B2125" s="16">
        <v>10361</v>
      </c>
      <c r="C2125" s="17">
        <f t="shared" si="231"/>
        <v>38333</v>
      </c>
      <c r="D2125" s="16" t="str">
        <f t="shared" si="232"/>
        <v>Souveniers And Things Co.</v>
      </c>
      <c r="E2125" s="16" t="str">
        <f t="shared" si="233"/>
        <v>Chatswood</v>
      </c>
      <c r="F2125" s="16" t="str">
        <f t="shared" si="234"/>
        <v>Australia</v>
      </c>
      <c r="G2125" s="16" t="str">
        <f t="shared" si="235"/>
        <v>Ships</v>
      </c>
      <c r="H2125" s="16" t="str">
        <f t="shared" si="236"/>
        <v>Shipped</v>
      </c>
      <c r="I2125" s="18">
        <f t="shared" si="237"/>
        <v>1089.3600000000001</v>
      </c>
    </row>
    <row r="2126" spans="2:9" x14ac:dyDescent="0.25">
      <c r="B2126" s="16">
        <v>10375</v>
      </c>
      <c r="C2126" s="17">
        <f t="shared" si="231"/>
        <v>38385</v>
      </c>
      <c r="D2126" s="16" t="str">
        <f t="shared" si="232"/>
        <v>La Rochelle Gifts</v>
      </c>
      <c r="E2126" s="16" t="str">
        <f t="shared" si="233"/>
        <v>Nantes</v>
      </c>
      <c r="F2126" s="16" t="str">
        <f t="shared" si="234"/>
        <v>France</v>
      </c>
      <c r="G2126" s="16" t="str">
        <f t="shared" si="235"/>
        <v>Motorcycles</v>
      </c>
      <c r="H2126" s="16" t="str">
        <f t="shared" si="236"/>
        <v>Shipped</v>
      </c>
      <c r="I2126" s="18">
        <f t="shared" si="237"/>
        <v>733.1099999999999</v>
      </c>
    </row>
    <row r="2127" spans="2:9" x14ac:dyDescent="0.25">
      <c r="B2127" s="16">
        <v>10386</v>
      </c>
      <c r="C2127" s="17">
        <f t="shared" si="231"/>
        <v>38414</v>
      </c>
      <c r="D2127" s="16" t="str">
        <f t="shared" si="232"/>
        <v>Euro Shopping Channel</v>
      </c>
      <c r="E2127" s="16" t="str">
        <f t="shared" si="233"/>
        <v>Madrid</v>
      </c>
      <c r="F2127" s="16" t="str">
        <f t="shared" si="234"/>
        <v>Spain</v>
      </c>
      <c r="G2127" s="16" t="str">
        <f t="shared" si="235"/>
        <v>Vintage Cars</v>
      </c>
      <c r="H2127" s="16" t="str">
        <f t="shared" si="236"/>
        <v>Resolved</v>
      </c>
      <c r="I2127" s="18">
        <f t="shared" si="237"/>
        <v>1266.0999999999999</v>
      </c>
    </row>
    <row r="2128" spans="2:9" x14ac:dyDescent="0.25">
      <c r="B2128" s="16">
        <v>10398</v>
      </c>
      <c r="C2128" s="17">
        <f t="shared" si="231"/>
        <v>38414</v>
      </c>
      <c r="D2128" s="16" t="str">
        <f t="shared" si="232"/>
        <v>Reims Collectables</v>
      </c>
      <c r="E2128" s="16" t="str">
        <f t="shared" si="233"/>
        <v>Reims</v>
      </c>
      <c r="F2128" s="16" t="str">
        <f t="shared" si="234"/>
        <v>France</v>
      </c>
      <c r="G2128" s="16" t="str">
        <f t="shared" si="235"/>
        <v>Planes</v>
      </c>
      <c r="H2128" s="16" t="str">
        <f t="shared" si="236"/>
        <v>Shipped</v>
      </c>
      <c r="I2128" s="18">
        <f t="shared" si="237"/>
        <v>1367.48</v>
      </c>
    </row>
    <row r="2129" spans="2:9" x14ac:dyDescent="0.25">
      <c r="B2129" s="16">
        <v>10401</v>
      </c>
      <c r="C2129" s="17">
        <f t="shared" si="231"/>
        <v>38446</v>
      </c>
      <c r="D2129" s="16" t="str">
        <f t="shared" si="232"/>
        <v>Tekni Collectables Inc.</v>
      </c>
      <c r="E2129" s="16" t="str">
        <f t="shared" si="233"/>
        <v>Newark</v>
      </c>
      <c r="F2129" s="16" t="str">
        <f t="shared" si="234"/>
        <v>USA</v>
      </c>
      <c r="G2129" s="16" t="str">
        <f t="shared" si="235"/>
        <v>Planes</v>
      </c>
      <c r="H2129" s="16" t="str">
        <f t="shared" si="236"/>
        <v>On Hold</v>
      </c>
      <c r="I2129" s="18">
        <f t="shared" si="237"/>
        <v>1100</v>
      </c>
    </row>
    <row r="2130" spans="2:9" x14ac:dyDescent="0.25">
      <c r="B2130" s="16">
        <v>10416</v>
      </c>
      <c r="C2130" s="17">
        <f t="shared" si="231"/>
        <v>38477</v>
      </c>
      <c r="D2130" s="16" t="str">
        <f t="shared" si="232"/>
        <v>L'ordine Souveniers</v>
      </c>
      <c r="E2130" s="16" t="str">
        <f t="shared" si="233"/>
        <v>Reggio Emilia</v>
      </c>
      <c r="F2130" s="16" t="str">
        <f t="shared" si="234"/>
        <v>Italy</v>
      </c>
      <c r="G2130" s="16" t="str">
        <f t="shared" si="235"/>
        <v>Planes</v>
      </c>
      <c r="H2130" s="16" t="str">
        <f t="shared" si="236"/>
        <v>Shipped</v>
      </c>
      <c r="I2130" s="18">
        <f t="shared" si="237"/>
        <v>1351.08</v>
      </c>
    </row>
    <row r="2131" spans="2:9" x14ac:dyDescent="0.25">
      <c r="B2131" s="16">
        <v>10108</v>
      </c>
      <c r="C2131" s="17">
        <f t="shared" si="231"/>
        <v>37681</v>
      </c>
      <c r="D2131" s="16" t="str">
        <f t="shared" si="232"/>
        <v>Cruz &amp; Sons Co.</v>
      </c>
      <c r="E2131" s="16" t="str">
        <f t="shared" si="233"/>
        <v>Makati City</v>
      </c>
      <c r="F2131" s="16" t="str">
        <f t="shared" si="234"/>
        <v>Philippines</v>
      </c>
      <c r="G2131" s="16" t="str">
        <f t="shared" si="235"/>
        <v>Classic Cars</v>
      </c>
      <c r="H2131" s="16" t="str">
        <f t="shared" si="236"/>
        <v>Shipped</v>
      </c>
      <c r="I2131" s="18">
        <f t="shared" si="237"/>
        <v>3600</v>
      </c>
    </row>
    <row r="2132" spans="2:9" x14ac:dyDescent="0.25">
      <c r="B2132" s="16">
        <v>10122</v>
      </c>
      <c r="C2132" s="17">
        <f t="shared" si="231"/>
        <v>37742</v>
      </c>
      <c r="D2132" s="16" t="str">
        <f t="shared" si="232"/>
        <v>Marseille Mini Autos</v>
      </c>
      <c r="E2132" s="16" t="str">
        <f t="shared" si="233"/>
        <v>Marseille</v>
      </c>
      <c r="F2132" s="16" t="str">
        <f t="shared" si="234"/>
        <v>France</v>
      </c>
      <c r="G2132" s="16" t="str">
        <f t="shared" si="235"/>
        <v>Classic Cars</v>
      </c>
      <c r="H2132" s="16" t="str">
        <f t="shared" si="236"/>
        <v>Shipped</v>
      </c>
      <c r="I2132" s="18">
        <f t="shared" si="237"/>
        <v>1207.44</v>
      </c>
    </row>
    <row r="2133" spans="2:9" x14ac:dyDescent="0.25">
      <c r="B2133" s="16">
        <v>10135</v>
      </c>
      <c r="C2133" s="17">
        <f t="shared" si="231"/>
        <v>37819</v>
      </c>
      <c r="D2133" s="16" t="str">
        <f t="shared" si="232"/>
        <v>Mini Gifts Distributors Ltd.</v>
      </c>
      <c r="E2133" s="16" t="str">
        <f t="shared" si="233"/>
        <v>San Rafael</v>
      </c>
      <c r="F2133" s="16" t="str">
        <f t="shared" si="234"/>
        <v>USA</v>
      </c>
      <c r="G2133" s="16" t="str">
        <f t="shared" si="235"/>
        <v>Classic Cars</v>
      </c>
      <c r="H2133" s="16" t="str">
        <f t="shared" si="236"/>
        <v>Shipped</v>
      </c>
      <c r="I2133" s="18">
        <f t="shared" si="237"/>
        <v>717.4</v>
      </c>
    </row>
    <row r="2134" spans="2:9" x14ac:dyDescent="0.25">
      <c r="B2134" s="16">
        <v>10147</v>
      </c>
      <c r="C2134" s="17">
        <f t="shared" si="231"/>
        <v>37873</v>
      </c>
      <c r="D2134" s="16" t="str">
        <f t="shared" si="232"/>
        <v>Collectables For Less Inc.</v>
      </c>
      <c r="E2134" s="16" t="str">
        <f t="shared" si="233"/>
        <v>Brickhaven</v>
      </c>
      <c r="F2134" s="16" t="str">
        <f t="shared" si="234"/>
        <v>USA</v>
      </c>
      <c r="G2134" s="16" t="str">
        <f t="shared" si="235"/>
        <v>Classic Cars</v>
      </c>
      <c r="H2134" s="16" t="str">
        <f t="shared" si="236"/>
        <v>Shipped</v>
      </c>
      <c r="I2134" s="18">
        <f t="shared" si="237"/>
        <v>1066.75</v>
      </c>
    </row>
    <row r="2135" spans="2:9" x14ac:dyDescent="0.25">
      <c r="B2135" s="16">
        <v>10159</v>
      </c>
      <c r="C2135" s="17">
        <f t="shared" si="231"/>
        <v>37904</v>
      </c>
      <c r="D2135" s="16" t="str">
        <f t="shared" si="232"/>
        <v>Corporate Gift Ideas Co.</v>
      </c>
      <c r="E2135" s="16" t="str">
        <f t="shared" si="233"/>
        <v>San Francisco</v>
      </c>
      <c r="F2135" s="16" t="str">
        <f t="shared" si="234"/>
        <v>USA</v>
      </c>
      <c r="G2135" s="16" t="str">
        <f t="shared" si="235"/>
        <v>Motorcycles</v>
      </c>
      <c r="H2135" s="16" t="str">
        <f t="shared" si="236"/>
        <v>Shipped</v>
      </c>
      <c r="I2135" s="18">
        <f t="shared" si="237"/>
        <v>1239</v>
      </c>
    </row>
    <row r="2136" spans="2:9" x14ac:dyDescent="0.25">
      <c r="B2136" s="16">
        <v>10169</v>
      </c>
      <c r="C2136" s="17">
        <f t="shared" si="231"/>
        <v>37936</v>
      </c>
      <c r="D2136" s="16" t="str">
        <f t="shared" si="232"/>
        <v>Anna's Decorations, Ltd</v>
      </c>
      <c r="E2136" s="16" t="str">
        <f t="shared" si="233"/>
        <v>North Sydney</v>
      </c>
      <c r="F2136" s="16" t="str">
        <f t="shared" si="234"/>
        <v>Australia</v>
      </c>
      <c r="G2136" s="16" t="str">
        <f t="shared" si="235"/>
        <v>Motorcycles</v>
      </c>
      <c r="H2136" s="16" t="str">
        <f t="shared" si="236"/>
        <v>Shipped</v>
      </c>
      <c r="I2136" s="18">
        <f t="shared" si="237"/>
        <v>1035.58</v>
      </c>
    </row>
    <row r="2137" spans="2:9" x14ac:dyDescent="0.25">
      <c r="B2137" s="16">
        <v>10180</v>
      </c>
      <c r="C2137" s="17">
        <f t="shared" si="231"/>
        <v>37936</v>
      </c>
      <c r="D2137" s="16" t="str">
        <f t="shared" si="232"/>
        <v>Daedalus Designs Imports</v>
      </c>
      <c r="E2137" s="16" t="str">
        <f t="shared" si="233"/>
        <v>Lille</v>
      </c>
      <c r="F2137" s="16" t="str">
        <f t="shared" si="234"/>
        <v>France</v>
      </c>
      <c r="G2137" s="16" t="str">
        <f t="shared" si="235"/>
        <v>Motorcycles</v>
      </c>
      <c r="H2137" s="16" t="str">
        <f t="shared" si="236"/>
        <v>Shipped</v>
      </c>
      <c r="I2137" s="18">
        <f t="shared" si="237"/>
        <v>1057.56</v>
      </c>
    </row>
    <row r="2138" spans="2:9" x14ac:dyDescent="0.25">
      <c r="B2138" s="16">
        <v>10191</v>
      </c>
      <c r="C2138" s="17">
        <f t="shared" si="231"/>
        <v>37936</v>
      </c>
      <c r="D2138" s="16" t="str">
        <f t="shared" si="232"/>
        <v>Toms Spezialitten, Ltd</v>
      </c>
      <c r="E2138" s="16" t="str">
        <f t="shared" si="233"/>
        <v>Koln</v>
      </c>
      <c r="F2138" s="16" t="str">
        <f t="shared" si="234"/>
        <v>Germany</v>
      </c>
      <c r="G2138" s="16" t="str">
        <f t="shared" si="235"/>
        <v>Classic Cars</v>
      </c>
      <c r="H2138" s="16" t="str">
        <f t="shared" si="236"/>
        <v>Shipped</v>
      </c>
      <c r="I2138" s="18">
        <f t="shared" si="237"/>
        <v>1939.2</v>
      </c>
    </row>
    <row r="2139" spans="2:9" x14ac:dyDescent="0.25">
      <c r="B2139" s="16">
        <v>10211</v>
      </c>
      <c r="C2139" s="17">
        <f t="shared" si="231"/>
        <v>37993</v>
      </c>
      <c r="D2139" s="16" t="str">
        <f t="shared" si="232"/>
        <v>Auto Canal Petit</v>
      </c>
      <c r="E2139" s="16" t="str">
        <f t="shared" si="233"/>
        <v>Paris</v>
      </c>
      <c r="F2139" s="16" t="str">
        <f t="shared" si="234"/>
        <v>France</v>
      </c>
      <c r="G2139" s="16" t="str">
        <f t="shared" si="235"/>
        <v>Motorcycles</v>
      </c>
      <c r="H2139" s="16" t="str">
        <f t="shared" si="236"/>
        <v>Shipped</v>
      </c>
      <c r="I2139" s="18">
        <f t="shared" si="237"/>
        <v>1338.12</v>
      </c>
    </row>
    <row r="2140" spans="2:9" x14ac:dyDescent="0.25">
      <c r="B2140" s="16">
        <v>10225</v>
      </c>
      <c r="C2140" s="17">
        <f t="shared" si="231"/>
        <v>38019</v>
      </c>
      <c r="D2140" s="16" t="str">
        <f t="shared" si="232"/>
        <v>Vida Sport, Ltd</v>
      </c>
      <c r="E2140" s="16" t="str">
        <f t="shared" si="233"/>
        <v>Gensve</v>
      </c>
      <c r="F2140" s="16" t="str">
        <f t="shared" si="234"/>
        <v>Switzerland</v>
      </c>
      <c r="G2140" s="16" t="str">
        <f t="shared" si="235"/>
        <v>Classic Cars</v>
      </c>
      <c r="H2140" s="16" t="str">
        <f t="shared" si="236"/>
        <v>Shipped</v>
      </c>
      <c r="I2140" s="18">
        <f t="shared" si="237"/>
        <v>1205.04</v>
      </c>
    </row>
    <row r="2141" spans="2:9" x14ac:dyDescent="0.25">
      <c r="B2141" s="16">
        <v>10238</v>
      </c>
      <c r="C2141" s="17">
        <f t="shared" si="231"/>
        <v>38081</v>
      </c>
      <c r="D2141" s="16" t="str">
        <f t="shared" si="232"/>
        <v>Danish Wholesale Imports</v>
      </c>
      <c r="E2141" s="16" t="str">
        <f t="shared" si="233"/>
        <v>Kobenhavn</v>
      </c>
      <c r="F2141" s="16" t="str">
        <f t="shared" si="234"/>
        <v>Denmark</v>
      </c>
      <c r="G2141" s="16" t="str">
        <f t="shared" si="235"/>
        <v>Classic Cars</v>
      </c>
      <c r="H2141" s="16" t="str">
        <f t="shared" si="236"/>
        <v>Shipped</v>
      </c>
      <c r="I2141" s="18">
        <f t="shared" si="237"/>
        <v>1484.1999999999998</v>
      </c>
    </row>
    <row r="2142" spans="2:9" x14ac:dyDescent="0.25">
      <c r="B2142" s="16">
        <v>10252</v>
      </c>
      <c r="C2142" s="17">
        <f t="shared" si="231"/>
        <v>38112</v>
      </c>
      <c r="D2142" s="16" t="str">
        <f t="shared" si="232"/>
        <v>Auto Canal Petit</v>
      </c>
      <c r="E2142" s="16" t="str">
        <f t="shared" si="233"/>
        <v>Paris</v>
      </c>
      <c r="F2142" s="16" t="str">
        <f t="shared" si="234"/>
        <v>France</v>
      </c>
      <c r="G2142" s="16" t="str">
        <f t="shared" si="235"/>
        <v>Classic Cars</v>
      </c>
      <c r="H2142" s="16" t="str">
        <f t="shared" si="236"/>
        <v>Shipped</v>
      </c>
      <c r="I2142" s="18">
        <f t="shared" si="237"/>
        <v>1527.8</v>
      </c>
    </row>
    <row r="2143" spans="2:9" x14ac:dyDescent="0.25">
      <c r="B2143" s="16">
        <v>10264</v>
      </c>
      <c r="C2143" s="17">
        <f t="shared" si="231"/>
        <v>38144</v>
      </c>
      <c r="D2143" s="16" t="str">
        <f t="shared" si="232"/>
        <v>Gifts4AllAges.com</v>
      </c>
      <c r="E2143" s="16" t="str">
        <f t="shared" si="233"/>
        <v>Boston</v>
      </c>
      <c r="F2143" s="16" t="str">
        <f t="shared" si="234"/>
        <v>USA</v>
      </c>
      <c r="G2143" s="16" t="str">
        <f t="shared" si="235"/>
        <v>Motorcycles</v>
      </c>
      <c r="H2143" s="16" t="str">
        <f t="shared" si="236"/>
        <v>Shipped</v>
      </c>
      <c r="I2143" s="18">
        <f t="shared" si="237"/>
        <v>651.80000000000007</v>
      </c>
    </row>
    <row r="2144" spans="2:9" x14ac:dyDescent="0.25">
      <c r="B2144" s="16">
        <v>10276</v>
      </c>
      <c r="C2144" s="17">
        <f t="shared" si="231"/>
        <v>38207</v>
      </c>
      <c r="D2144" s="16" t="str">
        <f t="shared" si="232"/>
        <v>Online Mini Collectables</v>
      </c>
      <c r="E2144" s="16" t="str">
        <f t="shared" si="233"/>
        <v>Brickhaven</v>
      </c>
      <c r="F2144" s="16" t="str">
        <f t="shared" si="234"/>
        <v>USA</v>
      </c>
      <c r="G2144" s="16" t="str">
        <f t="shared" si="235"/>
        <v>Motorcycles</v>
      </c>
      <c r="H2144" s="16" t="str">
        <f t="shared" si="236"/>
        <v>Shipped</v>
      </c>
      <c r="I2144" s="18">
        <f t="shared" si="237"/>
        <v>988.47</v>
      </c>
    </row>
    <row r="2145" spans="2:9" x14ac:dyDescent="0.25">
      <c r="B2145" s="16">
        <v>10287</v>
      </c>
      <c r="C2145" s="17">
        <f t="shared" si="231"/>
        <v>38207</v>
      </c>
      <c r="D2145" s="16" t="str">
        <f t="shared" si="232"/>
        <v>Vida Sport, Ltd</v>
      </c>
      <c r="E2145" s="16" t="str">
        <f t="shared" si="233"/>
        <v>Gensve</v>
      </c>
      <c r="F2145" s="16" t="str">
        <f t="shared" si="234"/>
        <v>Switzerland</v>
      </c>
      <c r="G2145" s="16" t="str">
        <f t="shared" si="235"/>
        <v>Classic Cars</v>
      </c>
      <c r="H2145" s="16" t="str">
        <f t="shared" si="236"/>
        <v>Shipped</v>
      </c>
      <c r="I2145" s="18">
        <f t="shared" si="237"/>
        <v>1359.4</v>
      </c>
    </row>
    <row r="2146" spans="2:9" x14ac:dyDescent="0.25">
      <c r="B2146" s="16">
        <v>10299</v>
      </c>
      <c r="C2146" s="17">
        <f t="shared" si="231"/>
        <v>38239</v>
      </c>
      <c r="D2146" s="16" t="str">
        <f t="shared" si="232"/>
        <v>Toys of Finland, Co.</v>
      </c>
      <c r="E2146" s="16" t="str">
        <f t="shared" si="233"/>
        <v>Helsinki</v>
      </c>
      <c r="F2146" s="16" t="str">
        <f t="shared" si="234"/>
        <v>Finland</v>
      </c>
      <c r="G2146" s="16" t="str">
        <f t="shared" si="235"/>
        <v>Motorcycles</v>
      </c>
      <c r="H2146" s="16" t="str">
        <f t="shared" si="236"/>
        <v>Shipped</v>
      </c>
      <c r="I2146" s="18">
        <f t="shared" si="237"/>
        <v>1013.76</v>
      </c>
    </row>
    <row r="2147" spans="2:9" x14ac:dyDescent="0.25">
      <c r="B2147" s="16">
        <v>10310</v>
      </c>
      <c r="C2147" s="17">
        <f t="shared" si="231"/>
        <v>38270</v>
      </c>
      <c r="D2147" s="16" t="str">
        <f t="shared" si="232"/>
        <v>Toms Spezialitten, Ltd</v>
      </c>
      <c r="E2147" s="16" t="str">
        <f t="shared" si="233"/>
        <v>Koln</v>
      </c>
      <c r="F2147" s="16" t="str">
        <f t="shared" si="234"/>
        <v>Germany</v>
      </c>
      <c r="G2147" s="16" t="str">
        <f t="shared" si="235"/>
        <v>Classic Cars</v>
      </c>
      <c r="H2147" s="16" t="str">
        <f t="shared" si="236"/>
        <v>Shipped</v>
      </c>
      <c r="I2147" s="18">
        <f t="shared" si="237"/>
        <v>1383.03</v>
      </c>
    </row>
    <row r="2148" spans="2:9" x14ac:dyDescent="0.25">
      <c r="B2148" s="16">
        <v>10319</v>
      </c>
      <c r="C2148" s="17">
        <f t="shared" si="231"/>
        <v>38302</v>
      </c>
      <c r="D2148" s="16" t="str">
        <f t="shared" si="232"/>
        <v>Microscale Inc.</v>
      </c>
      <c r="E2148" s="16" t="str">
        <f t="shared" si="233"/>
        <v>NYC</v>
      </c>
      <c r="F2148" s="16" t="str">
        <f t="shared" si="234"/>
        <v>USA</v>
      </c>
      <c r="G2148" s="16" t="str">
        <f t="shared" si="235"/>
        <v>Motorcycles</v>
      </c>
      <c r="H2148" s="16" t="str">
        <f t="shared" si="236"/>
        <v>Shipped</v>
      </c>
      <c r="I2148" s="18">
        <f t="shared" si="237"/>
        <v>1108.3799999999999</v>
      </c>
    </row>
    <row r="2149" spans="2:9" x14ac:dyDescent="0.25">
      <c r="B2149" s="16">
        <v>10331</v>
      </c>
      <c r="C2149" s="17">
        <f t="shared" si="231"/>
        <v>38302</v>
      </c>
      <c r="D2149" s="16" t="str">
        <f t="shared" si="232"/>
        <v>Motor Mint Distributors Inc.</v>
      </c>
      <c r="E2149" s="16" t="str">
        <f t="shared" si="233"/>
        <v>Philadelphia</v>
      </c>
      <c r="F2149" s="16" t="str">
        <f t="shared" si="234"/>
        <v>USA</v>
      </c>
      <c r="G2149" s="16" t="str">
        <f t="shared" si="235"/>
        <v>Classic Cars</v>
      </c>
      <c r="H2149" s="16" t="str">
        <f t="shared" si="236"/>
        <v>Shipped</v>
      </c>
      <c r="I2149" s="18">
        <f t="shared" si="237"/>
        <v>974.09999999999991</v>
      </c>
    </row>
    <row r="2150" spans="2:9" x14ac:dyDescent="0.25">
      <c r="B2150" s="16">
        <v>10343</v>
      </c>
      <c r="C2150" s="17">
        <f t="shared" si="231"/>
        <v>38302</v>
      </c>
      <c r="D2150" s="16" t="str">
        <f t="shared" si="232"/>
        <v>Reims Collectables</v>
      </c>
      <c r="E2150" s="16" t="str">
        <f t="shared" si="233"/>
        <v>Reims</v>
      </c>
      <c r="F2150" s="16" t="str">
        <f t="shared" si="234"/>
        <v>France</v>
      </c>
      <c r="G2150" s="16" t="str">
        <f t="shared" si="235"/>
        <v>Classic Cars</v>
      </c>
      <c r="H2150" s="16" t="str">
        <f t="shared" si="236"/>
        <v>Shipped</v>
      </c>
      <c r="I2150" s="18">
        <f t="shared" si="237"/>
        <v>977.67000000000007</v>
      </c>
    </row>
    <row r="2151" spans="2:9" x14ac:dyDescent="0.25">
      <c r="B2151" s="16">
        <v>10355</v>
      </c>
      <c r="C2151" s="17">
        <f t="shared" si="231"/>
        <v>38333</v>
      </c>
      <c r="D2151" s="16" t="str">
        <f t="shared" si="232"/>
        <v>Euro Shopping Channel</v>
      </c>
      <c r="E2151" s="16" t="str">
        <f t="shared" si="233"/>
        <v>Madrid</v>
      </c>
      <c r="F2151" s="16" t="str">
        <f t="shared" si="234"/>
        <v>Spain</v>
      </c>
      <c r="G2151" s="16" t="str">
        <f t="shared" si="235"/>
        <v>Classic Cars</v>
      </c>
      <c r="H2151" s="16" t="str">
        <f t="shared" si="236"/>
        <v>Shipped</v>
      </c>
      <c r="I2151" s="18">
        <f t="shared" si="237"/>
        <v>1386.72</v>
      </c>
    </row>
    <row r="2152" spans="2:9" x14ac:dyDescent="0.25">
      <c r="B2152" s="16">
        <v>10363</v>
      </c>
      <c r="C2152" s="17">
        <f t="shared" si="231"/>
        <v>38353</v>
      </c>
      <c r="D2152" s="16" t="str">
        <f t="shared" si="232"/>
        <v>Suominen Souveniers</v>
      </c>
      <c r="E2152" s="16" t="str">
        <f t="shared" si="233"/>
        <v>Espoo</v>
      </c>
      <c r="F2152" s="16" t="str">
        <f t="shared" si="234"/>
        <v>Finland</v>
      </c>
      <c r="G2152" s="16" t="str">
        <f t="shared" si="235"/>
        <v>Classic Cars</v>
      </c>
      <c r="H2152" s="16" t="str">
        <f t="shared" si="236"/>
        <v>Shipped</v>
      </c>
      <c r="I2152" s="18">
        <f t="shared" si="237"/>
        <v>1629.04</v>
      </c>
    </row>
    <row r="2153" spans="2:9" x14ac:dyDescent="0.25">
      <c r="B2153" s="16">
        <v>10378</v>
      </c>
      <c r="C2153" s="17">
        <f t="shared" si="231"/>
        <v>38385</v>
      </c>
      <c r="D2153" s="16" t="str">
        <f t="shared" si="232"/>
        <v>Euro Shopping Channel</v>
      </c>
      <c r="E2153" s="16" t="str">
        <f t="shared" si="233"/>
        <v>Madrid</v>
      </c>
      <c r="F2153" s="16" t="str">
        <f t="shared" si="234"/>
        <v>Spain</v>
      </c>
      <c r="G2153" s="16" t="str">
        <f t="shared" si="235"/>
        <v>Classic Cars</v>
      </c>
      <c r="H2153" s="16" t="str">
        <f t="shared" si="236"/>
        <v>Shipped</v>
      </c>
      <c r="I2153" s="18">
        <f t="shared" si="237"/>
        <v>1449.76</v>
      </c>
    </row>
    <row r="2154" spans="2:9" x14ac:dyDescent="0.25">
      <c r="B2154" s="16">
        <v>10390</v>
      </c>
      <c r="C2154" s="17">
        <f t="shared" si="231"/>
        <v>38414</v>
      </c>
      <c r="D2154" s="16" t="str">
        <f t="shared" si="232"/>
        <v>Mini Gifts Distributors Ltd.</v>
      </c>
      <c r="E2154" s="16" t="str">
        <f t="shared" si="233"/>
        <v>San Rafael</v>
      </c>
      <c r="F2154" s="16" t="str">
        <f t="shared" si="234"/>
        <v>USA</v>
      </c>
      <c r="G2154" s="16" t="str">
        <f t="shared" si="235"/>
        <v>Classic Cars</v>
      </c>
      <c r="H2154" s="16" t="str">
        <f t="shared" si="236"/>
        <v>Shipped</v>
      </c>
      <c r="I2154" s="18">
        <f t="shared" si="237"/>
        <v>1463.6999999999998</v>
      </c>
    </row>
    <row r="2155" spans="2:9" x14ac:dyDescent="0.25">
      <c r="B2155" s="16">
        <v>10103</v>
      </c>
      <c r="C2155" s="17">
        <f t="shared" si="231"/>
        <v>37622</v>
      </c>
      <c r="D2155" s="16" t="str">
        <f t="shared" si="232"/>
        <v>Baane Mini Imports</v>
      </c>
      <c r="E2155" s="16" t="str">
        <f t="shared" si="233"/>
        <v>Stavern</v>
      </c>
      <c r="F2155" s="16" t="str">
        <f t="shared" si="234"/>
        <v>Norway</v>
      </c>
      <c r="G2155" s="16" t="str">
        <f t="shared" si="235"/>
        <v>Trucks and Buses</v>
      </c>
      <c r="H2155" s="16" t="str">
        <f t="shared" si="236"/>
        <v>Shipped</v>
      </c>
      <c r="I2155" s="18">
        <f t="shared" si="237"/>
        <v>1189.98</v>
      </c>
    </row>
    <row r="2156" spans="2:9" x14ac:dyDescent="0.25">
      <c r="B2156" s="16">
        <v>10114</v>
      </c>
      <c r="C2156" s="17">
        <f t="shared" si="231"/>
        <v>37712</v>
      </c>
      <c r="D2156" s="16" t="str">
        <f t="shared" si="232"/>
        <v>La Corne D'abondance, Co.</v>
      </c>
      <c r="E2156" s="16" t="str">
        <f t="shared" si="233"/>
        <v>Paris</v>
      </c>
      <c r="F2156" s="16" t="str">
        <f t="shared" si="234"/>
        <v>France</v>
      </c>
      <c r="G2156" s="16" t="str">
        <f t="shared" si="235"/>
        <v>Classic Cars</v>
      </c>
      <c r="H2156" s="16" t="str">
        <f t="shared" si="236"/>
        <v>Shipped</v>
      </c>
      <c r="I2156" s="18">
        <f t="shared" si="237"/>
        <v>721.43999999999994</v>
      </c>
    </row>
    <row r="2157" spans="2:9" x14ac:dyDescent="0.25">
      <c r="B2157" s="16">
        <v>10126</v>
      </c>
      <c r="C2157" s="17">
        <f t="shared" si="231"/>
        <v>37742</v>
      </c>
      <c r="D2157" s="16" t="str">
        <f t="shared" si="232"/>
        <v>Corrida Auto Replicas, Ltd</v>
      </c>
      <c r="E2157" s="16" t="str">
        <f t="shared" si="233"/>
        <v>Madrid</v>
      </c>
      <c r="F2157" s="16" t="str">
        <f t="shared" si="234"/>
        <v>Spain</v>
      </c>
      <c r="G2157" s="16" t="str">
        <f t="shared" si="235"/>
        <v>Trucks and Buses</v>
      </c>
      <c r="H2157" s="16" t="str">
        <f t="shared" si="236"/>
        <v>Shipped</v>
      </c>
      <c r="I2157" s="18">
        <f t="shared" si="237"/>
        <v>1630.2</v>
      </c>
    </row>
    <row r="2158" spans="2:9" x14ac:dyDescent="0.25">
      <c r="B2158" s="16">
        <v>10140</v>
      </c>
      <c r="C2158" s="17">
        <f t="shared" si="231"/>
        <v>37819</v>
      </c>
      <c r="D2158" s="16" t="str">
        <f t="shared" si="232"/>
        <v>Technics Stores Inc.</v>
      </c>
      <c r="E2158" s="16" t="str">
        <f t="shared" si="233"/>
        <v>Burlingame</v>
      </c>
      <c r="F2158" s="16" t="str">
        <f t="shared" si="234"/>
        <v>USA</v>
      </c>
      <c r="G2158" s="16" t="str">
        <f t="shared" si="235"/>
        <v>Vintage Cars</v>
      </c>
      <c r="H2158" s="16" t="str">
        <f t="shared" si="236"/>
        <v>Shipped</v>
      </c>
      <c r="I2158" s="18">
        <f t="shared" si="237"/>
        <v>1254.8300000000002</v>
      </c>
    </row>
    <row r="2159" spans="2:9" x14ac:dyDescent="0.25">
      <c r="B2159" s="16">
        <v>10151</v>
      </c>
      <c r="C2159" s="17">
        <f t="shared" si="231"/>
        <v>37873</v>
      </c>
      <c r="D2159" s="16" t="str">
        <f t="shared" si="232"/>
        <v>Oulu Toy Supplies, Inc.</v>
      </c>
      <c r="E2159" s="16" t="str">
        <f t="shared" si="233"/>
        <v>Oulu</v>
      </c>
      <c r="F2159" s="16" t="str">
        <f t="shared" si="234"/>
        <v>Finland</v>
      </c>
      <c r="G2159" s="16" t="str">
        <f t="shared" si="235"/>
        <v>Classic Cars</v>
      </c>
      <c r="H2159" s="16" t="str">
        <f t="shared" si="236"/>
        <v>Shipped</v>
      </c>
      <c r="I2159" s="18">
        <f t="shared" si="237"/>
        <v>1209.3000000000002</v>
      </c>
    </row>
    <row r="2160" spans="2:9" x14ac:dyDescent="0.25">
      <c r="B2160" s="16">
        <v>10164</v>
      </c>
      <c r="C2160" s="17">
        <f t="shared" si="231"/>
        <v>37904</v>
      </c>
      <c r="D2160" s="16" t="str">
        <f t="shared" si="232"/>
        <v>Mini Auto Werke</v>
      </c>
      <c r="E2160" s="16" t="str">
        <f t="shared" si="233"/>
        <v>Graz</v>
      </c>
      <c r="F2160" s="16" t="str">
        <f t="shared" si="234"/>
        <v>Austria</v>
      </c>
      <c r="G2160" s="16" t="str">
        <f t="shared" si="235"/>
        <v>Vintage Cars</v>
      </c>
      <c r="H2160" s="16" t="str">
        <f t="shared" si="236"/>
        <v>Resolved</v>
      </c>
      <c r="I2160" s="18">
        <f t="shared" si="237"/>
        <v>1345.75</v>
      </c>
    </row>
    <row r="2161" spans="2:9" x14ac:dyDescent="0.25">
      <c r="B2161" s="16">
        <v>10175</v>
      </c>
      <c r="C2161" s="17">
        <f t="shared" si="231"/>
        <v>37936</v>
      </c>
      <c r="D2161" s="16" t="str">
        <f t="shared" si="232"/>
        <v>Stylish Desk Decors, Co.</v>
      </c>
      <c r="E2161" s="16" t="str">
        <f t="shared" si="233"/>
        <v>London</v>
      </c>
      <c r="F2161" s="16" t="str">
        <f t="shared" si="234"/>
        <v>UK</v>
      </c>
      <c r="G2161" s="16" t="str">
        <f t="shared" si="235"/>
        <v>Classic Cars</v>
      </c>
      <c r="H2161" s="16" t="str">
        <f t="shared" si="236"/>
        <v>Shipped</v>
      </c>
      <c r="I2161" s="18">
        <f t="shared" si="237"/>
        <v>1151.44</v>
      </c>
    </row>
    <row r="2162" spans="2:9" x14ac:dyDescent="0.25">
      <c r="B2162" s="16">
        <v>10184</v>
      </c>
      <c r="C2162" s="17">
        <f t="shared" si="231"/>
        <v>37936</v>
      </c>
      <c r="D2162" s="16" t="str">
        <f t="shared" si="232"/>
        <v>Iberia Gift Imports, Corp.</v>
      </c>
      <c r="E2162" s="16" t="str">
        <f t="shared" si="233"/>
        <v>Sevilla</v>
      </c>
      <c r="F2162" s="16" t="str">
        <f t="shared" si="234"/>
        <v>Spain</v>
      </c>
      <c r="G2162" s="16" t="str">
        <f t="shared" si="235"/>
        <v>Classic Cars</v>
      </c>
      <c r="H2162" s="16" t="str">
        <f t="shared" si="236"/>
        <v>Shipped</v>
      </c>
      <c r="I2162" s="18">
        <f t="shared" si="237"/>
        <v>1336.44</v>
      </c>
    </row>
    <row r="2163" spans="2:9" x14ac:dyDescent="0.25">
      <c r="B2163" s="16">
        <v>10194</v>
      </c>
      <c r="C2163" s="17">
        <f t="shared" si="231"/>
        <v>37936</v>
      </c>
      <c r="D2163" s="16" t="str">
        <f t="shared" si="232"/>
        <v>Saveley &amp; Henriot, Co.</v>
      </c>
      <c r="E2163" s="16" t="str">
        <f t="shared" si="233"/>
        <v>Lyon</v>
      </c>
      <c r="F2163" s="16" t="str">
        <f t="shared" si="234"/>
        <v>France</v>
      </c>
      <c r="G2163" s="16" t="str">
        <f t="shared" si="235"/>
        <v>Vintage Cars</v>
      </c>
      <c r="H2163" s="16" t="str">
        <f t="shared" si="236"/>
        <v>Shipped</v>
      </c>
      <c r="I2163" s="18">
        <f t="shared" si="237"/>
        <v>1835.98</v>
      </c>
    </row>
    <row r="2164" spans="2:9" x14ac:dyDescent="0.25">
      <c r="B2164" s="16">
        <v>10207</v>
      </c>
      <c r="C2164" s="17">
        <f t="shared" si="231"/>
        <v>37957</v>
      </c>
      <c r="D2164" s="16" t="str">
        <f t="shared" si="232"/>
        <v>Diecast Collectables</v>
      </c>
      <c r="E2164" s="16" t="str">
        <f t="shared" si="233"/>
        <v>Boston</v>
      </c>
      <c r="F2164" s="16" t="str">
        <f t="shared" si="234"/>
        <v>USA</v>
      </c>
      <c r="G2164" s="16" t="str">
        <f t="shared" si="235"/>
        <v>Classic Cars</v>
      </c>
      <c r="H2164" s="16" t="str">
        <f t="shared" si="236"/>
        <v>Shipped</v>
      </c>
      <c r="I2164" s="18">
        <f t="shared" si="237"/>
        <v>1247.3999999999999</v>
      </c>
    </row>
    <row r="2165" spans="2:9" x14ac:dyDescent="0.25">
      <c r="B2165" s="16">
        <v>10217</v>
      </c>
      <c r="C2165" s="17">
        <f t="shared" si="231"/>
        <v>38019</v>
      </c>
      <c r="D2165" s="16" t="str">
        <f t="shared" si="232"/>
        <v>Handji Gifts&amp; Co</v>
      </c>
      <c r="E2165" s="16" t="str">
        <f t="shared" si="233"/>
        <v>Singapore</v>
      </c>
      <c r="F2165" s="16" t="str">
        <f t="shared" si="234"/>
        <v>Singapore</v>
      </c>
      <c r="G2165" s="16" t="str">
        <f t="shared" si="235"/>
        <v>Trucks and Buses</v>
      </c>
      <c r="H2165" s="16" t="str">
        <f t="shared" si="236"/>
        <v>Shipped</v>
      </c>
      <c r="I2165" s="18">
        <f t="shared" si="237"/>
        <v>2100</v>
      </c>
    </row>
    <row r="2166" spans="2:9" x14ac:dyDescent="0.25">
      <c r="B2166" s="16">
        <v>10229</v>
      </c>
      <c r="C2166" s="17">
        <f t="shared" si="231"/>
        <v>38049</v>
      </c>
      <c r="D2166" s="16" t="str">
        <f t="shared" si="232"/>
        <v>Mini Gifts Distributors Ltd.</v>
      </c>
      <c r="E2166" s="16" t="str">
        <f t="shared" si="233"/>
        <v>San Rafael</v>
      </c>
      <c r="F2166" s="16" t="str">
        <f t="shared" si="234"/>
        <v>USA</v>
      </c>
      <c r="G2166" s="16" t="str">
        <f t="shared" si="235"/>
        <v>Classic Cars</v>
      </c>
      <c r="H2166" s="16" t="str">
        <f t="shared" si="236"/>
        <v>Shipped</v>
      </c>
      <c r="I2166" s="18">
        <f t="shared" si="237"/>
        <v>1085.0400000000002</v>
      </c>
    </row>
    <row r="2167" spans="2:9" x14ac:dyDescent="0.25">
      <c r="B2167" s="16">
        <v>10245</v>
      </c>
      <c r="C2167" s="17">
        <f t="shared" si="231"/>
        <v>38112</v>
      </c>
      <c r="D2167" s="16" t="str">
        <f t="shared" si="232"/>
        <v>Super Scale Inc.</v>
      </c>
      <c r="E2167" s="16" t="str">
        <f t="shared" si="233"/>
        <v>New Haven</v>
      </c>
      <c r="F2167" s="16" t="str">
        <f t="shared" si="234"/>
        <v>USA</v>
      </c>
      <c r="G2167" s="16" t="str">
        <f t="shared" si="235"/>
        <v>Trucks and Buses</v>
      </c>
      <c r="H2167" s="16" t="str">
        <f t="shared" si="236"/>
        <v>Shipped</v>
      </c>
      <c r="I2167" s="18">
        <f t="shared" si="237"/>
        <v>2100</v>
      </c>
    </row>
    <row r="2168" spans="2:9" x14ac:dyDescent="0.25">
      <c r="B2168" s="16">
        <v>10259</v>
      </c>
      <c r="C2168" s="17">
        <f t="shared" si="231"/>
        <v>38144</v>
      </c>
      <c r="D2168" s="16" t="str">
        <f t="shared" si="232"/>
        <v>Handji Gifts&amp; Co</v>
      </c>
      <c r="E2168" s="16" t="str">
        <f t="shared" si="233"/>
        <v>Singapore</v>
      </c>
      <c r="F2168" s="16" t="str">
        <f t="shared" si="234"/>
        <v>Singapore</v>
      </c>
      <c r="G2168" s="16" t="str">
        <f t="shared" si="235"/>
        <v>Classic Cars</v>
      </c>
      <c r="H2168" s="16" t="str">
        <f t="shared" si="236"/>
        <v>Shipped</v>
      </c>
      <c r="I2168" s="18">
        <f t="shared" si="237"/>
        <v>1030.44</v>
      </c>
    </row>
    <row r="2169" spans="2:9" x14ac:dyDescent="0.25">
      <c r="B2169" s="16">
        <v>10270</v>
      </c>
      <c r="C2169" s="17">
        <f t="shared" si="231"/>
        <v>38175</v>
      </c>
      <c r="D2169" s="16" t="str">
        <f t="shared" si="232"/>
        <v>Souveniers And Things Co.</v>
      </c>
      <c r="E2169" s="16" t="str">
        <f t="shared" si="233"/>
        <v>Chatswood</v>
      </c>
      <c r="F2169" s="16" t="str">
        <f t="shared" si="234"/>
        <v>Australia</v>
      </c>
      <c r="G2169" s="16" t="str">
        <f t="shared" si="235"/>
        <v>Trucks and Buses</v>
      </c>
      <c r="H2169" s="16" t="str">
        <f t="shared" si="236"/>
        <v>Shipped</v>
      </c>
      <c r="I2169" s="18">
        <f t="shared" si="237"/>
        <v>1330.3500000000001</v>
      </c>
    </row>
    <row r="2170" spans="2:9" x14ac:dyDescent="0.25">
      <c r="B2170" s="16">
        <v>10281</v>
      </c>
      <c r="C2170" s="17">
        <f t="shared" si="231"/>
        <v>38207</v>
      </c>
      <c r="D2170" s="16" t="str">
        <f t="shared" si="232"/>
        <v>Diecast Classics Inc.</v>
      </c>
      <c r="E2170" s="16" t="str">
        <f t="shared" si="233"/>
        <v>Allentown</v>
      </c>
      <c r="F2170" s="16" t="str">
        <f t="shared" si="234"/>
        <v>USA</v>
      </c>
      <c r="G2170" s="16" t="str">
        <f t="shared" si="235"/>
        <v>Classic Cars</v>
      </c>
      <c r="H2170" s="16" t="str">
        <f t="shared" si="236"/>
        <v>Shipped</v>
      </c>
      <c r="I2170" s="18">
        <f t="shared" si="237"/>
        <v>813.19999999999993</v>
      </c>
    </row>
    <row r="2171" spans="2:9" x14ac:dyDescent="0.25">
      <c r="B2171" s="16">
        <v>10291</v>
      </c>
      <c r="C2171" s="17">
        <f t="shared" si="231"/>
        <v>38239</v>
      </c>
      <c r="D2171" s="16" t="str">
        <f t="shared" si="232"/>
        <v>Scandinavian Gift Ideas</v>
      </c>
      <c r="E2171" s="16" t="str">
        <f t="shared" si="233"/>
        <v>Boras</v>
      </c>
      <c r="F2171" s="16" t="str">
        <f t="shared" si="234"/>
        <v>Sweden</v>
      </c>
      <c r="G2171" s="16" t="str">
        <f t="shared" si="235"/>
        <v>Trucks and Buses</v>
      </c>
      <c r="H2171" s="16" t="str">
        <f t="shared" si="236"/>
        <v>Shipped</v>
      </c>
      <c r="I2171" s="18">
        <f t="shared" si="237"/>
        <v>1500.98</v>
      </c>
    </row>
    <row r="2172" spans="2:9" x14ac:dyDescent="0.25">
      <c r="B2172" s="16">
        <v>10305</v>
      </c>
      <c r="C2172" s="17">
        <f t="shared" si="231"/>
        <v>38270</v>
      </c>
      <c r="D2172" s="16" t="str">
        <f t="shared" si="232"/>
        <v>Marta's Replicas Co.</v>
      </c>
      <c r="E2172" s="16" t="str">
        <f t="shared" si="233"/>
        <v>Cambridge</v>
      </c>
      <c r="F2172" s="16" t="str">
        <f t="shared" si="234"/>
        <v>USA</v>
      </c>
      <c r="G2172" s="16" t="str">
        <f t="shared" si="235"/>
        <v>Classic Cars</v>
      </c>
      <c r="H2172" s="16" t="str">
        <f t="shared" si="236"/>
        <v>Shipped</v>
      </c>
      <c r="I2172" s="18">
        <f t="shared" si="237"/>
        <v>1510.56</v>
      </c>
    </row>
    <row r="2173" spans="2:9" x14ac:dyDescent="0.25">
      <c r="B2173" s="16">
        <v>10313</v>
      </c>
      <c r="C2173" s="17">
        <f t="shared" si="231"/>
        <v>38270</v>
      </c>
      <c r="D2173" s="16" t="str">
        <f t="shared" si="232"/>
        <v>Canadian Gift Exchange Network</v>
      </c>
      <c r="E2173" s="16" t="str">
        <f t="shared" si="233"/>
        <v>Vancouver</v>
      </c>
      <c r="F2173" s="16" t="str">
        <f t="shared" si="234"/>
        <v>Canada</v>
      </c>
      <c r="G2173" s="16" t="str">
        <f t="shared" si="235"/>
        <v>Trucks and Buses</v>
      </c>
      <c r="H2173" s="16" t="str">
        <f t="shared" si="236"/>
        <v>Shipped</v>
      </c>
      <c r="I2173" s="18">
        <f t="shared" si="237"/>
        <v>1727.1000000000001</v>
      </c>
    </row>
    <row r="2174" spans="2:9" x14ac:dyDescent="0.25">
      <c r="B2174" s="16">
        <v>10324</v>
      </c>
      <c r="C2174" s="17">
        <f t="shared" si="231"/>
        <v>38302</v>
      </c>
      <c r="D2174" s="16" t="str">
        <f t="shared" si="232"/>
        <v>Vitachrome Inc.</v>
      </c>
      <c r="E2174" s="16" t="str">
        <f t="shared" si="233"/>
        <v>NYC</v>
      </c>
      <c r="F2174" s="16" t="str">
        <f t="shared" si="234"/>
        <v>USA</v>
      </c>
      <c r="G2174" s="16" t="str">
        <f t="shared" si="235"/>
        <v>Trucks and Buses</v>
      </c>
      <c r="H2174" s="16" t="str">
        <f t="shared" si="236"/>
        <v>Shipped</v>
      </c>
      <c r="I2174" s="18">
        <f t="shared" si="237"/>
        <v>1236.8399999999999</v>
      </c>
    </row>
    <row r="2175" spans="2:9" x14ac:dyDescent="0.25">
      <c r="B2175" s="16">
        <v>10335</v>
      </c>
      <c r="C2175" s="17">
        <f t="shared" si="231"/>
        <v>38302</v>
      </c>
      <c r="D2175" s="16" t="str">
        <f t="shared" si="232"/>
        <v>Mini Gifts Distributors Ltd.</v>
      </c>
      <c r="E2175" s="16" t="str">
        <f t="shared" si="233"/>
        <v>San Rafael</v>
      </c>
      <c r="F2175" s="16" t="str">
        <f t="shared" si="234"/>
        <v>USA</v>
      </c>
      <c r="G2175" s="16" t="str">
        <f t="shared" si="235"/>
        <v>Classic Cars</v>
      </c>
      <c r="H2175" s="16" t="str">
        <f t="shared" si="236"/>
        <v>Shipped</v>
      </c>
      <c r="I2175" s="18">
        <f t="shared" si="237"/>
        <v>1225.2900000000002</v>
      </c>
    </row>
    <row r="2176" spans="2:9" x14ac:dyDescent="0.25">
      <c r="B2176" s="16">
        <v>10348</v>
      </c>
      <c r="C2176" s="17">
        <f t="shared" si="231"/>
        <v>38302</v>
      </c>
      <c r="D2176" s="16" t="str">
        <f t="shared" si="232"/>
        <v>Corrida Auto Replicas, Ltd</v>
      </c>
      <c r="E2176" s="16" t="str">
        <f t="shared" si="233"/>
        <v>Madrid</v>
      </c>
      <c r="F2176" s="16" t="str">
        <f t="shared" si="234"/>
        <v>Spain</v>
      </c>
      <c r="G2176" s="16" t="str">
        <f t="shared" si="235"/>
        <v>Vintage Cars</v>
      </c>
      <c r="H2176" s="16" t="str">
        <f t="shared" si="236"/>
        <v>Shipped</v>
      </c>
      <c r="I2176" s="18">
        <f t="shared" si="237"/>
        <v>1962.0900000000001</v>
      </c>
    </row>
    <row r="2177" spans="2:9" x14ac:dyDescent="0.25">
      <c r="B2177" s="16">
        <v>10358</v>
      </c>
      <c r="C2177" s="17">
        <f t="shared" si="231"/>
        <v>38333</v>
      </c>
      <c r="D2177" s="16" t="str">
        <f t="shared" si="232"/>
        <v>Euro Shopping Channel</v>
      </c>
      <c r="E2177" s="16" t="str">
        <f t="shared" si="233"/>
        <v>Madrid</v>
      </c>
      <c r="F2177" s="16" t="str">
        <f t="shared" si="234"/>
        <v>Spain</v>
      </c>
      <c r="G2177" s="16" t="str">
        <f t="shared" si="235"/>
        <v>Trucks and Buses</v>
      </c>
      <c r="H2177" s="16" t="str">
        <f t="shared" si="236"/>
        <v>Shipped</v>
      </c>
      <c r="I2177" s="18">
        <f t="shared" si="237"/>
        <v>728.40000000000009</v>
      </c>
    </row>
    <row r="2178" spans="2:9" x14ac:dyDescent="0.25">
      <c r="B2178" s="16">
        <v>10371</v>
      </c>
      <c r="C2178" s="17">
        <f t="shared" si="231"/>
        <v>38353</v>
      </c>
      <c r="D2178" s="16" t="str">
        <f t="shared" si="232"/>
        <v>Mini Gifts Distributors Ltd.</v>
      </c>
      <c r="E2178" s="16" t="str">
        <f t="shared" si="233"/>
        <v>San Rafael</v>
      </c>
      <c r="F2178" s="16" t="str">
        <f t="shared" si="234"/>
        <v>USA</v>
      </c>
      <c r="G2178" s="16" t="str">
        <f t="shared" si="235"/>
        <v>Trucks and Buses</v>
      </c>
      <c r="H2178" s="16" t="str">
        <f t="shared" si="236"/>
        <v>Shipped</v>
      </c>
      <c r="I2178" s="18">
        <f t="shared" si="237"/>
        <v>1329.4</v>
      </c>
    </row>
    <row r="2179" spans="2:9" x14ac:dyDescent="0.25">
      <c r="B2179" s="16">
        <v>10382</v>
      </c>
      <c r="C2179" s="17">
        <f t="shared" si="231"/>
        <v>38385</v>
      </c>
      <c r="D2179" s="16" t="str">
        <f t="shared" si="232"/>
        <v>Mini Gifts Distributors Ltd.</v>
      </c>
      <c r="E2179" s="16" t="str">
        <f t="shared" si="233"/>
        <v>San Rafael</v>
      </c>
      <c r="F2179" s="16" t="str">
        <f t="shared" si="234"/>
        <v>USA</v>
      </c>
      <c r="G2179" s="16" t="str">
        <f t="shared" si="235"/>
        <v>Classic Cars</v>
      </c>
      <c r="H2179" s="16" t="str">
        <f t="shared" si="236"/>
        <v>Shipped</v>
      </c>
      <c r="I2179" s="18">
        <f t="shared" si="237"/>
        <v>1864.5600000000002</v>
      </c>
    </row>
    <row r="2180" spans="2:9" x14ac:dyDescent="0.25">
      <c r="B2180" s="16">
        <v>10411</v>
      </c>
      <c r="C2180" s="17">
        <f t="shared" si="231"/>
        <v>38477</v>
      </c>
      <c r="D2180" s="16" t="str">
        <f t="shared" si="232"/>
        <v>Quebec Home Shopping Network</v>
      </c>
      <c r="E2180" s="16" t="str">
        <f t="shared" si="233"/>
        <v>Montreal</v>
      </c>
      <c r="F2180" s="16" t="str">
        <f t="shared" si="234"/>
        <v>Canada</v>
      </c>
      <c r="G2180" s="16" t="str">
        <f t="shared" si="235"/>
        <v>Trucks and Buses</v>
      </c>
      <c r="H2180" s="16" t="str">
        <f t="shared" si="236"/>
        <v>Shipped</v>
      </c>
      <c r="I2180" s="18">
        <f t="shared" si="237"/>
        <v>1867.32</v>
      </c>
    </row>
    <row r="2181" spans="2:9" x14ac:dyDescent="0.25">
      <c r="B2181" s="16">
        <v>10425</v>
      </c>
      <c r="C2181" s="17">
        <f t="shared" si="231"/>
        <v>38477</v>
      </c>
      <c r="D2181" s="16" t="str">
        <f t="shared" si="232"/>
        <v>La Rochelle Gifts</v>
      </c>
      <c r="E2181" s="16" t="str">
        <f t="shared" si="233"/>
        <v>Nantes</v>
      </c>
      <c r="F2181" s="16" t="str">
        <f t="shared" si="234"/>
        <v>France</v>
      </c>
      <c r="G2181" s="16" t="str">
        <f t="shared" si="235"/>
        <v>Trucks and Buses</v>
      </c>
      <c r="H2181" s="16" t="str">
        <f t="shared" si="236"/>
        <v>In Process</v>
      </c>
      <c r="I2181" s="18">
        <f t="shared" si="237"/>
        <v>482.13</v>
      </c>
    </row>
    <row r="2182" spans="2:9" x14ac:dyDescent="0.25">
      <c r="B2182" s="16">
        <v>10107</v>
      </c>
      <c r="C2182" s="17">
        <f t="shared" si="231"/>
        <v>37653</v>
      </c>
      <c r="D2182" s="16" t="str">
        <f t="shared" si="232"/>
        <v>Land of Toys Inc.</v>
      </c>
      <c r="E2182" s="16" t="str">
        <f t="shared" si="233"/>
        <v>NYC</v>
      </c>
      <c r="F2182" s="16" t="str">
        <f t="shared" si="234"/>
        <v>USA</v>
      </c>
      <c r="G2182" s="16" t="str">
        <f t="shared" si="235"/>
        <v>Motorcycles</v>
      </c>
      <c r="H2182" s="16" t="str">
        <f t="shared" si="236"/>
        <v>Shipped</v>
      </c>
      <c r="I2182" s="18">
        <f t="shared" si="237"/>
        <v>1858</v>
      </c>
    </row>
    <row r="2183" spans="2:9" x14ac:dyDescent="0.25">
      <c r="B2183" s="16">
        <v>10120</v>
      </c>
      <c r="C2183" s="17">
        <f t="shared" si="231"/>
        <v>37712</v>
      </c>
      <c r="D2183" s="16" t="str">
        <f t="shared" si="232"/>
        <v>Australian Collectors, Co.</v>
      </c>
      <c r="E2183" s="16" t="str">
        <f t="shared" si="233"/>
        <v>Melbourne</v>
      </c>
      <c r="F2183" s="16" t="str">
        <f t="shared" si="234"/>
        <v>Australia</v>
      </c>
      <c r="G2183" s="16" t="str">
        <f t="shared" si="235"/>
        <v>Planes</v>
      </c>
      <c r="H2183" s="16" t="str">
        <f t="shared" si="236"/>
        <v>Shipped</v>
      </c>
      <c r="I2183" s="18">
        <f t="shared" si="237"/>
        <v>2082.4900000000002</v>
      </c>
    </row>
    <row r="2184" spans="2:9" x14ac:dyDescent="0.25">
      <c r="B2184" s="16">
        <v>10133</v>
      </c>
      <c r="C2184" s="17">
        <f t="shared" si="231"/>
        <v>37773</v>
      </c>
      <c r="D2184" s="16" t="str">
        <f t="shared" si="232"/>
        <v>Euro Shopping Channel</v>
      </c>
      <c r="E2184" s="16" t="str">
        <f t="shared" si="233"/>
        <v>Madrid</v>
      </c>
      <c r="F2184" s="16" t="str">
        <f t="shared" si="234"/>
        <v>Spain</v>
      </c>
      <c r="G2184" s="16" t="str">
        <f t="shared" si="235"/>
        <v>Vintage Cars</v>
      </c>
      <c r="H2184" s="16" t="str">
        <f t="shared" si="236"/>
        <v>Shipped</v>
      </c>
      <c r="I2184" s="18">
        <f t="shared" si="237"/>
        <v>1355.1299999999999</v>
      </c>
    </row>
    <row r="2185" spans="2:9" x14ac:dyDescent="0.25">
      <c r="B2185" s="16">
        <v>10145</v>
      </c>
      <c r="C2185" s="17">
        <f t="shared" ref="C2185:C2248" si="238">VLOOKUP(B2185,SaleData,6,0)</f>
        <v>37841</v>
      </c>
      <c r="D2185" s="16" t="str">
        <f t="shared" ref="D2185:D2248" si="239">VLOOKUP(B2185,SaleData,14,0)</f>
        <v>Toys4GrownUps.com</v>
      </c>
      <c r="E2185" s="16" t="str">
        <f t="shared" ref="E2185:E2248" si="240">VLOOKUP(B2185,SaleData,17,0)</f>
        <v>Pasadena</v>
      </c>
      <c r="F2185" s="16" t="str">
        <f t="shared" ref="F2185:F2248" si="241">VLOOKUP(B2185,SaleData,19,0)</f>
        <v>USA</v>
      </c>
      <c r="G2185" s="16" t="str">
        <f t="shared" ref="G2185:G2248" si="242">VLOOKUP(B2185,SaleData,11,0)</f>
        <v>Motorcycles</v>
      </c>
      <c r="H2185" s="16" t="str">
        <f t="shared" ref="H2185:H2248" si="243">VLOOKUP(B2185,SaleData,7,0)</f>
        <v>Shipped</v>
      </c>
      <c r="I2185" s="18">
        <f t="shared" ref="I2185:I2248" si="244">VLOOKUP(B2185,SaleData,5,0)</f>
        <v>1109.8</v>
      </c>
    </row>
    <row r="2186" spans="2:9" x14ac:dyDescent="0.25">
      <c r="B2186" s="16">
        <v>10168</v>
      </c>
      <c r="C2186" s="17">
        <f t="shared" si="238"/>
        <v>37904</v>
      </c>
      <c r="D2186" s="16" t="str">
        <f t="shared" si="239"/>
        <v>Technics Stores Inc.</v>
      </c>
      <c r="E2186" s="16" t="str">
        <f t="shared" si="240"/>
        <v>Burlingame</v>
      </c>
      <c r="F2186" s="16" t="str">
        <f t="shared" si="241"/>
        <v>USA</v>
      </c>
      <c r="G2186" s="16" t="str">
        <f t="shared" si="242"/>
        <v>Planes</v>
      </c>
      <c r="H2186" s="16" t="str">
        <f t="shared" si="243"/>
        <v>Shipped</v>
      </c>
      <c r="I2186" s="18">
        <f t="shared" si="244"/>
        <v>1490.1599999999999</v>
      </c>
    </row>
    <row r="2187" spans="2:9" x14ac:dyDescent="0.25">
      <c r="B2187" s="16">
        <v>10188</v>
      </c>
      <c r="C2187" s="17">
        <f t="shared" si="238"/>
        <v>37936</v>
      </c>
      <c r="D2187" s="16" t="str">
        <f t="shared" si="239"/>
        <v>Herkku Gifts</v>
      </c>
      <c r="E2187" s="16" t="str">
        <f t="shared" si="240"/>
        <v>Bergen</v>
      </c>
      <c r="F2187" s="16" t="str">
        <f t="shared" si="241"/>
        <v>Norway</v>
      </c>
      <c r="G2187" s="16" t="str">
        <f t="shared" si="242"/>
        <v>Motorcycles</v>
      </c>
      <c r="H2187" s="16" t="str">
        <f t="shared" si="243"/>
        <v>Shipped</v>
      </c>
      <c r="I2187" s="18">
        <f t="shared" si="244"/>
        <v>2093.44</v>
      </c>
    </row>
    <row r="2188" spans="2:9" x14ac:dyDescent="0.25">
      <c r="B2188" s="16">
        <v>10210</v>
      </c>
      <c r="C2188" s="17">
        <f t="shared" si="238"/>
        <v>37993</v>
      </c>
      <c r="D2188" s="16" t="str">
        <f t="shared" si="239"/>
        <v>Osaka Souveniers Co.</v>
      </c>
      <c r="E2188" s="16" t="str">
        <f t="shared" si="240"/>
        <v>Osaka</v>
      </c>
      <c r="F2188" s="16" t="str">
        <f t="shared" si="241"/>
        <v>Japan</v>
      </c>
      <c r="G2188" s="16" t="str">
        <f t="shared" si="242"/>
        <v>Planes</v>
      </c>
      <c r="H2188" s="16" t="str">
        <f t="shared" si="243"/>
        <v>Shipped</v>
      </c>
      <c r="I2188" s="18">
        <f t="shared" si="244"/>
        <v>1649.55</v>
      </c>
    </row>
    <row r="2189" spans="2:9" x14ac:dyDescent="0.25">
      <c r="B2189" s="16">
        <v>10223</v>
      </c>
      <c r="C2189" s="17">
        <f t="shared" si="238"/>
        <v>38019</v>
      </c>
      <c r="D2189" s="16" t="str">
        <f t="shared" si="239"/>
        <v>Australian Collectors, Co.</v>
      </c>
      <c r="E2189" s="16" t="str">
        <f t="shared" si="240"/>
        <v>Melbourne</v>
      </c>
      <c r="F2189" s="16" t="str">
        <f t="shared" si="241"/>
        <v>Australia</v>
      </c>
      <c r="G2189" s="16" t="str">
        <f t="shared" si="242"/>
        <v>Vintage Cars</v>
      </c>
      <c r="H2189" s="16" t="str">
        <f t="shared" si="243"/>
        <v>Shipped</v>
      </c>
      <c r="I2189" s="18">
        <f t="shared" si="244"/>
        <v>1320.8000000000002</v>
      </c>
    </row>
    <row r="2190" spans="2:9" x14ac:dyDescent="0.25">
      <c r="B2190" s="16">
        <v>10235</v>
      </c>
      <c r="C2190" s="17">
        <f t="shared" si="238"/>
        <v>38081</v>
      </c>
      <c r="D2190" s="16" t="str">
        <f t="shared" si="239"/>
        <v>Royal Canadian Collectables, Ltd.</v>
      </c>
      <c r="E2190" s="16" t="str">
        <f t="shared" si="240"/>
        <v>Tsawassen</v>
      </c>
      <c r="F2190" s="16" t="str">
        <f t="shared" si="241"/>
        <v>Canada</v>
      </c>
      <c r="G2190" s="16" t="str">
        <f t="shared" si="242"/>
        <v>Vintage Cars</v>
      </c>
      <c r="H2190" s="16" t="str">
        <f t="shared" si="243"/>
        <v>Shipped</v>
      </c>
      <c r="I2190" s="18">
        <f t="shared" si="244"/>
        <v>1449.3500000000001</v>
      </c>
    </row>
    <row r="2191" spans="2:9" x14ac:dyDescent="0.25">
      <c r="B2191" s="16">
        <v>10250</v>
      </c>
      <c r="C2191" s="17">
        <f t="shared" si="238"/>
        <v>38112</v>
      </c>
      <c r="D2191" s="16" t="str">
        <f t="shared" si="239"/>
        <v>The Sharp Gifts Warehouse</v>
      </c>
      <c r="E2191" s="16" t="str">
        <f t="shared" si="240"/>
        <v>San Jose</v>
      </c>
      <c r="F2191" s="16" t="str">
        <f t="shared" si="241"/>
        <v>USA</v>
      </c>
      <c r="G2191" s="16" t="str">
        <f t="shared" si="242"/>
        <v>Vintage Cars</v>
      </c>
      <c r="H2191" s="16" t="str">
        <f t="shared" si="243"/>
        <v>Shipped</v>
      </c>
      <c r="I2191" s="18">
        <f t="shared" si="244"/>
        <v>1869.48</v>
      </c>
    </row>
    <row r="2192" spans="2:9" x14ac:dyDescent="0.25">
      <c r="B2192" s="16">
        <v>10263</v>
      </c>
      <c r="C2192" s="17">
        <f t="shared" si="238"/>
        <v>38144</v>
      </c>
      <c r="D2192" s="16" t="str">
        <f t="shared" si="239"/>
        <v>Gift Depot Inc.</v>
      </c>
      <c r="E2192" s="16" t="str">
        <f t="shared" si="240"/>
        <v>Bridgewater</v>
      </c>
      <c r="F2192" s="16" t="str">
        <f t="shared" si="241"/>
        <v>USA</v>
      </c>
      <c r="G2192" s="16" t="str">
        <f t="shared" si="242"/>
        <v>Planes</v>
      </c>
      <c r="H2192" s="16" t="str">
        <f t="shared" si="243"/>
        <v>Shipped</v>
      </c>
      <c r="I2192" s="18">
        <f t="shared" si="244"/>
        <v>1808.3999999999999</v>
      </c>
    </row>
    <row r="2193" spans="2:9" x14ac:dyDescent="0.25">
      <c r="B2193" s="16">
        <v>10275</v>
      </c>
      <c r="C2193" s="17">
        <f t="shared" si="238"/>
        <v>38175</v>
      </c>
      <c r="D2193" s="16" t="str">
        <f t="shared" si="239"/>
        <v>La Rochelle Gifts</v>
      </c>
      <c r="E2193" s="16" t="str">
        <f t="shared" si="240"/>
        <v>Nantes</v>
      </c>
      <c r="F2193" s="16" t="str">
        <f t="shared" si="241"/>
        <v>France</v>
      </c>
      <c r="G2193" s="16" t="str">
        <f t="shared" si="242"/>
        <v>Planes</v>
      </c>
      <c r="H2193" s="16" t="str">
        <f t="shared" si="243"/>
        <v>Shipped</v>
      </c>
      <c r="I2193" s="18">
        <f t="shared" si="244"/>
        <v>1682.3700000000001</v>
      </c>
    </row>
    <row r="2194" spans="2:9" x14ac:dyDescent="0.25">
      <c r="B2194" s="16">
        <v>10285</v>
      </c>
      <c r="C2194" s="17">
        <f t="shared" si="238"/>
        <v>38207</v>
      </c>
      <c r="D2194" s="16" t="str">
        <f t="shared" si="239"/>
        <v>Marta's Replicas Co.</v>
      </c>
      <c r="E2194" s="16" t="str">
        <f t="shared" si="240"/>
        <v>Cambridge</v>
      </c>
      <c r="F2194" s="16" t="str">
        <f t="shared" si="241"/>
        <v>USA</v>
      </c>
      <c r="G2194" s="16" t="str">
        <f t="shared" si="242"/>
        <v>Motorcycles</v>
      </c>
      <c r="H2194" s="16" t="str">
        <f t="shared" si="243"/>
        <v>Shipped</v>
      </c>
      <c r="I2194" s="18">
        <f t="shared" si="244"/>
        <v>981.2</v>
      </c>
    </row>
    <row r="2195" spans="2:9" x14ac:dyDescent="0.25">
      <c r="B2195" s="16">
        <v>10297</v>
      </c>
      <c r="C2195" s="17">
        <f t="shared" si="238"/>
        <v>38239</v>
      </c>
      <c r="D2195" s="16" t="str">
        <f t="shared" si="239"/>
        <v>Clover Collections, Co.</v>
      </c>
      <c r="E2195" s="16" t="str">
        <f t="shared" si="240"/>
        <v>Dublin</v>
      </c>
      <c r="F2195" s="16" t="str">
        <f t="shared" si="241"/>
        <v>Ireland</v>
      </c>
      <c r="G2195" s="16" t="str">
        <f t="shared" si="242"/>
        <v>Planes</v>
      </c>
      <c r="H2195" s="16" t="str">
        <f t="shared" si="243"/>
        <v>Shipped</v>
      </c>
      <c r="I2195" s="18">
        <f t="shared" si="244"/>
        <v>1666.3500000000001</v>
      </c>
    </row>
    <row r="2196" spans="2:9" x14ac:dyDescent="0.25">
      <c r="B2196" s="16">
        <v>10308</v>
      </c>
      <c r="C2196" s="17">
        <f t="shared" si="238"/>
        <v>38270</v>
      </c>
      <c r="D2196" s="16" t="str">
        <f t="shared" si="239"/>
        <v>Mini Classics</v>
      </c>
      <c r="E2196" s="16" t="str">
        <f t="shared" si="240"/>
        <v>White Plains</v>
      </c>
      <c r="F2196" s="16" t="str">
        <f t="shared" si="241"/>
        <v>USA</v>
      </c>
      <c r="G2196" s="16" t="str">
        <f t="shared" si="242"/>
        <v>Motorcycles</v>
      </c>
      <c r="H2196" s="16" t="str">
        <f t="shared" si="243"/>
        <v>Shipped</v>
      </c>
      <c r="I2196" s="18">
        <f t="shared" si="244"/>
        <v>1771.0600000000002</v>
      </c>
    </row>
    <row r="2197" spans="2:9" x14ac:dyDescent="0.25">
      <c r="B2197" s="16">
        <v>10318</v>
      </c>
      <c r="C2197" s="17">
        <f t="shared" si="238"/>
        <v>38302</v>
      </c>
      <c r="D2197" s="16" t="str">
        <f t="shared" si="239"/>
        <v>Diecast Classics Inc.</v>
      </c>
      <c r="E2197" s="16" t="str">
        <f t="shared" si="240"/>
        <v>Allentown</v>
      </c>
      <c r="F2197" s="16" t="str">
        <f t="shared" si="241"/>
        <v>USA</v>
      </c>
      <c r="G2197" s="16" t="str">
        <f t="shared" si="242"/>
        <v>Motorcycles</v>
      </c>
      <c r="H2197" s="16" t="str">
        <f t="shared" si="243"/>
        <v>Shipped</v>
      </c>
      <c r="I2197" s="18">
        <f t="shared" si="244"/>
        <v>2213.4</v>
      </c>
    </row>
    <row r="2198" spans="2:9" x14ac:dyDescent="0.25">
      <c r="B2198" s="16">
        <v>10329</v>
      </c>
      <c r="C2198" s="17">
        <f t="shared" si="238"/>
        <v>38302</v>
      </c>
      <c r="D2198" s="16" t="str">
        <f t="shared" si="239"/>
        <v>Land of Toys Inc.</v>
      </c>
      <c r="E2198" s="16" t="str">
        <f t="shared" si="240"/>
        <v>NYC</v>
      </c>
      <c r="F2198" s="16" t="str">
        <f t="shared" si="241"/>
        <v>USA</v>
      </c>
      <c r="G2198" s="16" t="str">
        <f t="shared" si="242"/>
        <v>Motorcycles</v>
      </c>
      <c r="H2198" s="16" t="str">
        <f t="shared" si="243"/>
        <v>Shipped</v>
      </c>
      <c r="I2198" s="18">
        <f t="shared" si="244"/>
        <v>2000</v>
      </c>
    </row>
    <row r="2199" spans="2:9" x14ac:dyDescent="0.25">
      <c r="B2199" s="16">
        <v>10340</v>
      </c>
      <c r="C2199" s="17">
        <f t="shared" si="238"/>
        <v>38302</v>
      </c>
      <c r="D2199" s="16" t="str">
        <f t="shared" si="239"/>
        <v>Enaco Distributors</v>
      </c>
      <c r="E2199" s="16" t="str">
        <f t="shared" si="240"/>
        <v>Barcelona</v>
      </c>
      <c r="F2199" s="16" t="str">
        <f t="shared" si="241"/>
        <v>Spain</v>
      </c>
      <c r="G2199" s="16" t="str">
        <f t="shared" si="242"/>
        <v>Vintage Cars</v>
      </c>
      <c r="H2199" s="16" t="str">
        <f t="shared" si="243"/>
        <v>Shipped</v>
      </c>
      <c r="I2199" s="18">
        <f t="shared" si="244"/>
        <v>2024.8</v>
      </c>
    </row>
    <row r="2200" spans="2:9" x14ac:dyDescent="0.25">
      <c r="B2200" s="16">
        <v>10353</v>
      </c>
      <c r="C2200" s="17">
        <f t="shared" si="238"/>
        <v>38333</v>
      </c>
      <c r="D2200" s="16" t="str">
        <f t="shared" si="239"/>
        <v>Gift Ideas Corp.</v>
      </c>
      <c r="E2200" s="16" t="str">
        <f t="shared" si="240"/>
        <v>Glendale</v>
      </c>
      <c r="F2200" s="16" t="str">
        <f t="shared" si="241"/>
        <v>USA</v>
      </c>
      <c r="G2200" s="16" t="str">
        <f t="shared" si="242"/>
        <v>Vintage Cars</v>
      </c>
      <c r="H2200" s="16" t="str">
        <f t="shared" si="243"/>
        <v>Shipped</v>
      </c>
      <c r="I2200" s="18">
        <f t="shared" si="244"/>
        <v>1780.3999999999999</v>
      </c>
    </row>
    <row r="2201" spans="2:9" x14ac:dyDescent="0.25">
      <c r="B2201" s="16">
        <v>10363</v>
      </c>
      <c r="C2201" s="17">
        <f t="shared" si="238"/>
        <v>38353</v>
      </c>
      <c r="D2201" s="16" t="str">
        <f t="shared" si="239"/>
        <v>Suominen Souveniers</v>
      </c>
      <c r="E2201" s="16" t="str">
        <f t="shared" si="240"/>
        <v>Espoo</v>
      </c>
      <c r="F2201" s="16" t="str">
        <f t="shared" si="241"/>
        <v>Finland</v>
      </c>
      <c r="G2201" s="16" t="str">
        <f t="shared" si="242"/>
        <v>Classic Cars</v>
      </c>
      <c r="H2201" s="16" t="str">
        <f t="shared" si="243"/>
        <v>Shipped</v>
      </c>
      <c r="I2201" s="18">
        <f t="shared" si="244"/>
        <v>1629.04</v>
      </c>
    </row>
    <row r="2202" spans="2:9" x14ac:dyDescent="0.25">
      <c r="B2202" s="16">
        <v>10375</v>
      </c>
      <c r="C2202" s="17">
        <f t="shared" si="238"/>
        <v>38385</v>
      </c>
      <c r="D2202" s="16" t="str">
        <f t="shared" si="239"/>
        <v>La Rochelle Gifts</v>
      </c>
      <c r="E2202" s="16" t="str">
        <f t="shared" si="240"/>
        <v>Nantes</v>
      </c>
      <c r="F2202" s="16" t="str">
        <f t="shared" si="241"/>
        <v>France</v>
      </c>
      <c r="G2202" s="16" t="str">
        <f t="shared" si="242"/>
        <v>Motorcycles</v>
      </c>
      <c r="H2202" s="16" t="str">
        <f t="shared" si="243"/>
        <v>Shipped</v>
      </c>
      <c r="I2202" s="18">
        <f t="shared" si="244"/>
        <v>733.1099999999999</v>
      </c>
    </row>
    <row r="2203" spans="2:9" x14ac:dyDescent="0.25">
      <c r="B2203" s="16">
        <v>10387</v>
      </c>
      <c r="C2203" s="17">
        <f t="shared" si="238"/>
        <v>38414</v>
      </c>
      <c r="D2203" s="16" t="str">
        <f t="shared" si="239"/>
        <v>Dragon Souveniers, Ltd.</v>
      </c>
      <c r="E2203" s="16" t="str">
        <f t="shared" si="240"/>
        <v>Singapore</v>
      </c>
      <c r="F2203" s="16" t="str">
        <f t="shared" si="241"/>
        <v>Singapore</v>
      </c>
      <c r="G2203" s="16" t="str">
        <f t="shared" si="242"/>
        <v>Motorcycles</v>
      </c>
      <c r="H2203" s="16" t="str">
        <f t="shared" si="243"/>
        <v>Shipped</v>
      </c>
      <c r="I2203" s="18">
        <f t="shared" si="244"/>
        <v>4175.6000000000004</v>
      </c>
    </row>
    <row r="2204" spans="2:9" x14ac:dyDescent="0.25">
      <c r="B2204" s="16">
        <v>10401</v>
      </c>
      <c r="C2204" s="17">
        <f t="shared" si="238"/>
        <v>38446</v>
      </c>
      <c r="D2204" s="16" t="str">
        <f t="shared" si="239"/>
        <v>Tekni Collectables Inc.</v>
      </c>
      <c r="E2204" s="16" t="str">
        <f t="shared" si="240"/>
        <v>Newark</v>
      </c>
      <c r="F2204" s="16" t="str">
        <f t="shared" si="241"/>
        <v>USA</v>
      </c>
      <c r="G2204" s="16" t="str">
        <f t="shared" si="242"/>
        <v>Planes</v>
      </c>
      <c r="H2204" s="16" t="str">
        <f t="shared" si="243"/>
        <v>On Hold</v>
      </c>
      <c r="I2204" s="18">
        <f t="shared" si="244"/>
        <v>1100</v>
      </c>
    </row>
    <row r="2205" spans="2:9" x14ac:dyDescent="0.25">
      <c r="B2205" s="16">
        <v>10416</v>
      </c>
      <c r="C2205" s="17">
        <f t="shared" si="238"/>
        <v>38477</v>
      </c>
      <c r="D2205" s="16" t="str">
        <f t="shared" si="239"/>
        <v>L'ordine Souveniers</v>
      </c>
      <c r="E2205" s="16" t="str">
        <f t="shared" si="240"/>
        <v>Reggio Emilia</v>
      </c>
      <c r="F2205" s="16" t="str">
        <f t="shared" si="241"/>
        <v>Italy</v>
      </c>
      <c r="G2205" s="16" t="str">
        <f t="shared" si="242"/>
        <v>Planes</v>
      </c>
      <c r="H2205" s="16" t="str">
        <f t="shared" si="243"/>
        <v>Shipped</v>
      </c>
      <c r="I2205" s="18">
        <f t="shared" si="244"/>
        <v>1351.08</v>
      </c>
    </row>
    <row r="2206" spans="2:9" x14ac:dyDescent="0.25">
      <c r="B2206" s="16">
        <v>10108</v>
      </c>
      <c r="C2206" s="17">
        <f t="shared" si="238"/>
        <v>37681</v>
      </c>
      <c r="D2206" s="16" t="str">
        <f t="shared" si="239"/>
        <v>Cruz &amp; Sons Co.</v>
      </c>
      <c r="E2206" s="16" t="str">
        <f t="shared" si="240"/>
        <v>Makati City</v>
      </c>
      <c r="F2206" s="16" t="str">
        <f t="shared" si="241"/>
        <v>Philippines</v>
      </c>
      <c r="G2206" s="16" t="str">
        <f t="shared" si="242"/>
        <v>Classic Cars</v>
      </c>
      <c r="H2206" s="16" t="str">
        <f t="shared" si="243"/>
        <v>Shipped</v>
      </c>
      <c r="I2206" s="18">
        <f t="shared" si="244"/>
        <v>3600</v>
      </c>
    </row>
    <row r="2207" spans="2:9" x14ac:dyDescent="0.25">
      <c r="B2207" s="16">
        <v>10122</v>
      </c>
      <c r="C2207" s="17">
        <f t="shared" si="238"/>
        <v>37742</v>
      </c>
      <c r="D2207" s="16" t="str">
        <f t="shared" si="239"/>
        <v>Marseille Mini Autos</v>
      </c>
      <c r="E2207" s="16" t="str">
        <f t="shared" si="240"/>
        <v>Marseille</v>
      </c>
      <c r="F2207" s="16" t="str">
        <f t="shared" si="241"/>
        <v>France</v>
      </c>
      <c r="G2207" s="16" t="str">
        <f t="shared" si="242"/>
        <v>Classic Cars</v>
      </c>
      <c r="H2207" s="16" t="str">
        <f t="shared" si="243"/>
        <v>Shipped</v>
      </c>
      <c r="I2207" s="18">
        <f t="shared" si="244"/>
        <v>1207.44</v>
      </c>
    </row>
    <row r="2208" spans="2:9" x14ac:dyDescent="0.25">
      <c r="B2208" s="16">
        <v>10135</v>
      </c>
      <c r="C2208" s="17">
        <f t="shared" si="238"/>
        <v>37819</v>
      </c>
      <c r="D2208" s="16" t="str">
        <f t="shared" si="239"/>
        <v>Mini Gifts Distributors Ltd.</v>
      </c>
      <c r="E2208" s="16" t="str">
        <f t="shared" si="240"/>
        <v>San Rafael</v>
      </c>
      <c r="F2208" s="16" t="str">
        <f t="shared" si="241"/>
        <v>USA</v>
      </c>
      <c r="G2208" s="16" t="str">
        <f t="shared" si="242"/>
        <v>Classic Cars</v>
      </c>
      <c r="H2208" s="16" t="str">
        <f t="shared" si="243"/>
        <v>Shipped</v>
      </c>
      <c r="I2208" s="18">
        <f t="shared" si="244"/>
        <v>717.4</v>
      </c>
    </row>
    <row r="2209" spans="2:9" x14ac:dyDescent="0.25">
      <c r="B2209" s="16">
        <v>10145</v>
      </c>
      <c r="C2209" s="17">
        <f t="shared" si="238"/>
        <v>37841</v>
      </c>
      <c r="D2209" s="16" t="str">
        <f t="shared" si="239"/>
        <v>Toys4GrownUps.com</v>
      </c>
      <c r="E2209" s="16" t="str">
        <f t="shared" si="240"/>
        <v>Pasadena</v>
      </c>
      <c r="F2209" s="16" t="str">
        <f t="shared" si="241"/>
        <v>USA</v>
      </c>
      <c r="G2209" s="16" t="str">
        <f t="shared" si="242"/>
        <v>Motorcycles</v>
      </c>
      <c r="H2209" s="16" t="str">
        <f t="shared" si="243"/>
        <v>Shipped</v>
      </c>
      <c r="I2209" s="18">
        <f t="shared" si="244"/>
        <v>1109.8</v>
      </c>
    </row>
    <row r="2210" spans="2:9" x14ac:dyDescent="0.25">
      <c r="B2210" s="16">
        <v>10159</v>
      </c>
      <c r="C2210" s="17">
        <f t="shared" si="238"/>
        <v>37904</v>
      </c>
      <c r="D2210" s="16" t="str">
        <f t="shared" si="239"/>
        <v>Corporate Gift Ideas Co.</v>
      </c>
      <c r="E2210" s="16" t="str">
        <f t="shared" si="240"/>
        <v>San Francisco</v>
      </c>
      <c r="F2210" s="16" t="str">
        <f t="shared" si="241"/>
        <v>USA</v>
      </c>
      <c r="G2210" s="16" t="str">
        <f t="shared" si="242"/>
        <v>Motorcycles</v>
      </c>
      <c r="H2210" s="16" t="str">
        <f t="shared" si="243"/>
        <v>Shipped</v>
      </c>
      <c r="I2210" s="18">
        <f t="shared" si="244"/>
        <v>1239</v>
      </c>
    </row>
    <row r="2211" spans="2:9" x14ac:dyDescent="0.25">
      <c r="B2211" s="16">
        <v>10169</v>
      </c>
      <c r="C2211" s="17">
        <f t="shared" si="238"/>
        <v>37936</v>
      </c>
      <c r="D2211" s="16" t="str">
        <f t="shared" si="239"/>
        <v>Anna's Decorations, Ltd</v>
      </c>
      <c r="E2211" s="16" t="str">
        <f t="shared" si="240"/>
        <v>North Sydney</v>
      </c>
      <c r="F2211" s="16" t="str">
        <f t="shared" si="241"/>
        <v>Australia</v>
      </c>
      <c r="G2211" s="16" t="str">
        <f t="shared" si="242"/>
        <v>Motorcycles</v>
      </c>
      <c r="H2211" s="16" t="str">
        <f t="shared" si="243"/>
        <v>Shipped</v>
      </c>
      <c r="I2211" s="18">
        <f t="shared" si="244"/>
        <v>1035.58</v>
      </c>
    </row>
    <row r="2212" spans="2:9" x14ac:dyDescent="0.25">
      <c r="B2212" s="16">
        <v>10180</v>
      </c>
      <c r="C2212" s="17">
        <f t="shared" si="238"/>
        <v>37936</v>
      </c>
      <c r="D2212" s="16" t="str">
        <f t="shared" si="239"/>
        <v>Daedalus Designs Imports</v>
      </c>
      <c r="E2212" s="16" t="str">
        <f t="shared" si="240"/>
        <v>Lille</v>
      </c>
      <c r="F2212" s="16" t="str">
        <f t="shared" si="241"/>
        <v>France</v>
      </c>
      <c r="G2212" s="16" t="str">
        <f t="shared" si="242"/>
        <v>Motorcycles</v>
      </c>
      <c r="H2212" s="16" t="str">
        <f t="shared" si="243"/>
        <v>Shipped</v>
      </c>
      <c r="I2212" s="18">
        <f t="shared" si="244"/>
        <v>1057.56</v>
      </c>
    </row>
    <row r="2213" spans="2:9" x14ac:dyDescent="0.25">
      <c r="B2213" s="16">
        <v>10190</v>
      </c>
      <c r="C2213" s="17">
        <f t="shared" si="238"/>
        <v>37936</v>
      </c>
      <c r="D2213" s="16" t="str">
        <f t="shared" si="239"/>
        <v>Euro Shopping Channel</v>
      </c>
      <c r="E2213" s="16" t="str">
        <f t="shared" si="240"/>
        <v>Madrid</v>
      </c>
      <c r="F2213" s="16" t="str">
        <f t="shared" si="241"/>
        <v>Spain</v>
      </c>
      <c r="G2213" s="16" t="str">
        <f t="shared" si="242"/>
        <v>Motorcycles</v>
      </c>
      <c r="H2213" s="16" t="str">
        <f t="shared" si="243"/>
        <v>Shipped</v>
      </c>
      <c r="I2213" s="18">
        <f t="shared" si="244"/>
        <v>1517.5400000000002</v>
      </c>
    </row>
    <row r="2214" spans="2:9" x14ac:dyDescent="0.25">
      <c r="B2214" s="16">
        <v>10211</v>
      </c>
      <c r="C2214" s="17">
        <f t="shared" si="238"/>
        <v>37993</v>
      </c>
      <c r="D2214" s="16" t="str">
        <f t="shared" si="239"/>
        <v>Auto Canal Petit</v>
      </c>
      <c r="E2214" s="16" t="str">
        <f t="shared" si="240"/>
        <v>Paris</v>
      </c>
      <c r="F2214" s="16" t="str">
        <f t="shared" si="241"/>
        <v>France</v>
      </c>
      <c r="G2214" s="16" t="str">
        <f t="shared" si="242"/>
        <v>Motorcycles</v>
      </c>
      <c r="H2214" s="16" t="str">
        <f t="shared" si="243"/>
        <v>Shipped</v>
      </c>
      <c r="I2214" s="18">
        <f t="shared" si="244"/>
        <v>1338.12</v>
      </c>
    </row>
    <row r="2215" spans="2:9" x14ac:dyDescent="0.25">
      <c r="B2215" s="16">
        <v>10224</v>
      </c>
      <c r="C2215" s="17">
        <f t="shared" si="238"/>
        <v>38019</v>
      </c>
      <c r="D2215" s="16" t="str">
        <f t="shared" si="239"/>
        <v>Daedalus Designs Imports</v>
      </c>
      <c r="E2215" s="16" t="str">
        <f t="shared" si="240"/>
        <v>Lille</v>
      </c>
      <c r="F2215" s="16" t="str">
        <f t="shared" si="241"/>
        <v>France</v>
      </c>
      <c r="G2215" s="16" t="str">
        <f t="shared" si="242"/>
        <v>Motorcycles</v>
      </c>
      <c r="H2215" s="16" t="str">
        <f t="shared" si="243"/>
        <v>Shipped</v>
      </c>
      <c r="I2215" s="18">
        <f t="shared" si="244"/>
        <v>1695.49</v>
      </c>
    </row>
    <row r="2216" spans="2:9" x14ac:dyDescent="0.25">
      <c r="B2216" s="16">
        <v>10237</v>
      </c>
      <c r="C2216" s="17">
        <f t="shared" si="238"/>
        <v>38081</v>
      </c>
      <c r="D2216" s="16" t="str">
        <f t="shared" si="239"/>
        <v>Vitachrome Inc.</v>
      </c>
      <c r="E2216" s="16" t="str">
        <f t="shared" si="240"/>
        <v>NYC</v>
      </c>
      <c r="F2216" s="16" t="str">
        <f t="shared" si="241"/>
        <v>USA</v>
      </c>
      <c r="G2216" s="16" t="str">
        <f t="shared" si="242"/>
        <v>Motorcycles</v>
      </c>
      <c r="H2216" s="16" t="str">
        <f t="shared" si="243"/>
        <v>Shipped</v>
      </c>
      <c r="I2216" s="18">
        <f t="shared" si="244"/>
        <v>1045.98</v>
      </c>
    </row>
    <row r="2217" spans="2:9" x14ac:dyDescent="0.25">
      <c r="B2217" s="16">
        <v>10252</v>
      </c>
      <c r="C2217" s="17">
        <f t="shared" si="238"/>
        <v>38112</v>
      </c>
      <c r="D2217" s="16" t="str">
        <f t="shared" si="239"/>
        <v>Auto Canal Petit</v>
      </c>
      <c r="E2217" s="16" t="str">
        <f t="shared" si="240"/>
        <v>Paris</v>
      </c>
      <c r="F2217" s="16" t="str">
        <f t="shared" si="241"/>
        <v>France</v>
      </c>
      <c r="G2217" s="16" t="str">
        <f t="shared" si="242"/>
        <v>Classic Cars</v>
      </c>
      <c r="H2217" s="16" t="str">
        <f t="shared" si="243"/>
        <v>Shipped</v>
      </c>
      <c r="I2217" s="18">
        <f t="shared" si="244"/>
        <v>1527.8</v>
      </c>
    </row>
    <row r="2218" spans="2:9" x14ac:dyDescent="0.25">
      <c r="B2218" s="16">
        <v>10264</v>
      </c>
      <c r="C2218" s="17">
        <f t="shared" si="238"/>
        <v>38144</v>
      </c>
      <c r="D2218" s="16" t="str">
        <f t="shared" si="239"/>
        <v>Gifts4AllAges.com</v>
      </c>
      <c r="E2218" s="16" t="str">
        <f t="shared" si="240"/>
        <v>Boston</v>
      </c>
      <c r="F2218" s="16" t="str">
        <f t="shared" si="241"/>
        <v>USA</v>
      </c>
      <c r="G2218" s="16" t="str">
        <f t="shared" si="242"/>
        <v>Motorcycles</v>
      </c>
      <c r="H2218" s="16" t="str">
        <f t="shared" si="243"/>
        <v>Shipped</v>
      </c>
      <c r="I2218" s="18">
        <f t="shared" si="244"/>
        <v>651.80000000000007</v>
      </c>
    </row>
    <row r="2219" spans="2:9" x14ac:dyDescent="0.25">
      <c r="B2219" s="16">
        <v>10276</v>
      </c>
      <c r="C2219" s="17">
        <f t="shared" si="238"/>
        <v>38207</v>
      </c>
      <c r="D2219" s="16" t="str">
        <f t="shared" si="239"/>
        <v>Online Mini Collectables</v>
      </c>
      <c r="E2219" s="16" t="str">
        <f t="shared" si="240"/>
        <v>Brickhaven</v>
      </c>
      <c r="F2219" s="16" t="str">
        <f t="shared" si="241"/>
        <v>USA</v>
      </c>
      <c r="G2219" s="16" t="str">
        <f t="shared" si="242"/>
        <v>Motorcycles</v>
      </c>
      <c r="H2219" s="16" t="str">
        <f t="shared" si="243"/>
        <v>Shipped</v>
      </c>
      <c r="I2219" s="18">
        <f t="shared" si="244"/>
        <v>988.47</v>
      </c>
    </row>
    <row r="2220" spans="2:9" x14ac:dyDescent="0.25">
      <c r="B2220" s="16">
        <v>10285</v>
      </c>
      <c r="C2220" s="17">
        <f t="shared" si="238"/>
        <v>38207</v>
      </c>
      <c r="D2220" s="16" t="str">
        <f t="shared" si="239"/>
        <v>Marta's Replicas Co.</v>
      </c>
      <c r="E2220" s="16" t="str">
        <f t="shared" si="240"/>
        <v>Cambridge</v>
      </c>
      <c r="F2220" s="16" t="str">
        <f t="shared" si="241"/>
        <v>USA</v>
      </c>
      <c r="G2220" s="16" t="str">
        <f t="shared" si="242"/>
        <v>Motorcycles</v>
      </c>
      <c r="H2220" s="16" t="str">
        <f t="shared" si="243"/>
        <v>Shipped</v>
      </c>
      <c r="I2220" s="18">
        <f t="shared" si="244"/>
        <v>981.2</v>
      </c>
    </row>
    <row r="2221" spans="2:9" x14ac:dyDescent="0.25">
      <c r="B2221" s="16">
        <v>10299</v>
      </c>
      <c r="C2221" s="17">
        <f t="shared" si="238"/>
        <v>38239</v>
      </c>
      <c r="D2221" s="16" t="str">
        <f t="shared" si="239"/>
        <v>Toys of Finland, Co.</v>
      </c>
      <c r="E2221" s="16" t="str">
        <f t="shared" si="240"/>
        <v>Helsinki</v>
      </c>
      <c r="F2221" s="16" t="str">
        <f t="shared" si="241"/>
        <v>Finland</v>
      </c>
      <c r="G2221" s="16" t="str">
        <f t="shared" si="242"/>
        <v>Motorcycles</v>
      </c>
      <c r="H2221" s="16" t="str">
        <f t="shared" si="243"/>
        <v>Shipped</v>
      </c>
      <c r="I2221" s="18">
        <f t="shared" si="244"/>
        <v>1013.76</v>
      </c>
    </row>
    <row r="2222" spans="2:9" x14ac:dyDescent="0.25">
      <c r="B2222" s="16">
        <v>10310</v>
      </c>
      <c r="C2222" s="17">
        <f t="shared" si="238"/>
        <v>38270</v>
      </c>
      <c r="D2222" s="16" t="str">
        <f t="shared" si="239"/>
        <v>Toms Spezialitten, Ltd</v>
      </c>
      <c r="E2222" s="16" t="str">
        <f t="shared" si="240"/>
        <v>Koln</v>
      </c>
      <c r="F2222" s="16" t="str">
        <f t="shared" si="241"/>
        <v>Germany</v>
      </c>
      <c r="G2222" s="16" t="str">
        <f t="shared" si="242"/>
        <v>Classic Cars</v>
      </c>
      <c r="H2222" s="16" t="str">
        <f t="shared" si="243"/>
        <v>Shipped</v>
      </c>
      <c r="I2222" s="18">
        <f t="shared" si="244"/>
        <v>1383.03</v>
      </c>
    </row>
    <row r="2223" spans="2:9" x14ac:dyDescent="0.25">
      <c r="B2223" s="16">
        <v>10319</v>
      </c>
      <c r="C2223" s="17">
        <f t="shared" si="238"/>
        <v>38302</v>
      </c>
      <c r="D2223" s="16" t="str">
        <f t="shared" si="239"/>
        <v>Microscale Inc.</v>
      </c>
      <c r="E2223" s="16" t="str">
        <f t="shared" si="240"/>
        <v>NYC</v>
      </c>
      <c r="F2223" s="16" t="str">
        <f t="shared" si="241"/>
        <v>USA</v>
      </c>
      <c r="G2223" s="16" t="str">
        <f t="shared" si="242"/>
        <v>Motorcycles</v>
      </c>
      <c r="H2223" s="16" t="str">
        <f t="shared" si="243"/>
        <v>Shipped</v>
      </c>
      <c r="I2223" s="18">
        <f t="shared" si="244"/>
        <v>1108.3799999999999</v>
      </c>
    </row>
    <row r="2224" spans="2:9" x14ac:dyDescent="0.25">
      <c r="B2224" s="16">
        <v>10331</v>
      </c>
      <c r="C2224" s="17">
        <f t="shared" si="238"/>
        <v>38302</v>
      </c>
      <c r="D2224" s="16" t="str">
        <f t="shared" si="239"/>
        <v>Motor Mint Distributors Inc.</v>
      </c>
      <c r="E2224" s="16" t="str">
        <f t="shared" si="240"/>
        <v>Philadelphia</v>
      </c>
      <c r="F2224" s="16" t="str">
        <f t="shared" si="241"/>
        <v>USA</v>
      </c>
      <c r="G2224" s="16" t="str">
        <f t="shared" si="242"/>
        <v>Classic Cars</v>
      </c>
      <c r="H2224" s="16" t="str">
        <f t="shared" si="243"/>
        <v>Shipped</v>
      </c>
      <c r="I2224" s="18">
        <f t="shared" si="244"/>
        <v>974.09999999999991</v>
      </c>
    </row>
    <row r="2225" spans="2:9" x14ac:dyDescent="0.25">
      <c r="B2225" s="16">
        <v>10343</v>
      </c>
      <c r="C2225" s="17">
        <f t="shared" si="238"/>
        <v>38302</v>
      </c>
      <c r="D2225" s="16" t="str">
        <f t="shared" si="239"/>
        <v>Reims Collectables</v>
      </c>
      <c r="E2225" s="16" t="str">
        <f t="shared" si="240"/>
        <v>Reims</v>
      </c>
      <c r="F2225" s="16" t="str">
        <f t="shared" si="241"/>
        <v>France</v>
      </c>
      <c r="G2225" s="16" t="str">
        <f t="shared" si="242"/>
        <v>Classic Cars</v>
      </c>
      <c r="H2225" s="16" t="str">
        <f t="shared" si="243"/>
        <v>Shipped</v>
      </c>
      <c r="I2225" s="18">
        <f t="shared" si="244"/>
        <v>977.67000000000007</v>
      </c>
    </row>
    <row r="2226" spans="2:9" x14ac:dyDescent="0.25">
      <c r="B2226" s="16">
        <v>10355</v>
      </c>
      <c r="C2226" s="17">
        <f t="shared" si="238"/>
        <v>38333</v>
      </c>
      <c r="D2226" s="16" t="str">
        <f t="shared" si="239"/>
        <v>Euro Shopping Channel</v>
      </c>
      <c r="E2226" s="16" t="str">
        <f t="shared" si="240"/>
        <v>Madrid</v>
      </c>
      <c r="F2226" s="16" t="str">
        <f t="shared" si="241"/>
        <v>Spain</v>
      </c>
      <c r="G2226" s="16" t="str">
        <f t="shared" si="242"/>
        <v>Classic Cars</v>
      </c>
      <c r="H2226" s="16" t="str">
        <f t="shared" si="243"/>
        <v>Shipped</v>
      </c>
      <c r="I2226" s="18">
        <f t="shared" si="244"/>
        <v>1386.72</v>
      </c>
    </row>
    <row r="2227" spans="2:9" x14ac:dyDescent="0.25">
      <c r="B2227" s="16">
        <v>10364</v>
      </c>
      <c r="C2227" s="17">
        <f t="shared" si="238"/>
        <v>38353</v>
      </c>
      <c r="D2227" s="16" t="str">
        <f t="shared" si="239"/>
        <v>Marseille Mini Autos</v>
      </c>
      <c r="E2227" s="16" t="str">
        <f t="shared" si="240"/>
        <v>Marseille</v>
      </c>
      <c r="F2227" s="16" t="str">
        <f t="shared" si="241"/>
        <v>France</v>
      </c>
      <c r="G2227" s="16" t="str">
        <f t="shared" si="242"/>
        <v>Motorcycles</v>
      </c>
      <c r="H2227" s="16" t="str">
        <f t="shared" si="243"/>
        <v>Shipped</v>
      </c>
      <c r="I2227" s="18">
        <f t="shared" si="244"/>
        <v>2317.44</v>
      </c>
    </row>
    <row r="2228" spans="2:9" x14ac:dyDescent="0.25">
      <c r="B2228" s="16">
        <v>10378</v>
      </c>
      <c r="C2228" s="17">
        <f t="shared" si="238"/>
        <v>38385</v>
      </c>
      <c r="D2228" s="16" t="str">
        <f t="shared" si="239"/>
        <v>Euro Shopping Channel</v>
      </c>
      <c r="E2228" s="16" t="str">
        <f t="shared" si="240"/>
        <v>Madrid</v>
      </c>
      <c r="F2228" s="16" t="str">
        <f t="shared" si="241"/>
        <v>Spain</v>
      </c>
      <c r="G2228" s="16" t="str">
        <f t="shared" si="242"/>
        <v>Classic Cars</v>
      </c>
      <c r="H2228" s="16" t="str">
        <f t="shared" si="243"/>
        <v>Shipped</v>
      </c>
      <c r="I2228" s="18">
        <f t="shared" si="244"/>
        <v>1449.76</v>
      </c>
    </row>
    <row r="2229" spans="2:9" x14ac:dyDescent="0.25">
      <c r="B2229" s="16">
        <v>10390</v>
      </c>
      <c r="C2229" s="17">
        <f t="shared" si="238"/>
        <v>38414</v>
      </c>
      <c r="D2229" s="16" t="str">
        <f t="shared" si="239"/>
        <v>Mini Gifts Distributors Ltd.</v>
      </c>
      <c r="E2229" s="16" t="str">
        <f t="shared" si="240"/>
        <v>San Rafael</v>
      </c>
      <c r="F2229" s="16" t="str">
        <f t="shared" si="241"/>
        <v>USA</v>
      </c>
      <c r="G2229" s="16" t="str">
        <f t="shared" si="242"/>
        <v>Classic Cars</v>
      </c>
      <c r="H2229" s="16" t="str">
        <f t="shared" si="243"/>
        <v>Shipped</v>
      </c>
      <c r="I2229" s="18">
        <f t="shared" si="244"/>
        <v>1463.6999999999998</v>
      </c>
    </row>
    <row r="2230" spans="2:9" x14ac:dyDescent="0.25">
      <c r="B2230" s="16">
        <v>10403</v>
      </c>
      <c r="C2230" s="17">
        <f t="shared" si="238"/>
        <v>38446</v>
      </c>
      <c r="D2230" s="16" t="str">
        <f t="shared" si="239"/>
        <v>UK Collectables, Ltd.</v>
      </c>
      <c r="E2230" s="16" t="str">
        <f t="shared" si="240"/>
        <v>Liverpool</v>
      </c>
      <c r="F2230" s="16" t="str">
        <f t="shared" si="241"/>
        <v>UK</v>
      </c>
      <c r="G2230" s="16" t="str">
        <f t="shared" si="242"/>
        <v>Motorcycles</v>
      </c>
      <c r="H2230" s="16" t="str">
        <f t="shared" si="243"/>
        <v>Shipped</v>
      </c>
      <c r="I2230" s="18">
        <f t="shared" si="244"/>
        <v>1206.8999999999999</v>
      </c>
    </row>
    <row r="2231" spans="2:9" x14ac:dyDescent="0.25">
      <c r="B2231" s="16">
        <v>10104</v>
      </c>
      <c r="C2231" s="17">
        <f t="shared" si="238"/>
        <v>37622</v>
      </c>
      <c r="D2231" s="16" t="str">
        <f t="shared" si="239"/>
        <v>Euro Shopping Channel</v>
      </c>
      <c r="E2231" s="16" t="str">
        <f t="shared" si="240"/>
        <v>Madrid</v>
      </c>
      <c r="F2231" s="16" t="str">
        <f t="shared" si="241"/>
        <v>Spain</v>
      </c>
      <c r="G2231" s="16" t="str">
        <f t="shared" si="242"/>
        <v>Trucks and Buses</v>
      </c>
      <c r="H2231" s="16" t="str">
        <f t="shared" si="243"/>
        <v>Shipped</v>
      </c>
      <c r="I2231" s="18">
        <f t="shared" si="244"/>
        <v>1666.6999999999998</v>
      </c>
    </row>
    <row r="2232" spans="2:9" x14ac:dyDescent="0.25">
      <c r="B2232" s="16">
        <v>10114</v>
      </c>
      <c r="C2232" s="17">
        <f t="shared" si="238"/>
        <v>37712</v>
      </c>
      <c r="D2232" s="16" t="str">
        <f t="shared" si="239"/>
        <v>La Corne D'abondance, Co.</v>
      </c>
      <c r="E2232" s="16" t="str">
        <f t="shared" si="240"/>
        <v>Paris</v>
      </c>
      <c r="F2232" s="16" t="str">
        <f t="shared" si="241"/>
        <v>France</v>
      </c>
      <c r="G2232" s="16" t="str">
        <f t="shared" si="242"/>
        <v>Classic Cars</v>
      </c>
      <c r="H2232" s="16" t="str">
        <f t="shared" si="243"/>
        <v>Shipped</v>
      </c>
      <c r="I2232" s="18">
        <f t="shared" si="244"/>
        <v>721.43999999999994</v>
      </c>
    </row>
    <row r="2233" spans="2:9" x14ac:dyDescent="0.25">
      <c r="B2233" s="16">
        <v>10127</v>
      </c>
      <c r="C2233" s="17">
        <f t="shared" si="238"/>
        <v>37773</v>
      </c>
      <c r="D2233" s="16" t="str">
        <f t="shared" si="239"/>
        <v>Muscle Machine Inc</v>
      </c>
      <c r="E2233" s="16" t="str">
        <f t="shared" si="240"/>
        <v>NYC</v>
      </c>
      <c r="F2233" s="16" t="str">
        <f t="shared" si="241"/>
        <v>USA</v>
      </c>
      <c r="G2233" s="16" t="str">
        <f t="shared" si="242"/>
        <v>Classic Cars</v>
      </c>
      <c r="H2233" s="16" t="str">
        <f t="shared" si="243"/>
        <v>Shipped</v>
      </c>
      <c r="I2233" s="18">
        <f t="shared" si="244"/>
        <v>1213.8</v>
      </c>
    </row>
    <row r="2234" spans="2:9" x14ac:dyDescent="0.25">
      <c r="B2234" s="16">
        <v>10141</v>
      </c>
      <c r="C2234" s="17">
        <f t="shared" si="238"/>
        <v>37841</v>
      </c>
      <c r="D2234" s="16" t="str">
        <f t="shared" si="239"/>
        <v>Suominen Souveniers</v>
      </c>
      <c r="E2234" s="16" t="str">
        <f t="shared" si="240"/>
        <v>Espoo</v>
      </c>
      <c r="F2234" s="16" t="str">
        <f t="shared" si="241"/>
        <v>Finland</v>
      </c>
      <c r="G2234" s="16" t="str">
        <f t="shared" si="242"/>
        <v>Trucks and Buses</v>
      </c>
      <c r="H2234" s="16" t="str">
        <f t="shared" si="243"/>
        <v>Shipped</v>
      </c>
      <c r="I2234" s="18">
        <f t="shared" si="244"/>
        <v>2100</v>
      </c>
    </row>
    <row r="2235" spans="2:9" x14ac:dyDescent="0.25">
      <c r="B2235" s="16">
        <v>10151</v>
      </c>
      <c r="C2235" s="17">
        <f t="shared" si="238"/>
        <v>37873</v>
      </c>
      <c r="D2235" s="16" t="str">
        <f t="shared" si="239"/>
        <v>Oulu Toy Supplies, Inc.</v>
      </c>
      <c r="E2235" s="16" t="str">
        <f t="shared" si="240"/>
        <v>Oulu</v>
      </c>
      <c r="F2235" s="16" t="str">
        <f t="shared" si="241"/>
        <v>Finland</v>
      </c>
      <c r="G2235" s="16" t="str">
        <f t="shared" si="242"/>
        <v>Classic Cars</v>
      </c>
      <c r="H2235" s="16" t="str">
        <f t="shared" si="243"/>
        <v>Shipped</v>
      </c>
      <c r="I2235" s="18">
        <f t="shared" si="244"/>
        <v>1209.3000000000002</v>
      </c>
    </row>
    <row r="2236" spans="2:9" x14ac:dyDescent="0.25">
      <c r="B2236" s="16">
        <v>10165</v>
      </c>
      <c r="C2236" s="17">
        <f t="shared" si="238"/>
        <v>37904</v>
      </c>
      <c r="D2236" s="16" t="str">
        <f t="shared" si="239"/>
        <v>Dragon Souveniers, Ltd.</v>
      </c>
      <c r="E2236" s="16" t="str">
        <f t="shared" si="240"/>
        <v>Singapore</v>
      </c>
      <c r="F2236" s="16" t="str">
        <f t="shared" si="241"/>
        <v>Singapore</v>
      </c>
      <c r="G2236" s="16" t="str">
        <f t="shared" si="242"/>
        <v>Classic Cars</v>
      </c>
      <c r="H2236" s="16" t="str">
        <f t="shared" si="243"/>
        <v>Shipped</v>
      </c>
      <c r="I2236" s="18">
        <f t="shared" si="244"/>
        <v>859.14</v>
      </c>
    </row>
    <row r="2237" spans="2:9" x14ac:dyDescent="0.25">
      <c r="B2237" s="16">
        <v>10175</v>
      </c>
      <c r="C2237" s="17">
        <f t="shared" si="238"/>
        <v>37936</v>
      </c>
      <c r="D2237" s="16" t="str">
        <f t="shared" si="239"/>
        <v>Stylish Desk Decors, Co.</v>
      </c>
      <c r="E2237" s="16" t="str">
        <f t="shared" si="240"/>
        <v>London</v>
      </c>
      <c r="F2237" s="16" t="str">
        <f t="shared" si="241"/>
        <v>UK</v>
      </c>
      <c r="G2237" s="16" t="str">
        <f t="shared" si="242"/>
        <v>Classic Cars</v>
      </c>
      <c r="H2237" s="16" t="str">
        <f t="shared" si="243"/>
        <v>Shipped</v>
      </c>
      <c r="I2237" s="18">
        <f t="shared" si="244"/>
        <v>1151.44</v>
      </c>
    </row>
    <row r="2238" spans="2:9" x14ac:dyDescent="0.25">
      <c r="B2238" s="16">
        <v>10184</v>
      </c>
      <c r="C2238" s="17">
        <f t="shared" si="238"/>
        <v>37936</v>
      </c>
      <c r="D2238" s="16" t="str">
        <f t="shared" si="239"/>
        <v>Iberia Gift Imports, Corp.</v>
      </c>
      <c r="E2238" s="16" t="str">
        <f t="shared" si="240"/>
        <v>Sevilla</v>
      </c>
      <c r="F2238" s="16" t="str">
        <f t="shared" si="241"/>
        <v>Spain</v>
      </c>
      <c r="G2238" s="16" t="str">
        <f t="shared" si="242"/>
        <v>Classic Cars</v>
      </c>
      <c r="H2238" s="16" t="str">
        <f t="shared" si="243"/>
        <v>Shipped</v>
      </c>
      <c r="I2238" s="18">
        <f t="shared" si="244"/>
        <v>1336.44</v>
      </c>
    </row>
    <row r="2239" spans="2:9" x14ac:dyDescent="0.25">
      <c r="B2239" s="16">
        <v>10195</v>
      </c>
      <c r="C2239" s="17">
        <f t="shared" si="238"/>
        <v>37936</v>
      </c>
      <c r="D2239" s="16" t="str">
        <f t="shared" si="239"/>
        <v>Mini Classics</v>
      </c>
      <c r="E2239" s="16" t="str">
        <f t="shared" si="240"/>
        <v>White Plains</v>
      </c>
      <c r="F2239" s="16" t="str">
        <f t="shared" si="241"/>
        <v>USA</v>
      </c>
      <c r="G2239" s="16" t="str">
        <f t="shared" si="242"/>
        <v>Classic Cars</v>
      </c>
      <c r="H2239" s="16" t="str">
        <f t="shared" si="243"/>
        <v>Shipped</v>
      </c>
      <c r="I2239" s="18">
        <f t="shared" si="244"/>
        <v>905.28</v>
      </c>
    </row>
    <row r="2240" spans="2:9" x14ac:dyDescent="0.25">
      <c r="B2240" s="16">
        <v>10207</v>
      </c>
      <c r="C2240" s="17">
        <f t="shared" si="238"/>
        <v>37957</v>
      </c>
      <c r="D2240" s="16" t="str">
        <f t="shared" si="239"/>
        <v>Diecast Collectables</v>
      </c>
      <c r="E2240" s="16" t="str">
        <f t="shared" si="240"/>
        <v>Boston</v>
      </c>
      <c r="F2240" s="16" t="str">
        <f t="shared" si="241"/>
        <v>USA</v>
      </c>
      <c r="G2240" s="16" t="str">
        <f t="shared" si="242"/>
        <v>Classic Cars</v>
      </c>
      <c r="H2240" s="16" t="str">
        <f t="shared" si="243"/>
        <v>Shipped</v>
      </c>
      <c r="I2240" s="18">
        <f t="shared" si="244"/>
        <v>1247.3999999999999</v>
      </c>
    </row>
    <row r="2241" spans="2:9" x14ac:dyDescent="0.25">
      <c r="B2241" s="16">
        <v>10219</v>
      </c>
      <c r="C2241" s="17">
        <f t="shared" si="238"/>
        <v>38019</v>
      </c>
      <c r="D2241" s="16" t="str">
        <f t="shared" si="239"/>
        <v>Signal Collectibles Ltd.</v>
      </c>
      <c r="E2241" s="16" t="str">
        <f t="shared" si="240"/>
        <v>Brisbane</v>
      </c>
      <c r="F2241" s="16" t="str">
        <f t="shared" si="241"/>
        <v>USA</v>
      </c>
      <c r="G2241" s="16" t="str">
        <f t="shared" si="242"/>
        <v>Classic Cars</v>
      </c>
      <c r="H2241" s="16" t="str">
        <f t="shared" si="243"/>
        <v>Shipped</v>
      </c>
      <c r="I2241" s="18">
        <f t="shared" si="244"/>
        <v>846.51</v>
      </c>
    </row>
    <row r="2242" spans="2:9" x14ac:dyDescent="0.25">
      <c r="B2242" s="16">
        <v>10229</v>
      </c>
      <c r="C2242" s="17">
        <f t="shared" si="238"/>
        <v>38049</v>
      </c>
      <c r="D2242" s="16" t="str">
        <f t="shared" si="239"/>
        <v>Mini Gifts Distributors Ltd.</v>
      </c>
      <c r="E2242" s="16" t="str">
        <f t="shared" si="240"/>
        <v>San Rafael</v>
      </c>
      <c r="F2242" s="16" t="str">
        <f t="shared" si="241"/>
        <v>USA</v>
      </c>
      <c r="G2242" s="16" t="str">
        <f t="shared" si="242"/>
        <v>Classic Cars</v>
      </c>
      <c r="H2242" s="16" t="str">
        <f t="shared" si="243"/>
        <v>Shipped</v>
      </c>
      <c r="I2242" s="18">
        <f t="shared" si="244"/>
        <v>1085.0400000000002</v>
      </c>
    </row>
    <row r="2243" spans="2:9" x14ac:dyDescent="0.25">
      <c r="B2243" s="16">
        <v>10246</v>
      </c>
      <c r="C2243" s="17">
        <f t="shared" si="238"/>
        <v>38112</v>
      </c>
      <c r="D2243" s="16" t="str">
        <f t="shared" si="239"/>
        <v>Euro Shopping Channel</v>
      </c>
      <c r="E2243" s="16" t="str">
        <f t="shared" si="240"/>
        <v>Madrid</v>
      </c>
      <c r="F2243" s="16" t="str">
        <f t="shared" si="241"/>
        <v>Spain</v>
      </c>
      <c r="G2243" s="16" t="str">
        <f t="shared" si="242"/>
        <v>Trucks and Buses</v>
      </c>
      <c r="H2243" s="16" t="str">
        <f t="shared" si="243"/>
        <v>Shipped</v>
      </c>
      <c r="I2243" s="18">
        <f t="shared" si="244"/>
        <v>1704.5</v>
      </c>
    </row>
    <row r="2244" spans="2:9" x14ac:dyDescent="0.25">
      <c r="B2244" s="16">
        <v>10259</v>
      </c>
      <c r="C2244" s="17">
        <f t="shared" si="238"/>
        <v>38144</v>
      </c>
      <c r="D2244" s="16" t="str">
        <f t="shared" si="239"/>
        <v>Handji Gifts&amp; Co</v>
      </c>
      <c r="E2244" s="16" t="str">
        <f t="shared" si="240"/>
        <v>Singapore</v>
      </c>
      <c r="F2244" s="16" t="str">
        <f t="shared" si="241"/>
        <v>Singapore</v>
      </c>
      <c r="G2244" s="16" t="str">
        <f t="shared" si="242"/>
        <v>Classic Cars</v>
      </c>
      <c r="H2244" s="16" t="str">
        <f t="shared" si="243"/>
        <v>Shipped</v>
      </c>
      <c r="I2244" s="18">
        <f t="shared" si="244"/>
        <v>1030.44</v>
      </c>
    </row>
    <row r="2245" spans="2:9" x14ac:dyDescent="0.25">
      <c r="B2245" s="16">
        <v>10271</v>
      </c>
      <c r="C2245" s="17">
        <f t="shared" si="238"/>
        <v>38175</v>
      </c>
      <c r="D2245" s="16" t="str">
        <f t="shared" si="239"/>
        <v>Mini Gifts Distributors Ltd.</v>
      </c>
      <c r="E2245" s="16" t="str">
        <f t="shared" si="240"/>
        <v>San Rafael</v>
      </c>
      <c r="F2245" s="16" t="str">
        <f t="shared" si="241"/>
        <v>USA</v>
      </c>
      <c r="G2245" s="16" t="str">
        <f t="shared" si="242"/>
        <v>Classic Cars</v>
      </c>
      <c r="H2245" s="16" t="str">
        <f t="shared" si="243"/>
        <v>Shipped</v>
      </c>
      <c r="I2245" s="18">
        <f t="shared" si="244"/>
        <v>1585.36</v>
      </c>
    </row>
    <row r="2246" spans="2:9" x14ac:dyDescent="0.25">
      <c r="B2246" s="16">
        <v>10281</v>
      </c>
      <c r="C2246" s="17">
        <f t="shared" si="238"/>
        <v>38207</v>
      </c>
      <c r="D2246" s="16" t="str">
        <f t="shared" si="239"/>
        <v>Diecast Classics Inc.</v>
      </c>
      <c r="E2246" s="16" t="str">
        <f t="shared" si="240"/>
        <v>Allentown</v>
      </c>
      <c r="F2246" s="16" t="str">
        <f t="shared" si="241"/>
        <v>USA</v>
      </c>
      <c r="G2246" s="16" t="str">
        <f t="shared" si="242"/>
        <v>Classic Cars</v>
      </c>
      <c r="H2246" s="16" t="str">
        <f t="shared" si="243"/>
        <v>Shipped</v>
      </c>
      <c r="I2246" s="18">
        <f t="shared" si="244"/>
        <v>813.19999999999993</v>
      </c>
    </row>
    <row r="2247" spans="2:9" x14ac:dyDescent="0.25">
      <c r="B2247" s="16">
        <v>10292</v>
      </c>
      <c r="C2247" s="17">
        <f t="shared" si="238"/>
        <v>38239</v>
      </c>
      <c r="D2247" s="16" t="str">
        <f t="shared" si="239"/>
        <v>Land of Toys Inc.</v>
      </c>
      <c r="E2247" s="16" t="str">
        <f t="shared" si="240"/>
        <v>NYC</v>
      </c>
      <c r="F2247" s="16" t="str">
        <f t="shared" si="241"/>
        <v>USA</v>
      </c>
      <c r="G2247" s="16" t="str">
        <f t="shared" si="242"/>
        <v>Classic Cars</v>
      </c>
      <c r="H2247" s="16" t="str">
        <f t="shared" si="243"/>
        <v>Shipped</v>
      </c>
      <c r="I2247" s="18">
        <f t="shared" si="244"/>
        <v>1172.3399999999999</v>
      </c>
    </row>
    <row r="2248" spans="2:9" x14ac:dyDescent="0.25">
      <c r="B2248" s="16">
        <v>10305</v>
      </c>
      <c r="C2248" s="17">
        <f t="shared" si="238"/>
        <v>38270</v>
      </c>
      <c r="D2248" s="16" t="str">
        <f t="shared" si="239"/>
        <v>Marta's Replicas Co.</v>
      </c>
      <c r="E2248" s="16" t="str">
        <f t="shared" si="240"/>
        <v>Cambridge</v>
      </c>
      <c r="F2248" s="16" t="str">
        <f t="shared" si="241"/>
        <v>USA</v>
      </c>
      <c r="G2248" s="16" t="str">
        <f t="shared" si="242"/>
        <v>Classic Cars</v>
      </c>
      <c r="H2248" s="16" t="str">
        <f t="shared" si="243"/>
        <v>Shipped</v>
      </c>
      <c r="I2248" s="18">
        <f t="shared" si="244"/>
        <v>1510.56</v>
      </c>
    </row>
    <row r="2249" spans="2:9" x14ac:dyDescent="0.25">
      <c r="B2249" s="16">
        <v>10313</v>
      </c>
      <c r="C2249" s="17">
        <f t="shared" ref="C2249:C2312" si="245">VLOOKUP(B2249,SaleData,6,0)</f>
        <v>38270</v>
      </c>
      <c r="D2249" s="16" t="str">
        <f t="shared" ref="D2249:D2312" si="246">VLOOKUP(B2249,SaleData,14,0)</f>
        <v>Canadian Gift Exchange Network</v>
      </c>
      <c r="E2249" s="16" t="str">
        <f t="shared" ref="E2249:E2312" si="247">VLOOKUP(B2249,SaleData,17,0)</f>
        <v>Vancouver</v>
      </c>
      <c r="F2249" s="16" t="str">
        <f t="shared" ref="F2249:F2312" si="248">VLOOKUP(B2249,SaleData,19,0)</f>
        <v>Canada</v>
      </c>
      <c r="G2249" s="16" t="str">
        <f t="shared" ref="G2249:G2312" si="249">VLOOKUP(B2249,SaleData,11,0)</f>
        <v>Trucks and Buses</v>
      </c>
      <c r="H2249" s="16" t="str">
        <f t="shared" ref="H2249:H2312" si="250">VLOOKUP(B2249,SaleData,7,0)</f>
        <v>Shipped</v>
      </c>
      <c r="I2249" s="18">
        <f t="shared" ref="I2249:I2312" si="251">VLOOKUP(B2249,SaleData,5,0)</f>
        <v>1727.1000000000001</v>
      </c>
    </row>
    <row r="2250" spans="2:9" x14ac:dyDescent="0.25">
      <c r="B2250" s="16">
        <v>10325</v>
      </c>
      <c r="C2250" s="17">
        <f t="shared" si="245"/>
        <v>38302</v>
      </c>
      <c r="D2250" s="16" t="str">
        <f t="shared" si="246"/>
        <v>Baane Mini Imports</v>
      </c>
      <c r="E2250" s="16" t="str">
        <f t="shared" si="247"/>
        <v>Stavern</v>
      </c>
      <c r="F2250" s="16" t="str">
        <f t="shared" si="248"/>
        <v>Norway</v>
      </c>
      <c r="G2250" s="16" t="str">
        <f t="shared" si="249"/>
        <v>Vintage Cars</v>
      </c>
      <c r="H2250" s="16" t="str">
        <f t="shared" si="250"/>
        <v>Shipped</v>
      </c>
      <c r="I2250" s="18">
        <f t="shared" si="251"/>
        <v>1658.88</v>
      </c>
    </row>
    <row r="2251" spans="2:9" x14ac:dyDescent="0.25">
      <c r="B2251" s="16">
        <v>10335</v>
      </c>
      <c r="C2251" s="17">
        <f t="shared" si="245"/>
        <v>38302</v>
      </c>
      <c r="D2251" s="16" t="str">
        <f t="shared" si="246"/>
        <v>Mini Gifts Distributors Ltd.</v>
      </c>
      <c r="E2251" s="16" t="str">
        <f t="shared" si="247"/>
        <v>San Rafael</v>
      </c>
      <c r="F2251" s="16" t="str">
        <f t="shared" si="248"/>
        <v>USA</v>
      </c>
      <c r="G2251" s="16" t="str">
        <f t="shared" si="249"/>
        <v>Classic Cars</v>
      </c>
      <c r="H2251" s="16" t="str">
        <f t="shared" si="250"/>
        <v>Shipped</v>
      </c>
      <c r="I2251" s="18">
        <f t="shared" si="251"/>
        <v>1225.2900000000002</v>
      </c>
    </row>
    <row r="2252" spans="2:9" x14ac:dyDescent="0.25">
      <c r="B2252" s="16">
        <v>10349</v>
      </c>
      <c r="C2252" s="17">
        <f t="shared" si="245"/>
        <v>38333</v>
      </c>
      <c r="D2252" s="16" t="str">
        <f t="shared" si="246"/>
        <v>Muscle Machine Inc</v>
      </c>
      <c r="E2252" s="16" t="str">
        <f t="shared" si="247"/>
        <v>NYC</v>
      </c>
      <c r="F2252" s="16" t="str">
        <f t="shared" si="248"/>
        <v>USA</v>
      </c>
      <c r="G2252" s="16" t="str">
        <f t="shared" si="249"/>
        <v>Classic Cars</v>
      </c>
      <c r="H2252" s="16" t="str">
        <f t="shared" si="250"/>
        <v>Shipped</v>
      </c>
      <c r="I2252" s="18">
        <f t="shared" si="251"/>
        <v>1336.68</v>
      </c>
    </row>
    <row r="2253" spans="2:9" x14ac:dyDescent="0.25">
      <c r="B2253" s="16">
        <v>10359</v>
      </c>
      <c r="C2253" s="17">
        <f t="shared" si="245"/>
        <v>38333</v>
      </c>
      <c r="D2253" s="16" t="str">
        <f t="shared" si="246"/>
        <v>Reims Collectables</v>
      </c>
      <c r="E2253" s="16" t="str">
        <f t="shared" si="247"/>
        <v>Reims</v>
      </c>
      <c r="F2253" s="16" t="str">
        <f t="shared" si="248"/>
        <v>France</v>
      </c>
      <c r="G2253" s="16" t="str">
        <f t="shared" si="249"/>
        <v>Trains</v>
      </c>
      <c r="H2253" s="16" t="str">
        <f t="shared" si="250"/>
        <v>Shipped</v>
      </c>
      <c r="I2253" s="18">
        <f t="shared" si="251"/>
        <v>1623.2500000000002</v>
      </c>
    </row>
    <row r="2254" spans="2:9" x14ac:dyDescent="0.25">
      <c r="B2254" s="16">
        <v>10371</v>
      </c>
      <c r="C2254" s="17">
        <f t="shared" si="245"/>
        <v>38353</v>
      </c>
      <c r="D2254" s="16" t="str">
        <f t="shared" si="246"/>
        <v>Mini Gifts Distributors Ltd.</v>
      </c>
      <c r="E2254" s="16" t="str">
        <f t="shared" si="247"/>
        <v>San Rafael</v>
      </c>
      <c r="F2254" s="16" t="str">
        <f t="shared" si="248"/>
        <v>USA</v>
      </c>
      <c r="G2254" s="16" t="str">
        <f t="shared" si="249"/>
        <v>Trucks and Buses</v>
      </c>
      <c r="H2254" s="16" t="str">
        <f t="shared" si="250"/>
        <v>Shipped</v>
      </c>
      <c r="I2254" s="18">
        <f t="shared" si="251"/>
        <v>1329.4</v>
      </c>
    </row>
    <row r="2255" spans="2:9" x14ac:dyDescent="0.25">
      <c r="B2255" s="16">
        <v>10383</v>
      </c>
      <c r="C2255" s="17">
        <f t="shared" si="245"/>
        <v>38385</v>
      </c>
      <c r="D2255" s="16" t="str">
        <f t="shared" si="246"/>
        <v>Euro Shopping Channel</v>
      </c>
      <c r="E2255" s="16" t="str">
        <f t="shared" si="247"/>
        <v>Madrid</v>
      </c>
      <c r="F2255" s="16" t="str">
        <f t="shared" si="248"/>
        <v>Spain</v>
      </c>
      <c r="G2255" s="16" t="str">
        <f t="shared" si="249"/>
        <v>Vintage Cars</v>
      </c>
      <c r="H2255" s="16" t="str">
        <f t="shared" si="250"/>
        <v>Shipped</v>
      </c>
      <c r="I2255" s="18">
        <f t="shared" si="251"/>
        <v>1476.48</v>
      </c>
    </row>
    <row r="2256" spans="2:9" x14ac:dyDescent="0.25">
      <c r="B2256" s="16">
        <v>10394</v>
      </c>
      <c r="C2256" s="17">
        <f t="shared" si="245"/>
        <v>38414</v>
      </c>
      <c r="D2256" s="16" t="str">
        <f t="shared" si="246"/>
        <v>Euro Shopping Channel</v>
      </c>
      <c r="E2256" s="16" t="str">
        <f t="shared" si="247"/>
        <v>Madrid</v>
      </c>
      <c r="F2256" s="16" t="str">
        <f t="shared" si="248"/>
        <v>Spain</v>
      </c>
      <c r="G2256" s="16" t="str">
        <f t="shared" si="249"/>
        <v>Classic Cars</v>
      </c>
      <c r="H2256" s="16" t="str">
        <f t="shared" si="250"/>
        <v>Shipped</v>
      </c>
      <c r="I2256" s="18">
        <f t="shared" si="251"/>
        <v>1558.99</v>
      </c>
    </row>
    <row r="2257" spans="2:9" x14ac:dyDescent="0.25">
      <c r="B2257" s="16">
        <v>10412</v>
      </c>
      <c r="C2257" s="17">
        <f t="shared" si="245"/>
        <v>38477</v>
      </c>
      <c r="D2257" s="16" t="str">
        <f t="shared" si="246"/>
        <v>Euro Shopping Channel</v>
      </c>
      <c r="E2257" s="16" t="str">
        <f t="shared" si="247"/>
        <v>Madrid</v>
      </c>
      <c r="F2257" s="16" t="str">
        <f t="shared" si="248"/>
        <v>Spain</v>
      </c>
      <c r="G2257" s="16" t="str">
        <f t="shared" si="249"/>
        <v>Trucks and Buses</v>
      </c>
      <c r="H2257" s="16" t="str">
        <f t="shared" si="250"/>
        <v>Shipped</v>
      </c>
      <c r="I2257" s="18">
        <f t="shared" si="251"/>
        <v>925.30000000000007</v>
      </c>
    </row>
    <row r="2258" spans="2:9" x14ac:dyDescent="0.25">
      <c r="B2258" s="16">
        <v>10425</v>
      </c>
      <c r="C2258" s="17">
        <f t="shared" si="245"/>
        <v>38477</v>
      </c>
      <c r="D2258" s="16" t="str">
        <f t="shared" si="246"/>
        <v>La Rochelle Gifts</v>
      </c>
      <c r="E2258" s="16" t="str">
        <f t="shared" si="247"/>
        <v>Nantes</v>
      </c>
      <c r="F2258" s="16" t="str">
        <f t="shared" si="248"/>
        <v>France</v>
      </c>
      <c r="G2258" s="16" t="str">
        <f t="shared" si="249"/>
        <v>Trucks and Buses</v>
      </c>
      <c r="H2258" s="16" t="str">
        <f t="shared" si="250"/>
        <v>In Process</v>
      </c>
      <c r="I2258" s="18">
        <f t="shared" si="251"/>
        <v>482.13</v>
      </c>
    </row>
    <row r="2259" spans="2:9" x14ac:dyDescent="0.25">
      <c r="B2259" s="16">
        <v>10104</v>
      </c>
      <c r="C2259" s="17">
        <f t="shared" si="245"/>
        <v>37622</v>
      </c>
      <c r="D2259" s="16" t="str">
        <f t="shared" si="246"/>
        <v>Euro Shopping Channel</v>
      </c>
      <c r="E2259" s="16" t="str">
        <f t="shared" si="247"/>
        <v>Madrid</v>
      </c>
      <c r="F2259" s="16" t="str">
        <f t="shared" si="248"/>
        <v>Spain</v>
      </c>
      <c r="G2259" s="16" t="str">
        <f t="shared" si="249"/>
        <v>Trucks and Buses</v>
      </c>
      <c r="H2259" s="16" t="str">
        <f t="shared" si="250"/>
        <v>Shipped</v>
      </c>
      <c r="I2259" s="18">
        <f t="shared" si="251"/>
        <v>1666.6999999999998</v>
      </c>
    </row>
    <row r="2260" spans="2:9" x14ac:dyDescent="0.25">
      <c r="B2260" s="16">
        <v>10116</v>
      </c>
      <c r="C2260" s="17">
        <f t="shared" si="245"/>
        <v>37712</v>
      </c>
      <c r="D2260" s="16" t="str">
        <f t="shared" si="246"/>
        <v>Royale Belge</v>
      </c>
      <c r="E2260" s="16" t="str">
        <f t="shared" si="247"/>
        <v>Charleroi</v>
      </c>
      <c r="F2260" s="16" t="str">
        <f t="shared" si="248"/>
        <v>Belgium</v>
      </c>
      <c r="G2260" s="16" t="str">
        <f t="shared" si="249"/>
        <v>Trains</v>
      </c>
      <c r="H2260" s="16" t="str">
        <f t="shared" si="250"/>
        <v>Shipped</v>
      </c>
      <c r="I2260" s="18">
        <f t="shared" si="251"/>
        <v>1711.26</v>
      </c>
    </row>
    <row r="2261" spans="2:9" x14ac:dyDescent="0.25">
      <c r="B2261" s="16">
        <v>10127</v>
      </c>
      <c r="C2261" s="17">
        <f t="shared" si="245"/>
        <v>37773</v>
      </c>
      <c r="D2261" s="16" t="str">
        <f t="shared" si="246"/>
        <v>Muscle Machine Inc</v>
      </c>
      <c r="E2261" s="16" t="str">
        <f t="shared" si="247"/>
        <v>NYC</v>
      </c>
      <c r="F2261" s="16" t="str">
        <f t="shared" si="248"/>
        <v>USA</v>
      </c>
      <c r="G2261" s="16" t="str">
        <f t="shared" si="249"/>
        <v>Classic Cars</v>
      </c>
      <c r="H2261" s="16" t="str">
        <f t="shared" si="250"/>
        <v>Shipped</v>
      </c>
      <c r="I2261" s="18">
        <f t="shared" si="251"/>
        <v>1213.8</v>
      </c>
    </row>
    <row r="2262" spans="2:9" x14ac:dyDescent="0.25">
      <c r="B2262" s="16">
        <v>10142</v>
      </c>
      <c r="C2262" s="17">
        <f t="shared" si="245"/>
        <v>37841</v>
      </c>
      <c r="D2262" s="16" t="str">
        <f t="shared" si="246"/>
        <v>Mini Gifts Distributors Ltd.</v>
      </c>
      <c r="E2262" s="16" t="str">
        <f t="shared" si="247"/>
        <v>San Rafael</v>
      </c>
      <c r="F2262" s="16" t="str">
        <f t="shared" si="248"/>
        <v>USA</v>
      </c>
      <c r="G2262" s="16" t="str">
        <f t="shared" si="249"/>
        <v>Vintage Cars</v>
      </c>
      <c r="H2262" s="16" t="str">
        <f t="shared" si="250"/>
        <v>Shipped</v>
      </c>
      <c r="I2262" s="18">
        <f t="shared" si="251"/>
        <v>1685.28</v>
      </c>
    </row>
    <row r="2263" spans="2:9" x14ac:dyDescent="0.25">
      <c r="B2263" s="16">
        <v>10152</v>
      </c>
      <c r="C2263" s="17">
        <f t="shared" si="245"/>
        <v>37873</v>
      </c>
      <c r="D2263" s="16" t="str">
        <f t="shared" si="246"/>
        <v>Australian Gift Network, Co</v>
      </c>
      <c r="E2263" s="16" t="str">
        <f t="shared" si="247"/>
        <v>South Brisbane</v>
      </c>
      <c r="F2263" s="16" t="str">
        <f t="shared" si="248"/>
        <v>Australia</v>
      </c>
      <c r="G2263" s="16" t="str">
        <f t="shared" si="249"/>
        <v>Classic Cars</v>
      </c>
      <c r="H2263" s="16" t="str">
        <f t="shared" si="250"/>
        <v>Shipped</v>
      </c>
      <c r="I2263" s="18">
        <f t="shared" si="251"/>
        <v>1632.75</v>
      </c>
    </row>
    <row r="2264" spans="2:9" x14ac:dyDescent="0.25">
      <c r="B2264" s="16">
        <v>10165</v>
      </c>
      <c r="C2264" s="17">
        <f t="shared" si="245"/>
        <v>37904</v>
      </c>
      <c r="D2264" s="16" t="str">
        <f t="shared" si="246"/>
        <v>Dragon Souveniers, Ltd.</v>
      </c>
      <c r="E2264" s="16" t="str">
        <f t="shared" si="247"/>
        <v>Singapore</v>
      </c>
      <c r="F2264" s="16" t="str">
        <f t="shared" si="248"/>
        <v>Singapore</v>
      </c>
      <c r="G2264" s="16" t="str">
        <f t="shared" si="249"/>
        <v>Classic Cars</v>
      </c>
      <c r="H2264" s="16" t="str">
        <f t="shared" si="250"/>
        <v>Shipped</v>
      </c>
      <c r="I2264" s="18">
        <f t="shared" si="251"/>
        <v>859.14</v>
      </c>
    </row>
    <row r="2265" spans="2:9" x14ac:dyDescent="0.25">
      <c r="B2265" s="16">
        <v>10176</v>
      </c>
      <c r="C2265" s="17">
        <f t="shared" si="245"/>
        <v>37936</v>
      </c>
      <c r="D2265" s="16" t="str">
        <f t="shared" si="246"/>
        <v>L'ordine Souveniers</v>
      </c>
      <c r="E2265" s="16" t="str">
        <f t="shared" si="247"/>
        <v>Reggio Emilia</v>
      </c>
      <c r="F2265" s="16" t="str">
        <f t="shared" si="248"/>
        <v>Italy</v>
      </c>
      <c r="G2265" s="16" t="str">
        <f t="shared" si="249"/>
        <v>Trains</v>
      </c>
      <c r="H2265" s="16" t="str">
        <f t="shared" si="250"/>
        <v>Shipped</v>
      </c>
      <c r="I2265" s="18">
        <f t="shared" si="251"/>
        <v>1408</v>
      </c>
    </row>
    <row r="2266" spans="2:9" x14ac:dyDescent="0.25">
      <c r="B2266" s="16">
        <v>10184</v>
      </c>
      <c r="C2266" s="17">
        <f t="shared" si="245"/>
        <v>37936</v>
      </c>
      <c r="D2266" s="16" t="str">
        <f t="shared" si="246"/>
        <v>Iberia Gift Imports, Corp.</v>
      </c>
      <c r="E2266" s="16" t="str">
        <f t="shared" si="247"/>
        <v>Sevilla</v>
      </c>
      <c r="F2266" s="16" t="str">
        <f t="shared" si="248"/>
        <v>Spain</v>
      </c>
      <c r="G2266" s="16" t="str">
        <f t="shared" si="249"/>
        <v>Classic Cars</v>
      </c>
      <c r="H2266" s="16" t="str">
        <f t="shared" si="250"/>
        <v>Shipped</v>
      </c>
      <c r="I2266" s="18">
        <f t="shared" si="251"/>
        <v>1336.44</v>
      </c>
    </row>
    <row r="2267" spans="2:9" x14ac:dyDescent="0.25">
      <c r="B2267" s="16">
        <v>10195</v>
      </c>
      <c r="C2267" s="17">
        <f t="shared" si="245"/>
        <v>37936</v>
      </c>
      <c r="D2267" s="16" t="str">
        <f t="shared" si="246"/>
        <v>Mini Classics</v>
      </c>
      <c r="E2267" s="16" t="str">
        <f t="shared" si="247"/>
        <v>White Plains</v>
      </c>
      <c r="F2267" s="16" t="str">
        <f t="shared" si="248"/>
        <v>USA</v>
      </c>
      <c r="G2267" s="16" t="str">
        <f t="shared" si="249"/>
        <v>Classic Cars</v>
      </c>
      <c r="H2267" s="16" t="str">
        <f t="shared" si="250"/>
        <v>Shipped</v>
      </c>
      <c r="I2267" s="18">
        <f t="shared" si="251"/>
        <v>905.28</v>
      </c>
    </row>
    <row r="2268" spans="2:9" x14ac:dyDescent="0.25">
      <c r="B2268" s="16">
        <v>10207</v>
      </c>
      <c r="C2268" s="17">
        <f t="shared" si="245"/>
        <v>37957</v>
      </c>
      <c r="D2268" s="16" t="str">
        <f t="shared" si="246"/>
        <v>Diecast Collectables</v>
      </c>
      <c r="E2268" s="16" t="str">
        <f t="shared" si="247"/>
        <v>Boston</v>
      </c>
      <c r="F2268" s="16" t="str">
        <f t="shared" si="248"/>
        <v>USA</v>
      </c>
      <c r="G2268" s="16" t="str">
        <f t="shared" si="249"/>
        <v>Classic Cars</v>
      </c>
      <c r="H2268" s="16" t="str">
        <f t="shared" si="250"/>
        <v>Shipped</v>
      </c>
      <c r="I2268" s="18">
        <f t="shared" si="251"/>
        <v>1247.3999999999999</v>
      </c>
    </row>
    <row r="2269" spans="2:9" x14ac:dyDescent="0.25">
      <c r="B2269" s="16">
        <v>10220</v>
      </c>
      <c r="C2269" s="17">
        <f t="shared" si="245"/>
        <v>38019</v>
      </c>
      <c r="D2269" s="16" t="str">
        <f t="shared" si="246"/>
        <v>Clover Collections, Co.</v>
      </c>
      <c r="E2269" s="16" t="str">
        <f t="shared" si="247"/>
        <v>Dublin</v>
      </c>
      <c r="F2269" s="16" t="str">
        <f t="shared" si="248"/>
        <v>Ireland</v>
      </c>
      <c r="G2269" s="16" t="str">
        <f t="shared" si="249"/>
        <v>Trains</v>
      </c>
      <c r="H2269" s="16" t="str">
        <f t="shared" si="250"/>
        <v>Shipped</v>
      </c>
      <c r="I2269" s="18">
        <f t="shared" si="251"/>
        <v>1056.4000000000001</v>
      </c>
    </row>
    <row r="2270" spans="2:9" x14ac:dyDescent="0.25">
      <c r="B2270" s="16">
        <v>10230</v>
      </c>
      <c r="C2270" s="17">
        <f t="shared" si="245"/>
        <v>38049</v>
      </c>
      <c r="D2270" s="16" t="str">
        <f t="shared" si="246"/>
        <v>Blauer See Auto, Co.</v>
      </c>
      <c r="E2270" s="16" t="str">
        <f t="shared" si="247"/>
        <v>Frankfurt</v>
      </c>
      <c r="F2270" s="16" t="str">
        <f t="shared" si="248"/>
        <v>Germany</v>
      </c>
      <c r="G2270" s="16" t="str">
        <f t="shared" si="249"/>
        <v>Classic Cars</v>
      </c>
      <c r="H2270" s="16" t="str">
        <f t="shared" si="250"/>
        <v>Shipped</v>
      </c>
      <c r="I2270" s="18">
        <f t="shared" si="251"/>
        <v>1955.8799999999999</v>
      </c>
    </row>
    <row r="2271" spans="2:9" x14ac:dyDescent="0.25">
      <c r="B2271" s="16">
        <v>10247</v>
      </c>
      <c r="C2271" s="17">
        <f t="shared" si="245"/>
        <v>38112</v>
      </c>
      <c r="D2271" s="16" t="str">
        <f t="shared" si="246"/>
        <v>Suominen Souveniers</v>
      </c>
      <c r="E2271" s="16" t="str">
        <f t="shared" si="247"/>
        <v>Espoo</v>
      </c>
      <c r="F2271" s="16" t="str">
        <f t="shared" si="248"/>
        <v>Finland</v>
      </c>
      <c r="G2271" s="16" t="str">
        <f t="shared" si="249"/>
        <v>Trains</v>
      </c>
      <c r="H2271" s="16" t="str">
        <f t="shared" si="250"/>
        <v>Shipped</v>
      </c>
      <c r="I2271" s="18">
        <f t="shared" si="251"/>
        <v>1988.4</v>
      </c>
    </row>
    <row r="2272" spans="2:9" x14ac:dyDescent="0.25">
      <c r="B2272" s="16">
        <v>10272</v>
      </c>
      <c r="C2272" s="17">
        <f t="shared" si="245"/>
        <v>38175</v>
      </c>
      <c r="D2272" s="16" t="str">
        <f t="shared" si="246"/>
        <v>Diecast Classics Inc.</v>
      </c>
      <c r="E2272" s="16" t="str">
        <f t="shared" si="247"/>
        <v>Allentown</v>
      </c>
      <c r="F2272" s="16" t="str">
        <f t="shared" si="248"/>
        <v>USA</v>
      </c>
      <c r="G2272" s="16" t="str">
        <f t="shared" si="249"/>
        <v>Trains</v>
      </c>
      <c r="H2272" s="16" t="str">
        <f t="shared" si="250"/>
        <v>Shipped</v>
      </c>
      <c r="I2272" s="18">
        <f t="shared" si="251"/>
        <v>2443.2600000000002</v>
      </c>
    </row>
    <row r="2273" spans="2:9" x14ac:dyDescent="0.25">
      <c r="B2273" s="16">
        <v>10282</v>
      </c>
      <c r="C2273" s="17">
        <f t="shared" si="245"/>
        <v>38207</v>
      </c>
      <c r="D2273" s="16" t="str">
        <f t="shared" si="246"/>
        <v>Mini Gifts Distributors Ltd.</v>
      </c>
      <c r="E2273" s="16" t="str">
        <f t="shared" si="247"/>
        <v>San Rafael</v>
      </c>
      <c r="F2273" s="16" t="str">
        <f t="shared" si="248"/>
        <v>USA</v>
      </c>
      <c r="G2273" s="16" t="str">
        <f t="shared" si="249"/>
        <v>Classic Cars</v>
      </c>
      <c r="H2273" s="16" t="str">
        <f t="shared" si="250"/>
        <v>Shipped</v>
      </c>
      <c r="I2273" s="18">
        <f t="shared" si="251"/>
        <v>1357.78</v>
      </c>
    </row>
    <row r="2274" spans="2:9" x14ac:dyDescent="0.25">
      <c r="B2274" s="16">
        <v>10292</v>
      </c>
      <c r="C2274" s="17">
        <f t="shared" si="245"/>
        <v>38239</v>
      </c>
      <c r="D2274" s="16" t="str">
        <f t="shared" si="246"/>
        <v>Land of Toys Inc.</v>
      </c>
      <c r="E2274" s="16" t="str">
        <f t="shared" si="247"/>
        <v>NYC</v>
      </c>
      <c r="F2274" s="16" t="str">
        <f t="shared" si="248"/>
        <v>USA</v>
      </c>
      <c r="G2274" s="16" t="str">
        <f t="shared" si="249"/>
        <v>Classic Cars</v>
      </c>
      <c r="H2274" s="16" t="str">
        <f t="shared" si="250"/>
        <v>Shipped</v>
      </c>
      <c r="I2274" s="18">
        <f t="shared" si="251"/>
        <v>1172.3399999999999</v>
      </c>
    </row>
    <row r="2275" spans="2:9" x14ac:dyDescent="0.25">
      <c r="B2275" s="16">
        <v>10306</v>
      </c>
      <c r="C2275" s="17">
        <f t="shared" si="245"/>
        <v>38270</v>
      </c>
      <c r="D2275" s="16" t="str">
        <f t="shared" si="246"/>
        <v>AV Stores, Co.</v>
      </c>
      <c r="E2275" s="16" t="str">
        <f t="shared" si="247"/>
        <v>Manchester</v>
      </c>
      <c r="F2275" s="16" t="str">
        <f t="shared" si="248"/>
        <v>UK</v>
      </c>
      <c r="G2275" s="16" t="str">
        <f t="shared" si="249"/>
        <v>Classic Cars</v>
      </c>
      <c r="H2275" s="16" t="str">
        <f t="shared" si="250"/>
        <v>Shipped</v>
      </c>
      <c r="I2275" s="18">
        <f t="shared" si="251"/>
        <v>2000</v>
      </c>
    </row>
    <row r="2276" spans="2:9" x14ac:dyDescent="0.25">
      <c r="B2276" s="16">
        <v>10314</v>
      </c>
      <c r="C2276" s="17">
        <f t="shared" si="245"/>
        <v>38270</v>
      </c>
      <c r="D2276" s="16" t="str">
        <f t="shared" si="246"/>
        <v>Heintze Collectables</v>
      </c>
      <c r="E2276" s="16" t="str">
        <f t="shared" si="247"/>
        <v>Aaarhus</v>
      </c>
      <c r="F2276" s="16" t="str">
        <f t="shared" si="248"/>
        <v>Denmark</v>
      </c>
      <c r="G2276" s="16" t="str">
        <f t="shared" si="249"/>
        <v>Classic Cars</v>
      </c>
      <c r="H2276" s="16" t="str">
        <f t="shared" si="250"/>
        <v>Shipped</v>
      </c>
      <c r="I2276" s="18">
        <f t="shared" si="251"/>
        <v>1448.0700000000002</v>
      </c>
    </row>
    <row r="2277" spans="2:9" x14ac:dyDescent="0.25">
      <c r="B2277" s="16">
        <v>10325</v>
      </c>
      <c r="C2277" s="17">
        <f t="shared" si="245"/>
        <v>38302</v>
      </c>
      <c r="D2277" s="16" t="str">
        <f t="shared" si="246"/>
        <v>Baane Mini Imports</v>
      </c>
      <c r="E2277" s="16" t="str">
        <f t="shared" si="247"/>
        <v>Stavern</v>
      </c>
      <c r="F2277" s="16" t="str">
        <f t="shared" si="248"/>
        <v>Norway</v>
      </c>
      <c r="G2277" s="16" t="str">
        <f t="shared" si="249"/>
        <v>Vintage Cars</v>
      </c>
      <c r="H2277" s="16" t="str">
        <f t="shared" si="250"/>
        <v>Shipped</v>
      </c>
      <c r="I2277" s="18">
        <f t="shared" si="251"/>
        <v>1658.88</v>
      </c>
    </row>
    <row r="2278" spans="2:9" x14ac:dyDescent="0.25">
      <c r="B2278" s="16">
        <v>10336</v>
      </c>
      <c r="C2278" s="17">
        <f t="shared" si="245"/>
        <v>38302</v>
      </c>
      <c r="D2278" s="16" t="str">
        <f t="shared" si="246"/>
        <v>La Corne D'abondance, Co.</v>
      </c>
      <c r="E2278" s="16" t="str">
        <f t="shared" si="247"/>
        <v>Paris</v>
      </c>
      <c r="F2278" s="16" t="str">
        <f t="shared" si="248"/>
        <v>France</v>
      </c>
      <c r="G2278" s="16" t="str">
        <f t="shared" si="249"/>
        <v>Classic Cars</v>
      </c>
      <c r="H2278" s="16" t="str">
        <f t="shared" si="250"/>
        <v>Shipped</v>
      </c>
      <c r="I2278" s="18">
        <f t="shared" si="251"/>
        <v>1888.26</v>
      </c>
    </row>
    <row r="2279" spans="2:9" x14ac:dyDescent="0.25">
      <c r="B2279" s="16">
        <v>10350</v>
      </c>
      <c r="C2279" s="17">
        <f t="shared" si="245"/>
        <v>38333</v>
      </c>
      <c r="D2279" s="16" t="str">
        <f t="shared" si="246"/>
        <v>Euro Shopping Channel</v>
      </c>
      <c r="E2279" s="16" t="str">
        <f t="shared" si="247"/>
        <v>Madrid</v>
      </c>
      <c r="F2279" s="16" t="str">
        <f t="shared" si="248"/>
        <v>Spain</v>
      </c>
      <c r="G2279" s="16" t="str">
        <f t="shared" si="249"/>
        <v>Vintage Cars</v>
      </c>
      <c r="H2279" s="16" t="str">
        <f t="shared" si="250"/>
        <v>Shipped</v>
      </c>
      <c r="I2279" s="18">
        <f t="shared" si="251"/>
        <v>1508.5</v>
      </c>
    </row>
    <row r="2280" spans="2:9" x14ac:dyDescent="0.25">
      <c r="B2280" s="16">
        <v>10359</v>
      </c>
      <c r="C2280" s="17">
        <f t="shared" si="245"/>
        <v>38333</v>
      </c>
      <c r="D2280" s="16" t="str">
        <f t="shared" si="246"/>
        <v>Reims Collectables</v>
      </c>
      <c r="E2280" s="16" t="str">
        <f t="shared" si="247"/>
        <v>Reims</v>
      </c>
      <c r="F2280" s="16" t="str">
        <f t="shared" si="248"/>
        <v>France</v>
      </c>
      <c r="G2280" s="16" t="str">
        <f t="shared" si="249"/>
        <v>Trains</v>
      </c>
      <c r="H2280" s="16" t="str">
        <f t="shared" si="250"/>
        <v>Shipped</v>
      </c>
      <c r="I2280" s="18">
        <f t="shared" si="251"/>
        <v>1623.2500000000002</v>
      </c>
    </row>
    <row r="2281" spans="2:9" x14ac:dyDescent="0.25">
      <c r="B2281" s="16">
        <v>10371</v>
      </c>
      <c r="C2281" s="17">
        <f t="shared" si="245"/>
        <v>38353</v>
      </c>
      <c r="D2281" s="16" t="str">
        <f t="shared" si="246"/>
        <v>Mini Gifts Distributors Ltd.</v>
      </c>
      <c r="E2281" s="16" t="str">
        <f t="shared" si="247"/>
        <v>San Rafael</v>
      </c>
      <c r="F2281" s="16" t="str">
        <f t="shared" si="248"/>
        <v>USA</v>
      </c>
      <c r="G2281" s="16" t="str">
        <f t="shared" si="249"/>
        <v>Trucks and Buses</v>
      </c>
      <c r="H2281" s="16" t="str">
        <f t="shared" si="250"/>
        <v>Shipped</v>
      </c>
      <c r="I2281" s="18">
        <f t="shared" si="251"/>
        <v>1329.4</v>
      </c>
    </row>
    <row r="2282" spans="2:9" x14ac:dyDescent="0.25">
      <c r="B2282" s="16">
        <v>10383</v>
      </c>
      <c r="C2282" s="17">
        <f t="shared" si="245"/>
        <v>38385</v>
      </c>
      <c r="D2282" s="16" t="str">
        <f t="shared" si="246"/>
        <v>Euro Shopping Channel</v>
      </c>
      <c r="E2282" s="16" t="str">
        <f t="shared" si="247"/>
        <v>Madrid</v>
      </c>
      <c r="F2282" s="16" t="str">
        <f t="shared" si="248"/>
        <v>Spain</v>
      </c>
      <c r="G2282" s="16" t="str">
        <f t="shared" si="249"/>
        <v>Vintage Cars</v>
      </c>
      <c r="H2282" s="16" t="str">
        <f t="shared" si="250"/>
        <v>Shipped</v>
      </c>
      <c r="I2282" s="18">
        <f t="shared" si="251"/>
        <v>1476.48</v>
      </c>
    </row>
    <row r="2283" spans="2:9" x14ac:dyDescent="0.25">
      <c r="B2283" s="16">
        <v>10394</v>
      </c>
      <c r="C2283" s="17">
        <f t="shared" si="245"/>
        <v>38414</v>
      </c>
      <c r="D2283" s="16" t="str">
        <f t="shared" si="246"/>
        <v>Euro Shopping Channel</v>
      </c>
      <c r="E2283" s="16" t="str">
        <f t="shared" si="247"/>
        <v>Madrid</v>
      </c>
      <c r="F2283" s="16" t="str">
        <f t="shared" si="248"/>
        <v>Spain</v>
      </c>
      <c r="G2283" s="16" t="str">
        <f t="shared" si="249"/>
        <v>Classic Cars</v>
      </c>
      <c r="H2283" s="16" t="str">
        <f t="shared" si="250"/>
        <v>Shipped</v>
      </c>
      <c r="I2283" s="18">
        <f t="shared" si="251"/>
        <v>1558.99</v>
      </c>
    </row>
    <row r="2284" spans="2:9" x14ac:dyDescent="0.25">
      <c r="B2284" s="16">
        <v>10413</v>
      </c>
      <c r="C2284" s="17">
        <f t="shared" si="245"/>
        <v>38477</v>
      </c>
      <c r="D2284" s="16" t="str">
        <f t="shared" si="246"/>
        <v>Gift Depot Inc.</v>
      </c>
      <c r="E2284" s="16" t="str">
        <f t="shared" si="247"/>
        <v>Bridgewater</v>
      </c>
      <c r="F2284" s="16" t="str">
        <f t="shared" si="248"/>
        <v>USA</v>
      </c>
      <c r="G2284" s="16" t="str">
        <f t="shared" si="249"/>
        <v>Trains</v>
      </c>
      <c r="H2284" s="16" t="str">
        <f t="shared" si="250"/>
        <v>Shipped</v>
      </c>
      <c r="I2284" s="18">
        <f t="shared" si="251"/>
        <v>1193.04</v>
      </c>
    </row>
    <row r="2285" spans="2:9" x14ac:dyDescent="0.25">
      <c r="B2285" s="16">
        <v>10103</v>
      </c>
      <c r="C2285" s="17">
        <f t="shared" si="245"/>
        <v>37622</v>
      </c>
      <c r="D2285" s="16" t="str">
        <f t="shared" si="246"/>
        <v>Baane Mini Imports</v>
      </c>
      <c r="E2285" s="16" t="str">
        <f t="shared" si="247"/>
        <v>Stavern</v>
      </c>
      <c r="F2285" s="16" t="str">
        <f t="shared" si="248"/>
        <v>Norway</v>
      </c>
      <c r="G2285" s="16" t="str">
        <f t="shared" si="249"/>
        <v>Trucks and Buses</v>
      </c>
      <c r="H2285" s="16" t="str">
        <f t="shared" si="250"/>
        <v>Shipped</v>
      </c>
      <c r="I2285" s="18">
        <f t="shared" si="251"/>
        <v>1189.98</v>
      </c>
    </row>
    <row r="2286" spans="2:9" x14ac:dyDescent="0.25">
      <c r="B2286" s="16">
        <v>10113</v>
      </c>
      <c r="C2286" s="17">
        <f t="shared" si="245"/>
        <v>37681</v>
      </c>
      <c r="D2286" s="16" t="str">
        <f t="shared" si="246"/>
        <v>Mini Gifts Distributors Ltd.</v>
      </c>
      <c r="E2286" s="16" t="str">
        <f t="shared" si="247"/>
        <v>San Rafael</v>
      </c>
      <c r="F2286" s="16" t="str">
        <f t="shared" si="248"/>
        <v>USA</v>
      </c>
      <c r="G2286" s="16" t="str">
        <f t="shared" si="249"/>
        <v>Trucks and Buses</v>
      </c>
      <c r="H2286" s="16" t="str">
        <f t="shared" si="250"/>
        <v>Shipped</v>
      </c>
      <c r="I2286" s="18">
        <f t="shared" si="251"/>
        <v>1575.9599999999998</v>
      </c>
    </row>
    <row r="2287" spans="2:9" x14ac:dyDescent="0.25">
      <c r="B2287" s="16">
        <v>10126</v>
      </c>
      <c r="C2287" s="17">
        <f t="shared" si="245"/>
        <v>37742</v>
      </c>
      <c r="D2287" s="16" t="str">
        <f t="shared" si="246"/>
        <v>Corrida Auto Replicas, Ltd</v>
      </c>
      <c r="E2287" s="16" t="str">
        <f t="shared" si="247"/>
        <v>Madrid</v>
      </c>
      <c r="F2287" s="16" t="str">
        <f t="shared" si="248"/>
        <v>Spain</v>
      </c>
      <c r="G2287" s="16" t="str">
        <f t="shared" si="249"/>
        <v>Trucks and Buses</v>
      </c>
      <c r="H2287" s="16" t="str">
        <f t="shared" si="250"/>
        <v>Shipped</v>
      </c>
      <c r="I2287" s="18">
        <f t="shared" si="251"/>
        <v>1630.2</v>
      </c>
    </row>
    <row r="2288" spans="2:9" x14ac:dyDescent="0.25">
      <c r="B2288" s="16">
        <v>10140</v>
      </c>
      <c r="C2288" s="17">
        <f t="shared" si="245"/>
        <v>37819</v>
      </c>
      <c r="D2288" s="16" t="str">
        <f t="shared" si="246"/>
        <v>Technics Stores Inc.</v>
      </c>
      <c r="E2288" s="16" t="str">
        <f t="shared" si="247"/>
        <v>Burlingame</v>
      </c>
      <c r="F2288" s="16" t="str">
        <f t="shared" si="248"/>
        <v>USA</v>
      </c>
      <c r="G2288" s="16" t="str">
        <f t="shared" si="249"/>
        <v>Vintage Cars</v>
      </c>
      <c r="H2288" s="16" t="str">
        <f t="shared" si="250"/>
        <v>Shipped</v>
      </c>
      <c r="I2288" s="18">
        <f t="shared" si="251"/>
        <v>1254.8300000000002</v>
      </c>
    </row>
    <row r="2289" spans="2:9" x14ac:dyDescent="0.25">
      <c r="B2289" s="16">
        <v>10150</v>
      </c>
      <c r="C2289" s="17">
        <f t="shared" si="245"/>
        <v>37873</v>
      </c>
      <c r="D2289" s="16" t="str">
        <f t="shared" si="246"/>
        <v>Dragon Souveniers, Ltd.</v>
      </c>
      <c r="E2289" s="16" t="str">
        <f t="shared" si="247"/>
        <v>Singapore</v>
      </c>
      <c r="F2289" s="16" t="str">
        <f t="shared" si="248"/>
        <v>Singapore</v>
      </c>
      <c r="G2289" s="16" t="str">
        <f t="shared" si="249"/>
        <v>Vintage Cars</v>
      </c>
      <c r="H2289" s="16" t="str">
        <f t="shared" si="250"/>
        <v>Shipped</v>
      </c>
      <c r="I2289" s="18">
        <f t="shared" si="251"/>
        <v>1282.8</v>
      </c>
    </row>
    <row r="2290" spans="2:9" x14ac:dyDescent="0.25">
      <c r="B2290" s="16">
        <v>10164</v>
      </c>
      <c r="C2290" s="17">
        <f t="shared" si="245"/>
        <v>37904</v>
      </c>
      <c r="D2290" s="16" t="str">
        <f t="shared" si="246"/>
        <v>Mini Auto Werke</v>
      </c>
      <c r="E2290" s="16" t="str">
        <f t="shared" si="247"/>
        <v>Graz</v>
      </c>
      <c r="F2290" s="16" t="str">
        <f t="shared" si="248"/>
        <v>Austria</v>
      </c>
      <c r="G2290" s="16" t="str">
        <f t="shared" si="249"/>
        <v>Vintage Cars</v>
      </c>
      <c r="H2290" s="16" t="str">
        <f t="shared" si="250"/>
        <v>Resolved</v>
      </c>
      <c r="I2290" s="18">
        <f t="shared" si="251"/>
        <v>1345.75</v>
      </c>
    </row>
    <row r="2291" spans="2:9" x14ac:dyDescent="0.25">
      <c r="B2291" s="16">
        <v>10175</v>
      </c>
      <c r="C2291" s="17">
        <f t="shared" si="245"/>
        <v>37936</v>
      </c>
      <c r="D2291" s="16" t="str">
        <f t="shared" si="246"/>
        <v>Stylish Desk Decors, Co.</v>
      </c>
      <c r="E2291" s="16" t="str">
        <f t="shared" si="247"/>
        <v>London</v>
      </c>
      <c r="F2291" s="16" t="str">
        <f t="shared" si="248"/>
        <v>UK</v>
      </c>
      <c r="G2291" s="16" t="str">
        <f t="shared" si="249"/>
        <v>Classic Cars</v>
      </c>
      <c r="H2291" s="16" t="str">
        <f t="shared" si="250"/>
        <v>Shipped</v>
      </c>
      <c r="I2291" s="18">
        <f t="shared" si="251"/>
        <v>1151.44</v>
      </c>
    </row>
    <row r="2292" spans="2:9" x14ac:dyDescent="0.25">
      <c r="B2292" s="16">
        <v>10183</v>
      </c>
      <c r="C2292" s="17">
        <f t="shared" si="245"/>
        <v>37936</v>
      </c>
      <c r="D2292" s="16" t="str">
        <f t="shared" si="246"/>
        <v>Classic Gift Ideas, Inc</v>
      </c>
      <c r="E2292" s="16" t="str">
        <f t="shared" si="247"/>
        <v>Philadelphia</v>
      </c>
      <c r="F2292" s="16" t="str">
        <f t="shared" si="248"/>
        <v>USA</v>
      </c>
      <c r="G2292" s="16" t="str">
        <f t="shared" si="249"/>
        <v>Vintage Cars</v>
      </c>
      <c r="H2292" s="16" t="str">
        <f t="shared" si="250"/>
        <v>Shipped</v>
      </c>
      <c r="I2292" s="18">
        <f t="shared" si="251"/>
        <v>1972</v>
      </c>
    </row>
    <row r="2293" spans="2:9" x14ac:dyDescent="0.25">
      <c r="B2293" s="16">
        <v>10194</v>
      </c>
      <c r="C2293" s="17">
        <f t="shared" si="245"/>
        <v>37936</v>
      </c>
      <c r="D2293" s="16" t="str">
        <f t="shared" si="246"/>
        <v>Saveley &amp; Henriot, Co.</v>
      </c>
      <c r="E2293" s="16" t="str">
        <f t="shared" si="247"/>
        <v>Lyon</v>
      </c>
      <c r="F2293" s="16" t="str">
        <f t="shared" si="248"/>
        <v>France</v>
      </c>
      <c r="G2293" s="16" t="str">
        <f t="shared" si="249"/>
        <v>Vintage Cars</v>
      </c>
      <c r="H2293" s="16" t="str">
        <f t="shared" si="250"/>
        <v>Shipped</v>
      </c>
      <c r="I2293" s="18">
        <f t="shared" si="251"/>
        <v>1835.98</v>
      </c>
    </row>
    <row r="2294" spans="2:9" x14ac:dyDescent="0.25">
      <c r="B2294" s="16">
        <v>10206</v>
      </c>
      <c r="C2294" s="17">
        <f t="shared" si="245"/>
        <v>37957</v>
      </c>
      <c r="D2294" s="16" t="str">
        <f t="shared" si="246"/>
        <v>Canadian Gift Exchange Network</v>
      </c>
      <c r="E2294" s="16" t="str">
        <f t="shared" si="247"/>
        <v>Vancouver</v>
      </c>
      <c r="F2294" s="16" t="str">
        <f t="shared" si="248"/>
        <v>Canada</v>
      </c>
      <c r="G2294" s="16" t="str">
        <f t="shared" si="249"/>
        <v>Vintage Cars</v>
      </c>
      <c r="H2294" s="16" t="str">
        <f t="shared" si="250"/>
        <v>Shipped</v>
      </c>
      <c r="I2294" s="18">
        <f t="shared" si="251"/>
        <v>1119.93</v>
      </c>
    </row>
    <row r="2295" spans="2:9" x14ac:dyDescent="0.25">
      <c r="B2295" s="16">
        <v>10217</v>
      </c>
      <c r="C2295" s="17">
        <f t="shared" si="245"/>
        <v>38019</v>
      </c>
      <c r="D2295" s="16" t="str">
        <f t="shared" si="246"/>
        <v>Handji Gifts&amp; Co</v>
      </c>
      <c r="E2295" s="16" t="str">
        <f t="shared" si="247"/>
        <v>Singapore</v>
      </c>
      <c r="F2295" s="16" t="str">
        <f t="shared" si="248"/>
        <v>Singapore</v>
      </c>
      <c r="G2295" s="16" t="str">
        <f t="shared" si="249"/>
        <v>Trucks and Buses</v>
      </c>
      <c r="H2295" s="16" t="str">
        <f t="shared" si="250"/>
        <v>Shipped</v>
      </c>
      <c r="I2295" s="18">
        <f t="shared" si="251"/>
        <v>2100</v>
      </c>
    </row>
    <row r="2296" spans="2:9" x14ac:dyDescent="0.25">
      <c r="B2296" s="16">
        <v>10229</v>
      </c>
      <c r="C2296" s="17">
        <f t="shared" si="245"/>
        <v>38049</v>
      </c>
      <c r="D2296" s="16" t="str">
        <f t="shared" si="246"/>
        <v>Mini Gifts Distributors Ltd.</v>
      </c>
      <c r="E2296" s="16" t="str">
        <f t="shared" si="247"/>
        <v>San Rafael</v>
      </c>
      <c r="F2296" s="16" t="str">
        <f t="shared" si="248"/>
        <v>USA</v>
      </c>
      <c r="G2296" s="16" t="str">
        <f t="shared" si="249"/>
        <v>Classic Cars</v>
      </c>
      <c r="H2296" s="16" t="str">
        <f t="shared" si="250"/>
        <v>Shipped</v>
      </c>
      <c r="I2296" s="18">
        <f t="shared" si="251"/>
        <v>1085.0400000000002</v>
      </c>
    </row>
    <row r="2297" spans="2:9" x14ac:dyDescent="0.25">
      <c r="B2297" s="16">
        <v>10245</v>
      </c>
      <c r="C2297" s="17">
        <f t="shared" si="245"/>
        <v>38112</v>
      </c>
      <c r="D2297" s="16" t="str">
        <f t="shared" si="246"/>
        <v>Super Scale Inc.</v>
      </c>
      <c r="E2297" s="16" t="str">
        <f t="shared" si="247"/>
        <v>New Haven</v>
      </c>
      <c r="F2297" s="16" t="str">
        <f t="shared" si="248"/>
        <v>USA</v>
      </c>
      <c r="G2297" s="16" t="str">
        <f t="shared" si="249"/>
        <v>Trucks and Buses</v>
      </c>
      <c r="H2297" s="16" t="str">
        <f t="shared" si="250"/>
        <v>Shipped</v>
      </c>
      <c r="I2297" s="18">
        <f t="shared" si="251"/>
        <v>2100</v>
      </c>
    </row>
    <row r="2298" spans="2:9" x14ac:dyDescent="0.25">
      <c r="B2298" s="16">
        <v>10258</v>
      </c>
      <c r="C2298" s="17">
        <f t="shared" si="245"/>
        <v>38144</v>
      </c>
      <c r="D2298" s="16" t="str">
        <f t="shared" si="246"/>
        <v>Tokyo Collectables, Ltd</v>
      </c>
      <c r="E2298" s="16" t="str">
        <f t="shared" si="247"/>
        <v>Minato-ku</v>
      </c>
      <c r="F2298" s="16" t="str">
        <f t="shared" si="248"/>
        <v>Japan</v>
      </c>
      <c r="G2298" s="16" t="str">
        <f t="shared" si="249"/>
        <v>Trucks and Buses</v>
      </c>
      <c r="H2298" s="16" t="str">
        <f t="shared" si="250"/>
        <v>Shipped</v>
      </c>
      <c r="I2298" s="18">
        <f t="shared" si="251"/>
        <v>1228.1999999999998</v>
      </c>
    </row>
    <row r="2299" spans="2:9" x14ac:dyDescent="0.25">
      <c r="B2299" s="16">
        <v>10270</v>
      </c>
      <c r="C2299" s="17">
        <f t="shared" si="245"/>
        <v>38175</v>
      </c>
      <c r="D2299" s="16" t="str">
        <f t="shared" si="246"/>
        <v>Souveniers And Things Co.</v>
      </c>
      <c r="E2299" s="16" t="str">
        <f t="shared" si="247"/>
        <v>Chatswood</v>
      </c>
      <c r="F2299" s="16" t="str">
        <f t="shared" si="248"/>
        <v>Australia</v>
      </c>
      <c r="G2299" s="16" t="str">
        <f t="shared" si="249"/>
        <v>Trucks and Buses</v>
      </c>
      <c r="H2299" s="16" t="str">
        <f t="shared" si="250"/>
        <v>Shipped</v>
      </c>
      <c r="I2299" s="18">
        <f t="shared" si="251"/>
        <v>1330.3500000000001</v>
      </c>
    </row>
    <row r="2300" spans="2:9" x14ac:dyDescent="0.25">
      <c r="B2300" s="16">
        <v>10281</v>
      </c>
      <c r="C2300" s="17">
        <f t="shared" si="245"/>
        <v>38207</v>
      </c>
      <c r="D2300" s="16" t="str">
        <f t="shared" si="246"/>
        <v>Diecast Classics Inc.</v>
      </c>
      <c r="E2300" s="16" t="str">
        <f t="shared" si="247"/>
        <v>Allentown</v>
      </c>
      <c r="F2300" s="16" t="str">
        <f t="shared" si="248"/>
        <v>USA</v>
      </c>
      <c r="G2300" s="16" t="str">
        <f t="shared" si="249"/>
        <v>Classic Cars</v>
      </c>
      <c r="H2300" s="16" t="str">
        <f t="shared" si="250"/>
        <v>Shipped</v>
      </c>
      <c r="I2300" s="18">
        <f t="shared" si="251"/>
        <v>813.19999999999993</v>
      </c>
    </row>
    <row r="2301" spans="2:9" x14ac:dyDescent="0.25">
      <c r="B2301" s="16">
        <v>10291</v>
      </c>
      <c r="C2301" s="17">
        <f t="shared" si="245"/>
        <v>38239</v>
      </c>
      <c r="D2301" s="16" t="str">
        <f t="shared" si="246"/>
        <v>Scandinavian Gift Ideas</v>
      </c>
      <c r="E2301" s="16" t="str">
        <f t="shared" si="247"/>
        <v>Boras</v>
      </c>
      <c r="F2301" s="16" t="str">
        <f t="shared" si="248"/>
        <v>Sweden</v>
      </c>
      <c r="G2301" s="16" t="str">
        <f t="shared" si="249"/>
        <v>Trucks and Buses</v>
      </c>
      <c r="H2301" s="16" t="str">
        <f t="shared" si="250"/>
        <v>Shipped</v>
      </c>
      <c r="I2301" s="18">
        <f t="shared" si="251"/>
        <v>1500.98</v>
      </c>
    </row>
    <row r="2302" spans="2:9" x14ac:dyDescent="0.25">
      <c r="B2302" s="16">
        <v>10304</v>
      </c>
      <c r="C2302" s="17">
        <f t="shared" si="245"/>
        <v>38270</v>
      </c>
      <c r="D2302" s="16" t="str">
        <f t="shared" si="246"/>
        <v>Auto Assoc. &amp; Cie.</v>
      </c>
      <c r="E2302" s="16" t="str">
        <f t="shared" si="247"/>
        <v>Versailles</v>
      </c>
      <c r="F2302" s="16" t="str">
        <f t="shared" si="248"/>
        <v>France</v>
      </c>
      <c r="G2302" s="16" t="str">
        <f t="shared" si="249"/>
        <v>Vintage Cars</v>
      </c>
      <c r="H2302" s="16" t="str">
        <f t="shared" si="250"/>
        <v>Shipped</v>
      </c>
      <c r="I2302" s="18">
        <f t="shared" si="251"/>
        <v>694.6</v>
      </c>
    </row>
    <row r="2303" spans="2:9" x14ac:dyDescent="0.25">
      <c r="B2303" s="16">
        <v>10313</v>
      </c>
      <c r="C2303" s="17">
        <f t="shared" si="245"/>
        <v>38270</v>
      </c>
      <c r="D2303" s="16" t="str">
        <f t="shared" si="246"/>
        <v>Canadian Gift Exchange Network</v>
      </c>
      <c r="E2303" s="16" t="str">
        <f t="shared" si="247"/>
        <v>Vancouver</v>
      </c>
      <c r="F2303" s="16" t="str">
        <f t="shared" si="248"/>
        <v>Canada</v>
      </c>
      <c r="G2303" s="16" t="str">
        <f t="shared" si="249"/>
        <v>Trucks and Buses</v>
      </c>
      <c r="H2303" s="16" t="str">
        <f t="shared" si="250"/>
        <v>Shipped</v>
      </c>
      <c r="I2303" s="18">
        <f t="shared" si="251"/>
        <v>1727.1000000000001</v>
      </c>
    </row>
    <row r="2304" spans="2:9" x14ac:dyDescent="0.25">
      <c r="B2304" s="16">
        <v>10324</v>
      </c>
      <c r="C2304" s="17">
        <f t="shared" si="245"/>
        <v>38302</v>
      </c>
      <c r="D2304" s="16" t="str">
        <f t="shared" si="246"/>
        <v>Vitachrome Inc.</v>
      </c>
      <c r="E2304" s="16" t="str">
        <f t="shared" si="247"/>
        <v>NYC</v>
      </c>
      <c r="F2304" s="16" t="str">
        <f t="shared" si="248"/>
        <v>USA</v>
      </c>
      <c r="G2304" s="16" t="str">
        <f t="shared" si="249"/>
        <v>Trucks and Buses</v>
      </c>
      <c r="H2304" s="16" t="str">
        <f t="shared" si="250"/>
        <v>Shipped</v>
      </c>
      <c r="I2304" s="18">
        <f t="shared" si="251"/>
        <v>1236.8399999999999</v>
      </c>
    </row>
    <row r="2305" spans="2:9" x14ac:dyDescent="0.25">
      <c r="B2305" s="16">
        <v>10333</v>
      </c>
      <c r="C2305" s="17">
        <f t="shared" si="245"/>
        <v>38302</v>
      </c>
      <c r="D2305" s="16" t="str">
        <f t="shared" si="246"/>
        <v>Mini Wheels Co.</v>
      </c>
      <c r="E2305" s="16" t="str">
        <f t="shared" si="247"/>
        <v>San Francisco</v>
      </c>
      <c r="F2305" s="16" t="str">
        <f t="shared" si="248"/>
        <v>USA</v>
      </c>
      <c r="G2305" s="16" t="str">
        <f t="shared" si="249"/>
        <v>Trucks and Buses</v>
      </c>
      <c r="H2305" s="16" t="str">
        <f t="shared" si="250"/>
        <v>Shipped</v>
      </c>
      <c r="I2305" s="18">
        <f t="shared" si="251"/>
        <v>1167.25</v>
      </c>
    </row>
    <row r="2306" spans="2:9" x14ac:dyDescent="0.25">
      <c r="B2306" s="16">
        <v>10348</v>
      </c>
      <c r="C2306" s="17">
        <f t="shared" si="245"/>
        <v>38302</v>
      </c>
      <c r="D2306" s="16" t="str">
        <f t="shared" si="246"/>
        <v>Corrida Auto Replicas, Ltd</v>
      </c>
      <c r="E2306" s="16" t="str">
        <f t="shared" si="247"/>
        <v>Madrid</v>
      </c>
      <c r="F2306" s="16" t="str">
        <f t="shared" si="248"/>
        <v>Spain</v>
      </c>
      <c r="G2306" s="16" t="str">
        <f t="shared" si="249"/>
        <v>Vintage Cars</v>
      </c>
      <c r="H2306" s="16" t="str">
        <f t="shared" si="250"/>
        <v>Shipped</v>
      </c>
      <c r="I2306" s="18">
        <f t="shared" si="251"/>
        <v>1962.0900000000001</v>
      </c>
    </row>
    <row r="2307" spans="2:9" x14ac:dyDescent="0.25">
      <c r="B2307" s="16">
        <v>10358</v>
      </c>
      <c r="C2307" s="17">
        <f t="shared" si="245"/>
        <v>38333</v>
      </c>
      <c r="D2307" s="16" t="str">
        <f t="shared" si="246"/>
        <v>Euro Shopping Channel</v>
      </c>
      <c r="E2307" s="16" t="str">
        <f t="shared" si="247"/>
        <v>Madrid</v>
      </c>
      <c r="F2307" s="16" t="str">
        <f t="shared" si="248"/>
        <v>Spain</v>
      </c>
      <c r="G2307" s="16" t="str">
        <f t="shared" si="249"/>
        <v>Trucks and Buses</v>
      </c>
      <c r="H2307" s="16" t="str">
        <f t="shared" si="250"/>
        <v>Shipped</v>
      </c>
      <c r="I2307" s="18">
        <f t="shared" si="251"/>
        <v>728.40000000000009</v>
      </c>
    </row>
    <row r="2308" spans="2:9" x14ac:dyDescent="0.25">
      <c r="B2308" s="16">
        <v>10370</v>
      </c>
      <c r="C2308" s="17">
        <f t="shared" si="245"/>
        <v>38353</v>
      </c>
      <c r="D2308" s="16" t="str">
        <f t="shared" si="246"/>
        <v>Anna's Decorations, Ltd</v>
      </c>
      <c r="E2308" s="16" t="str">
        <f t="shared" si="247"/>
        <v>North Sydney</v>
      </c>
      <c r="F2308" s="16" t="str">
        <f t="shared" si="248"/>
        <v>Australia</v>
      </c>
      <c r="G2308" s="16" t="str">
        <f t="shared" si="249"/>
        <v>Classic Cars</v>
      </c>
      <c r="H2308" s="16" t="str">
        <f t="shared" si="250"/>
        <v>Shipped</v>
      </c>
      <c r="I2308" s="18">
        <f t="shared" si="251"/>
        <v>1534.95</v>
      </c>
    </row>
    <row r="2309" spans="2:9" x14ac:dyDescent="0.25">
      <c r="B2309" s="16">
        <v>10382</v>
      </c>
      <c r="C2309" s="17">
        <f t="shared" si="245"/>
        <v>38385</v>
      </c>
      <c r="D2309" s="16" t="str">
        <f t="shared" si="246"/>
        <v>Mini Gifts Distributors Ltd.</v>
      </c>
      <c r="E2309" s="16" t="str">
        <f t="shared" si="247"/>
        <v>San Rafael</v>
      </c>
      <c r="F2309" s="16" t="str">
        <f t="shared" si="248"/>
        <v>USA</v>
      </c>
      <c r="G2309" s="16" t="str">
        <f t="shared" si="249"/>
        <v>Classic Cars</v>
      </c>
      <c r="H2309" s="16" t="str">
        <f t="shared" si="250"/>
        <v>Shipped</v>
      </c>
      <c r="I2309" s="18">
        <f t="shared" si="251"/>
        <v>1864.5600000000002</v>
      </c>
    </row>
    <row r="2310" spans="2:9" x14ac:dyDescent="0.25">
      <c r="B2310" s="16">
        <v>10411</v>
      </c>
      <c r="C2310" s="17">
        <f t="shared" si="245"/>
        <v>38477</v>
      </c>
      <c r="D2310" s="16" t="str">
        <f t="shared" si="246"/>
        <v>Quebec Home Shopping Network</v>
      </c>
      <c r="E2310" s="16" t="str">
        <f t="shared" si="247"/>
        <v>Montreal</v>
      </c>
      <c r="F2310" s="16" t="str">
        <f t="shared" si="248"/>
        <v>Canada</v>
      </c>
      <c r="G2310" s="16" t="str">
        <f t="shared" si="249"/>
        <v>Trucks and Buses</v>
      </c>
      <c r="H2310" s="16" t="str">
        <f t="shared" si="250"/>
        <v>Shipped</v>
      </c>
      <c r="I2310" s="18">
        <f t="shared" si="251"/>
        <v>1867.32</v>
      </c>
    </row>
    <row r="2311" spans="2:9" x14ac:dyDescent="0.25">
      <c r="B2311" s="16">
        <v>10424</v>
      </c>
      <c r="C2311" s="17">
        <f t="shared" si="245"/>
        <v>38477</v>
      </c>
      <c r="D2311" s="16" t="str">
        <f t="shared" si="246"/>
        <v>Euro Shopping Channel</v>
      </c>
      <c r="E2311" s="16" t="str">
        <f t="shared" si="247"/>
        <v>Madrid</v>
      </c>
      <c r="F2311" s="16" t="str">
        <f t="shared" si="248"/>
        <v>Spain</v>
      </c>
      <c r="G2311" s="16" t="str">
        <f t="shared" si="249"/>
        <v>Vintage Cars</v>
      </c>
      <c r="H2311" s="16" t="str">
        <f t="shared" si="250"/>
        <v>In Process</v>
      </c>
      <c r="I2311" s="18">
        <f t="shared" si="251"/>
        <v>1556.62</v>
      </c>
    </row>
    <row r="2312" spans="2:9" x14ac:dyDescent="0.25">
      <c r="B2312" s="16">
        <v>10106</v>
      </c>
      <c r="C2312" s="17">
        <f t="shared" si="245"/>
        <v>37653</v>
      </c>
      <c r="D2312" s="16" t="str">
        <f t="shared" si="246"/>
        <v>Rovelli Gifts</v>
      </c>
      <c r="E2312" s="16" t="str">
        <f t="shared" si="247"/>
        <v>Bergamo</v>
      </c>
      <c r="F2312" s="16" t="str">
        <f t="shared" si="248"/>
        <v>Italy</v>
      </c>
      <c r="G2312" s="16" t="str">
        <f t="shared" si="249"/>
        <v>Vintage Cars</v>
      </c>
      <c r="H2312" s="16" t="str">
        <f t="shared" si="250"/>
        <v>Shipped</v>
      </c>
      <c r="I2312" s="18">
        <f t="shared" si="251"/>
        <v>1565.85</v>
      </c>
    </row>
    <row r="2313" spans="2:9" x14ac:dyDescent="0.25">
      <c r="B2313" s="16">
        <v>10120</v>
      </c>
      <c r="C2313" s="17">
        <f t="shared" ref="C2313:C2376" si="252">VLOOKUP(B2313,SaleData,6,0)</f>
        <v>37712</v>
      </c>
      <c r="D2313" s="16" t="str">
        <f t="shared" ref="D2313:D2376" si="253">VLOOKUP(B2313,SaleData,14,0)</f>
        <v>Australian Collectors, Co.</v>
      </c>
      <c r="E2313" s="16" t="str">
        <f t="shared" ref="E2313:E2376" si="254">VLOOKUP(B2313,SaleData,17,0)</f>
        <v>Melbourne</v>
      </c>
      <c r="F2313" s="16" t="str">
        <f t="shared" ref="F2313:F2376" si="255">VLOOKUP(B2313,SaleData,19,0)</f>
        <v>Australia</v>
      </c>
      <c r="G2313" s="16" t="str">
        <f t="shared" ref="G2313:G2376" si="256">VLOOKUP(B2313,SaleData,11,0)</f>
        <v>Planes</v>
      </c>
      <c r="H2313" s="16" t="str">
        <f t="shared" ref="H2313:H2376" si="257">VLOOKUP(B2313,SaleData,7,0)</f>
        <v>Shipped</v>
      </c>
      <c r="I2313" s="18">
        <f t="shared" ref="I2313:I2376" si="258">VLOOKUP(B2313,SaleData,5,0)</f>
        <v>2082.4900000000002</v>
      </c>
    </row>
    <row r="2314" spans="2:9" x14ac:dyDescent="0.25">
      <c r="B2314" s="16">
        <v>10133</v>
      </c>
      <c r="C2314" s="17">
        <f t="shared" si="252"/>
        <v>37773</v>
      </c>
      <c r="D2314" s="16" t="str">
        <f t="shared" si="253"/>
        <v>Euro Shopping Channel</v>
      </c>
      <c r="E2314" s="16" t="str">
        <f t="shared" si="254"/>
        <v>Madrid</v>
      </c>
      <c r="F2314" s="16" t="str">
        <f t="shared" si="255"/>
        <v>Spain</v>
      </c>
      <c r="G2314" s="16" t="str">
        <f t="shared" si="256"/>
        <v>Vintage Cars</v>
      </c>
      <c r="H2314" s="16" t="str">
        <f t="shared" si="257"/>
        <v>Shipped</v>
      </c>
      <c r="I2314" s="18">
        <f t="shared" si="258"/>
        <v>1355.1299999999999</v>
      </c>
    </row>
    <row r="2315" spans="2:9" x14ac:dyDescent="0.25">
      <c r="B2315" s="16">
        <v>10144</v>
      </c>
      <c r="C2315" s="17">
        <f t="shared" si="252"/>
        <v>37841</v>
      </c>
      <c r="D2315" s="16" t="str">
        <f t="shared" si="253"/>
        <v>Royale Belge</v>
      </c>
      <c r="E2315" s="16" t="str">
        <f t="shared" si="254"/>
        <v>Charleroi</v>
      </c>
      <c r="F2315" s="16" t="str">
        <f t="shared" si="255"/>
        <v>Belgium</v>
      </c>
      <c r="G2315" s="16" t="str">
        <f t="shared" si="256"/>
        <v>Vintage Cars</v>
      </c>
      <c r="H2315" s="16" t="str">
        <f t="shared" si="257"/>
        <v>Shipped</v>
      </c>
      <c r="I2315" s="18">
        <f t="shared" si="258"/>
        <v>1637.2</v>
      </c>
    </row>
    <row r="2316" spans="2:9" x14ac:dyDescent="0.25">
      <c r="B2316" s="16">
        <v>10168</v>
      </c>
      <c r="C2316" s="17">
        <f t="shared" si="252"/>
        <v>37904</v>
      </c>
      <c r="D2316" s="16" t="str">
        <f t="shared" si="253"/>
        <v>Technics Stores Inc.</v>
      </c>
      <c r="E2316" s="16" t="str">
        <f t="shared" si="254"/>
        <v>Burlingame</v>
      </c>
      <c r="F2316" s="16" t="str">
        <f t="shared" si="255"/>
        <v>USA</v>
      </c>
      <c r="G2316" s="16" t="str">
        <f t="shared" si="256"/>
        <v>Planes</v>
      </c>
      <c r="H2316" s="16" t="str">
        <f t="shared" si="257"/>
        <v>Shipped</v>
      </c>
      <c r="I2316" s="18">
        <f t="shared" si="258"/>
        <v>1490.1599999999999</v>
      </c>
    </row>
    <row r="2317" spans="2:9" x14ac:dyDescent="0.25">
      <c r="B2317" s="16">
        <v>10210</v>
      </c>
      <c r="C2317" s="17">
        <f t="shared" si="252"/>
        <v>37993</v>
      </c>
      <c r="D2317" s="16" t="str">
        <f t="shared" si="253"/>
        <v>Osaka Souveniers Co.</v>
      </c>
      <c r="E2317" s="16" t="str">
        <f t="shared" si="254"/>
        <v>Osaka</v>
      </c>
      <c r="F2317" s="16" t="str">
        <f t="shared" si="255"/>
        <v>Japan</v>
      </c>
      <c r="G2317" s="16" t="str">
        <f t="shared" si="256"/>
        <v>Planes</v>
      </c>
      <c r="H2317" s="16" t="str">
        <f t="shared" si="257"/>
        <v>Shipped</v>
      </c>
      <c r="I2317" s="18">
        <f t="shared" si="258"/>
        <v>1649.55</v>
      </c>
    </row>
    <row r="2318" spans="2:9" x14ac:dyDescent="0.25">
      <c r="B2318" s="16">
        <v>10223</v>
      </c>
      <c r="C2318" s="17">
        <f t="shared" si="252"/>
        <v>38019</v>
      </c>
      <c r="D2318" s="16" t="str">
        <f t="shared" si="253"/>
        <v>Australian Collectors, Co.</v>
      </c>
      <c r="E2318" s="16" t="str">
        <f t="shared" si="254"/>
        <v>Melbourne</v>
      </c>
      <c r="F2318" s="16" t="str">
        <f t="shared" si="255"/>
        <v>Australia</v>
      </c>
      <c r="G2318" s="16" t="str">
        <f t="shared" si="256"/>
        <v>Vintage Cars</v>
      </c>
      <c r="H2318" s="16" t="str">
        <f t="shared" si="257"/>
        <v>Shipped</v>
      </c>
      <c r="I2318" s="18">
        <f t="shared" si="258"/>
        <v>1320.8000000000002</v>
      </c>
    </row>
    <row r="2319" spans="2:9" x14ac:dyDescent="0.25">
      <c r="B2319" s="16">
        <v>10235</v>
      </c>
      <c r="C2319" s="17">
        <f t="shared" si="252"/>
        <v>38081</v>
      </c>
      <c r="D2319" s="16" t="str">
        <f t="shared" si="253"/>
        <v>Royal Canadian Collectables, Ltd.</v>
      </c>
      <c r="E2319" s="16" t="str">
        <f t="shared" si="254"/>
        <v>Tsawassen</v>
      </c>
      <c r="F2319" s="16" t="str">
        <f t="shared" si="255"/>
        <v>Canada</v>
      </c>
      <c r="G2319" s="16" t="str">
        <f t="shared" si="256"/>
        <v>Vintage Cars</v>
      </c>
      <c r="H2319" s="16" t="str">
        <f t="shared" si="257"/>
        <v>Shipped</v>
      </c>
      <c r="I2319" s="18">
        <f t="shared" si="258"/>
        <v>1449.3500000000001</v>
      </c>
    </row>
    <row r="2320" spans="2:9" x14ac:dyDescent="0.25">
      <c r="B2320" s="16">
        <v>10250</v>
      </c>
      <c r="C2320" s="17">
        <f t="shared" si="252"/>
        <v>38112</v>
      </c>
      <c r="D2320" s="16" t="str">
        <f t="shared" si="253"/>
        <v>The Sharp Gifts Warehouse</v>
      </c>
      <c r="E2320" s="16" t="str">
        <f t="shared" si="254"/>
        <v>San Jose</v>
      </c>
      <c r="F2320" s="16" t="str">
        <f t="shared" si="255"/>
        <v>USA</v>
      </c>
      <c r="G2320" s="16" t="str">
        <f t="shared" si="256"/>
        <v>Vintage Cars</v>
      </c>
      <c r="H2320" s="16" t="str">
        <f t="shared" si="257"/>
        <v>Shipped</v>
      </c>
      <c r="I2320" s="18">
        <f t="shared" si="258"/>
        <v>1869.48</v>
      </c>
    </row>
    <row r="2321" spans="2:9" x14ac:dyDescent="0.25">
      <c r="B2321" s="16">
        <v>10262</v>
      </c>
      <c r="C2321" s="17">
        <f t="shared" si="252"/>
        <v>38144</v>
      </c>
      <c r="D2321" s="16" t="str">
        <f t="shared" si="253"/>
        <v>Euro Shopping Channel</v>
      </c>
      <c r="E2321" s="16" t="str">
        <f t="shared" si="254"/>
        <v>Madrid</v>
      </c>
      <c r="F2321" s="16" t="str">
        <f t="shared" si="255"/>
        <v>Spain</v>
      </c>
      <c r="G2321" s="16" t="str">
        <f t="shared" si="256"/>
        <v>Planes</v>
      </c>
      <c r="H2321" s="16" t="str">
        <f t="shared" si="257"/>
        <v>Cancelled</v>
      </c>
      <c r="I2321" s="18">
        <f t="shared" si="258"/>
        <v>1199.31</v>
      </c>
    </row>
    <row r="2322" spans="2:9" x14ac:dyDescent="0.25">
      <c r="B2322" s="16">
        <v>10275</v>
      </c>
      <c r="C2322" s="17">
        <f t="shared" si="252"/>
        <v>38175</v>
      </c>
      <c r="D2322" s="16" t="str">
        <f t="shared" si="253"/>
        <v>La Rochelle Gifts</v>
      </c>
      <c r="E2322" s="16" t="str">
        <f t="shared" si="254"/>
        <v>Nantes</v>
      </c>
      <c r="F2322" s="16" t="str">
        <f t="shared" si="255"/>
        <v>France</v>
      </c>
      <c r="G2322" s="16" t="str">
        <f t="shared" si="256"/>
        <v>Planes</v>
      </c>
      <c r="H2322" s="16" t="str">
        <f t="shared" si="257"/>
        <v>Shipped</v>
      </c>
      <c r="I2322" s="18">
        <f t="shared" si="258"/>
        <v>1682.3700000000001</v>
      </c>
    </row>
    <row r="2323" spans="2:9" x14ac:dyDescent="0.25">
      <c r="B2323" s="16">
        <v>10284</v>
      </c>
      <c r="C2323" s="17">
        <f t="shared" si="252"/>
        <v>38207</v>
      </c>
      <c r="D2323" s="16" t="str">
        <f t="shared" si="253"/>
        <v>Norway Gifts By Mail, Co.</v>
      </c>
      <c r="E2323" s="16" t="str">
        <f t="shared" si="254"/>
        <v>Oslo</v>
      </c>
      <c r="F2323" s="16" t="str">
        <f t="shared" si="255"/>
        <v>Norway</v>
      </c>
      <c r="G2323" s="16" t="str">
        <f t="shared" si="256"/>
        <v>Planes</v>
      </c>
      <c r="H2323" s="16" t="str">
        <f t="shared" si="257"/>
        <v>Shipped</v>
      </c>
      <c r="I2323" s="18">
        <f t="shared" si="258"/>
        <v>1175.1600000000001</v>
      </c>
    </row>
    <row r="2324" spans="2:9" x14ac:dyDescent="0.25">
      <c r="B2324" s="16">
        <v>10297</v>
      </c>
      <c r="C2324" s="17">
        <f t="shared" si="252"/>
        <v>38239</v>
      </c>
      <c r="D2324" s="16" t="str">
        <f t="shared" si="253"/>
        <v>Clover Collections, Co.</v>
      </c>
      <c r="E2324" s="16" t="str">
        <f t="shared" si="254"/>
        <v>Dublin</v>
      </c>
      <c r="F2324" s="16" t="str">
        <f t="shared" si="255"/>
        <v>Ireland</v>
      </c>
      <c r="G2324" s="16" t="str">
        <f t="shared" si="256"/>
        <v>Planes</v>
      </c>
      <c r="H2324" s="16" t="str">
        <f t="shared" si="257"/>
        <v>Shipped</v>
      </c>
      <c r="I2324" s="18">
        <f t="shared" si="258"/>
        <v>1666.3500000000001</v>
      </c>
    </row>
    <row r="2325" spans="2:9" x14ac:dyDescent="0.25">
      <c r="B2325" s="16">
        <v>10308</v>
      </c>
      <c r="C2325" s="17">
        <f t="shared" si="252"/>
        <v>38270</v>
      </c>
      <c r="D2325" s="16" t="str">
        <f t="shared" si="253"/>
        <v>Mini Classics</v>
      </c>
      <c r="E2325" s="16" t="str">
        <f t="shared" si="254"/>
        <v>White Plains</v>
      </c>
      <c r="F2325" s="16" t="str">
        <f t="shared" si="255"/>
        <v>USA</v>
      </c>
      <c r="G2325" s="16" t="str">
        <f t="shared" si="256"/>
        <v>Motorcycles</v>
      </c>
      <c r="H2325" s="16" t="str">
        <f t="shared" si="257"/>
        <v>Shipped</v>
      </c>
      <c r="I2325" s="18">
        <f t="shared" si="258"/>
        <v>1771.0600000000002</v>
      </c>
    </row>
    <row r="2326" spans="2:9" x14ac:dyDescent="0.25">
      <c r="B2326" s="16">
        <v>10316</v>
      </c>
      <c r="C2326" s="17">
        <f t="shared" si="252"/>
        <v>38302</v>
      </c>
      <c r="D2326" s="16" t="str">
        <f t="shared" si="253"/>
        <v>giftsbymail.co.uk</v>
      </c>
      <c r="E2326" s="16" t="str">
        <f t="shared" si="254"/>
        <v>Cowes</v>
      </c>
      <c r="F2326" s="16" t="str">
        <f t="shared" si="255"/>
        <v>UK</v>
      </c>
      <c r="G2326" s="16" t="str">
        <f t="shared" si="256"/>
        <v>Vintage Cars</v>
      </c>
      <c r="H2326" s="16" t="str">
        <f t="shared" si="257"/>
        <v>Shipped</v>
      </c>
      <c r="I2326" s="18">
        <f t="shared" si="258"/>
        <v>1419.84</v>
      </c>
    </row>
    <row r="2327" spans="2:9" x14ac:dyDescent="0.25">
      <c r="B2327" s="16">
        <v>10328</v>
      </c>
      <c r="C2327" s="17">
        <f t="shared" si="252"/>
        <v>38302</v>
      </c>
      <c r="D2327" s="16" t="str">
        <f t="shared" si="253"/>
        <v>Rovelli Gifts</v>
      </c>
      <c r="E2327" s="16" t="str">
        <f t="shared" si="254"/>
        <v>Bergamo</v>
      </c>
      <c r="F2327" s="16" t="str">
        <f t="shared" si="255"/>
        <v>Italy</v>
      </c>
      <c r="G2327" s="16" t="str">
        <f t="shared" si="256"/>
        <v>Vintage Cars</v>
      </c>
      <c r="H2327" s="16" t="str">
        <f t="shared" si="257"/>
        <v>Shipped</v>
      </c>
      <c r="I2327" s="18">
        <f t="shared" si="258"/>
        <v>1459.6000000000001</v>
      </c>
    </row>
    <row r="2328" spans="2:9" x14ac:dyDescent="0.25">
      <c r="B2328" s="16">
        <v>10340</v>
      </c>
      <c r="C2328" s="17">
        <f t="shared" si="252"/>
        <v>38302</v>
      </c>
      <c r="D2328" s="16" t="str">
        <f t="shared" si="253"/>
        <v>Enaco Distributors</v>
      </c>
      <c r="E2328" s="16" t="str">
        <f t="shared" si="254"/>
        <v>Barcelona</v>
      </c>
      <c r="F2328" s="16" t="str">
        <f t="shared" si="255"/>
        <v>Spain</v>
      </c>
      <c r="G2328" s="16" t="str">
        <f t="shared" si="256"/>
        <v>Vintage Cars</v>
      </c>
      <c r="H2328" s="16" t="str">
        <f t="shared" si="257"/>
        <v>Shipped</v>
      </c>
      <c r="I2328" s="18">
        <f t="shared" si="258"/>
        <v>2024.8</v>
      </c>
    </row>
    <row r="2329" spans="2:9" x14ac:dyDescent="0.25">
      <c r="B2329" s="16">
        <v>10353</v>
      </c>
      <c r="C2329" s="17">
        <f t="shared" si="252"/>
        <v>38333</v>
      </c>
      <c r="D2329" s="16" t="str">
        <f t="shared" si="253"/>
        <v>Gift Ideas Corp.</v>
      </c>
      <c r="E2329" s="16" t="str">
        <f t="shared" si="254"/>
        <v>Glendale</v>
      </c>
      <c r="F2329" s="16" t="str">
        <f t="shared" si="255"/>
        <v>USA</v>
      </c>
      <c r="G2329" s="16" t="str">
        <f t="shared" si="256"/>
        <v>Vintage Cars</v>
      </c>
      <c r="H2329" s="16" t="str">
        <f t="shared" si="257"/>
        <v>Shipped</v>
      </c>
      <c r="I2329" s="18">
        <f t="shared" si="258"/>
        <v>1780.3999999999999</v>
      </c>
    </row>
    <row r="2330" spans="2:9" x14ac:dyDescent="0.25">
      <c r="B2330" s="16">
        <v>10361</v>
      </c>
      <c r="C2330" s="17">
        <f t="shared" si="252"/>
        <v>38333</v>
      </c>
      <c r="D2330" s="16" t="str">
        <f t="shared" si="253"/>
        <v>Souveniers And Things Co.</v>
      </c>
      <c r="E2330" s="16" t="str">
        <f t="shared" si="254"/>
        <v>Chatswood</v>
      </c>
      <c r="F2330" s="16" t="str">
        <f t="shared" si="255"/>
        <v>Australia</v>
      </c>
      <c r="G2330" s="16" t="str">
        <f t="shared" si="256"/>
        <v>Ships</v>
      </c>
      <c r="H2330" s="16" t="str">
        <f t="shared" si="257"/>
        <v>Shipped</v>
      </c>
      <c r="I2330" s="18">
        <f t="shared" si="258"/>
        <v>1089.3600000000001</v>
      </c>
    </row>
    <row r="2331" spans="2:9" x14ac:dyDescent="0.25">
      <c r="B2331" s="16">
        <v>10375</v>
      </c>
      <c r="C2331" s="17">
        <f t="shared" si="252"/>
        <v>38385</v>
      </c>
      <c r="D2331" s="16" t="str">
        <f t="shared" si="253"/>
        <v>La Rochelle Gifts</v>
      </c>
      <c r="E2331" s="16" t="str">
        <f t="shared" si="254"/>
        <v>Nantes</v>
      </c>
      <c r="F2331" s="16" t="str">
        <f t="shared" si="255"/>
        <v>France</v>
      </c>
      <c r="G2331" s="16" t="str">
        <f t="shared" si="256"/>
        <v>Motorcycles</v>
      </c>
      <c r="H2331" s="16" t="str">
        <f t="shared" si="257"/>
        <v>Shipped</v>
      </c>
      <c r="I2331" s="18">
        <f t="shared" si="258"/>
        <v>733.1099999999999</v>
      </c>
    </row>
    <row r="2332" spans="2:9" x14ac:dyDescent="0.25">
      <c r="B2332" s="16">
        <v>10388</v>
      </c>
      <c r="C2332" s="17">
        <f t="shared" si="252"/>
        <v>38414</v>
      </c>
      <c r="D2332" s="16" t="str">
        <f t="shared" si="253"/>
        <v>FunGiftIdeas.com</v>
      </c>
      <c r="E2332" s="16" t="str">
        <f t="shared" si="254"/>
        <v>New Bedford</v>
      </c>
      <c r="F2332" s="16" t="str">
        <f t="shared" si="255"/>
        <v>USA</v>
      </c>
      <c r="G2332" s="16" t="str">
        <f t="shared" si="256"/>
        <v>Motorcycles</v>
      </c>
      <c r="H2332" s="16" t="str">
        <f t="shared" si="257"/>
        <v>Shipped</v>
      </c>
      <c r="I2332" s="18">
        <f t="shared" si="258"/>
        <v>1822.1699999999998</v>
      </c>
    </row>
    <row r="2333" spans="2:9" x14ac:dyDescent="0.25">
      <c r="B2333" s="16">
        <v>10398</v>
      </c>
      <c r="C2333" s="17">
        <f t="shared" si="252"/>
        <v>38414</v>
      </c>
      <c r="D2333" s="16" t="str">
        <f t="shared" si="253"/>
        <v>Reims Collectables</v>
      </c>
      <c r="E2333" s="16" t="str">
        <f t="shared" si="254"/>
        <v>Reims</v>
      </c>
      <c r="F2333" s="16" t="str">
        <f t="shared" si="255"/>
        <v>France</v>
      </c>
      <c r="G2333" s="16" t="str">
        <f t="shared" si="256"/>
        <v>Planes</v>
      </c>
      <c r="H2333" s="16" t="str">
        <f t="shared" si="257"/>
        <v>Shipped</v>
      </c>
      <c r="I2333" s="18">
        <f t="shared" si="258"/>
        <v>1367.48</v>
      </c>
    </row>
    <row r="2334" spans="2:9" x14ac:dyDescent="0.25">
      <c r="B2334" s="16">
        <v>10401</v>
      </c>
      <c r="C2334" s="17">
        <f t="shared" si="252"/>
        <v>38446</v>
      </c>
      <c r="D2334" s="16" t="str">
        <f t="shared" si="253"/>
        <v>Tekni Collectables Inc.</v>
      </c>
      <c r="E2334" s="16" t="str">
        <f t="shared" si="254"/>
        <v>Newark</v>
      </c>
      <c r="F2334" s="16" t="str">
        <f t="shared" si="255"/>
        <v>USA</v>
      </c>
      <c r="G2334" s="16" t="str">
        <f t="shared" si="256"/>
        <v>Planes</v>
      </c>
      <c r="H2334" s="16" t="str">
        <f t="shared" si="257"/>
        <v>On Hold</v>
      </c>
      <c r="I2334" s="18">
        <f t="shared" si="258"/>
        <v>1100</v>
      </c>
    </row>
    <row r="2335" spans="2:9" x14ac:dyDescent="0.25">
      <c r="B2335" s="16">
        <v>10416</v>
      </c>
      <c r="C2335" s="17">
        <f t="shared" si="252"/>
        <v>38477</v>
      </c>
      <c r="D2335" s="16" t="str">
        <f t="shared" si="253"/>
        <v>L'ordine Souveniers</v>
      </c>
      <c r="E2335" s="16" t="str">
        <f t="shared" si="254"/>
        <v>Reggio Emilia</v>
      </c>
      <c r="F2335" s="16" t="str">
        <f t="shared" si="255"/>
        <v>Italy</v>
      </c>
      <c r="G2335" s="16" t="str">
        <f t="shared" si="256"/>
        <v>Planes</v>
      </c>
      <c r="H2335" s="16" t="str">
        <f t="shared" si="257"/>
        <v>Shipped</v>
      </c>
      <c r="I2335" s="18">
        <f t="shared" si="258"/>
        <v>1351.08</v>
      </c>
    </row>
    <row r="2336" spans="2:9" x14ac:dyDescent="0.25">
      <c r="B2336" s="16">
        <v>10108</v>
      </c>
      <c r="C2336" s="17">
        <f t="shared" si="252"/>
        <v>37681</v>
      </c>
      <c r="D2336" s="16" t="str">
        <f t="shared" si="253"/>
        <v>Cruz &amp; Sons Co.</v>
      </c>
      <c r="E2336" s="16" t="str">
        <f t="shared" si="254"/>
        <v>Makati City</v>
      </c>
      <c r="F2336" s="16" t="str">
        <f t="shared" si="255"/>
        <v>Philippines</v>
      </c>
      <c r="G2336" s="16" t="str">
        <f t="shared" si="256"/>
        <v>Classic Cars</v>
      </c>
      <c r="H2336" s="16" t="str">
        <f t="shared" si="257"/>
        <v>Shipped</v>
      </c>
      <c r="I2336" s="18">
        <f t="shared" si="258"/>
        <v>3600</v>
      </c>
    </row>
    <row r="2337" spans="2:9" x14ac:dyDescent="0.25">
      <c r="B2337" s="16">
        <v>10121</v>
      </c>
      <c r="C2337" s="17">
        <f t="shared" si="252"/>
        <v>37742</v>
      </c>
      <c r="D2337" s="16" t="str">
        <f t="shared" si="253"/>
        <v>Reims Collectables</v>
      </c>
      <c r="E2337" s="16" t="str">
        <f t="shared" si="254"/>
        <v>Reims</v>
      </c>
      <c r="F2337" s="16" t="str">
        <f t="shared" si="255"/>
        <v>France</v>
      </c>
      <c r="G2337" s="16" t="str">
        <f t="shared" si="256"/>
        <v>Motorcycles</v>
      </c>
      <c r="H2337" s="16" t="str">
        <f t="shared" si="257"/>
        <v>Shipped</v>
      </c>
      <c r="I2337" s="18">
        <f t="shared" si="258"/>
        <v>2168.5</v>
      </c>
    </row>
    <row r="2338" spans="2:9" x14ac:dyDescent="0.25">
      <c r="B2338" s="16">
        <v>10135</v>
      </c>
      <c r="C2338" s="17">
        <f t="shared" si="252"/>
        <v>37819</v>
      </c>
      <c r="D2338" s="16" t="str">
        <f t="shared" si="253"/>
        <v>Mini Gifts Distributors Ltd.</v>
      </c>
      <c r="E2338" s="16" t="str">
        <f t="shared" si="254"/>
        <v>San Rafael</v>
      </c>
      <c r="F2338" s="16" t="str">
        <f t="shared" si="255"/>
        <v>USA</v>
      </c>
      <c r="G2338" s="16" t="str">
        <f t="shared" si="256"/>
        <v>Classic Cars</v>
      </c>
      <c r="H2338" s="16" t="str">
        <f t="shared" si="257"/>
        <v>Shipped</v>
      </c>
      <c r="I2338" s="18">
        <f t="shared" si="258"/>
        <v>717.4</v>
      </c>
    </row>
    <row r="2339" spans="2:9" x14ac:dyDescent="0.25">
      <c r="B2339" s="16">
        <v>10145</v>
      </c>
      <c r="C2339" s="17">
        <f t="shared" si="252"/>
        <v>37841</v>
      </c>
      <c r="D2339" s="16" t="str">
        <f t="shared" si="253"/>
        <v>Toys4GrownUps.com</v>
      </c>
      <c r="E2339" s="16" t="str">
        <f t="shared" si="254"/>
        <v>Pasadena</v>
      </c>
      <c r="F2339" s="16" t="str">
        <f t="shared" si="255"/>
        <v>USA</v>
      </c>
      <c r="G2339" s="16" t="str">
        <f t="shared" si="256"/>
        <v>Motorcycles</v>
      </c>
      <c r="H2339" s="16" t="str">
        <f t="shared" si="257"/>
        <v>Shipped</v>
      </c>
      <c r="I2339" s="18">
        <f t="shared" si="258"/>
        <v>1109.8</v>
      </c>
    </row>
    <row r="2340" spans="2:9" x14ac:dyDescent="0.25">
      <c r="B2340" s="16">
        <v>10159</v>
      </c>
      <c r="C2340" s="17">
        <f t="shared" si="252"/>
        <v>37904</v>
      </c>
      <c r="D2340" s="16" t="str">
        <f t="shared" si="253"/>
        <v>Corporate Gift Ideas Co.</v>
      </c>
      <c r="E2340" s="16" t="str">
        <f t="shared" si="254"/>
        <v>San Francisco</v>
      </c>
      <c r="F2340" s="16" t="str">
        <f t="shared" si="255"/>
        <v>USA</v>
      </c>
      <c r="G2340" s="16" t="str">
        <f t="shared" si="256"/>
        <v>Motorcycles</v>
      </c>
      <c r="H2340" s="16" t="str">
        <f t="shared" si="257"/>
        <v>Shipped</v>
      </c>
      <c r="I2340" s="18">
        <f t="shared" si="258"/>
        <v>1239</v>
      </c>
    </row>
    <row r="2341" spans="2:9" x14ac:dyDescent="0.25">
      <c r="B2341" s="16">
        <v>10169</v>
      </c>
      <c r="C2341" s="17">
        <f t="shared" si="252"/>
        <v>37936</v>
      </c>
      <c r="D2341" s="16" t="str">
        <f t="shared" si="253"/>
        <v>Anna's Decorations, Ltd</v>
      </c>
      <c r="E2341" s="16" t="str">
        <f t="shared" si="254"/>
        <v>North Sydney</v>
      </c>
      <c r="F2341" s="16" t="str">
        <f t="shared" si="255"/>
        <v>Australia</v>
      </c>
      <c r="G2341" s="16" t="str">
        <f t="shared" si="256"/>
        <v>Motorcycles</v>
      </c>
      <c r="H2341" s="16" t="str">
        <f t="shared" si="257"/>
        <v>Shipped</v>
      </c>
      <c r="I2341" s="18">
        <f t="shared" si="258"/>
        <v>1035.58</v>
      </c>
    </row>
    <row r="2342" spans="2:9" x14ac:dyDescent="0.25">
      <c r="B2342" s="16">
        <v>10180</v>
      </c>
      <c r="C2342" s="17">
        <f t="shared" si="252"/>
        <v>37936</v>
      </c>
      <c r="D2342" s="16" t="str">
        <f t="shared" si="253"/>
        <v>Daedalus Designs Imports</v>
      </c>
      <c r="E2342" s="16" t="str">
        <f t="shared" si="254"/>
        <v>Lille</v>
      </c>
      <c r="F2342" s="16" t="str">
        <f t="shared" si="255"/>
        <v>France</v>
      </c>
      <c r="G2342" s="16" t="str">
        <f t="shared" si="256"/>
        <v>Motorcycles</v>
      </c>
      <c r="H2342" s="16" t="str">
        <f t="shared" si="257"/>
        <v>Shipped</v>
      </c>
      <c r="I2342" s="18">
        <f t="shared" si="258"/>
        <v>1057.56</v>
      </c>
    </row>
    <row r="2343" spans="2:9" x14ac:dyDescent="0.25">
      <c r="B2343" s="16">
        <v>10190</v>
      </c>
      <c r="C2343" s="17">
        <f t="shared" si="252"/>
        <v>37936</v>
      </c>
      <c r="D2343" s="16" t="str">
        <f t="shared" si="253"/>
        <v>Euro Shopping Channel</v>
      </c>
      <c r="E2343" s="16" t="str">
        <f t="shared" si="254"/>
        <v>Madrid</v>
      </c>
      <c r="F2343" s="16" t="str">
        <f t="shared" si="255"/>
        <v>Spain</v>
      </c>
      <c r="G2343" s="16" t="str">
        <f t="shared" si="256"/>
        <v>Motorcycles</v>
      </c>
      <c r="H2343" s="16" t="str">
        <f t="shared" si="257"/>
        <v>Shipped</v>
      </c>
      <c r="I2343" s="18">
        <f t="shared" si="258"/>
        <v>1517.5400000000002</v>
      </c>
    </row>
    <row r="2344" spans="2:9" x14ac:dyDescent="0.25">
      <c r="B2344" s="16">
        <v>10211</v>
      </c>
      <c r="C2344" s="17">
        <f t="shared" si="252"/>
        <v>37993</v>
      </c>
      <c r="D2344" s="16" t="str">
        <f t="shared" si="253"/>
        <v>Auto Canal Petit</v>
      </c>
      <c r="E2344" s="16" t="str">
        <f t="shared" si="254"/>
        <v>Paris</v>
      </c>
      <c r="F2344" s="16" t="str">
        <f t="shared" si="255"/>
        <v>France</v>
      </c>
      <c r="G2344" s="16" t="str">
        <f t="shared" si="256"/>
        <v>Motorcycles</v>
      </c>
      <c r="H2344" s="16" t="str">
        <f t="shared" si="257"/>
        <v>Shipped</v>
      </c>
      <c r="I2344" s="18">
        <f t="shared" si="258"/>
        <v>1338.12</v>
      </c>
    </row>
    <row r="2345" spans="2:9" x14ac:dyDescent="0.25">
      <c r="B2345" s="16">
        <v>10224</v>
      </c>
      <c r="C2345" s="17">
        <f t="shared" si="252"/>
        <v>38019</v>
      </c>
      <c r="D2345" s="16" t="str">
        <f t="shared" si="253"/>
        <v>Daedalus Designs Imports</v>
      </c>
      <c r="E2345" s="16" t="str">
        <f t="shared" si="254"/>
        <v>Lille</v>
      </c>
      <c r="F2345" s="16" t="str">
        <f t="shared" si="255"/>
        <v>France</v>
      </c>
      <c r="G2345" s="16" t="str">
        <f t="shared" si="256"/>
        <v>Motorcycles</v>
      </c>
      <c r="H2345" s="16" t="str">
        <f t="shared" si="257"/>
        <v>Shipped</v>
      </c>
      <c r="I2345" s="18">
        <f t="shared" si="258"/>
        <v>1695.49</v>
      </c>
    </row>
    <row r="2346" spans="2:9" x14ac:dyDescent="0.25">
      <c r="B2346" s="16">
        <v>10237</v>
      </c>
      <c r="C2346" s="17">
        <f t="shared" si="252"/>
        <v>38081</v>
      </c>
      <c r="D2346" s="16" t="str">
        <f t="shared" si="253"/>
        <v>Vitachrome Inc.</v>
      </c>
      <c r="E2346" s="16" t="str">
        <f t="shared" si="254"/>
        <v>NYC</v>
      </c>
      <c r="F2346" s="16" t="str">
        <f t="shared" si="255"/>
        <v>USA</v>
      </c>
      <c r="G2346" s="16" t="str">
        <f t="shared" si="256"/>
        <v>Motorcycles</v>
      </c>
      <c r="H2346" s="16" t="str">
        <f t="shared" si="257"/>
        <v>Shipped</v>
      </c>
      <c r="I2346" s="18">
        <f t="shared" si="258"/>
        <v>1045.98</v>
      </c>
    </row>
    <row r="2347" spans="2:9" x14ac:dyDescent="0.25">
      <c r="B2347" s="16">
        <v>10252</v>
      </c>
      <c r="C2347" s="17">
        <f t="shared" si="252"/>
        <v>38112</v>
      </c>
      <c r="D2347" s="16" t="str">
        <f t="shared" si="253"/>
        <v>Auto Canal Petit</v>
      </c>
      <c r="E2347" s="16" t="str">
        <f t="shared" si="254"/>
        <v>Paris</v>
      </c>
      <c r="F2347" s="16" t="str">
        <f t="shared" si="255"/>
        <v>France</v>
      </c>
      <c r="G2347" s="16" t="str">
        <f t="shared" si="256"/>
        <v>Classic Cars</v>
      </c>
      <c r="H2347" s="16" t="str">
        <f t="shared" si="257"/>
        <v>Shipped</v>
      </c>
      <c r="I2347" s="18">
        <f t="shared" si="258"/>
        <v>1527.8</v>
      </c>
    </row>
    <row r="2348" spans="2:9" x14ac:dyDescent="0.25">
      <c r="B2348" s="16">
        <v>10264</v>
      </c>
      <c r="C2348" s="17">
        <f t="shared" si="252"/>
        <v>38144</v>
      </c>
      <c r="D2348" s="16" t="str">
        <f t="shared" si="253"/>
        <v>Gifts4AllAges.com</v>
      </c>
      <c r="E2348" s="16" t="str">
        <f t="shared" si="254"/>
        <v>Boston</v>
      </c>
      <c r="F2348" s="16" t="str">
        <f t="shared" si="255"/>
        <v>USA</v>
      </c>
      <c r="G2348" s="16" t="str">
        <f t="shared" si="256"/>
        <v>Motorcycles</v>
      </c>
      <c r="H2348" s="16" t="str">
        <f t="shared" si="257"/>
        <v>Shipped</v>
      </c>
      <c r="I2348" s="18">
        <f t="shared" si="258"/>
        <v>651.80000000000007</v>
      </c>
    </row>
    <row r="2349" spans="2:9" x14ac:dyDescent="0.25">
      <c r="B2349" s="16">
        <v>10276</v>
      </c>
      <c r="C2349" s="17">
        <f t="shared" si="252"/>
        <v>38207</v>
      </c>
      <c r="D2349" s="16" t="str">
        <f t="shared" si="253"/>
        <v>Online Mini Collectables</v>
      </c>
      <c r="E2349" s="16" t="str">
        <f t="shared" si="254"/>
        <v>Brickhaven</v>
      </c>
      <c r="F2349" s="16" t="str">
        <f t="shared" si="255"/>
        <v>USA</v>
      </c>
      <c r="G2349" s="16" t="str">
        <f t="shared" si="256"/>
        <v>Motorcycles</v>
      </c>
      <c r="H2349" s="16" t="str">
        <f t="shared" si="257"/>
        <v>Shipped</v>
      </c>
      <c r="I2349" s="18">
        <f t="shared" si="258"/>
        <v>988.47</v>
      </c>
    </row>
    <row r="2350" spans="2:9" x14ac:dyDescent="0.25">
      <c r="B2350" s="16">
        <v>10285</v>
      </c>
      <c r="C2350" s="17">
        <f t="shared" si="252"/>
        <v>38207</v>
      </c>
      <c r="D2350" s="16" t="str">
        <f t="shared" si="253"/>
        <v>Marta's Replicas Co.</v>
      </c>
      <c r="E2350" s="16" t="str">
        <f t="shared" si="254"/>
        <v>Cambridge</v>
      </c>
      <c r="F2350" s="16" t="str">
        <f t="shared" si="255"/>
        <v>USA</v>
      </c>
      <c r="G2350" s="16" t="str">
        <f t="shared" si="256"/>
        <v>Motorcycles</v>
      </c>
      <c r="H2350" s="16" t="str">
        <f t="shared" si="257"/>
        <v>Shipped</v>
      </c>
      <c r="I2350" s="18">
        <f t="shared" si="258"/>
        <v>981.2</v>
      </c>
    </row>
    <row r="2351" spans="2:9" x14ac:dyDescent="0.25">
      <c r="B2351" s="16">
        <v>10299</v>
      </c>
      <c r="C2351" s="17">
        <f t="shared" si="252"/>
        <v>38239</v>
      </c>
      <c r="D2351" s="16" t="str">
        <f t="shared" si="253"/>
        <v>Toys of Finland, Co.</v>
      </c>
      <c r="E2351" s="16" t="str">
        <f t="shared" si="254"/>
        <v>Helsinki</v>
      </c>
      <c r="F2351" s="16" t="str">
        <f t="shared" si="255"/>
        <v>Finland</v>
      </c>
      <c r="G2351" s="16" t="str">
        <f t="shared" si="256"/>
        <v>Motorcycles</v>
      </c>
      <c r="H2351" s="16" t="str">
        <f t="shared" si="257"/>
        <v>Shipped</v>
      </c>
      <c r="I2351" s="18">
        <f t="shared" si="258"/>
        <v>1013.76</v>
      </c>
    </row>
    <row r="2352" spans="2:9" x14ac:dyDescent="0.25">
      <c r="B2352" s="16">
        <v>10309</v>
      </c>
      <c r="C2352" s="17">
        <f t="shared" si="252"/>
        <v>38270</v>
      </c>
      <c r="D2352" s="16" t="str">
        <f t="shared" si="253"/>
        <v>Baane Mini Imports</v>
      </c>
      <c r="E2352" s="16" t="str">
        <f t="shared" si="254"/>
        <v>Stavern</v>
      </c>
      <c r="F2352" s="16" t="str">
        <f t="shared" si="255"/>
        <v>Norway</v>
      </c>
      <c r="G2352" s="16" t="str">
        <f t="shared" si="256"/>
        <v>Motorcycles</v>
      </c>
      <c r="H2352" s="16" t="str">
        <f t="shared" si="257"/>
        <v>Shipped</v>
      </c>
      <c r="I2352" s="18">
        <f t="shared" si="258"/>
        <v>1346.4</v>
      </c>
    </row>
    <row r="2353" spans="2:9" x14ac:dyDescent="0.25">
      <c r="B2353" s="16">
        <v>10319</v>
      </c>
      <c r="C2353" s="17">
        <f t="shared" si="252"/>
        <v>38302</v>
      </c>
      <c r="D2353" s="16" t="str">
        <f t="shared" si="253"/>
        <v>Microscale Inc.</v>
      </c>
      <c r="E2353" s="16" t="str">
        <f t="shared" si="254"/>
        <v>NYC</v>
      </c>
      <c r="F2353" s="16" t="str">
        <f t="shared" si="255"/>
        <v>USA</v>
      </c>
      <c r="G2353" s="16" t="str">
        <f t="shared" si="256"/>
        <v>Motorcycles</v>
      </c>
      <c r="H2353" s="16" t="str">
        <f t="shared" si="257"/>
        <v>Shipped</v>
      </c>
      <c r="I2353" s="18">
        <f t="shared" si="258"/>
        <v>1108.3799999999999</v>
      </c>
    </row>
    <row r="2354" spans="2:9" x14ac:dyDescent="0.25">
      <c r="B2354" s="16">
        <v>10331</v>
      </c>
      <c r="C2354" s="17">
        <f t="shared" si="252"/>
        <v>38302</v>
      </c>
      <c r="D2354" s="16" t="str">
        <f t="shared" si="253"/>
        <v>Motor Mint Distributors Inc.</v>
      </c>
      <c r="E2354" s="16" t="str">
        <f t="shared" si="254"/>
        <v>Philadelphia</v>
      </c>
      <c r="F2354" s="16" t="str">
        <f t="shared" si="255"/>
        <v>USA</v>
      </c>
      <c r="G2354" s="16" t="str">
        <f t="shared" si="256"/>
        <v>Classic Cars</v>
      </c>
      <c r="H2354" s="16" t="str">
        <f t="shared" si="257"/>
        <v>Shipped</v>
      </c>
      <c r="I2354" s="18">
        <f t="shared" si="258"/>
        <v>974.09999999999991</v>
      </c>
    </row>
    <row r="2355" spans="2:9" x14ac:dyDescent="0.25">
      <c r="B2355" s="16">
        <v>10341</v>
      </c>
      <c r="C2355" s="17">
        <f t="shared" si="252"/>
        <v>38302</v>
      </c>
      <c r="D2355" s="16" t="str">
        <f t="shared" si="253"/>
        <v>Salzburg Collectables</v>
      </c>
      <c r="E2355" s="16" t="str">
        <f t="shared" si="254"/>
        <v>Salzburg</v>
      </c>
      <c r="F2355" s="16" t="str">
        <f t="shared" si="255"/>
        <v>Austria</v>
      </c>
      <c r="G2355" s="16" t="str">
        <f t="shared" si="256"/>
        <v>Motorcycles</v>
      </c>
      <c r="H2355" s="16" t="str">
        <f t="shared" si="257"/>
        <v>Shipped</v>
      </c>
      <c r="I2355" s="18">
        <f t="shared" si="258"/>
        <v>2201.62</v>
      </c>
    </row>
    <row r="2356" spans="2:9" x14ac:dyDescent="0.25">
      <c r="B2356" s="16">
        <v>10355</v>
      </c>
      <c r="C2356" s="17">
        <f t="shared" si="252"/>
        <v>38333</v>
      </c>
      <c r="D2356" s="16" t="str">
        <f t="shared" si="253"/>
        <v>Euro Shopping Channel</v>
      </c>
      <c r="E2356" s="16" t="str">
        <f t="shared" si="254"/>
        <v>Madrid</v>
      </c>
      <c r="F2356" s="16" t="str">
        <f t="shared" si="255"/>
        <v>Spain</v>
      </c>
      <c r="G2356" s="16" t="str">
        <f t="shared" si="256"/>
        <v>Classic Cars</v>
      </c>
      <c r="H2356" s="16" t="str">
        <f t="shared" si="257"/>
        <v>Shipped</v>
      </c>
      <c r="I2356" s="18">
        <f t="shared" si="258"/>
        <v>1386.72</v>
      </c>
    </row>
    <row r="2357" spans="2:9" x14ac:dyDescent="0.25">
      <c r="B2357" s="16">
        <v>10365</v>
      </c>
      <c r="C2357" s="17">
        <f t="shared" si="252"/>
        <v>38353</v>
      </c>
      <c r="D2357" s="16" t="str">
        <f t="shared" si="253"/>
        <v>Mini Creations Ltd.</v>
      </c>
      <c r="E2357" s="16" t="str">
        <f t="shared" si="254"/>
        <v>New Bedford</v>
      </c>
      <c r="F2357" s="16" t="str">
        <f t="shared" si="255"/>
        <v>USA</v>
      </c>
      <c r="G2357" s="16" t="str">
        <f t="shared" si="256"/>
        <v>Motorcycles</v>
      </c>
      <c r="H2357" s="16" t="str">
        <f t="shared" si="257"/>
        <v>Shipped</v>
      </c>
      <c r="I2357" s="18">
        <f t="shared" si="258"/>
        <v>2200</v>
      </c>
    </row>
    <row r="2358" spans="2:9" x14ac:dyDescent="0.25">
      <c r="B2358" s="16">
        <v>10375</v>
      </c>
      <c r="C2358" s="17">
        <f t="shared" si="252"/>
        <v>38385</v>
      </c>
      <c r="D2358" s="16" t="str">
        <f t="shared" si="253"/>
        <v>La Rochelle Gifts</v>
      </c>
      <c r="E2358" s="16" t="str">
        <f t="shared" si="254"/>
        <v>Nantes</v>
      </c>
      <c r="F2358" s="16" t="str">
        <f t="shared" si="255"/>
        <v>France</v>
      </c>
      <c r="G2358" s="16" t="str">
        <f t="shared" si="256"/>
        <v>Motorcycles</v>
      </c>
      <c r="H2358" s="16" t="str">
        <f t="shared" si="257"/>
        <v>Shipped</v>
      </c>
      <c r="I2358" s="18">
        <f t="shared" si="258"/>
        <v>733.1099999999999</v>
      </c>
    </row>
    <row r="2359" spans="2:9" x14ac:dyDescent="0.25">
      <c r="B2359" s="16">
        <v>10390</v>
      </c>
      <c r="C2359" s="17">
        <f t="shared" si="252"/>
        <v>38414</v>
      </c>
      <c r="D2359" s="16" t="str">
        <f t="shared" si="253"/>
        <v>Mini Gifts Distributors Ltd.</v>
      </c>
      <c r="E2359" s="16" t="str">
        <f t="shared" si="254"/>
        <v>San Rafael</v>
      </c>
      <c r="F2359" s="16" t="str">
        <f t="shared" si="255"/>
        <v>USA</v>
      </c>
      <c r="G2359" s="16" t="str">
        <f t="shared" si="256"/>
        <v>Classic Cars</v>
      </c>
      <c r="H2359" s="16" t="str">
        <f t="shared" si="257"/>
        <v>Shipped</v>
      </c>
      <c r="I2359" s="18">
        <f t="shared" si="258"/>
        <v>1463.6999999999998</v>
      </c>
    </row>
    <row r="2360" spans="2:9" x14ac:dyDescent="0.25">
      <c r="B2360" s="16">
        <v>10403</v>
      </c>
      <c r="C2360" s="17">
        <f t="shared" si="252"/>
        <v>38446</v>
      </c>
      <c r="D2360" s="16" t="str">
        <f t="shared" si="253"/>
        <v>UK Collectables, Ltd.</v>
      </c>
      <c r="E2360" s="16" t="str">
        <f t="shared" si="254"/>
        <v>Liverpool</v>
      </c>
      <c r="F2360" s="16" t="str">
        <f t="shared" si="255"/>
        <v>UK</v>
      </c>
      <c r="G2360" s="16" t="str">
        <f t="shared" si="256"/>
        <v>Motorcycles</v>
      </c>
      <c r="H2360" s="16" t="str">
        <f t="shared" si="257"/>
        <v>Shipped</v>
      </c>
      <c r="I2360" s="18">
        <f t="shared" si="258"/>
        <v>1206.8999999999999</v>
      </c>
    </row>
    <row r="2361" spans="2:9" x14ac:dyDescent="0.25">
      <c r="B2361" s="16">
        <v>10106</v>
      </c>
      <c r="C2361" s="17">
        <f t="shared" si="252"/>
        <v>37653</v>
      </c>
      <c r="D2361" s="16" t="str">
        <f t="shared" si="253"/>
        <v>Rovelli Gifts</v>
      </c>
      <c r="E2361" s="16" t="str">
        <f t="shared" si="254"/>
        <v>Bergamo</v>
      </c>
      <c r="F2361" s="16" t="str">
        <f t="shared" si="255"/>
        <v>Italy</v>
      </c>
      <c r="G2361" s="16" t="str">
        <f t="shared" si="256"/>
        <v>Vintage Cars</v>
      </c>
      <c r="H2361" s="16" t="str">
        <f t="shared" si="257"/>
        <v>Shipped</v>
      </c>
      <c r="I2361" s="18">
        <f t="shared" si="258"/>
        <v>1565.85</v>
      </c>
    </row>
    <row r="2362" spans="2:9" x14ac:dyDescent="0.25">
      <c r="B2362" s="16">
        <v>10120</v>
      </c>
      <c r="C2362" s="17">
        <f t="shared" si="252"/>
        <v>37712</v>
      </c>
      <c r="D2362" s="16" t="str">
        <f t="shared" si="253"/>
        <v>Australian Collectors, Co.</v>
      </c>
      <c r="E2362" s="16" t="str">
        <f t="shared" si="254"/>
        <v>Melbourne</v>
      </c>
      <c r="F2362" s="16" t="str">
        <f t="shared" si="255"/>
        <v>Australia</v>
      </c>
      <c r="G2362" s="16" t="str">
        <f t="shared" si="256"/>
        <v>Planes</v>
      </c>
      <c r="H2362" s="16" t="str">
        <f t="shared" si="257"/>
        <v>Shipped</v>
      </c>
      <c r="I2362" s="18">
        <f t="shared" si="258"/>
        <v>2082.4900000000002</v>
      </c>
    </row>
    <row r="2363" spans="2:9" x14ac:dyDescent="0.25">
      <c r="B2363" s="16">
        <v>10133</v>
      </c>
      <c r="C2363" s="17">
        <f t="shared" si="252"/>
        <v>37773</v>
      </c>
      <c r="D2363" s="16" t="str">
        <f t="shared" si="253"/>
        <v>Euro Shopping Channel</v>
      </c>
      <c r="E2363" s="16" t="str">
        <f t="shared" si="254"/>
        <v>Madrid</v>
      </c>
      <c r="F2363" s="16" t="str">
        <f t="shared" si="255"/>
        <v>Spain</v>
      </c>
      <c r="G2363" s="16" t="str">
        <f t="shared" si="256"/>
        <v>Vintage Cars</v>
      </c>
      <c r="H2363" s="16" t="str">
        <f t="shared" si="257"/>
        <v>Shipped</v>
      </c>
      <c r="I2363" s="18">
        <f t="shared" si="258"/>
        <v>1355.1299999999999</v>
      </c>
    </row>
    <row r="2364" spans="2:9" x14ac:dyDescent="0.25">
      <c r="B2364" s="16">
        <v>10143</v>
      </c>
      <c r="C2364" s="17">
        <f t="shared" si="252"/>
        <v>37841</v>
      </c>
      <c r="D2364" s="16" t="str">
        <f t="shared" si="253"/>
        <v>Mini Creations Ltd.</v>
      </c>
      <c r="E2364" s="16" t="str">
        <f t="shared" si="254"/>
        <v>New Bedford</v>
      </c>
      <c r="F2364" s="16" t="str">
        <f t="shared" si="255"/>
        <v>USA</v>
      </c>
      <c r="G2364" s="16" t="str">
        <f t="shared" si="256"/>
        <v>Vintage Cars</v>
      </c>
      <c r="H2364" s="16" t="str">
        <f t="shared" si="257"/>
        <v>Shipped</v>
      </c>
      <c r="I2364" s="18">
        <f t="shared" si="258"/>
        <v>1246.4399999999998</v>
      </c>
    </row>
    <row r="2365" spans="2:9" x14ac:dyDescent="0.25">
      <c r="B2365" s="16">
        <v>10156</v>
      </c>
      <c r="C2365" s="17">
        <f t="shared" si="252"/>
        <v>37904</v>
      </c>
      <c r="D2365" s="16" t="str">
        <f t="shared" si="253"/>
        <v>Euro Shopping Channel</v>
      </c>
      <c r="E2365" s="16" t="str">
        <f t="shared" si="254"/>
        <v>Madrid</v>
      </c>
      <c r="F2365" s="16" t="str">
        <f t="shared" si="255"/>
        <v>Spain</v>
      </c>
      <c r="G2365" s="16" t="str">
        <f t="shared" si="256"/>
        <v>Vintage Cars</v>
      </c>
      <c r="H2365" s="16" t="str">
        <f t="shared" si="257"/>
        <v>Shipped</v>
      </c>
      <c r="I2365" s="18">
        <f t="shared" si="258"/>
        <v>820.40000000000009</v>
      </c>
    </row>
    <row r="2366" spans="2:9" x14ac:dyDescent="0.25">
      <c r="B2366" s="16">
        <v>10168</v>
      </c>
      <c r="C2366" s="17">
        <f t="shared" si="252"/>
        <v>37904</v>
      </c>
      <c r="D2366" s="16" t="str">
        <f t="shared" si="253"/>
        <v>Technics Stores Inc.</v>
      </c>
      <c r="E2366" s="16" t="str">
        <f t="shared" si="254"/>
        <v>Burlingame</v>
      </c>
      <c r="F2366" s="16" t="str">
        <f t="shared" si="255"/>
        <v>USA</v>
      </c>
      <c r="G2366" s="16" t="str">
        <f t="shared" si="256"/>
        <v>Planes</v>
      </c>
      <c r="H2366" s="16" t="str">
        <f t="shared" si="257"/>
        <v>Shipped</v>
      </c>
      <c r="I2366" s="18">
        <f t="shared" si="258"/>
        <v>1490.1599999999999</v>
      </c>
    </row>
    <row r="2367" spans="2:9" x14ac:dyDescent="0.25">
      <c r="B2367" s="16">
        <v>10199</v>
      </c>
      <c r="C2367" s="17">
        <f t="shared" si="252"/>
        <v>37957</v>
      </c>
      <c r="D2367" s="16" t="str">
        <f t="shared" si="253"/>
        <v>West Coast Collectables Co.</v>
      </c>
      <c r="E2367" s="16" t="str">
        <f t="shared" si="254"/>
        <v>Burbank</v>
      </c>
      <c r="F2367" s="16" t="str">
        <f t="shared" si="255"/>
        <v>USA</v>
      </c>
      <c r="G2367" s="16" t="str">
        <f t="shared" si="256"/>
        <v>Vintage Cars</v>
      </c>
      <c r="H2367" s="16" t="str">
        <f t="shared" si="257"/>
        <v>Shipped</v>
      </c>
      <c r="I2367" s="18">
        <f t="shared" si="258"/>
        <v>1113.5999999999999</v>
      </c>
    </row>
    <row r="2368" spans="2:9" x14ac:dyDescent="0.25">
      <c r="B2368" s="16">
        <v>10210</v>
      </c>
      <c r="C2368" s="17">
        <f t="shared" si="252"/>
        <v>37993</v>
      </c>
      <c r="D2368" s="16" t="str">
        <f t="shared" si="253"/>
        <v>Osaka Souveniers Co.</v>
      </c>
      <c r="E2368" s="16" t="str">
        <f t="shared" si="254"/>
        <v>Osaka</v>
      </c>
      <c r="F2368" s="16" t="str">
        <f t="shared" si="255"/>
        <v>Japan</v>
      </c>
      <c r="G2368" s="16" t="str">
        <f t="shared" si="256"/>
        <v>Planes</v>
      </c>
      <c r="H2368" s="16" t="str">
        <f t="shared" si="257"/>
        <v>Shipped</v>
      </c>
      <c r="I2368" s="18">
        <f t="shared" si="258"/>
        <v>1649.55</v>
      </c>
    </row>
    <row r="2369" spans="2:9" x14ac:dyDescent="0.25">
      <c r="B2369" s="16">
        <v>10223</v>
      </c>
      <c r="C2369" s="17">
        <f t="shared" si="252"/>
        <v>38019</v>
      </c>
      <c r="D2369" s="16" t="str">
        <f t="shared" si="253"/>
        <v>Australian Collectors, Co.</v>
      </c>
      <c r="E2369" s="16" t="str">
        <f t="shared" si="254"/>
        <v>Melbourne</v>
      </c>
      <c r="F2369" s="16" t="str">
        <f t="shared" si="255"/>
        <v>Australia</v>
      </c>
      <c r="G2369" s="16" t="str">
        <f t="shared" si="256"/>
        <v>Vintage Cars</v>
      </c>
      <c r="H2369" s="16" t="str">
        <f t="shared" si="257"/>
        <v>Shipped</v>
      </c>
      <c r="I2369" s="18">
        <f t="shared" si="258"/>
        <v>1320.8000000000002</v>
      </c>
    </row>
    <row r="2370" spans="2:9" x14ac:dyDescent="0.25">
      <c r="B2370" s="16">
        <v>10235</v>
      </c>
      <c r="C2370" s="17">
        <f t="shared" si="252"/>
        <v>38081</v>
      </c>
      <c r="D2370" s="16" t="str">
        <f t="shared" si="253"/>
        <v>Royal Canadian Collectables, Ltd.</v>
      </c>
      <c r="E2370" s="16" t="str">
        <f t="shared" si="254"/>
        <v>Tsawassen</v>
      </c>
      <c r="F2370" s="16" t="str">
        <f t="shared" si="255"/>
        <v>Canada</v>
      </c>
      <c r="G2370" s="16" t="str">
        <f t="shared" si="256"/>
        <v>Vintage Cars</v>
      </c>
      <c r="H2370" s="16" t="str">
        <f t="shared" si="257"/>
        <v>Shipped</v>
      </c>
      <c r="I2370" s="18">
        <f t="shared" si="258"/>
        <v>1449.3500000000001</v>
      </c>
    </row>
    <row r="2371" spans="2:9" x14ac:dyDescent="0.25">
      <c r="B2371" s="16">
        <v>10250</v>
      </c>
      <c r="C2371" s="17">
        <f t="shared" si="252"/>
        <v>38112</v>
      </c>
      <c r="D2371" s="16" t="str">
        <f t="shared" si="253"/>
        <v>The Sharp Gifts Warehouse</v>
      </c>
      <c r="E2371" s="16" t="str">
        <f t="shared" si="254"/>
        <v>San Jose</v>
      </c>
      <c r="F2371" s="16" t="str">
        <f t="shared" si="255"/>
        <v>USA</v>
      </c>
      <c r="G2371" s="16" t="str">
        <f t="shared" si="256"/>
        <v>Vintage Cars</v>
      </c>
      <c r="H2371" s="16" t="str">
        <f t="shared" si="257"/>
        <v>Shipped</v>
      </c>
      <c r="I2371" s="18">
        <f t="shared" si="258"/>
        <v>1869.48</v>
      </c>
    </row>
    <row r="2372" spans="2:9" x14ac:dyDescent="0.25">
      <c r="B2372" s="16">
        <v>10262</v>
      </c>
      <c r="C2372" s="17">
        <f t="shared" si="252"/>
        <v>38144</v>
      </c>
      <c r="D2372" s="16" t="str">
        <f t="shared" si="253"/>
        <v>Euro Shopping Channel</v>
      </c>
      <c r="E2372" s="16" t="str">
        <f t="shared" si="254"/>
        <v>Madrid</v>
      </c>
      <c r="F2372" s="16" t="str">
        <f t="shared" si="255"/>
        <v>Spain</v>
      </c>
      <c r="G2372" s="16" t="str">
        <f t="shared" si="256"/>
        <v>Planes</v>
      </c>
      <c r="H2372" s="16" t="str">
        <f t="shared" si="257"/>
        <v>Cancelled</v>
      </c>
      <c r="I2372" s="18">
        <f t="shared" si="258"/>
        <v>1199.31</v>
      </c>
    </row>
    <row r="2373" spans="2:9" x14ac:dyDescent="0.25">
      <c r="B2373" s="16">
        <v>10275</v>
      </c>
      <c r="C2373" s="17">
        <f t="shared" si="252"/>
        <v>38175</v>
      </c>
      <c r="D2373" s="16" t="str">
        <f t="shared" si="253"/>
        <v>La Rochelle Gifts</v>
      </c>
      <c r="E2373" s="16" t="str">
        <f t="shared" si="254"/>
        <v>Nantes</v>
      </c>
      <c r="F2373" s="16" t="str">
        <f t="shared" si="255"/>
        <v>France</v>
      </c>
      <c r="G2373" s="16" t="str">
        <f t="shared" si="256"/>
        <v>Planes</v>
      </c>
      <c r="H2373" s="16" t="str">
        <f t="shared" si="257"/>
        <v>Shipped</v>
      </c>
      <c r="I2373" s="18">
        <f t="shared" si="258"/>
        <v>1682.3700000000001</v>
      </c>
    </row>
    <row r="2374" spans="2:9" x14ac:dyDescent="0.25">
      <c r="B2374" s="16">
        <v>10284</v>
      </c>
      <c r="C2374" s="17">
        <f t="shared" si="252"/>
        <v>38207</v>
      </c>
      <c r="D2374" s="16" t="str">
        <f t="shared" si="253"/>
        <v>Norway Gifts By Mail, Co.</v>
      </c>
      <c r="E2374" s="16" t="str">
        <f t="shared" si="254"/>
        <v>Oslo</v>
      </c>
      <c r="F2374" s="16" t="str">
        <f t="shared" si="255"/>
        <v>Norway</v>
      </c>
      <c r="G2374" s="16" t="str">
        <f t="shared" si="256"/>
        <v>Planes</v>
      </c>
      <c r="H2374" s="16" t="str">
        <f t="shared" si="257"/>
        <v>Shipped</v>
      </c>
      <c r="I2374" s="18">
        <f t="shared" si="258"/>
        <v>1175.1600000000001</v>
      </c>
    </row>
    <row r="2375" spans="2:9" x14ac:dyDescent="0.25">
      <c r="B2375" s="16">
        <v>10296</v>
      </c>
      <c r="C2375" s="17">
        <f t="shared" si="252"/>
        <v>38239</v>
      </c>
      <c r="D2375" s="16" t="str">
        <f t="shared" si="253"/>
        <v>Bavarian Collectables Imports, Co.</v>
      </c>
      <c r="E2375" s="16" t="str">
        <f t="shared" si="254"/>
        <v>Munich</v>
      </c>
      <c r="F2375" s="16" t="str">
        <f t="shared" si="255"/>
        <v>Germany</v>
      </c>
      <c r="G2375" s="16" t="str">
        <f t="shared" si="256"/>
        <v>Planes</v>
      </c>
      <c r="H2375" s="16" t="str">
        <f t="shared" si="257"/>
        <v>Shipped</v>
      </c>
      <c r="I2375" s="18">
        <f t="shared" si="258"/>
        <v>948.99</v>
      </c>
    </row>
    <row r="2376" spans="2:9" x14ac:dyDescent="0.25">
      <c r="B2376" s="16">
        <v>10308</v>
      </c>
      <c r="C2376" s="17">
        <f t="shared" si="252"/>
        <v>38270</v>
      </c>
      <c r="D2376" s="16" t="str">
        <f t="shared" si="253"/>
        <v>Mini Classics</v>
      </c>
      <c r="E2376" s="16" t="str">
        <f t="shared" si="254"/>
        <v>White Plains</v>
      </c>
      <c r="F2376" s="16" t="str">
        <f t="shared" si="255"/>
        <v>USA</v>
      </c>
      <c r="G2376" s="16" t="str">
        <f t="shared" si="256"/>
        <v>Motorcycles</v>
      </c>
      <c r="H2376" s="16" t="str">
        <f t="shared" si="257"/>
        <v>Shipped</v>
      </c>
      <c r="I2376" s="18">
        <f t="shared" si="258"/>
        <v>1771.0600000000002</v>
      </c>
    </row>
    <row r="2377" spans="2:9" x14ac:dyDescent="0.25">
      <c r="B2377" s="16">
        <v>10316</v>
      </c>
      <c r="C2377" s="17">
        <f t="shared" ref="C2377:C2440" si="259">VLOOKUP(B2377,SaleData,6,0)</f>
        <v>38302</v>
      </c>
      <c r="D2377" s="16" t="str">
        <f t="shared" ref="D2377:D2440" si="260">VLOOKUP(B2377,SaleData,14,0)</f>
        <v>giftsbymail.co.uk</v>
      </c>
      <c r="E2377" s="16" t="str">
        <f t="shared" ref="E2377:E2440" si="261">VLOOKUP(B2377,SaleData,17,0)</f>
        <v>Cowes</v>
      </c>
      <c r="F2377" s="16" t="str">
        <f t="shared" ref="F2377:F2440" si="262">VLOOKUP(B2377,SaleData,19,0)</f>
        <v>UK</v>
      </c>
      <c r="G2377" s="16" t="str">
        <f t="shared" ref="G2377:G2440" si="263">VLOOKUP(B2377,SaleData,11,0)</f>
        <v>Vintage Cars</v>
      </c>
      <c r="H2377" s="16" t="str">
        <f t="shared" ref="H2377:H2440" si="264">VLOOKUP(B2377,SaleData,7,0)</f>
        <v>Shipped</v>
      </c>
      <c r="I2377" s="18">
        <f t="shared" ref="I2377:I2440" si="265">VLOOKUP(B2377,SaleData,5,0)</f>
        <v>1419.84</v>
      </c>
    </row>
    <row r="2378" spans="2:9" x14ac:dyDescent="0.25">
      <c r="B2378" s="16">
        <v>10328</v>
      </c>
      <c r="C2378" s="17">
        <f t="shared" si="259"/>
        <v>38302</v>
      </c>
      <c r="D2378" s="16" t="str">
        <f t="shared" si="260"/>
        <v>Rovelli Gifts</v>
      </c>
      <c r="E2378" s="16" t="str">
        <f t="shared" si="261"/>
        <v>Bergamo</v>
      </c>
      <c r="F2378" s="16" t="str">
        <f t="shared" si="262"/>
        <v>Italy</v>
      </c>
      <c r="G2378" s="16" t="str">
        <f t="shared" si="263"/>
        <v>Vintage Cars</v>
      </c>
      <c r="H2378" s="16" t="str">
        <f t="shared" si="264"/>
        <v>Shipped</v>
      </c>
      <c r="I2378" s="18">
        <f t="shared" si="265"/>
        <v>1459.6000000000001</v>
      </c>
    </row>
    <row r="2379" spans="2:9" x14ac:dyDescent="0.25">
      <c r="B2379" s="16">
        <v>10340</v>
      </c>
      <c r="C2379" s="17">
        <f t="shared" si="259"/>
        <v>38302</v>
      </c>
      <c r="D2379" s="16" t="str">
        <f t="shared" si="260"/>
        <v>Enaco Distributors</v>
      </c>
      <c r="E2379" s="16" t="str">
        <f t="shared" si="261"/>
        <v>Barcelona</v>
      </c>
      <c r="F2379" s="16" t="str">
        <f t="shared" si="262"/>
        <v>Spain</v>
      </c>
      <c r="G2379" s="16" t="str">
        <f t="shared" si="263"/>
        <v>Vintage Cars</v>
      </c>
      <c r="H2379" s="16" t="str">
        <f t="shared" si="264"/>
        <v>Shipped</v>
      </c>
      <c r="I2379" s="18">
        <f t="shared" si="265"/>
        <v>2024.8</v>
      </c>
    </row>
    <row r="2380" spans="2:9" x14ac:dyDescent="0.25">
      <c r="B2380" s="16">
        <v>10353</v>
      </c>
      <c r="C2380" s="17">
        <f t="shared" si="259"/>
        <v>38333</v>
      </c>
      <c r="D2380" s="16" t="str">
        <f t="shared" si="260"/>
        <v>Gift Ideas Corp.</v>
      </c>
      <c r="E2380" s="16" t="str">
        <f t="shared" si="261"/>
        <v>Glendale</v>
      </c>
      <c r="F2380" s="16" t="str">
        <f t="shared" si="262"/>
        <v>USA</v>
      </c>
      <c r="G2380" s="16" t="str">
        <f t="shared" si="263"/>
        <v>Vintage Cars</v>
      </c>
      <c r="H2380" s="16" t="str">
        <f t="shared" si="264"/>
        <v>Shipped</v>
      </c>
      <c r="I2380" s="18">
        <f t="shared" si="265"/>
        <v>1780.3999999999999</v>
      </c>
    </row>
    <row r="2381" spans="2:9" x14ac:dyDescent="0.25">
      <c r="B2381" s="16">
        <v>10361</v>
      </c>
      <c r="C2381" s="17">
        <f t="shared" si="259"/>
        <v>38333</v>
      </c>
      <c r="D2381" s="16" t="str">
        <f t="shared" si="260"/>
        <v>Souveniers And Things Co.</v>
      </c>
      <c r="E2381" s="16" t="str">
        <f t="shared" si="261"/>
        <v>Chatswood</v>
      </c>
      <c r="F2381" s="16" t="str">
        <f t="shared" si="262"/>
        <v>Australia</v>
      </c>
      <c r="G2381" s="16" t="str">
        <f t="shared" si="263"/>
        <v>Ships</v>
      </c>
      <c r="H2381" s="16" t="str">
        <f t="shared" si="264"/>
        <v>Shipped</v>
      </c>
      <c r="I2381" s="18">
        <f t="shared" si="265"/>
        <v>1089.3600000000001</v>
      </c>
    </row>
    <row r="2382" spans="2:9" x14ac:dyDescent="0.25">
      <c r="B2382" s="16">
        <v>10375</v>
      </c>
      <c r="C2382" s="17">
        <f t="shared" si="259"/>
        <v>38385</v>
      </c>
      <c r="D2382" s="16" t="str">
        <f t="shared" si="260"/>
        <v>La Rochelle Gifts</v>
      </c>
      <c r="E2382" s="16" t="str">
        <f t="shared" si="261"/>
        <v>Nantes</v>
      </c>
      <c r="F2382" s="16" t="str">
        <f t="shared" si="262"/>
        <v>France</v>
      </c>
      <c r="G2382" s="16" t="str">
        <f t="shared" si="263"/>
        <v>Motorcycles</v>
      </c>
      <c r="H2382" s="16" t="str">
        <f t="shared" si="264"/>
        <v>Shipped</v>
      </c>
      <c r="I2382" s="18">
        <f t="shared" si="265"/>
        <v>733.1099999999999</v>
      </c>
    </row>
    <row r="2383" spans="2:9" x14ac:dyDescent="0.25">
      <c r="B2383" s="16">
        <v>10388</v>
      </c>
      <c r="C2383" s="17">
        <f t="shared" si="259"/>
        <v>38414</v>
      </c>
      <c r="D2383" s="16" t="str">
        <f t="shared" si="260"/>
        <v>FunGiftIdeas.com</v>
      </c>
      <c r="E2383" s="16" t="str">
        <f t="shared" si="261"/>
        <v>New Bedford</v>
      </c>
      <c r="F2383" s="16" t="str">
        <f t="shared" si="262"/>
        <v>USA</v>
      </c>
      <c r="G2383" s="16" t="str">
        <f t="shared" si="263"/>
        <v>Motorcycles</v>
      </c>
      <c r="H2383" s="16" t="str">
        <f t="shared" si="264"/>
        <v>Shipped</v>
      </c>
      <c r="I2383" s="18">
        <f t="shared" si="265"/>
        <v>1822.1699999999998</v>
      </c>
    </row>
    <row r="2384" spans="2:9" x14ac:dyDescent="0.25">
      <c r="B2384" s="16">
        <v>10398</v>
      </c>
      <c r="C2384" s="17">
        <f t="shared" si="259"/>
        <v>38414</v>
      </c>
      <c r="D2384" s="16" t="str">
        <f t="shared" si="260"/>
        <v>Reims Collectables</v>
      </c>
      <c r="E2384" s="16" t="str">
        <f t="shared" si="261"/>
        <v>Reims</v>
      </c>
      <c r="F2384" s="16" t="str">
        <f t="shared" si="262"/>
        <v>France</v>
      </c>
      <c r="G2384" s="16" t="str">
        <f t="shared" si="263"/>
        <v>Planes</v>
      </c>
      <c r="H2384" s="16" t="str">
        <f t="shared" si="264"/>
        <v>Shipped</v>
      </c>
      <c r="I2384" s="18">
        <f t="shared" si="265"/>
        <v>1367.48</v>
      </c>
    </row>
    <row r="2385" spans="2:9" x14ac:dyDescent="0.25">
      <c r="B2385" s="16">
        <v>10401</v>
      </c>
      <c r="C2385" s="17">
        <f t="shared" si="259"/>
        <v>38446</v>
      </c>
      <c r="D2385" s="16" t="str">
        <f t="shared" si="260"/>
        <v>Tekni Collectables Inc.</v>
      </c>
      <c r="E2385" s="16" t="str">
        <f t="shared" si="261"/>
        <v>Newark</v>
      </c>
      <c r="F2385" s="16" t="str">
        <f t="shared" si="262"/>
        <v>USA</v>
      </c>
      <c r="G2385" s="16" t="str">
        <f t="shared" si="263"/>
        <v>Planes</v>
      </c>
      <c r="H2385" s="16" t="str">
        <f t="shared" si="264"/>
        <v>On Hold</v>
      </c>
      <c r="I2385" s="18">
        <f t="shared" si="265"/>
        <v>1100</v>
      </c>
    </row>
    <row r="2386" spans="2:9" x14ac:dyDescent="0.25">
      <c r="B2386" s="16">
        <v>10416</v>
      </c>
      <c r="C2386" s="17">
        <f t="shared" si="259"/>
        <v>38477</v>
      </c>
      <c r="D2386" s="16" t="str">
        <f t="shared" si="260"/>
        <v>L'ordine Souveniers</v>
      </c>
      <c r="E2386" s="16" t="str">
        <f t="shared" si="261"/>
        <v>Reggio Emilia</v>
      </c>
      <c r="F2386" s="16" t="str">
        <f t="shared" si="262"/>
        <v>Italy</v>
      </c>
      <c r="G2386" s="16" t="str">
        <f t="shared" si="263"/>
        <v>Planes</v>
      </c>
      <c r="H2386" s="16" t="str">
        <f t="shared" si="264"/>
        <v>Shipped</v>
      </c>
      <c r="I2386" s="18">
        <f t="shared" si="265"/>
        <v>1351.08</v>
      </c>
    </row>
    <row r="2387" spans="2:9" x14ac:dyDescent="0.25">
      <c r="B2387" s="16">
        <v>10104</v>
      </c>
      <c r="C2387" s="17">
        <f t="shared" si="259"/>
        <v>37622</v>
      </c>
      <c r="D2387" s="16" t="str">
        <f t="shared" si="260"/>
        <v>Euro Shopping Channel</v>
      </c>
      <c r="E2387" s="16" t="str">
        <f t="shared" si="261"/>
        <v>Madrid</v>
      </c>
      <c r="F2387" s="16" t="str">
        <f t="shared" si="262"/>
        <v>Spain</v>
      </c>
      <c r="G2387" s="16" t="str">
        <f t="shared" si="263"/>
        <v>Trucks and Buses</v>
      </c>
      <c r="H2387" s="16" t="str">
        <f t="shared" si="264"/>
        <v>Shipped</v>
      </c>
      <c r="I2387" s="18">
        <f t="shared" si="265"/>
        <v>1666.6999999999998</v>
      </c>
    </row>
    <row r="2388" spans="2:9" x14ac:dyDescent="0.25">
      <c r="B2388" s="16">
        <v>10115</v>
      </c>
      <c r="C2388" s="17">
        <f t="shared" si="259"/>
        <v>37712</v>
      </c>
      <c r="D2388" s="16" t="str">
        <f t="shared" si="260"/>
        <v>Classic Legends Inc.</v>
      </c>
      <c r="E2388" s="16" t="str">
        <f t="shared" si="261"/>
        <v>NYC</v>
      </c>
      <c r="F2388" s="16" t="str">
        <f t="shared" si="262"/>
        <v>USA</v>
      </c>
      <c r="G2388" s="16" t="str">
        <f t="shared" si="263"/>
        <v>Trucks and Buses</v>
      </c>
      <c r="H2388" s="16" t="str">
        <f t="shared" si="264"/>
        <v>Shipped</v>
      </c>
      <c r="I2388" s="18">
        <f t="shared" si="265"/>
        <v>2700</v>
      </c>
    </row>
    <row r="2389" spans="2:9" x14ac:dyDescent="0.25">
      <c r="B2389" s="16">
        <v>10127</v>
      </c>
      <c r="C2389" s="17">
        <f t="shared" si="259"/>
        <v>37773</v>
      </c>
      <c r="D2389" s="16" t="str">
        <f t="shared" si="260"/>
        <v>Muscle Machine Inc</v>
      </c>
      <c r="E2389" s="16" t="str">
        <f t="shared" si="261"/>
        <v>NYC</v>
      </c>
      <c r="F2389" s="16" t="str">
        <f t="shared" si="262"/>
        <v>USA</v>
      </c>
      <c r="G2389" s="16" t="str">
        <f t="shared" si="263"/>
        <v>Classic Cars</v>
      </c>
      <c r="H2389" s="16" t="str">
        <f t="shared" si="264"/>
        <v>Shipped</v>
      </c>
      <c r="I2389" s="18">
        <f t="shared" si="265"/>
        <v>1213.8</v>
      </c>
    </row>
    <row r="2390" spans="2:9" x14ac:dyDescent="0.25">
      <c r="B2390" s="16">
        <v>10141</v>
      </c>
      <c r="C2390" s="17">
        <f t="shared" si="259"/>
        <v>37841</v>
      </c>
      <c r="D2390" s="16" t="str">
        <f t="shared" si="260"/>
        <v>Suominen Souveniers</v>
      </c>
      <c r="E2390" s="16" t="str">
        <f t="shared" si="261"/>
        <v>Espoo</v>
      </c>
      <c r="F2390" s="16" t="str">
        <f t="shared" si="262"/>
        <v>Finland</v>
      </c>
      <c r="G2390" s="16" t="str">
        <f t="shared" si="263"/>
        <v>Trucks and Buses</v>
      </c>
      <c r="H2390" s="16" t="str">
        <f t="shared" si="264"/>
        <v>Shipped</v>
      </c>
      <c r="I2390" s="18">
        <f t="shared" si="265"/>
        <v>2100</v>
      </c>
    </row>
    <row r="2391" spans="2:9" x14ac:dyDescent="0.25">
      <c r="B2391" s="16">
        <v>10151</v>
      </c>
      <c r="C2391" s="17">
        <f t="shared" si="259"/>
        <v>37873</v>
      </c>
      <c r="D2391" s="16" t="str">
        <f t="shared" si="260"/>
        <v>Oulu Toy Supplies, Inc.</v>
      </c>
      <c r="E2391" s="16" t="str">
        <f t="shared" si="261"/>
        <v>Oulu</v>
      </c>
      <c r="F2391" s="16" t="str">
        <f t="shared" si="262"/>
        <v>Finland</v>
      </c>
      <c r="G2391" s="16" t="str">
        <f t="shared" si="263"/>
        <v>Classic Cars</v>
      </c>
      <c r="H2391" s="16" t="str">
        <f t="shared" si="264"/>
        <v>Shipped</v>
      </c>
      <c r="I2391" s="18">
        <f t="shared" si="265"/>
        <v>1209.3000000000002</v>
      </c>
    </row>
    <row r="2392" spans="2:9" x14ac:dyDescent="0.25">
      <c r="B2392" s="16">
        <v>10165</v>
      </c>
      <c r="C2392" s="17">
        <f t="shared" si="259"/>
        <v>37904</v>
      </c>
      <c r="D2392" s="16" t="str">
        <f t="shared" si="260"/>
        <v>Dragon Souveniers, Ltd.</v>
      </c>
      <c r="E2392" s="16" t="str">
        <f t="shared" si="261"/>
        <v>Singapore</v>
      </c>
      <c r="F2392" s="16" t="str">
        <f t="shared" si="262"/>
        <v>Singapore</v>
      </c>
      <c r="G2392" s="16" t="str">
        <f t="shared" si="263"/>
        <v>Classic Cars</v>
      </c>
      <c r="H2392" s="16" t="str">
        <f t="shared" si="264"/>
        <v>Shipped</v>
      </c>
      <c r="I2392" s="18">
        <f t="shared" si="265"/>
        <v>859.14</v>
      </c>
    </row>
    <row r="2393" spans="2:9" x14ac:dyDescent="0.25">
      <c r="B2393" s="16">
        <v>10176</v>
      </c>
      <c r="C2393" s="17">
        <f t="shared" si="259"/>
        <v>37936</v>
      </c>
      <c r="D2393" s="16" t="str">
        <f t="shared" si="260"/>
        <v>L'ordine Souveniers</v>
      </c>
      <c r="E2393" s="16" t="str">
        <f t="shared" si="261"/>
        <v>Reggio Emilia</v>
      </c>
      <c r="F2393" s="16" t="str">
        <f t="shared" si="262"/>
        <v>Italy</v>
      </c>
      <c r="G2393" s="16" t="str">
        <f t="shared" si="263"/>
        <v>Trains</v>
      </c>
      <c r="H2393" s="16" t="str">
        <f t="shared" si="264"/>
        <v>Shipped</v>
      </c>
      <c r="I2393" s="18">
        <f t="shared" si="265"/>
        <v>1408</v>
      </c>
    </row>
    <row r="2394" spans="2:9" x14ac:dyDescent="0.25">
      <c r="B2394" s="16">
        <v>10184</v>
      </c>
      <c r="C2394" s="17">
        <f t="shared" si="259"/>
        <v>37936</v>
      </c>
      <c r="D2394" s="16" t="str">
        <f t="shared" si="260"/>
        <v>Iberia Gift Imports, Corp.</v>
      </c>
      <c r="E2394" s="16" t="str">
        <f t="shared" si="261"/>
        <v>Sevilla</v>
      </c>
      <c r="F2394" s="16" t="str">
        <f t="shared" si="262"/>
        <v>Spain</v>
      </c>
      <c r="G2394" s="16" t="str">
        <f t="shared" si="263"/>
        <v>Classic Cars</v>
      </c>
      <c r="H2394" s="16" t="str">
        <f t="shared" si="264"/>
        <v>Shipped</v>
      </c>
      <c r="I2394" s="18">
        <f t="shared" si="265"/>
        <v>1336.44</v>
      </c>
    </row>
    <row r="2395" spans="2:9" x14ac:dyDescent="0.25">
      <c r="B2395" s="16">
        <v>10195</v>
      </c>
      <c r="C2395" s="17">
        <f t="shared" si="259"/>
        <v>37936</v>
      </c>
      <c r="D2395" s="16" t="str">
        <f t="shared" si="260"/>
        <v>Mini Classics</v>
      </c>
      <c r="E2395" s="16" t="str">
        <f t="shared" si="261"/>
        <v>White Plains</v>
      </c>
      <c r="F2395" s="16" t="str">
        <f t="shared" si="262"/>
        <v>USA</v>
      </c>
      <c r="G2395" s="16" t="str">
        <f t="shared" si="263"/>
        <v>Classic Cars</v>
      </c>
      <c r="H2395" s="16" t="str">
        <f t="shared" si="264"/>
        <v>Shipped</v>
      </c>
      <c r="I2395" s="18">
        <f t="shared" si="265"/>
        <v>905.28</v>
      </c>
    </row>
    <row r="2396" spans="2:9" x14ac:dyDescent="0.25">
      <c r="B2396" s="16">
        <v>10207</v>
      </c>
      <c r="C2396" s="17">
        <f t="shared" si="259"/>
        <v>37957</v>
      </c>
      <c r="D2396" s="16" t="str">
        <f t="shared" si="260"/>
        <v>Diecast Collectables</v>
      </c>
      <c r="E2396" s="16" t="str">
        <f t="shared" si="261"/>
        <v>Boston</v>
      </c>
      <c r="F2396" s="16" t="str">
        <f t="shared" si="262"/>
        <v>USA</v>
      </c>
      <c r="G2396" s="16" t="str">
        <f t="shared" si="263"/>
        <v>Classic Cars</v>
      </c>
      <c r="H2396" s="16" t="str">
        <f t="shared" si="264"/>
        <v>Shipped</v>
      </c>
      <c r="I2396" s="18">
        <f t="shared" si="265"/>
        <v>1247.3999999999999</v>
      </c>
    </row>
    <row r="2397" spans="2:9" x14ac:dyDescent="0.25">
      <c r="B2397" s="16">
        <v>10220</v>
      </c>
      <c r="C2397" s="17">
        <f t="shared" si="259"/>
        <v>38019</v>
      </c>
      <c r="D2397" s="16" t="str">
        <f t="shared" si="260"/>
        <v>Clover Collections, Co.</v>
      </c>
      <c r="E2397" s="16" t="str">
        <f t="shared" si="261"/>
        <v>Dublin</v>
      </c>
      <c r="F2397" s="16" t="str">
        <f t="shared" si="262"/>
        <v>Ireland</v>
      </c>
      <c r="G2397" s="16" t="str">
        <f t="shared" si="263"/>
        <v>Trains</v>
      </c>
      <c r="H2397" s="16" t="str">
        <f t="shared" si="264"/>
        <v>Shipped</v>
      </c>
      <c r="I2397" s="18">
        <f t="shared" si="265"/>
        <v>1056.4000000000001</v>
      </c>
    </row>
    <row r="2398" spans="2:9" x14ac:dyDescent="0.25">
      <c r="B2398" s="16">
        <v>10230</v>
      </c>
      <c r="C2398" s="17">
        <f t="shared" si="259"/>
        <v>38049</v>
      </c>
      <c r="D2398" s="16" t="str">
        <f t="shared" si="260"/>
        <v>Blauer See Auto, Co.</v>
      </c>
      <c r="E2398" s="16" t="str">
        <f t="shared" si="261"/>
        <v>Frankfurt</v>
      </c>
      <c r="F2398" s="16" t="str">
        <f t="shared" si="262"/>
        <v>Germany</v>
      </c>
      <c r="G2398" s="16" t="str">
        <f t="shared" si="263"/>
        <v>Classic Cars</v>
      </c>
      <c r="H2398" s="16" t="str">
        <f t="shared" si="264"/>
        <v>Shipped</v>
      </c>
      <c r="I2398" s="18">
        <f t="shared" si="265"/>
        <v>1955.8799999999999</v>
      </c>
    </row>
    <row r="2399" spans="2:9" x14ac:dyDescent="0.25">
      <c r="B2399" s="16">
        <v>10246</v>
      </c>
      <c r="C2399" s="17">
        <f t="shared" si="259"/>
        <v>38112</v>
      </c>
      <c r="D2399" s="16" t="str">
        <f t="shared" si="260"/>
        <v>Euro Shopping Channel</v>
      </c>
      <c r="E2399" s="16" t="str">
        <f t="shared" si="261"/>
        <v>Madrid</v>
      </c>
      <c r="F2399" s="16" t="str">
        <f t="shared" si="262"/>
        <v>Spain</v>
      </c>
      <c r="G2399" s="16" t="str">
        <f t="shared" si="263"/>
        <v>Trucks and Buses</v>
      </c>
      <c r="H2399" s="16" t="str">
        <f t="shared" si="264"/>
        <v>Shipped</v>
      </c>
      <c r="I2399" s="18">
        <f t="shared" si="265"/>
        <v>1704.5</v>
      </c>
    </row>
    <row r="2400" spans="2:9" x14ac:dyDescent="0.25">
      <c r="B2400" s="16">
        <v>10259</v>
      </c>
      <c r="C2400" s="17">
        <f t="shared" si="259"/>
        <v>38144</v>
      </c>
      <c r="D2400" s="16" t="str">
        <f t="shared" si="260"/>
        <v>Handji Gifts&amp; Co</v>
      </c>
      <c r="E2400" s="16" t="str">
        <f t="shared" si="261"/>
        <v>Singapore</v>
      </c>
      <c r="F2400" s="16" t="str">
        <f t="shared" si="262"/>
        <v>Singapore</v>
      </c>
      <c r="G2400" s="16" t="str">
        <f t="shared" si="263"/>
        <v>Classic Cars</v>
      </c>
      <c r="H2400" s="16" t="str">
        <f t="shared" si="264"/>
        <v>Shipped</v>
      </c>
      <c r="I2400" s="18">
        <f t="shared" si="265"/>
        <v>1030.44</v>
      </c>
    </row>
    <row r="2401" spans="2:9" x14ac:dyDescent="0.25">
      <c r="B2401" s="16">
        <v>10271</v>
      </c>
      <c r="C2401" s="17">
        <f t="shared" si="259"/>
        <v>38175</v>
      </c>
      <c r="D2401" s="16" t="str">
        <f t="shared" si="260"/>
        <v>Mini Gifts Distributors Ltd.</v>
      </c>
      <c r="E2401" s="16" t="str">
        <f t="shared" si="261"/>
        <v>San Rafael</v>
      </c>
      <c r="F2401" s="16" t="str">
        <f t="shared" si="262"/>
        <v>USA</v>
      </c>
      <c r="G2401" s="16" t="str">
        <f t="shared" si="263"/>
        <v>Classic Cars</v>
      </c>
      <c r="H2401" s="16" t="str">
        <f t="shared" si="264"/>
        <v>Shipped</v>
      </c>
      <c r="I2401" s="18">
        <f t="shared" si="265"/>
        <v>1585.36</v>
      </c>
    </row>
    <row r="2402" spans="2:9" x14ac:dyDescent="0.25">
      <c r="B2402" s="16">
        <v>10282</v>
      </c>
      <c r="C2402" s="17">
        <f t="shared" si="259"/>
        <v>38207</v>
      </c>
      <c r="D2402" s="16" t="str">
        <f t="shared" si="260"/>
        <v>Mini Gifts Distributors Ltd.</v>
      </c>
      <c r="E2402" s="16" t="str">
        <f t="shared" si="261"/>
        <v>San Rafael</v>
      </c>
      <c r="F2402" s="16" t="str">
        <f t="shared" si="262"/>
        <v>USA</v>
      </c>
      <c r="G2402" s="16" t="str">
        <f t="shared" si="263"/>
        <v>Classic Cars</v>
      </c>
      <c r="H2402" s="16" t="str">
        <f t="shared" si="264"/>
        <v>Shipped</v>
      </c>
      <c r="I2402" s="18">
        <f t="shared" si="265"/>
        <v>1357.78</v>
      </c>
    </row>
    <row r="2403" spans="2:9" x14ac:dyDescent="0.25">
      <c r="B2403" s="16">
        <v>10292</v>
      </c>
      <c r="C2403" s="17">
        <f t="shared" si="259"/>
        <v>38239</v>
      </c>
      <c r="D2403" s="16" t="str">
        <f t="shared" si="260"/>
        <v>Land of Toys Inc.</v>
      </c>
      <c r="E2403" s="16" t="str">
        <f t="shared" si="261"/>
        <v>NYC</v>
      </c>
      <c r="F2403" s="16" t="str">
        <f t="shared" si="262"/>
        <v>USA</v>
      </c>
      <c r="G2403" s="16" t="str">
        <f t="shared" si="263"/>
        <v>Classic Cars</v>
      </c>
      <c r="H2403" s="16" t="str">
        <f t="shared" si="264"/>
        <v>Shipped</v>
      </c>
      <c r="I2403" s="18">
        <f t="shared" si="265"/>
        <v>1172.3399999999999</v>
      </c>
    </row>
    <row r="2404" spans="2:9" x14ac:dyDescent="0.25">
      <c r="B2404" s="16">
        <v>10305</v>
      </c>
      <c r="C2404" s="17">
        <f t="shared" si="259"/>
        <v>38270</v>
      </c>
      <c r="D2404" s="16" t="str">
        <f t="shared" si="260"/>
        <v>Marta's Replicas Co.</v>
      </c>
      <c r="E2404" s="16" t="str">
        <f t="shared" si="261"/>
        <v>Cambridge</v>
      </c>
      <c r="F2404" s="16" t="str">
        <f t="shared" si="262"/>
        <v>USA</v>
      </c>
      <c r="G2404" s="16" t="str">
        <f t="shared" si="263"/>
        <v>Classic Cars</v>
      </c>
      <c r="H2404" s="16" t="str">
        <f t="shared" si="264"/>
        <v>Shipped</v>
      </c>
      <c r="I2404" s="18">
        <f t="shared" si="265"/>
        <v>1510.56</v>
      </c>
    </row>
    <row r="2405" spans="2:9" x14ac:dyDescent="0.25">
      <c r="B2405" s="16">
        <v>10314</v>
      </c>
      <c r="C2405" s="17">
        <f t="shared" si="259"/>
        <v>38270</v>
      </c>
      <c r="D2405" s="16" t="str">
        <f t="shared" si="260"/>
        <v>Heintze Collectables</v>
      </c>
      <c r="E2405" s="16" t="str">
        <f t="shared" si="261"/>
        <v>Aaarhus</v>
      </c>
      <c r="F2405" s="16" t="str">
        <f t="shared" si="262"/>
        <v>Denmark</v>
      </c>
      <c r="G2405" s="16" t="str">
        <f t="shared" si="263"/>
        <v>Classic Cars</v>
      </c>
      <c r="H2405" s="16" t="str">
        <f t="shared" si="264"/>
        <v>Shipped</v>
      </c>
      <c r="I2405" s="18">
        <f t="shared" si="265"/>
        <v>1448.0700000000002</v>
      </c>
    </row>
    <row r="2406" spans="2:9" x14ac:dyDescent="0.25">
      <c r="B2406" s="16">
        <v>10325</v>
      </c>
      <c r="C2406" s="17">
        <f t="shared" si="259"/>
        <v>38302</v>
      </c>
      <c r="D2406" s="16" t="str">
        <f t="shared" si="260"/>
        <v>Baane Mini Imports</v>
      </c>
      <c r="E2406" s="16" t="str">
        <f t="shared" si="261"/>
        <v>Stavern</v>
      </c>
      <c r="F2406" s="16" t="str">
        <f t="shared" si="262"/>
        <v>Norway</v>
      </c>
      <c r="G2406" s="16" t="str">
        <f t="shared" si="263"/>
        <v>Vintage Cars</v>
      </c>
      <c r="H2406" s="16" t="str">
        <f t="shared" si="264"/>
        <v>Shipped</v>
      </c>
      <c r="I2406" s="18">
        <f t="shared" si="265"/>
        <v>1658.88</v>
      </c>
    </row>
    <row r="2407" spans="2:9" x14ac:dyDescent="0.25">
      <c r="B2407" s="16">
        <v>10336</v>
      </c>
      <c r="C2407" s="17">
        <f t="shared" si="259"/>
        <v>38302</v>
      </c>
      <c r="D2407" s="16" t="str">
        <f t="shared" si="260"/>
        <v>La Corne D'abondance, Co.</v>
      </c>
      <c r="E2407" s="16" t="str">
        <f t="shared" si="261"/>
        <v>Paris</v>
      </c>
      <c r="F2407" s="16" t="str">
        <f t="shared" si="262"/>
        <v>France</v>
      </c>
      <c r="G2407" s="16" t="str">
        <f t="shared" si="263"/>
        <v>Classic Cars</v>
      </c>
      <c r="H2407" s="16" t="str">
        <f t="shared" si="264"/>
        <v>Shipped</v>
      </c>
      <c r="I2407" s="18">
        <f t="shared" si="265"/>
        <v>1888.26</v>
      </c>
    </row>
    <row r="2408" spans="2:9" x14ac:dyDescent="0.25">
      <c r="B2408" s="16">
        <v>10350</v>
      </c>
      <c r="C2408" s="17">
        <f t="shared" si="259"/>
        <v>38333</v>
      </c>
      <c r="D2408" s="16" t="str">
        <f t="shared" si="260"/>
        <v>Euro Shopping Channel</v>
      </c>
      <c r="E2408" s="16" t="str">
        <f t="shared" si="261"/>
        <v>Madrid</v>
      </c>
      <c r="F2408" s="16" t="str">
        <f t="shared" si="262"/>
        <v>Spain</v>
      </c>
      <c r="G2408" s="16" t="str">
        <f t="shared" si="263"/>
        <v>Vintage Cars</v>
      </c>
      <c r="H2408" s="16" t="str">
        <f t="shared" si="264"/>
        <v>Shipped</v>
      </c>
      <c r="I2408" s="18">
        <f t="shared" si="265"/>
        <v>1508.5</v>
      </c>
    </row>
    <row r="2409" spans="2:9" x14ac:dyDescent="0.25">
      <c r="B2409" s="16">
        <v>10359</v>
      </c>
      <c r="C2409" s="17">
        <f t="shared" si="259"/>
        <v>38333</v>
      </c>
      <c r="D2409" s="16" t="str">
        <f t="shared" si="260"/>
        <v>Reims Collectables</v>
      </c>
      <c r="E2409" s="16" t="str">
        <f t="shared" si="261"/>
        <v>Reims</v>
      </c>
      <c r="F2409" s="16" t="str">
        <f t="shared" si="262"/>
        <v>France</v>
      </c>
      <c r="G2409" s="16" t="str">
        <f t="shared" si="263"/>
        <v>Trains</v>
      </c>
      <c r="H2409" s="16" t="str">
        <f t="shared" si="264"/>
        <v>Shipped</v>
      </c>
      <c r="I2409" s="18">
        <f t="shared" si="265"/>
        <v>1623.2500000000002</v>
      </c>
    </row>
    <row r="2410" spans="2:9" x14ac:dyDescent="0.25">
      <c r="B2410" s="16">
        <v>10371</v>
      </c>
      <c r="C2410" s="17">
        <f t="shared" si="259"/>
        <v>38353</v>
      </c>
      <c r="D2410" s="16" t="str">
        <f t="shared" si="260"/>
        <v>Mini Gifts Distributors Ltd.</v>
      </c>
      <c r="E2410" s="16" t="str">
        <f t="shared" si="261"/>
        <v>San Rafael</v>
      </c>
      <c r="F2410" s="16" t="str">
        <f t="shared" si="262"/>
        <v>USA</v>
      </c>
      <c r="G2410" s="16" t="str">
        <f t="shared" si="263"/>
        <v>Trucks and Buses</v>
      </c>
      <c r="H2410" s="16" t="str">
        <f t="shared" si="264"/>
        <v>Shipped</v>
      </c>
      <c r="I2410" s="18">
        <f t="shared" si="265"/>
        <v>1329.4</v>
      </c>
    </row>
    <row r="2411" spans="2:9" x14ac:dyDescent="0.25">
      <c r="B2411" s="16">
        <v>10383</v>
      </c>
      <c r="C2411" s="17">
        <f t="shared" si="259"/>
        <v>38385</v>
      </c>
      <c r="D2411" s="16" t="str">
        <f t="shared" si="260"/>
        <v>Euro Shopping Channel</v>
      </c>
      <c r="E2411" s="16" t="str">
        <f t="shared" si="261"/>
        <v>Madrid</v>
      </c>
      <c r="F2411" s="16" t="str">
        <f t="shared" si="262"/>
        <v>Spain</v>
      </c>
      <c r="G2411" s="16" t="str">
        <f t="shared" si="263"/>
        <v>Vintage Cars</v>
      </c>
      <c r="H2411" s="16" t="str">
        <f t="shared" si="264"/>
        <v>Shipped</v>
      </c>
      <c r="I2411" s="18">
        <f t="shared" si="265"/>
        <v>1476.48</v>
      </c>
    </row>
    <row r="2412" spans="2:9" x14ac:dyDescent="0.25">
      <c r="B2412" s="16">
        <v>10395</v>
      </c>
      <c r="C2412" s="17">
        <f t="shared" si="259"/>
        <v>38414</v>
      </c>
      <c r="D2412" s="16" t="str">
        <f t="shared" si="260"/>
        <v>Lyon Souveniers</v>
      </c>
      <c r="E2412" s="16" t="str">
        <f t="shared" si="261"/>
        <v>Paris</v>
      </c>
      <c r="F2412" s="16" t="str">
        <f t="shared" si="262"/>
        <v>France</v>
      </c>
      <c r="G2412" s="16" t="str">
        <f t="shared" si="263"/>
        <v>Classic Cars</v>
      </c>
      <c r="H2412" s="16" t="str">
        <f t="shared" si="264"/>
        <v>Shipped</v>
      </c>
      <c r="I2412" s="18">
        <f t="shared" si="265"/>
        <v>2280.96</v>
      </c>
    </row>
    <row r="2413" spans="2:9" x14ac:dyDescent="0.25">
      <c r="B2413" s="16">
        <v>10412</v>
      </c>
      <c r="C2413" s="17">
        <f t="shared" si="259"/>
        <v>38477</v>
      </c>
      <c r="D2413" s="16" t="str">
        <f t="shared" si="260"/>
        <v>Euro Shopping Channel</v>
      </c>
      <c r="E2413" s="16" t="str">
        <f t="shared" si="261"/>
        <v>Madrid</v>
      </c>
      <c r="F2413" s="16" t="str">
        <f t="shared" si="262"/>
        <v>Spain</v>
      </c>
      <c r="G2413" s="16" t="str">
        <f t="shared" si="263"/>
        <v>Trucks and Buses</v>
      </c>
      <c r="H2413" s="16" t="str">
        <f t="shared" si="264"/>
        <v>Shipped</v>
      </c>
      <c r="I2413" s="18">
        <f t="shared" si="265"/>
        <v>925.30000000000007</v>
      </c>
    </row>
    <row r="2414" spans="2:9" x14ac:dyDescent="0.25">
      <c r="B2414" s="16">
        <v>10425</v>
      </c>
      <c r="C2414" s="17">
        <f t="shared" si="259"/>
        <v>38477</v>
      </c>
      <c r="D2414" s="16" t="str">
        <f t="shared" si="260"/>
        <v>La Rochelle Gifts</v>
      </c>
      <c r="E2414" s="16" t="str">
        <f t="shared" si="261"/>
        <v>Nantes</v>
      </c>
      <c r="F2414" s="16" t="str">
        <f t="shared" si="262"/>
        <v>France</v>
      </c>
      <c r="G2414" s="16" t="str">
        <f t="shared" si="263"/>
        <v>Trucks and Buses</v>
      </c>
      <c r="H2414" s="16" t="str">
        <f t="shared" si="264"/>
        <v>In Process</v>
      </c>
      <c r="I2414" s="18">
        <f t="shared" si="265"/>
        <v>482.13</v>
      </c>
    </row>
    <row r="2415" spans="2:9" x14ac:dyDescent="0.25">
      <c r="B2415" s="16">
        <v>10104</v>
      </c>
      <c r="C2415" s="17">
        <f t="shared" si="259"/>
        <v>37622</v>
      </c>
      <c r="D2415" s="16" t="str">
        <f t="shared" si="260"/>
        <v>Euro Shopping Channel</v>
      </c>
      <c r="E2415" s="16" t="str">
        <f t="shared" si="261"/>
        <v>Madrid</v>
      </c>
      <c r="F2415" s="16" t="str">
        <f t="shared" si="262"/>
        <v>Spain</v>
      </c>
      <c r="G2415" s="16" t="str">
        <f t="shared" si="263"/>
        <v>Trucks and Buses</v>
      </c>
      <c r="H2415" s="16" t="str">
        <f t="shared" si="264"/>
        <v>Shipped</v>
      </c>
      <c r="I2415" s="18">
        <f t="shared" si="265"/>
        <v>1666.6999999999998</v>
      </c>
    </row>
    <row r="2416" spans="2:9" x14ac:dyDescent="0.25">
      <c r="B2416" s="16">
        <v>10117</v>
      </c>
      <c r="C2416" s="17">
        <f t="shared" si="259"/>
        <v>37712</v>
      </c>
      <c r="D2416" s="16" t="str">
        <f t="shared" si="260"/>
        <v>Dragon Souveniers, Ltd.</v>
      </c>
      <c r="E2416" s="16" t="str">
        <f t="shared" si="261"/>
        <v>Singapore</v>
      </c>
      <c r="F2416" s="16" t="str">
        <f t="shared" si="262"/>
        <v>Singapore</v>
      </c>
      <c r="G2416" s="16" t="str">
        <f t="shared" si="263"/>
        <v>Ships</v>
      </c>
      <c r="H2416" s="16" t="str">
        <f t="shared" si="264"/>
        <v>Shipped</v>
      </c>
      <c r="I2416" s="18">
        <f t="shared" si="265"/>
        <v>3753.9</v>
      </c>
    </row>
    <row r="2417" spans="2:9" x14ac:dyDescent="0.25">
      <c r="B2417" s="16">
        <v>10127</v>
      </c>
      <c r="C2417" s="17">
        <f t="shared" si="259"/>
        <v>37773</v>
      </c>
      <c r="D2417" s="16" t="str">
        <f t="shared" si="260"/>
        <v>Muscle Machine Inc</v>
      </c>
      <c r="E2417" s="16" t="str">
        <f t="shared" si="261"/>
        <v>NYC</v>
      </c>
      <c r="F2417" s="16" t="str">
        <f t="shared" si="262"/>
        <v>USA</v>
      </c>
      <c r="G2417" s="16" t="str">
        <f t="shared" si="263"/>
        <v>Classic Cars</v>
      </c>
      <c r="H2417" s="16" t="str">
        <f t="shared" si="264"/>
        <v>Shipped</v>
      </c>
      <c r="I2417" s="18">
        <f t="shared" si="265"/>
        <v>1213.8</v>
      </c>
    </row>
    <row r="2418" spans="2:9" x14ac:dyDescent="0.25">
      <c r="B2418" s="16">
        <v>10142</v>
      </c>
      <c r="C2418" s="17">
        <f t="shared" si="259"/>
        <v>37841</v>
      </c>
      <c r="D2418" s="16" t="str">
        <f t="shared" si="260"/>
        <v>Mini Gifts Distributors Ltd.</v>
      </c>
      <c r="E2418" s="16" t="str">
        <f t="shared" si="261"/>
        <v>San Rafael</v>
      </c>
      <c r="F2418" s="16" t="str">
        <f t="shared" si="262"/>
        <v>USA</v>
      </c>
      <c r="G2418" s="16" t="str">
        <f t="shared" si="263"/>
        <v>Vintage Cars</v>
      </c>
      <c r="H2418" s="16" t="str">
        <f t="shared" si="264"/>
        <v>Shipped</v>
      </c>
      <c r="I2418" s="18">
        <f t="shared" si="265"/>
        <v>1685.28</v>
      </c>
    </row>
    <row r="2419" spans="2:9" x14ac:dyDescent="0.25">
      <c r="B2419" s="16">
        <v>10153</v>
      </c>
      <c r="C2419" s="17">
        <f t="shared" si="259"/>
        <v>37873</v>
      </c>
      <c r="D2419" s="16" t="str">
        <f t="shared" si="260"/>
        <v>Euro Shopping Channel</v>
      </c>
      <c r="E2419" s="16" t="str">
        <f t="shared" si="261"/>
        <v>Madrid</v>
      </c>
      <c r="F2419" s="16" t="str">
        <f t="shared" si="262"/>
        <v>Spain</v>
      </c>
      <c r="G2419" s="16" t="str">
        <f t="shared" si="263"/>
        <v>Trains</v>
      </c>
      <c r="H2419" s="16" t="str">
        <f t="shared" si="264"/>
        <v>Shipped</v>
      </c>
      <c r="I2419" s="18">
        <f t="shared" si="265"/>
        <v>1779.7099999999998</v>
      </c>
    </row>
    <row r="2420" spans="2:9" x14ac:dyDescent="0.25">
      <c r="B2420" s="16">
        <v>10165</v>
      </c>
      <c r="C2420" s="17">
        <f t="shared" si="259"/>
        <v>37904</v>
      </c>
      <c r="D2420" s="16" t="str">
        <f t="shared" si="260"/>
        <v>Dragon Souveniers, Ltd.</v>
      </c>
      <c r="E2420" s="16" t="str">
        <f t="shared" si="261"/>
        <v>Singapore</v>
      </c>
      <c r="F2420" s="16" t="str">
        <f t="shared" si="262"/>
        <v>Singapore</v>
      </c>
      <c r="G2420" s="16" t="str">
        <f t="shared" si="263"/>
        <v>Classic Cars</v>
      </c>
      <c r="H2420" s="16" t="str">
        <f t="shared" si="264"/>
        <v>Shipped</v>
      </c>
      <c r="I2420" s="18">
        <f t="shared" si="265"/>
        <v>859.14</v>
      </c>
    </row>
    <row r="2421" spans="2:9" x14ac:dyDescent="0.25">
      <c r="B2421" s="16">
        <v>10176</v>
      </c>
      <c r="C2421" s="17">
        <f t="shared" si="259"/>
        <v>37936</v>
      </c>
      <c r="D2421" s="16" t="str">
        <f t="shared" si="260"/>
        <v>L'ordine Souveniers</v>
      </c>
      <c r="E2421" s="16" t="str">
        <f t="shared" si="261"/>
        <v>Reggio Emilia</v>
      </c>
      <c r="F2421" s="16" t="str">
        <f t="shared" si="262"/>
        <v>Italy</v>
      </c>
      <c r="G2421" s="16" t="str">
        <f t="shared" si="263"/>
        <v>Trains</v>
      </c>
      <c r="H2421" s="16" t="str">
        <f t="shared" si="264"/>
        <v>Shipped</v>
      </c>
      <c r="I2421" s="18">
        <f t="shared" si="265"/>
        <v>1408</v>
      </c>
    </row>
    <row r="2422" spans="2:9" x14ac:dyDescent="0.25">
      <c r="B2422" s="16">
        <v>10185</v>
      </c>
      <c r="C2422" s="17">
        <f t="shared" si="259"/>
        <v>37936</v>
      </c>
      <c r="D2422" s="16" t="str">
        <f t="shared" si="260"/>
        <v>Mini Creations Ltd.</v>
      </c>
      <c r="E2422" s="16" t="str">
        <f t="shared" si="261"/>
        <v>New Bedford</v>
      </c>
      <c r="F2422" s="16" t="str">
        <f t="shared" si="262"/>
        <v>USA</v>
      </c>
      <c r="G2422" s="16" t="str">
        <f t="shared" si="263"/>
        <v>Trains</v>
      </c>
      <c r="H2422" s="16" t="str">
        <f t="shared" si="264"/>
        <v>Shipped</v>
      </c>
      <c r="I2422" s="18">
        <f t="shared" si="265"/>
        <v>972.4</v>
      </c>
    </row>
    <row r="2423" spans="2:9" x14ac:dyDescent="0.25">
      <c r="B2423" s="16">
        <v>10196</v>
      </c>
      <c r="C2423" s="17">
        <f t="shared" si="259"/>
        <v>37936</v>
      </c>
      <c r="D2423" s="16" t="str">
        <f t="shared" si="260"/>
        <v>Super Scale Inc.</v>
      </c>
      <c r="E2423" s="16" t="str">
        <f t="shared" si="261"/>
        <v>New Haven</v>
      </c>
      <c r="F2423" s="16" t="str">
        <f t="shared" si="262"/>
        <v>USA</v>
      </c>
      <c r="G2423" s="16" t="str">
        <f t="shared" si="263"/>
        <v>Classic Cars</v>
      </c>
      <c r="H2423" s="16" t="str">
        <f t="shared" si="264"/>
        <v>Shipped</v>
      </c>
      <c r="I2423" s="18">
        <f t="shared" si="265"/>
        <v>2400</v>
      </c>
    </row>
    <row r="2424" spans="2:9" x14ac:dyDescent="0.25">
      <c r="B2424" s="16">
        <v>10208</v>
      </c>
      <c r="C2424" s="17">
        <f t="shared" si="259"/>
        <v>37993</v>
      </c>
      <c r="D2424" s="16" t="str">
        <f t="shared" si="260"/>
        <v>Saveley &amp; Henriot, Co.</v>
      </c>
      <c r="E2424" s="16" t="str">
        <f t="shared" si="261"/>
        <v>Lyon</v>
      </c>
      <c r="F2424" s="16" t="str">
        <f t="shared" si="262"/>
        <v>France</v>
      </c>
      <c r="G2424" s="16" t="str">
        <f t="shared" si="263"/>
        <v>Vintage Cars</v>
      </c>
      <c r="H2424" s="16" t="str">
        <f t="shared" si="264"/>
        <v>Shipped</v>
      </c>
      <c r="I2424" s="18">
        <f t="shared" si="265"/>
        <v>1788</v>
      </c>
    </row>
    <row r="2425" spans="2:9" x14ac:dyDescent="0.25">
      <c r="B2425" s="16">
        <v>10220</v>
      </c>
      <c r="C2425" s="17">
        <f t="shared" si="259"/>
        <v>38019</v>
      </c>
      <c r="D2425" s="16" t="str">
        <f t="shared" si="260"/>
        <v>Clover Collections, Co.</v>
      </c>
      <c r="E2425" s="16" t="str">
        <f t="shared" si="261"/>
        <v>Dublin</v>
      </c>
      <c r="F2425" s="16" t="str">
        <f t="shared" si="262"/>
        <v>Ireland</v>
      </c>
      <c r="G2425" s="16" t="str">
        <f t="shared" si="263"/>
        <v>Trains</v>
      </c>
      <c r="H2425" s="16" t="str">
        <f t="shared" si="264"/>
        <v>Shipped</v>
      </c>
      <c r="I2425" s="18">
        <f t="shared" si="265"/>
        <v>1056.4000000000001</v>
      </c>
    </row>
    <row r="2426" spans="2:9" x14ac:dyDescent="0.25">
      <c r="B2426" s="16">
        <v>10230</v>
      </c>
      <c r="C2426" s="17">
        <f t="shared" si="259"/>
        <v>38049</v>
      </c>
      <c r="D2426" s="16" t="str">
        <f t="shared" si="260"/>
        <v>Blauer See Auto, Co.</v>
      </c>
      <c r="E2426" s="16" t="str">
        <f t="shared" si="261"/>
        <v>Frankfurt</v>
      </c>
      <c r="F2426" s="16" t="str">
        <f t="shared" si="262"/>
        <v>Germany</v>
      </c>
      <c r="G2426" s="16" t="str">
        <f t="shared" si="263"/>
        <v>Classic Cars</v>
      </c>
      <c r="H2426" s="16" t="str">
        <f t="shared" si="264"/>
        <v>Shipped</v>
      </c>
      <c r="I2426" s="18">
        <f t="shared" si="265"/>
        <v>1955.8799999999999</v>
      </c>
    </row>
    <row r="2427" spans="2:9" x14ac:dyDescent="0.25">
      <c r="B2427" s="16">
        <v>10247</v>
      </c>
      <c r="C2427" s="17">
        <f t="shared" si="259"/>
        <v>38112</v>
      </c>
      <c r="D2427" s="16" t="str">
        <f t="shared" si="260"/>
        <v>Suominen Souveniers</v>
      </c>
      <c r="E2427" s="16" t="str">
        <f t="shared" si="261"/>
        <v>Espoo</v>
      </c>
      <c r="F2427" s="16" t="str">
        <f t="shared" si="262"/>
        <v>Finland</v>
      </c>
      <c r="G2427" s="16" t="str">
        <f t="shared" si="263"/>
        <v>Trains</v>
      </c>
      <c r="H2427" s="16" t="str">
        <f t="shared" si="264"/>
        <v>Shipped</v>
      </c>
      <c r="I2427" s="18">
        <f t="shared" si="265"/>
        <v>1988.4</v>
      </c>
    </row>
    <row r="2428" spans="2:9" x14ac:dyDescent="0.25">
      <c r="B2428" s="16">
        <v>10272</v>
      </c>
      <c r="C2428" s="17">
        <f t="shared" si="259"/>
        <v>38175</v>
      </c>
      <c r="D2428" s="16" t="str">
        <f t="shared" si="260"/>
        <v>Diecast Classics Inc.</v>
      </c>
      <c r="E2428" s="16" t="str">
        <f t="shared" si="261"/>
        <v>Allentown</v>
      </c>
      <c r="F2428" s="16" t="str">
        <f t="shared" si="262"/>
        <v>USA</v>
      </c>
      <c r="G2428" s="16" t="str">
        <f t="shared" si="263"/>
        <v>Trains</v>
      </c>
      <c r="H2428" s="16" t="str">
        <f t="shared" si="264"/>
        <v>Shipped</v>
      </c>
      <c r="I2428" s="18">
        <f t="shared" si="265"/>
        <v>2443.2600000000002</v>
      </c>
    </row>
    <row r="2429" spans="2:9" x14ac:dyDescent="0.25">
      <c r="B2429" s="16">
        <v>10282</v>
      </c>
      <c r="C2429" s="17">
        <f t="shared" si="259"/>
        <v>38207</v>
      </c>
      <c r="D2429" s="16" t="str">
        <f t="shared" si="260"/>
        <v>Mini Gifts Distributors Ltd.</v>
      </c>
      <c r="E2429" s="16" t="str">
        <f t="shared" si="261"/>
        <v>San Rafael</v>
      </c>
      <c r="F2429" s="16" t="str">
        <f t="shared" si="262"/>
        <v>USA</v>
      </c>
      <c r="G2429" s="16" t="str">
        <f t="shared" si="263"/>
        <v>Classic Cars</v>
      </c>
      <c r="H2429" s="16" t="str">
        <f t="shared" si="264"/>
        <v>Shipped</v>
      </c>
      <c r="I2429" s="18">
        <f t="shared" si="265"/>
        <v>1357.78</v>
      </c>
    </row>
    <row r="2430" spans="2:9" x14ac:dyDescent="0.25">
      <c r="B2430" s="16">
        <v>10292</v>
      </c>
      <c r="C2430" s="17">
        <f t="shared" si="259"/>
        <v>38239</v>
      </c>
      <c r="D2430" s="16" t="str">
        <f t="shared" si="260"/>
        <v>Land of Toys Inc.</v>
      </c>
      <c r="E2430" s="16" t="str">
        <f t="shared" si="261"/>
        <v>NYC</v>
      </c>
      <c r="F2430" s="16" t="str">
        <f t="shared" si="262"/>
        <v>USA</v>
      </c>
      <c r="G2430" s="16" t="str">
        <f t="shared" si="263"/>
        <v>Classic Cars</v>
      </c>
      <c r="H2430" s="16" t="str">
        <f t="shared" si="264"/>
        <v>Shipped</v>
      </c>
      <c r="I2430" s="18">
        <f t="shared" si="265"/>
        <v>1172.3399999999999</v>
      </c>
    </row>
    <row r="2431" spans="2:9" x14ac:dyDescent="0.25">
      <c r="B2431" s="16">
        <v>10306</v>
      </c>
      <c r="C2431" s="17">
        <f t="shared" si="259"/>
        <v>38270</v>
      </c>
      <c r="D2431" s="16" t="str">
        <f t="shared" si="260"/>
        <v>AV Stores, Co.</v>
      </c>
      <c r="E2431" s="16" t="str">
        <f t="shared" si="261"/>
        <v>Manchester</v>
      </c>
      <c r="F2431" s="16" t="str">
        <f t="shared" si="262"/>
        <v>UK</v>
      </c>
      <c r="G2431" s="16" t="str">
        <f t="shared" si="263"/>
        <v>Classic Cars</v>
      </c>
      <c r="H2431" s="16" t="str">
        <f t="shared" si="264"/>
        <v>Shipped</v>
      </c>
      <c r="I2431" s="18">
        <f t="shared" si="265"/>
        <v>2000</v>
      </c>
    </row>
    <row r="2432" spans="2:9" x14ac:dyDescent="0.25">
      <c r="B2432" s="16">
        <v>10314</v>
      </c>
      <c r="C2432" s="17">
        <f t="shared" si="259"/>
        <v>38270</v>
      </c>
      <c r="D2432" s="16" t="str">
        <f t="shared" si="260"/>
        <v>Heintze Collectables</v>
      </c>
      <c r="E2432" s="16" t="str">
        <f t="shared" si="261"/>
        <v>Aaarhus</v>
      </c>
      <c r="F2432" s="16" t="str">
        <f t="shared" si="262"/>
        <v>Denmark</v>
      </c>
      <c r="G2432" s="16" t="str">
        <f t="shared" si="263"/>
        <v>Classic Cars</v>
      </c>
      <c r="H2432" s="16" t="str">
        <f t="shared" si="264"/>
        <v>Shipped</v>
      </c>
      <c r="I2432" s="18">
        <f t="shared" si="265"/>
        <v>1448.0700000000002</v>
      </c>
    </row>
    <row r="2433" spans="2:9" x14ac:dyDescent="0.25">
      <c r="B2433" s="16">
        <v>10325</v>
      </c>
      <c r="C2433" s="17">
        <f t="shared" si="259"/>
        <v>38302</v>
      </c>
      <c r="D2433" s="16" t="str">
        <f t="shared" si="260"/>
        <v>Baane Mini Imports</v>
      </c>
      <c r="E2433" s="16" t="str">
        <f t="shared" si="261"/>
        <v>Stavern</v>
      </c>
      <c r="F2433" s="16" t="str">
        <f t="shared" si="262"/>
        <v>Norway</v>
      </c>
      <c r="G2433" s="16" t="str">
        <f t="shared" si="263"/>
        <v>Vintage Cars</v>
      </c>
      <c r="H2433" s="16" t="str">
        <f t="shared" si="264"/>
        <v>Shipped</v>
      </c>
      <c r="I2433" s="18">
        <f t="shared" si="265"/>
        <v>1658.88</v>
      </c>
    </row>
    <row r="2434" spans="2:9" x14ac:dyDescent="0.25">
      <c r="B2434" s="16">
        <v>10337</v>
      </c>
      <c r="C2434" s="17">
        <f t="shared" si="259"/>
        <v>38302</v>
      </c>
      <c r="D2434" s="16" t="str">
        <f t="shared" si="260"/>
        <v>Classic Legends Inc.</v>
      </c>
      <c r="E2434" s="16" t="str">
        <f t="shared" si="261"/>
        <v>NYC</v>
      </c>
      <c r="F2434" s="16" t="str">
        <f t="shared" si="262"/>
        <v>USA</v>
      </c>
      <c r="G2434" s="16" t="str">
        <f t="shared" si="263"/>
        <v>Classic Cars</v>
      </c>
      <c r="H2434" s="16" t="str">
        <f t="shared" si="264"/>
        <v>Shipped</v>
      </c>
      <c r="I2434" s="18">
        <f t="shared" si="265"/>
        <v>1201.25</v>
      </c>
    </row>
    <row r="2435" spans="2:9" x14ac:dyDescent="0.25">
      <c r="B2435" s="16">
        <v>10350</v>
      </c>
      <c r="C2435" s="17">
        <f t="shared" si="259"/>
        <v>38333</v>
      </c>
      <c r="D2435" s="16" t="str">
        <f t="shared" si="260"/>
        <v>Euro Shopping Channel</v>
      </c>
      <c r="E2435" s="16" t="str">
        <f t="shared" si="261"/>
        <v>Madrid</v>
      </c>
      <c r="F2435" s="16" t="str">
        <f t="shared" si="262"/>
        <v>Spain</v>
      </c>
      <c r="G2435" s="16" t="str">
        <f t="shared" si="263"/>
        <v>Vintage Cars</v>
      </c>
      <c r="H2435" s="16" t="str">
        <f t="shared" si="264"/>
        <v>Shipped</v>
      </c>
      <c r="I2435" s="18">
        <f t="shared" si="265"/>
        <v>1508.5</v>
      </c>
    </row>
    <row r="2436" spans="2:9" x14ac:dyDescent="0.25">
      <c r="B2436" s="16">
        <v>10359</v>
      </c>
      <c r="C2436" s="17">
        <f t="shared" si="259"/>
        <v>38333</v>
      </c>
      <c r="D2436" s="16" t="str">
        <f t="shared" si="260"/>
        <v>Reims Collectables</v>
      </c>
      <c r="E2436" s="16" t="str">
        <f t="shared" si="261"/>
        <v>Reims</v>
      </c>
      <c r="F2436" s="16" t="str">
        <f t="shared" si="262"/>
        <v>France</v>
      </c>
      <c r="G2436" s="16" t="str">
        <f t="shared" si="263"/>
        <v>Trains</v>
      </c>
      <c r="H2436" s="16" t="str">
        <f t="shared" si="264"/>
        <v>Shipped</v>
      </c>
      <c r="I2436" s="18">
        <f t="shared" si="265"/>
        <v>1623.2500000000002</v>
      </c>
    </row>
    <row r="2437" spans="2:9" x14ac:dyDescent="0.25">
      <c r="B2437" s="16">
        <v>10372</v>
      </c>
      <c r="C2437" s="17">
        <f t="shared" si="259"/>
        <v>38353</v>
      </c>
      <c r="D2437" s="16" t="str">
        <f t="shared" si="260"/>
        <v>Tokyo Collectables, Ltd</v>
      </c>
      <c r="E2437" s="16" t="str">
        <f t="shared" si="261"/>
        <v>Minato-ku</v>
      </c>
      <c r="F2437" s="16" t="str">
        <f t="shared" si="262"/>
        <v>Japan</v>
      </c>
      <c r="G2437" s="16" t="str">
        <f t="shared" si="263"/>
        <v>Trains</v>
      </c>
      <c r="H2437" s="16" t="str">
        <f t="shared" si="264"/>
        <v>Shipped</v>
      </c>
      <c r="I2437" s="18">
        <f t="shared" si="265"/>
        <v>1405.92</v>
      </c>
    </row>
    <row r="2438" spans="2:9" x14ac:dyDescent="0.25">
      <c r="B2438" s="16">
        <v>10383</v>
      </c>
      <c r="C2438" s="17">
        <f t="shared" si="259"/>
        <v>38385</v>
      </c>
      <c r="D2438" s="16" t="str">
        <f t="shared" si="260"/>
        <v>Euro Shopping Channel</v>
      </c>
      <c r="E2438" s="16" t="str">
        <f t="shared" si="261"/>
        <v>Madrid</v>
      </c>
      <c r="F2438" s="16" t="str">
        <f t="shared" si="262"/>
        <v>Spain</v>
      </c>
      <c r="G2438" s="16" t="str">
        <f t="shared" si="263"/>
        <v>Vintage Cars</v>
      </c>
      <c r="H2438" s="16" t="str">
        <f t="shared" si="264"/>
        <v>Shipped</v>
      </c>
      <c r="I2438" s="18">
        <f t="shared" si="265"/>
        <v>1476.48</v>
      </c>
    </row>
    <row r="2439" spans="2:9" x14ac:dyDescent="0.25">
      <c r="B2439" s="16">
        <v>10395</v>
      </c>
      <c r="C2439" s="17">
        <f t="shared" si="259"/>
        <v>38414</v>
      </c>
      <c r="D2439" s="16" t="str">
        <f t="shared" si="260"/>
        <v>Lyon Souveniers</v>
      </c>
      <c r="E2439" s="16" t="str">
        <f t="shared" si="261"/>
        <v>Paris</v>
      </c>
      <c r="F2439" s="16" t="str">
        <f t="shared" si="262"/>
        <v>France</v>
      </c>
      <c r="G2439" s="16" t="str">
        <f t="shared" si="263"/>
        <v>Classic Cars</v>
      </c>
      <c r="H2439" s="16" t="str">
        <f t="shared" si="264"/>
        <v>Shipped</v>
      </c>
      <c r="I2439" s="18">
        <f t="shared" si="265"/>
        <v>2280.96</v>
      </c>
    </row>
    <row r="2440" spans="2:9" x14ac:dyDescent="0.25">
      <c r="B2440" s="16">
        <v>10413</v>
      </c>
      <c r="C2440" s="17">
        <f t="shared" si="259"/>
        <v>38477</v>
      </c>
      <c r="D2440" s="16" t="str">
        <f t="shared" si="260"/>
        <v>Gift Depot Inc.</v>
      </c>
      <c r="E2440" s="16" t="str">
        <f t="shared" si="261"/>
        <v>Bridgewater</v>
      </c>
      <c r="F2440" s="16" t="str">
        <f t="shared" si="262"/>
        <v>USA</v>
      </c>
      <c r="G2440" s="16" t="str">
        <f t="shared" si="263"/>
        <v>Trains</v>
      </c>
      <c r="H2440" s="16" t="str">
        <f t="shared" si="264"/>
        <v>Shipped</v>
      </c>
      <c r="I2440" s="18">
        <f t="shared" si="265"/>
        <v>1193.04</v>
      </c>
    </row>
    <row r="2441" spans="2:9" x14ac:dyDescent="0.25">
      <c r="B2441" s="16">
        <v>10108</v>
      </c>
      <c r="C2441" s="17">
        <f t="shared" ref="C2441:C2504" si="266">VLOOKUP(B2441,SaleData,6,0)</f>
        <v>37681</v>
      </c>
      <c r="D2441" s="16" t="str">
        <f t="shared" ref="D2441:D2504" si="267">VLOOKUP(B2441,SaleData,14,0)</f>
        <v>Cruz &amp; Sons Co.</v>
      </c>
      <c r="E2441" s="16" t="str">
        <f t="shared" ref="E2441:E2504" si="268">VLOOKUP(B2441,SaleData,17,0)</f>
        <v>Makati City</v>
      </c>
      <c r="F2441" s="16" t="str">
        <f t="shared" ref="F2441:F2504" si="269">VLOOKUP(B2441,SaleData,19,0)</f>
        <v>Philippines</v>
      </c>
      <c r="G2441" s="16" t="str">
        <f t="shared" ref="G2441:G2504" si="270">VLOOKUP(B2441,SaleData,11,0)</f>
        <v>Classic Cars</v>
      </c>
      <c r="H2441" s="16" t="str">
        <f t="shared" ref="H2441:H2504" si="271">VLOOKUP(B2441,SaleData,7,0)</f>
        <v>Shipped</v>
      </c>
      <c r="I2441" s="18">
        <f t="shared" ref="I2441:I2504" si="272">VLOOKUP(B2441,SaleData,5,0)</f>
        <v>3600</v>
      </c>
    </row>
    <row r="2442" spans="2:9" x14ac:dyDescent="0.25">
      <c r="B2442" s="16">
        <v>10121</v>
      </c>
      <c r="C2442" s="17">
        <f t="shared" si="266"/>
        <v>37742</v>
      </c>
      <c r="D2442" s="16" t="str">
        <f t="shared" si="267"/>
        <v>Reims Collectables</v>
      </c>
      <c r="E2442" s="16" t="str">
        <f t="shared" si="268"/>
        <v>Reims</v>
      </c>
      <c r="F2442" s="16" t="str">
        <f t="shared" si="269"/>
        <v>France</v>
      </c>
      <c r="G2442" s="16" t="str">
        <f t="shared" si="270"/>
        <v>Motorcycles</v>
      </c>
      <c r="H2442" s="16" t="str">
        <f t="shared" si="271"/>
        <v>Shipped</v>
      </c>
      <c r="I2442" s="18">
        <f t="shared" si="272"/>
        <v>2168.5</v>
      </c>
    </row>
    <row r="2443" spans="2:9" x14ac:dyDescent="0.25">
      <c r="B2443" s="16">
        <v>10135</v>
      </c>
      <c r="C2443" s="17">
        <f t="shared" si="266"/>
        <v>37819</v>
      </c>
      <c r="D2443" s="16" t="str">
        <f t="shared" si="267"/>
        <v>Mini Gifts Distributors Ltd.</v>
      </c>
      <c r="E2443" s="16" t="str">
        <f t="shared" si="268"/>
        <v>San Rafael</v>
      </c>
      <c r="F2443" s="16" t="str">
        <f t="shared" si="269"/>
        <v>USA</v>
      </c>
      <c r="G2443" s="16" t="str">
        <f t="shared" si="270"/>
        <v>Classic Cars</v>
      </c>
      <c r="H2443" s="16" t="str">
        <f t="shared" si="271"/>
        <v>Shipped</v>
      </c>
      <c r="I2443" s="18">
        <f t="shared" si="272"/>
        <v>717.4</v>
      </c>
    </row>
    <row r="2444" spans="2:9" x14ac:dyDescent="0.25">
      <c r="B2444" s="16">
        <v>10145</v>
      </c>
      <c r="C2444" s="17">
        <f t="shared" si="266"/>
        <v>37841</v>
      </c>
      <c r="D2444" s="16" t="str">
        <f t="shared" si="267"/>
        <v>Toys4GrownUps.com</v>
      </c>
      <c r="E2444" s="16" t="str">
        <f t="shared" si="268"/>
        <v>Pasadena</v>
      </c>
      <c r="F2444" s="16" t="str">
        <f t="shared" si="269"/>
        <v>USA</v>
      </c>
      <c r="G2444" s="16" t="str">
        <f t="shared" si="270"/>
        <v>Motorcycles</v>
      </c>
      <c r="H2444" s="16" t="str">
        <f t="shared" si="271"/>
        <v>Shipped</v>
      </c>
      <c r="I2444" s="18">
        <f t="shared" si="272"/>
        <v>1109.8</v>
      </c>
    </row>
    <row r="2445" spans="2:9" x14ac:dyDescent="0.25">
      <c r="B2445" s="16">
        <v>10159</v>
      </c>
      <c r="C2445" s="17">
        <f t="shared" si="266"/>
        <v>37904</v>
      </c>
      <c r="D2445" s="16" t="str">
        <f t="shared" si="267"/>
        <v>Corporate Gift Ideas Co.</v>
      </c>
      <c r="E2445" s="16" t="str">
        <f t="shared" si="268"/>
        <v>San Francisco</v>
      </c>
      <c r="F2445" s="16" t="str">
        <f t="shared" si="269"/>
        <v>USA</v>
      </c>
      <c r="G2445" s="16" t="str">
        <f t="shared" si="270"/>
        <v>Motorcycles</v>
      </c>
      <c r="H2445" s="16" t="str">
        <f t="shared" si="271"/>
        <v>Shipped</v>
      </c>
      <c r="I2445" s="18">
        <f t="shared" si="272"/>
        <v>1239</v>
      </c>
    </row>
    <row r="2446" spans="2:9" x14ac:dyDescent="0.25">
      <c r="B2446" s="16">
        <v>10169</v>
      </c>
      <c r="C2446" s="17">
        <f t="shared" si="266"/>
        <v>37936</v>
      </c>
      <c r="D2446" s="16" t="str">
        <f t="shared" si="267"/>
        <v>Anna's Decorations, Ltd</v>
      </c>
      <c r="E2446" s="16" t="str">
        <f t="shared" si="268"/>
        <v>North Sydney</v>
      </c>
      <c r="F2446" s="16" t="str">
        <f t="shared" si="269"/>
        <v>Australia</v>
      </c>
      <c r="G2446" s="16" t="str">
        <f t="shared" si="270"/>
        <v>Motorcycles</v>
      </c>
      <c r="H2446" s="16" t="str">
        <f t="shared" si="271"/>
        <v>Shipped</v>
      </c>
      <c r="I2446" s="18">
        <f t="shared" si="272"/>
        <v>1035.58</v>
      </c>
    </row>
    <row r="2447" spans="2:9" x14ac:dyDescent="0.25">
      <c r="B2447" s="16">
        <v>10180</v>
      </c>
      <c r="C2447" s="17">
        <f t="shared" si="266"/>
        <v>37936</v>
      </c>
      <c r="D2447" s="16" t="str">
        <f t="shared" si="267"/>
        <v>Daedalus Designs Imports</v>
      </c>
      <c r="E2447" s="16" t="str">
        <f t="shared" si="268"/>
        <v>Lille</v>
      </c>
      <c r="F2447" s="16" t="str">
        <f t="shared" si="269"/>
        <v>France</v>
      </c>
      <c r="G2447" s="16" t="str">
        <f t="shared" si="270"/>
        <v>Motorcycles</v>
      </c>
      <c r="H2447" s="16" t="str">
        <f t="shared" si="271"/>
        <v>Shipped</v>
      </c>
      <c r="I2447" s="18">
        <f t="shared" si="272"/>
        <v>1057.56</v>
      </c>
    </row>
    <row r="2448" spans="2:9" x14ac:dyDescent="0.25">
      <c r="B2448" s="16">
        <v>10190</v>
      </c>
      <c r="C2448" s="17">
        <f t="shared" si="266"/>
        <v>37936</v>
      </c>
      <c r="D2448" s="16" t="str">
        <f t="shared" si="267"/>
        <v>Euro Shopping Channel</v>
      </c>
      <c r="E2448" s="16" t="str">
        <f t="shared" si="268"/>
        <v>Madrid</v>
      </c>
      <c r="F2448" s="16" t="str">
        <f t="shared" si="269"/>
        <v>Spain</v>
      </c>
      <c r="G2448" s="16" t="str">
        <f t="shared" si="270"/>
        <v>Motorcycles</v>
      </c>
      <c r="H2448" s="16" t="str">
        <f t="shared" si="271"/>
        <v>Shipped</v>
      </c>
      <c r="I2448" s="18">
        <f t="shared" si="272"/>
        <v>1517.5400000000002</v>
      </c>
    </row>
    <row r="2449" spans="2:9" x14ac:dyDescent="0.25">
      <c r="B2449" s="16">
        <v>10211</v>
      </c>
      <c r="C2449" s="17">
        <f t="shared" si="266"/>
        <v>37993</v>
      </c>
      <c r="D2449" s="16" t="str">
        <f t="shared" si="267"/>
        <v>Auto Canal Petit</v>
      </c>
      <c r="E2449" s="16" t="str">
        <f t="shared" si="268"/>
        <v>Paris</v>
      </c>
      <c r="F2449" s="16" t="str">
        <f t="shared" si="269"/>
        <v>France</v>
      </c>
      <c r="G2449" s="16" t="str">
        <f t="shared" si="270"/>
        <v>Motorcycles</v>
      </c>
      <c r="H2449" s="16" t="str">
        <f t="shared" si="271"/>
        <v>Shipped</v>
      </c>
      <c r="I2449" s="18">
        <f t="shared" si="272"/>
        <v>1338.12</v>
      </c>
    </row>
    <row r="2450" spans="2:9" x14ac:dyDescent="0.25">
      <c r="B2450" s="16">
        <v>10224</v>
      </c>
      <c r="C2450" s="17">
        <f t="shared" si="266"/>
        <v>38019</v>
      </c>
      <c r="D2450" s="16" t="str">
        <f t="shared" si="267"/>
        <v>Daedalus Designs Imports</v>
      </c>
      <c r="E2450" s="16" t="str">
        <f t="shared" si="268"/>
        <v>Lille</v>
      </c>
      <c r="F2450" s="16" t="str">
        <f t="shared" si="269"/>
        <v>France</v>
      </c>
      <c r="G2450" s="16" t="str">
        <f t="shared" si="270"/>
        <v>Motorcycles</v>
      </c>
      <c r="H2450" s="16" t="str">
        <f t="shared" si="271"/>
        <v>Shipped</v>
      </c>
      <c r="I2450" s="18">
        <f t="shared" si="272"/>
        <v>1695.49</v>
      </c>
    </row>
    <row r="2451" spans="2:9" x14ac:dyDescent="0.25">
      <c r="B2451" s="16">
        <v>10237</v>
      </c>
      <c r="C2451" s="17">
        <f t="shared" si="266"/>
        <v>38081</v>
      </c>
      <c r="D2451" s="16" t="str">
        <f t="shared" si="267"/>
        <v>Vitachrome Inc.</v>
      </c>
      <c r="E2451" s="16" t="str">
        <f t="shared" si="268"/>
        <v>NYC</v>
      </c>
      <c r="F2451" s="16" t="str">
        <f t="shared" si="269"/>
        <v>USA</v>
      </c>
      <c r="G2451" s="16" t="str">
        <f t="shared" si="270"/>
        <v>Motorcycles</v>
      </c>
      <c r="H2451" s="16" t="str">
        <f t="shared" si="271"/>
        <v>Shipped</v>
      </c>
      <c r="I2451" s="18">
        <f t="shared" si="272"/>
        <v>1045.98</v>
      </c>
    </row>
    <row r="2452" spans="2:9" x14ac:dyDescent="0.25">
      <c r="B2452" s="16">
        <v>10252</v>
      </c>
      <c r="C2452" s="17">
        <f t="shared" si="266"/>
        <v>38112</v>
      </c>
      <c r="D2452" s="16" t="str">
        <f t="shared" si="267"/>
        <v>Auto Canal Petit</v>
      </c>
      <c r="E2452" s="16" t="str">
        <f t="shared" si="268"/>
        <v>Paris</v>
      </c>
      <c r="F2452" s="16" t="str">
        <f t="shared" si="269"/>
        <v>France</v>
      </c>
      <c r="G2452" s="16" t="str">
        <f t="shared" si="270"/>
        <v>Classic Cars</v>
      </c>
      <c r="H2452" s="16" t="str">
        <f t="shared" si="271"/>
        <v>Shipped</v>
      </c>
      <c r="I2452" s="18">
        <f t="shared" si="272"/>
        <v>1527.8</v>
      </c>
    </row>
    <row r="2453" spans="2:9" x14ac:dyDescent="0.25">
      <c r="B2453" s="16">
        <v>10264</v>
      </c>
      <c r="C2453" s="17">
        <f t="shared" si="266"/>
        <v>38144</v>
      </c>
      <c r="D2453" s="16" t="str">
        <f t="shared" si="267"/>
        <v>Gifts4AllAges.com</v>
      </c>
      <c r="E2453" s="16" t="str">
        <f t="shared" si="268"/>
        <v>Boston</v>
      </c>
      <c r="F2453" s="16" t="str">
        <f t="shared" si="269"/>
        <v>USA</v>
      </c>
      <c r="G2453" s="16" t="str">
        <f t="shared" si="270"/>
        <v>Motorcycles</v>
      </c>
      <c r="H2453" s="16" t="str">
        <f t="shared" si="271"/>
        <v>Shipped</v>
      </c>
      <c r="I2453" s="18">
        <f t="shared" si="272"/>
        <v>651.80000000000007</v>
      </c>
    </row>
    <row r="2454" spans="2:9" x14ac:dyDescent="0.25">
      <c r="B2454" s="16">
        <v>10276</v>
      </c>
      <c r="C2454" s="17">
        <f t="shared" si="266"/>
        <v>38207</v>
      </c>
      <c r="D2454" s="16" t="str">
        <f t="shared" si="267"/>
        <v>Online Mini Collectables</v>
      </c>
      <c r="E2454" s="16" t="str">
        <f t="shared" si="268"/>
        <v>Brickhaven</v>
      </c>
      <c r="F2454" s="16" t="str">
        <f t="shared" si="269"/>
        <v>USA</v>
      </c>
      <c r="G2454" s="16" t="str">
        <f t="shared" si="270"/>
        <v>Motorcycles</v>
      </c>
      <c r="H2454" s="16" t="str">
        <f t="shared" si="271"/>
        <v>Shipped</v>
      </c>
      <c r="I2454" s="18">
        <f t="shared" si="272"/>
        <v>988.47</v>
      </c>
    </row>
    <row r="2455" spans="2:9" x14ac:dyDescent="0.25">
      <c r="B2455" s="16">
        <v>10285</v>
      </c>
      <c r="C2455" s="17">
        <f t="shared" si="266"/>
        <v>38207</v>
      </c>
      <c r="D2455" s="16" t="str">
        <f t="shared" si="267"/>
        <v>Marta's Replicas Co.</v>
      </c>
      <c r="E2455" s="16" t="str">
        <f t="shared" si="268"/>
        <v>Cambridge</v>
      </c>
      <c r="F2455" s="16" t="str">
        <f t="shared" si="269"/>
        <v>USA</v>
      </c>
      <c r="G2455" s="16" t="str">
        <f t="shared" si="270"/>
        <v>Motorcycles</v>
      </c>
      <c r="H2455" s="16" t="str">
        <f t="shared" si="271"/>
        <v>Shipped</v>
      </c>
      <c r="I2455" s="18">
        <f t="shared" si="272"/>
        <v>981.2</v>
      </c>
    </row>
    <row r="2456" spans="2:9" x14ac:dyDescent="0.25">
      <c r="B2456" s="16">
        <v>10299</v>
      </c>
      <c r="C2456" s="17">
        <f t="shared" si="266"/>
        <v>38239</v>
      </c>
      <c r="D2456" s="16" t="str">
        <f t="shared" si="267"/>
        <v>Toys of Finland, Co.</v>
      </c>
      <c r="E2456" s="16" t="str">
        <f t="shared" si="268"/>
        <v>Helsinki</v>
      </c>
      <c r="F2456" s="16" t="str">
        <f t="shared" si="269"/>
        <v>Finland</v>
      </c>
      <c r="G2456" s="16" t="str">
        <f t="shared" si="270"/>
        <v>Motorcycles</v>
      </c>
      <c r="H2456" s="16" t="str">
        <f t="shared" si="271"/>
        <v>Shipped</v>
      </c>
      <c r="I2456" s="18">
        <f t="shared" si="272"/>
        <v>1013.76</v>
      </c>
    </row>
    <row r="2457" spans="2:9" x14ac:dyDescent="0.25">
      <c r="B2457" s="16">
        <v>10309</v>
      </c>
      <c r="C2457" s="17">
        <f t="shared" si="266"/>
        <v>38270</v>
      </c>
      <c r="D2457" s="16" t="str">
        <f t="shared" si="267"/>
        <v>Baane Mini Imports</v>
      </c>
      <c r="E2457" s="16" t="str">
        <f t="shared" si="268"/>
        <v>Stavern</v>
      </c>
      <c r="F2457" s="16" t="str">
        <f t="shared" si="269"/>
        <v>Norway</v>
      </c>
      <c r="G2457" s="16" t="str">
        <f t="shared" si="270"/>
        <v>Motorcycles</v>
      </c>
      <c r="H2457" s="16" t="str">
        <f t="shared" si="271"/>
        <v>Shipped</v>
      </c>
      <c r="I2457" s="18">
        <f t="shared" si="272"/>
        <v>1346.4</v>
      </c>
    </row>
    <row r="2458" spans="2:9" x14ac:dyDescent="0.25">
      <c r="B2458" s="16">
        <v>10319</v>
      </c>
      <c r="C2458" s="17">
        <f t="shared" si="266"/>
        <v>38302</v>
      </c>
      <c r="D2458" s="16" t="str">
        <f t="shared" si="267"/>
        <v>Microscale Inc.</v>
      </c>
      <c r="E2458" s="16" t="str">
        <f t="shared" si="268"/>
        <v>NYC</v>
      </c>
      <c r="F2458" s="16" t="str">
        <f t="shared" si="269"/>
        <v>USA</v>
      </c>
      <c r="G2458" s="16" t="str">
        <f t="shared" si="270"/>
        <v>Motorcycles</v>
      </c>
      <c r="H2458" s="16" t="str">
        <f t="shared" si="271"/>
        <v>Shipped</v>
      </c>
      <c r="I2458" s="18">
        <f t="shared" si="272"/>
        <v>1108.3799999999999</v>
      </c>
    </row>
    <row r="2459" spans="2:9" x14ac:dyDescent="0.25">
      <c r="B2459" s="16">
        <v>10331</v>
      </c>
      <c r="C2459" s="17">
        <f t="shared" si="266"/>
        <v>38302</v>
      </c>
      <c r="D2459" s="16" t="str">
        <f t="shared" si="267"/>
        <v>Motor Mint Distributors Inc.</v>
      </c>
      <c r="E2459" s="16" t="str">
        <f t="shared" si="268"/>
        <v>Philadelphia</v>
      </c>
      <c r="F2459" s="16" t="str">
        <f t="shared" si="269"/>
        <v>USA</v>
      </c>
      <c r="G2459" s="16" t="str">
        <f t="shared" si="270"/>
        <v>Classic Cars</v>
      </c>
      <c r="H2459" s="16" t="str">
        <f t="shared" si="271"/>
        <v>Shipped</v>
      </c>
      <c r="I2459" s="18">
        <f t="shared" si="272"/>
        <v>974.09999999999991</v>
      </c>
    </row>
    <row r="2460" spans="2:9" x14ac:dyDescent="0.25">
      <c r="B2460" s="16">
        <v>10341</v>
      </c>
      <c r="C2460" s="17">
        <f t="shared" si="266"/>
        <v>38302</v>
      </c>
      <c r="D2460" s="16" t="str">
        <f t="shared" si="267"/>
        <v>Salzburg Collectables</v>
      </c>
      <c r="E2460" s="16" t="str">
        <f t="shared" si="268"/>
        <v>Salzburg</v>
      </c>
      <c r="F2460" s="16" t="str">
        <f t="shared" si="269"/>
        <v>Austria</v>
      </c>
      <c r="G2460" s="16" t="str">
        <f t="shared" si="270"/>
        <v>Motorcycles</v>
      </c>
      <c r="H2460" s="16" t="str">
        <f t="shared" si="271"/>
        <v>Shipped</v>
      </c>
      <c r="I2460" s="18">
        <f t="shared" si="272"/>
        <v>2201.62</v>
      </c>
    </row>
    <row r="2461" spans="2:9" x14ac:dyDescent="0.25">
      <c r="B2461" s="16">
        <v>10356</v>
      </c>
      <c r="C2461" s="17">
        <f t="shared" si="266"/>
        <v>38333</v>
      </c>
      <c r="D2461" s="16" t="str">
        <f t="shared" si="267"/>
        <v>Lyon Souveniers</v>
      </c>
      <c r="E2461" s="16" t="str">
        <f t="shared" si="268"/>
        <v>Paris</v>
      </c>
      <c r="F2461" s="16" t="str">
        <f t="shared" si="269"/>
        <v>France</v>
      </c>
      <c r="G2461" s="16" t="str">
        <f t="shared" si="270"/>
        <v>Vintage Cars</v>
      </c>
      <c r="H2461" s="16" t="str">
        <f t="shared" si="271"/>
        <v>Shipped</v>
      </c>
      <c r="I2461" s="18">
        <f t="shared" si="272"/>
        <v>828.36</v>
      </c>
    </row>
    <row r="2462" spans="2:9" x14ac:dyDescent="0.25">
      <c r="B2462" s="16">
        <v>10365</v>
      </c>
      <c r="C2462" s="17">
        <f t="shared" si="266"/>
        <v>38353</v>
      </c>
      <c r="D2462" s="16" t="str">
        <f t="shared" si="267"/>
        <v>Mini Creations Ltd.</v>
      </c>
      <c r="E2462" s="16" t="str">
        <f t="shared" si="268"/>
        <v>New Bedford</v>
      </c>
      <c r="F2462" s="16" t="str">
        <f t="shared" si="269"/>
        <v>USA</v>
      </c>
      <c r="G2462" s="16" t="str">
        <f t="shared" si="270"/>
        <v>Motorcycles</v>
      </c>
      <c r="H2462" s="16" t="str">
        <f t="shared" si="271"/>
        <v>Shipped</v>
      </c>
      <c r="I2462" s="18">
        <f t="shared" si="272"/>
        <v>2200</v>
      </c>
    </row>
    <row r="2463" spans="2:9" x14ac:dyDescent="0.25">
      <c r="B2463" s="16">
        <v>10375</v>
      </c>
      <c r="C2463" s="17">
        <f t="shared" si="266"/>
        <v>38385</v>
      </c>
      <c r="D2463" s="16" t="str">
        <f t="shared" si="267"/>
        <v>La Rochelle Gifts</v>
      </c>
      <c r="E2463" s="16" t="str">
        <f t="shared" si="268"/>
        <v>Nantes</v>
      </c>
      <c r="F2463" s="16" t="str">
        <f t="shared" si="269"/>
        <v>France</v>
      </c>
      <c r="G2463" s="16" t="str">
        <f t="shared" si="270"/>
        <v>Motorcycles</v>
      </c>
      <c r="H2463" s="16" t="str">
        <f t="shared" si="271"/>
        <v>Shipped</v>
      </c>
      <c r="I2463" s="18">
        <f t="shared" si="272"/>
        <v>733.1099999999999</v>
      </c>
    </row>
    <row r="2464" spans="2:9" x14ac:dyDescent="0.25">
      <c r="B2464" s="16">
        <v>10390</v>
      </c>
      <c r="C2464" s="17">
        <f t="shared" si="266"/>
        <v>38414</v>
      </c>
      <c r="D2464" s="16" t="str">
        <f t="shared" si="267"/>
        <v>Mini Gifts Distributors Ltd.</v>
      </c>
      <c r="E2464" s="16" t="str">
        <f t="shared" si="268"/>
        <v>San Rafael</v>
      </c>
      <c r="F2464" s="16" t="str">
        <f t="shared" si="269"/>
        <v>USA</v>
      </c>
      <c r="G2464" s="16" t="str">
        <f t="shared" si="270"/>
        <v>Classic Cars</v>
      </c>
      <c r="H2464" s="16" t="str">
        <f t="shared" si="271"/>
        <v>Shipped</v>
      </c>
      <c r="I2464" s="18">
        <f t="shared" si="272"/>
        <v>1463.6999999999998</v>
      </c>
    </row>
    <row r="2465" spans="2:9" x14ac:dyDescent="0.25">
      <c r="B2465" s="16">
        <v>10403</v>
      </c>
      <c r="C2465" s="17">
        <f t="shared" si="266"/>
        <v>38446</v>
      </c>
      <c r="D2465" s="16" t="str">
        <f t="shared" si="267"/>
        <v>UK Collectables, Ltd.</v>
      </c>
      <c r="E2465" s="16" t="str">
        <f t="shared" si="268"/>
        <v>Liverpool</v>
      </c>
      <c r="F2465" s="16" t="str">
        <f t="shared" si="269"/>
        <v>UK</v>
      </c>
      <c r="G2465" s="16" t="str">
        <f t="shared" si="270"/>
        <v>Motorcycles</v>
      </c>
      <c r="H2465" s="16" t="str">
        <f t="shared" si="271"/>
        <v>Shipped</v>
      </c>
      <c r="I2465" s="18">
        <f t="shared" si="272"/>
        <v>1206.8999999999999</v>
      </c>
    </row>
    <row r="2466" spans="2:9" x14ac:dyDescent="0.25">
      <c r="B2466" s="16">
        <v>10105</v>
      </c>
      <c r="C2466" s="17">
        <f t="shared" si="266"/>
        <v>37653</v>
      </c>
      <c r="D2466" s="16" t="str">
        <f t="shared" si="267"/>
        <v>Danish Wholesale Imports</v>
      </c>
      <c r="E2466" s="16" t="str">
        <f t="shared" si="268"/>
        <v>Kobenhavn</v>
      </c>
      <c r="F2466" s="16" t="str">
        <f t="shared" si="269"/>
        <v>Denmark</v>
      </c>
      <c r="G2466" s="16" t="str">
        <f t="shared" si="270"/>
        <v>Ships</v>
      </c>
      <c r="H2466" s="16" t="str">
        <f t="shared" si="271"/>
        <v>Shipped</v>
      </c>
      <c r="I2466" s="18">
        <f t="shared" si="272"/>
        <v>1419.5</v>
      </c>
    </row>
    <row r="2467" spans="2:9" x14ac:dyDescent="0.25">
      <c r="B2467" s="16">
        <v>10119</v>
      </c>
      <c r="C2467" s="17">
        <f t="shared" si="266"/>
        <v>37712</v>
      </c>
      <c r="D2467" s="16" t="str">
        <f t="shared" si="267"/>
        <v>Salzburg Collectables</v>
      </c>
      <c r="E2467" s="16" t="str">
        <f t="shared" si="268"/>
        <v>Salzburg</v>
      </c>
      <c r="F2467" s="16" t="str">
        <f t="shared" si="269"/>
        <v>Austria</v>
      </c>
      <c r="G2467" s="16" t="str">
        <f t="shared" si="270"/>
        <v>Planes</v>
      </c>
      <c r="H2467" s="16" t="str">
        <f t="shared" si="271"/>
        <v>Shipped</v>
      </c>
      <c r="I2467" s="18">
        <f t="shared" si="272"/>
        <v>1348.76</v>
      </c>
    </row>
    <row r="2468" spans="2:9" x14ac:dyDescent="0.25">
      <c r="B2468" s="16">
        <v>10129</v>
      </c>
      <c r="C2468" s="17">
        <f t="shared" si="266"/>
        <v>37773</v>
      </c>
      <c r="D2468" s="16" t="str">
        <f t="shared" si="267"/>
        <v>Stylish Desk Decors, Co.</v>
      </c>
      <c r="E2468" s="16" t="str">
        <f t="shared" si="268"/>
        <v>London</v>
      </c>
      <c r="F2468" s="16" t="str">
        <f t="shared" si="269"/>
        <v>UK</v>
      </c>
      <c r="G2468" s="16" t="str">
        <f t="shared" si="270"/>
        <v>Ships</v>
      </c>
      <c r="H2468" s="16" t="str">
        <f t="shared" si="271"/>
        <v>Shipped</v>
      </c>
      <c r="I2468" s="18">
        <f t="shared" si="272"/>
        <v>1860</v>
      </c>
    </row>
    <row r="2469" spans="2:9" x14ac:dyDescent="0.25">
      <c r="B2469" s="16">
        <v>10142</v>
      </c>
      <c r="C2469" s="17">
        <f t="shared" si="266"/>
        <v>37841</v>
      </c>
      <c r="D2469" s="16" t="str">
        <f t="shared" si="267"/>
        <v>Mini Gifts Distributors Ltd.</v>
      </c>
      <c r="E2469" s="16" t="str">
        <f t="shared" si="268"/>
        <v>San Rafael</v>
      </c>
      <c r="F2469" s="16" t="str">
        <f t="shared" si="269"/>
        <v>USA</v>
      </c>
      <c r="G2469" s="16" t="str">
        <f t="shared" si="270"/>
        <v>Vintage Cars</v>
      </c>
      <c r="H2469" s="16" t="str">
        <f t="shared" si="271"/>
        <v>Shipped</v>
      </c>
      <c r="I2469" s="18">
        <f t="shared" si="272"/>
        <v>1685.28</v>
      </c>
    </row>
    <row r="2470" spans="2:9" x14ac:dyDescent="0.25">
      <c r="B2470" s="16">
        <v>10153</v>
      </c>
      <c r="C2470" s="17">
        <f t="shared" si="266"/>
        <v>37873</v>
      </c>
      <c r="D2470" s="16" t="str">
        <f t="shared" si="267"/>
        <v>Euro Shopping Channel</v>
      </c>
      <c r="E2470" s="16" t="str">
        <f t="shared" si="268"/>
        <v>Madrid</v>
      </c>
      <c r="F2470" s="16" t="str">
        <f t="shared" si="269"/>
        <v>Spain</v>
      </c>
      <c r="G2470" s="16" t="str">
        <f t="shared" si="270"/>
        <v>Trains</v>
      </c>
      <c r="H2470" s="16" t="str">
        <f t="shared" si="271"/>
        <v>Shipped</v>
      </c>
      <c r="I2470" s="18">
        <f t="shared" si="272"/>
        <v>1779.7099999999998</v>
      </c>
    </row>
    <row r="2471" spans="2:9" x14ac:dyDescent="0.25">
      <c r="B2471" s="16">
        <v>10167</v>
      </c>
      <c r="C2471" s="17">
        <f t="shared" si="266"/>
        <v>37904</v>
      </c>
      <c r="D2471" s="16" t="str">
        <f t="shared" si="267"/>
        <v>Scandinavian Gift Ideas</v>
      </c>
      <c r="E2471" s="16" t="str">
        <f t="shared" si="268"/>
        <v>Boras</v>
      </c>
      <c r="F2471" s="16" t="str">
        <f t="shared" si="269"/>
        <v>Sweden</v>
      </c>
      <c r="G2471" s="16" t="str">
        <f t="shared" si="270"/>
        <v>Planes</v>
      </c>
      <c r="H2471" s="16" t="str">
        <f t="shared" si="271"/>
        <v>Cancelled</v>
      </c>
      <c r="I2471" s="18">
        <f t="shared" si="272"/>
        <v>1467.48</v>
      </c>
    </row>
    <row r="2472" spans="2:9" x14ac:dyDescent="0.25">
      <c r="B2472" s="16">
        <v>10177</v>
      </c>
      <c r="C2472" s="17">
        <f t="shared" si="266"/>
        <v>37936</v>
      </c>
      <c r="D2472" s="16" t="str">
        <f t="shared" si="267"/>
        <v>CAF Imports</v>
      </c>
      <c r="E2472" s="16" t="str">
        <f t="shared" si="268"/>
        <v>Madrid</v>
      </c>
      <c r="F2472" s="16" t="str">
        <f t="shared" si="269"/>
        <v>Spain</v>
      </c>
      <c r="G2472" s="16" t="str">
        <f t="shared" si="270"/>
        <v>Ships</v>
      </c>
      <c r="H2472" s="16" t="str">
        <f t="shared" si="271"/>
        <v>Shipped</v>
      </c>
      <c r="I2472" s="18">
        <f t="shared" si="272"/>
        <v>1824</v>
      </c>
    </row>
    <row r="2473" spans="2:9" x14ac:dyDescent="0.25">
      <c r="B2473" s="16">
        <v>10185</v>
      </c>
      <c r="C2473" s="17">
        <f t="shared" si="266"/>
        <v>37936</v>
      </c>
      <c r="D2473" s="16" t="str">
        <f t="shared" si="267"/>
        <v>Mini Creations Ltd.</v>
      </c>
      <c r="E2473" s="16" t="str">
        <f t="shared" si="268"/>
        <v>New Bedford</v>
      </c>
      <c r="F2473" s="16" t="str">
        <f t="shared" si="269"/>
        <v>USA</v>
      </c>
      <c r="G2473" s="16" t="str">
        <f t="shared" si="270"/>
        <v>Trains</v>
      </c>
      <c r="H2473" s="16" t="str">
        <f t="shared" si="271"/>
        <v>Shipped</v>
      </c>
      <c r="I2473" s="18">
        <f t="shared" si="272"/>
        <v>972.4</v>
      </c>
    </row>
    <row r="2474" spans="2:9" x14ac:dyDescent="0.25">
      <c r="B2474" s="16">
        <v>10197</v>
      </c>
      <c r="C2474" s="17">
        <f t="shared" si="266"/>
        <v>37936</v>
      </c>
      <c r="D2474" s="16" t="str">
        <f t="shared" si="267"/>
        <v>Enaco Distributors</v>
      </c>
      <c r="E2474" s="16" t="str">
        <f t="shared" si="268"/>
        <v>Barcelona</v>
      </c>
      <c r="F2474" s="16" t="str">
        <f t="shared" si="269"/>
        <v>Spain</v>
      </c>
      <c r="G2474" s="16" t="str">
        <f t="shared" si="270"/>
        <v>Planes</v>
      </c>
      <c r="H2474" s="16" t="str">
        <f t="shared" si="271"/>
        <v>Shipped</v>
      </c>
      <c r="I2474" s="18">
        <f t="shared" si="272"/>
        <v>1209.5899999999999</v>
      </c>
    </row>
    <row r="2475" spans="2:9" x14ac:dyDescent="0.25">
      <c r="B2475" s="16">
        <v>10208</v>
      </c>
      <c r="C2475" s="17">
        <f t="shared" si="266"/>
        <v>37993</v>
      </c>
      <c r="D2475" s="16" t="str">
        <f t="shared" si="267"/>
        <v>Saveley &amp; Henriot, Co.</v>
      </c>
      <c r="E2475" s="16" t="str">
        <f t="shared" si="268"/>
        <v>Lyon</v>
      </c>
      <c r="F2475" s="16" t="str">
        <f t="shared" si="269"/>
        <v>France</v>
      </c>
      <c r="G2475" s="16" t="str">
        <f t="shared" si="270"/>
        <v>Vintage Cars</v>
      </c>
      <c r="H2475" s="16" t="str">
        <f t="shared" si="271"/>
        <v>Shipped</v>
      </c>
      <c r="I2475" s="18">
        <f t="shared" si="272"/>
        <v>1788</v>
      </c>
    </row>
    <row r="2476" spans="2:9" x14ac:dyDescent="0.25">
      <c r="B2476" s="16">
        <v>10222</v>
      </c>
      <c r="C2476" s="17">
        <f t="shared" si="266"/>
        <v>38019</v>
      </c>
      <c r="D2476" s="16" t="str">
        <f t="shared" si="267"/>
        <v>Collectable Mini Designs Co.</v>
      </c>
      <c r="E2476" s="16" t="str">
        <f t="shared" si="268"/>
        <v>San Diego</v>
      </c>
      <c r="F2476" s="16" t="str">
        <f t="shared" si="269"/>
        <v>USA</v>
      </c>
      <c r="G2476" s="16" t="str">
        <f t="shared" si="270"/>
        <v>Planes</v>
      </c>
      <c r="H2476" s="16" t="str">
        <f t="shared" si="271"/>
        <v>Shipped</v>
      </c>
      <c r="I2476" s="18">
        <f t="shared" si="272"/>
        <v>1416.3899999999999</v>
      </c>
    </row>
    <row r="2477" spans="2:9" x14ac:dyDescent="0.25">
      <c r="B2477" s="16">
        <v>10233</v>
      </c>
      <c r="C2477" s="17">
        <f t="shared" si="266"/>
        <v>38049</v>
      </c>
      <c r="D2477" s="16" t="str">
        <f t="shared" si="267"/>
        <v>Tekni Collectables Inc.</v>
      </c>
      <c r="E2477" s="16" t="str">
        <f t="shared" si="268"/>
        <v>Newark</v>
      </c>
      <c r="F2477" s="16" t="str">
        <f t="shared" si="269"/>
        <v>USA</v>
      </c>
      <c r="G2477" s="16" t="str">
        <f t="shared" si="270"/>
        <v>Ships</v>
      </c>
      <c r="H2477" s="16" t="str">
        <f t="shared" si="271"/>
        <v>Shipped</v>
      </c>
      <c r="I2477" s="18">
        <f t="shared" si="272"/>
        <v>2389.6000000000004</v>
      </c>
    </row>
    <row r="2478" spans="2:9" x14ac:dyDescent="0.25">
      <c r="B2478" s="16">
        <v>10248</v>
      </c>
      <c r="C2478" s="17">
        <f t="shared" si="266"/>
        <v>38112</v>
      </c>
      <c r="D2478" s="16" t="str">
        <f t="shared" si="267"/>
        <v>Land of Toys Inc.</v>
      </c>
      <c r="E2478" s="16" t="str">
        <f t="shared" si="268"/>
        <v>NYC</v>
      </c>
      <c r="F2478" s="16" t="str">
        <f t="shared" si="269"/>
        <v>USA</v>
      </c>
      <c r="G2478" s="16" t="str">
        <f t="shared" si="270"/>
        <v>Ships</v>
      </c>
      <c r="H2478" s="16" t="str">
        <f t="shared" si="271"/>
        <v>Cancelled</v>
      </c>
      <c r="I2478" s="18">
        <f t="shared" si="272"/>
        <v>1506.9599999999998</v>
      </c>
    </row>
    <row r="2479" spans="2:9" x14ac:dyDescent="0.25">
      <c r="B2479" s="16">
        <v>10261</v>
      </c>
      <c r="C2479" s="17">
        <f t="shared" si="266"/>
        <v>38144</v>
      </c>
      <c r="D2479" s="16" t="str">
        <f t="shared" si="267"/>
        <v>Quebec Home Shopping Network</v>
      </c>
      <c r="E2479" s="16" t="str">
        <f t="shared" si="268"/>
        <v>Montreal</v>
      </c>
      <c r="F2479" s="16" t="str">
        <f t="shared" si="269"/>
        <v>Canada</v>
      </c>
      <c r="G2479" s="16" t="str">
        <f t="shared" si="270"/>
        <v>Ships</v>
      </c>
      <c r="H2479" s="16" t="str">
        <f t="shared" si="271"/>
        <v>Shipped</v>
      </c>
      <c r="I2479" s="18">
        <f t="shared" si="272"/>
        <v>1472.6200000000001</v>
      </c>
    </row>
    <row r="2480" spans="2:9" x14ac:dyDescent="0.25">
      <c r="B2480" s="16">
        <v>10273</v>
      </c>
      <c r="C2480" s="17">
        <f t="shared" si="266"/>
        <v>38175</v>
      </c>
      <c r="D2480" s="16" t="str">
        <f t="shared" si="267"/>
        <v>Petit Auto</v>
      </c>
      <c r="E2480" s="16" t="str">
        <f t="shared" si="268"/>
        <v>Bruxelles</v>
      </c>
      <c r="F2480" s="16" t="str">
        <f t="shared" si="269"/>
        <v>Belgium</v>
      </c>
      <c r="G2480" s="16" t="str">
        <f t="shared" si="270"/>
        <v>Ships</v>
      </c>
      <c r="H2480" s="16" t="str">
        <f t="shared" si="271"/>
        <v>Shipped</v>
      </c>
      <c r="I2480" s="18">
        <f t="shared" si="272"/>
        <v>1372.14</v>
      </c>
    </row>
    <row r="2481" spans="2:9" x14ac:dyDescent="0.25">
      <c r="B2481" s="16">
        <v>10283</v>
      </c>
      <c r="C2481" s="17">
        <f t="shared" si="266"/>
        <v>38207</v>
      </c>
      <c r="D2481" s="16" t="str">
        <f t="shared" si="267"/>
        <v>Royal Canadian Collectables, Ltd.</v>
      </c>
      <c r="E2481" s="16" t="str">
        <f t="shared" si="268"/>
        <v>Tsawassen</v>
      </c>
      <c r="F2481" s="16" t="str">
        <f t="shared" si="269"/>
        <v>Canada</v>
      </c>
      <c r="G2481" s="16" t="str">
        <f t="shared" si="270"/>
        <v>Ships</v>
      </c>
      <c r="H2481" s="16" t="str">
        <f t="shared" si="271"/>
        <v>Shipped</v>
      </c>
      <c r="I2481" s="18">
        <f t="shared" si="272"/>
        <v>1693.56</v>
      </c>
    </row>
    <row r="2482" spans="2:9" x14ac:dyDescent="0.25">
      <c r="B2482" s="16">
        <v>10295</v>
      </c>
      <c r="C2482" s="17">
        <f t="shared" si="266"/>
        <v>38239</v>
      </c>
      <c r="D2482" s="16" t="str">
        <f t="shared" si="267"/>
        <v>Gifts4AllAges.com</v>
      </c>
      <c r="E2482" s="16" t="str">
        <f t="shared" si="268"/>
        <v>Boston</v>
      </c>
      <c r="F2482" s="16" t="str">
        <f t="shared" si="269"/>
        <v>USA</v>
      </c>
      <c r="G2482" s="16" t="str">
        <f t="shared" si="270"/>
        <v>Ships</v>
      </c>
      <c r="H2482" s="16" t="str">
        <f t="shared" si="271"/>
        <v>Shipped</v>
      </c>
      <c r="I2482" s="18">
        <f t="shared" si="272"/>
        <v>1958.8400000000001</v>
      </c>
    </row>
    <row r="2483" spans="2:9" x14ac:dyDescent="0.25">
      <c r="B2483" s="16">
        <v>10306</v>
      </c>
      <c r="C2483" s="17">
        <f t="shared" si="266"/>
        <v>38270</v>
      </c>
      <c r="D2483" s="16" t="str">
        <f t="shared" si="267"/>
        <v>AV Stores, Co.</v>
      </c>
      <c r="E2483" s="16" t="str">
        <f t="shared" si="268"/>
        <v>Manchester</v>
      </c>
      <c r="F2483" s="16" t="str">
        <f t="shared" si="269"/>
        <v>UK</v>
      </c>
      <c r="G2483" s="16" t="str">
        <f t="shared" si="270"/>
        <v>Classic Cars</v>
      </c>
      <c r="H2483" s="16" t="str">
        <f t="shared" si="271"/>
        <v>Shipped</v>
      </c>
      <c r="I2483" s="18">
        <f t="shared" si="272"/>
        <v>2000</v>
      </c>
    </row>
    <row r="2484" spans="2:9" x14ac:dyDescent="0.25">
      <c r="B2484" s="16">
        <v>10315</v>
      </c>
      <c r="C2484" s="17">
        <f t="shared" si="266"/>
        <v>38270</v>
      </c>
      <c r="D2484" s="16" t="str">
        <f t="shared" si="267"/>
        <v>La Rochelle Gifts</v>
      </c>
      <c r="E2484" s="16" t="str">
        <f t="shared" si="268"/>
        <v>Nantes</v>
      </c>
      <c r="F2484" s="16" t="str">
        <f t="shared" si="269"/>
        <v>France</v>
      </c>
      <c r="G2484" s="16" t="str">
        <f t="shared" si="270"/>
        <v>Vintage Cars</v>
      </c>
      <c r="H2484" s="16" t="str">
        <f t="shared" si="271"/>
        <v>Shipped</v>
      </c>
      <c r="I2484" s="18">
        <f t="shared" si="272"/>
        <v>2081.7599999999998</v>
      </c>
    </row>
    <row r="2485" spans="2:9" x14ac:dyDescent="0.25">
      <c r="B2485" s="16">
        <v>10326</v>
      </c>
      <c r="C2485" s="17">
        <f t="shared" si="266"/>
        <v>38302</v>
      </c>
      <c r="D2485" s="16" t="str">
        <f t="shared" si="267"/>
        <v>Volvo Model Replicas, Co</v>
      </c>
      <c r="E2485" s="16" t="str">
        <f t="shared" si="268"/>
        <v>Lule</v>
      </c>
      <c r="F2485" s="16" t="str">
        <f t="shared" si="269"/>
        <v>Sweden</v>
      </c>
      <c r="G2485" s="16" t="str">
        <f t="shared" si="270"/>
        <v>Vintage Cars</v>
      </c>
      <c r="H2485" s="16" t="str">
        <f t="shared" si="271"/>
        <v>Shipped</v>
      </c>
      <c r="I2485" s="18">
        <f t="shared" si="272"/>
        <v>1845</v>
      </c>
    </row>
    <row r="2486" spans="2:9" x14ac:dyDescent="0.25">
      <c r="B2486" s="16">
        <v>10339</v>
      </c>
      <c r="C2486" s="17">
        <f t="shared" si="266"/>
        <v>38302</v>
      </c>
      <c r="D2486" s="16" t="str">
        <f t="shared" si="267"/>
        <v>Tokyo Collectables, Ltd</v>
      </c>
      <c r="E2486" s="16" t="str">
        <f t="shared" si="268"/>
        <v>Minato-ku</v>
      </c>
      <c r="F2486" s="16" t="str">
        <f t="shared" si="269"/>
        <v>Japan</v>
      </c>
      <c r="G2486" s="16" t="str">
        <f t="shared" si="270"/>
        <v>Planes</v>
      </c>
      <c r="H2486" s="16" t="str">
        <f t="shared" si="271"/>
        <v>Shipped</v>
      </c>
      <c r="I2486" s="18">
        <f t="shared" si="272"/>
        <v>1063.6499999999999</v>
      </c>
    </row>
    <row r="2487" spans="2:9" x14ac:dyDescent="0.25">
      <c r="B2487" s="16">
        <v>10350</v>
      </c>
      <c r="C2487" s="17">
        <f t="shared" si="266"/>
        <v>38333</v>
      </c>
      <c r="D2487" s="16" t="str">
        <f t="shared" si="267"/>
        <v>Euro Shopping Channel</v>
      </c>
      <c r="E2487" s="16" t="str">
        <f t="shared" si="268"/>
        <v>Madrid</v>
      </c>
      <c r="F2487" s="16" t="str">
        <f t="shared" si="269"/>
        <v>Spain</v>
      </c>
      <c r="G2487" s="16" t="str">
        <f t="shared" si="270"/>
        <v>Vintage Cars</v>
      </c>
      <c r="H2487" s="16" t="str">
        <f t="shared" si="271"/>
        <v>Shipped</v>
      </c>
      <c r="I2487" s="18">
        <f t="shared" si="272"/>
        <v>1508.5</v>
      </c>
    </row>
    <row r="2488" spans="2:9" x14ac:dyDescent="0.25">
      <c r="B2488" s="16">
        <v>10373</v>
      </c>
      <c r="C2488" s="17">
        <f t="shared" si="266"/>
        <v>38353</v>
      </c>
      <c r="D2488" s="16" t="str">
        <f t="shared" si="267"/>
        <v>Oulu Toy Supplies, Inc.</v>
      </c>
      <c r="E2488" s="16" t="str">
        <f t="shared" si="268"/>
        <v>Oulu</v>
      </c>
      <c r="F2488" s="16" t="str">
        <f t="shared" si="269"/>
        <v>Finland</v>
      </c>
      <c r="G2488" s="16" t="str">
        <f t="shared" si="270"/>
        <v>Planes</v>
      </c>
      <c r="H2488" s="16" t="str">
        <f t="shared" si="271"/>
        <v>Shipped</v>
      </c>
      <c r="I2488" s="18">
        <f t="shared" si="272"/>
        <v>1611.3999999999999</v>
      </c>
    </row>
    <row r="2489" spans="2:9" x14ac:dyDescent="0.25">
      <c r="B2489" s="16">
        <v>10385</v>
      </c>
      <c r="C2489" s="17">
        <f t="shared" si="266"/>
        <v>38385</v>
      </c>
      <c r="D2489" s="16" t="str">
        <f t="shared" si="267"/>
        <v>Mini Gifts Distributors Ltd.</v>
      </c>
      <c r="E2489" s="16" t="str">
        <f t="shared" si="268"/>
        <v>San Rafael</v>
      </c>
      <c r="F2489" s="16" t="str">
        <f t="shared" si="269"/>
        <v>USA</v>
      </c>
      <c r="G2489" s="16" t="str">
        <f t="shared" si="270"/>
        <v>Ships</v>
      </c>
      <c r="H2489" s="16" t="str">
        <f t="shared" si="271"/>
        <v>Shipped</v>
      </c>
      <c r="I2489" s="18">
        <f t="shared" si="272"/>
        <v>1933.5</v>
      </c>
    </row>
    <row r="2490" spans="2:9" x14ac:dyDescent="0.25">
      <c r="B2490" s="16">
        <v>10396</v>
      </c>
      <c r="C2490" s="17">
        <f t="shared" si="266"/>
        <v>38414</v>
      </c>
      <c r="D2490" s="16" t="str">
        <f t="shared" si="267"/>
        <v>Mini Gifts Distributors Ltd.</v>
      </c>
      <c r="E2490" s="16" t="str">
        <f t="shared" si="268"/>
        <v>San Rafael</v>
      </c>
      <c r="F2490" s="16" t="str">
        <f t="shared" si="269"/>
        <v>USA</v>
      </c>
      <c r="G2490" s="16" t="str">
        <f t="shared" si="270"/>
        <v>Trains</v>
      </c>
      <c r="H2490" s="16" t="str">
        <f t="shared" si="271"/>
        <v>Shipped</v>
      </c>
      <c r="I2490" s="18">
        <f t="shared" si="272"/>
        <v>2154</v>
      </c>
    </row>
    <row r="2491" spans="2:9" x14ac:dyDescent="0.25">
      <c r="B2491" s="16">
        <v>10414</v>
      </c>
      <c r="C2491" s="17">
        <f t="shared" si="266"/>
        <v>38477</v>
      </c>
      <c r="D2491" s="16" t="str">
        <f t="shared" si="267"/>
        <v>Gifts4AllAges.com</v>
      </c>
      <c r="E2491" s="16" t="str">
        <f t="shared" si="268"/>
        <v>Boston</v>
      </c>
      <c r="F2491" s="16" t="str">
        <f t="shared" si="269"/>
        <v>USA</v>
      </c>
      <c r="G2491" s="16" t="str">
        <f t="shared" si="270"/>
        <v>Vintage Cars</v>
      </c>
      <c r="H2491" s="16" t="str">
        <f t="shared" si="271"/>
        <v>On Hold</v>
      </c>
      <c r="I2491" s="18">
        <f t="shared" si="272"/>
        <v>1207.68</v>
      </c>
    </row>
    <row r="2492" spans="2:9" x14ac:dyDescent="0.25">
      <c r="B2492" s="16">
        <v>10106</v>
      </c>
      <c r="C2492" s="17">
        <f t="shared" si="266"/>
        <v>37653</v>
      </c>
      <c r="D2492" s="16" t="str">
        <f t="shared" si="267"/>
        <v>Rovelli Gifts</v>
      </c>
      <c r="E2492" s="16" t="str">
        <f t="shared" si="268"/>
        <v>Bergamo</v>
      </c>
      <c r="F2492" s="16" t="str">
        <f t="shared" si="269"/>
        <v>Italy</v>
      </c>
      <c r="G2492" s="16" t="str">
        <f t="shared" si="270"/>
        <v>Vintage Cars</v>
      </c>
      <c r="H2492" s="16" t="str">
        <f t="shared" si="271"/>
        <v>Shipped</v>
      </c>
      <c r="I2492" s="18">
        <f t="shared" si="272"/>
        <v>1565.85</v>
      </c>
    </row>
    <row r="2493" spans="2:9" x14ac:dyDescent="0.25">
      <c r="B2493" s="16">
        <v>10120</v>
      </c>
      <c r="C2493" s="17">
        <f t="shared" si="266"/>
        <v>37712</v>
      </c>
      <c r="D2493" s="16" t="str">
        <f t="shared" si="267"/>
        <v>Australian Collectors, Co.</v>
      </c>
      <c r="E2493" s="16" t="str">
        <f t="shared" si="268"/>
        <v>Melbourne</v>
      </c>
      <c r="F2493" s="16" t="str">
        <f t="shared" si="269"/>
        <v>Australia</v>
      </c>
      <c r="G2493" s="16" t="str">
        <f t="shared" si="270"/>
        <v>Planes</v>
      </c>
      <c r="H2493" s="16" t="str">
        <f t="shared" si="271"/>
        <v>Shipped</v>
      </c>
      <c r="I2493" s="18">
        <f t="shared" si="272"/>
        <v>2082.4900000000002</v>
      </c>
    </row>
    <row r="2494" spans="2:9" x14ac:dyDescent="0.25">
      <c r="B2494" s="16">
        <v>10133</v>
      </c>
      <c r="C2494" s="17">
        <f t="shared" si="266"/>
        <v>37773</v>
      </c>
      <c r="D2494" s="16" t="str">
        <f t="shared" si="267"/>
        <v>Euro Shopping Channel</v>
      </c>
      <c r="E2494" s="16" t="str">
        <f t="shared" si="268"/>
        <v>Madrid</v>
      </c>
      <c r="F2494" s="16" t="str">
        <f t="shared" si="269"/>
        <v>Spain</v>
      </c>
      <c r="G2494" s="16" t="str">
        <f t="shared" si="270"/>
        <v>Vintage Cars</v>
      </c>
      <c r="H2494" s="16" t="str">
        <f t="shared" si="271"/>
        <v>Shipped</v>
      </c>
      <c r="I2494" s="18">
        <f t="shared" si="272"/>
        <v>1355.1299999999999</v>
      </c>
    </row>
    <row r="2495" spans="2:9" x14ac:dyDescent="0.25">
      <c r="B2495" s="16">
        <v>10143</v>
      </c>
      <c r="C2495" s="17">
        <f t="shared" si="266"/>
        <v>37841</v>
      </c>
      <c r="D2495" s="16" t="str">
        <f t="shared" si="267"/>
        <v>Mini Creations Ltd.</v>
      </c>
      <c r="E2495" s="16" t="str">
        <f t="shared" si="268"/>
        <v>New Bedford</v>
      </c>
      <c r="F2495" s="16" t="str">
        <f t="shared" si="269"/>
        <v>USA</v>
      </c>
      <c r="G2495" s="16" t="str">
        <f t="shared" si="270"/>
        <v>Vintage Cars</v>
      </c>
      <c r="H2495" s="16" t="str">
        <f t="shared" si="271"/>
        <v>Shipped</v>
      </c>
      <c r="I2495" s="18">
        <f t="shared" si="272"/>
        <v>1246.4399999999998</v>
      </c>
    </row>
    <row r="2496" spans="2:9" x14ac:dyDescent="0.25">
      <c r="B2496" s="16">
        <v>10156</v>
      </c>
      <c r="C2496" s="17">
        <f t="shared" si="266"/>
        <v>37904</v>
      </c>
      <c r="D2496" s="16" t="str">
        <f t="shared" si="267"/>
        <v>Euro Shopping Channel</v>
      </c>
      <c r="E2496" s="16" t="str">
        <f t="shared" si="268"/>
        <v>Madrid</v>
      </c>
      <c r="F2496" s="16" t="str">
        <f t="shared" si="269"/>
        <v>Spain</v>
      </c>
      <c r="G2496" s="16" t="str">
        <f t="shared" si="270"/>
        <v>Vintage Cars</v>
      </c>
      <c r="H2496" s="16" t="str">
        <f t="shared" si="271"/>
        <v>Shipped</v>
      </c>
      <c r="I2496" s="18">
        <f t="shared" si="272"/>
        <v>820.40000000000009</v>
      </c>
    </row>
    <row r="2497" spans="2:9" x14ac:dyDescent="0.25">
      <c r="B2497" s="16">
        <v>10168</v>
      </c>
      <c r="C2497" s="17">
        <f t="shared" si="266"/>
        <v>37904</v>
      </c>
      <c r="D2497" s="16" t="str">
        <f t="shared" si="267"/>
        <v>Technics Stores Inc.</v>
      </c>
      <c r="E2497" s="16" t="str">
        <f t="shared" si="268"/>
        <v>Burlingame</v>
      </c>
      <c r="F2497" s="16" t="str">
        <f t="shared" si="269"/>
        <v>USA</v>
      </c>
      <c r="G2497" s="16" t="str">
        <f t="shared" si="270"/>
        <v>Planes</v>
      </c>
      <c r="H2497" s="16" t="str">
        <f t="shared" si="271"/>
        <v>Shipped</v>
      </c>
      <c r="I2497" s="18">
        <f t="shared" si="272"/>
        <v>1490.1599999999999</v>
      </c>
    </row>
    <row r="2498" spans="2:9" x14ac:dyDescent="0.25">
      <c r="B2498" s="16">
        <v>10199</v>
      </c>
      <c r="C2498" s="17">
        <f t="shared" si="266"/>
        <v>37957</v>
      </c>
      <c r="D2498" s="16" t="str">
        <f t="shared" si="267"/>
        <v>West Coast Collectables Co.</v>
      </c>
      <c r="E2498" s="16" t="str">
        <f t="shared" si="268"/>
        <v>Burbank</v>
      </c>
      <c r="F2498" s="16" t="str">
        <f t="shared" si="269"/>
        <v>USA</v>
      </c>
      <c r="G2498" s="16" t="str">
        <f t="shared" si="270"/>
        <v>Vintage Cars</v>
      </c>
      <c r="H2498" s="16" t="str">
        <f t="shared" si="271"/>
        <v>Shipped</v>
      </c>
      <c r="I2498" s="18">
        <f t="shared" si="272"/>
        <v>1113.5999999999999</v>
      </c>
    </row>
    <row r="2499" spans="2:9" x14ac:dyDescent="0.25">
      <c r="B2499" s="16">
        <v>10210</v>
      </c>
      <c r="C2499" s="17">
        <f t="shared" si="266"/>
        <v>37993</v>
      </c>
      <c r="D2499" s="16" t="str">
        <f t="shared" si="267"/>
        <v>Osaka Souveniers Co.</v>
      </c>
      <c r="E2499" s="16" t="str">
        <f t="shared" si="268"/>
        <v>Osaka</v>
      </c>
      <c r="F2499" s="16" t="str">
        <f t="shared" si="269"/>
        <v>Japan</v>
      </c>
      <c r="G2499" s="16" t="str">
        <f t="shared" si="270"/>
        <v>Planes</v>
      </c>
      <c r="H2499" s="16" t="str">
        <f t="shared" si="271"/>
        <v>Shipped</v>
      </c>
      <c r="I2499" s="18">
        <f t="shared" si="272"/>
        <v>1649.55</v>
      </c>
    </row>
    <row r="2500" spans="2:9" x14ac:dyDescent="0.25">
      <c r="B2500" s="16">
        <v>10223</v>
      </c>
      <c r="C2500" s="17">
        <f t="shared" si="266"/>
        <v>38019</v>
      </c>
      <c r="D2500" s="16" t="str">
        <f t="shared" si="267"/>
        <v>Australian Collectors, Co.</v>
      </c>
      <c r="E2500" s="16" t="str">
        <f t="shared" si="268"/>
        <v>Melbourne</v>
      </c>
      <c r="F2500" s="16" t="str">
        <f t="shared" si="269"/>
        <v>Australia</v>
      </c>
      <c r="G2500" s="16" t="str">
        <f t="shared" si="270"/>
        <v>Vintage Cars</v>
      </c>
      <c r="H2500" s="16" t="str">
        <f t="shared" si="271"/>
        <v>Shipped</v>
      </c>
      <c r="I2500" s="18">
        <f t="shared" si="272"/>
        <v>1320.8000000000002</v>
      </c>
    </row>
    <row r="2501" spans="2:9" x14ac:dyDescent="0.25">
      <c r="B2501" s="16">
        <v>10235</v>
      </c>
      <c r="C2501" s="17">
        <f t="shared" si="266"/>
        <v>38081</v>
      </c>
      <c r="D2501" s="16" t="str">
        <f t="shared" si="267"/>
        <v>Royal Canadian Collectables, Ltd.</v>
      </c>
      <c r="E2501" s="16" t="str">
        <f t="shared" si="268"/>
        <v>Tsawassen</v>
      </c>
      <c r="F2501" s="16" t="str">
        <f t="shared" si="269"/>
        <v>Canada</v>
      </c>
      <c r="G2501" s="16" t="str">
        <f t="shared" si="270"/>
        <v>Vintage Cars</v>
      </c>
      <c r="H2501" s="16" t="str">
        <f t="shared" si="271"/>
        <v>Shipped</v>
      </c>
      <c r="I2501" s="18">
        <f t="shared" si="272"/>
        <v>1449.3500000000001</v>
      </c>
    </row>
    <row r="2502" spans="2:9" x14ac:dyDescent="0.25">
      <c r="B2502" s="16">
        <v>10250</v>
      </c>
      <c r="C2502" s="17">
        <f t="shared" si="266"/>
        <v>38112</v>
      </c>
      <c r="D2502" s="16" t="str">
        <f t="shared" si="267"/>
        <v>The Sharp Gifts Warehouse</v>
      </c>
      <c r="E2502" s="16" t="str">
        <f t="shared" si="268"/>
        <v>San Jose</v>
      </c>
      <c r="F2502" s="16" t="str">
        <f t="shared" si="269"/>
        <v>USA</v>
      </c>
      <c r="G2502" s="16" t="str">
        <f t="shared" si="270"/>
        <v>Vintage Cars</v>
      </c>
      <c r="H2502" s="16" t="str">
        <f t="shared" si="271"/>
        <v>Shipped</v>
      </c>
      <c r="I2502" s="18">
        <f t="shared" si="272"/>
        <v>1869.48</v>
      </c>
    </row>
    <row r="2503" spans="2:9" x14ac:dyDescent="0.25">
      <c r="B2503" s="16">
        <v>10262</v>
      </c>
      <c r="C2503" s="17">
        <f t="shared" si="266"/>
        <v>38144</v>
      </c>
      <c r="D2503" s="16" t="str">
        <f t="shared" si="267"/>
        <v>Euro Shopping Channel</v>
      </c>
      <c r="E2503" s="16" t="str">
        <f t="shared" si="268"/>
        <v>Madrid</v>
      </c>
      <c r="F2503" s="16" t="str">
        <f t="shared" si="269"/>
        <v>Spain</v>
      </c>
      <c r="G2503" s="16" t="str">
        <f t="shared" si="270"/>
        <v>Planes</v>
      </c>
      <c r="H2503" s="16" t="str">
        <f t="shared" si="271"/>
        <v>Cancelled</v>
      </c>
      <c r="I2503" s="18">
        <f t="shared" si="272"/>
        <v>1199.31</v>
      </c>
    </row>
    <row r="2504" spans="2:9" x14ac:dyDescent="0.25">
      <c r="B2504" s="16">
        <v>10275</v>
      </c>
      <c r="C2504" s="17">
        <f t="shared" si="266"/>
        <v>38175</v>
      </c>
      <c r="D2504" s="16" t="str">
        <f t="shared" si="267"/>
        <v>La Rochelle Gifts</v>
      </c>
      <c r="E2504" s="16" t="str">
        <f t="shared" si="268"/>
        <v>Nantes</v>
      </c>
      <c r="F2504" s="16" t="str">
        <f t="shared" si="269"/>
        <v>France</v>
      </c>
      <c r="G2504" s="16" t="str">
        <f t="shared" si="270"/>
        <v>Planes</v>
      </c>
      <c r="H2504" s="16" t="str">
        <f t="shared" si="271"/>
        <v>Shipped</v>
      </c>
      <c r="I2504" s="18">
        <f t="shared" si="272"/>
        <v>1682.3700000000001</v>
      </c>
    </row>
    <row r="2505" spans="2:9" x14ac:dyDescent="0.25">
      <c r="B2505" s="16">
        <v>10284</v>
      </c>
      <c r="C2505" s="17">
        <f t="shared" ref="C2505:C2568" si="273">VLOOKUP(B2505,SaleData,6,0)</f>
        <v>38207</v>
      </c>
      <c r="D2505" s="16" t="str">
        <f t="shared" ref="D2505:D2568" si="274">VLOOKUP(B2505,SaleData,14,0)</f>
        <v>Norway Gifts By Mail, Co.</v>
      </c>
      <c r="E2505" s="16" t="str">
        <f t="shared" ref="E2505:E2568" si="275">VLOOKUP(B2505,SaleData,17,0)</f>
        <v>Oslo</v>
      </c>
      <c r="F2505" s="16" t="str">
        <f t="shared" ref="F2505:F2568" si="276">VLOOKUP(B2505,SaleData,19,0)</f>
        <v>Norway</v>
      </c>
      <c r="G2505" s="16" t="str">
        <f t="shared" ref="G2505:G2568" si="277">VLOOKUP(B2505,SaleData,11,0)</f>
        <v>Planes</v>
      </c>
      <c r="H2505" s="16" t="str">
        <f t="shared" ref="H2505:H2568" si="278">VLOOKUP(B2505,SaleData,7,0)</f>
        <v>Shipped</v>
      </c>
      <c r="I2505" s="18">
        <f t="shared" ref="I2505:I2568" si="279">VLOOKUP(B2505,SaleData,5,0)</f>
        <v>1175.1600000000001</v>
      </c>
    </row>
    <row r="2506" spans="2:9" x14ac:dyDescent="0.25">
      <c r="B2506" s="16">
        <v>10296</v>
      </c>
      <c r="C2506" s="17">
        <f t="shared" si="273"/>
        <v>38239</v>
      </c>
      <c r="D2506" s="16" t="str">
        <f t="shared" si="274"/>
        <v>Bavarian Collectables Imports, Co.</v>
      </c>
      <c r="E2506" s="16" t="str">
        <f t="shared" si="275"/>
        <v>Munich</v>
      </c>
      <c r="F2506" s="16" t="str">
        <f t="shared" si="276"/>
        <v>Germany</v>
      </c>
      <c r="G2506" s="16" t="str">
        <f t="shared" si="277"/>
        <v>Planes</v>
      </c>
      <c r="H2506" s="16" t="str">
        <f t="shared" si="278"/>
        <v>Shipped</v>
      </c>
      <c r="I2506" s="18">
        <f t="shared" si="279"/>
        <v>948.99</v>
      </c>
    </row>
    <row r="2507" spans="2:9" x14ac:dyDescent="0.25">
      <c r="B2507" s="16">
        <v>10308</v>
      </c>
      <c r="C2507" s="17">
        <f t="shared" si="273"/>
        <v>38270</v>
      </c>
      <c r="D2507" s="16" t="str">
        <f t="shared" si="274"/>
        <v>Mini Classics</v>
      </c>
      <c r="E2507" s="16" t="str">
        <f t="shared" si="275"/>
        <v>White Plains</v>
      </c>
      <c r="F2507" s="16" t="str">
        <f t="shared" si="276"/>
        <v>USA</v>
      </c>
      <c r="G2507" s="16" t="str">
        <f t="shared" si="277"/>
        <v>Motorcycles</v>
      </c>
      <c r="H2507" s="16" t="str">
        <f t="shared" si="278"/>
        <v>Shipped</v>
      </c>
      <c r="I2507" s="18">
        <f t="shared" si="279"/>
        <v>1771.0600000000002</v>
      </c>
    </row>
    <row r="2508" spans="2:9" x14ac:dyDescent="0.25">
      <c r="B2508" s="16">
        <v>10316</v>
      </c>
      <c r="C2508" s="17">
        <f t="shared" si="273"/>
        <v>38302</v>
      </c>
      <c r="D2508" s="16" t="str">
        <f t="shared" si="274"/>
        <v>giftsbymail.co.uk</v>
      </c>
      <c r="E2508" s="16" t="str">
        <f t="shared" si="275"/>
        <v>Cowes</v>
      </c>
      <c r="F2508" s="16" t="str">
        <f t="shared" si="276"/>
        <v>UK</v>
      </c>
      <c r="G2508" s="16" t="str">
        <f t="shared" si="277"/>
        <v>Vintage Cars</v>
      </c>
      <c r="H2508" s="16" t="str">
        <f t="shared" si="278"/>
        <v>Shipped</v>
      </c>
      <c r="I2508" s="18">
        <f t="shared" si="279"/>
        <v>1419.84</v>
      </c>
    </row>
    <row r="2509" spans="2:9" x14ac:dyDescent="0.25">
      <c r="B2509" s="16">
        <v>10328</v>
      </c>
      <c r="C2509" s="17">
        <f t="shared" si="273"/>
        <v>38302</v>
      </c>
      <c r="D2509" s="16" t="str">
        <f t="shared" si="274"/>
        <v>Rovelli Gifts</v>
      </c>
      <c r="E2509" s="16" t="str">
        <f t="shared" si="275"/>
        <v>Bergamo</v>
      </c>
      <c r="F2509" s="16" t="str">
        <f t="shared" si="276"/>
        <v>Italy</v>
      </c>
      <c r="G2509" s="16" t="str">
        <f t="shared" si="277"/>
        <v>Vintage Cars</v>
      </c>
      <c r="H2509" s="16" t="str">
        <f t="shared" si="278"/>
        <v>Shipped</v>
      </c>
      <c r="I2509" s="18">
        <f t="shared" si="279"/>
        <v>1459.6000000000001</v>
      </c>
    </row>
    <row r="2510" spans="2:9" x14ac:dyDescent="0.25">
      <c r="B2510" s="16">
        <v>10340</v>
      </c>
      <c r="C2510" s="17">
        <f t="shared" si="273"/>
        <v>38302</v>
      </c>
      <c r="D2510" s="16" t="str">
        <f t="shared" si="274"/>
        <v>Enaco Distributors</v>
      </c>
      <c r="E2510" s="16" t="str">
        <f t="shared" si="275"/>
        <v>Barcelona</v>
      </c>
      <c r="F2510" s="16" t="str">
        <f t="shared" si="276"/>
        <v>Spain</v>
      </c>
      <c r="G2510" s="16" t="str">
        <f t="shared" si="277"/>
        <v>Vintage Cars</v>
      </c>
      <c r="H2510" s="16" t="str">
        <f t="shared" si="278"/>
        <v>Shipped</v>
      </c>
      <c r="I2510" s="18">
        <f t="shared" si="279"/>
        <v>2024.8</v>
      </c>
    </row>
    <row r="2511" spans="2:9" x14ac:dyDescent="0.25">
      <c r="B2511" s="16">
        <v>10353</v>
      </c>
      <c r="C2511" s="17">
        <f t="shared" si="273"/>
        <v>38333</v>
      </c>
      <c r="D2511" s="16" t="str">
        <f t="shared" si="274"/>
        <v>Gift Ideas Corp.</v>
      </c>
      <c r="E2511" s="16" t="str">
        <f t="shared" si="275"/>
        <v>Glendale</v>
      </c>
      <c r="F2511" s="16" t="str">
        <f t="shared" si="276"/>
        <v>USA</v>
      </c>
      <c r="G2511" s="16" t="str">
        <f t="shared" si="277"/>
        <v>Vintage Cars</v>
      </c>
      <c r="H2511" s="16" t="str">
        <f t="shared" si="278"/>
        <v>Shipped</v>
      </c>
      <c r="I2511" s="18">
        <f t="shared" si="279"/>
        <v>1780.3999999999999</v>
      </c>
    </row>
    <row r="2512" spans="2:9" x14ac:dyDescent="0.25">
      <c r="B2512" s="16">
        <v>10361</v>
      </c>
      <c r="C2512" s="17">
        <f t="shared" si="273"/>
        <v>38333</v>
      </c>
      <c r="D2512" s="16" t="str">
        <f t="shared" si="274"/>
        <v>Souveniers And Things Co.</v>
      </c>
      <c r="E2512" s="16" t="str">
        <f t="shared" si="275"/>
        <v>Chatswood</v>
      </c>
      <c r="F2512" s="16" t="str">
        <f t="shared" si="276"/>
        <v>Australia</v>
      </c>
      <c r="G2512" s="16" t="str">
        <f t="shared" si="277"/>
        <v>Ships</v>
      </c>
      <c r="H2512" s="16" t="str">
        <f t="shared" si="278"/>
        <v>Shipped</v>
      </c>
      <c r="I2512" s="18">
        <f t="shared" si="279"/>
        <v>1089.3600000000001</v>
      </c>
    </row>
    <row r="2513" spans="2:9" x14ac:dyDescent="0.25">
      <c r="B2513" s="16">
        <v>10375</v>
      </c>
      <c r="C2513" s="17">
        <f t="shared" si="273"/>
        <v>38385</v>
      </c>
      <c r="D2513" s="16" t="str">
        <f t="shared" si="274"/>
        <v>La Rochelle Gifts</v>
      </c>
      <c r="E2513" s="16" t="str">
        <f t="shared" si="275"/>
        <v>Nantes</v>
      </c>
      <c r="F2513" s="16" t="str">
        <f t="shared" si="276"/>
        <v>France</v>
      </c>
      <c r="G2513" s="16" t="str">
        <f t="shared" si="277"/>
        <v>Motorcycles</v>
      </c>
      <c r="H2513" s="16" t="str">
        <f t="shared" si="278"/>
        <v>Shipped</v>
      </c>
      <c r="I2513" s="18">
        <f t="shared" si="279"/>
        <v>733.1099999999999</v>
      </c>
    </row>
    <row r="2514" spans="2:9" x14ac:dyDescent="0.25">
      <c r="B2514" s="16">
        <v>10388</v>
      </c>
      <c r="C2514" s="17">
        <f t="shared" si="273"/>
        <v>38414</v>
      </c>
      <c r="D2514" s="16" t="str">
        <f t="shared" si="274"/>
        <v>FunGiftIdeas.com</v>
      </c>
      <c r="E2514" s="16" t="str">
        <f t="shared" si="275"/>
        <v>New Bedford</v>
      </c>
      <c r="F2514" s="16" t="str">
        <f t="shared" si="276"/>
        <v>USA</v>
      </c>
      <c r="G2514" s="16" t="str">
        <f t="shared" si="277"/>
        <v>Motorcycles</v>
      </c>
      <c r="H2514" s="16" t="str">
        <f t="shared" si="278"/>
        <v>Shipped</v>
      </c>
      <c r="I2514" s="18">
        <f t="shared" si="279"/>
        <v>1822.1699999999998</v>
      </c>
    </row>
    <row r="2515" spans="2:9" x14ac:dyDescent="0.25">
      <c r="B2515" s="16">
        <v>10398</v>
      </c>
      <c r="C2515" s="17">
        <f t="shared" si="273"/>
        <v>38414</v>
      </c>
      <c r="D2515" s="16" t="str">
        <f t="shared" si="274"/>
        <v>Reims Collectables</v>
      </c>
      <c r="E2515" s="16" t="str">
        <f t="shared" si="275"/>
        <v>Reims</v>
      </c>
      <c r="F2515" s="16" t="str">
        <f t="shared" si="276"/>
        <v>France</v>
      </c>
      <c r="G2515" s="16" t="str">
        <f t="shared" si="277"/>
        <v>Planes</v>
      </c>
      <c r="H2515" s="16" t="str">
        <f t="shared" si="278"/>
        <v>Shipped</v>
      </c>
      <c r="I2515" s="18">
        <f t="shared" si="279"/>
        <v>1367.48</v>
      </c>
    </row>
    <row r="2516" spans="2:9" x14ac:dyDescent="0.25">
      <c r="B2516" s="16">
        <v>10401</v>
      </c>
      <c r="C2516" s="17">
        <f t="shared" si="273"/>
        <v>38446</v>
      </c>
      <c r="D2516" s="16" t="str">
        <f t="shared" si="274"/>
        <v>Tekni Collectables Inc.</v>
      </c>
      <c r="E2516" s="16" t="str">
        <f t="shared" si="275"/>
        <v>Newark</v>
      </c>
      <c r="F2516" s="16" t="str">
        <f t="shared" si="276"/>
        <v>USA</v>
      </c>
      <c r="G2516" s="16" t="str">
        <f t="shared" si="277"/>
        <v>Planes</v>
      </c>
      <c r="H2516" s="16" t="str">
        <f t="shared" si="278"/>
        <v>On Hold</v>
      </c>
      <c r="I2516" s="18">
        <f t="shared" si="279"/>
        <v>1100</v>
      </c>
    </row>
    <row r="2517" spans="2:9" x14ac:dyDescent="0.25">
      <c r="B2517" s="16">
        <v>10416</v>
      </c>
      <c r="C2517" s="17">
        <f t="shared" si="273"/>
        <v>38477</v>
      </c>
      <c r="D2517" s="16" t="str">
        <f t="shared" si="274"/>
        <v>L'ordine Souveniers</v>
      </c>
      <c r="E2517" s="16" t="str">
        <f t="shared" si="275"/>
        <v>Reggio Emilia</v>
      </c>
      <c r="F2517" s="16" t="str">
        <f t="shared" si="276"/>
        <v>Italy</v>
      </c>
      <c r="G2517" s="16" t="str">
        <f t="shared" si="277"/>
        <v>Planes</v>
      </c>
      <c r="H2517" s="16" t="str">
        <f t="shared" si="278"/>
        <v>Shipped</v>
      </c>
      <c r="I2517" s="18">
        <f t="shared" si="279"/>
        <v>1351.08</v>
      </c>
    </row>
    <row r="2518" spans="2:9" x14ac:dyDescent="0.25">
      <c r="B2518" s="16">
        <v>10105</v>
      </c>
      <c r="C2518" s="17">
        <f t="shared" si="273"/>
        <v>37653</v>
      </c>
      <c r="D2518" s="16" t="str">
        <f t="shared" si="274"/>
        <v>Danish Wholesale Imports</v>
      </c>
      <c r="E2518" s="16" t="str">
        <f t="shared" si="275"/>
        <v>Kobenhavn</v>
      </c>
      <c r="F2518" s="16" t="str">
        <f t="shared" si="276"/>
        <v>Denmark</v>
      </c>
      <c r="G2518" s="16" t="str">
        <f t="shared" si="277"/>
        <v>Ships</v>
      </c>
      <c r="H2518" s="16" t="str">
        <f t="shared" si="278"/>
        <v>Shipped</v>
      </c>
      <c r="I2518" s="18">
        <f t="shared" si="279"/>
        <v>1419.5</v>
      </c>
    </row>
    <row r="2519" spans="2:9" x14ac:dyDescent="0.25">
      <c r="B2519" s="16">
        <v>10117</v>
      </c>
      <c r="C2519" s="17">
        <f t="shared" si="273"/>
        <v>37712</v>
      </c>
      <c r="D2519" s="16" t="str">
        <f t="shared" si="274"/>
        <v>Dragon Souveniers, Ltd.</v>
      </c>
      <c r="E2519" s="16" t="str">
        <f t="shared" si="275"/>
        <v>Singapore</v>
      </c>
      <c r="F2519" s="16" t="str">
        <f t="shared" si="276"/>
        <v>Singapore</v>
      </c>
      <c r="G2519" s="16" t="str">
        <f t="shared" si="277"/>
        <v>Ships</v>
      </c>
      <c r="H2519" s="16" t="str">
        <f t="shared" si="278"/>
        <v>Shipped</v>
      </c>
      <c r="I2519" s="18">
        <f t="shared" si="279"/>
        <v>3753.9</v>
      </c>
    </row>
    <row r="2520" spans="2:9" x14ac:dyDescent="0.25">
      <c r="B2520" s="16">
        <v>10128</v>
      </c>
      <c r="C2520" s="17">
        <f t="shared" si="273"/>
        <v>37773</v>
      </c>
      <c r="D2520" s="16" t="str">
        <f t="shared" si="274"/>
        <v>Euro Shopping Channel</v>
      </c>
      <c r="E2520" s="16" t="str">
        <f t="shared" si="275"/>
        <v>Madrid</v>
      </c>
      <c r="F2520" s="16" t="str">
        <f t="shared" si="276"/>
        <v>Spain</v>
      </c>
      <c r="G2520" s="16" t="str">
        <f t="shared" si="277"/>
        <v>Ships</v>
      </c>
      <c r="H2520" s="16" t="str">
        <f t="shared" si="278"/>
        <v>Shipped</v>
      </c>
      <c r="I2520" s="18">
        <f t="shared" si="279"/>
        <v>3104</v>
      </c>
    </row>
    <row r="2521" spans="2:9" x14ac:dyDescent="0.25">
      <c r="B2521" s="16">
        <v>10142</v>
      </c>
      <c r="C2521" s="17">
        <f t="shared" si="273"/>
        <v>37841</v>
      </c>
      <c r="D2521" s="16" t="str">
        <f t="shared" si="274"/>
        <v>Mini Gifts Distributors Ltd.</v>
      </c>
      <c r="E2521" s="16" t="str">
        <f t="shared" si="275"/>
        <v>San Rafael</v>
      </c>
      <c r="F2521" s="16" t="str">
        <f t="shared" si="276"/>
        <v>USA</v>
      </c>
      <c r="G2521" s="16" t="str">
        <f t="shared" si="277"/>
        <v>Vintage Cars</v>
      </c>
      <c r="H2521" s="16" t="str">
        <f t="shared" si="278"/>
        <v>Shipped</v>
      </c>
      <c r="I2521" s="18">
        <f t="shared" si="279"/>
        <v>1685.28</v>
      </c>
    </row>
    <row r="2522" spans="2:9" x14ac:dyDescent="0.25">
      <c r="B2522" s="16">
        <v>10153</v>
      </c>
      <c r="C2522" s="17">
        <f t="shared" si="273"/>
        <v>37873</v>
      </c>
      <c r="D2522" s="16" t="str">
        <f t="shared" si="274"/>
        <v>Euro Shopping Channel</v>
      </c>
      <c r="E2522" s="16" t="str">
        <f t="shared" si="275"/>
        <v>Madrid</v>
      </c>
      <c r="F2522" s="16" t="str">
        <f t="shared" si="276"/>
        <v>Spain</v>
      </c>
      <c r="G2522" s="16" t="str">
        <f t="shared" si="277"/>
        <v>Trains</v>
      </c>
      <c r="H2522" s="16" t="str">
        <f t="shared" si="278"/>
        <v>Shipped</v>
      </c>
      <c r="I2522" s="18">
        <f t="shared" si="279"/>
        <v>1779.7099999999998</v>
      </c>
    </row>
    <row r="2523" spans="2:9" x14ac:dyDescent="0.25">
      <c r="B2523" s="16">
        <v>10166</v>
      </c>
      <c r="C2523" s="17">
        <f t="shared" si="273"/>
        <v>37904</v>
      </c>
      <c r="D2523" s="16" t="str">
        <f t="shared" si="274"/>
        <v>FunGiftIdeas.com</v>
      </c>
      <c r="E2523" s="16" t="str">
        <f t="shared" si="275"/>
        <v>New Bedford</v>
      </c>
      <c r="F2523" s="16" t="str">
        <f t="shared" si="276"/>
        <v>USA</v>
      </c>
      <c r="G2523" s="16" t="str">
        <f t="shared" si="277"/>
        <v>Vintage Cars</v>
      </c>
      <c r="H2523" s="16" t="str">
        <f t="shared" si="278"/>
        <v>Shipped</v>
      </c>
      <c r="I2523" s="18">
        <f t="shared" si="279"/>
        <v>1916.98</v>
      </c>
    </row>
    <row r="2524" spans="2:9" x14ac:dyDescent="0.25">
      <c r="B2524" s="16">
        <v>10177</v>
      </c>
      <c r="C2524" s="17">
        <f t="shared" si="273"/>
        <v>37936</v>
      </c>
      <c r="D2524" s="16" t="str">
        <f t="shared" si="274"/>
        <v>CAF Imports</v>
      </c>
      <c r="E2524" s="16" t="str">
        <f t="shared" si="275"/>
        <v>Madrid</v>
      </c>
      <c r="F2524" s="16" t="str">
        <f t="shared" si="276"/>
        <v>Spain</v>
      </c>
      <c r="G2524" s="16" t="str">
        <f t="shared" si="277"/>
        <v>Ships</v>
      </c>
      <c r="H2524" s="16" t="str">
        <f t="shared" si="278"/>
        <v>Shipped</v>
      </c>
      <c r="I2524" s="18">
        <f t="shared" si="279"/>
        <v>1824</v>
      </c>
    </row>
    <row r="2525" spans="2:9" x14ac:dyDescent="0.25">
      <c r="B2525" s="16">
        <v>10185</v>
      </c>
      <c r="C2525" s="17">
        <f t="shared" si="273"/>
        <v>37936</v>
      </c>
      <c r="D2525" s="16" t="str">
        <f t="shared" si="274"/>
        <v>Mini Creations Ltd.</v>
      </c>
      <c r="E2525" s="16" t="str">
        <f t="shared" si="275"/>
        <v>New Bedford</v>
      </c>
      <c r="F2525" s="16" t="str">
        <f t="shared" si="276"/>
        <v>USA</v>
      </c>
      <c r="G2525" s="16" t="str">
        <f t="shared" si="277"/>
        <v>Trains</v>
      </c>
      <c r="H2525" s="16" t="str">
        <f t="shared" si="278"/>
        <v>Shipped</v>
      </c>
      <c r="I2525" s="18">
        <f t="shared" si="279"/>
        <v>972.4</v>
      </c>
    </row>
    <row r="2526" spans="2:9" x14ac:dyDescent="0.25">
      <c r="B2526" s="16">
        <v>10196</v>
      </c>
      <c r="C2526" s="17">
        <f t="shared" si="273"/>
        <v>37936</v>
      </c>
      <c r="D2526" s="16" t="str">
        <f t="shared" si="274"/>
        <v>Super Scale Inc.</v>
      </c>
      <c r="E2526" s="16" t="str">
        <f t="shared" si="275"/>
        <v>New Haven</v>
      </c>
      <c r="F2526" s="16" t="str">
        <f t="shared" si="276"/>
        <v>USA</v>
      </c>
      <c r="G2526" s="16" t="str">
        <f t="shared" si="277"/>
        <v>Classic Cars</v>
      </c>
      <c r="H2526" s="16" t="str">
        <f t="shared" si="278"/>
        <v>Shipped</v>
      </c>
      <c r="I2526" s="18">
        <f t="shared" si="279"/>
        <v>2400</v>
      </c>
    </row>
    <row r="2527" spans="2:9" x14ac:dyDescent="0.25">
      <c r="B2527" s="16">
        <v>10208</v>
      </c>
      <c r="C2527" s="17">
        <f t="shared" si="273"/>
        <v>37993</v>
      </c>
      <c r="D2527" s="16" t="str">
        <f t="shared" si="274"/>
        <v>Saveley &amp; Henriot, Co.</v>
      </c>
      <c r="E2527" s="16" t="str">
        <f t="shared" si="275"/>
        <v>Lyon</v>
      </c>
      <c r="F2527" s="16" t="str">
        <f t="shared" si="276"/>
        <v>France</v>
      </c>
      <c r="G2527" s="16" t="str">
        <f t="shared" si="277"/>
        <v>Vintage Cars</v>
      </c>
      <c r="H2527" s="16" t="str">
        <f t="shared" si="278"/>
        <v>Shipped</v>
      </c>
      <c r="I2527" s="18">
        <f t="shared" si="279"/>
        <v>1788</v>
      </c>
    </row>
    <row r="2528" spans="2:9" x14ac:dyDescent="0.25">
      <c r="B2528" s="16">
        <v>10221</v>
      </c>
      <c r="C2528" s="17">
        <f t="shared" si="273"/>
        <v>38019</v>
      </c>
      <c r="D2528" s="16" t="str">
        <f t="shared" si="274"/>
        <v>Petit Auto</v>
      </c>
      <c r="E2528" s="16" t="str">
        <f t="shared" si="275"/>
        <v>Bruxelles</v>
      </c>
      <c r="F2528" s="16" t="str">
        <f t="shared" si="276"/>
        <v>Belgium</v>
      </c>
      <c r="G2528" s="16" t="str">
        <f t="shared" si="277"/>
        <v>Trains</v>
      </c>
      <c r="H2528" s="16" t="str">
        <f t="shared" si="278"/>
        <v>Shipped</v>
      </c>
      <c r="I2528" s="18">
        <f t="shared" si="279"/>
        <v>1855.41</v>
      </c>
    </row>
    <row r="2529" spans="2:9" x14ac:dyDescent="0.25">
      <c r="B2529" s="16">
        <v>10232</v>
      </c>
      <c r="C2529" s="17">
        <f t="shared" si="273"/>
        <v>38049</v>
      </c>
      <c r="D2529" s="16" t="str">
        <f t="shared" si="274"/>
        <v>giftsbymail.co.uk</v>
      </c>
      <c r="E2529" s="16" t="str">
        <f t="shared" si="275"/>
        <v>Cowes</v>
      </c>
      <c r="F2529" s="16" t="str">
        <f t="shared" si="276"/>
        <v>UK</v>
      </c>
      <c r="G2529" s="16" t="str">
        <f t="shared" si="277"/>
        <v>Ships</v>
      </c>
      <c r="H2529" s="16" t="str">
        <f t="shared" si="278"/>
        <v>Shipped</v>
      </c>
      <c r="I2529" s="18">
        <f t="shared" si="279"/>
        <v>1192.56</v>
      </c>
    </row>
    <row r="2530" spans="2:9" x14ac:dyDescent="0.25">
      <c r="B2530" s="16">
        <v>10248</v>
      </c>
      <c r="C2530" s="17">
        <f t="shared" si="273"/>
        <v>38112</v>
      </c>
      <c r="D2530" s="16" t="str">
        <f t="shared" si="274"/>
        <v>Land of Toys Inc.</v>
      </c>
      <c r="E2530" s="16" t="str">
        <f t="shared" si="275"/>
        <v>NYC</v>
      </c>
      <c r="F2530" s="16" t="str">
        <f t="shared" si="276"/>
        <v>USA</v>
      </c>
      <c r="G2530" s="16" t="str">
        <f t="shared" si="277"/>
        <v>Ships</v>
      </c>
      <c r="H2530" s="16" t="str">
        <f t="shared" si="278"/>
        <v>Cancelled</v>
      </c>
      <c r="I2530" s="18">
        <f t="shared" si="279"/>
        <v>1506.9599999999998</v>
      </c>
    </row>
    <row r="2531" spans="2:9" x14ac:dyDescent="0.25">
      <c r="B2531" s="16">
        <v>10273</v>
      </c>
      <c r="C2531" s="17">
        <f t="shared" si="273"/>
        <v>38175</v>
      </c>
      <c r="D2531" s="16" t="str">
        <f t="shared" si="274"/>
        <v>Petit Auto</v>
      </c>
      <c r="E2531" s="16" t="str">
        <f t="shared" si="275"/>
        <v>Bruxelles</v>
      </c>
      <c r="F2531" s="16" t="str">
        <f t="shared" si="276"/>
        <v>Belgium</v>
      </c>
      <c r="G2531" s="16" t="str">
        <f t="shared" si="277"/>
        <v>Ships</v>
      </c>
      <c r="H2531" s="16" t="str">
        <f t="shared" si="278"/>
        <v>Shipped</v>
      </c>
      <c r="I2531" s="18">
        <f t="shared" si="279"/>
        <v>1372.14</v>
      </c>
    </row>
    <row r="2532" spans="2:9" x14ac:dyDescent="0.25">
      <c r="B2532" s="16">
        <v>10282</v>
      </c>
      <c r="C2532" s="17">
        <f t="shared" si="273"/>
        <v>38207</v>
      </c>
      <c r="D2532" s="16" t="str">
        <f t="shared" si="274"/>
        <v>Mini Gifts Distributors Ltd.</v>
      </c>
      <c r="E2532" s="16" t="str">
        <f t="shared" si="275"/>
        <v>San Rafael</v>
      </c>
      <c r="F2532" s="16" t="str">
        <f t="shared" si="276"/>
        <v>USA</v>
      </c>
      <c r="G2532" s="16" t="str">
        <f t="shared" si="277"/>
        <v>Classic Cars</v>
      </c>
      <c r="H2532" s="16" t="str">
        <f t="shared" si="278"/>
        <v>Shipped</v>
      </c>
      <c r="I2532" s="18">
        <f t="shared" si="279"/>
        <v>1357.78</v>
      </c>
    </row>
    <row r="2533" spans="2:9" x14ac:dyDescent="0.25">
      <c r="B2533" s="16">
        <v>10293</v>
      </c>
      <c r="C2533" s="17">
        <f t="shared" si="273"/>
        <v>38239</v>
      </c>
      <c r="D2533" s="16" t="str">
        <f t="shared" si="274"/>
        <v>Amica Models &amp; Co.</v>
      </c>
      <c r="E2533" s="16" t="str">
        <f t="shared" si="275"/>
        <v>Torino</v>
      </c>
      <c r="F2533" s="16" t="str">
        <f t="shared" si="276"/>
        <v>Italy</v>
      </c>
      <c r="G2533" s="16" t="str">
        <f t="shared" si="277"/>
        <v>Ships</v>
      </c>
      <c r="H2533" s="16" t="str">
        <f t="shared" si="278"/>
        <v>Shipped</v>
      </c>
      <c r="I2533" s="18">
        <f t="shared" si="279"/>
        <v>1921.92</v>
      </c>
    </row>
    <row r="2534" spans="2:9" x14ac:dyDescent="0.25">
      <c r="B2534" s="16">
        <v>10306</v>
      </c>
      <c r="C2534" s="17">
        <f t="shared" si="273"/>
        <v>38270</v>
      </c>
      <c r="D2534" s="16" t="str">
        <f t="shared" si="274"/>
        <v>AV Stores, Co.</v>
      </c>
      <c r="E2534" s="16" t="str">
        <f t="shared" si="275"/>
        <v>Manchester</v>
      </c>
      <c r="F2534" s="16" t="str">
        <f t="shared" si="276"/>
        <v>UK</v>
      </c>
      <c r="G2534" s="16" t="str">
        <f t="shared" si="277"/>
        <v>Classic Cars</v>
      </c>
      <c r="H2534" s="16" t="str">
        <f t="shared" si="278"/>
        <v>Shipped</v>
      </c>
      <c r="I2534" s="18">
        <f t="shared" si="279"/>
        <v>2000</v>
      </c>
    </row>
    <row r="2535" spans="2:9" x14ac:dyDescent="0.25">
      <c r="B2535" s="16">
        <v>10314</v>
      </c>
      <c r="C2535" s="17">
        <f t="shared" si="273"/>
        <v>38270</v>
      </c>
      <c r="D2535" s="16" t="str">
        <f t="shared" si="274"/>
        <v>Heintze Collectables</v>
      </c>
      <c r="E2535" s="16" t="str">
        <f t="shared" si="275"/>
        <v>Aaarhus</v>
      </c>
      <c r="F2535" s="16" t="str">
        <f t="shared" si="276"/>
        <v>Denmark</v>
      </c>
      <c r="G2535" s="16" t="str">
        <f t="shared" si="277"/>
        <v>Classic Cars</v>
      </c>
      <c r="H2535" s="16" t="str">
        <f t="shared" si="278"/>
        <v>Shipped</v>
      </c>
      <c r="I2535" s="18">
        <f t="shared" si="279"/>
        <v>1448.0700000000002</v>
      </c>
    </row>
    <row r="2536" spans="2:9" x14ac:dyDescent="0.25">
      <c r="B2536" s="16">
        <v>10327</v>
      </c>
      <c r="C2536" s="17">
        <f t="shared" si="273"/>
        <v>38302</v>
      </c>
      <c r="D2536" s="16" t="str">
        <f t="shared" si="274"/>
        <v>Danish Wholesale Imports</v>
      </c>
      <c r="E2536" s="16" t="str">
        <f t="shared" si="275"/>
        <v>Kobenhavn</v>
      </c>
      <c r="F2536" s="16" t="str">
        <f t="shared" si="276"/>
        <v>Denmark</v>
      </c>
      <c r="G2536" s="16" t="str">
        <f t="shared" si="277"/>
        <v>Ships</v>
      </c>
      <c r="H2536" s="16" t="str">
        <f t="shared" si="278"/>
        <v>Resolved</v>
      </c>
      <c r="I2536" s="18">
        <f t="shared" si="279"/>
        <v>1146.5</v>
      </c>
    </row>
    <row r="2537" spans="2:9" x14ac:dyDescent="0.25">
      <c r="B2537" s="16">
        <v>10337</v>
      </c>
      <c r="C2537" s="17">
        <f t="shared" si="273"/>
        <v>38302</v>
      </c>
      <c r="D2537" s="16" t="str">
        <f t="shared" si="274"/>
        <v>Classic Legends Inc.</v>
      </c>
      <c r="E2537" s="16" t="str">
        <f t="shared" si="275"/>
        <v>NYC</v>
      </c>
      <c r="F2537" s="16" t="str">
        <f t="shared" si="276"/>
        <v>USA</v>
      </c>
      <c r="G2537" s="16" t="str">
        <f t="shared" si="277"/>
        <v>Classic Cars</v>
      </c>
      <c r="H2537" s="16" t="str">
        <f t="shared" si="278"/>
        <v>Shipped</v>
      </c>
      <c r="I2537" s="18">
        <f t="shared" si="279"/>
        <v>1201.25</v>
      </c>
    </row>
    <row r="2538" spans="2:9" x14ac:dyDescent="0.25">
      <c r="B2538" s="16">
        <v>10350</v>
      </c>
      <c r="C2538" s="17">
        <f t="shared" si="273"/>
        <v>38333</v>
      </c>
      <c r="D2538" s="16" t="str">
        <f t="shared" si="274"/>
        <v>Euro Shopping Channel</v>
      </c>
      <c r="E2538" s="16" t="str">
        <f t="shared" si="275"/>
        <v>Madrid</v>
      </c>
      <c r="F2538" s="16" t="str">
        <f t="shared" si="276"/>
        <v>Spain</v>
      </c>
      <c r="G2538" s="16" t="str">
        <f t="shared" si="277"/>
        <v>Vintage Cars</v>
      </c>
      <c r="H2538" s="16" t="str">
        <f t="shared" si="278"/>
        <v>Shipped</v>
      </c>
      <c r="I2538" s="18">
        <f t="shared" si="279"/>
        <v>1508.5</v>
      </c>
    </row>
    <row r="2539" spans="2:9" x14ac:dyDescent="0.25">
      <c r="B2539" s="16">
        <v>10372</v>
      </c>
      <c r="C2539" s="17">
        <f t="shared" si="273"/>
        <v>38353</v>
      </c>
      <c r="D2539" s="16" t="str">
        <f t="shared" si="274"/>
        <v>Tokyo Collectables, Ltd</v>
      </c>
      <c r="E2539" s="16" t="str">
        <f t="shared" si="275"/>
        <v>Minato-ku</v>
      </c>
      <c r="F2539" s="16" t="str">
        <f t="shared" si="276"/>
        <v>Japan</v>
      </c>
      <c r="G2539" s="16" t="str">
        <f t="shared" si="277"/>
        <v>Trains</v>
      </c>
      <c r="H2539" s="16" t="str">
        <f t="shared" si="278"/>
        <v>Shipped</v>
      </c>
      <c r="I2539" s="18">
        <f t="shared" si="279"/>
        <v>1405.92</v>
      </c>
    </row>
    <row r="2540" spans="2:9" x14ac:dyDescent="0.25">
      <c r="B2540" s="16">
        <v>10384</v>
      </c>
      <c r="C2540" s="17">
        <f t="shared" si="273"/>
        <v>38385</v>
      </c>
      <c r="D2540" s="16" t="str">
        <f t="shared" si="274"/>
        <v>Corporate Gift Ideas Co.</v>
      </c>
      <c r="E2540" s="16" t="str">
        <f t="shared" si="275"/>
        <v>San Francisco</v>
      </c>
      <c r="F2540" s="16" t="str">
        <f t="shared" si="276"/>
        <v>USA</v>
      </c>
      <c r="G2540" s="16" t="str">
        <f t="shared" si="277"/>
        <v>Ships</v>
      </c>
      <c r="H2540" s="16" t="str">
        <f t="shared" si="278"/>
        <v>Shipped</v>
      </c>
      <c r="I2540" s="18">
        <f t="shared" si="279"/>
        <v>2255.1200000000003</v>
      </c>
    </row>
    <row r="2541" spans="2:9" x14ac:dyDescent="0.25">
      <c r="B2541" s="16">
        <v>10397</v>
      </c>
      <c r="C2541" s="17">
        <f t="shared" si="273"/>
        <v>38414</v>
      </c>
      <c r="D2541" s="16" t="str">
        <f t="shared" si="274"/>
        <v>Alpha Cognac</v>
      </c>
      <c r="E2541" s="16" t="str">
        <f t="shared" si="275"/>
        <v>Toulouse</v>
      </c>
      <c r="F2541" s="16" t="str">
        <f t="shared" si="276"/>
        <v>France</v>
      </c>
      <c r="G2541" s="16" t="str">
        <f t="shared" si="277"/>
        <v>Ships</v>
      </c>
      <c r="H2541" s="16" t="str">
        <f t="shared" si="278"/>
        <v>Shipped</v>
      </c>
      <c r="I2541" s="18">
        <f t="shared" si="279"/>
        <v>1463</v>
      </c>
    </row>
    <row r="2542" spans="2:9" x14ac:dyDescent="0.25">
      <c r="B2542" s="16">
        <v>10414</v>
      </c>
      <c r="C2542" s="17">
        <f t="shared" si="273"/>
        <v>38477</v>
      </c>
      <c r="D2542" s="16" t="str">
        <f t="shared" si="274"/>
        <v>Gifts4AllAges.com</v>
      </c>
      <c r="E2542" s="16" t="str">
        <f t="shared" si="275"/>
        <v>Boston</v>
      </c>
      <c r="F2542" s="16" t="str">
        <f t="shared" si="276"/>
        <v>USA</v>
      </c>
      <c r="G2542" s="16" t="str">
        <f t="shared" si="277"/>
        <v>Vintage Cars</v>
      </c>
      <c r="H2542" s="16" t="str">
        <f t="shared" si="278"/>
        <v>On Hold</v>
      </c>
      <c r="I2542" s="18">
        <f t="shared" si="279"/>
        <v>1207.68</v>
      </c>
    </row>
    <row r="2543" spans="2:9" x14ac:dyDescent="0.25">
      <c r="B2543" s="16">
        <v>10106</v>
      </c>
      <c r="C2543" s="17">
        <f t="shared" si="273"/>
        <v>37653</v>
      </c>
      <c r="D2543" s="16" t="str">
        <f t="shared" si="274"/>
        <v>Rovelli Gifts</v>
      </c>
      <c r="E2543" s="16" t="str">
        <f t="shared" si="275"/>
        <v>Bergamo</v>
      </c>
      <c r="F2543" s="16" t="str">
        <f t="shared" si="276"/>
        <v>Italy</v>
      </c>
      <c r="G2543" s="16" t="str">
        <f t="shared" si="277"/>
        <v>Vintage Cars</v>
      </c>
      <c r="H2543" s="16" t="str">
        <f t="shared" si="278"/>
        <v>Shipped</v>
      </c>
      <c r="I2543" s="18">
        <f t="shared" si="279"/>
        <v>1565.85</v>
      </c>
    </row>
    <row r="2544" spans="2:9" x14ac:dyDescent="0.25">
      <c r="B2544" s="16">
        <v>10119</v>
      </c>
      <c r="C2544" s="17">
        <f t="shared" si="273"/>
        <v>37712</v>
      </c>
      <c r="D2544" s="16" t="str">
        <f t="shared" si="274"/>
        <v>Salzburg Collectables</v>
      </c>
      <c r="E2544" s="16" t="str">
        <f t="shared" si="275"/>
        <v>Salzburg</v>
      </c>
      <c r="F2544" s="16" t="str">
        <f t="shared" si="276"/>
        <v>Austria</v>
      </c>
      <c r="G2544" s="16" t="str">
        <f t="shared" si="277"/>
        <v>Planes</v>
      </c>
      <c r="H2544" s="16" t="str">
        <f t="shared" si="278"/>
        <v>Shipped</v>
      </c>
      <c r="I2544" s="18">
        <f t="shared" si="279"/>
        <v>1348.76</v>
      </c>
    </row>
    <row r="2545" spans="2:9" x14ac:dyDescent="0.25">
      <c r="B2545" s="16">
        <v>10131</v>
      </c>
      <c r="C2545" s="17">
        <f t="shared" si="273"/>
        <v>37773</v>
      </c>
      <c r="D2545" s="16" t="str">
        <f t="shared" si="274"/>
        <v>Gift Ideas Corp.</v>
      </c>
      <c r="E2545" s="16" t="str">
        <f t="shared" si="275"/>
        <v>Glendale</v>
      </c>
      <c r="F2545" s="16" t="str">
        <f t="shared" si="276"/>
        <v>USA</v>
      </c>
      <c r="G2545" s="16" t="str">
        <f t="shared" si="277"/>
        <v>Ships</v>
      </c>
      <c r="H2545" s="16" t="str">
        <f t="shared" si="278"/>
        <v>Shipped</v>
      </c>
      <c r="I2545" s="18">
        <f t="shared" si="279"/>
        <v>1891.78</v>
      </c>
    </row>
    <row r="2546" spans="2:9" x14ac:dyDescent="0.25">
      <c r="B2546" s="16">
        <v>10143</v>
      </c>
      <c r="C2546" s="17">
        <f t="shared" si="273"/>
        <v>37841</v>
      </c>
      <c r="D2546" s="16" t="str">
        <f t="shared" si="274"/>
        <v>Mini Creations Ltd.</v>
      </c>
      <c r="E2546" s="16" t="str">
        <f t="shared" si="275"/>
        <v>New Bedford</v>
      </c>
      <c r="F2546" s="16" t="str">
        <f t="shared" si="276"/>
        <v>USA</v>
      </c>
      <c r="G2546" s="16" t="str">
        <f t="shared" si="277"/>
        <v>Vintage Cars</v>
      </c>
      <c r="H2546" s="16" t="str">
        <f t="shared" si="278"/>
        <v>Shipped</v>
      </c>
      <c r="I2546" s="18">
        <f t="shared" si="279"/>
        <v>1246.4399999999998</v>
      </c>
    </row>
    <row r="2547" spans="2:9" x14ac:dyDescent="0.25">
      <c r="B2547" s="16">
        <v>10155</v>
      </c>
      <c r="C2547" s="17">
        <f t="shared" si="273"/>
        <v>37904</v>
      </c>
      <c r="D2547" s="16" t="str">
        <f t="shared" si="274"/>
        <v>Toys of Finland, Co.</v>
      </c>
      <c r="E2547" s="16" t="str">
        <f t="shared" si="275"/>
        <v>Helsinki</v>
      </c>
      <c r="F2547" s="16" t="str">
        <f t="shared" si="276"/>
        <v>Finland</v>
      </c>
      <c r="G2547" s="16" t="str">
        <f t="shared" si="277"/>
        <v>Planes</v>
      </c>
      <c r="H2547" s="16" t="str">
        <f t="shared" si="278"/>
        <v>Shipped</v>
      </c>
      <c r="I2547" s="18">
        <f t="shared" si="279"/>
        <v>1670.2600000000002</v>
      </c>
    </row>
    <row r="2548" spans="2:9" x14ac:dyDescent="0.25">
      <c r="B2548" s="16">
        <v>10167</v>
      </c>
      <c r="C2548" s="17">
        <f t="shared" si="273"/>
        <v>37904</v>
      </c>
      <c r="D2548" s="16" t="str">
        <f t="shared" si="274"/>
        <v>Scandinavian Gift Ideas</v>
      </c>
      <c r="E2548" s="16" t="str">
        <f t="shared" si="275"/>
        <v>Boras</v>
      </c>
      <c r="F2548" s="16" t="str">
        <f t="shared" si="276"/>
        <v>Sweden</v>
      </c>
      <c r="G2548" s="16" t="str">
        <f t="shared" si="277"/>
        <v>Planes</v>
      </c>
      <c r="H2548" s="16" t="str">
        <f t="shared" si="278"/>
        <v>Cancelled</v>
      </c>
      <c r="I2548" s="18">
        <f t="shared" si="279"/>
        <v>1467.48</v>
      </c>
    </row>
    <row r="2549" spans="2:9" x14ac:dyDescent="0.25">
      <c r="B2549" s="16">
        <v>10178</v>
      </c>
      <c r="C2549" s="17">
        <f t="shared" si="273"/>
        <v>37936</v>
      </c>
      <c r="D2549" s="16" t="str">
        <f t="shared" si="274"/>
        <v>Alpha Cognac</v>
      </c>
      <c r="E2549" s="16" t="str">
        <f t="shared" si="275"/>
        <v>Toulouse</v>
      </c>
      <c r="F2549" s="16" t="str">
        <f t="shared" si="276"/>
        <v>France</v>
      </c>
      <c r="G2549" s="16" t="str">
        <f t="shared" si="277"/>
        <v>Vintage Cars</v>
      </c>
      <c r="H2549" s="16" t="str">
        <f t="shared" si="278"/>
        <v>Shipped</v>
      </c>
      <c r="I2549" s="18">
        <f t="shared" si="279"/>
        <v>1514.52</v>
      </c>
    </row>
    <row r="2550" spans="2:9" x14ac:dyDescent="0.25">
      <c r="B2550" s="16">
        <v>10186</v>
      </c>
      <c r="C2550" s="17">
        <f t="shared" si="273"/>
        <v>37936</v>
      </c>
      <c r="D2550" s="16" t="str">
        <f t="shared" si="274"/>
        <v>Double Decker Gift Stores, Ltd</v>
      </c>
      <c r="E2550" s="16" t="str">
        <f t="shared" si="275"/>
        <v>London</v>
      </c>
      <c r="F2550" s="16" t="str">
        <f t="shared" si="276"/>
        <v>UK</v>
      </c>
      <c r="G2550" s="16" t="str">
        <f t="shared" si="277"/>
        <v>Vintage Cars</v>
      </c>
      <c r="H2550" s="16" t="str">
        <f t="shared" si="278"/>
        <v>Shipped</v>
      </c>
      <c r="I2550" s="18">
        <f t="shared" si="279"/>
        <v>1449.8400000000001</v>
      </c>
    </row>
    <row r="2551" spans="2:9" x14ac:dyDescent="0.25">
      <c r="B2551" s="16">
        <v>10197</v>
      </c>
      <c r="C2551" s="17">
        <f t="shared" si="273"/>
        <v>37936</v>
      </c>
      <c r="D2551" s="16" t="str">
        <f t="shared" si="274"/>
        <v>Enaco Distributors</v>
      </c>
      <c r="E2551" s="16" t="str">
        <f t="shared" si="275"/>
        <v>Barcelona</v>
      </c>
      <c r="F2551" s="16" t="str">
        <f t="shared" si="276"/>
        <v>Spain</v>
      </c>
      <c r="G2551" s="16" t="str">
        <f t="shared" si="277"/>
        <v>Planes</v>
      </c>
      <c r="H2551" s="16" t="str">
        <f t="shared" si="278"/>
        <v>Shipped</v>
      </c>
      <c r="I2551" s="18">
        <f t="shared" si="279"/>
        <v>1209.5899999999999</v>
      </c>
    </row>
    <row r="2552" spans="2:9" x14ac:dyDescent="0.25">
      <c r="B2552" s="16">
        <v>10209</v>
      </c>
      <c r="C2552" s="17">
        <f t="shared" si="273"/>
        <v>37993</v>
      </c>
      <c r="D2552" s="16" t="str">
        <f t="shared" si="274"/>
        <v>Men 'R' US Retailers, Ltd.</v>
      </c>
      <c r="E2552" s="16" t="str">
        <f t="shared" si="275"/>
        <v>Los Angeles</v>
      </c>
      <c r="F2552" s="16" t="str">
        <f t="shared" si="276"/>
        <v>USA</v>
      </c>
      <c r="G2552" s="16" t="str">
        <f t="shared" si="277"/>
        <v>Vintage Cars</v>
      </c>
      <c r="H2552" s="16" t="str">
        <f t="shared" si="278"/>
        <v>Shipped</v>
      </c>
      <c r="I2552" s="18">
        <f t="shared" si="279"/>
        <v>1974.0600000000002</v>
      </c>
    </row>
    <row r="2553" spans="2:9" x14ac:dyDescent="0.25">
      <c r="B2553" s="16">
        <v>10222</v>
      </c>
      <c r="C2553" s="17">
        <f t="shared" si="273"/>
        <v>38019</v>
      </c>
      <c r="D2553" s="16" t="str">
        <f t="shared" si="274"/>
        <v>Collectable Mini Designs Co.</v>
      </c>
      <c r="E2553" s="16" t="str">
        <f t="shared" si="275"/>
        <v>San Diego</v>
      </c>
      <c r="F2553" s="16" t="str">
        <f t="shared" si="276"/>
        <v>USA</v>
      </c>
      <c r="G2553" s="16" t="str">
        <f t="shared" si="277"/>
        <v>Planes</v>
      </c>
      <c r="H2553" s="16" t="str">
        <f t="shared" si="278"/>
        <v>Shipped</v>
      </c>
      <c r="I2553" s="18">
        <f t="shared" si="279"/>
        <v>1416.3899999999999</v>
      </c>
    </row>
    <row r="2554" spans="2:9" x14ac:dyDescent="0.25">
      <c r="B2554" s="16">
        <v>10249</v>
      </c>
      <c r="C2554" s="17">
        <f t="shared" si="273"/>
        <v>38112</v>
      </c>
      <c r="D2554" s="16" t="str">
        <f t="shared" si="274"/>
        <v>Cambridge Collectables Co.</v>
      </c>
      <c r="E2554" s="16" t="str">
        <f t="shared" si="275"/>
        <v>Cambridge</v>
      </c>
      <c r="F2554" s="16" t="str">
        <f t="shared" si="276"/>
        <v>USA</v>
      </c>
      <c r="G2554" s="16" t="str">
        <f t="shared" si="277"/>
        <v>Planes</v>
      </c>
      <c r="H2554" s="16" t="str">
        <f t="shared" si="278"/>
        <v>Shipped</v>
      </c>
      <c r="I2554" s="18">
        <f t="shared" si="279"/>
        <v>1356.3999999999999</v>
      </c>
    </row>
    <row r="2555" spans="2:9" x14ac:dyDescent="0.25">
      <c r="B2555" s="16">
        <v>10262</v>
      </c>
      <c r="C2555" s="17">
        <f t="shared" si="273"/>
        <v>38144</v>
      </c>
      <c r="D2555" s="16" t="str">
        <f t="shared" si="274"/>
        <v>Euro Shopping Channel</v>
      </c>
      <c r="E2555" s="16" t="str">
        <f t="shared" si="275"/>
        <v>Madrid</v>
      </c>
      <c r="F2555" s="16" t="str">
        <f t="shared" si="276"/>
        <v>Spain</v>
      </c>
      <c r="G2555" s="16" t="str">
        <f t="shared" si="277"/>
        <v>Planes</v>
      </c>
      <c r="H2555" s="16" t="str">
        <f t="shared" si="278"/>
        <v>Cancelled</v>
      </c>
      <c r="I2555" s="18">
        <f t="shared" si="279"/>
        <v>1199.31</v>
      </c>
    </row>
    <row r="2556" spans="2:9" x14ac:dyDescent="0.25">
      <c r="B2556" s="16">
        <v>10274</v>
      </c>
      <c r="C2556" s="17">
        <f t="shared" si="273"/>
        <v>38175</v>
      </c>
      <c r="D2556" s="16" t="str">
        <f t="shared" si="274"/>
        <v>Collectables For Less Inc.</v>
      </c>
      <c r="E2556" s="16" t="str">
        <f t="shared" si="275"/>
        <v>Brickhaven</v>
      </c>
      <c r="F2556" s="16" t="str">
        <f t="shared" si="276"/>
        <v>USA</v>
      </c>
      <c r="G2556" s="16" t="str">
        <f t="shared" si="277"/>
        <v>Vintage Cars</v>
      </c>
      <c r="H2556" s="16" t="str">
        <f t="shared" si="278"/>
        <v>Shipped</v>
      </c>
      <c r="I2556" s="18">
        <f t="shared" si="279"/>
        <v>1735.92</v>
      </c>
    </row>
    <row r="2557" spans="2:9" x14ac:dyDescent="0.25">
      <c r="B2557" s="16">
        <v>10283</v>
      </c>
      <c r="C2557" s="17">
        <f t="shared" si="273"/>
        <v>38207</v>
      </c>
      <c r="D2557" s="16" t="str">
        <f t="shared" si="274"/>
        <v>Royal Canadian Collectables, Ltd.</v>
      </c>
      <c r="E2557" s="16" t="str">
        <f t="shared" si="275"/>
        <v>Tsawassen</v>
      </c>
      <c r="F2557" s="16" t="str">
        <f t="shared" si="276"/>
        <v>Canada</v>
      </c>
      <c r="G2557" s="16" t="str">
        <f t="shared" si="277"/>
        <v>Ships</v>
      </c>
      <c r="H2557" s="16" t="str">
        <f t="shared" si="278"/>
        <v>Shipped</v>
      </c>
      <c r="I2557" s="18">
        <f t="shared" si="279"/>
        <v>1693.56</v>
      </c>
    </row>
    <row r="2558" spans="2:9" x14ac:dyDescent="0.25">
      <c r="B2558" s="16">
        <v>10296</v>
      </c>
      <c r="C2558" s="17">
        <f t="shared" si="273"/>
        <v>38239</v>
      </c>
      <c r="D2558" s="16" t="str">
        <f t="shared" si="274"/>
        <v>Bavarian Collectables Imports, Co.</v>
      </c>
      <c r="E2558" s="16" t="str">
        <f t="shared" si="275"/>
        <v>Munich</v>
      </c>
      <c r="F2558" s="16" t="str">
        <f t="shared" si="276"/>
        <v>Germany</v>
      </c>
      <c r="G2558" s="16" t="str">
        <f t="shared" si="277"/>
        <v>Planes</v>
      </c>
      <c r="H2558" s="16" t="str">
        <f t="shared" si="278"/>
        <v>Shipped</v>
      </c>
      <c r="I2558" s="18">
        <f t="shared" si="279"/>
        <v>948.99</v>
      </c>
    </row>
    <row r="2559" spans="2:9" x14ac:dyDescent="0.25">
      <c r="B2559" s="16">
        <v>10307</v>
      </c>
      <c r="C2559" s="17">
        <f t="shared" si="273"/>
        <v>38270</v>
      </c>
      <c r="D2559" s="16" t="str">
        <f t="shared" si="274"/>
        <v>Classic Gift Ideas, Inc</v>
      </c>
      <c r="E2559" s="16" t="str">
        <f t="shared" si="275"/>
        <v>Philadelphia</v>
      </c>
      <c r="F2559" s="16" t="str">
        <f t="shared" si="276"/>
        <v>USA</v>
      </c>
      <c r="G2559" s="16" t="str">
        <f t="shared" si="277"/>
        <v>Vintage Cars</v>
      </c>
      <c r="H2559" s="16" t="str">
        <f t="shared" si="278"/>
        <v>Shipped</v>
      </c>
      <c r="I2559" s="18">
        <f t="shared" si="279"/>
        <v>1576.74</v>
      </c>
    </row>
    <row r="2560" spans="2:9" x14ac:dyDescent="0.25">
      <c r="B2560" s="16">
        <v>10316</v>
      </c>
      <c r="C2560" s="17">
        <f t="shared" si="273"/>
        <v>38302</v>
      </c>
      <c r="D2560" s="16" t="str">
        <f t="shared" si="274"/>
        <v>giftsbymail.co.uk</v>
      </c>
      <c r="E2560" s="16" t="str">
        <f t="shared" si="275"/>
        <v>Cowes</v>
      </c>
      <c r="F2560" s="16" t="str">
        <f t="shared" si="276"/>
        <v>UK</v>
      </c>
      <c r="G2560" s="16" t="str">
        <f t="shared" si="277"/>
        <v>Vintage Cars</v>
      </c>
      <c r="H2560" s="16" t="str">
        <f t="shared" si="278"/>
        <v>Shipped</v>
      </c>
      <c r="I2560" s="18">
        <f t="shared" si="279"/>
        <v>1419.84</v>
      </c>
    </row>
    <row r="2561" spans="2:9" x14ac:dyDescent="0.25">
      <c r="B2561" s="16">
        <v>10328</v>
      </c>
      <c r="C2561" s="17">
        <f t="shared" si="273"/>
        <v>38302</v>
      </c>
      <c r="D2561" s="16" t="str">
        <f t="shared" si="274"/>
        <v>Rovelli Gifts</v>
      </c>
      <c r="E2561" s="16" t="str">
        <f t="shared" si="275"/>
        <v>Bergamo</v>
      </c>
      <c r="F2561" s="16" t="str">
        <f t="shared" si="276"/>
        <v>Italy</v>
      </c>
      <c r="G2561" s="16" t="str">
        <f t="shared" si="277"/>
        <v>Vintage Cars</v>
      </c>
      <c r="H2561" s="16" t="str">
        <f t="shared" si="278"/>
        <v>Shipped</v>
      </c>
      <c r="I2561" s="18">
        <f t="shared" si="279"/>
        <v>1459.6000000000001</v>
      </c>
    </row>
    <row r="2562" spans="2:9" x14ac:dyDescent="0.25">
      <c r="B2562" s="16">
        <v>10339</v>
      </c>
      <c r="C2562" s="17">
        <f t="shared" si="273"/>
        <v>38302</v>
      </c>
      <c r="D2562" s="16" t="str">
        <f t="shared" si="274"/>
        <v>Tokyo Collectables, Ltd</v>
      </c>
      <c r="E2562" s="16" t="str">
        <f t="shared" si="275"/>
        <v>Minato-ku</v>
      </c>
      <c r="F2562" s="16" t="str">
        <f t="shared" si="276"/>
        <v>Japan</v>
      </c>
      <c r="G2562" s="16" t="str">
        <f t="shared" si="277"/>
        <v>Planes</v>
      </c>
      <c r="H2562" s="16" t="str">
        <f t="shared" si="278"/>
        <v>Shipped</v>
      </c>
      <c r="I2562" s="18">
        <f t="shared" si="279"/>
        <v>1063.6499999999999</v>
      </c>
    </row>
    <row r="2563" spans="2:9" x14ac:dyDescent="0.25">
      <c r="B2563" s="16">
        <v>10352</v>
      </c>
      <c r="C2563" s="17">
        <f t="shared" si="273"/>
        <v>38333</v>
      </c>
      <c r="D2563" s="16" t="str">
        <f t="shared" si="274"/>
        <v>Auto-Moto Classics Inc.</v>
      </c>
      <c r="E2563" s="16" t="str">
        <f t="shared" si="275"/>
        <v>Brickhaven</v>
      </c>
      <c r="F2563" s="16" t="str">
        <f t="shared" si="276"/>
        <v>USA</v>
      </c>
      <c r="G2563" s="16" t="str">
        <f t="shared" si="277"/>
        <v>Planes</v>
      </c>
      <c r="H2563" s="16" t="str">
        <f t="shared" si="278"/>
        <v>Shipped</v>
      </c>
      <c r="I2563" s="18">
        <f t="shared" si="279"/>
        <v>1661.22</v>
      </c>
    </row>
    <row r="2564" spans="2:9" x14ac:dyDescent="0.25">
      <c r="B2564" s="16">
        <v>10361</v>
      </c>
      <c r="C2564" s="17">
        <f t="shared" si="273"/>
        <v>38333</v>
      </c>
      <c r="D2564" s="16" t="str">
        <f t="shared" si="274"/>
        <v>Souveniers And Things Co.</v>
      </c>
      <c r="E2564" s="16" t="str">
        <f t="shared" si="275"/>
        <v>Chatswood</v>
      </c>
      <c r="F2564" s="16" t="str">
        <f t="shared" si="276"/>
        <v>Australia</v>
      </c>
      <c r="G2564" s="16" t="str">
        <f t="shared" si="277"/>
        <v>Ships</v>
      </c>
      <c r="H2564" s="16" t="str">
        <f t="shared" si="278"/>
        <v>Shipped</v>
      </c>
      <c r="I2564" s="18">
        <f t="shared" si="279"/>
        <v>1089.3600000000001</v>
      </c>
    </row>
    <row r="2565" spans="2:9" x14ac:dyDescent="0.25">
      <c r="B2565" s="16">
        <v>10373</v>
      </c>
      <c r="C2565" s="17">
        <f t="shared" si="273"/>
        <v>38353</v>
      </c>
      <c r="D2565" s="16" t="str">
        <f t="shared" si="274"/>
        <v>Oulu Toy Supplies, Inc.</v>
      </c>
      <c r="E2565" s="16" t="str">
        <f t="shared" si="275"/>
        <v>Oulu</v>
      </c>
      <c r="F2565" s="16" t="str">
        <f t="shared" si="276"/>
        <v>Finland</v>
      </c>
      <c r="G2565" s="16" t="str">
        <f t="shared" si="277"/>
        <v>Planes</v>
      </c>
      <c r="H2565" s="16" t="str">
        <f t="shared" si="278"/>
        <v>Shipped</v>
      </c>
      <c r="I2565" s="18">
        <f t="shared" si="279"/>
        <v>1611.3999999999999</v>
      </c>
    </row>
    <row r="2566" spans="2:9" x14ac:dyDescent="0.25">
      <c r="B2566" s="16">
        <v>10386</v>
      </c>
      <c r="C2566" s="17">
        <f t="shared" si="273"/>
        <v>38414</v>
      </c>
      <c r="D2566" s="16" t="str">
        <f t="shared" si="274"/>
        <v>Euro Shopping Channel</v>
      </c>
      <c r="E2566" s="16" t="str">
        <f t="shared" si="275"/>
        <v>Madrid</v>
      </c>
      <c r="F2566" s="16" t="str">
        <f t="shared" si="276"/>
        <v>Spain</v>
      </c>
      <c r="G2566" s="16" t="str">
        <f t="shared" si="277"/>
        <v>Vintage Cars</v>
      </c>
      <c r="H2566" s="16" t="str">
        <f t="shared" si="278"/>
        <v>Resolved</v>
      </c>
      <c r="I2566" s="18">
        <f t="shared" si="279"/>
        <v>1266.0999999999999</v>
      </c>
    </row>
    <row r="2567" spans="2:9" x14ac:dyDescent="0.25">
      <c r="B2567" s="16">
        <v>10398</v>
      </c>
      <c r="C2567" s="17">
        <f t="shared" si="273"/>
        <v>38414</v>
      </c>
      <c r="D2567" s="16" t="str">
        <f t="shared" si="274"/>
        <v>Reims Collectables</v>
      </c>
      <c r="E2567" s="16" t="str">
        <f t="shared" si="275"/>
        <v>Reims</v>
      </c>
      <c r="F2567" s="16" t="str">
        <f t="shared" si="276"/>
        <v>France</v>
      </c>
      <c r="G2567" s="16" t="str">
        <f t="shared" si="277"/>
        <v>Planes</v>
      </c>
      <c r="H2567" s="16" t="str">
        <f t="shared" si="278"/>
        <v>Shipped</v>
      </c>
      <c r="I2567" s="18">
        <f t="shared" si="279"/>
        <v>1367.48</v>
      </c>
    </row>
    <row r="2568" spans="2:9" x14ac:dyDescent="0.25">
      <c r="B2568" s="16">
        <v>10400</v>
      </c>
      <c r="C2568" s="17">
        <f t="shared" si="273"/>
        <v>38446</v>
      </c>
      <c r="D2568" s="16" t="str">
        <f t="shared" si="274"/>
        <v>The Sharp Gifts Warehouse</v>
      </c>
      <c r="E2568" s="16" t="str">
        <f t="shared" si="275"/>
        <v>San Jose</v>
      </c>
      <c r="F2568" s="16" t="str">
        <f t="shared" si="276"/>
        <v>USA</v>
      </c>
      <c r="G2568" s="16" t="str">
        <f t="shared" si="277"/>
        <v>Planes</v>
      </c>
      <c r="H2568" s="16" t="str">
        <f t="shared" si="278"/>
        <v>Shipped</v>
      </c>
      <c r="I2568" s="18">
        <f t="shared" si="279"/>
        <v>1122.3999999999999</v>
      </c>
    </row>
    <row r="2569" spans="2:9" x14ac:dyDescent="0.25">
      <c r="B2569" s="16">
        <v>10415</v>
      </c>
      <c r="C2569" s="17">
        <f t="shared" ref="C2569:C2632" si="280">VLOOKUP(B2569,SaleData,6,0)</f>
        <v>38477</v>
      </c>
      <c r="D2569" s="16" t="str">
        <f t="shared" ref="D2569:D2632" si="281">VLOOKUP(B2569,SaleData,14,0)</f>
        <v>Australian Collectables, Ltd</v>
      </c>
      <c r="E2569" s="16" t="str">
        <f t="shared" ref="E2569:E2632" si="282">VLOOKUP(B2569,SaleData,17,0)</f>
        <v>Glen Waverly</v>
      </c>
      <c r="F2569" s="16" t="str">
        <f t="shared" ref="F2569:F2632" si="283">VLOOKUP(B2569,SaleData,19,0)</f>
        <v>Australia</v>
      </c>
      <c r="G2569" s="16" t="str">
        <f t="shared" ref="G2569:G2632" si="284">VLOOKUP(B2569,SaleData,11,0)</f>
        <v>Vintage Cars</v>
      </c>
      <c r="H2569" s="16" t="str">
        <f t="shared" ref="H2569:H2632" si="285">VLOOKUP(B2569,SaleData,7,0)</f>
        <v>Disputed</v>
      </c>
      <c r="I2569" s="18">
        <f t="shared" ref="I2569:I2632" si="286">VLOOKUP(B2569,SaleData,5,0)</f>
        <v>1254.6000000000001</v>
      </c>
    </row>
    <row r="2570" spans="2:9" x14ac:dyDescent="0.25">
      <c r="B2570" s="16">
        <v>10106</v>
      </c>
      <c r="C2570" s="17">
        <f t="shared" si="280"/>
        <v>37653</v>
      </c>
      <c r="D2570" s="16" t="str">
        <f t="shared" si="281"/>
        <v>Rovelli Gifts</v>
      </c>
      <c r="E2570" s="16" t="str">
        <f t="shared" si="282"/>
        <v>Bergamo</v>
      </c>
      <c r="F2570" s="16" t="str">
        <f t="shared" si="283"/>
        <v>Italy</v>
      </c>
      <c r="G2570" s="16" t="str">
        <f t="shared" si="284"/>
        <v>Vintage Cars</v>
      </c>
      <c r="H2570" s="16" t="str">
        <f t="shared" si="285"/>
        <v>Shipped</v>
      </c>
      <c r="I2570" s="18">
        <f t="shared" si="286"/>
        <v>1565.85</v>
      </c>
    </row>
    <row r="2571" spans="2:9" x14ac:dyDescent="0.25">
      <c r="B2571" s="16">
        <v>10120</v>
      </c>
      <c r="C2571" s="17">
        <f t="shared" si="280"/>
        <v>37712</v>
      </c>
      <c r="D2571" s="16" t="str">
        <f t="shared" si="281"/>
        <v>Australian Collectors, Co.</v>
      </c>
      <c r="E2571" s="16" t="str">
        <f t="shared" si="282"/>
        <v>Melbourne</v>
      </c>
      <c r="F2571" s="16" t="str">
        <f t="shared" si="283"/>
        <v>Australia</v>
      </c>
      <c r="G2571" s="16" t="str">
        <f t="shared" si="284"/>
        <v>Planes</v>
      </c>
      <c r="H2571" s="16" t="str">
        <f t="shared" si="285"/>
        <v>Shipped</v>
      </c>
      <c r="I2571" s="18">
        <f t="shared" si="286"/>
        <v>2082.4900000000002</v>
      </c>
    </row>
    <row r="2572" spans="2:9" x14ac:dyDescent="0.25">
      <c r="B2572" s="16">
        <v>10131</v>
      </c>
      <c r="C2572" s="17">
        <f t="shared" si="280"/>
        <v>37773</v>
      </c>
      <c r="D2572" s="16" t="str">
        <f t="shared" si="281"/>
        <v>Gift Ideas Corp.</v>
      </c>
      <c r="E2572" s="16" t="str">
        <f t="shared" si="282"/>
        <v>Glendale</v>
      </c>
      <c r="F2572" s="16" t="str">
        <f t="shared" si="283"/>
        <v>USA</v>
      </c>
      <c r="G2572" s="16" t="str">
        <f t="shared" si="284"/>
        <v>Ships</v>
      </c>
      <c r="H2572" s="16" t="str">
        <f t="shared" si="285"/>
        <v>Shipped</v>
      </c>
      <c r="I2572" s="18">
        <f t="shared" si="286"/>
        <v>1891.78</v>
      </c>
    </row>
    <row r="2573" spans="2:9" x14ac:dyDescent="0.25">
      <c r="B2573" s="16">
        <v>10143</v>
      </c>
      <c r="C2573" s="17">
        <f t="shared" si="280"/>
        <v>37841</v>
      </c>
      <c r="D2573" s="16" t="str">
        <f t="shared" si="281"/>
        <v>Mini Creations Ltd.</v>
      </c>
      <c r="E2573" s="16" t="str">
        <f t="shared" si="282"/>
        <v>New Bedford</v>
      </c>
      <c r="F2573" s="16" t="str">
        <f t="shared" si="283"/>
        <v>USA</v>
      </c>
      <c r="G2573" s="16" t="str">
        <f t="shared" si="284"/>
        <v>Vintage Cars</v>
      </c>
      <c r="H2573" s="16" t="str">
        <f t="shared" si="285"/>
        <v>Shipped</v>
      </c>
      <c r="I2573" s="18">
        <f t="shared" si="286"/>
        <v>1246.4399999999998</v>
      </c>
    </row>
    <row r="2574" spans="2:9" x14ac:dyDescent="0.25">
      <c r="B2574" s="16">
        <v>10155</v>
      </c>
      <c r="C2574" s="17">
        <f t="shared" si="280"/>
        <v>37904</v>
      </c>
      <c r="D2574" s="16" t="str">
        <f t="shared" si="281"/>
        <v>Toys of Finland, Co.</v>
      </c>
      <c r="E2574" s="16" t="str">
        <f t="shared" si="282"/>
        <v>Helsinki</v>
      </c>
      <c r="F2574" s="16" t="str">
        <f t="shared" si="283"/>
        <v>Finland</v>
      </c>
      <c r="G2574" s="16" t="str">
        <f t="shared" si="284"/>
        <v>Planes</v>
      </c>
      <c r="H2574" s="16" t="str">
        <f t="shared" si="285"/>
        <v>Shipped</v>
      </c>
      <c r="I2574" s="18">
        <f t="shared" si="286"/>
        <v>1670.2600000000002</v>
      </c>
    </row>
    <row r="2575" spans="2:9" x14ac:dyDescent="0.25">
      <c r="B2575" s="16">
        <v>10168</v>
      </c>
      <c r="C2575" s="17">
        <f t="shared" si="280"/>
        <v>37904</v>
      </c>
      <c r="D2575" s="16" t="str">
        <f t="shared" si="281"/>
        <v>Technics Stores Inc.</v>
      </c>
      <c r="E2575" s="16" t="str">
        <f t="shared" si="282"/>
        <v>Burlingame</v>
      </c>
      <c r="F2575" s="16" t="str">
        <f t="shared" si="283"/>
        <v>USA</v>
      </c>
      <c r="G2575" s="16" t="str">
        <f t="shared" si="284"/>
        <v>Planes</v>
      </c>
      <c r="H2575" s="16" t="str">
        <f t="shared" si="285"/>
        <v>Shipped</v>
      </c>
      <c r="I2575" s="18">
        <f t="shared" si="286"/>
        <v>1490.1599999999999</v>
      </c>
    </row>
    <row r="2576" spans="2:9" x14ac:dyDescent="0.25">
      <c r="B2576" s="16">
        <v>10178</v>
      </c>
      <c r="C2576" s="17">
        <f t="shared" si="280"/>
        <v>37936</v>
      </c>
      <c r="D2576" s="16" t="str">
        <f t="shared" si="281"/>
        <v>Alpha Cognac</v>
      </c>
      <c r="E2576" s="16" t="str">
        <f t="shared" si="282"/>
        <v>Toulouse</v>
      </c>
      <c r="F2576" s="16" t="str">
        <f t="shared" si="283"/>
        <v>France</v>
      </c>
      <c r="G2576" s="16" t="str">
        <f t="shared" si="284"/>
        <v>Vintage Cars</v>
      </c>
      <c r="H2576" s="16" t="str">
        <f t="shared" si="285"/>
        <v>Shipped</v>
      </c>
      <c r="I2576" s="18">
        <f t="shared" si="286"/>
        <v>1514.52</v>
      </c>
    </row>
    <row r="2577" spans="2:9" x14ac:dyDescent="0.25">
      <c r="B2577" s="16">
        <v>10198</v>
      </c>
      <c r="C2577" s="17">
        <f t="shared" si="280"/>
        <v>37936</v>
      </c>
      <c r="D2577" s="16" t="str">
        <f t="shared" si="281"/>
        <v>Cruz &amp; Sons Co.</v>
      </c>
      <c r="E2577" s="16" t="str">
        <f t="shared" si="282"/>
        <v>Makati City</v>
      </c>
      <c r="F2577" s="16" t="str">
        <f t="shared" si="283"/>
        <v>Philippines</v>
      </c>
      <c r="G2577" s="16" t="str">
        <f t="shared" si="284"/>
        <v>Vintage Cars</v>
      </c>
      <c r="H2577" s="16" t="str">
        <f t="shared" si="285"/>
        <v>Shipped</v>
      </c>
      <c r="I2577" s="18">
        <f t="shared" si="286"/>
        <v>1935.0900000000001</v>
      </c>
    </row>
    <row r="2578" spans="2:9" x14ac:dyDescent="0.25">
      <c r="B2578" s="16">
        <v>10210</v>
      </c>
      <c r="C2578" s="17">
        <f t="shared" si="280"/>
        <v>37993</v>
      </c>
      <c r="D2578" s="16" t="str">
        <f t="shared" si="281"/>
        <v>Osaka Souveniers Co.</v>
      </c>
      <c r="E2578" s="16" t="str">
        <f t="shared" si="282"/>
        <v>Osaka</v>
      </c>
      <c r="F2578" s="16" t="str">
        <f t="shared" si="283"/>
        <v>Japan</v>
      </c>
      <c r="G2578" s="16" t="str">
        <f t="shared" si="284"/>
        <v>Planes</v>
      </c>
      <c r="H2578" s="16" t="str">
        <f t="shared" si="285"/>
        <v>Shipped</v>
      </c>
      <c r="I2578" s="18">
        <f t="shared" si="286"/>
        <v>1649.55</v>
      </c>
    </row>
    <row r="2579" spans="2:9" x14ac:dyDescent="0.25">
      <c r="B2579" s="16">
        <v>10222</v>
      </c>
      <c r="C2579" s="17">
        <f t="shared" si="280"/>
        <v>38019</v>
      </c>
      <c r="D2579" s="16" t="str">
        <f t="shared" si="281"/>
        <v>Collectable Mini Designs Co.</v>
      </c>
      <c r="E2579" s="16" t="str">
        <f t="shared" si="282"/>
        <v>San Diego</v>
      </c>
      <c r="F2579" s="16" t="str">
        <f t="shared" si="283"/>
        <v>USA</v>
      </c>
      <c r="G2579" s="16" t="str">
        <f t="shared" si="284"/>
        <v>Planes</v>
      </c>
      <c r="H2579" s="16" t="str">
        <f t="shared" si="285"/>
        <v>Shipped</v>
      </c>
      <c r="I2579" s="18">
        <f t="shared" si="286"/>
        <v>1416.3899999999999</v>
      </c>
    </row>
    <row r="2580" spans="2:9" x14ac:dyDescent="0.25">
      <c r="B2580" s="16">
        <v>10235</v>
      </c>
      <c r="C2580" s="17">
        <f t="shared" si="280"/>
        <v>38081</v>
      </c>
      <c r="D2580" s="16" t="str">
        <f t="shared" si="281"/>
        <v>Royal Canadian Collectables, Ltd.</v>
      </c>
      <c r="E2580" s="16" t="str">
        <f t="shared" si="282"/>
        <v>Tsawassen</v>
      </c>
      <c r="F2580" s="16" t="str">
        <f t="shared" si="283"/>
        <v>Canada</v>
      </c>
      <c r="G2580" s="16" t="str">
        <f t="shared" si="284"/>
        <v>Vintage Cars</v>
      </c>
      <c r="H2580" s="16" t="str">
        <f t="shared" si="285"/>
        <v>Shipped</v>
      </c>
      <c r="I2580" s="18">
        <f t="shared" si="286"/>
        <v>1449.3500000000001</v>
      </c>
    </row>
    <row r="2581" spans="2:9" x14ac:dyDescent="0.25">
      <c r="B2581" s="16">
        <v>10250</v>
      </c>
      <c r="C2581" s="17">
        <f t="shared" si="280"/>
        <v>38112</v>
      </c>
      <c r="D2581" s="16" t="str">
        <f t="shared" si="281"/>
        <v>The Sharp Gifts Warehouse</v>
      </c>
      <c r="E2581" s="16" t="str">
        <f t="shared" si="282"/>
        <v>San Jose</v>
      </c>
      <c r="F2581" s="16" t="str">
        <f t="shared" si="283"/>
        <v>USA</v>
      </c>
      <c r="G2581" s="16" t="str">
        <f t="shared" si="284"/>
        <v>Vintage Cars</v>
      </c>
      <c r="H2581" s="16" t="str">
        <f t="shared" si="285"/>
        <v>Shipped</v>
      </c>
      <c r="I2581" s="18">
        <f t="shared" si="286"/>
        <v>1869.48</v>
      </c>
    </row>
    <row r="2582" spans="2:9" x14ac:dyDescent="0.25">
      <c r="B2582" s="16">
        <v>10262</v>
      </c>
      <c r="C2582" s="17">
        <f t="shared" si="280"/>
        <v>38144</v>
      </c>
      <c r="D2582" s="16" t="str">
        <f t="shared" si="281"/>
        <v>Euro Shopping Channel</v>
      </c>
      <c r="E2582" s="16" t="str">
        <f t="shared" si="282"/>
        <v>Madrid</v>
      </c>
      <c r="F2582" s="16" t="str">
        <f t="shared" si="283"/>
        <v>Spain</v>
      </c>
      <c r="G2582" s="16" t="str">
        <f t="shared" si="284"/>
        <v>Planes</v>
      </c>
      <c r="H2582" s="16" t="str">
        <f t="shared" si="285"/>
        <v>Cancelled</v>
      </c>
      <c r="I2582" s="18">
        <f t="shared" si="286"/>
        <v>1199.31</v>
      </c>
    </row>
    <row r="2583" spans="2:9" x14ac:dyDescent="0.25">
      <c r="B2583" s="16">
        <v>10275</v>
      </c>
      <c r="C2583" s="17">
        <f t="shared" si="280"/>
        <v>38175</v>
      </c>
      <c r="D2583" s="16" t="str">
        <f t="shared" si="281"/>
        <v>La Rochelle Gifts</v>
      </c>
      <c r="E2583" s="16" t="str">
        <f t="shared" si="282"/>
        <v>Nantes</v>
      </c>
      <c r="F2583" s="16" t="str">
        <f t="shared" si="283"/>
        <v>France</v>
      </c>
      <c r="G2583" s="16" t="str">
        <f t="shared" si="284"/>
        <v>Planes</v>
      </c>
      <c r="H2583" s="16" t="str">
        <f t="shared" si="285"/>
        <v>Shipped</v>
      </c>
      <c r="I2583" s="18">
        <f t="shared" si="286"/>
        <v>1682.3700000000001</v>
      </c>
    </row>
    <row r="2584" spans="2:9" x14ac:dyDescent="0.25">
      <c r="B2584" s="16">
        <v>10284</v>
      </c>
      <c r="C2584" s="17">
        <f t="shared" si="280"/>
        <v>38207</v>
      </c>
      <c r="D2584" s="16" t="str">
        <f t="shared" si="281"/>
        <v>Norway Gifts By Mail, Co.</v>
      </c>
      <c r="E2584" s="16" t="str">
        <f t="shared" si="282"/>
        <v>Oslo</v>
      </c>
      <c r="F2584" s="16" t="str">
        <f t="shared" si="283"/>
        <v>Norway</v>
      </c>
      <c r="G2584" s="16" t="str">
        <f t="shared" si="284"/>
        <v>Planes</v>
      </c>
      <c r="H2584" s="16" t="str">
        <f t="shared" si="285"/>
        <v>Shipped</v>
      </c>
      <c r="I2584" s="18">
        <f t="shared" si="286"/>
        <v>1175.1600000000001</v>
      </c>
    </row>
    <row r="2585" spans="2:9" x14ac:dyDescent="0.25">
      <c r="B2585" s="16">
        <v>10296</v>
      </c>
      <c r="C2585" s="17">
        <f t="shared" si="280"/>
        <v>38239</v>
      </c>
      <c r="D2585" s="16" t="str">
        <f t="shared" si="281"/>
        <v>Bavarian Collectables Imports, Co.</v>
      </c>
      <c r="E2585" s="16" t="str">
        <f t="shared" si="282"/>
        <v>Munich</v>
      </c>
      <c r="F2585" s="16" t="str">
        <f t="shared" si="283"/>
        <v>Germany</v>
      </c>
      <c r="G2585" s="16" t="str">
        <f t="shared" si="284"/>
        <v>Planes</v>
      </c>
      <c r="H2585" s="16" t="str">
        <f t="shared" si="285"/>
        <v>Shipped</v>
      </c>
      <c r="I2585" s="18">
        <f t="shared" si="286"/>
        <v>948.99</v>
      </c>
    </row>
    <row r="2586" spans="2:9" x14ac:dyDescent="0.25">
      <c r="B2586" s="16">
        <v>10308</v>
      </c>
      <c r="C2586" s="17">
        <f t="shared" si="280"/>
        <v>38270</v>
      </c>
      <c r="D2586" s="16" t="str">
        <f t="shared" si="281"/>
        <v>Mini Classics</v>
      </c>
      <c r="E2586" s="16" t="str">
        <f t="shared" si="282"/>
        <v>White Plains</v>
      </c>
      <c r="F2586" s="16" t="str">
        <f t="shared" si="283"/>
        <v>USA</v>
      </c>
      <c r="G2586" s="16" t="str">
        <f t="shared" si="284"/>
        <v>Motorcycles</v>
      </c>
      <c r="H2586" s="16" t="str">
        <f t="shared" si="285"/>
        <v>Shipped</v>
      </c>
      <c r="I2586" s="18">
        <f t="shared" si="286"/>
        <v>1771.0600000000002</v>
      </c>
    </row>
    <row r="2587" spans="2:9" x14ac:dyDescent="0.25">
      <c r="B2587" s="16">
        <v>10316</v>
      </c>
      <c r="C2587" s="17">
        <f t="shared" si="280"/>
        <v>38302</v>
      </c>
      <c r="D2587" s="16" t="str">
        <f t="shared" si="281"/>
        <v>giftsbymail.co.uk</v>
      </c>
      <c r="E2587" s="16" t="str">
        <f t="shared" si="282"/>
        <v>Cowes</v>
      </c>
      <c r="F2587" s="16" t="str">
        <f t="shared" si="283"/>
        <v>UK</v>
      </c>
      <c r="G2587" s="16" t="str">
        <f t="shared" si="284"/>
        <v>Vintage Cars</v>
      </c>
      <c r="H2587" s="16" t="str">
        <f t="shared" si="285"/>
        <v>Shipped</v>
      </c>
      <c r="I2587" s="18">
        <f t="shared" si="286"/>
        <v>1419.84</v>
      </c>
    </row>
    <row r="2588" spans="2:9" x14ac:dyDescent="0.25">
      <c r="B2588" s="16">
        <v>10328</v>
      </c>
      <c r="C2588" s="17">
        <f t="shared" si="280"/>
        <v>38302</v>
      </c>
      <c r="D2588" s="16" t="str">
        <f t="shared" si="281"/>
        <v>Rovelli Gifts</v>
      </c>
      <c r="E2588" s="16" t="str">
        <f t="shared" si="282"/>
        <v>Bergamo</v>
      </c>
      <c r="F2588" s="16" t="str">
        <f t="shared" si="283"/>
        <v>Italy</v>
      </c>
      <c r="G2588" s="16" t="str">
        <f t="shared" si="284"/>
        <v>Vintage Cars</v>
      </c>
      <c r="H2588" s="16" t="str">
        <f t="shared" si="285"/>
        <v>Shipped</v>
      </c>
      <c r="I2588" s="18">
        <f t="shared" si="286"/>
        <v>1459.6000000000001</v>
      </c>
    </row>
    <row r="2589" spans="2:9" x14ac:dyDescent="0.25">
      <c r="B2589" s="16">
        <v>10340</v>
      </c>
      <c r="C2589" s="17">
        <f t="shared" si="280"/>
        <v>38302</v>
      </c>
      <c r="D2589" s="16" t="str">
        <f t="shared" si="281"/>
        <v>Enaco Distributors</v>
      </c>
      <c r="E2589" s="16" t="str">
        <f t="shared" si="282"/>
        <v>Barcelona</v>
      </c>
      <c r="F2589" s="16" t="str">
        <f t="shared" si="283"/>
        <v>Spain</v>
      </c>
      <c r="G2589" s="16" t="str">
        <f t="shared" si="284"/>
        <v>Vintage Cars</v>
      </c>
      <c r="H2589" s="16" t="str">
        <f t="shared" si="285"/>
        <v>Shipped</v>
      </c>
      <c r="I2589" s="18">
        <f t="shared" si="286"/>
        <v>2024.8</v>
      </c>
    </row>
    <row r="2590" spans="2:9" x14ac:dyDescent="0.25">
      <c r="B2590" s="16">
        <v>10352</v>
      </c>
      <c r="C2590" s="17">
        <f t="shared" si="280"/>
        <v>38333</v>
      </c>
      <c r="D2590" s="16" t="str">
        <f t="shared" si="281"/>
        <v>Auto-Moto Classics Inc.</v>
      </c>
      <c r="E2590" s="16" t="str">
        <f t="shared" si="282"/>
        <v>Brickhaven</v>
      </c>
      <c r="F2590" s="16" t="str">
        <f t="shared" si="283"/>
        <v>USA</v>
      </c>
      <c r="G2590" s="16" t="str">
        <f t="shared" si="284"/>
        <v>Planes</v>
      </c>
      <c r="H2590" s="16" t="str">
        <f t="shared" si="285"/>
        <v>Shipped</v>
      </c>
      <c r="I2590" s="18">
        <f t="shared" si="286"/>
        <v>1661.22</v>
      </c>
    </row>
    <row r="2591" spans="2:9" x14ac:dyDescent="0.25">
      <c r="B2591" s="16">
        <v>10361</v>
      </c>
      <c r="C2591" s="17">
        <f t="shared" si="280"/>
        <v>38333</v>
      </c>
      <c r="D2591" s="16" t="str">
        <f t="shared" si="281"/>
        <v>Souveniers And Things Co.</v>
      </c>
      <c r="E2591" s="16" t="str">
        <f t="shared" si="282"/>
        <v>Chatswood</v>
      </c>
      <c r="F2591" s="16" t="str">
        <f t="shared" si="283"/>
        <v>Australia</v>
      </c>
      <c r="G2591" s="16" t="str">
        <f t="shared" si="284"/>
        <v>Ships</v>
      </c>
      <c r="H2591" s="16" t="str">
        <f t="shared" si="285"/>
        <v>Shipped</v>
      </c>
      <c r="I2591" s="18">
        <f t="shared" si="286"/>
        <v>1089.3600000000001</v>
      </c>
    </row>
    <row r="2592" spans="2:9" x14ac:dyDescent="0.25">
      <c r="B2592" s="16">
        <v>10375</v>
      </c>
      <c r="C2592" s="17">
        <f t="shared" si="280"/>
        <v>38385</v>
      </c>
      <c r="D2592" s="16" t="str">
        <f t="shared" si="281"/>
        <v>La Rochelle Gifts</v>
      </c>
      <c r="E2592" s="16" t="str">
        <f t="shared" si="282"/>
        <v>Nantes</v>
      </c>
      <c r="F2592" s="16" t="str">
        <f t="shared" si="283"/>
        <v>France</v>
      </c>
      <c r="G2592" s="16" t="str">
        <f t="shared" si="284"/>
        <v>Motorcycles</v>
      </c>
      <c r="H2592" s="16" t="str">
        <f t="shared" si="285"/>
        <v>Shipped</v>
      </c>
      <c r="I2592" s="18">
        <f t="shared" si="286"/>
        <v>733.1099999999999</v>
      </c>
    </row>
    <row r="2593" spans="2:9" x14ac:dyDescent="0.25">
      <c r="B2593" s="16">
        <v>10386</v>
      </c>
      <c r="C2593" s="17">
        <f t="shared" si="280"/>
        <v>38414</v>
      </c>
      <c r="D2593" s="16" t="str">
        <f t="shared" si="281"/>
        <v>Euro Shopping Channel</v>
      </c>
      <c r="E2593" s="16" t="str">
        <f t="shared" si="282"/>
        <v>Madrid</v>
      </c>
      <c r="F2593" s="16" t="str">
        <f t="shared" si="283"/>
        <v>Spain</v>
      </c>
      <c r="G2593" s="16" t="str">
        <f t="shared" si="284"/>
        <v>Vintage Cars</v>
      </c>
      <c r="H2593" s="16" t="str">
        <f t="shared" si="285"/>
        <v>Resolved</v>
      </c>
      <c r="I2593" s="18">
        <f t="shared" si="286"/>
        <v>1266.0999999999999</v>
      </c>
    </row>
    <row r="2594" spans="2:9" x14ac:dyDescent="0.25">
      <c r="B2594" s="16">
        <v>10398</v>
      </c>
      <c r="C2594" s="17">
        <f t="shared" si="280"/>
        <v>38414</v>
      </c>
      <c r="D2594" s="16" t="str">
        <f t="shared" si="281"/>
        <v>Reims Collectables</v>
      </c>
      <c r="E2594" s="16" t="str">
        <f t="shared" si="282"/>
        <v>Reims</v>
      </c>
      <c r="F2594" s="16" t="str">
        <f t="shared" si="283"/>
        <v>France</v>
      </c>
      <c r="G2594" s="16" t="str">
        <f t="shared" si="284"/>
        <v>Planes</v>
      </c>
      <c r="H2594" s="16" t="str">
        <f t="shared" si="285"/>
        <v>Shipped</v>
      </c>
      <c r="I2594" s="18">
        <f t="shared" si="286"/>
        <v>1367.48</v>
      </c>
    </row>
    <row r="2595" spans="2:9" x14ac:dyDescent="0.25">
      <c r="B2595" s="16">
        <v>10401</v>
      </c>
      <c r="C2595" s="17">
        <f t="shared" si="280"/>
        <v>38446</v>
      </c>
      <c r="D2595" s="16" t="str">
        <f t="shared" si="281"/>
        <v>Tekni Collectables Inc.</v>
      </c>
      <c r="E2595" s="16" t="str">
        <f t="shared" si="282"/>
        <v>Newark</v>
      </c>
      <c r="F2595" s="16" t="str">
        <f t="shared" si="283"/>
        <v>USA</v>
      </c>
      <c r="G2595" s="16" t="str">
        <f t="shared" si="284"/>
        <v>Planes</v>
      </c>
      <c r="H2595" s="16" t="str">
        <f t="shared" si="285"/>
        <v>On Hold</v>
      </c>
      <c r="I2595" s="18">
        <f t="shared" si="286"/>
        <v>1100</v>
      </c>
    </row>
    <row r="2596" spans="2:9" x14ac:dyDescent="0.25">
      <c r="B2596" s="16">
        <v>10416</v>
      </c>
      <c r="C2596" s="17">
        <f t="shared" si="280"/>
        <v>38477</v>
      </c>
      <c r="D2596" s="16" t="str">
        <f t="shared" si="281"/>
        <v>L'ordine Souveniers</v>
      </c>
      <c r="E2596" s="16" t="str">
        <f t="shared" si="282"/>
        <v>Reggio Emilia</v>
      </c>
      <c r="F2596" s="16" t="str">
        <f t="shared" si="283"/>
        <v>Italy</v>
      </c>
      <c r="G2596" s="16" t="str">
        <f t="shared" si="284"/>
        <v>Planes</v>
      </c>
      <c r="H2596" s="16" t="str">
        <f t="shared" si="285"/>
        <v>Shipped</v>
      </c>
      <c r="I2596" s="18">
        <f t="shared" si="286"/>
        <v>1351.08</v>
      </c>
    </row>
    <row r="2597" spans="2:9" x14ac:dyDescent="0.25">
      <c r="B2597" s="16">
        <v>10105</v>
      </c>
      <c r="C2597" s="17">
        <f t="shared" si="280"/>
        <v>37653</v>
      </c>
      <c r="D2597" s="16" t="str">
        <f t="shared" si="281"/>
        <v>Danish Wholesale Imports</v>
      </c>
      <c r="E2597" s="16" t="str">
        <f t="shared" si="282"/>
        <v>Kobenhavn</v>
      </c>
      <c r="F2597" s="16" t="str">
        <f t="shared" si="283"/>
        <v>Denmark</v>
      </c>
      <c r="G2597" s="16" t="str">
        <f t="shared" si="284"/>
        <v>Ships</v>
      </c>
      <c r="H2597" s="16" t="str">
        <f t="shared" si="285"/>
        <v>Shipped</v>
      </c>
      <c r="I2597" s="18">
        <f t="shared" si="286"/>
        <v>1419.5</v>
      </c>
    </row>
    <row r="2598" spans="2:9" x14ac:dyDescent="0.25">
      <c r="B2598" s="16">
        <v>10119</v>
      </c>
      <c r="C2598" s="17">
        <f t="shared" si="280"/>
        <v>37712</v>
      </c>
      <c r="D2598" s="16" t="str">
        <f t="shared" si="281"/>
        <v>Salzburg Collectables</v>
      </c>
      <c r="E2598" s="16" t="str">
        <f t="shared" si="282"/>
        <v>Salzburg</v>
      </c>
      <c r="F2598" s="16" t="str">
        <f t="shared" si="283"/>
        <v>Austria</v>
      </c>
      <c r="G2598" s="16" t="str">
        <f t="shared" si="284"/>
        <v>Planes</v>
      </c>
      <c r="H2598" s="16" t="str">
        <f t="shared" si="285"/>
        <v>Shipped</v>
      </c>
      <c r="I2598" s="18">
        <f t="shared" si="286"/>
        <v>1348.76</v>
      </c>
    </row>
    <row r="2599" spans="2:9" x14ac:dyDescent="0.25">
      <c r="B2599" s="16">
        <v>10129</v>
      </c>
      <c r="C2599" s="17">
        <f t="shared" si="280"/>
        <v>37773</v>
      </c>
      <c r="D2599" s="16" t="str">
        <f t="shared" si="281"/>
        <v>Stylish Desk Decors, Co.</v>
      </c>
      <c r="E2599" s="16" t="str">
        <f t="shared" si="282"/>
        <v>London</v>
      </c>
      <c r="F2599" s="16" t="str">
        <f t="shared" si="283"/>
        <v>UK</v>
      </c>
      <c r="G2599" s="16" t="str">
        <f t="shared" si="284"/>
        <v>Ships</v>
      </c>
      <c r="H2599" s="16" t="str">
        <f t="shared" si="285"/>
        <v>Shipped</v>
      </c>
      <c r="I2599" s="18">
        <f t="shared" si="286"/>
        <v>1860</v>
      </c>
    </row>
    <row r="2600" spans="2:9" x14ac:dyDescent="0.25">
      <c r="B2600" s="16">
        <v>10143</v>
      </c>
      <c r="C2600" s="17">
        <f t="shared" si="280"/>
        <v>37841</v>
      </c>
      <c r="D2600" s="16" t="str">
        <f t="shared" si="281"/>
        <v>Mini Creations Ltd.</v>
      </c>
      <c r="E2600" s="16" t="str">
        <f t="shared" si="282"/>
        <v>New Bedford</v>
      </c>
      <c r="F2600" s="16" t="str">
        <f t="shared" si="283"/>
        <v>USA</v>
      </c>
      <c r="G2600" s="16" t="str">
        <f t="shared" si="284"/>
        <v>Vintage Cars</v>
      </c>
      <c r="H2600" s="16" t="str">
        <f t="shared" si="285"/>
        <v>Shipped</v>
      </c>
      <c r="I2600" s="18">
        <f t="shared" si="286"/>
        <v>1246.4399999999998</v>
      </c>
    </row>
    <row r="2601" spans="2:9" x14ac:dyDescent="0.25">
      <c r="B2601" s="16">
        <v>10154</v>
      </c>
      <c r="C2601" s="17">
        <f t="shared" si="280"/>
        <v>37904</v>
      </c>
      <c r="D2601" s="16" t="str">
        <f t="shared" si="281"/>
        <v>Boards &amp; Toys Co.</v>
      </c>
      <c r="E2601" s="16" t="str">
        <f t="shared" si="282"/>
        <v>Glendale</v>
      </c>
      <c r="F2601" s="16" t="str">
        <f t="shared" si="283"/>
        <v>USA</v>
      </c>
      <c r="G2601" s="16" t="str">
        <f t="shared" si="284"/>
        <v>Ships</v>
      </c>
      <c r="H2601" s="16" t="str">
        <f t="shared" si="285"/>
        <v>Shipped</v>
      </c>
      <c r="I2601" s="18">
        <f t="shared" si="286"/>
        <v>2315.88</v>
      </c>
    </row>
    <row r="2602" spans="2:9" x14ac:dyDescent="0.25">
      <c r="B2602" s="16">
        <v>10167</v>
      </c>
      <c r="C2602" s="17">
        <f t="shared" si="280"/>
        <v>37904</v>
      </c>
      <c r="D2602" s="16" t="str">
        <f t="shared" si="281"/>
        <v>Scandinavian Gift Ideas</v>
      </c>
      <c r="E2602" s="16" t="str">
        <f t="shared" si="282"/>
        <v>Boras</v>
      </c>
      <c r="F2602" s="16" t="str">
        <f t="shared" si="283"/>
        <v>Sweden</v>
      </c>
      <c r="G2602" s="16" t="str">
        <f t="shared" si="284"/>
        <v>Planes</v>
      </c>
      <c r="H2602" s="16" t="str">
        <f t="shared" si="285"/>
        <v>Cancelled</v>
      </c>
      <c r="I2602" s="18">
        <f t="shared" si="286"/>
        <v>1467.48</v>
      </c>
    </row>
    <row r="2603" spans="2:9" x14ac:dyDescent="0.25">
      <c r="B2603" s="16">
        <v>10177</v>
      </c>
      <c r="C2603" s="17">
        <f t="shared" si="280"/>
        <v>37936</v>
      </c>
      <c r="D2603" s="16" t="str">
        <f t="shared" si="281"/>
        <v>CAF Imports</v>
      </c>
      <c r="E2603" s="16" t="str">
        <f t="shared" si="282"/>
        <v>Madrid</v>
      </c>
      <c r="F2603" s="16" t="str">
        <f t="shared" si="283"/>
        <v>Spain</v>
      </c>
      <c r="G2603" s="16" t="str">
        <f t="shared" si="284"/>
        <v>Ships</v>
      </c>
      <c r="H2603" s="16" t="str">
        <f t="shared" si="285"/>
        <v>Shipped</v>
      </c>
      <c r="I2603" s="18">
        <f t="shared" si="286"/>
        <v>1824</v>
      </c>
    </row>
    <row r="2604" spans="2:9" x14ac:dyDescent="0.25">
      <c r="B2604" s="16">
        <v>10185</v>
      </c>
      <c r="C2604" s="17">
        <f t="shared" si="280"/>
        <v>37936</v>
      </c>
      <c r="D2604" s="16" t="str">
        <f t="shared" si="281"/>
        <v>Mini Creations Ltd.</v>
      </c>
      <c r="E2604" s="16" t="str">
        <f t="shared" si="282"/>
        <v>New Bedford</v>
      </c>
      <c r="F2604" s="16" t="str">
        <f t="shared" si="283"/>
        <v>USA</v>
      </c>
      <c r="G2604" s="16" t="str">
        <f t="shared" si="284"/>
        <v>Trains</v>
      </c>
      <c r="H2604" s="16" t="str">
        <f t="shared" si="285"/>
        <v>Shipped</v>
      </c>
      <c r="I2604" s="18">
        <f t="shared" si="286"/>
        <v>972.4</v>
      </c>
    </row>
    <row r="2605" spans="2:9" x14ac:dyDescent="0.25">
      <c r="B2605" s="16">
        <v>10197</v>
      </c>
      <c r="C2605" s="17">
        <f t="shared" si="280"/>
        <v>37936</v>
      </c>
      <c r="D2605" s="16" t="str">
        <f t="shared" si="281"/>
        <v>Enaco Distributors</v>
      </c>
      <c r="E2605" s="16" t="str">
        <f t="shared" si="282"/>
        <v>Barcelona</v>
      </c>
      <c r="F2605" s="16" t="str">
        <f t="shared" si="283"/>
        <v>Spain</v>
      </c>
      <c r="G2605" s="16" t="str">
        <f t="shared" si="284"/>
        <v>Planes</v>
      </c>
      <c r="H2605" s="16" t="str">
        <f t="shared" si="285"/>
        <v>Shipped</v>
      </c>
      <c r="I2605" s="18">
        <f t="shared" si="286"/>
        <v>1209.5899999999999</v>
      </c>
    </row>
    <row r="2606" spans="2:9" x14ac:dyDescent="0.25">
      <c r="B2606" s="16">
        <v>10208</v>
      </c>
      <c r="C2606" s="17">
        <f t="shared" si="280"/>
        <v>37993</v>
      </c>
      <c r="D2606" s="16" t="str">
        <f t="shared" si="281"/>
        <v>Saveley &amp; Henriot, Co.</v>
      </c>
      <c r="E2606" s="16" t="str">
        <f t="shared" si="282"/>
        <v>Lyon</v>
      </c>
      <c r="F2606" s="16" t="str">
        <f t="shared" si="283"/>
        <v>France</v>
      </c>
      <c r="G2606" s="16" t="str">
        <f t="shared" si="284"/>
        <v>Vintage Cars</v>
      </c>
      <c r="H2606" s="16" t="str">
        <f t="shared" si="285"/>
        <v>Shipped</v>
      </c>
      <c r="I2606" s="18">
        <f t="shared" si="286"/>
        <v>1788</v>
      </c>
    </row>
    <row r="2607" spans="2:9" x14ac:dyDescent="0.25">
      <c r="B2607" s="16">
        <v>10222</v>
      </c>
      <c r="C2607" s="17">
        <f t="shared" si="280"/>
        <v>38019</v>
      </c>
      <c r="D2607" s="16" t="str">
        <f t="shared" si="281"/>
        <v>Collectable Mini Designs Co.</v>
      </c>
      <c r="E2607" s="16" t="str">
        <f t="shared" si="282"/>
        <v>San Diego</v>
      </c>
      <c r="F2607" s="16" t="str">
        <f t="shared" si="283"/>
        <v>USA</v>
      </c>
      <c r="G2607" s="16" t="str">
        <f t="shared" si="284"/>
        <v>Planes</v>
      </c>
      <c r="H2607" s="16" t="str">
        <f t="shared" si="285"/>
        <v>Shipped</v>
      </c>
      <c r="I2607" s="18">
        <f t="shared" si="286"/>
        <v>1416.3899999999999</v>
      </c>
    </row>
    <row r="2608" spans="2:9" x14ac:dyDescent="0.25">
      <c r="B2608" s="16">
        <v>10233</v>
      </c>
      <c r="C2608" s="17">
        <f t="shared" si="280"/>
        <v>38049</v>
      </c>
      <c r="D2608" s="16" t="str">
        <f t="shared" si="281"/>
        <v>Tekni Collectables Inc.</v>
      </c>
      <c r="E2608" s="16" t="str">
        <f t="shared" si="282"/>
        <v>Newark</v>
      </c>
      <c r="F2608" s="16" t="str">
        <f t="shared" si="283"/>
        <v>USA</v>
      </c>
      <c r="G2608" s="16" t="str">
        <f t="shared" si="284"/>
        <v>Ships</v>
      </c>
      <c r="H2608" s="16" t="str">
        <f t="shared" si="285"/>
        <v>Shipped</v>
      </c>
      <c r="I2608" s="18">
        <f t="shared" si="286"/>
        <v>2389.6000000000004</v>
      </c>
    </row>
    <row r="2609" spans="2:9" x14ac:dyDescent="0.25">
      <c r="B2609" s="16">
        <v>10248</v>
      </c>
      <c r="C2609" s="17">
        <f t="shared" si="280"/>
        <v>38112</v>
      </c>
      <c r="D2609" s="16" t="str">
        <f t="shared" si="281"/>
        <v>Land of Toys Inc.</v>
      </c>
      <c r="E2609" s="16" t="str">
        <f t="shared" si="282"/>
        <v>NYC</v>
      </c>
      <c r="F2609" s="16" t="str">
        <f t="shared" si="283"/>
        <v>USA</v>
      </c>
      <c r="G2609" s="16" t="str">
        <f t="shared" si="284"/>
        <v>Ships</v>
      </c>
      <c r="H2609" s="16" t="str">
        <f t="shared" si="285"/>
        <v>Cancelled</v>
      </c>
      <c r="I2609" s="18">
        <f t="shared" si="286"/>
        <v>1506.9599999999998</v>
      </c>
    </row>
    <row r="2610" spans="2:9" x14ac:dyDescent="0.25">
      <c r="B2610" s="16">
        <v>10261</v>
      </c>
      <c r="C2610" s="17">
        <f t="shared" si="280"/>
        <v>38144</v>
      </c>
      <c r="D2610" s="16" t="str">
        <f t="shared" si="281"/>
        <v>Quebec Home Shopping Network</v>
      </c>
      <c r="E2610" s="16" t="str">
        <f t="shared" si="282"/>
        <v>Montreal</v>
      </c>
      <c r="F2610" s="16" t="str">
        <f t="shared" si="283"/>
        <v>Canada</v>
      </c>
      <c r="G2610" s="16" t="str">
        <f t="shared" si="284"/>
        <v>Ships</v>
      </c>
      <c r="H2610" s="16" t="str">
        <f t="shared" si="285"/>
        <v>Shipped</v>
      </c>
      <c r="I2610" s="18">
        <f t="shared" si="286"/>
        <v>1472.6200000000001</v>
      </c>
    </row>
    <row r="2611" spans="2:9" x14ac:dyDescent="0.25">
      <c r="B2611" s="16">
        <v>10273</v>
      </c>
      <c r="C2611" s="17">
        <f t="shared" si="280"/>
        <v>38175</v>
      </c>
      <c r="D2611" s="16" t="str">
        <f t="shared" si="281"/>
        <v>Petit Auto</v>
      </c>
      <c r="E2611" s="16" t="str">
        <f t="shared" si="282"/>
        <v>Bruxelles</v>
      </c>
      <c r="F2611" s="16" t="str">
        <f t="shared" si="283"/>
        <v>Belgium</v>
      </c>
      <c r="G2611" s="16" t="str">
        <f t="shared" si="284"/>
        <v>Ships</v>
      </c>
      <c r="H2611" s="16" t="str">
        <f t="shared" si="285"/>
        <v>Shipped</v>
      </c>
      <c r="I2611" s="18">
        <f t="shared" si="286"/>
        <v>1372.14</v>
      </c>
    </row>
    <row r="2612" spans="2:9" x14ac:dyDescent="0.25">
      <c r="B2612" s="16">
        <v>10283</v>
      </c>
      <c r="C2612" s="17">
        <f t="shared" si="280"/>
        <v>38207</v>
      </c>
      <c r="D2612" s="16" t="str">
        <f t="shared" si="281"/>
        <v>Royal Canadian Collectables, Ltd.</v>
      </c>
      <c r="E2612" s="16" t="str">
        <f t="shared" si="282"/>
        <v>Tsawassen</v>
      </c>
      <c r="F2612" s="16" t="str">
        <f t="shared" si="283"/>
        <v>Canada</v>
      </c>
      <c r="G2612" s="16" t="str">
        <f t="shared" si="284"/>
        <v>Ships</v>
      </c>
      <c r="H2612" s="16" t="str">
        <f t="shared" si="285"/>
        <v>Shipped</v>
      </c>
      <c r="I2612" s="18">
        <f t="shared" si="286"/>
        <v>1693.56</v>
      </c>
    </row>
    <row r="2613" spans="2:9" x14ac:dyDescent="0.25">
      <c r="B2613" s="16">
        <v>10295</v>
      </c>
      <c r="C2613" s="17">
        <f t="shared" si="280"/>
        <v>38239</v>
      </c>
      <c r="D2613" s="16" t="str">
        <f t="shared" si="281"/>
        <v>Gifts4AllAges.com</v>
      </c>
      <c r="E2613" s="16" t="str">
        <f t="shared" si="282"/>
        <v>Boston</v>
      </c>
      <c r="F2613" s="16" t="str">
        <f t="shared" si="283"/>
        <v>USA</v>
      </c>
      <c r="G2613" s="16" t="str">
        <f t="shared" si="284"/>
        <v>Ships</v>
      </c>
      <c r="H2613" s="16" t="str">
        <f t="shared" si="285"/>
        <v>Shipped</v>
      </c>
      <c r="I2613" s="18">
        <f t="shared" si="286"/>
        <v>1958.8400000000001</v>
      </c>
    </row>
    <row r="2614" spans="2:9" x14ac:dyDescent="0.25">
      <c r="B2614" s="16">
        <v>10306</v>
      </c>
      <c r="C2614" s="17">
        <f t="shared" si="280"/>
        <v>38270</v>
      </c>
      <c r="D2614" s="16" t="str">
        <f t="shared" si="281"/>
        <v>AV Stores, Co.</v>
      </c>
      <c r="E2614" s="16" t="str">
        <f t="shared" si="282"/>
        <v>Manchester</v>
      </c>
      <c r="F2614" s="16" t="str">
        <f t="shared" si="283"/>
        <v>UK</v>
      </c>
      <c r="G2614" s="16" t="str">
        <f t="shared" si="284"/>
        <v>Classic Cars</v>
      </c>
      <c r="H2614" s="16" t="str">
        <f t="shared" si="285"/>
        <v>Shipped</v>
      </c>
      <c r="I2614" s="18">
        <f t="shared" si="286"/>
        <v>2000</v>
      </c>
    </row>
    <row r="2615" spans="2:9" x14ac:dyDescent="0.25">
      <c r="B2615" s="16">
        <v>10316</v>
      </c>
      <c r="C2615" s="17">
        <f t="shared" si="280"/>
        <v>38302</v>
      </c>
      <c r="D2615" s="16" t="str">
        <f t="shared" si="281"/>
        <v>giftsbymail.co.uk</v>
      </c>
      <c r="E2615" s="16" t="str">
        <f t="shared" si="282"/>
        <v>Cowes</v>
      </c>
      <c r="F2615" s="16" t="str">
        <f t="shared" si="283"/>
        <v>UK</v>
      </c>
      <c r="G2615" s="16" t="str">
        <f t="shared" si="284"/>
        <v>Vintage Cars</v>
      </c>
      <c r="H2615" s="16" t="str">
        <f t="shared" si="285"/>
        <v>Shipped</v>
      </c>
      <c r="I2615" s="18">
        <f t="shared" si="286"/>
        <v>1419.84</v>
      </c>
    </row>
    <row r="2616" spans="2:9" x14ac:dyDescent="0.25">
      <c r="B2616" s="16">
        <v>10327</v>
      </c>
      <c r="C2616" s="17">
        <f t="shared" si="280"/>
        <v>38302</v>
      </c>
      <c r="D2616" s="16" t="str">
        <f t="shared" si="281"/>
        <v>Danish Wholesale Imports</v>
      </c>
      <c r="E2616" s="16" t="str">
        <f t="shared" si="282"/>
        <v>Kobenhavn</v>
      </c>
      <c r="F2616" s="16" t="str">
        <f t="shared" si="283"/>
        <v>Denmark</v>
      </c>
      <c r="G2616" s="16" t="str">
        <f t="shared" si="284"/>
        <v>Ships</v>
      </c>
      <c r="H2616" s="16" t="str">
        <f t="shared" si="285"/>
        <v>Resolved</v>
      </c>
      <c r="I2616" s="18">
        <f t="shared" si="286"/>
        <v>1146.5</v>
      </c>
    </row>
    <row r="2617" spans="2:9" x14ac:dyDescent="0.25">
      <c r="B2617" s="16">
        <v>10339</v>
      </c>
      <c r="C2617" s="17">
        <f t="shared" si="280"/>
        <v>38302</v>
      </c>
      <c r="D2617" s="16" t="str">
        <f t="shared" si="281"/>
        <v>Tokyo Collectables, Ltd</v>
      </c>
      <c r="E2617" s="16" t="str">
        <f t="shared" si="282"/>
        <v>Minato-ku</v>
      </c>
      <c r="F2617" s="16" t="str">
        <f t="shared" si="283"/>
        <v>Japan</v>
      </c>
      <c r="G2617" s="16" t="str">
        <f t="shared" si="284"/>
        <v>Planes</v>
      </c>
      <c r="H2617" s="16" t="str">
        <f t="shared" si="285"/>
        <v>Shipped</v>
      </c>
      <c r="I2617" s="18">
        <f t="shared" si="286"/>
        <v>1063.6499999999999</v>
      </c>
    </row>
    <row r="2618" spans="2:9" x14ac:dyDescent="0.25">
      <c r="B2618" s="16">
        <v>10350</v>
      </c>
      <c r="C2618" s="17">
        <f t="shared" si="280"/>
        <v>38333</v>
      </c>
      <c r="D2618" s="16" t="str">
        <f t="shared" si="281"/>
        <v>Euro Shopping Channel</v>
      </c>
      <c r="E2618" s="16" t="str">
        <f t="shared" si="282"/>
        <v>Madrid</v>
      </c>
      <c r="F2618" s="16" t="str">
        <f t="shared" si="283"/>
        <v>Spain</v>
      </c>
      <c r="G2618" s="16" t="str">
        <f t="shared" si="284"/>
        <v>Vintage Cars</v>
      </c>
      <c r="H2618" s="16" t="str">
        <f t="shared" si="285"/>
        <v>Shipped</v>
      </c>
      <c r="I2618" s="18">
        <f t="shared" si="286"/>
        <v>1508.5</v>
      </c>
    </row>
    <row r="2619" spans="2:9" x14ac:dyDescent="0.25">
      <c r="B2619" s="16">
        <v>10373</v>
      </c>
      <c r="C2619" s="17">
        <f t="shared" si="280"/>
        <v>38353</v>
      </c>
      <c r="D2619" s="16" t="str">
        <f t="shared" si="281"/>
        <v>Oulu Toy Supplies, Inc.</v>
      </c>
      <c r="E2619" s="16" t="str">
        <f t="shared" si="282"/>
        <v>Oulu</v>
      </c>
      <c r="F2619" s="16" t="str">
        <f t="shared" si="283"/>
        <v>Finland</v>
      </c>
      <c r="G2619" s="16" t="str">
        <f t="shared" si="284"/>
        <v>Planes</v>
      </c>
      <c r="H2619" s="16" t="str">
        <f t="shared" si="285"/>
        <v>Shipped</v>
      </c>
      <c r="I2619" s="18">
        <f t="shared" si="286"/>
        <v>1611.3999999999999</v>
      </c>
    </row>
    <row r="2620" spans="2:9" x14ac:dyDescent="0.25">
      <c r="B2620" s="16">
        <v>10386</v>
      </c>
      <c r="C2620" s="17">
        <f t="shared" si="280"/>
        <v>38414</v>
      </c>
      <c r="D2620" s="16" t="str">
        <f t="shared" si="281"/>
        <v>Euro Shopping Channel</v>
      </c>
      <c r="E2620" s="16" t="str">
        <f t="shared" si="282"/>
        <v>Madrid</v>
      </c>
      <c r="F2620" s="16" t="str">
        <f t="shared" si="283"/>
        <v>Spain</v>
      </c>
      <c r="G2620" s="16" t="str">
        <f t="shared" si="284"/>
        <v>Vintage Cars</v>
      </c>
      <c r="H2620" s="16" t="str">
        <f t="shared" si="285"/>
        <v>Resolved</v>
      </c>
      <c r="I2620" s="18">
        <f t="shared" si="286"/>
        <v>1266.0999999999999</v>
      </c>
    </row>
    <row r="2621" spans="2:9" x14ac:dyDescent="0.25">
      <c r="B2621" s="16">
        <v>10397</v>
      </c>
      <c r="C2621" s="17">
        <f t="shared" si="280"/>
        <v>38414</v>
      </c>
      <c r="D2621" s="16" t="str">
        <f t="shared" si="281"/>
        <v>Alpha Cognac</v>
      </c>
      <c r="E2621" s="16" t="str">
        <f t="shared" si="282"/>
        <v>Toulouse</v>
      </c>
      <c r="F2621" s="16" t="str">
        <f t="shared" si="283"/>
        <v>France</v>
      </c>
      <c r="G2621" s="16" t="str">
        <f t="shared" si="284"/>
        <v>Ships</v>
      </c>
      <c r="H2621" s="16" t="str">
        <f t="shared" si="285"/>
        <v>Shipped</v>
      </c>
      <c r="I2621" s="18">
        <f t="shared" si="286"/>
        <v>1463</v>
      </c>
    </row>
    <row r="2622" spans="2:9" x14ac:dyDescent="0.25">
      <c r="B2622" s="16">
        <v>10414</v>
      </c>
      <c r="C2622" s="17">
        <f t="shared" si="280"/>
        <v>38477</v>
      </c>
      <c r="D2622" s="16" t="str">
        <f t="shared" si="281"/>
        <v>Gifts4AllAges.com</v>
      </c>
      <c r="E2622" s="16" t="str">
        <f t="shared" si="282"/>
        <v>Boston</v>
      </c>
      <c r="F2622" s="16" t="str">
        <f t="shared" si="283"/>
        <v>USA</v>
      </c>
      <c r="G2622" s="16" t="str">
        <f t="shared" si="284"/>
        <v>Vintage Cars</v>
      </c>
      <c r="H2622" s="16" t="str">
        <f t="shared" si="285"/>
        <v>On Hold</v>
      </c>
      <c r="I2622" s="18">
        <f t="shared" si="286"/>
        <v>1207.68</v>
      </c>
    </row>
    <row r="2623" spans="2:9" x14ac:dyDescent="0.25">
      <c r="B2623" s="16">
        <v>10103</v>
      </c>
      <c r="C2623" s="17">
        <f t="shared" si="280"/>
        <v>37622</v>
      </c>
      <c r="D2623" s="16" t="str">
        <f t="shared" si="281"/>
        <v>Baane Mini Imports</v>
      </c>
      <c r="E2623" s="16" t="str">
        <f t="shared" si="282"/>
        <v>Stavern</v>
      </c>
      <c r="F2623" s="16" t="str">
        <f t="shared" si="283"/>
        <v>Norway</v>
      </c>
      <c r="G2623" s="16" t="str">
        <f t="shared" si="284"/>
        <v>Trucks and Buses</v>
      </c>
      <c r="H2623" s="16" t="str">
        <f t="shared" si="285"/>
        <v>Shipped</v>
      </c>
      <c r="I2623" s="18">
        <f t="shared" si="286"/>
        <v>1189.98</v>
      </c>
    </row>
    <row r="2624" spans="2:9" x14ac:dyDescent="0.25">
      <c r="B2624" s="16">
        <v>10114</v>
      </c>
      <c r="C2624" s="17">
        <f t="shared" si="280"/>
        <v>37712</v>
      </c>
      <c r="D2624" s="16" t="str">
        <f t="shared" si="281"/>
        <v>La Corne D'abondance, Co.</v>
      </c>
      <c r="E2624" s="16" t="str">
        <f t="shared" si="282"/>
        <v>Paris</v>
      </c>
      <c r="F2624" s="16" t="str">
        <f t="shared" si="283"/>
        <v>France</v>
      </c>
      <c r="G2624" s="16" t="str">
        <f t="shared" si="284"/>
        <v>Classic Cars</v>
      </c>
      <c r="H2624" s="16" t="str">
        <f t="shared" si="285"/>
        <v>Shipped</v>
      </c>
      <c r="I2624" s="18">
        <f t="shared" si="286"/>
        <v>721.43999999999994</v>
      </c>
    </row>
    <row r="2625" spans="2:9" x14ac:dyDescent="0.25">
      <c r="B2625" s="16">
        <v>10126</v>
      </c>
      <c r="C2625" s="17">
        <f t="shared" si="280"/>
        <v>37742</v>
      </c>
      <c r="D2625" s="16" t="str">
        <f t="shared" si="281"/>
        <v>Corrida Auto Replicas, Ltd</v>
      </c>
      <c r="E2625" s="16" t="str">
        <f t="shared" si="282"/>
        <v>Madrid</v>
      </c>
      <c r="F2625" s="16" t="str">
        <f t="shared" si="283"/>
        <v>Spain</v>
      </c>
      <c r="G2625" s="16" t="str">
        <f t="shared" si="284"/>
        <v>Trucks and Buses</v>
      </c>
      <c r="H2625" s="16" t="str">
        <f t="shared" si="285"/>
        <v>Shipped</v>
      </c>
      <c r="I2625" s="18">
        <f t="shared" si="286"/>
        <v>1630.2</v>
      </c>
    </row>
    <row r="2626" spans="2:9" x14ac:dyDescent="0.25">
      <c r="B2626" s="16">
        <v>10140</v>
      </c>
      <c r="C2626" s="17">
        <f t="shared" si="280"/>
        <v>37819</v>
      </c>
      <c r="D2626" s="16" t="str">
        <f t="shared" si="281"/>
        <v>Technics Stores Inc.</v>
      </c>
      <c r="E2626" s="16" t="str">
        <f t="shared" si="282"/>
        <v>Burlingame</v>
      </c>
      <c r="F2626" s="16" t="str">
        <f t="shared" si="283"/>
        <v>USA</v>
      </c>
      <c r="G2626" s="16" t="str">
        <f t="shared" si="284"/>
        <v>Vintage Cars</v>
      </c>
      <c r="H2626" s="16" t="str">
        <f t="shared" si="285"/>
        <v>Shipped</v>
      </c>
      <c r="I2626" s="18">
        <f t="shared" si="286"/>
        <v>1254.8300000000002</v>
      </c>
    </row>
    <row r="2627" spans="2:9" x14ac:dyDescent="0.25">
      <c r="B2627" s="16">
        <v>10150</v>
      </c>
      <c r="C2627" s="17">
        <f t="shared" si="280"/>
        <v>37873</v>
      </c>
      <c r="D2627" s="16" t="str">
        <f t="shared" si="281"/>
        <v>Dragon Souveniers, Ltd.</v>
      </c>
      <c r="E2627" s="16" t="str">
        <f t="shared" si="282"/>
        <v>Singapore</v>
      </c>
      <c r="F2627" s="16" t="str">
        <f t="shared" si="283"/>
        <v>Singapore</v>
      </c>
      <c r="G2627" s="16" t="str">
        <f t="shared" si="284"/>
        <v>Vintage Cars</v>
      </c>
      <c r="H2627" s="16" t="str">
        <f t="shared" si="285"/>
        <v>Shipped</v>
      </c>
      <c r="I2627" s="18">
        <f t="shared" si="286"/>
        <v>1282.8</v>
      </c>
    </row>
    <row r="2628" spans="2:9" x14ac:dyDescent="0.25">
      <c r="B2628" s="16">
        <v>10164</v>
      </c>
      <c r="C2628" s="17">
        <f t="shared" si="280"/>
        <v>37904</v>
      </c>
      <c r="D2628" s="16" t="str">
        <f t="shared" si="281"/>
        <v>Mini Auto Werke</v>
      </c>
      <c r="E2628" s="16" t="str">
        <f t="shared" si="282"/>
        <v>Graz</v>
      </c>
      <c r="F2628" s="16" t="str">
        <f t="shared" si="283"/>
        <v>Austria</v>
      </c>
      <c r="G2628" s="16" t="str">
        <f t="shared" si="284"/>
        <v>Vintage Cars</v>
      </c>
      <c r="H2628" s="16" t="str">
        <f t="shared" si="285"/>
        <v>Resolved</v>
      </c>
      <c r="I2628" s="18">
        <f t="shared" si="286"/>
        <v>1345.75</v>
      </c>
    </row>
    <row r="2629" spans="2:9" x14ac:dyDescent="0.25">
      <c r="B2629" s="16">
        <v>10175</v>
      </c>
      <c r="C2629" s="17">
        <f t="shared" si="280"/>
        <v>37936</v>
      </c>
      <c r="D2629" s="16" t="str">
        <f t="shared" si="281"/>
        <v>Stylish Desk Decors, Co.</v>
      </c>
      <c r="E2629" s="16" t="str">
        <f t="shared" si="282"/>
        <v>London</v>
      </c>
      <c r="F2629" s="16" t="str">
        <f t="shared" si="283"/>
        <v>UK</v>
      </c>
      <c r="G2629" s="16" t="str">
        <f t="shared" si="284"/>
        <v>Classic Cars</v>
      </c>
      <c r="H2629" s="16" t="str">
        <f t="shared" si="285"/>
        <v>Shipped</v>
      </c>
      <c r="I2629" s="18">
        <f t="shared" si="286"/>
        <v>1151.44</v>
      </c>
    </row>
    <row r="2630" spans="2:9" x14ac:dyDescent="0.25">
      <c r="B2630" s="16">
        <v>10183</v>
      </c>
      <c r="C2630" s="17">
        <f t="shared" si="280"/>
        <v>37936</v>
      </c>
      <c r="D2630" s="16" t="str">
        <f t="shared" si="281"/>
        <v>Classic Gift Ideas, Inc</v>
      </c>
      <c r="E2630" s="16" t="str">
        <f t="shared" si="282"/>
        <v>Philadelphia</v>
      </c>
      <c r="F2630" s="16" t="str">
        <f t="shared" si="283"/>
        <v>USA</v>
      </c>
      <c r="G2630" s="16" t="str">
        <f t="shared" si="284"/>
        <v>Vintage Cars</v>
      </c>
      <c r="H2630" s="16" t="str">
        <f t="shared" si="285"/>
        <v>Shipped</v>
      </c>
      <c r="I2630" s="18">
        <f t="shared" si="286"/>
        <v>1972</v>
      </c>
    </row>
    <row r="2631" spans="2:9" x14ac:dyDescent="0.25">
      <c r="B2631" s="16">
        <v>10194</v>
      </c>
      <c r="C2631" s="17">
        <f t="shared" si="280"/>
        <v>37936</v>
      </c>
      <c r="D2631" s="16" t="str">
        <f t="shared" si="281"/>
        <v>Saveley &amp; Henriot, Co.</v>
      </c>
      <c r="E2631" s="16" t="str">
        <f t="shared" si="282"/>
        <v>Lyon</v>
      </c>
      <c r="F2631" s="16" t="str">
        <f t="shared" si="283"/>
        <v>France</v>
      </c>
      <c r="G2631" s="16" t="str">
        <f t="shared" si="284"/>
        <v>Vintage Cars</v>
      </c>
      <c r="H2631" s="16" t="str">
        <f t="shared" si="285"/>
        <v>Shipped</v>
      </c>
      <c r="I2631" s="18">
        <f t="shared" si="286"/>
        <v>1835.98</v>
      </c>
    </row>
    <row r="2632" spans="2:9" x14ac:dyDescent="0.25">
      <c r="B2632" s="16">
        <v>10206</v>
      </c>
      <c r="C2632" s="17">
        <f t="shared" si="280"/>
        <v>37957</v>
      </c>
      <c r="D2632" s="16" t="str">
        <f t="shared" si="281"/>
        <v>Canadian Gift Exchange Network</v>
      </c>
      <c r="E2632" s="16" t="str">
        <f t="shared" si="282"/>
        <v>Vancouver</v>
      </c>
      <c r="F2632" s="16" t="str">
        <f t="shared" si="283"/>
        <v>Canada</v>
      </c>
      <c r="G2632" s="16" t="str">
        <f t="shared" si="284"/>
        <v>Vintage Cars</v>
      </c>
      <c r="H2632" s="16" t="str">
        <f t="shared" si="285"/>
        <v>Shipped</v>
      </c>
      <c r="I2632" s="18">
        <f t="shared" si="286"/>
        <v>1119.93</v>
      </c>
    </row>
    <row r="2633" spans="2:9" x14ac:dyDescent="0.25">
      <c r="B2633" s="16">
        <v>10217</v>
      </c>
      <c r="C2633" s="17">
        <f t="shared" ref="C2633:C2696" si="287">VLOOKUP(B2633,SaleData,6,0)</f>
        <v>38019</v>
      </c>
      <c r="D2633" s="16" t="str">
        <f t="shared" ref="D2633:D2696" si="288">VLOOKUP(B2633,SaleData,14,0)</f>
        <v>Handji Gifts&amp; Co</v>
      </c>
      <c r="E2633" s="16" t="str">
        <f t="shared" ref="E2633:E2696" si="289">VLOOKUP(B2633,SaleData,17,0)</f>
        <v>Singapore</v>
      </c>
      <c r="F2633" s="16" t="str">
        <f t="shared" ref="F2633:F2696" si="290">VLOOKUP(B2633,SaleData,19,0)</f>
        <v>Singapore</v>
      </c>
      <c r="G2633" s="16" t="str">
        <f t="shared" ref="G2633:G2696" si="291">VLOOKUP(B2633,SaleData,11,0)</f>
        <v>Trucks and Buses</v>
      </c>
      <c r="H2633" s="16" t="str">
        <f t="shared" ref="H2633:H2696" si="292">VLOOKUP(B2633,SaleData,7,0)</f>
        <v>Shipped</v>
      </c>
      <c r="I2633" s="18">
        <f t="shared" ref="I2633:I2696" si="293">VLOOKUP(B2633,SaleData,5,0)</f>
        <v>2100</v>
      </c>
    </row>
    <row r="2634" spans="2:9" x14ac:dyDescent="0.25">
      <c r="B2634" s="16">
        <v>10229</v>
      </c>
      <c r="C2634" s="17">
        <f t="shared" si="287"/>
        <v>38049</v>
      </c>
      <c r="D2634" s="16" t="str">
        <f t="shared" si="288"/>
        <v>Mini Gifts Distributors Ltd.</v>
      </c>
      <c r="E2634" s="16" t="str">
        <f t="shared" si="289"/>
        <v>San Rafael</v>
      </c>
      <c r="F2634" s="16" t="str">
        <f t="shared" si="290"/>
        <v>USA</v>
      </c>
      <c r="G2634" s="16" t="str">
        <f t="shared" si="291"/>
        <v>Classic Cars</v>
      </c>
      <c r="H2634" s="16" t="str">
        <f t="shared" si="292"/>
        <v>Shipped</v>
      </c>
      <c r="I2634" s="18">
        <f t="shared" si="293"/>
        <v>1085.0400000000002</v>
      </c>
    </row>
    <row r="2635" spans="2:9" x14ac:dyDescent="0.25">
      <c r="B2635" s="16">
        <v>10245</v>
      </c>
      <c r="C2635" s="17">
        <f t="shared" si="287"/>
        <v>38112</v>
      </c>
      <c r="D2635" s="16" t="str">
        <f t="shared" si="288"/>
        <v>Super Scale Inc.</v>
      </c>
      <c r="E2635" s="16" t="str">
        <f t="shared" si="289"/>
        <v>New Haven</v>
      </c>
      <c r="F2635" s="16" t="str">
        <f t="shared" si="290"/>
        <v>USA</v>
      </c>
      <c r="G2635" s="16" t="str">
        <f t="shared" si="291"/>
        <v>Trucks and Buses</v>
      </c>
      <c r="H2635" s="16" t="str">
        <f t="shared" si="292"/>
        <v>Shipped</v>
      </c>
      <c r="I2635" s="18">
        <f t="shared" si="293"/>
        <v>2100</v>
      </c>
    </row>
    <row r="2636" spans="2:9" x14ac:dyDescent="0.25">
      <c r="B2636" s="16">
        <v>10258</v>
      </c>
      <c r="C2636" s="17">
        <f t="shared" si="287"/>
        <v>38144</v>
      </c>
      <c r="D2636" s="16" t="str">
        <f t="shared" si="288"/>
        <v>Tokyo Collectables, Ltd</v>
      </c>
      <c r="E2636" s="16" t="str">
        <f t="shared" si="289"/>
        <v>Minato-ku</v>
      </c>
      <c r="F2636" s="16" t="str">
        <f t="shared" si="290"/>
        <v>Japan</v>
      </c>
      <c r="G2636" s="16" t="str">
        <f t="shared" si="291"/>
        <v>Trucks and Buses</v>
      </c>
      <c r="H2636" s="16" t="str">
        <f t="shared" si="292"/>
        <v>Shipped</v>
      </c>
      <c r="I2636" s="18">
        <f t="shared" si="293"/>
        <v>1228.1999999999998</v>
      </c>
    </row>
    <row r="2637" spans="2:9" x14ac:dyDescent="0.25">
      <c r="B2637" s="16">
        <v>10270</v>
      </c>
      <c r="C2637" s="17">
        <f t="shared" si="287"/>
        <v>38175</v>
      </c>
      <c r="D2637" s="16" t="str">
        <f t="shared" si="288"/>
        <v>Souveniers And Things Co.</v>
      </c>
      <c r="E2637" s="16" t="str">
        <f t="shared" si="289"/>
        <v>Chatswood</v>
      </c>
      <c r="F2637" s="16" t="str">
        <f t="shared" si="290"/>
        <v>Australia</v>
      </c>
      <c r="G2637" s="16" t="str">
        <f t="shared" si="291"/>
        <v>Trucks and Buses</v>
      </c>
      <c r="H2637" s="16" t="str">
        <f t="shared" si="292"/>
        <v>Shipped</v>
      </c>
      <c r="I2637" s="18">
        <f t="shared" si="293"/>
        <v>1330.3500000000001</v>
      </c>
    </row>
    <row r="2638" spans="2:9" x14ac:dyDescent="0.25">
      <c r="B2638" s="16">
        <v>10281</v>
      </c>
      <c r="C2638" s="17">
        <f t="shared" si="287"/>
        <v>38207</v>
      </c>
      <c r="D2638" s="16" t="str">
        <f t="shared" si="288"/>
        <v>Diecast Classics Inc.</v>
      </c>
      <c r="E2638" s="16" t="str">
        <f t="shared" si="289"/>
        <v>Allentown</v>
      </c>
      <c r="F2638" s="16" t="str">
        <f t="shared" si="290"/>
        <v>USA</v>
      </c>
      <c r="G2638" s="16" t="str">
        <f t="shared" si="291"/>
        <v>Classic Cars</v>
      </c>
      <c r="H2638" s="16" t="str">
        <f t="shared" si="292"/>
        <v>Shipped</v>
      </c>
      <c r="I2638" s="18">
        <f t="shared" si="293"/>
        <v>813.19999999999993</v>
      </c>
    </row>
    <row r="2639" spans="2:9" x14ac:dyDescent="0.25">
      <c r="B2639" s="16">
        <v>10291</v>
      </c>
      <c r="C2639" s="17">
        <f t="shared" si="287"/>
        <v>38239</v>
      </c>
      <c r="D2639" s="16" t="str">
        <f t="shared" si="288"/>
        <v>Scandinavian Gift Ideas</v>
      </c>
      <c r="E2639" s="16" t="str">
        <f t="shared" si="289"/>
        <v>Boras</v>
      </c>
      <c r="F2639" s="16" t="str">
        <f t="shared" si="290"/>
        <v>Sweden</v>
      </c>
      <c r="G2639" s="16" t="str">
        <f t="shared" si="291"/>
        <v>Trucks and Buses</v>
      </c>
      <c r="H2639" s="16" t="str">
        <f t="shared" si="292"/>
        <v>Shipped</v>
      </c>
      <c r="I2639" s="18">
        <f t="shared" si="293"/>
        <v>1500.98</v>
      </c>
    </row>
    <row r="2640" spans="2:9" x14ac:dyDescent="0.25">
      <c r="B2640" s="16">
        <v>10304</v>
      </c>
      <c r="C2640" s="17">
        <f t="shared" si="287"/>
        <v>38270</v>
      </c>
      <c r="D2640" s="16" t="str">
        <f t="shared" si="288"/>
        <v>Auto Assoc. &amp; Cie.</v>
      </c>
      <c r="E2640" s="16" t="str">
        <f t="shared" si="289"/>
        <v>Versailles</v>
      </c>
      <c r="F2640" s="16" t="str">
        <f t="shared" si="290"/>
        <v>France</v>
      </c>
      <c r="G2640" s="16" t="str">
        <f t="shared" si="291"/>
        <v>Vintage Cars</v>
      </c>
      <c r="H2640" s="16" t="str">
        <f t="shared" si="292"/>
        <v>Shipped</v>
      </c>
      <c r="I2640" s="18">
        <f t="shared" si="293"/>
        <v>694.6</v>
      </c>
    </row>
    <row r="2641" spans="2:9" x14ac:dyDescent="0.25">
      <c r="B2641" s="16">
        <v>10313</v>
      </c>
      <c r="C2641" s="17">
        <f t="shared" si="287"/>
        <v>38270</v>
      </c>
      <c r="D2641" s="16" t="str">
        <f t="shared" si="288"/>
        <v>Canadian Gift Exchange Network</v>
      </c>
      <c r="E2641" s="16" t="str">
        <f t="shared" si="289"/>
        <v>Vancouver</v>
      </c>
      <c r="F2641" s="16" t="str">
        <f t="shared" si="290"/>
        <v>Canada</v>
      </c>
      <c r="G2641" s="16" t="str">
        <f t="shared" si="291"/>
        <v>Trucks and Buses</v>
      </c>
      <c r="H2641" s="16" t="str">
        <f t="shared" si="292"/>
        <v>Shipped</v>
      </c>
      <c r="I2641" s="18">
        <f t="shared" si="293"/>
        <v>1727.1000000000001</v>
      </c>
    </row>
    <row r="2642" spans="2:9" x14ac:dyDescent="0.25">
      <c r="B2642" s="16">
        <v>10324</v>
      </c>
      <c r="C2642" s="17">
        <f t="shared" si="287"/>
        <v>38302</v>
      </c>
      <c r="D2642" s="16" t="str">
        <f t="shared" si="288"/>
        <v>Vitachrome Inc.</v>
      </c>
      <c r="E2642" s="16" t="str">
        <f t="shared" si="289"/>
        <v>NYC</v>
      </c>
      <c r="F2642" s="16" t="str">
        <f t="shared" si="290"/>
        <v>USA</v>
      </c>
      <c r="G2642" s="16" t="str">
        <f t="shared" si="291"/>
        <v>Trucks and Buses</v>
      </c>
      <c r="H2642" s="16" t="str">
        <f t="shared" si="292"/>
        <v>Shipped</v>
      </c>
      <c r="I2642" s="18">
        <f t="shared" si="293"/>
        <v>1236.8399999999999</v>
      </c>
    </row>
    <row r="2643" spans="2:9" x14ac:dyDescent="0.25">
      <c r="B2643" s="16">
        <v>10336</v>
      </c>
      <c r="C2643" s="17">
        <f t="shared" si="287"/>
        <v>38302</v>
      </c>
      <c r="D2643" s="16" t="str">
        <f t="shared" si="288"/>
        <v>La Corne D'abondance, Co.</v>
      </c>
      <c r="E2643" s="16" t="str">
        <f t="shared" si="289"/>
        <v>Paris</v>
      </c>
      <c r="F2643" s="16" t="str">
        <f t="shared" si="290"/>
        <v>France</v>
      </c>
      <c r="G2643" s="16" t="str">
        <f t="shared" si="291"/>
        <v>Classic Cars</v>
      </c>
      <c r="H2643" s="16" t="str">
        <f t="shared" si="292"/>
        <v>Shipped</v>
      </c>
      <c r="I2643" s="18">
        <f t="shared" si="293"/>
        <v>1888.26</v>
      </c>
    </row>
    <row r="2644" spans="2:9" x14ac:dyDescent="0.25">
      <c r="B2644" s="16">
        <v>10348</v>
      </c>
      <c r="C2644" s="17">
        <f t="shared" si="287"/>
        <v>38302</v>
      </c>
      <c r="D2644" s="16" t="str">
        <f t="shared" si="288"/>
        <v>Corrida Auto Replicas, Ltd</v>
      </c>
      <c r="E2644" s="16" t="str">
        <f t="shared" si="289"/>
        <v>Madrid</v>
      </c>
      <c r="F2644" s="16" t="str">
        <f t="shared" si="290"/>
        <v>Spain</v>
      </c>
      <c r="G2644" s="16" t="str">
        <f t="shared" si="291"/>
        <v>Vintage Cars</v>
      </c>
      <c r="H2644" s="16" t="str">
        <f t="shared" si="292"/>
        <v>Shipped</v>
      </c>
      <c r="I2644" s="18">
        <f t="shared" si="293"/>
        <v>1962.0900000000001</v>
      </c>
    </row>
    <row r="2645" spans="2:9" x14ac:dyDescent="0.25">
      <c r="B2645" s="16">
        <v>10358</v>
      </c>
      <c r="C2645" s="17">
        <f t="shared" si="287"/>
        <v>38333</v>
      </c>
      <c r="D2645" s="16" t="str">
        <f t="shared" si="288"/>
        <v>Euro Shopping Channel</v>
      </c>
      <c r="E2645" s="16" t="str">
        <f t="shared" si="289"/>
        <v>Madrid</v>
      </c>
      <c r="F2645" s="16" t="str">
        <f t="shared" si="290"/>
        <v>Spain</v>
      </c>
      <c r="G2645" s="16" t="str">
        <f t="shared" si="291"/>
        <v>Trucks and Buses</v>
      </c>
      <c r="H2645" s="16" t="str">
        <f t="shared" si="292"/>
        <v>Shipped</v>
      </c>
      <c r="I2645" s="18">
        <f t="shared" si="293"/>
        <v>728.40000000000009</v>
      </c>
    </row>
    <row r="2646" spans="2:9" x14ac:dyDescent="0.25">
      <c r="B2646" s="16">
        <v>10371</v>
      </c>
      <c r="C2646" s="17">
        <f t="shared" si="287"/>
        <v>38353</v>
      </c>
      <c r="D2646" s="16" t="str">
        <f t="shared" si="288"/>
        <v>Mini Gifts Distributors Ltd.</v>
      </c>
      <c r="E2646" s="16" t="str">
        <f t="shared" si="289"/>
        <v>San Rafael</v>
      </c>
      <c r="F2646" s="16" t="str">
        <f t="shared" si="290"/>
        <v>USA</v>
      </c>
      <c r="G2646" s="16" t="str">
        <f t="shared" si="291"/>
        <v>Trucks and Buses</v>
      </c>
      <c r="H2646" s="16" t="str">
        <f t="shared" si="292"/>
        <v>Shipped</v>
      </c>
      <c r="I2646" s="18">
        <f t="shared" si="293"/>
        <v>1329.4</v>
      </c>
    </row>
    <row r="2647" spans="2:9" x14ac:dyDescent="0.25">
      <c r="B2647" s="16">
        <v>10382</v>
      </c>
      <c r="C2647" s="17">
        <f t="shared" si="287"/>
        <v>38385</v>
      </c>
      <c r="D2647" s="16" t="str">
        <f t="shared" si="288"/>
        <v>Mini Gifts Distributors Ltd.</v>
      </c>
      <c r="E2647" s="16" t="str">
        <f t="shared" si="289"/>
        <v>San Rafael</v>
      </c>
      <c r="F2647" s="16" t="str">
        <f t="shared" si="290"/>
        <v>USA</v>
      </c>
      <c r="G2647" s="16" t="str">
        <f t="shared" si="291"/>
        <v>Classic Cars</v>
      </c>
      <c r="H2647" s="16" t="str">
        <f t="shared" si="292"/>
        <v>Shipped</v>
      </c>
      <c r="I2647" s="18">
        <f t="shared" si="293"/>
        <v>1864.5600000000002</v>
      </c>
    </row>
    <row r="2648" spans="2:9" x14ac:dyDescent="0.25">
      <c r="B2648" s="16">
        <v>10411</v>
      </c>
      <c r="C2648" s="17">
        <f t="shared" si="287"/>
        <v>38477</v>
      </c>
      <c r="D2648" s="16" t="str">
        <f t="shared" si="288"/>
        <v>Quebec Home Shopping Network</v>
      </c>
      <c r="E2648" s="16" t="str">
        <f t="shared" si="289"/>
        <v>Montreal</v>
      </c>
      <c r="F2648" s="16" t="str">
        <f t="shared" si="290"/>
        <v>Canada</v>
      </c>
      <c r="G2648" s="16" t="str">
        <f t="shared" si="291"/>
        <v>Trucks and Buses</v>
      </c>
      <c r="H2648" s="16" t="str">
        <f t="shared" si="292"/>
        <v>Shipped</v>
      </c>
      <c r="I2648" s="18">
        <f t="shared" si="293"/>
        <v>1867.32</v>
      </c>
    </row>
    <row r="2649" spans="2:9" x14ac:dyDescent="0.25">
      <c r="B2649" s="16">
        <v>10424</v>
      </c>
      <c r="C2649" s="17">
        <f t="shared" si="287"/>
        <v>38477</v>
      </c>
      <c r="D2649" s="16" t="str">
        <f t="shared" si="288"/>
        <v>Euro Shopping Channel</v>
      </c>
      <c r="E2649" s="16" t="str">
        <f t="shared" si="289"/>
        <v>Madrid</v>
      </c>
      <c r="F2649" s="16" t="str">
        <f t="shared" si="290"/>
        <v>Spain</v>
      </c>
      <c r="G2649" s="16" t="str">
        <f t="shared" si="291"/>
        <v>Vintage Cars</v>
      </c>
      <c r="H2649" s="16" t="str">
        <f t="shared" si="292"/>
        <v>In Process</v>
      </c>
      <c r="I2649" s="18">
        <f t="shared" si="293"/>
        <v>1556.62</v>
      </c>
    </row>
    <row r="2650" spans="2:9" x14ac:dyDescent="0.25">
      <c r="B2650" s="16">
        <v>10106</v>
      </c>
      <c r="C2650" s="17">
        <f t="shared" si="287"/>
        <v>37653</v>
      </c>
      <c r="D2650" s="16" t="str">
        <f t="shared" si="288"/>
        <v>Rovelli Gifts</v>
      </c>
      <c r="E2650" s="16" t="str">
        <f t="shared" si="289"/>
        <v>Bergamo</v>
      </c>
      <c r="F2650" s="16" t="str">
        <f t="shared" si="290"/>
        <v>Italy</v>
      </c>
      <c r="G2650" s="16" t="str">
        <f t="shared" si="291"/>
        <v>Vintage Cars</v>
      </c>
      <c r="H2650" s="16" t="str">
        <f t="shared" si="292"/>
        <v>Shipped</v>
      </c>
      <c r="I2650" s="18">
        <f t="shared" si="293"/>
        <v>1565.85</v>
      </c>
    </row>
    <row r="2651" spans="2:9" x14ac:dyDescent="0.25">
      <c r="B2651" s="16">
        <v>10120</v>
      </c>
      <c r="C2651" s="17">
        <f t="shared" si="287"/>
        <v>37712</v>
      </c>
      <c r="D2651" s="16" t="str">
        <f t="shared" si="288"/>
        <v>Australian Collectors, Co.</v>
      </c>
      <c r="E2651" s="16" t="str">
        <f t="shared" si="289"/>
        <v>Melbourne</v>
      </c>
      <c r="F2651" s="16" t="str">
        <f t="shared" si="290"/>
        <v>Australia</v>
      </c>
      <c r="G2651" s="16" t="str">
        <f t="shared" si="291"/>
        <v>Planes</v>
      </c>
      <c r="H2651" s="16" t="str">
        <f t="shared" si="292"/>
        <v>Shipped</v>
      </c>
      <c r="I2651" s="18">
        <f t="shared" si="293"/>
        <v>2082.4900000000002</v>
      </c>
    </row>
    <row r="2652" spans="2:9" x14ac:dyDescent="0.25">
      <c r="B2652" s="16">
        <v>10133</v>
      </c>
      <c r="C2652" s="17">
        <f t="shared" si="287"/>
        <v>37773</v>
      </c>
      <c r="D2652" s="16" t="str">
        <f t="shared" si="288"/>
        <v>Euro Shopping Channel</v>
      </c>
      <c r="E2652" s="16" t="str">
        <f t="shared" si="289"/>
        <v>Madrid</v>
      </c>
      <c r="F2652" s="16" t="str">
        <f t="shared" si="290"/>
        <v>Spain</v>
      </c>
      <c r="G2652" s="16" t="str">
        <f t="shared" si="291"/>
        <v>Vintage Cars</v>
      </c>
      <c r="H2652" s="16" t="str">
        <f t="shared" si="292"/>
        <v>Shipped</v>
      </c>
      <c r="I2652" s="18">
        <f t="shared" si="293"/>
        <v>1355.1299999999999</v>
      </c>
    </row>
    <row r="2653" spans="2:9" x14ac:dyDescent="0.25">
      <c r="B2653" s="16">
        <v>10145</v>
      </c>
      <c r="C2653" s="17">
        <f t="shared" si="287"/>
        <v>37841</v>
      </c>
      <c r="D2653" s="16" t="str">
        <f t="shared" si="288"/>
        <v>Toys4GrownUps.com</v>
      </c>
      <c r="E2653" s="16" t="str">
        <f t="shared" si="289"/>
        <v>Pasadena</v>
      </c>
      <c r="F2653" s="16" t="str">
        <f t="shared" si="290"/>
        <v>USA</v>
      </c>
      <c r="G2653" s="16" t="str">
        <f t="shared" si="291"/>
        <v>Motorcycles</v>
      </c>
      <c r="H2653" s="16" t="str">
        <f t="shared" si="292"/>
        <v>Shipped</v>
      </c>
      <c r="I2653" s="18">
        <f t="shared" si="293"/>
        <v>1109.8</v>
      </c>
    </row>
    <row r="2654" spans="2:9" x14ac:dyDescent="0.25">
      <c r="B2654" s="16">
        <v>10168</v>
      </c>
      <c r="C2654" s="17">
        <f t="shared" si="287"/>
        <v>37904</v>
      </c>
      <c r="D2654" s="16" t="str">
        <f t="shared" si="288"/>
        <v>Technics Stores Inc.</v>
      </c>
      <c r="E2654" s="16" t="str">
        <f t="shared" si="289"/>
        <v>Burlingame</v>
      </c>
      <c r="F2654" s="16" t="str">
        <f t="shared" si="290"/>
        <v>USA</v>
      </c>
      <c r="G2654" s="16" t="str">
        <f t="shared" si="291"/>
        <v>Planes</v>
      </c>
      <c r="H2654" s="16" t="str">
        <f t="shared" si="292"/>
        <v>Shipped</v>
      </c>
      <c r="I2654" s="18">
        <f t="shared" si="293"/>
        <v>1490.1599999999999</v>
      </c>
    </row>
    <row r="2655" spans="2:9" x14ac:dyDescent="0.25">
      <c r="B2655" s="16">
        <v>10188</v>
      </c>
      <c r="C2655" s="17">
        <f t="shared" si="287"/>
        <v>37936</v>
      </c>
      <c r="D2655" s="16" t="str">
        <f t="shared" si="288"/>
        <v>Herkku Gifts</v>
      </c>
      <c r="E2655" s="16" t="str">
        <f t="shared" si="289"/>
        <v>Bergen</v>
      </c>
      <c r="F2655" s="16" t="str">
        <f t="shared" si="290"/>
        <v>Norway</v>
      </c>
      <c r="G2655" s="16" t="str">
        <f t="shared" si="291"/>
        <v>Motorcycles</v>
      </c>
      <c r="H2655" s="16" t="str">
        <f t="shared" si="292"/>
        <v>Shipped</v>
      </c>
      <c r="I2655" s="18">
        <f t="shared" si="293"/>
        <v>2093.44</v>
      </c>
    </row>
    <row r="2656" spans="2:9" x14ac:dyDescent="0.25">
      <c r="B2656" s="16">
        <v>10210</v>
      </c>
      <c r="C2656" s="17">
        <f t="shared" si="287"/>
        <v>37993</v>
      </c>
      <c r="D2656" s="16" t="str">
        <f t="shared" si="288"/>
        <v>Osaka Souveniers Co.</v>
      </c>
      <c r="E2656" s="16" t="str">
        <f t="shared" si="289"/>
        <v>Osaka</v>
      </c>
      <c r="F2656" s="16" t="str">
        <f t="shared" si="290"/>
        <v>Japan</v>
      </c>
      <c r="G2656" s="16" t="str">
        <f t="shared" si="291"/>
        <v>Planes</v>
      </c>
      <c r="H2656" s="16" t="str">
        <f t="shared" si="292"/>
        <v>Shipped</v>
      </c>
      <c r="I2656" s="18">
        <f t="shared" si="293"/>
        <v>1649.55</v>
      </c>
    </row>
    <row r="2657" spans="2:9" x14ac:dyDescent="0.25">
      <c r="B2657" s="16">
        <v>10223</v>
      </c>
      <c r="C2657" s="17">
        <f t="shared" si="287"/>
        <v>38019</v>
      </c>
      <c r="D2657" s="16" t="str">
        <f t="shared" si="288"/>
        <v>Australian Collectors, Co.</v>
      </c>
      <c r="E2657" s="16" t="str">
        <f t="shared" si="289"/>
        <v>Melbourne</v>
      </c>
      <c r="F2657" s="16" t="str">
        <f t="shared" si="290"/>
        <v>Australia</v>
      </c>
      <c r="G2657" s="16" t="str">
        <f t="shared" si="291"/>
        <v>Vintage Cars</v>
      </c>
      <c r="H2657" s="16" t="str">
        <f t="shared" si="292"/>
        <v>Shipped</v>
      </c>
      <c r="I2657" s="18">
        <f t="shared" si="293"/>
        <v>1320.8000000000002</v>
      </c>
    </row>
    <row r="2658" spans="2:9" x14ac:dyDescent="0.25">
      <c r="B2658" s="16">
        <v>10235</v>
      </c>
      <c r="C2658" s="17">
        <f t="shared" si="287"/>
        <v>38081</v>
      </c>
      <c r="D2658" s="16" t="str">
        <f t="shared" si="288"/>
        <v>Royal Canadian Collectables, Ltd.</v>
      </c>
      <c r="E2658" s="16" t="str">
        <f t="shared" si="289"/>
        <v>Tsawassen</v>
      </c>
      <c r="F2658" s="16" t="str">
        <f t="shared" si="290"/>
        <v>Canada</v>
      </c>
      <c r="G2658" s="16" t="str">
        <f t="shared" si="291"/>
        <v>Vintage Cars</v>
      </c>
      <c r="H2658" s="16" t="str">
        <f t="shared" si="292"/>
        <v>Shipped</v>
      </c>
      <c r="I2658" s="18">
        <f t="shared" si="293"/>
        <v>1449.3500000000001</v>
      </c>
    </row>
    <row r="2659" spans="2:9" x14ac:dyDescent="0.25">
      <c r="B2659" s="16">
        <v>10250</v>
      </c>
      <c r="C2659" s="17">
        <f t="shared" si="287"/>
        <v>38112</v>
      </c>
      <c r="D2659" s="16" t="str">
        <f t="shared" si="288"/>
        <v>The Sharp Gifts Warehouse</v>
      </c>
      <c r="E2659" s="16" t="str">
        <f t="shared" si="289"/>
        <v>San Jose</v>
      </c>
      <c r="F2659" s="16" t="str">
        <f t="shared" si="290"/>
        <v>USA</v>
      </c>
      <c r="G2659" s="16" t="str">
        <f t="shared" si="291"/>
        <v>Vintage Cars</v>
      </c>
      <c r="H2659" s="16" t="str">
        <f t="shared" si="292"/>
        <v>Shipped</v>
      </c>
      <c r="I2659" s="18">
        <f t="shared" si="293"/>
        <v>1869.48</v>
      </c>
    </row>
    <row r="2660" spans="2:9" x14ac:dyDescent="0.25">
      <c r="B2660" s="16">
        <v>10263</v>
      </c>
      <c r="C2660" s="17">
        <f t="shared" si="287"/>
        <v>38144</v>
      </c>
      <c r="D2660" s="16" t="str">
        <f t="shared" si="288"/>
        <v>Gift Depot Inc.</v>
      </c>
      <c r="E2660" s="16" t="str">
        <f t="shared" si="289"/>
        <v>Bridgewater</v>
      </c>
      <c r="F2660" s="16" t="str">
        <f t="shared" si="290"/>
        <v>USA</v>
      </c>
      <c r="G2660" s="16" t="str">
        <f t="shared" si="291"/>
        <v>Planes</v>
      </c>
      <c r="H2660" s="16" t="str">
        <f t="shared" si="292"/>
        <v>Shipped</v>
      </c>
      <c r="I2660" s="18">
        <f t="shared" si="293"/>
        <v>1808.3999999999999</v>
      </c>
    </row>
    <row r="2661" spans="2:9" x14ac:dyDescent="0.25">
      <c r="B2661" s="16">
        <v>10275</v>
      </c>
      <c r="C2661" s="17">
        <f t="shared" si="287"/>
        <v>38175</v>
      </c>
      <c r="D2661" s="16" t="str">
        <f t="shared" si="288"/>
        <v>La Rochelle Gifts</v>
      </c>
      <c r="E2661" s="16" t="str">
        <f t="shared" si="289"/>
        <v>Nantes</v>
      </c>
      <c r="F2661" s="16" t="str">
        <f t="shared" si="290"/>
        <v>France</v>
      </c>
      <c r="G2661" s="16" t="str">
        <f t="shared" si="291"/>
        <v>Planes</v>
      </c>
      <c r="H2661" s="16" t="str">
        <f t="shared" si="292"/>
        <v>Shipped</v>
      </c>
      <c r="I2661" s="18">
        <f t="shared" si="293"/>
        <v>1682.3700000000001</v>
      </c>
    </row>
    <row r="2662" spans="2:9" x14ac:dyDescent="0.25">
      <c r="B2662" s="16">
        <v>10285</v>
      </c>
      <c r="C2662" s="17">
        <f t="shared" si="287"/>
        <v>38207</v>
      </c>
      <c r="D2662" s="16" t="str">
        <f t="shared" si="288"/>
        <v>Marta's Replicas Co.</v>
      </c>
      <c r="E2662" s="16" t="str">
        <f t="shared" si="289"/>
        <v>Cambridge</v>
      </c>
      <c r="F2662" s="16" t="str">
        <f t="shared" si="290"/>
        <v>USA</v>
      </c>
      <c r="G2662" s="16" t="str">
        <f t="shared" si="291"/>
        <v>Motorcycles</v>
      </c>
      <c r="H2662" s="16" t="str">
        <f t="shared" si="292"/>
        <v>Shipped</v>
      </c>
      <c r="I2662" s="18">
        <f t="shared" si="293"/>
        <v>981.2</v>
      </c>
    </row>
    <row r="2663" spans="2:9" x14ac:dyDescent="0.25">
      <c r="B2663" s="16">
        <v>10297</v>
      </c>
      <c r="C2663" s="17">
        <f t="shared" si="287"/>
        <v>38239</v>
      </c>
      <c r="D2663" s="16" t="str">
        <f t="shared" si="288"/>
        <v>Clover Collections, Co.</v>
      </c>
      <c r="E2663" s="16" t="str">
        <f t="shared" si="289"/>
        <v>Dublin</v>
      </c>
      <c r="F2663" s="16" t="str">
        <f t="shared" si="290"/>
        <v>Ireland</v>
      </c>
      <c r="G2663" s="16" t="str">
        <f t="shared" si="291"/>
        <v>Planes</v>
      </c>
      <c r="H2663" s="16" t="str">
        <f t="shared" si="292"/>
        <v>Shipped</v>
      </c>
      <c r="I2663" s="18">
        <f t="shared" si="293"/>
        <v>1666.3500000000001</v>
      </c>
    </row>
    <row r="2664" spans="2:9" x14ac:dyDescent="0.25">
      <c r="B2664" s="16">
        <v>10308</v>
      </c>
      <c r="C2664" s="17">
        <f t="shared" si="287"/>
        <v>38270</v>
      </c>
      <c r="D2664" s="16" t="str">
        <f t="shared" si="288"/>
        <v>Mini Classics</v>
      </c>
      <c r="E2664" s="16" t="str">
        <f t="shared" si="289"/>
        <v>White Plains</v>
      </c>
      <c r="F2664" s="16" t="str">
        <f t="shared" si="290"/>
        <v>USA</v>
      </c>
      <c r="G2664" s="16" t="str">
        <f t="shared" si="291"/>
        <v>Motorcycles</v>
      </c>
      <c r="H2664" s="16" t="str">
        <f t="shared" si="292"/>
        <v>Shipped</v>
      </c>
      <c r="I2664" s="18">
        <f t="shared" si="293"/>
        <v>1771.0600000000002</v>
      </c>
    </row>
    <row r="2665" spans="2:9" x14ac:dyDescent="0.25">
      <c r="B2665" s="16">
        <v>10318</v>
      </c>
      <c r="C2665" s="17">
        <f t="shared" si="287"/>
        <v>38302</v>
      </c>
      <c r="D2665" s="16" t="str">
        <f t="shared" si="288"/>
        <v>Diecast Classics Inc.</v>
      </c>
      <c r="E2665" s="16" t="str">
        <f t="shared" si="289"/>
        <v>Allentown</v>
      </c>
      <c r="F2665" s="16" t="str">
        <f t="shared" si="290"/>
        <v>USA</v>
      </c>
      <c r="G2665" s="16" t="str">
        <f t="shared" si="291"/>
        <v>Motorcycles</v>
      </c>
      <c r="H2665" s="16" t="str">
        <f t="shared" si="292"/>
        <v>Shipped</v>
      </c>
      <c r="I2665" s="18">
        <f t="shared" si="293"/>
        <v>2213.4</v>
      </c>
    </row>
    <row r="2666" spans="2:9" x14ac:dyDescent="0.25">
      <c r="B2666" s="16">
        <v>10328</v>
      </c>
      <c r="C2666" s="17">
        <f t="shared" si="287"/>
        <v>38302</v>
      </c>
      <c r="D2666" s="16" t="str">
        <f t="shared" si="288"/>
        <v>Rovelli Gifts</v>
      </c>
      <c r="E2666" s="16" t="str">
        <f t="shared" si="289"/>
        <v>Bergamo</v>
      </c>
      <c r="F2666" s="16" t="str">
        <f t="shared" si="290"/>
        <v>Italy</v>
      </c>
      <c r="G2666" s="16" t="str">
        <f t="shared" si="291"/>
        <v>Vintage Cars</v>
      </c>
      <c r="H2666" s="16" t="str">
        <f t="shared" si="292"/>
        <v>Shipped</v>
      </c>
      <c r="I2666" s="18">
        <f t="shared" si="293"/>
        <v>1459.6000000000001</v>
      </c>
    </row>
    <row r="2667" spans="2:9" x14ac:dyDescent="0.25">
      <c r="B2667" s="16">
        <v>10340</v>
      </c>
      <c r="C2667" s="17">
        <f t="shared" si="287"/>
        <v>38302</v>
      </c>
      <c r="D2667" s="16" t="str">
        <f t="shared" si="288"/>
        <v>Enaco Distributors</v>
      </c>
      <c r="E2667" s="16" t="str">
        <f t="shared" si="289"/>
        <v>Barcelona</v>
      </c>
      <c r="F2667" s="16" t="str">
        <f t="shared" si="290"/>
        <v>Spain</v>
      </c>
      <c r="G2667" s="16" t="str">
        <f t="shared" si="291"/>
        <v>Vintage Cars</v>
      </c>
      <c r="H2667" s="16" t="str">
        <f t="shared" si="292"/>
        <v>Shipped</v>
      </c>
      <c r="I2667" s="18">
        <f t="shared" si="293"/>
        <v>2024.8</v>
      </c>
    </row>
    <row r="2668" spans="2:9" x14ac:dyDescent="0.25">
      <c r="B2668" s="16">
        <v>10353</v>
      </c>
      <c r="C2668" s="17">
        <f t="shared" si="287"/>
        <v>38333</v>
      </c>
      <c r="D2668" s="16" t="str">
        <f t="shared" si="288"/>
        <v>Gift Ideas Corp.</v>
      </c>
      <c r="E2668" s="16" t="str">
        <f t="shared" si="289"/>
        <v>Glendale</v>
      </c>
      <c r="F2668" s="16" t="str">
        <f t="shared" si="290"/>
        <v>USA</v>
      </c>
      <c r="G2668" s="16" t="str">
        <f t="shared" si="291"/>
        <v>Vintage Cars</v>
      </c>
      <c r="H2668" s="16" t="str">
        <f t="shared" si="292"/>
        <v>Shipped</v>
      </c>
      <c r="I2668" s="18">
        <f t="shared" si="293"/>
        <v>1780.3999999999999</v>
      </c>
    </row>
    <row r="2669" spans="2:9" x14ac:dyDescent="0.25">
      <c r="B2669" s="16">
        <v>10361</v>
      </c>
      <c r="C2669" s="17">
        <f t="shared" si="287"/>
        <v>38333</v>
      </c>
      <c r="D2669" s="16" t="str">
        <f t="shared" si="288"/>
        <v>Souveniers And Things Co.</v>
      </c>
      <c r="E2669" s="16" t="str">
        <f t="shared" si="289"/>
        <v>Chatswood</v>
      </c>
      <c r="F2669" s="16" t="str">
        <f t="shared" si="290"/>
        <v>Australia</v>
      </c>
      <c r="G2669" s="16" t="str">
        <f t="shared" si="291"/>
        <v>Ships</v>
      </c>
      <c r="H2669" s="16" t="str">
        <f t="shared" si="292"/>
        <v>Shipped</v>
      </c>
      <c r="I2669" s="18">
        <f t="shared" si="293"/>
        <v>1089.3600000000001</v>
      </c>
    </row>
    <row r="2670" spans="2:9" x14ac:dyDescent="0.25">
      <c r="B2670" s="16">
        <v>10375</v>
      </c>
      <c r="C2670" s="17">
        <f t="shared" si="287"/>
        <v>38385</v>
      </c>
      <c r="D2670" s="16" t="str">
        <f t="shared" si="288"/>
        <v>La Rochelle Gifts</v>
      </c>
      <c r="E2670" s="16" t="str">
        <f t="shared" si="289"/>
        <v>Nantes</v>
      </c>
      <c r="F2670" s="16" t="str">
        <f t="shared" si="290"/>
        <v>France</v>
      </c>
      <c r="G2670" s="16" t="str">
        <f t="shared" si="291"/>
        <v>Motorcycles</v>
      </c>
      <c r="H2670" s="16" t="str">
        <f t="shared" si="292"/>
        <v>Shipped</v>
      </c>
      <c r="I2670" s="18">
        <f t="shared" si="293"/>
        <v>733.1099999999999</v>
      </c>
    </row>
    <row r="2671" spans="2:9" x14ac:dyDescent="0.25">
      <c r="B2671" s="16">
        <v>10388</v>
      </c>
      <c r="C2671" s="17">
        <f t="shared" si="287"/>
        <v>38414</v>
      </c>
      <c r="D2671" s="16" t="str">
        <f t="shared" si="288"/>
        <v>FunGiftIdeas.com</v>
      </c>
      <c r="E2671" s="16" t="str">
        <f t="shared" si="289"/>
        <v>New Bedford</v>
      </c>
      <c r="F2671" s="16" t="str">
        <f t="shared" si="290"/>
        <v>USA</v>
      </c>
      <c r="G2671" s="16" t="str">
        <f t="shared" si="291"/>
        <v>Motorcycles</v>
      </c>
      <c r="H2671" s="16" t="str">
        <f t="shared" si="292"/>
        <v>Shipped</v>
      </c>
      <c r="I2671" s="18">
        <f t="shared" si="293"/>
        <v>1822.1699999999998</v>
      </c>
    </row>
    <row r="2672" spans="2:9" x14ac:dyDescent="0.25">
      <c r="B2672" s="16">
        <v>10398</v>
      </c>
      <c r="C2672" s="17">
        <f t="shared" si="287"/>
        <v>38414</v>
      </c>
      <c r="D2672" s="16" t="str">
        <f t="shared" si="288"/>
        <v>Reims Collectables</v>
      </c>
      <c r="E2672" s="16" t="str">
        <f t="shared" si="289"/>
        <v>Reims</v>
      </c>
      <c r="F2672" s="16" t="str">
        <f t="shared" si="290"/>
        <v>France</v>
      </c>
      <c r="G2672" s="16" t="str">
        <f t="shared" si="291"/>
        <v>Planes</v>
      </c>
      <c r="H2672" s="16" t="str">
        <f t="shared" si="292"/>
        <v>Shipped</v>
      </c>
      <c r="I2672" s="18">
        <f t="shared" si="293"/>
        <v>1367.48</v>
      </c>
    </row>
    <row r="2673" spans="2:9" x14ac:dyDescent="0.25">
      <c r="B2673" s="16">
        <v>10401</v>
      </c>
      <c r="C2673" s="17">
        <f t="shared" si="287"/>
        <v>38446</v>
      </c>
      <c r="D2673" s="16" t="str">
        <f t="shared" si="288"/>
        <v>Tekni Collectables Inc.</v>
      </c>
      <c r="E2673" s="16" t="str">
        <f t="shared" si="289"/>
        <v>Newark</v>
      </c>
      <c r="F2673" s="16" t="str">
        <f t="shared" si="290"/>
        <v>USA</v>
      </c>
      <c r="G2673" s="16" t="str">
        <f t="shared" si="291"/>
        <v>Planes</v>
      </c>
      <c r="H2673" s="16" t="str">
        <f t="shared" si="292"/>
        <v>On Hold</v>
      </c>
      <c r="I2673" s="18">
        <f t="shared" si="293"/>
        <v>1100</v>
      </c>
    </row>
    <row r="2674" spans="2:9" x14ac:dyDescent="0.25">
      <c r="B2674" s="16">
        <v>10416</v>
      </c>
      <c r="C2674" s="17">
        <f t="shared" si="287"/>
        <v>38477</v>
      </c>
      <c r="D2674" s="16" t="str">
        <f t="shared" si="288"/>
        <v>L'ordine Souveniers</v>
      </c>
      <c r="E2674" s="16" t="str">
        <f t="shared" si="289"/>
        <v>Reggio Emilia</v>
      </c>
      <c r="F2674" s="16" t="str">
        <f t="shared" si="290"/>
        <v>Italy</v>
      </c>
      <c r="G2674" s="16" t="str">
        <f t="shared" si="291"/>
        <v>Planes</v>
      </c>
      <c r="H2674" s="16" t="str">
        <f t="shared" si="292"/>
        <v>Shipped</v>
      </c>
      <c r="I2674" s="18">
        <f t="shared" si="293"/>
        <v>1351.08</v>
      </c>
    </row>
    <row r="2675" spans="2:9" x14ac:dyDescent="0.25">
      <c r="B2675" s="16">
        <v>10106</v>
      </c>
      <c r="C2675" s="17">
        <f t="shared" si="287"/>
        <v>37653</v>
      </c>
      <c r="D2675" s="16" t="str">
        <f t="shared" si="288"/>
        <v>Rovelli Gifts</v>
      </c>
      <c r="E2675" s="16" t="str">
        <f t="shared" si="289"/>
        <v>Bergamo</v>
      </c>
      <c r="F2675" s="16" t="str">
        <f t="shared" si="290"/>
        <v>Italy</v>
      </c>
      <c r="G2675" s="16" t="str">
        <f t="shared" si="291"/>
        <v>Vintage Cars</v>
      </c>
      <c r="H2675" s="16" t="str">
        <f t="shared" si="292"/>
        <v>Shipped</v>
      </c>
      <c r="I2675" s="18">
        <f t="shared" si="293"/>
        <v>1565.85</v>
      </c>
    </row>
    <row r="2676" spans="2:9" x14ac:dyDescent="0.25">
      <c r="B2676" s="16">
        <v>10120</v>
      </c>
      <c r="C2676" s="17">
        <f t="shared" si="287"/>
        <v>37712</v>
      </c>
      <c r="D2676" s="16" t="str">
        <f t="shared" si="288"/>
        <v>Australian Collectors, Co.</v>
      </c>
      <c r="E2676" s="16" t="str">
        <f t="shared" si="289"/>
        <v>Melbourne</v>
      </c>
      <c r="F2676" s="16" t="str">
        <f t="shared" si="290"/>
        <v>Australia</v>
      </c>
      <c r="G2676" s="16" t="str">
        <f t="shared" si="291"/>
        <v>Planes</v>
      </c>
      <c r="H2676" s="16" t="str">
        <f t="shared" si="292"/>
        <v>Shipped</v>
      </c>
      <c r="I2676" s="18">
        <f t="shared" si="293"/>
        <v>2082.4900000000002</v>
      </c>
    </row>
    <row r="2677" spans="2:9" x14ac:dyDescent="0.25">
      <c r="B2677" s="16">
        <v>10143</v>
      </c>
      <c r="C2677" s="17">
        <f t="shared" si="287"/>
        <v>37841</v>
      </c>
      <c r="D2677" s="16" t="str">
        <f t="shared" si="288"/>
        <v>Mini Creations Ltd.</v>
      </c>
      <c r="E2677" s="16" t="str">
        <f t="shared" si="289"/>
        <v>New Bedford</v>
      </c>
      <c r="F2677" s="16" t="str">
        <f t="shared" si="290"/>
        <v>USA</v>
      </c>
      <c r="G2677" s="16" t="str">
        <f t="shared" si="291"/>
        <v>Vintage Cars</v>
      </c>
      <c r="H2677" s="16" t="str">
        <f t="shared" si="292"/>
        <v>Shipped</v>
      </c>
      <c r="I2677" s="18">
        <f t="shared" si="293"/>
        <v>1246.4399999999998</v>
      </c>
    </row>
    <row r="2678" spans="2:9" x14ac:dyDescent="0.25">
      <c r="B2678" s="16">
        <v>10155</v>
      </c>
      <c r="C2678" s="17">
        <f t="shared" si="287"/>
        <v>37904</v>
      </c>
      <c r="D2678" s="16" t="str">
        <f t="shared" si="288"/>
        <v>Toys of Finland, Co.</v>
      </c>
      <c r="E2678" s="16" t="str">
        <f t="shared" si="289"/>
        <v>Helsinki</v>
      </c>
      <c r="F2678" s="16" t="str">
        <f t="shared" si="290"/>
        <v>Finland</v>
      </c>
      <c r="G2678" s="16" t="str">
        <f t="shared" si="291"/>
        <v>Planes</v>
      </c>
      <c r="H2678" s="16" t="str">
        <f t="shared" si="292"/>
        <v>Shipped</v>
      </c>
      <c r="I2678" s="18">
        <f t="shared" si="293"/>
        <v>1670.2600000000002</v>
      </c>
    </row>
    <row r="2679" spans="2:9" x14ac:dyDescent="0.25">
      <c r="B2679" s="16">
        <v>10168</v>
      </c>
      <c r="C2679" s="17">
        <f t="shared" si="287"/>
        <v>37904</v>
      </c>
      <c r="D2679" s="16" t="str">
        <f t="shared" si="288"/>
        <v>Technics Stores Inc.</v>
      </c>
      <c r="E2679" s="16" t="str">
        <f t="shared" si="289"/>
        <v>Burlingame</v>
      </c>
      <c r="F2679" s="16" t="str">
        <f t="shared" si="290"/>
        <v>USA</v>
      </c>
      <c r="G2679" s="16" t="str">
        <f t="shared" si="291"/>
        <v>Planes</v>
      </c>
      <c r="H2679" s="16" t="str">
        <f t="shared" si="292"/>
        <v>Shipped</v>
      </c>
      <c r="I2679" s="18">
        <f t="shared" si="293"/>
        <v>1490.1599999999999</v>
      </c>
    </row>
    <row r="2680" spans="2:9" x14ac:dyDescent="0.25">
      <c r="B2680" s="16">
        <v>10199</v>
      </c>
      <c r="C2680" s="17">
        <f t="shared" si="287"/>
        <v>37957</v>
      </c>
      <c r="D2680" s="16" t="str">
        <f t="shared" si="288"/>
        <v>West Coast Collectables Co.</v>
      </c>
      <c r="E2680" s="16" t="str">
        <f t="shared" si="289"/>
        <v>Burbank</v>
      </c>
      <c r="F2680" s="16" t="str">
        <f t="shared" si="290"/>
        <v>USA</v>
      </c>
      <c r="G2680" s="16" t="str">
        <f t="shared" si="291"/>
        <v>Vintage Cars</v>
      </c>
      <c r="H2680" s="16" t="str">
        <f t="shared" si="292"/>
        <v>Shipped</v>
      </c>
      <c r="I2680" s="18">
        <f t="shared" si="293"/>
        <v>1113.5999999999999</v>
      </c>
    </row>
    <row r="2681" spans="2:9" x14ac:dyDescent="0.25">
      <c r="B2681" s="16">
        <v>10210</v>
      </c>
      <c r="C2681" s="17">
        <f t="shared" si="287"/>
        <v>37993</v>
      </c>
      <c r="D2681" s="16" t="str">
        <f t="shared" si="288"/>
        <v>Osaka Souveniers Co.</v>
      </c>
      <c r="E2681" s="16" t="str">
        <f t="shared" si="289"/>
        <v>Osaka</v>
      </c>
      <c r="F2681" s="16" t="str">
        <f t="shared" si="290"/>
        <v>Japan</v>
      </c>
      <c r="G2681" s="16" t="str">
        <f t="shared" si="291"/>
        <v>Planes</v>
      </c>
      <c r="H2681" s="16" t="str">
        <f t="shared" si="292"/>
        <v>Shipped</v>
      </c>
      <c r="I2681" s="18">
        <f t="shared" si="293"/>
        <v>1649.55</v>
      </c>
    </row>
    <row r="2682" spans="2:9" x14ac:dyDescent="0.25">
      <c r="B2682" s="16">
        <v>10223</v>
      </c>
      <c r="C2682" s="17">
        <f t="shared" si="287"/>
        <v>38019</v>
      </c>
      <c r="D2682" s="16" t="str">
        <f t="shared" si="288"/>
        <v>Australian Collectors, Co.</v>
      </c>
      <c r="E2682" s="16" t="str">
        <f t="shared" si="289"/>
        <v>Melbourne</v>
      </c>
      <c r="F2682" s="16" t="str">
        <f t="shared" si="290"/>
        <v>Australia</v>
      </c>
      <c r="G2682" s="16" t="str">
        <f t="shared" si="291"/>
        <v>Vintage Cars</v>
      </c>
      <c r="H2682" s="16" t="str">
        <f t="shared" si="292"/>
        <v>Shipped</v>
      </c>
      <c r="I2682" s="18">
        <f t="shared" si="293"/>
        <v>1320.8000000000002</v>
      </c>
    </row>
    <row r="2683" spans="2:9" x14ac:dyDescent="0.25">
      <c r="B2683" s="16">
        <v>10235</v>
      </c>
      <c r="C2683" s="17">
        <f t="shared" si="287"/>
        <v>38081</v>
      </c>
      <c r="D2683" s="16" t="str">
        <f t="shared" si="288"/>
        <v>Royal Canadian Collectables, Ltd.</v>
      </c>
      <c r="E2683" s="16" t="str">
        <f t="shared" si="289"/>
        <v>Tsawassen</v>
      </c>
      <c r="F2683" s="16" t="str">
        <f t="shared" si="290"/>
        <v>Canada</v>
      </c>
      <c r="G2683" s="16" t="str">
        <f t="shared" si="291"/>
        <v>Vintage Cars</v>
      </c>
      <c r="H2683" s="16" t="str">
        <f t="shared" si="292"/>
        <v>Shipped</v>
      </c>
      <c r="I2683" s="18">
        <f t="shared" si="293"/>
        <v>1449.3500000000001</v>
      </c>
    </row>
    <row r="2684" spans="2:9" x14ac:dyDescent="0.25">
      <c r="B2684" s="16">
        <v>10250</v>
      </c>
      <c r="C2684" s="17">
        <f t="shared" si="287"/>
        <v>38112</v>
      </c>
      <c r="D2684" s="16" t="str">
        <f t="shared" si="288"/>
        <v>The Sharp Gifts Warehouse</v>
      </c>
      <c r="E2684" s="16" t="str">
        <f t="shared" si="289"/>
        <v>San Jose</v>
      </c>
      <c r="F2684" s="16" t="str">
        <f t="shared" si="290"/>
        <v>USA</v>
      </c>
      <c r="G2684" s="16" t="str">
        <f t="shared" si="291"/>
        <v>Vintage Cars</v>
      </c>
      <c r="H2684" s="16" t="str">
        <f t="shared" si="292"/>
        <v>Shipped</v>
      </c>
      <c r="I2684" s="18">
        <f t="shared" si="293"/>
        <v>1869.48</v>
      </c>
    </row>
    <row r="2685" spans="2:9" x14ac:dyDescent="0.25">
      <c r="B2685" s="16">
        <v>10262</v>
      </c>
      <c r="C2685" s="17">
        <f t="shared" si="287"/>
        <v>38144</v>
      </c>
      <c r="D2685" s="16" t="str">
        <f t="shared" si="288"/>
        <v>Euro Shopping Channel</v>
      </c>
      <c r="E2685" s="16" t="str">
        <f t="shared" si="289"/>
        <v>Madrid</v>
      </c>
      <c r="F2685" s="16" t="str">
        <f t="shared" si="290"/>
        <v>Spain</v>
      </c>
      <c r="G2685" s="16" t="str">
        <f t="shared" si="291"/>
        <v>Planes</v>
      </c>
      <c r="H2685" s="16" t="str">
        <f t="shared" si="292"/>
        <v>Cancelled</v>
      </c>
      <c r="I2685" s="18">
        <f t="shared" si="293"/>
        <v>1199.31</v>
      </c>
    </row>
    <row r="2686" spans="2:9" x14ac:dyDescent="0.25">
      <c r="B2686" s="16">
        <v>10275</v>
      </c>
      <c r="C2686" s="17">
        <f t="shared" si="287"/>
        <v>38175</v>
      </c>
      <c r="D2686" s="16" t="str">
        <f t="shared" si="288"/>
        <v>La Rochelle Gifts</v>
      </c>
      <c r="E2686" s="16" t="str">
        <f t="shared" si="289"/>
        <v>Nantes</v>
      </c>
      <c r="F2686" s="16" t="str">
        <f t="shared" si="290"/>
        <v>France</v>
      </c>
      <c r="G2686" s="16" t="str">
        <f t="shared" si="291"/>
        <v>Planes</v>
      </c>
      <c r="H2686" s="16" t="str">
        <f t="shared" si="292"/>
        <v>Shipped</v>
      </c>
      <c r="I2686" s="18">
        <f t="shared" si="293"/>
        <v>1682.3700000000001</v>
      </c>
    </row>
    <row r="2687" spans="2:9" x14ac:dyDescent="0.25">
      <c r="B2687" s="16">
        <v>10284</v>
      </c>
      <c r="C2687" s="17">
        <f t="shared" si="287"/>
        <v>38207</v>
      </c>
      <c r="D2687" s="16" t="str">
        <f t="shared" si="288"/>
        <v>Norway Gifts By Mail, Co.</v>
      </c>
      <c r="E2687" s="16" t="str">
        <f t="shared" si="289"/>
        <v>Oslo</v>
      </c>
      <c r="F2687" s="16" t="str">
        <f t="shared" si="290"/>
        <v>Norway</v>
      </c>
      <c r="G2687" s="16" t="str">
        <f t="shared" si="291"/>
        <v>Planes</v>
      </c>
      <c r="H2687" s="16" t="str">
        <f t="shared" si="292"/>
        <v>Shipped</v>
      </c>
      <c r="I2687" s="18">
        <f t="shared" si="293"/>
        <v>1175.1600000000001</v>
      </c>
    </row>
    <row r="2688" spans="2:9" x14ac:dyDescent="0.25">
      <c r="B2688" s="16">
        <v>10296</v>
      </c>
      <c r="C2688" s="17">
        <f t="shared" si="287"/>
        <v>38239</v>
      </c>
      <c r="D2688" s="16" t="str">
        <f t="shared" si="288"/>
        <v>Bavarian Collectables Imports, Co.</v>
      </c>
      <c r="E2688" s="16" t="str">
        <f t="shared" si="289"/>
        <v>Munich</v>
      </c>
      <c r="F2688" s="16" t="str">
        <f t="shared" si="290"/>
        <v>Germany</v>
      </c>
      <c r="G2688" s="16" t="str">
        <f t="shared" si="291"/>
        <v>Planes</v>
      </c>
      <c r="H2688" s="16" t="str">
        <f t="shared" si="292"/>
        <v>Shipped</v>
      </c>
      <c r="I2688" s="18">
        <f t="shared" si="293"/>
        <v>948.99</v>
      </c>
    </row>
    <row r="2689" spans="2:9" x14ac:dyDescent="0.25">
      <c r="B2689" s="16">
        <v>10308</v>
      </c>
      <c r="C2689" s="17">
        <f t="shared" si="287"/>
        <v>38270</v>
      </c>
      <c r="D2689" s="16" t="str">
        <f t="shared" si="288"/>
        <v>Mini Classics</v>
      </c>
      <c r="E2689" s="16" t="str">
        <f t="shared" si="289"/>
        <v>White Plains</v>
      </c>
      <c r="F2689" s="16" t="str">
        <f t="shared" si="290"/>
        <v>USA</v>
      </c>
      <c r="G2689" s="16" t="str">
        <f t="shared" si="291"/>
        <v>Motorcycles</v>
      </c>
      <c r="H2689" s="16" t="str">
        <f t="shared" si="292"/>
        <v>Shipped</v>
      </c>
      <c r="I2689" s="18">
        <f t="shared" si="293"/>
        <v>1771.0600000000002</v>
      </c>
    </row>
    <row r="2690" spans="2:9" x14ac:dyDescent="0.25">
      <c r="B2690" s="16">
        <v>10316</v>
      </c>
      <c r="C2690" s="17">
        <f t="shared" si="287"/>
        <v>38302</v>
      </c>
      <c r="D2690" s="16" t="str">
        <f t="shared" si="288"/>
        <v>giftsbymail.co.uk</v>
      </c>
      <c r="E2690" s="16" t="str">
        <f t="shared" si="289"/>
        <v>Cowes</v>
      </c>
      <c r="F2690" s="16" t="str">
        <f t="shared" si="290"/>
        <v>UK</v>
      </c>
      <c r="G2690" s="16" t="str">
        <f t="shared" si="291"/>
        <v>Vintage Cars</v>
      </c>
      <c r="H2690" s="16" t="str">
        <f t="shared" si="292"/>
        <v>Shipped</v>
      </c>
      <c r="I2690" s="18">
        <f t="shared" si="293"/>
        <v>1419.84</v>
      </c>
    </row>
    <row r="2691" spans="2:9" x14ac:dyDescent="0.25">
      <c r="B2691" s="16">
        <v>10328</v>
      </c>
      <c r="C2691" s="17">
        <f t="shared" si="287"/>
        <v>38302</v>
      </c>
      <c r="D2691" s="16" t="str">
        <f t="shared" si="288"/>
        <v>Rovelli Gifts</v>
      </c>
      <c r="E2691" s="16" t="str">
        <f t="shared" si="289"/>
        <v>Bergamo</v>
      </c>
      <c r="F2691" s="16" t="str">
        <f t="shared" si="290"/>
        <v>Italy</v>
      </c>
      <c r="G2691" s="16" t="str">
        <f t="shared" si="291"/>
        <v>Vintage Cars</v>
      </c>
      <c r="H2691" s="16" t="str">
        <f t="shared" si="292"/>
        <v>Shipped</v>
      </c>
      <c r="I2691" s="18">
        <f t="shared" si="293"/>
        <v>1459.6000000000001</v>
      </c>
    </row>
    <row r="2692" spans="2:9" x14ac:dyDescent="0.25">
      <c r="B2692" s="16">
        <v>10341</v>
      </c>
      <c r="C2692" s="17">
        <f t="shared" si="287"/>
        <v>38302</v>
      </c>
      <c r="D2692" s="16" t="str">
        <f t="shared" si="288"/>
        <v>Salzburg Collectables</v>
      </c>
      <c r="E2692" s="16" t="str">
        <f t="shared" si="289"/>
        <v>Salzburg</v>
      </c>
      <c r="F2692" s="16" t="str">
        <f t="shared" si="290"/>
        <v>Austria</v>
      </c>
      <c r="G2692" s="16" t="str">
        <f t="shared" si="291"/>
        <v>Motorcycles</v>
      </c>
      <c r="H2692" s="16" t="str">
        <f t="shared" si="292"/>
        <v>Shipped</v>
      </c>
      <c r="I2692" s="18">
        <f t="shared" si="293"/>
        <v>2201.62</v>
      </c>
    </row>
    <row r="2693" spans="2:9" x14ac:dyDescent="0.25">
      <c r="B2693" s="16">
        <v>10353</v>
      </c>
      <c r="C2693" s="17">
        <f t="shared" si="287"/>
        <v>38333</v>
      </c>
      <c r="D2693" s="16" t="str">
        <f t="shared" si="288"/>
        <v>Gift Ideas Corp.</v>
      </c>
      <c r="E2693" s="16" t="str">
        <f t="shared" si="289"/>
        <v>Glendale</v>
      </c>
      <c r="F2693" s="16" t="str">
        <f t="shared" si="290"/>
        <v>USA</v>
      </c>
      <c r="G2693" s="16" t="str">
        <f t="shared" si="291"/>
        <v>Vintage Cars</v>
      </c>
      <c r="H2693" s="16" t="str">
        <f t="shared" si="292"/>
        <v>Shipped</v>
      </c>
      <c r="I2693" s="18">
        <f t="shared" si="293"/>
        <v>1780.3999999999999</v>
      </c>
    </row>
    <row r="2694" spans="2:9" x14ac:dyDescent="0.25">
      <c r="B2694" s="16">
        <v>10361</v>
      </c>
      <c r="C2694" s="17">
        <f t="shared" si="287"/>
        <v>38333</v>
      </c>
      <c r="D2694" s="16" t="str">
        <f t="shared" si="288"/>
        <v>Souveniers And Things Co.</v>
      </c>
      <c r="E2694" s="16" t="str">
        <f t="shared" si="289"/>
        <v>Chatswood</v>
      </c>
      <c r="F2694" s="16" t="str">
        <f t="shared" si="290"/>
        <v>Australia</v>
      </c>
      <c r="G2694" s="16" t="str">
        <f t="shared" si="291"/>
        <v>Ships</v>
      </c>
      <c r="H2694" s="16" t="str">
        <f t="shared" si="292"/>
        <v>Shipped</v>
      </c>
      <c r="I2694" s="18">
        <f t="shared" si="293"/>
        <v>1089.3600000000001</v>
      </c>
    </row>
    <row r="2695" spans="2:9" x14ac:dyDescent="0.25">
      <c r="B2695" s="16">
        <v>10375</v>
      </c>
      <c r="C2695" s="17">
        <f t="shared" si="287"/>
        <v>38385</v>
      </c>
      <c r="D2695" s="16" t="str">
        <f t="shared" si="288"/>
        <v>La Rochelle Gifts</v>
      </c>
      <c r="E2695" s="16" t="str">
        <f t="shared" si="289"/>
        <v>Nantes</v>
      </c>
      <c r="F2695" s="16" t="str">
        <f t="shared" si="290"/>
        <v>France</v>
      </c>
      <c r="G2695" s="16" t="str">
        <f t="shared" si="291"/>
        <v>Motorcycles</v>
      </c>
      <c r="H2695" s="16" t="str">
        <f t="shared" si="292"/>
        <v>Shipped</v>
      </c>
      <c r="I2695" s="18">
        <f t="shared" si="293"/>
        <v>733.1099999999999</v>
      </c>
    </row>
    <row r="2696" spans="2:9" x14ac:dyDescent="0.25">
      <c r="B2696" s="16">
        <v>10386</v>
      </c>
      <c r="C2696" s="17">
        <f t="shared" si="287"/>
        <v>38414</v>
      </c>
      <c r="D2696" s="16" t="str">
        <f t="shared" si="288"/>
        <v>Euro Shopping Channel</v>
      </c>
      <c r="E2696" s="16" t="str">
        <f t="shared" si="289"/>
        <v>Madrid</v>
      </c>
      <c r="F2696" s="16" t="str">
        <f t="shared" si="290"/>
        <v>Spain</v>
      </c>
      <c r="G2696" s="16" t="str">
        <f t="shared" si="291"/>
        <v>Vintage Cars</v>
      </c>
      <c r="H2696" s="16" t="str">
        <f t="shared" si="292"/>
        <v>Resolved</v>
      </c>
      <c r="I2696" s="18">
        <f t="shared" si="293"/>
        <v>1266.0999999999999</v>
      </c>
    </row>
    <row r="2697" spans="2:9" x14ac:dyDescent="0.25">
      <c r="B2697" s="16">
        <v>10398</v>
      </c>
      <c r="C2697" s="17">
        <f t="shared" ref="C2697:C2760" si="294">VLOOKUP(B2697,SaleData,6,0)</f>
        <v>38414</v>
      </c>
      <c r="D2697" s="16" t="str">
        <f t="shared" ref="D2697:D2760" si="295">VLOOKUP(B2697,SaleData,14,0)</f>
        <v>Reims Collectables</v>
      </c>
      <c r="E2697" s="16" t="str">
        <f t="shared" ref="E2697:E2760" si="296">VLOOKUP(B2697,SaleData,17,0)</f>
        <v>Reims</v>
      </c>
      <c r="F2697" s="16" t="str">
        <f t="shared" ref="F2697:F2760" si="297">VLOOKUP(B2697,SaleData,19,0)</f>
        <v>France</v>
      </c>
      <c r="G2697" s="16" t="str">
        <f t="shared" ref="G2697:G2760" si="298">VLOOKUP(B2697,SaleData,11,0)</f>
        <v>Planes</v>
      </c>
      <c r="H2697" s="16" t="str">
        <f t="shared" ref="H2697:H2760" si="299">VLOOKUP(B2697,SaleData,7,0)</f>
        <v>Shipped</v>
      </c>
      <c r="I2697" s="18">
        <f t="shared" ref="I2697:I2760" si="300">VLOOKUP(B2697,SaleData,5,0)</f>
        <v>1367.48</v>
      </c>
    </row>
    <row r="2698" spans="2:9" x14ac:dyDescent="0.25">
      <c r="B2698" s="16">
        <v>10401</v>
      </c>
      <c r="C2698" s="17">
        <f t="shared" si="294"/>
        <v>38446</v>
      </c>
      <c r="D2698" s="16" t="str">
        <f t="shared" si="295"/>
        <v>Tekni Collectables Inc.</v>
      </c>
      <c r="E2698" s="16" t="str">
        <f t="shared" si="296"/>
        <v>Newark</v>
      </c>
      <c r="F2698" s="16" t="str">
        <f t="shared" si="297"/>
        <v>USA</v>
      </c>
      <c r="G2698" s="16" t="str">
        <f t="shared" si="298"/>
        <v>Planes</v>
      </c>
      <c r="H2698" s="16" t="str">
        <f t="shared" si="299"/>
        <v>On Hold</v>
      </c>
      <c r="I2698" s="18">
        <f t="shared" si="300"/>
        <v>1100</v>
      </c>
    </row>
    <row r="2699" spans="2:9" x14ac:dyDescent="0.25">
      <c r="B2699" s="16">
        <v>10416</v>
      </c>
      <c r="C2699" s="17">
        <f t="shared" si="294"/>
        <v>38477</v>
      </c>
      <c r="D2699" s="16" t="str">
        <f t="shared" si="295"/>
        <v>L'ordine Souveniers</v>
      </c>
      <c r="E2699" s="16" t="str">
        <f t="shared" si="296"/>
        <v>Reggio Emilia</v>
      </c>
      <c r="F2699" s="16" t="str">
        <f t="shared" si="297"/>
        <v>Italy</v>
      </c>
      <c r="G2699" s="16" t="str">
        <f t="shared" si="298"/>
        <v>Planes</v>
      </c>
      <c r="H2699" s="16" t="str">
        <f t="shared" si="299"/>
        <v>Shipped</v>
      </c>
      <c r="I2699" s="18">
        <f t="shared" si="300"/>
        <v>1351.08</v>
      </c>
    </row>
    <row r="2700" spans="2:9" x14ac:dyDescent="0.25">
      <c r="B2700" s="16">
        <v>10105</v>
      </c>
      <c r="C2700" s="17">
        <f t="shared" si="294"/>
        <v>37653</v>
      </c>
      <c r="D2700" s="16" t="str">
        <f t="shared" si="295"/>
        <v>Danish Wholesale Imports</v>
      </c>
      <c r="E2700" s="16" t="str">
        <f t="shared" si="296"/>
        <v>Kobenhavn</v>
      </c>
      <c r="F2700" s="16" t="str">
        <f t="shared" si="297"/>
        <v>Denmark</v>
      </c>
      <c r="G2700" s="16" t="str">
        <f t="shared" si="298"/>
        <v>Ships</v>
      </c>
      <c r="H2700" s="16" t="str">
        <f t="shared" si="299"/>
        <v>Shipped</v>
      </c>
      <c r="I2700" s="18">
        <f t="shared" si="300"/>
        <v>1419.5</v>
      </c>
    </row>
    <row r="2701" spans="2:9" x14ac:dyDescent="0.25">
      <c r="B2701" s="16">
        <v>10118</v>
      </c>
      <c r="C2701" s="17">
        <f t="shared" si="294"/>
        <v>37712</v>
      </c>
      <c r="D2701" s="16" t="str">
        <f t="shared" si="295"/>
        <v>Enaco Distributors</v>
      </c>
      <c r="E2701" s="16" t="str">
        <f t="shared" si="296"/>
        <v>Barcelona</v>
      </c>
      <c r="F2701" s="16" t="str">
        <f t="shared" si="297"/>
        <v>Spain</v>
      </c>
      <c r="G2701" s="16" t="str">
        <f t="shared" si="298"/>
        <v>Ships</v>
      </c>
      <c r="H2701" s="16" t="str">
        <f t="shared" si="299"/>
        <v>Shipped</v>
      </c>
      <c r="I2701" s="18">
        <f t="shared" si="300"/>
        <v>3600</v>
      </c>
    </row>
    <row r="2702" spans="2:9" x14ac:dyDescent="0.25">
      <c r="B2702" s="16">
        <v>10129</v>
      </c>
      <c r="C2702" s="17">
        <f t="shared" si="294"/>
        <v>37773</v>
      </c>
      <c r="D2702" s="16" t="str">
        <f t="shared" si="295"/>
        <v>Stylish Desk Decors, Co.</v>
      </c>
      <c r="E2702" s="16" t="str">
        <f t="shared" si="296"/>
        <v>London</v>
      </c>
      <c r="F2702" s="16" t="str">
        <f t="shared" si="297"/>
        <v>UK</v>
      </c>
      <c r="G2702" s="16" t="str">
        <f t="shared" si="298"/>
        <v>Ships</v>
      </c>
      <c r="H2702" s="16" t="str">
        <f t="shared" si="299"/>
        <v>Shipped</v>
      </c>
      <c r="I2702" s="18">
        <f t="shared" si="300"/>
        <v>1860</v>
      </c>
    </row>
    <row r="2703" spans="2:9" x14ac:dyDescent="0.25">
      <c r="B2703" s="16">
        <v>10142</v>
      </c>
      <c r="C2703" s="17">
        <f t="shared" si="294"/>
        <v>37841</v>
      </c>
      <c r="D2703" s="16" t="str">
        <f t="shared" si="295"/>
        <v>Mini Gifts Distributors Ltd.</v>
      </c>
      <c r="E2703" s="16" t="str">
        <f t="shared" si="296"/>
        <v>San Rafael</v>
      </c>
      <c r="F2703" s="16" t="str">
        <f t="shared" si="297"/>
        <v>USA</v>
      </c>
      <c r="G2703" s="16" t="str">
        <f t="shared" si="298"/>
        <v>Vintage Cars</v>
      </c>
      <c r="H2703" s="16" t="str">
        <f t="shared" si="299"/>
        <v>Shipped</v>
      </c>
      <c r="I2703" s="18">
        <f t="shared" si="300"/>
        <v>1685.28</v>
      </c>
    </row>
    <row r="2704" spans="2:9" x14ac:dyDescent="0.25">
      <c r="B2704" s="16">
        <v>10153</v>
      </c>
      <c r="C2704" s="17">
        <f t="shared" si="294"/>
        <v>37873</v>
      </c>
      <c r="D2704" s="16" t="str">
        <f t="shared" si="295"/>
        <v>Euro Shopping Channel</v>
      </c>
      <c r="E2704" s="16" t="str">
        <f t="shared" si="296"/>
        <v>Madrid</v>
      </c>
      <c r="F2704" s="16" t="str">
        <f t="shared" si="297"/>
        <v>Spain</v>
      </c>
      <c r="G2704" s="16" t="str">
        <f t="shared" si="298"/>
        <v>Trains</v>
      </c>
      <c r="H2704" s="16" t="str">
        <f t="shared" si="299"/>
        <v>Shipped</v>
      </c>
      <c r="I2704" s="18">
        <f t="shared" si="300"/>
        <v>1779.7099999999998</v>
      </c>
    </row>
    <row r="2705" spans="2:9" x14ac:dyDescent="0.25">
      <c r="B2705" s="16">
        <v>10167</v>
      </c>
      <c r="C2705" s="17">
        <f t="shared" si="294"/>
        <v>37904</v>
      </c>
      <c r="D2705" s="16" t="str">
        <f t="shared" si="295"/>
        <v>Scandinavian Gift Ideas</v>
      </c>
      <c r="E2705" s="16" t="str">
        <f t="shared" si="296"/>
        <v>Boras</v>
      </c>
      <c r="F2705" s="16" t="str">
        <f t="shared" si="297"/>
        <v>Sweden</v>
      </c>
      <c r="G2705" s="16" t="str">
        <f t="shared" si="298"/>
        <v>Planes</v>
      </c>
      <c r="H2705" s="16" t="str">
        <f t="shared" si="299"/>
        <v>Cancelled</v>
      </c>
      <c r="I2705" s="18">
        <f t="shared" si="300"/>
        <v>1467.48</v>
      </c>
    </row>
    <row r="2706" spans="2:9" x14ac:dyDescent="0.25">
      <c r="B2706" s="16">
        <v>10177</v>
      </c>
      <c r="C2706" s="17">
        <f t="shared" si="294"/>
        <v>37936</v>
      </c>
      <c r="D2706" s="16" t="str">
        <f t="shared" si="295"/>
        <v>CAF Imports</v>
      </c>
      <c r="E2706" s="16" t="str">
        <f t="shared" si="296"/>
        <v>Madrid</v>
      </c>
      <c r="F2706" s="16" t="str">
        <f t="shared" si="297"/>
        <v>Spain</v>
      </c>
      <c r="G2706" s="16" t="str">
        <f t="shared" si="298"/>
        <v>Ships</v>
      </c>
      <c r="H2706" s="16" t="str">
        <f t="shared" si="299"/>
        <v>Shipped</v>
      </c>
      <c r="I2706" s="18">
        <f t="shared" si="300"/>
        <v>1824</v>
      </c>
    </row>
    <row r="2707" spans="2:9" x14ac:dyDescent="0.25">
      <c r="B2707" s="16">
        <v>10185</v>
      </c>
      <c r="C2707" s="17">
        <f t="shared" si="294"/>
        <v>37936</v>
      </c>
      <c r="D2707" s="16" t="str">
        <f t="shared" si="295"/>
        <v>Mini Creations Ltd.</v>
      </c>
      <c r="E2707" s="16" t="str">
        <f t="shared" si="296"/>
        <v>New Bedford</v>
      </c>
      <c r="F2707" s="16" t="str">
        <f t="shared" si="297"/>
        <v>USA</v>
      </c>
      <c r="G2707" s="16" t="str">
        <f t="shared" si="298"/>
        <v>Trains</v>
      </c>
      <c r="H2707" s="16" t="str">
        <f t="shared" si="299"/>
        <v>Shipped</v>
      </c>
      <c r="I2707" s="18">
        <f t="shared" si="300"/>
        <v>972.4</v>
      </c>
    </row>
    <row r="2708" spans="2:9" x14ac:dyDescent="0.25">
      <c r="B2708" s="16">
        <v>10197</v>
      </c>
      <c r="C2708" s="17">
        <f t="shared" si="294"/>
        <v>37936</v>
      </c>
      <c r="D2708" s="16" t="str">
        <f t="shared" si="295"/>
        <v>Enaco Distributors</v>
      </c>
      <c r="E2708" s="16" t="str">
        <f t="shared" si="296"/>
        <v>Barcelona</v>
      </c>
      <c r="F2708" s="16" t="str">
        <f t="shared" si="297"/>
        <v>Spain</v>
      </c>
      <c r="G2708" s="16" t="str">
        <f t="shared" si="298"/>
        <v>Planes</v>
      </c>
      <c r="H2708" s="16" t="str">
        <f t="shared" si="299"/>
        <v>Shipped</v>
      </c>
      <c r="I2708" s="18">
        <f t="shared" si="300"/>
        <v>1209.5899999999999</v>
      </c>
    </row>
    <row r="2709" spans="2:9" x14ac:dyDescent="0.25">
      <c r="B2709" s="16">
        <v>10208</v>
      </c>
      <c r="C2709" s="17">
        <f t="shared" si="294"/>
        <v>37993</v>
      </c>
      <c r="D2709" s="16" t="str">
        <f t="shared" si="295"/>
        <v>Saveley &amp; Henriot, Co.</v>
      </c>
      <c r="E2709" s="16" t="str">
        <f t="shared" si="296"/>
        <v>Lyon</v>
      </c>
      <c r="F2709" s="16" t="str">
        <f t="shared" si="297"/>
        <v>France</v>
      </c>
      <c r="G2709" s="16" t="str">
        <f t="shared" si="298"/>
        <v>Vintage Cars</v>
      </c>
      <c r="H2709" s="16" t="str">
        <f t="shared" si="299"/>
        <v>Shipped</v>
      </c>
      <c r="I2709" s="18">
        <f t="shared" si="300"/>
        <v>1788</v>
      </c>
    </row>
    <row r="2710" spans="2:9" x14ac:dyDescent="0.25">
      <c r="B2710" s="16">
        <v>10222</v>
      </c>
      <c r="C2710" s="17">
        <f t="shared" si="294"/>
        <v>38019</v>
      </c>
      <c r="D2710" s="16" t="str">
        <f t="shared" si="295"/>
        <v>Collectable Mini Designs Co.</v>
      </c>
      <c r="E2710" s="16" t="str">
        <f t="shared" si="296"/>
        <v>San Diego</v>
      </c>
      <c r="F2710" s="16" t="str">
        <f t="shared" si="297"/>
        <v>USA</v>
      </c>
      <c r="G2710" s="16" t="str">
        <f t="shared" si="298"/>
        <v>Planes</v>
      </c>
      <c r="H2710" s="16" t="str">
        <f t="shared" si="299"/>
        <v>Shipped</v>
      </c>
      <c r="I2710" s="18">
        <f t="shared" si="300"/>
        <v>1416.3899999999999</v>
      </c>
    </row>
    <row r="2711" spans="2:9" x14ac:dyDescent="0.25">
      <c r="B2711" s="16">
        <v>10232</v>
      </c>
      <c r="C2711" s="17">
        <f t="shared" si="294"/>
        <v>38049</v>
      </c>
      <c r="D2711" s="16" t="str">
        <f t="shared" si="295"/>
        <v>giftsbymail.co.uk</v>
      </c>
      <c r="E2711" s="16" t="str">
        <f t="shared" si="296"/>
        <v>Cowes</v>
      </c>
      <c r="F2711" s="16" t="str">
        <f t="shared" si="297"/>
        <v>UK</v>
      </c>
      <c r="G2711" s="16" t="str">
        <f t="shared" si="298"/>
        <v>Ships</v>
      </c>
      <c r="H2711" s="16" t="str">
        <f t="shared" si="299"/>
        <v>Shipped</v>
      </c>
      <c r="I2711" s="18">
        <f t="shared" si="300"/>
        <v>1192.56</v>
      </c>
    </row>
    <row r="2712" spans="2:9" x14ac:dyDescent="0.25">
      <c r="B2712" s="16">
        <v>10248</v>
      </c>
      <c r="C2712" s="17">
        <f t="shared" si="294"/>
        <v>38112</v>
      </c>
      <c r="D2712" s="16" t="str">
        <f t="shared" si="295"/>
        <v>Land of Toys Inc.</v>
      </c>
      <c r="E2712" s="16" t="str">
        <f t="shared" si="296"/>
        <v>NYC</v>
      </c>
      <c r="F2712" s="16" t="str">
        <f t="shared" si="297"/>
        <v>USA</v>
      </c>
      <c r="G2712" s="16" t="str">
        <f t="shared" si="298"/>
        <v>Ships</v>
      </c>
      <c r="H2712" s="16" t="str">
        <f t="shared" si="299"/>
        <v>Cancelled</v>
      </c>
      <c r="I2712" s="18">
        <f t="shared" si="300"/>
        <v>1506.9599999999998</v>
      </c>
    </row>
    <row r="2713" spans="2:9" x14ac:dyDescent="0.25">
      <c r="B2713" s="16">
        <v>10261</v>
      </c>
      <c r="C2713" s="17">
        <f t="shared" si="294"/>
        <v>38144</v>
      </c>
      <c r="D2713" s="16" t="str">
        <f t="shared" si="295"/>
        <v>Quebec Home Shopping Network</v>
      </c>
      <c r="E2713" s="16" t="str">
        <f t="shared" si="296"/>
        <v>Montreal</v>
      </c>
      <c r="F2713" s="16" t="str">
        <f t="shared" si="297"/>
        <v>Canada</v>
      </c>
      <c r="G2713" s="16" t="str">
        <f t="shared" si="298"/>
        <v>Ships</v>
      </c>
      <c r="H2713" s="16" t="str">
        <f t="shared" si="299"/>
        <v>Shipped</v>
      </c>
      <c r="I2713" s="18">
        <f t="shared" si="300"/>
        <v>1472.6200000000001</v>
      </c>
    </row>
    <row r="2714" spans="2:9" x14ac:dyDescent="0.25">
      <c r="B2714" s="16">
        <v>10273</v>
      </c>
      <c r="C2714" s="17">
        <f t="shared" si="294"/>
        <v>38175</v>
      </c>
      <c r="D2714" s="16" t="str">
        <f t="shared" si="295"/>
        <v>Petit Auto</v>
      </c>
      <c r="E2714" s="16" t="str">
        <f t="shared" si="296"/>
        <v>Bruxelles</v>
      </c>
      <c r="F2714" s="16" t="str">
        <f t="shared" si="297"/>
        <v>Belgium</v>
      </c>
      <c r="G2714" s="16" t="str">
        <f t="shared" si="298"/>
        <v>Ships</v>
      </c>
      <c r="H2714" s="16" t="str">
        <f t="shared" si="299"/>
        <v>Shipped</v>
      </c>
      <c r="I2714" s="18">
        <f t="shared" si="300"/>
        <v>1372.14</v>
      </c>
    </row>
    <row r="2715" spans="2:9" x14ac:dyDescent="0.25">
      <c r="B2715" s="16">
        <v>10283</v>
      </c>
      <c r="C2715" s="17">
        <f t="shared" si="294"/>
        <v>38207</v>
      </c>
      <c r="D2715" s="16" t="str">
        <f t="shared" si="295"/>
        <v>Royal Canadian Collectables, Ltd.</v>
      </c>
      <c r="E2715" s="16" t="str">
        <f t="shared" si="296"/>
        <v>Tsawassen</v>
      </c>
      <c r="F2715" s="16" t="str">
        <f t="shared" si="297"/>
        <v>Canada</v>
      </c>
      <c r="G2715" s="16" t="str">
        <f t="shared" si="298"/>
        <v>Ships</v>
      </c>
      <c r="H2715" s="16" t="str">
        <f t="shared" si="299"/>
        <v>Shipped</v>
      </c>
      <c r="I2715" s="18">
        <f t="shared" si="300"/>
        <v>1693.56</v>
      </c>
    </row>
    <row r="2716" spans="2:9" x14ac:dyDescent="0.25">
      <c r="B2716" s="16">
        <v>10295</v>
      </c>
      <c r="C2716" s="17">
        <f t="shared" si="294"/>
        <v>38239</v>
      </c>
      <c r="D2716" s="16" t="str">
        <f t="shared" si="295"/>
        <v>Gifts4AllAges.com</v>
      </c>
      <c r="E2716" s="16" t="str">
        <f t="shared" si="296"/>
        <v>Boston</v>
      </c>
      <c r="F2716" s="16" t="str">
        <f t="shared" si="297"/>
        <v>USA</v>
      </c>
      <c r="G2716" s="16" t="str">
        <f t="shared" si="298"/>
        <v>Ships</v>
      </c>
      <c r="H2716" s="16" t="str">
        <f t="shared" si="299"/>
        <v>Shipped</v>
      </c>
      <c r="I2716" s="18">
        <f t="shared" si="300"/>
        <v>1958.8400000000001</v>
      </c>
    </row>
    <row r="2717" spans="2:9" x14ac:dyDescent="0.25">
      <c r="B2717" s="16">
        <v>10306</v>
      </c>
      <c r="C2717" s="17">
        <f t="shared" si="294"/>
        <v>38270</v>
      </c>
      <c r="D2717" s="16" t="str">
        <f t="shared" si="295"/>
        <v>AV Stores, Co.</v>
      </c>
      <c r="E2717" s="16" t="str">
        <f t="shared" si="296"/>
        <v>Manchester</v>
      </c>
      <c r="F2717" s="16" t="str">
        <f t="shared" si="297"/>
        <v>UK</v>
      </c>
      <c r="G2717" s="16" t="str">
        <f t="shared" si="298"/>
        <v>Classic Cars</v>
      </c>
      <c r="H2717" s="16" t="str">
        <f t="shared" si="299"/>
        <v>Shipped</v>
      </c>
      <c r="I2717" s="18">
        <f t="shared" si="300"/>
        <v>2000</v>
      </c>
    </row>
    <row r="2718" spans="2:9" x14ac:dyDescent="0.25">
      <c r="B2718" s="16">
        <v>10315</v>
      </c>
      <c r="C2718" s="17">
        <f t="shared" si="294"/>
        <v>38270</v>
      </c>
      <c r="D2718" s="16" t="str">
        <f t="shared" si="295"/>
        <v>La Rochelle Gifts</v>
      </c>
      <c r="E2718" s="16" t="str">
        <f t="shared" si="296"/>
        <v>Nantes</v>
      </c>
      <c r="F2718" s="16" t="str">
        <f t="shared" si="297"/>
        <v>France</v>
      </c>
      <c r="G2718" s="16" t="str">
        <f t="shared" si="298"/>
        <v>Vintage Cars</v>
      </c>
      <c r="H2718" s="16" t="str">
        <f t="shared" si="299"/>
        <v>Shipped</v>
      </c>
      <c r="I2718" s="18">
        <f t="shared" si="300"/>
        <v>2081.7599999999998</v>
      </c>
    </row>
    <row r="2719" spans="2:9" x14ac:dyDescent="0.25">
      <c r="B2719" s="16">
        <v>10327</v>
      </c>
      <c r="C2719" s="17">
        <f t="shared" si="294"/>
        <v>38302</v>
      </c>
      <c r="D2719" s="16" t="str">
        <f t="shared" si="295"/>
        <v>Danish Wholesale Imports</v>
      </c>
      <c r="E2719" s="16" t="str">
        <f t="shared" si="296"/>
        <v>Kobenhavn</v>
      </c>
      <c r="F2719" s="16" t="str">
        <f t="shared" si="297"/>
        <v>Denmark</v>
      </c>
      <c r="G2719" s="16" t="str">
        <f t="shared" si="298"/>
        <v>Ships</v>
      </c>
      <c r="H2719" s="16" t="str">
        <f t="shared" si="299"/>
        <v>Resolved</v>
      </c>
      <c r="I2719" s="18">
        <f t="shared" si="300"/>
        <v>1146.5</v>
      </c>
    </row>
    <row r="2720" spans="2:9" x14ac:dyDescent="0.25">
      <c r="B2720" s="16">
        <v>10337</v>
      </c>
      <c r="C2720" s="17">
        <f t="shared" si="294"/>
        <v>38302</v>
      </c>
      <c r="D2720" s="16" t="str">
        <f t="shared" si="295"/>
        <v>Classic Legends Inc.</v>
      </c>
      <c r="E2720" s="16" t="str">
        <f t="shared" si="296"/>
        <v>NYC</v>
      </c>
      <c r="F2720" s="16" t="str">
        <f t="shared" si="297"/>
        <v>USA</v>
      </c>
      <c r="G2720" s="16" t="str">
        <f t="shared" si="298"/>
        <v>Classic Cars</v>
      </c>
      <c r="H2720" s="16" t="str">
        <f t="shared" si="299"/>
        <v>Shipped</v>
      </c>
      <c r="I2720" s="18">
        <f t="shared" si="300"/>
        <v>1201.25</v>
      </c>
    </row>
    <row r="2721" spans="2:9" x14ac:dyDescent="0.25">
      <c r="B2721" s="16">
        <v>10350</v>
      </c>
      <c r="C2721" s="17">
        <f t="shared" si="294"/>
        <v>38333</v>
      </c>
      <c r="D2721" s="16" t="str">
        <f t="shared" si="295"/>
        <v>Euro Shopping Channel</v>
      </c>
      <c r="E2721" s="16" t="str">
        <f t="shared" si="296"/>
        <v>Madrid</v>
      </c>
      <c r="F2721" s="16" t="str">
        <f t="shared" si="297"/>
        <v>Spain</v>
      </c>
      <c r="G2721" s="16" t="str">
        <f t="shared" si="298"/>
        <v>Vintage Cars</v>
      </c>
      <c r="H2721" s="16" t="str">
        <f t="shared" si="299"/>
        <v>Shipped</v>
      </c>
      <c r="I2721" s="18">
        <f t="shared" si="300"/>
        <v>1508.5</v>
      </c>
    </row>
    <row r="2722" spans="2:9" x14ac:dyDescent="0.25">
      <c r="B2722" s="16">
        <v>10373</v>
      </c>
      <c r="C2722" s="17">
        <f t="shared" si="294"/>
        <v>38353</v>
      </c>
      <c r="D2722" s="16" t="str">
        <f t="shared" si="295"/>
        <v>Oulu Toy Supplies, Inc.</v>
      </c>
      <c r="E2722" s="16" t="str">
        <f t="shared" si="296"/>
        <v>Oulu</v>
      </c>
      <c r="F2722" s="16" t="str">
        <f t="shared" si="297"/>
        <v>Finland</v>
      </c>
      <c r="G2722" s="16" t="str">
        <f t="shared" si="298"/>
        <v>Planes</v>
      </c>
      <c r="H2722" s="16" t="str">
        <f t="shared" si="299"/>
        <v>Shipped</v>
      </c>
      <c r="I2722" s="18">
        <f t="shared" si="300"/>
        <v>1611.3999999999999</v>
      </c>
    </row>
    <row r="2723" spans="2:9" x14ac:dyDescent="0.25">
      <c r="B2723" s="16">
        <v>10386</v>
      </c>
      <c r="C2723" s="17">
        <f t="shared" si="294"/>
        <v>38414</v>
      </c>
      <c r="D2723" s="16" t="str">
        <f t="shared" si="295"/>
        <v>Euro Shopping Channel</v>
      </c>
      <c r="E2723" s="16" t="str">
        <f t="shared" si="296"/>
        <v>Madrid</v>
      </c>
      <c r="F2723" s="16" t="str">
        <f t="shared" si="297"/>
        <v>Spain</v>
      </c>
      <c r="G2723" s="16" t="str">
        <f t="shared" si="298"/>
        <v>Vintage Cars</v>
      </c>
      <c r="H2723" s="16" t="str">
        <f t="shared" si="299"/>
        <v>Resolved</v>
      </c>
      <c r="I2723" s="18">
        <f t="shared" si="300"/>
        <v>1266.0999999999999</v>
      </c>
    </row>
    <row r="2724" spans="2:9" x14ac:dyDescent="0.25">
      <c r="B2724" s="16">
        <v>10397</v>
      </c>
      <c r="C2724" s="17">
        <f t="shared" si="294"/>
        <v>38414</v>
      </c>
      <c r="D2724" s="16" t="str">
        <f t="shared" si="295"/>
        <v>Alpha Cognac</v>
      </c>
      <c r="E2724" s="16" t="str">
        <f t="shared" si="296"/>
        <v>Toulouse</v>
      </c>
      <c r="F2724" s="16" t="str">
        <f t="shared" si="297"/>
        <v>France</v>
      </c>
      <c r="G2724" s="16" t="str">
        <f t="shared" si="298"/>
        <v>Ships</v>
      </c>
      <c r="H2724" s="16" t="str">
        <f t="shared" si="299"/>
        <v>Shipped</v>
      </c>
      <c r="I2724" s="18">
        <f t="shared" si="300"/>
        <v>1463</v>
      </c>
    </row>
    <row r="2725" spans="2:9" x14ac:dyDescent="0.25">
      <c r="B2725" s="16">
        <v>10414</v>
      </c>
      <c r="C2725" s="17">
        <f t="shared" si="294"/>
        <v>38477</v>
      </c>
      <c r="D2725" s="16" t="str">
        <f t="shared" si="295"/>
        <v>Gifts4AllAges.com</v>
      </c>
      <c r="E2725" s="16" t="str">
        <f t="shared" si="296"/>
        <v>Boston</v>
      </c>
      <c r="F2725" s="16" t="str">
        <f t="shared" si="297"/>
        <v>USA</v>
      </c>
      <c r="G2725" s="16" t="str">
        <f t="shared" si="298"/>
        <v>Vintage Cars</v>
      </c>
      <c r="H2725" s="16" t="str">
        <f t="shared" si="299"/>
        <v>On Hold</v>
      </c>
      <c r="I2725" s="18">
        <f t="shared" si="300"/>
        <v>1207.68</v>
      </c>
    </row>
    <row r="2726" spans="2:9" x14ac:dyDescent="0.25">
      <c r="B2726" s="16">
        <v>10105</v>
      </c>
      <c r="C2726" s="17">
        <f t="shared" si="294"/>
        <v>37653</v>
      </c>
      <c r="D2726" s="16" t="str">
        <f t="shared" si="295"/>
        <v>Danish Wholesale Imports</v>
      </c>
      <c r="E2726" s="16" t="str">
        <f t="shared" si="296"/>
        <v>Kobenhavn</v>
      </c>
      <c r="F2726" s="16" t="str">
        <f t="shared" si="297"/>
        <v>Denmark</v>
      </c>
      <c r="G2726" s="16" t="str">
        <f t="shared" si="298"/>
        <v>Ships</v>
      </c>
      <c r="H2726" s="16" t="str">
        <f t="shared" si="299"/>
        <v>Shipped</v>
      </c>
      <c r="I2726" s="18">
        <f t="shared" si="300"/>
        <v>1419.5</v>
      </c>
    </row>
    <row r="2727" spans="2:9" x14ac:dyDescent="0.25">
      <c r="B2727" s="16">
        <v>10117</v>
      </c>
      <c r="C2727" s="17">
        <f t="shared" si="294"/>
        <v>37712</v>
      </c>
      <c r="D2727" s="16" t="str">
        <f t="shared" si="295"/>
        <v>Dragon Souveniers, Ltd.</v>
      </c>
      <c r="E2727" s="16" t="str">
        <f t="shared" si="296"/>
        <v>Singapore</v>
      </c>
      <c r="F2727" s="16" t="str">
        <f t="shared" si="297"/>
        <v>Singapore</v>
      </c>
      <c r="G2727" s="16" t="str">
        <f t="shared" si="298"/>
        <v>Ships</v>
      </c>
      <c r="H2727" s="16" t="str">
        <f t="shared" si="299"/>
        <v>Shipped</v>
      </c>
      <c r="I2727" s="18">
        <f t="shared" si="300"/>
        <v>3753.9</v>
      </c>
    </row>
    <row r="2728" spans="2:9" x14ac:dyDescent="0.25">
      <c r="B2728" s="16">
        <v>10129</v>
      </c>
      <c r="C2728" s="17">
        <f t="shared" si="294"/>
        <v>37773</v>
      </c>
      <c r="D2728" s="16" t="str">
        <f t="shared" si="295"/>
        <v>Stylish Desk Decors, Co.</v>
      </c>
      <c r="E2728" s="16" t="str">
        <f t="shared" si="296"/>
        <v>London</v>
      </c>
      <c r="F2728" s="16" t="str">
        <f t="shared" si="297"/>
        <v>UK</v>
      </c>
      <c r="G2728" s="16" t="str">
        <f t="shared" si="298"/>
        <v>Ships</v>
      </c>
      <c r="H2728" s="16" t="str">
        <f t="shared" si="299"/>
        <v>Shipped</v>
      </c>
      <c r="I2728" s="18">
        <f t="shared" si="300"/>
        <v>1860</v>
      </c>
    </row>
    <row r="2729" spans="2:9" x14ac:dyDescent="0.25">
      <c r="B2729" s="16">
        <v>10142</v>
      </c>
      <c r="C2729" s="17">
        <f t="shared" si="294"/>
        <v>37841</v>
      </c>
      <c r="D2729" s="16" t="str">
        <f t="shared" si="295"/>
        <v>Mini Gifts Distributors Ltd.</v>
      </c>
      <c r="E2729" s="16" t="str">
        <f t="shared" si="296"/>
        <v>San Rafael</v>
      </c>
      <c r="F2729" s="16" t="str">
        <f t="shared" si="297"/>
        <v>USA</v>
      </c>
      <c r="G2729" s="16" t="str">
        <f t="shared" si="298"/>
        <v>Vintage Cars</v>
      </c>
      <c r="H2729" s="16" t="str">
        <f t="shared" si="299"/>
        <v>Shipped</v>
      </c>
      <c r="I2729" s="18">
        <f t="shared" si="300"/>
        <v>1685.28</v>
      </c>
    </row>
    <row r="2730" spans="2:9" x14ac:dyDescent="0.25">
      <c r="B2730" s="16">
        <v>10153</v>
      </c>
      <c r="C2730" s="17">
        <f t="shared" si="294"/>
        <v>37873</v>
      </c>
      <c r="D2730" s="16" t="str">
        <f t="shared" si="295"/>
        <v>Euro Shopping Channel</v>
      </c>
      <c r="E2730" s="16" t="str">
        <f t="shared" si="296"/>
        <v>Madrid</v>
      </c>
      <c r="F2730" s="16" t="str">
        <f t="shared" si="297"/>
        <v>Spain</v>
      </c>
      <c r="G2730" s="16" t="str">
        <f t="shared" si="298"/>
        <v>Trains</v>
      </c>
      <c r="H2730" s="16" t="str">
        <f t="shared" si="299"/>
        <v>Shipped</v>
      </c>
      <c r="I2730" s="18">
        <f t="shared" si="300"/>
        <v>1779.7099999999998</v>
      </c>
    </row>
    <row r="2731" spans="2:9" x14ac:dyDescent="0.25">
      <c r="B2731" s="16">
        <v>10167</v>
      </c>
      <c r="C2731" s="17">
        <f t="shared" si="294"/>
        <v>37904</v>
      </c>
      <c r="D2731" s="16" t="str">
        <f t="shared" si="295"/>
        <v>Scandinavian Gift Ideas</v>
      </c>
      <c r="E2731" s="16" t="str">
        <f t="shared" si="296"/>
        <v>Boras</v>
      </c>
      <c r="F2731" s="16" t="str">
        <f t="shared" si="297"/>
        <v>Sweden</v>
      </c>
      <c r="G2731" s="16" t="str">
        <f t="shared" si="298"/>
        <v>Planes</v>
      </c>
      <c r="H2731" s="16" t="str">
        <f t="shared" si="299"/>
        <v>Cancelled</v>
      </c>
      <c r="I2731" s="18">
        <f t="shared" si="300"/>
        <v>1467.48</v>
      </c>
    </row>
    <row r="2732" spans="2:9" x14ac:dyDescent="0.25">
      <c r="B2732" s="16">
        <v>10177</v>
      </c>
      <c r="C2732" s="17">
        <f t="shared" si="294"/>
        <v>37936</v>
      </c>
      <c r="D2732" s="16" t="str">
        <f t="shared" si="295"/>
        <v>CAF Imports</v>
      </c>
      <c r="E2732" s="16" t="str">
        <f t="shared" si="296"/>
        <v>Madrid</v>
      </c>
      <c r="F2732" s="16" t="str">
        <f t="shared" si="297"/>
        <v>Spain</v>
      </c>
      <c r="G2732" s="16" t="str">
        <f t="shared" si="298"/>
        <v>Ships</v>
      </c>
      <c r="H2732" s="16" t="str">
        <f t="shared" si="299"/>
        <v>Shipped</v>
      </c>
      <c r="I2732" s="18">
        <f t="shared" si="300"/>
        <v>1824</v>
      </c>
    </row>
    <row r="2733" spans="2:9" x14ac:dyDescent="0.25">
      <c r="B2733" s="16">
        <v>10185</v>
      </c>
      <c r="C2733" s="17">
        <f t="shared" si="294"/>
        <v>37936</v>
      </c>
      <c r="D2733" s="16" t="str">
        <f t="shared" si="295"/>
        <v>Mini Creations Ltd.</v>
      </c>
      <c r="E2733" s="16" t="str">
        <f t="shared" si="296"/>
        <v>New Bedford</v>
      </c>
      <c r="F2733" s="16" t="str">
        <f t="shared" si="297"/>
        <v>USA</v>
      </c>
      <c r="G2733" s="16" t="str">
        <f t="shared" si="298"/>
        <v>Trains</v>
      </c>
      <c r="H2733" s="16" t="str">
        <f t="shared" si="299"/>
        <v>Shipped</v>
      </c>
      <c r="I2733" s="18">
        <f t="shared" si="300"/>
        <v>972.4</v>
      </c>
    </row>
    <row r="2734" spans="2:9" x14ac:dyDescent="0.25">
      <c r="B2734" s="16">
        <v>10197</v>
      </c>
      <c r="C2734" s="17">
        <f t="shared" si="294"/>
        <v>37936</v>
      </c>
      <c r="D2734" s="16" t="str">
        <f t="shared" si="295"/>
        <v>Enaco Distributors</v>
      </c>
      <c r="E2734" s="16" t="str">
        <f t="shared" si="296"/>
        <v>Barcelona</v>
      </c>
      <c r="F2734" s="16" t="str">
        <f t="shared" si="297"/>
        <v>Spain</v>
      </c>
      <c r="G2734" s="16" t="str">
        <f t="shared" si="298"/>
        <v>Planes</v>
      </c>
      <c r="H2734" s="16" t="str">
        <f t="shared" si="299"/>
        <v>Shipped</v>
      </c>
      <c r="I2734" s="18">
        <f t="shared" si="300"/>
        <v>1209.5899999999999</v>
      </c>
    </row>
    <row r="2735" spans="2:9" x14ac:dyDescent="0.25">
      <c r="B2735" s="16">
        <v>10208</v>
      </c>
      <c r="C2735" s="17">
        <f t="shared" si="294"/>
        <v>37993</v>
      </c>
      <c r="D2735" s="16" t="str">
        <f t="shared" si="295"/>
        <v>Saveley &amp; Henriot, Co.</v>
      </c>
      <c r="E2735" s="16" t="str">
        <f t="shared" si="296"/>
        <v>Lyon</v>
      </c>
      <c r="F2735" s="16" t="str">
        <f t="shared" si="297"/>
        <v>France</v>
      </c>
      <c r="G2735" s="16" t="str">
        <f t="shared" si="298"/>
        <v>Vintage Cars</v>
      </c>
      <c r="H2735" s="16" t="str">
        <f t="shared" si="299"/>
        <v>Shipped</v>
      </c>
      <c r="I2735" s="18">
        <f t="shared" si="300"/>
        <v>1788</v>
      </c>
    </row>
    <row r="2736" spans="2:9" x14ac:dyDescent="0.25">
      <c r="B2736" s="16">
        <v>10222</v>
      </c>
      <c r="C2736" s="17">
        <f t="shared" si="294"/>
        <v>38019</v>
      </c>
      <c r="D2736" s="16" t="str">
        <f t="shared" si="295"/>
        <v>Collectable Mini Designs Co.</v>
      </c>
      <c r="E2736" s="16" t="str">
        <f t="shared" si="296"/>
        <v>San Diego</v>
      </c>
      <c r="F2736" s="16" t="str">
        <f t="shared" si="297"/>
        <v>USA</v>
      </c>
      <c r="G2736" s="16" t="str">
        <f t="shared" si="298"/>
        <v>Planes</v>
      </c>
      <c r="H2736" s="16" t="str">
        <f t="shared" si="299"/>
        <v>Shipped</v>
      </c>
      <c r="I2736" s="18">
        <f t="shared" si="300"/>
        <v>1416.3899999999999</v>
      </c>
    </row>
    <row r="2737" spans="2:9" x14ac:dyDescent="0.25">
      <c r="B2737" s="16">
        <v>10232</v>
      </c>
      <c r="C2737" s="17">
        <f t="shared" si="294"/>
        <v>38049</v>
      </c>
      <c r="D2737" s="16" t="str">
        <f t="shared" si="295"/>
        <v>giftsbymail.co.uk</v>
      </c>
      <c r="E2737" s="16" t="str">
        <f t="shared" si="296"/>
        <v>Cowes</v>
      </c>
      <c r="F2737" s="16" t="str">
        <f t="shared" si="297"/>
        <v>UK</v>
      </c>
      <c r="G2737" s="16" t="str">
        <f t="shared" si="298"/>
        <v>Ships</v>
      </c>
      <c r="H2737" s="16" t="str">
        <f t="shared" si="299"/>
        <v>Shipped</v>
      </c>
      <c r="I2737" s="18">
        <f t="shared" si="300"/>
        <v>1192.56</v>
      </c>
    </row>
    <row r="2738" spans="2:9" x14ac:dyDescent="0.25">
      <c r="B2738" s="16">
        <v>10248</v>
      </c>
      <c r="C2738" s="17">
        <f t="shared" si="294"/>
        <v>38112</v>
      </c>
      <c r="D2738" s="16" t="str">
        <f t="shared" si="295"/>
        <v>Land of Toys Inc.</v>
      </c>
      <c r="E2738" s="16" t="str">
        <f t="shared" si="296"/>
        <v>NYC</v>
      </c>
      <c r="F2738" s="16" t="str">
        <f t="shared" si="297"/>
        <v>USA</v>
      </c>
      <c r="G2738" s="16" t="str">
        <f t="shared" si="298"/>
        <v>Ships</v>
      </c>
      <c r="H2738" s="16" t="str">
        <f t="shared" si="299"/>
        <v>Cancelled</v>
      </c>
      <c r="I2738" s="18">
        <f t="shared" si="300"/>
        <v>1506.9599999999998</v>
      </c>
    </row>
    <row r="2739" spans="2:9" x14ac:dyDescent="0.25">
      <c r="B2739" s="16">
        <v>10261</v>
      </c>
      <c r="C2739" s="17">
        <f t="shared" si="294"/>
        <v>38144</v>
      </c>
      <c r="D2739" s="16" t="str">
        <f t="shared" si="295"/>
        <v>Quebec Home Shopping Network</v>
      </c>
      <c r="E2739" s="16" t="str">
        <f t="shared" si="296"/>
        <v>Montreal</v>
      </c>
      <c r="F2739" s="16" t="str">
        <f t="shared" si="297"/>
        <v>Canada</v>
      </c>
      <c r="G2739" s="16" t="str">
        <f t="shared" si="298"/>
        <v>Ships</v>
      </c>
      <c r="H2739" s="16" t="str">
        <f t="shared" si="299"/>
        <v>Shipped</v>
      </c>
      <c r="I2739" s="18">
        <f t="shared" si="300"/>
        <v>1472.6200000000001</v>
      </c>
    </row>
    <row r="2740" spans="2:9" x14ac:dyDescent="0.25">
      <c r="B2740" s="16">
        <v>10273</v>
      </c>
      <c r="C2740" s="17">
        <f t="shared" si="294"/>
        <v>38175</v>
      </c>
      <c r="D2740" s="16" t="str">
        <f t="shared" si="295"/>
        <v>Petit Auto</v>
      </c>
      <c r="E2740" s="16" t="str">
        <f t="shared" si="296"/>
        <v>Bruxelles</v>
      </c>
      <c r="F2740" s="16" t="str">
        <f t="shared" si="297"/>
        <v>Belgium</v>
      </c>
      <c r="G2740" s="16" t="str">
        <f t="shared" si="298"/>
        <v>Ships</v>
      </c>
      <c r="H2740" s="16" t="str">
        <f t="shared" si="299"/>
        <v>Shipped</v>
      </c>
      <c r="I2740" s="18">
        <f t="shared" si="300"/>
        <v>1372.14</v>
      </c>
    </row>
    <row r="2741" spans="2:9" x14ac:dyDescent="0.25">
      <c r="B2741" s="16">
        <v>10283</v>
      </c>
      <c r="C2741" s="17">
        <f t="shared" si="294"/>
        <v>38207</v>
      </c>
      <c r="D2741" s="16" t="str">
        <f t="shared" si="295"/>
        <v>Royal Canadian Collectables, Ltd.</v>
      </c>
      <c r="E2741" s="16" t="str">
        <f t="shared" si="296"/>
        <v>Tsawassen</v>
      </c>
      <c r="F2741" s="16" t="str">
        <f t="shared" si="297"/>
        <v>Canada</v>
      </c>
      <c r="G2741" s="16" t="str">
        <f t="shared" si="298"/>
        <v>Ships</v>
      </c>
      <c r="H2741" s="16" t="str">
        <f t="shared" si="299"/>
        <v>Shipped</v>
      </c>
      <c r="I2741" s="18">
        <f t="shared" si="300"/>
        <v>1693.56</v>
      </c>
    </row>
    <row r="2742" spans="2:9" x14ac:dyDescent="0.25">
      <c r="B2742" s="16">
        <v>10294</v>
      </c>
      <c r="C2742" s="17">
        <f t="shared" si="294"/>
        <v>38239</v>
      </c>
      <c r="D2742" s="16" t="str">
        <f t="shared" si="295"/>
        <v>Online Mini Collectables</v>
      </c>
      <c r="E2742" s="16" t="str">
        <f t="shared" si="296"/>
        <v>Brickhaven</v>
      </c>
      <c r="F2742" s="16" t="str">
        <f t="shared" si="297"/>
        <v>USA</v>
      </c>
      <c r="G2742" s="16" t="str">
        <f t="shared" si="298"/>
        <v>Ships</v>
      </c>
      <c r="H2742" s="16" t="str">
        <f t="shared" si="299"/>
        <v>Shipped</v>
      </c>
      <c r="I2742" s="18">
        <f t="shared" si="300"/>
        <v>4500</v>
      </c>
    </row>
    <row r="2743" spans="2:9" x14ac:dyDescent="0.25">
      <c r="B2743" s="16">
        <v>10306</v>
      </c>
      <c r="C2743" s="17">
        <f t="shared" si="294"/>
        <v>38270</v>
      </c>
      <c r="D2743" s="16" t="str">
        <f t="shared" si="295"/>
        <v>AV Stores, Co.</v>
      </c>
      <c r="E2743" s="16" t="str">
        <f t="shared" si="296"/>
        <v>Manchester</v>
      </c>
      <c r="F2743" s="16" t="str">
        <f t="shared" si="297"/>
        <v>UK</v>
      </c>
      <c r="G2743" s="16" t="str">
        <f t="shared" si="298"/>
        <v>Classic Cars</v>
      </c>
      <c r="H2743" s="16" t="str">
        <f t="shared" si="299"/>
        <v>Shipped</v>
      </c>
      <c r="I2743" s="18">
        <f t="shared" si="300"/>
        <v>2000</v>
      </c>
    </row>
    <row r="2744" spans="2:9" x14ac:dyDescent="0.25">
      <c r="B2744" s="16">
        <v>10315</v>
      </c>
      <c r="C2744" s="17">
        <f t="shared" si="294"/>
        <v>38270</v>
      </c>
      <c r="D2744" s="16" t="str">
        <f t="shared" si="295"/>
        <v>La Rochelle Gifts</v>
      </c>
      <c r="E2744" s="16" t="str">
        <f t="shared" si="296"/>
        <v>Nantes</v>
      </c>
      <c r="F2744" s="16" t="str">
        <f t="shared" si="297"/>
        <v>France</v>
      </c>
      <c r="G2744" s="16" t="str">
        <f t="shared" si="298"/>
        <v>Vintage Cars</v>
      </c>
      <c r="H2744" s="16" t="str">
        <f t="shared" si="299"/>
        <v>Shipped</v>
      </c>
      <c r="I2744" s="18">
        <f t="shared" si="300"/>
        <v>2081.7599999999998</v>
      </c>
    </row>
    <row r="2745" spans="2:9" x14ac:dyDescent="0.25">
      <c r="B2745" s="16">
        <v>10327</v>
      </c>
      <c r="C2745" s="17">
        <f t="shared" si="294"/>
        <v>38302</v>
      </c>
      <c r="D2745" s="16" t="str">
        <f t="shared" si="295"/>
        <v>Danish Wholesale Imports</v>
      </c>
      <c r="E2745" s="16" t="str">
        <f t="shared" si="296"/>
        <v>Kobenhavn</v>
      </c>
      <c r="F2745" s="16" t="str">
        <f t="shared" si="297"/>
        <v>Denmark</v>
      </c>
      <c r="G2745" s="16" t="str">
        <f t="shared" si="298"/>
        <v>Ships</v>
      </c>
      <c r="H2745" s="16" t="str">
        <f t="shared" si="299"/>
        <v>Resolved</v>
      </c>
      <c r="I2745" s="18">
        <f t="shared" si="300"/>
        <v>1146.5</v>
      </c>
    </row>
    <row r="2746" spans="2:9" x14ac:dyDescent="0.25">
      <c r="B2746" s="16">
        <v>10337</v>
      </c>
      <c r="C2746" s="17">
        <f t="shared" si="294"/>
        <v>38302</v>
      </c>
      <c r="D2746" s="16" t="str">
        <f t="shared" si="295"/>
        <v>Classic Legends Inc.</v>
      </c>
      <c r="E2746" s="16" t="str">
        <f t="shared" si="296"/>
        <v>NYC</v>
      </c>
      <c r="F2746" s="16" t="str">
        <f t="shared" si="297"/>
        <v>USA</v>
      </c>
      <c r="G2746" s="16" t="str">
        <f t="shared" si="298"/>
        <v>Classic Cars</v>
      </c>
      <c r="H2746" s="16" t="str">
        <f t="shared" si="299"/>
        <v>Shipped</v>
      </c>
      <c r="I2746" s="18">
        <f t="shared" si="300"/>
        <v>1201.25</v>
      </c>
    </row>
    <row r="2747" spans="2:9" x14ac:dyDescent="0.25">
      <c r="B2747" s="16">
        <v>10350</v>
      </c>
      <c r="C2747" s="17">
        <f t="shared" si="294"/>
        <v>38333</v>
      </c>
      <c r="D2747" s="16" t="str">
        <f t="shared" si="295"/>
        <v>Euro Shopping Channel</v>
      </c>
      <c r="E2747" s="16" t="str">
        <f t="shared" si="296"/>
        <v>Madrid</v>
      </c>
      <c r="F2747" s="16" t="str">
        <f t="shared" si="297"/>
        <v>Spain</v>
      </c>
      <c r="G2747" s="16" t="str">
        <f t="shared" si="298"/>
        <v>Vintage Cars</v>
      </c>
      <c r="H2747" s="16" t="str">
        <f t="shared" si="299"/>
        <v>Shipped</v>
      </c>
      <c r="I2747" s="18">
        <f t="shared" si="300"/>
        <v>1508.5</v>
      </c>
    </row>
    <row r="2748" spans="2:9" x14ac:dyDescent="0.25">
      <c r="B2748" s="16">
        <v>10373</v>
      </c>
      <c r="C2748" s="17">
        <f t="shared" si="294"/>
        <v>38353</v>
      </c>
      <c r="D2748" s="16" t="str">
        <f t="shared" si="295"/>
        <v>Oulu Toy Supplies, Inc.</v>
      </c>
      <c r="E2748" s="16" t="str">
        <f t="shared" si="296"/>
        <v>Oulu</v>
      </c>
      <c r="F2748" s="16" t="str">
        <f t="shared" si="297"/>
        <v>Finland</v>
      </c>
      <c r="G2748" s="16" t="str">
        <f t="shared" si="298"/>
        <v>Planes</v>
      </c>
      <c r="H2748" s="16" t="str">
        <f t="shared" si="299"/>
        <v>Shipped</v>
      </c>
      <c r="I2748" s="18">
        <f t="shared" si="300"/>
        <v>1611.3999999999999</v>
      </c>
    </row>
    <row r="2749" spans="2:9" x14ac:dyDescent="0.25">
      <c r="B2749" s="16">
        <v>10386</v>
      </c>
      <c r="C2749" s="17">
        <f t="shared" si="294"/>
        <v>38414</v>
      </c>
      <c r="D2749" s="16" t="str">
        <f t="shared" si="295"/>
        <v>Euro Shopping Channel</v>
      </c>
      <c r="E2749" s="16" t="str">
        <f t="shared" si="296"/>
        <v>Madrid</v>
      </c>
      <c r="F2749" s="16" t="str">
        <f t="shared" si="297"/>
        <v>Spain</v>
      </c>
      <c r="G2749" s="16" t="str">
        <f t="shared" si="298"/>
        <v>Vintage Cars</v>
      </c>
      <c r="H2749" s="16" t="str">
        <f t="shared" si="299"/>
        <v>Resolved</v>
      </c>
      <c r="I2749" s="18">
        <f t="shared" si="300"/>
        <v>1266.0999999999999</v>
      </c>
    </row>
    <row r="2750" spans="2:9" x14ac:dyDescent="0.25">
      <c r="B2750" s="16">
        <v>10397</v>
      </c>
      <c r="C2750" s="17">
        <f t="shared" si="294"/>
        <v>38414</v>
      </c>
      <c r="D2750" s="16" t="str">
        <f t="shared" si="295"/>
        <v>Alpha Cognac</v>
      </c>
      <c r="E2750" s="16" t="str">
        <f t="shared" si="296"/>
        <v>Toulouse</v>
      </c>
      <c r="F2750" s="16" t="str">
        <f t="shared" si="297"/>
        <v>France</v>
      </c>
      <c r="G2750" s="16" t="str">
        <f t="shared" si="298"/>
        <v>Ships</v>
      </c>
      <c r="H2750" s="16" t="str">
        <f t="shared" si="299"/>
        <v>Shipped</v>
      </c>
      <c r="I2750" s="18">
        <f t="shared" si="300"/>
        <v>1463</v>
      </c>
    </row>
    <row r="2751" spans="2:9" x14ac:dyDescent="0.25">
      <c r="B2751" s="16">
        <v>10414</v>
      </c>
      <c r="C2751" s="17">
        <f t="shared" si="294"/>
        <v>38477</v>
      </c>
      <c r="D2751" s="16" t="str">
        <f t="shared" si="295"/>
        <v>Gifts4AllAges.com</v>
      </c>
      <c r="E2751" s="16" t="str">
        <f t="shared" si="296"/>
        <v>Boston</v>
      </c>
      <c r="F2751" s="16" t="str">
        <f t="shared" si="297"/>
        <v>USA</v>
      </c>
      <c r="G2751" s="16" t="str">
        <f t="shared" si="298"/>
        <v>Vintage Cars</v>
      </c>
      <c r="H2751" s="16" t="str">
        <f t="shared" si="299"/>
        <v>On Hold</v>
      </c>
      <c r="I2751" s="18">
        <f t="shared" si="300"/>
        <v>1207.68</v>
      </c>
    </row>
    <row r="2752" spans="2:9" x14ac:dyDescent="0.25">
      <c r="B2752" s="16">
        <v>10106</v>
      </c>
      <c r="C2752" s="17">
        <f t="shared" si="294"/>
        <v>37653</v>
      </c>
      <c r="D2752" s="16" t="str">
        <f t="shared" si="295"/>
        <v>Rovelli Gifts</v>
      </c>
      <c r="E2752" s="16" t="str">
        <f t="shared" si="296"/>
        <v>Bergamo</v>
      </c>
      <c r="F2752" s="16" t="str">
        <f t="shared" si="297"/>
        <v>Italy</v>
      </c>
      <c r="G2752" s="16" t="str">
        <f t="shared" si="298"/>
        <v>Vintage Cars</v>
      </c>
      <c r="H2752" s="16" t="str">
        <f t="shared" si="299"/>
        <v>Shipped</v>
      </c>
      <c r="I2752" s="18">
        <f t="shared" si="300"/>
        <v>1565.85</v>
      </c>
    </row>
    <row r="2753" spans="2:9" x14ac:dyDescent="0.25">
      <c r="B2753" s="16">
        <v>10119</v>
      </c>
      <c r="C2753" s="17">
        <f t="shared" si="294"/>
        <v>37712</v>
      </c>
      <c r="D2753" s="16" t="str">
        <f t="shared" si="295"/>
        <v>Salzburg Collectables</v>
      </c>
      <c r="E2753" s="16" t="str">
        <f t="shared" si="296"/>
        <v>Salzburg</v>
      </c>
      <c r="F2753" s="16" t="str">
        <f t="shared" si="297"/>
        <v>Austria</v>
      </c>
      <c r="G2753" s="16" t="str">
        <f t="shared" si="298"/>
        <v>Planes</v>
      </c>
      <c r="H2753" s="16" t="str">
        <f t="shared" si="299"/>
        <v>Shipped</v>
      </c>
      <c r="I2753" s="18">
        <f t="shared" si="300"/>
        <v>1348.76</v>
      </c>
    </row>
    <row r="2754" spans="2:9" x14ac:dyDescent="0.25">
      <c r="B2754" s="16">
        <v>10131</v>
      </c>
      <c r="C2754" s="17">
        <f t="shared" si="294"/>
        <v>37773</v>
      </c>
      <c r="D2754" s="16" t="str">
        <f t="shared" si="295"/>
        <v>Gift Ideas Corp.</v>
      </c>
      <c r="E2754" s="16" t="str">
        <f t="shared" si="296"/>
        <v>Glendale</v>
      </c>
      <c r="F2754" s="16" t="str">
        <f t="shared" si="297"/>
        <v>USA</v>
      </c>
      <c r="G2754" s="16" t="str">
        <f t="shared" si="298"/>
        <v>Ships</v>
      </c>
      <c r="H2754" s="16" t="str">
        <f t="shared" si="299"/>
        <v>Shipped</v>
      </c>
      <c r="I2754" s="18">
        <f t="shared" si="300"/>
        <v>1891.78</v>
      </c>
    </row>
    <row r="2755" spans="2:9" x14ac:dyDescent="0.25">
      <c r="B2755" s="16">
        <v>10143</v>
      </c>
      <c r="C2755" s="17">
        <f t="shared" si="294"/>
        <v>37841</v>
      </c>
      <c r="D2755" s="16" t="str">
        <f t="shared" si="295"/>
        <v>Mini Creations Ltd.</v>
      </c>
      <c r="E2755" s="16" t="str">
        <f t="shared" si="296"/>
        <v>New Bedford</v>
      </c>
      <c r="F2755" s="16" t="str">
        <f t="shared" si="297"/>
        <v>USA</v>
      </c>
      <c r="G2755" s="16" t="str">
        <f t="shared" si="298"/>
        <v>Vintage Cars</v>
      </c>
      <c r="H2755" s="16" t="str">
        <f t="shared" si="299"/>
        <v>Shipped</v>
      </c>
      <c r="I2755" s="18">
        <f t="shared" si="300"/>
        <v>1246.4399999999998</v>
      </c>
    </row>
    <row r="2756" spans="2:9" x14ac:dyDescent="0.25">
      <c r="B2756" s="16">
        <v>10155</v>
      </c>
      <c r="C2756" s="17">
        <f t="shared" si="294"/>
        <v>37904</v>
      </c>
      <c r="D2756" s="16" t="str">
        <f t="shared" si="295"/>
        <v>Toys of Finland, Co.</v>
      </c>
      <c r="E2756" s="16" t="str">
        <f t="shared" si="296"/>
        <v>Helsinki</v>
      </c>
      <c r="F2756" s="16" t="str">
        <f t="shared" si="297"/>
        <v>Finland</v>
      </c>
      <c r="G2756" s="16" t="str">
        <f t="shared" si="298"/>
        <v>Planes</v>
      </c>
      <c r="H2756" s="16" t="str">
        <f t="shared" si="299"/>
        <v>Shipped</v>
      </c>
      <c r="I2756" s="18">
        <f t="shared" si="300"/>
        <v>1670.2600000000002</v>
      </c>
    </row>
    <row r="2757" spans="2:9" x14ac:dyDescent="0.25">
      <c r="B2757" s="16">
        <v>10168</v>
      </c>
      <c r="C2757" s="17">
        <f t="shared" si="294"/>
        <v>37904</v>
      </c>
      <c r="D2757" s="16" t="str">
        <f t="shared" si="295"/>
        <v>Technics Stores Inc.</v>
      </c>
      <c r="E2757" s="16" t="str">
        <f t="shared" si="296"/>
        <v>Burlingame</v>
      </c>
      <c r="F2757" s="16" t="str">
        <f t="shared" si="297"/>
        <v>USA</v>
      </c>
      <c r="G2757" s="16" t="str">
        <f t="shared" si="298"/>
        <v>Planes</v>
      </c>
      <c r="H2757" s="16" t="str">
        <f t="shared" si="299"/>
        <v>Shipped</v>
      </c>
      <c r="I2757" s="18">
        <f t="shared" si="300"/>
        <v>1490.1599999999999</v>
      </c>
    </row>
    <row r="2758" spans="2:9" x14ac:dyDescent="0.25">
      <c r="B2758" s="16">
        <v>10178</v>
      </c>
      <c r="C2758" s="17">
        <f t="shared" si="294"/>
        <v>37936</v>
      </c>
      <c r="D2758" s="16" t="str">
        <f t="shared" si="295"/>
        <v>Alpha Cognac</v>
      </c>
      <c r="E2758" s="16" t="str">
        <f t="shared" si="296"/>
        <v>Toulouse</v>
      </c>
      <c r="F2758" s="16" t="str">
        <f t="shared" si="297"/>
        <v>France</v>
      </c>
      <c r="G2758" s="16" t="str">
        <f t="shared" si="298"/>
        <v>Vintage Cars</v>
      </c>
      <c r="H2758" s="16" t="str">
        <f t="shared" si="299"/>
        <v>Shipped</v>
      </c>
      <c r="I2758" s="18">
        <f t="shared" si="300"/>
        <v>1514.52</v>
      </c>
    </row>
    <row r="2759" spans="2:9" x14ac:dyDescent="0.25">
      <c r="B2759" s="16">
        <v>10198</v>
      </c>
      <c r="C2759" s="17">
        <f t="shared" si="294"/>
        <v>37936</v>
      </c>
      <c r="D2759" s="16" t="str">
        <f t="shared" si="295"/>
        <v>Cruz &amp; Sons Co.</v>
      </c>
      <c r="E2759" s="16" t="str">
        <f t="shared" si="296"/>
        <v>Makati City</v>
      </c>
      <c r="F2759" s="16" t="str">
        <f t="shared" si="297"/>
        <v>Philippines</v>
      </c>
      <c r="G2759" s="16" t="str">
        <f t="shared" si="298"/>
        <v>Vintage Cars</v>
      </c>
      <c r="H2759" s="16" t="str">
        <f t="shared" si="299"/>
        <v>Shipped</v>
      </c>
      <c r="I2759" s="18">
        <f t="shared" si="300"/>
        <v>1935.0900000000001</v>
      </c>
    </row>
    <row r="2760" spans="2:9" x14ac:dyDescent="0.25">
      <c r="B2760" s="16">
        <v>10210</v>
      </c>
      <c r="C2760" s="17">
        <f t="shared" si="294"/>
        <v>37993</v>
      </c>
      <c r="D2760" s="16" t="str">
        <f t="shared" si="295"/>
        <v>Osaka Souveniers Co.</v>
      </c>
      <c r="E2760" s="16" t="str">
        <f t="shared" si="296"/>
        <v>Osaka</v>
      </c>
      <c r="F2760" s="16" t="str">
        <f t="shared" si="297"/>
        <v>Japan</v>
      </c>
      <c r="G2760" s="16" t="str">
        <f t="shared" si="298"/>
        <v>Planes</v>
      </c>
      <c r="H2760" s="16" t="str">
        <f t="shared" si="299"/>
        <v>Shipped</v>
      </c>
      <c r="I2760" s="18">
        <f t="shared" si="300"/>
        <v>1649.55</v>
      </c>
    </row>
    <row r="2761" spans="2:9" x14ac:dyDescent="0.25">
      <c r="B2761" s="16">
        <v>10222</v>
      </c>
      <c r="C2761" s="17">
        <f t="shared" ref="C2761:C2824" si="301">VLOOKUP(B2761,SaleData,6,0)</f>
        <v>38019</v>
      </c>
      <c r="D2761" s="16" t="str">
        <f t="shared" ref="D2761:D2824" si="302">VLOOKUP(B2761,SaleData,14,0)</f>
        <v>Collectable Mini Designs Co.</v>
      </c>
      <c r="E2761" s="16" t="str">
        <f t="shared" ref="E2761:E2824" si="303">VLOOKUP(B2761,SaleData,17,0)</f>
        <v>San Diego</v>
      </c>
      <c r="F2761" s="16" t="str">
        <f t="shared" ref="F2761:F2824" si="304">VLOOKUP(B2761,SaleData,19,0)</f>
        <v>USA</v>
      </c>
      <c r="G2761" s="16" t="str">
        <f t="shared" ref="G2761:G2824" si="305">VLOOKUP(B2761,SaleData,11,0)</f>
        <v>Planes</v>
      </c>
      <c r="H2761" s="16" t="str">
        <f t="shared" ref="H2761:H2824" si="306">VLOOKUP(B2761,SaleData,7,0)</f>
        <v>Shipped</v>
      </c>
      <c r="I2761" s="18">
        <f t="shared" ref="I2761:I2824" si="307">VLOOKUP(B2761,SaleData,5,0)</f>
        <v>1416.3899999999999</v>
      </c>
    </row>
    <row r="2762" spans="2:9" x14ac:dyDescent="0.25">
      <c r="B2762" s="16">
        <v>10235</v>
      </c>
      <c r="C2762" s="17">
        <f t="shared" si="301"/>
        <v>38081</v>
      </c>
      <c r="D2762" s="16" t="str">
        <f t="shared" si="302"/>
        <v>Royal Canadian Collectables, Ltd.</v>
      </c>
      <c r="E2762" s="16" t="str">
        <f t="shared" si="303"/>
        <v>Tsawassen</v>
      </c>
      <c r="F2762" s="16" t="str">
        <f t="shared" si="304"/>
        <v>Canada</v>
      </c>
      <c r="G2762" s="16" t="str">
        <f t="shared" si="305"/>
        <v>Vintage Cars</v>
      </c>
      <c r="H2762" s="16" t="str">
        <f t="shared" si="306"/>
        <v>Shipped</v>
      </c>
      <c r="I2762" s="18">
        <f t="shared" si="307"/>
        <v>1449.3500000000001</v>
      </c>
    </row>
    <row r="2763" spans="2:9" x14ac:dyDescent="0.25">
      <c r="B2763" s="16">
        <v>10250</v>
      </c>
      <c r="C2763" s="17">
        <f t="shared" si="301"/>
        <v>38112</v>
      </c>
      <c r="D2763" s="16" t="str">
        <f t="shared" si="302"/>
        <v>The Sharp Gifts Warehouse</v>
      </c>
      <c r="E2763" s="16" t="str">
        <f t="shared" si="303"/>
        <v>San Jose</v>
      </c>
      <c r="F2763" s="16" t="str">
        <f t="shared" si="304"/>
        <v>USA</v>
      </c>
      <c r="G2763" s="16" t="str">
        <f t="shared" si="305"/>
        <v>Vintage Cars</v>
      </c>
      <c r="H2763" s="16" t="str">
        <f t="shared" si="306"/>
        <v>Shipped</v>
      </c>
      <c r="I2763" s="18">
        <f t="shared" si="307"/>
        <v>1869.48</v>
      </c>
    </row>
    <row r="2764" spans="2:9" x14ac:dyDescent="0.25">
      <c r="B2764" s="16">
        <v>10262</v>
      </c>
      <c r="C2764" s="17">
        <f t="shared" si="301"/>
        <v>38144</v>
      </c>
      <c r="D2764" s="16" t="str">
        <f t="shared" si="302"/>
        <v>Euro Shopping Channel</v>
      </c>
      <c r="E2764" s="16" t="str">
        <f t="shared" si="303"/>
        <v>Madrid</v>
      </c>
      <c r="F2764" s="16" t="str">
        <f t="shared" si="304"/>
        <v>Spain</v>
      </c>
      <c r="G2764" s="16" t="str">
        <f t="shared" si="305"/>
        <v>Planes</v>
      </c>
      <c r="H2764" s="16" t="str">
        <f t="shared" si="306"/>
        <v>Cancelled</v>
      </c>
      <c r="I2764" s="18">
        <f t="shared" si="307"/>
        <v>1199.31</v>
      </c>
    </row>
    <row r="2765" spans="2:9" x14ac:dyDescent="0.25">
      <c r="B2765" s="16">
        <v>10275</v>
      </c>
      <c r="C2765" s="17">
        <f t="shared" si="301"/>
        <v>38175</v>
      </c>
      <c r="D2765" s="16" t="str">
        <f t="shared" si="302"/>
        <v>La Rochelle Gifts</v>
      </c>
      <c r="E2765" s="16" t="str">
        <f t="shared" si="303"/>
        <v>Nantes</v>
      </c>
      <c r="F2765" s="16" t="str">
        <f t="shared" si="304"/>
        <v>France</v>
      </c>
      <c r="G2765" s="16" t="str">
        <f t="shared" si="305"/>
        <v>Planes</v>
      </c>
      <c r="H2765" s="16" t="str">
        <f t="shared" si="306"/>
        <v>Shipped</v>
      </c>
      <c r="I2765" s="18">
        <f t="shared" si="307"/>
        <v>1682.3700000000001</v>
      </c>
    </row>
    <row r="2766" spans="2:9" x14ac:dyDescent="0.25">
      <c r="B2766" s="16">
        <v>10284</v>
      </c>
      <c r="C2766" s="17">
        <f t="shared" si="301"/>
        <v>38207</v>
      </c>
      <c r="D2766" s="16" t="str">
        <f t="shared" si="302"/>
        <v>Norway Gifts By Mail, Co.</v>
      </c>
      <c r="E2766" s="16" t="str">
        <f t="shared" si="303"/>
        <v>Oslo</v>
      </c>
      <c r="F2766" s="16" t="str">
        <f t="shared" si="304"/>
        <v>Norway</v>
      </c>
      <c r="G2766" s="16" t="str">
        <f t="shared" si="305"/>
        <v>Planes</v>
      </c>
      <c r="H2766" s="16" t="str">
        <f t="shared" si="306"/>
        <v>Shipped</v>
      </c>
      <c r="I2766" s="18">
        <f t="shared" si="307"/>
        <v>1175.1600000000001</v>
      </c>
    </row>
    <row r="2767" spans="2:9" x14ac:dyDescent="0.25">
      <c r="B2767" s="16">
        <v>10296</v>
      </c>
      <c r="C2767" s="17">
        <f t="shared" si="301"/>
        <v>38239</v>
      </c>
      <c r="D2767" s="16" t="str">
        <f t="shared" si="302"/>
        <v>Bavarian Collectables Imports, Co.</v>
      </c>
      <c r="E2767" s="16" t="str">
        <f t="shared" si="303"/>
        <v>Munich</v>
      </c>
      <c r="F2767" s="16" t="str">
        <f t="shared" si="304"/>
        <v>Germany</v>
      </c>
      <c r="G2767" s="16" t="str">
        <f t="shared" si="305"/>
        <v>Planes</v>
      </c>
      <c r="H2767" s="16" t="str">
        <f t="shared" si="306"/>
        <v>Shipped</v>
      </c>
      <c r="I2767" s="18">
        <f t="shared" si="307"/>
        <v>948.99</v>
      </c>
    </row>
    <row r="2768" spans="2:9" x14ac:dyDescent="0.25">
      <c r="B2768" s="16">
        <v>10308</v>
      </c>
      <c r="C2768" s="17">
        <f t="shared" si="301"/>
        <v>38270</v>
      </c>
      <c r="D2768" s="16" t="str">
        <f t="shared" si="302"/>
        <v>Mini Classics</v>
      </c>
      <c r="E2768" s="16" t="str">
        <f t="shared" si="303"/>
        <v>White Plains</v>
      </c>
      <c r="F2768" s="16" t="str">
        <f t="shared" si="304"/>
        <v>USA</v>
      </c>
      <c r="G2768" s="16" t="str">
        <f t="shared" si="305"/>
        <v>Motorcycles</v>
      </c>
      <c r="H2768" s="16" t="str">
        <f t="shared" si="306"/>
        <v>Shipped</v>
      </c>
      <c r="I2768" s="18">
        <f t="shared" si="307"/>
        <v>1771.0600000000002</v>
      </c>
    </row>
    <row r="2769" spans="2:9" x14ac:dyDescent="0.25">
      <c r="B2769" s="16">
        <v>10316</v>
      </c>
      <c r="C2769" s="17">
        <f t="shared" si="301"/>
        <v>38302</v>
      </c>
      <c r="D2769" s="16" t="str">
        <f t="shared" si="302"/>
        <v>giftsbymail.co.uk</v>
      </c>
      <c r="E2769" s="16" t="str">
        <f t="shared" si="303"/>
        <v>Cowes</v>
      </c>
      <c r="F2769" s="16" t="str">
        <f t="shared" si="304"/>
        <v>UK</v>
      </c>
      <c r="G2769" s="16" t="str">
        <f t="shared" si="305"/>
        <v>Vintage Cars</v>
      </c>
      <c r="H2769" s="16" t="str">
        <f t="shared" si="306"/>
        <v>Shipped</v>
      </c>
      <c r="I2769" s="18">
        <f t="shared" si="307"/>
        <v>1419.84</v>
      </c>
    </row>
    <row r="2770" spans="2:9" x14ac:dyDescent="0.25">
      <c r="B2770" s="16">
        <v>10328</v>
      </c>
      <c r="C2770" s="17">
        <f t="shared" si="301"/>
        <v>38302</v>
      </c>
      <c r="D2770" s="16" t="str">
        <f t="shared" si="302"/>
        <v>Rovelli Gifts</v>
      </c>
      <c r="E2770" s="16" t="str">
        <f t="shared" si="303"/>
        <v>Bergamo</v>
      </c>
      <c r="F2770" s="16" t="str">
        <f t="shared" si="304"/>
        <v>Italy</v>
      </c>
      <c r="G2770" s="16" t="str">
        <f t="shared" si="305"/>
        <v>Vintage Cars</v>
      </c>
      <c r="H2770" s="16" t="str">
        <f t="shared" si="306"/>
        <v>Shipped</v>
      </c>
      <c r="I2770" s="18">
        <f t="shared" si="307"/>
        <v>1459.6000000000001</v>
      </c>
    </row>
    <row r="2771" spans="2:9" x14ac:dyDescent="0.25">
      <c r="B2771" s="16">
        <v>10339</v>
      </c>
      <c r="C2771" s="17">
        <f t="shared" si="301"/>
        <v>38302</v>
      </c>
      <c r="D2771" s="16" t="str">
        <f t="shared" si="302"/>
        <v>Tokyo Collectables, Ltd</v>
      </c>
      <c r="E2771" s="16" t="str">
        <f t="shared" si="303"/>
        <v>Minato-ku</v>
      </c>
      <c r="F2771" s="16" t="str">
        <f t="shared" si="304"/>
        <v>Japan</v>
      </c>
      <c r="G2771" s="16" t="str">
        <f t="shared" si="305"/>
        <v>Planes</v>
      </c>
      <c r="H2771" s="16" t="str">
        <f t="shared" si="306"/>
        <v>Shipped</v>
      </c>
      <c r="I2771" s="18">
        <f t="shared" si="307"/>
        <v>1063.6499999999999</v>
      </c>
    </row>
    <row r="2772" spans="2:9" x14ac:dyDescent="0.25">
      <c r="B2772" s="16">
        <v>10352</v>
      </c>
      <c r="C2772" s="17">
        <f t="shared" si="301"/>
        <v>38333</v>
      </c>
      <c r="D2772" s="16" t="str">
        <f t="shared" si="302"/>
        <v>Auto-Moto Classics Inc.</v>
      </c>
      <c r="E2772" s="16" t="str">
        <f t="shared" si="303"/>
        <v>Brickhaven</v>
      </c>
      <c r="F2772" s="16" t="str">
        <f t="shared" si="304"/>
        <v>USA</v>
      </c>
      <c r="G2772" s="16" t="str">
        <f t="shared" si="305"/>
        <v>Planes</v>
      </c>
      <c r="H2772" s="16" t="str">
        <f t="shared" si="306"/>
        <v>Shipped</v>
      </c>
      <c r="I2772" s="18">
        <f t="shared" si="307"/>
        <v>1661.22</v>
      </c>
    </row>
    <row r="2773" spans="2:9" x14ac:dyDescent="0.25">
      <c r="B2773" s="16">
        <v>10361</v>
      </c>
      <c r="C2773" s="17">
        <f t="shared" si="301"/>
        <v>38333</v>
      </c>
      <c r="D2773" s="16" t="str">
        <f t="shared" si="302"/>
        <v>Souveniers And Things Co.</v>
      </c>
      <c r="E2773" s="16" t="str">
        <f t="shared" si="303"/>
        <v>Chatswood</v>
      </c>
      <c r="F2773" s="16" t="str">
        <f t="shared" si="304"/>
        <v>Australia</v>
      </c>
      <c r="G2773" s="16" t="str">
        <f t="shared" si="305"/>
        <v>Ships</v>
      </c>
      <c r="H2773" s="16" t="str">
        <f t="shared" si="306"/>
        <v>Shipped</v>
      </c>
      <c r="I2773" s="18">
        <f t="shared" si="307"/>
        <v>1089.3600000000001</v>
      </c>
    </row>
    <row r="2774" spans="2:9" x14ac:dyDescent="0.25">
      <c r="B2774" s="16">
        <v>10373</v>
      </c>
      <c r="C2774" s="17">
        <f t="shared" si="301"/>
        <v>38353</v>
      </c>
      <c r="D2774" s="16" t="str">
        <f t="shared" si="302"/>
        <v>Oulu Toy Supplies, Inc.</v>
      </c>
      <c r="E2774" s="16" t="str">
        <f t="shared" si="303"/>
        <v>Oulu</v>
      </c>
      <c r="F2774" s="16" t="str">
        <f t="shared" si="304"/>
        <v>Finland</v>
      </c>
      <c r="G2774" s="16" t="str">
        <f t="shared" si="305"/>
        <v>Planes</v>
      </c>
      <c r="H2774" s="16" t="str">
        <f t="shared" si="306"/>
        <v>Shipped</v>
      </c>
      <c r="I2774" s="18">
        <f t="shared" si="307"/>
        <v>1611.3999999999999</v>
      </c>
    </row>
    <row r="2775" spans="2:9" x14ac:dyDescent="0.25">
      <c r="B2775" s="16">
        <v>10386</v>
      </c>
      <c r="C2775" s="17">
        <f t="shared" si="301"/>
        <v>38414</v>
      </c>
      <c r="D2775" s="16" t="str">
        <f t="shared" si="302"/>
        <v>Euro Shopping Channel</v>
      </c>
      <c r="E2775" s="16" t="str">
        <f t="shared" si="303"/>
        <v>Madrid</v>
      </c>
      <c r="F2775" s="16" t="str">
        <f t="shared" si="304"/>
        <v>Spain</v>
      </c>
      <c r="G2775" s="16" t="str">
        <f t="shared" si="305"/>
        <v>Vintage Cars</v>
      </c>
      <c r="H2775" s="16" t="str">
        <f t="shared" si="306"/>
        <v>Resolved</v>
      </c>
      <c r="I2775" s="18">
        <f t="shared" si="307"/>
        <v>1266.0999999999999</v>
      </c>
    </row>
    <row r="2776" spans="2:9" x14ac:dyDescent="0.25">
      <c r="B2776" s="16">
        <v>10398</v>
      </c>
      <c r="C2776" s="17">
        <f t="shared" si="301"/>
        <v>38414</v>
      </c>
      <c r="D2776" s="16" t="str">
        <f t="shared" si="302"/>
        <v>Reims Collectables</v>
      </c>
      <c r="E2776" s="16" t="str">
        <f t="shared" si="303"/>
        <v>Reims</v>
      </c>
      <c r="F2776" s="16" t="str">
        <f t="shared" si="304"/>
        <v>France</v>
      </c>
      <c r="G2776" s="16" t="str">
        <f t="shared" si="305"/>
        <v>Planes</v>
      </c>
      <c r="H2776" s="16" t="str">
        <f t="shared" si="306"/>
        <v>Shipped</v>
      </c>
      <c r="I2776" s="18">
        <f t="shared" si="307"/>
        <v>1367.48</v>
      </c>
    </row>
    <row r="2777" spans="2:9" x14ac:dyDescent="0.25">
      <c r="B2777" s="16">
        <v>10401</v>
      </c>
      <c r="C2777" s="17">
        <f t="shared" si="301"/>
        <v>38446</v>
      </c>
      <c r="D2777" s="16" t="str">
        <f t="shared" si="302"/>
        <v>Tekni Collectables Inc.</v>
      </c>
      <c r="E2777" s="16" t="str">
        <f t="shared" si="303"/>
        <v>Newark</v>
      </c>
      <c r="F2777" s="16" t="str">
        <f t="shared" si="304"/>
        <v>USA</v>
      </c>
      <c r="G2777" s="16" t="str">
        <f t="shared" si="305"/>
        <v>Planes</v>
      </c>
      <c r="H2777" s="16" t="str">
        <f t="shared" si="306"/>
        <v>On Hold</v>
      </c>
      <c r="I2777" s="18">
        <f t="shared" si="307"/>
        <v>1100</v>
      </c>
    </row>
    <row r="2778" spans="2:9" x14ac:dyDescent="0.25">
      <c r="B2778" s="16">
        <v>10416</v>
      </c>
      <c r="C2778" s="17">
        <f t="shared" si="301"/>
        <v>38477</v>
      </c>
      <c r="D2778" s="16" t="str">
        <f t="shared" si="302"/>
        <v>L'ordine Souveniers</v>
      </c>
      <c r="E2778" s="16" t="str">
        <f t="shared" si="303"/>
        <v>Reggio Emilia</v>
      </c>
      <c r="F2778" s="16" t="str">
        <f t="shared" si="304"/>
        <v>Italy</v>
      </c>
      <c r="G2778" s="16" t="str">
        <f t="shared" si="305"/>
        <v>Planes</v>
      </c>
      <c r="H2778" s="16" t="str">
        <f t="shared" si="306"/>
        <v>Shipped</v>
      </c>
      <c r="I2778" s="18">
        <f t="shared" si="307"/>
        <v>1351.08</v>
      </c>
    </row>
    <row r="2779" spans="2:9" x14ac:dyDescent="0.25">
      <c r="B2779" s="16">
        <v>10106</v>
      </c>
      <c r="C2779" s="17">
        <f t="shared" si="301"/>
        <v>37653</v>
      </c>
      <c r="D2779" s="16" t="str">
        <f t="shared" si="302"/>
        <v>Rovelli Gifts</v>
      </c>
      <c r="E2779" s="16" t="str">
        <f t="shared" si="303"/>
        <v>Bergamo</v>
      </c>
      <c r="F2779" s="16" t="str">
        <f t="shared" si="304"/>
        <v>Italy</v>
      </c>
      <c r="G2779" s="16" t="str">
        <f t="shared" si="305"/>
        <v>Vintage Cars</v>
      </c>
      <c r="H2779" s="16" t="str">
        <f t="shared" si="306"/>
        <v>Shipped</v>
      </c>
      <c r="I2779" s="18">
        <f t="shared" si="307"/>
        <v>1565.85</v>
      </c>
    </row>
    <row r="2780" spans="2:9" x14ac:dyDescent="0.25">
      <c r="B2780" s="16">
        <v>10119</v>
      </c>
      <c r="C2780" s="17">
        <f t="shared" si="301"/>
        <v>37712</v>
      </c>
      <c r="D2780" s="16" t="str">
        <f t="shared" si="302"/>
        <v>Salzburg Collectables</v>
      </c>
      <c r="E2780" s="16" t="str">
        <f t="shared" si="303"/>
        <v>Salzburg</v>
      </c>
      <c r="F2780" s="16" t="str">
        <f t="shared" si="304"/>
        <v>Austria</v>
      </c>
      <c r="G2780" s="16" t="str">
        <f t="shared" si="305"/>
        <v>Planes</v>
      </c>
      <c r="H2780" s="16" t="str">
        <f t="shared" si="306"/>
        <v>Shipped</v>
      </c>
      <c r="I2780" s="18">
        <f t="shared" si="307"/>
        <v>1348.76</v>
      </c>
    </row>
    <row r="2781" spans="2:9" x14ac:dyDescent="0.25">
      <c r="B2781" s="16">
        <v>10131</v>
      </c>
      <c r="C2781" s="17">
        <f t="shared" si="301"/>
        <v>37773</v>
      </c>
      <c r="D2781" s="16" t="str">
        <f t="shared" si="302"/>
        <v>Gift Ideas Corp.</v>
      </c>
      <c r="E2781" s="16" t="str">
        <f t="shared" si="303"/>
        <v>Glendale</v>
      </c>
      <c r="F2781" s="16" t="str">
        <f t="shared" si="304"/>
        <v>USA</v>
      </c>
      <c r="G2781" s="16" t="str">
        <f t="shared" si="305"/>
        <v>Ships</v>
      </c>
      <c r="H2781" s="16" t="str">
        <f t="shared" si="306"/>
        <v>Shipped</v>
      </c>
      <c r="I2781" s="18">
        <f t="shared" si="307"/>
        <v>1891.78</v>
      </c>
    </row>
    <row r="2782" spans="2:9" x14ac:dyDescent="0.25">
      <c r="B2782" s="16">
        <v>10143</v>
      </c>
      <c r="C2782" s="17">
        <f t="shared" si="301"/>
        <v>37841</v>
      </c>
      <c r="D2782" s="16" t="str">
        <f t="shared" si="302"/>
        <v>Mini Creations Ltd.</v>
      </c>
      <c r="E2782" s="16" t="str">
        <f t="shared" si="303"/>
        <v>New Bedford</v>
      </c>
      <c r="F2782" s="16" t="str">
        <f t="shared" si="304"/>
        <v>USA</v>
      </c>
      <c r="G2782" s="16" t="str">
        <f t="shared" si="305"/>
        <v>Vintage Cars</v>
      </c>
      <c r="H2782" s="16" t="str">
        <f t="shared" si="306"/>
        <v>Shipped</v>
      </c>
      <c r="I2782" s="18">
        <f t="shared" si="307"/>
        <v>1246.4399999999998</v>
      </c>
    </row>
    <row r="2783" spans="2:9" x14ac:dyDescent="0.25">
      <c r="B2783" s="16">
        <v>10155</v>
      </c>
      <c r="C2783" s="17">
        <f t="shared" si="301"/>
        <v>37904</v>
      </c>
      <c r="D2783" s="16" t="str">
        <f t="shared" si="302"/>
        <v>Toys of Finland, Co.</v>
      </c>
      <c r="E2783" s="16" t="str">
        <f t="shared" si="303"/>
        <v>Helsinki</v>
      </c>
      <c r="F2783" s="16" t="str">
        <f t="shared" si="304"/>
        <v>Finland</v>
      </c>
      <c r="G2783" s="16" t="str">
        <f t="shared" si="305"/>
        <v>Planes</v>
      </c>
      <c r="H2783" s="16" t="str">
        <f t="shared" si="306"/>
        <v>Shipped</v>
      </c>
      <c r="I2783" s="18">
        <f t="shared" si="307"/>
        <v>1670.2600000000002</v>
      </c>
    </row>
    <row r="2784" spans="2:9" x14ac:dyDescent="0.25">
      <c r="B2784" s="16">
        <v>10167</v>
      </c>
      <c r="C2784" s="17">
        <f t="shared" si="301"/>
        <v>37904</v>
      </c>
      <c r="D2784" s="16" t="str">
        <f t="shared" si="302"/>
        <v>Scandinavian Gift Ideas</v>
      </c>
      <c r="E2784" s="16" t="str">
        <f t="shared" si="303"/>
        <v>Boras</v>
      </c>
      <c r="F2784" s="16" t="str">
        <f t="shared" si="304"/>
        <v>Sweden</v>
      </c>
      <c r="G2784" s="16" t="str">
        <f t="shared" si="305"/>
        <v>Planes</v>
      </c>
      <c r="H2784" s="16" t="str">
        <f t="shared" si="306"/>
        <v>Cancelled</v>
      </c>
      <c r="I2784" s="18">
        <f t="shared" si="307"/>
        <v>1467.48</v>
      </c>
    </row>
    <row r="2785" spans="2:9" x14ac:dyDescent="0.25">
      <c r="B2785" s="16">
        <v>10178</v>
      </c>
      <c r="C2785" s="17">
        <f t="shared" si="301"/>
        <v>37936</v>
      </c>
      <c r="D2785" s="16" t="str">
        <f t="shared" si="302"/>
        <v>Alpha Cognac</v>
      </c>
      <c r="E2785" s="16" t="str">
        <f t="shared" si="303"/>
        <v>Toulouse</v>
      </c>
      <c r="F2785" s="16" t="str">
        <f t="shared" si="304"/>
        <v>France</v>
      </c>
      <c r="G2785" s="16" t="str">
        <f t="shared" si="305"/>
        <v>Vintage Cars</v>
      </c>
      <c r="H2785" s="16" t="str">
        <f t="shared" si="306"/>
        <v>Shipped</v>
      </c>
      <c r="I2785" s="18">
        <f t="shared" si="307"/>
        <v>1514.52</v>
      </c>
    </row>
    <row r="2786" spans="2:9" x14ac:dyDescent="0.25">
      <c r="B2786" s="16">
        <v>10186</v>
      </c>
      <c r="C2786" s="17">
        <f t="shared" si="301"/>
        <v>37936</v>
      </c>
      <c r="D2786" s="16" t="str">
        <f t="shared" si="302"/>
        <v>Double Decker Gift Stores, Ltd</v>
      </c>
      <c r="E2786" s="16" t="str">
        <f t="shared" si="303"/>
        <v>London</v>
      </c>
      <c r="F2786" s="16" t="str">
        <f t="shared" si="304"/>
        <v>UK</v>
      </c>
      <c r="G2786" s="16" t="str">
        <f t="shared" si="305"/>
        <v>Vintage Cars</v>
      </c>
      <c r="H2786" s="16" t="str">
        <f t="shared" si="306"/>
        <v>Shipped</v>
      </c>
      <c r="I2786" s="18">
        <f t="shared" si="307"/>
        <v>1449.8400000000001</v>
      </c>
    </row>
    <row r="2787" spans="2:9" x14ac:dyDescent="0.25">
      <c r="B2787" s="16">
        <v>10197</v>
      </c>
      <c r="C2787" s="17">
        <f t="shared" si="301"/>
        <v>37936</v>
      </c>
      <c r="D2787" s="16" t="str">
        <f t="shared" si="302"/>
        <v>Enaco Distributors</v>
      </c>
      <c r="E2787" s="16" t="str">
        <f t="shared" si="303"/>
        <v>Barcelona</v>
      </c>
      <c r="F2787" s="16" t="str">
        <f t="shared" si="304"/>
        <v>Spain</v>
      </c>
      <c r="G2787" s="16" t="str">
        <f t="shared" si="305"/>
        <v>Planes</v>
      </c>
      <c r="H2787" s="16" t="str">
        <f t="shared" si="306"/>
        <v>Shipped</v>
      </c>
      <c r="I2787" s="18">
        <f t="shared" si="307"/>
        <v>1209.5899999999999</v>
      </c>
    </row>
    <row r="2788" spans="2:9" x14ac:dyDescent="0.25">
      <c r="B2788" s="16">
        <v>10209</v>
      </c>
      <c r="C2788" s="17">
        <f t="shared" si="301"/>
        <v>37993</v>
      </c>
      <c r="D2788" s="16" t="str">
        <f t="shared" si="302"/>
        <v>Men 'R' US Retailers, Ltd.</v>
      </c>
      <c r="E2788" s="16" t="str">
        <f t="shared" si="303"/>
        <v>Los Angeles</v>
      </c>
      <c r="F2788" s="16" t="str">
        <f t="shared" si="304"/>
        <v>USA</v>
      </c>
      <c r="G2788" s="16" t="str">
        <f t="shared" si="305"/>
        <v>Vintage Cars</v>
      </c>
      <c r="H2788" s="16" t="str">
        <f t="shared" si="306"/>
        <v>Shipped</v>
      </c>
      <c r="I2788" s="18">
        <f t="shared" si="307"/>
        <v>1974.0600000000002</v>
      </c>
    </row>
    <row r="2789" spans="2:9" x14ac:dyDescent="0.25">
      <c r="B2789" s="16">
        <v>10222</v>
      </c>
      <c r="C2789" s="17">
        <f t="shared" si="301"/>
        <v>38019</v>
      </c>
      <c r="D2789" s="16" t="str">
        <f t="shared" si="302"/>
        <v>Collectable Mini Designs Co.</v>
      </c>
      <c r="E2789" s="16" t="str">
        <f t="shared" si="303"/>
        <v>San Diego</v>
      </c>
      <c r="F2789" s="16" t="str">
        <f t="shared" si="304"/>
        <v>USA</v>
      </c>
      <c r="G2789" s="16" t="str">
        <f t="shared" si="305"/>
        <v>Planes</v>
      </c>
      <c r="H2789" s="16" t="str">
        <f t="shared" si="306"/>
        <v>Shipped</v>
      </c>
      <c r="I2789" s="18">
        <f t="shared" si="307"/>
        <v>1416.3899999999999</v>
      </c>
    </row>
    <row r="2790" spans="2:9" x14ac:dyDescent="0.25">
      <c r="B2790" s="16">
        <v>10249</v>
      </c>
      <c r="C2790" s="17">
        <f t="shared" si="301"/>
        <v>38112</v>
      </c>
      <c r="D2790" s="16" t="str">
        <f t="shared" si="302"/>
        <v>Cambridge Collectables Co.</v>
      </c>
      <c r="E2790" s="16" t="str">
        <f t="shared" si="303"/>
        <v>Cambridge</v>
      </c>
      <c r="F2790" s="16" t="str">
        <f t="shared" si="304"/>
        <v>USA</v>
      </c>
      <c r="G2790" s="16" t="str">
        <f t="shared" si="305"/>
        <v>Planes</v>
      </c>
      <c r="H2790" s="16" t="str">
        <f t="shared" si="306"/>
        <v>Shipped</v>
      </c>
      <c r="I2790" s="18">
        <f t="shared" si="307"/>
        <v>1356.3999999999999</v>
      </c>
    </row>
    <row r="2791" spans="2:9" x14ac:dyDescent="0.25">
      <c r="B2791" s="16">
        <v>10262</v>
      </c>
      <c r="C2791" s="17">
        <f t="shared" si="301"/>
        <v>38144</v>
      </c>
      <c r="D2791" s="16" t="str">
        <f t="shared" si="302"/>
        <v>Euro Shopping Channel</v>
      </c>
      <c r="E2791" s="16" t="str">
        <f t="shared" si="303"/>
        <v>Madrid</v>
      </c>
      <c r="F2791" s="16" t="str">
        <f t="shared" si="304"/>
        <v>Spain</v>
      </c>
      <c r="G2791" s="16" t="str">
        <f t="shared" si="305"/>
        <v>Planes</v>
      </c>
      <c r="H2791" s="16" t="str">
        <f t="shared" si="306"/>
        <v>Cancelled</v>
      </c>
      <c r="I2791" s="18">
        <f t="shared" si="307"/>
        <v>1199.31</v>
      </c>
    </row>
    <row r="2792" spans="2:9" x14ac:dyDescent="0.25">
      <c r="B2792" s="16">
        <v>10274</v>
      </c>
      <c r="C2792" s="17">
        <f t="shared" si="301"/>
        <v>38175</v>
      </c>
      <c r="D2792" s="16" t="str">
        <f t="shared" si="302"/>
        <v>Collectables For Less Inc.</v>
      </c>
      <c r="E2792" s="16" t="str">
        <f t="shared" si="303"/>
        <v>Brickhaven</v>
      </c>
      <c r="F2792" s="16" t="str">
        <f t="shared" si="304"/>
        <v>USA</v>
      </c>
      <c r="G2792" s="16" t="str">
        <f t="shared" si="305"/>
        <v>Vintage Cars</v>
      </c>
      <c r="H2792" s="16" t="str">
        <f t="shared" si="306"/>
        <v>Shipped</v>
      </c>
      <c r="I2792" s="18">
        <f t="shared" si="307"/>
        <v>1735.92</v>
      </c>
    </row>
    <row r="2793" spans="2:9" x14ac:dyDescent="0.25">
      <c r="B2793" s="16">
        <v>10283</v>
      </c>
      <c r="C2793" s="17">
        <f t="shared" si="301"/>
        <v>38207</v>
      </c>
      <c r="D2793" s="16" t="str">
        <f t="shared" si="302"/>
        <v>Royal Canadian Collectables, Ltd.</v>
      </c>
      <c r="E2793" s="16" t="str">
        <f t="shared" si="303"/>
        <v>Tsawassen</v>
      </c>
      <c r="F2793" s="16" t="str">
        <f t="shared" si="304"/>
        <v>Canada</v>
      </c>
      <c r="G2793" s="16" t="str">
        <f t="shared" si="305"/>
        <v>Ships</v>
      </c>
      <c r="H2793" s="16" t="str">
        <f t="shared" si="306"/>
        <v>Shipped</v>
      </c>
      <c r="I2793" s="18">
        <f t="shared" si="307"/>
        <v>1693.56</v>
      </c>
    </row>
    <row r="2794" spans="2:9" x14ac:dyDescent="0.25">
      <c r="B2794" s="16">
        <v>10296</v>
      </c>
      <c r="C2794" s="17">
        <f t="shared" si="301"/>
        <v>38239</v>
      </c>
      <c r="D2794" s="16" t="str">
        <f t="shared" si="302"/>
        <v>Bavarian Collectables Imports, Co.</v>
      </c>
      <c r="E2794" s="16" t="str">
        <f t="shared" si="303"/>
        <v>Munich</v>
      </c>
      <c r="F2794" s="16" t="str">
        <f t="shared" si="304"/>
        <v>Germany</v>
      </c>
      <c r="G2794" s="16" t="str">
        <f t="shared" si="305"/>
        <v>Planes</v>
      </c>
      <c r="H2794" s="16" t="str">
        <f t="shared" si="306"/>
        <v>Shipped</v>
      </c>
      <c r="I2794" s="18">
        <f t="shared" si="307"/>
        <v>948.99</v>
      </c>
    </row>
    <row r="2795" spans="2:9" x14ac:dyDescent="0.25">
      <c r="B2795" s="16">
        <v>10307</v>
      </c>
      <c r="C2795" s="17">
        <f t="shared" si="301"/>
        <v>38270</v>
      </c>
      <c r="D2795" s="16" t="str">
        <f t="shared" si="302"/>
        <v>Classic Gift Ideas, Inc</v>
      </c>
      <c r="E2795" s="16" t="str">
        <f t="shared" si="303"/>
        <v>Philadelphia</v>
      </c>
      <c r="F2795" s="16" t="str">
        <f t="shared" si="304"/>
        <v>USA</v>
      </c>
      <c r="G2795" s="16" t="str">
        <f t="shared" si="305"/>
        <v>Vintage Cars</v>
      </c>
      <c r="H2795" s="16" t="str">
        <f t="shared" si="306"/>
        <v>Shipped</v>
      </c>
      <c r="I2795" s="18">
        <f t="shared" si="307"/>
        <v>1576.74</v>
      </c>
    </row>
    <row r="2796" spans="2:9" x14ac:dyDescent="0.25">
      <c r="B2796" s="16">
        <v>10316</v>
      </c>
      <c r="C2796" s="17">
        <f t="shared" si="301"/>
        <v>38302</v>
      </c>
      <c r="D2796" s="16" t="str">
        <f t="shared" si="302"/>
        <v>giftsbymail.co.uk</v>
      </c>
      <c r="E2796" s="16" t="str">
        <f t="shared" si="303"/>
        <v>Cowes</v>
      </c>
      <c r="F2796" s="16" t="str">
        <f t="shared" si="304"/>
        <v>UK</v>
      </c>
      <c r="G2796" s="16" t="str">
        <f t="shared" si="305"/>
        <v>Vintage Cars</v>
      </c>
      <c r="H2796" s="16" t="str">
        <f t="shared" si="306"/>
        <v>Shipped</v>
      </c>
      <c r="I2796" s="18">
        <f t="shared" si="307"/>
        <v>1419.84</v>
      </c>
    </row>
    <row r="2797" spans="2:9" x14ac:dyDescent="0.25">
      <c r="B2797" s="16">
        <v>10329</v>
      </c>
      <c r="C2797" s="17">
        <f t="shared" si="301"/>
        <v>38302</v>
      </c>
      <c r="D2797" s="16" t="str">
        <f t="shared" si="302"/>
        <v>Land of Toys Inc.</v>
      </c>
      <c r="E2797" s="16" t="str">
        <f t="shared" si="303"/>
        <v>NYC</v>
      </c>
      <c r="F2797" s="16" t="str">
        <f t="shared" si="304"/>
        <v>USA</v>
      </c>
      <c r="G2797" s="16" t="str">
        <f t="shared" si="305"/>
        <v>Motorcycles</v>
      </c>
      <c r="H2797" s="16" t="str">
        <f t="shared" si="306"/>
        <v>Shipped</v>
      </c>
      <c r="I2797" s="18">
        <f t="shared" si="307"/>
        <v>2000</v>
      </c>
    </row>
    <row r="2798" spans="2:9" x14ac:dyDescent="0.25">
      <c r="B2798" s="16">
        <v>10339</v>
      </c>
      <c r="C2798" s="17">
        <f t="shared" si="301"/>
        <v>38302</v>
      </c>
      <c r="D2798" s="16" t="str">
        <f t="shared" si="302"/>
        <v>Tokyo Collectables, Ltd</v>
      </c>
      <c r="E2798" s="16" t="str">
        <f t="shared" si="303"/>
        <v>Minato-ku</v>
      </c>
      <c r="F2798" s="16" t="str">
        <f t="shared" si="304"/>
        <v>Japan</v>
      </c>
      <c r="G2798" s="16" t="str">
        <f t="shared" si="305"/>
        <v>Planes</v>
      </c>
      <c r="H2798" s="16" t="str">
        <f t="shared" si="306"/>
        <v>Shipped</v>
      </c>
      <c r="I2798" s="18">
        <f t="shared" si="307"/>
        <v>1063.6499999999999</v>
      </c>
    </row>
    <row r="2799" spans="2:9" x14ac:dyDescent="0.25">
      <c r="B2799" s="16">
        <v>10352</v>
      </c>
      <c r="C2799" s="17">
        <f t="shared" si="301"/>
        <v>38333</v>
      </c>
      <c r="D2799" s="16" t="str">
        <f t="shared" si="302"/>
        <v>Auto-Moto Classics Inc.</v>
      </c>
      <c r="E2799" s="16" t="str">
        <f t="shared" si="303"/>
        <v>Brickhaven</v>
      </c>
      <c r="F2799" s="16" t="str">
        <f t="shared" si="304"/>
        <v>USA</v>
      </c>
      <c r="G2799" s="16" t="str">
        <f t="shared" si="305"/>
        <v>Planes</v>
      </c>
      <c r="H2799" s="16" t="str">
        <f t="shared" si="306"/>
        <v>Shipped</v>
      </c>
      <c r="I2799" s="18">
        <f t="shared" si="307"/>
        <v>1661.22</v>
      </c>
    </row>
    <row r="2800" spans="2:9" x14ac:dyDescent="0.25">
      <c r="B2800" s="16">
        <v>10361</v>
      </c>
      <c r="C2800" s="17">
        <f t="shared" si="301"/>
        <v>38333</v>
      </c>
      <c r="D2800" s="16" t="str">
        <f t="shared" si="302"/>
        <v>Souveniers And Things Co.</v>
      </c>
      <c r="E2800" s="16" t="str">
        <f t="shared" si="303"/>
        <v>Chatswood</v>
      </c>
      <c r="F2800" s="16" t="str">
        <f t="shared" si="304"/>
        <v>Australia</v>
      </c>
      <c r="G2800" s="16" t="str">
        <f t="shared" si="305"/>
        <v>Ships</v>
      </c>
      <c r="H2800" s="16" t="str">
        <f t="shared" si="306"/>
        <v>Shipped</v>
      </c>
      <c r="I2800" s="18">
        <f t="shared" si="307"/>
        <v>1089.3600000000001</v>
      </c>
    </row>
    <row r="2801" spans="2:9" x14ac:dyDescent="0.25">
      <c r="B2801" s="16">
        <v>10373</v>
      </c>
      <c r="C2801" s="17">
        <f t="shared" si="301"/>
        <v>38353</v>
      </c>
      <c r="D2801" s="16" t="str">
        <f t="shared" si="302"/>
        <v>Oulu Toy Supplies, Inc.</v>
      </c>
      <c r="E2801" s="16" t="str">
        <f t="shared" si="303"/>
        <v>Oulu</v>
      </c>
      <c r="F2801" s="16" t="str">
        <f t="shared" si="304"/>
        <v>Finland</v>
      </c>
      <c r="G2801" s="16" t="str">
        <f t="shared" si="305"/>
        <v>Planes</v>
      </c>
      <c r="H2801" s="16" t="str">
        <f t="shared" si="306"/>
        <v>Shipped</v>
      </c>
      <c r="I2801" s="18">
        <f t="shared" si="307"/>
        <v>1611.3999999999999</v>
      </c>
    </row>
    <row r="2802" spans="2:9" x14ac:dyDescent="0.25">
      <c r="B2802" s="16">
        <v>10386</v>
      </c>
      <c r="C2802" s="17">
        <f t="shared" si="301"/>
        <v>38414</v>
      </c>
      <c r="D2802" s="16" t="str">
        <f t="shared" si="302"/>
        <v>Euro Shopping Channel</v>
      </c>
      <c r="E2802" s="16" t="str">
        <f t="shared" si="303"/>
        <v>Madrid</v>
      </c>
      <c r="F2802" s="16" t="str">
        <f t="shared" si="304"/>
        <v>Spain</v>
      </c>
      <c r="G2802" s="16" t="str">
        <f t="shared" si="305"/>
        <v>Vintage Cars</v>
      </c>
      <c r="H2802" s="16" t="str">
        <f t="shared" si="306"/>
        <v>Resolved</v>
      </c>
      <c r="I2802" s="18">
        <f t="shared" si="307"/>
        <v>1266.0999999999999</v>
      </c>
    </row>
    <row r="2803" spans="2:9" x14ac:dyDescent="0.25">
      <c r="B2803" s="16">
        <v>10398</v>
      </c>
      <c r="C2803" s="17">
        <f t="shared" si="301"/>
        <v>38414</v>
      </c>
      <c r="D2803" s="16" t="str">
        <f t="shared" si="302"/>
        <v>Reims Collectables</v>
      </c>
      <c r="E2803" s="16" t="str">
        <f t="shared" si="303"/>
        <v>Reims</v>
      </c>
      <c r="F2803" s="16" t="str">
        <f t="shared" si="304"/>
        <v>France</v>
      </c>
      <c r="G2803" s="16" t="str">
        <f t="shared" si="305"/>
        <v>Planes</v>
      </c>
      <c r="H2803" s="16" t="str">
        <f t="shared" si="306"/>
        <v>Shipped</v>
      </c>
      <c r="I2803" s="18">
        <f t="shared" si="307"/>
        <v>1367.48</v>
      </c>
    </row>
    <row r="2804" spans="2:9" x14ac:dyDescent="0.25">
      <c r="B2804" s="16">
        <v>10400</v>
      </c>
      <c r="C2804" s="17">
        <f t="shared" si="301"/>
        <v>38446</v>
      </c>
      <c r="D2804" s="16" t="str">
        <f t="shared" si="302"/>
        <v>The Sharp Gifts Warehouse</v>
      </c>
      <c r="E2804" s="16" t="str">
        <f t="shared" si="303"/>
        <v>San Jose</v>
      </c>
      <c r="F2804" s="16" t="str">
        <f t="shared" si="304"/>
        <v>USA</v>
      </c>
      <c r="G2804" s="16" t="str">
        <f t="shared" si="305"/>
        <v>Planes</v>
      </c>
      <c r="H2804" s="16" t="str">
        <f t="shared" si="306"/>
        <v>Shipped</v>
      </c>
      <c r="I2804" s="18">
        <f t="shared" si="307"/>
        <v>1122.3999999999999</v>
      </c>
    </row>
    <row r="2805" spans="2:9" x14ac:dyDescent="0.25">
      <c r="B2805" s="16">
        <v>10415</v>
      </c>
      <c r="C2805" s="17">
        <f t="shared" si="301"/>
        <v>38477</v>
      </c>
      <c r="D2805" s="16" t="str">
        <f t="shared" si="302"/>
        <v>Australian Collectables, Ltd</v>
      </c>
      <c r="E2805" s="16" t="str">
        <f t="shared" si="303"/>
        <v>Glen Waverly</v>
      </c>
      <c r="F2805" s="16" t="str">
        <f t="shared" si="304"/>
        <v>Australia</v>
      </c>
      <c r="G2805" s="16" t="str">
        <f t="shared" si="305"/>
        <v>Vintage Cars</v>
      </c>
      <c r="H2805" s="16" t="str">
        <f t="shared" si="306"/>
        <v>Disputed</v>
      </c>
      <c r="I2805" s="18">
        <f t="shared" si="307"/>
        <v>1254.6000000000001</v>
      </c>
    </row>
    <row r="2806" spans="2:9" x14ac:dyDescent="0.25">
      <c r="B2806" s="16">
        <v>10105</v>
      </c>
      <c r="C2806" s="17">
        <f t="shared" si="301"/>
        <v>37653</v>
      </c>
      <c r="D2806" s="16" t="str">
        <f t="shared" si="302"/>
        <v>Danish Wholesale Imports</v>
      </c>
      <c r="E2806" s="16" t="str">
        <f t="shared" si="303"/>
        <v>Kobenhavn</v>
      </c>
      <c r="F2806" s="16" t="str">
        <f t="shared" si="304"/>
        <v>Denmark</v>
      </c>
      <c r="G2806" s="16" t="str">
        <f t="shared" si="305"/>
        <v>Ships</v>
      </c>
      <c r="H2806" s="16" t="str">
        <f t="shared" si="306"/>
        <v>Shipped</v>
      </c>
      <c r="I2806" s="18">
        <f t="shared" si="307"/>
        <v>1419.5</v>
      </c>
    </row>
    <row r="2807" spans="2:9" x14ac:dyDescent="0.25">
      <c r="B2807" s="16">
        <v>10117</v>
      </c>
      <c r="C2807" s="17">
        <f t="shared" si="301"/>
        <v>37712</v>
      </c>
      <c r="D2807" s="16" t="str">
        <f t="shared" si="302"/>
        <v>Dragon Souveniers, Ltd.</v>
      </c>
      <c r="E2807" s="16" t="str">
        <f t="shared" si="303"/>
        <v>Singapore</v>
      </c>
      <c r="F2807" s="16" t="str">
        <f t="shared" si="304"/>
        <v>Singapore</v>
      </c>
      <c r="G2807" s="16" t="str">
        <f t="shared" si="305"/>
        <v>Ships</v>
      </c>
      <c r="H2807" s="16" t="str">
        <f t="shared" si="306"/>
        <v>Shipped</v>
      </c>
      <c r="I2807" s="18">
        <f t="shared" si="307"/>
        <v>3753.9</v>
      </c>
    </row>
    <row r="2808" spans="2:9" x14ac:dyDescent="0.25">
      <c r="B2808" s="16">
        <v>10129</v>
      </c>
      <c r="C2808" s="17">
        <f t="shared" si="301"/>
        <v>37773</v>
      </c>
      <c r="D2808" s="16" t="str">
        <f t="shared" si="302"/>
        <v>Stylish Desk Decors, Co.</v>
      </c>
      <c r="E2808" s="16" t="str">
        <f t="shared" si="303"/>
        <v>London</v>
      </c>
      <c r="F2808" s="16" t="str">
        <f t="shared" si="304"/>
        <v>UK</v>
      </c>
      <c r="G2808" s="16" t="str">
        <f t="shared" si="305"/>
        <v>Ships</v>
      </c>
      <c r="H2808" s="16" t="str">
        <f t="shared" si="306"/>
        <v>Shipped</v>
      </c>
      <c r="I2808" s="18">
        <f t="shared" si="307"/>
        <v>1860</v>
      </c>
    </row>
    <row r="2809" spans="2:9" x14ac:dyDescent="0.25">
      <c r="B2809" s="16">
        <v>10142</v>
      </c>
      <c r="C2809" s="17">
        <f t="shared" si="301"/>
        <v>37841</v>
      </c>
      <c r="D2809" s="16" t="str">
        <f t="shared" si="302"/>
        <v>Mini Gifts Distributors Ltd.</v>
      </c>
      <c r="E2809" s="16" t="str">
        <f t="shared" si="303"/>
        <v>San Rafael</v>
      </c>
      <c r="F2809" s="16" t="str">
        <f t="shared" si="304"/>
        <v>USA</v>
      </c>
      <c r="G2809" s="16" t="str">
        <f t="shared" si="305"/>
        <v>Vintage Cars</v>
      </c>
      <c r="H2809" s="16" t="str">
        <f t="shared" si="306"/>
        <v>Shipped</v>
      </c>
      <c r="I2809" s="18">
        <f t="shared" si="307"/>
        <v>1685.28</v>
      </c>
    </row>
    <row r="2810" spans="2:9" x14ac:dyDescent="0.25">
      <c r="B2810" s="16">
        <v>10153</v>
      </c>
      <c r="C2810" s="17">
        <f t="shared" si="301"/>
        <v>37873</v>
      </c>
      <c r="D2810" s="16" t="str">
        <f t="shared" si="302"/>
        <v>Euro Shopping Channel</v>
      </c>
      <c r="E2810" s="16" t="str">
        <f t="shared" si="303"/>
        <v>Madrid</v>
      </c>
      <c r="F2810" s="16" t="str">
        <f t="shared" si="304"/>
        <v>Spain</v>
      </c>
      <c r="G2810" s="16" t="str">
        <f t="shared" si="305"/>
        <v>Trains</v>
      </c>
      <c r="H2810" s="16" t="str">
        <f t="shared" si="306"/>
        <v>Shipped</v>
      </c>
      <c r="I2810" s="18">
        <f t="shared" si="307"/>
        <v>1779.7099999999998</v>
      </c>
    </row>
    <row r="2811" spans="2:9" x14ac:dyDescent="0.25">
      <c r="B2811" s="16">
        <v>10167</v>
      </c>
      <c r="C2811" s="17">
        <f t="shared" si="301"/>
        <v>37904</v>
      </c>
      <c r="D2811" s="16" t="str">
        <f t="shared" si="302"/>
        <v>Scandinavian Gift Ideas</v>
      </c>
      <c r="E2811" s="16" t="str">
        <f t="shared" si="303"/>
        <v>Boras</v>
      </c>
      <c r="F2811" s="16" t="str">
        <f t="shared" si="304"/>
        <v>Sweden</v>
      </c>
      <c r="G2811" s="16" t="str">
        <f t="shared" si="305"/>
        <v>Planes</v>
      </c>
      <c r="H2811" s="16" t="str">
        <f t="shared" si="306"/>
        <v>Cancelled</v>
      </c>
      <c r="I2811" s="18">
        <f t="shared" si="307"/>
        <v>1467.48</v>
      </c>
    </row>
    <row r="2812" spans="2:9" x14ac:dyDescent="0.25">
      <c r="B2812" s="16">
        <v>10177</v>
      </c>
      <c r="C2812" s="17">
        <f t="shared" si="301"/>
        <v>37936</v>
      </c>
      <c r="D2812" s="16" t="str">
        <f t="shared" si="302"/>
        <v>CAF Imports</v>
      </c>
      <c r="E2812" s="16" t="str">
        <f t="shared" si="303"/>
        <v>Madrid</v>
      </c>
      <c r="F2812" s="16" t="str">
        <f t="shared" si="304"/>
        <v>Spain</v>
      </c>
      <c r="G2812" s="16" t="str">
        <f t="shared" si="305"/>
        <v>Ships</v>
      </c>
      <c r="H2812" s="16" t="str">
        <f t="shared" si="306"/>
        <v>Shipped</v>
      </c>
      <c r="I2812" s="18">
        <f t="shared" si="307"/>
        <v>1824</v>
      </c>
    </row>
    <row r="2813" spans="2:9" x14ac:dyDescent="0.25">
      <c r="B2813" s="16">
        <v>10185</v>
      </c>
      <c r="C2813" s="17">
        <f t="shared" si="301"/>
        <v>37936</v>
      </c>
      <c r="D2813" s="16" t="str">
        <f t="shared" si="302"/>
        <v>Mini Creations Ltd.</v>
      </c>
      <c r="E2813" s="16" t="str">
        <f t="shared" si="303"/>
        <v>New Bedford</v>
      </c>
      <c r="F2813" s="16" t="str">
        <f t="shared" si="304"/>
        <v>USA</v>
      </c>
      <c r="G2813" s="16" t="str">
        <f t="shared" si="305"/>
        <v>Trains</v>
      </c>
      <c r="H2813" s="16" t="str">
        <f t="shared" si="306"/>
        <v>Shipped</v>
      </c>
      <c r="I2813" s="18">
        <f t="shared" si="307"/>
        <v>972.4</v>
      </c>
    </row>
    <row r="2814" spans="2:9" x14ac:dyDescent="0.25">
      <c r="B2814" s="16">
        <v>10197</v>
      </c>
      <c r="C2814" s="17">
        <f t="shared" si="301"/>
        <v>37936</v>
      </c>
      <c r="D2814" s="16" t="str">
        <f t="shared" si="302"/>
        <v>Enaco Distributors</v>
      </c>
      <c r="E2814" s="16" t="str">
        <f t="shared" si="303"/>
        <v>Barcelona</v>
      </c>
      <c r="F2814" s="16" t="str">
        <f t="shared" si="304"/>
        <v>Spain</v>
      </c>
      <c r="G2814" s="16" t="str">
        <f t="shared" si="305"/>
        <v>Planes</v>
      </c>
      <c r="H2814" s="16" t="str">
        <f t="shared" si="306"/>
        <v>Shipped</v>
      </c>
      <c r="I2814" s="18">
        <f t="shared" si="307"/>
        <v>1209.5899999999999</v>
      </c>
    </row>
    <row r="2815" spans="2:9" x14ac:dyDescent="0.25">
      <c r="B2815" s="16">
        <v>10208</v>
      </c>
      <c r="C2815" s="17">
        <f t="shared" si="301"/>
        <v>37993</v>
      </c>
      <c r="D2815" s="16" t="str">
        <f t="shared" si="302"/>
        <v>Saveley &amp; Henriot, Co.</v>
      </c>
      <c r="E2815" s="16" t="str">
        <f t="shared" si="303"/>
        <v>Lyon</v>
      </c>
      <c r="F2815" s="16" t="str">
        <f t="shared" si="304"/>
        <v>France</v>
      </c>
      <c r="G2815" s="16" t="str">
        <f t="shared" si="305"/>
        <v>Vintage Cars</v>
      </c>
      <c r="H2815" s="16" t="str">
        <f t="shared" si="306"/>
        <v>Shipped</v>
      </c>
      <c r="I2815" s="18">
        <f t="shared" si="307"/>
        <v>1788</v>
      </c>
    </row>
    <row r="2816" spans="2:9" x14ac:dyDescent="0.25">
      <c r="B2816" s="16">
        <v>10222</v>
      </c>
      <c r="C2816" s="17">
        <f t="shared" si="301"/>
        <v>38019</v>
      </c>
      <c r="D2816" s="16" t="str">
        <f t="shared" si="302"/>
        <v>Collectable Mini Designs Co.</v>
      </c>
      <c r="E2816" s="16" t="str">
        <f t="shared" si="303"/>
        <v>San Diego</v>
      </c>
      <c r="F2816" s="16" t="str">
        <f t="shared" si="304"/>
        <v>USA</v>
      </c>
      <c r="G2816" s="16" t="str">
        <f t="shared" si="305"/>
        <v>Planes</v>
      </c>
      <c r="H2816" s="16" t="str">
        <f t="shared" si="306"/>
        <v>Shipped</v>
      </c>
      <c r="I2816" s="18">
        <f t="shared" si="307"/>
        <v>1416.3899999999999</v>
      </c>
    </row>
    <row r="2817" spans="2:9" x14ac:dyDescent="0.25">
      <c r="B2817" s="16">
        <v>10232</v>
      </c>
      <c r="C2817" s="17">
        <f t="shared" si="301"/>
        <v>38049</v>
      </c>
      <c r="D2817" s="16" t="str">
        <f t="shared" si="302"/>
        <v>giftsbymail.co.uk</v>
      </c>
      <c r="E2817" s="16" t="str">
        <f t="shared" si="303"/>
        <v>Cowes</v>
      </c>
      <c r="F2817" s="16" t="str">
        <f t="shared" si="304"/>
        <v>UK</v>
      </c>
      <c r="G2817" s="16" t="str">
        <f t="shared" si="305"/>
        <v>Ships</v>
      </c>
      <c r="H2817" s="16" t="str">
        <f t="shared" si="306"/>
        <v>Shipped</v>
      </c>
      <c r="I2817" s="18">
        <f t="shared" si="307"/>
        <v>1192.56</v>
      </c>
    </row>
    <row r="2818" spans="2:9" x14ac:dyDescent="0.25">
      <c r="B2818" s="16">
        <v>10248</v>
      </c>
      <c r="C2818" s="17">
        <f t="shared" si="301"/>
        <v>38112</v>
      </c>
      <c r="D2818" s="16" t="str">
        <f t="shared" si="302"/>
        <v>Land of Toys Inc.</v>
      </c>
      <c r="E2818" s="16" t="str">
        <f t="shared" si="303"/>
        <v>NYC</v>
      </c>
      <c r="F2818" s="16" t="str">
        <f t="shared" si="304"/>
        <v>USA</v>
      </c>
      <c r="G2818" s="16" t="str">
        <f t="shared" si="305"/>
        <v>Ships</v>
      </c>
      <c r="H2818" s="16" t="str">
        <f t="shared" si="306"/>
        <v>Cancelled</v>
      </c>
      <c r="I2818" s="18">
        <f t="shared" si="307"/>
        <v>1506.9599999999998</v>
      </c>
    </row>
    <row r="2819" spans="2:9" x14ac:dyDescent="0.25">
      <c r="B2819" s="16">
        <v>10261</v>
      </c>
      <c r="C2819" s="17">
        <f t="shared" si="301"/>
        <v>38144</v>
      </c>
      <c r="D2819" s="16" t="str">
        <f t="shared" si="302"/>
        <v>Quebec Home Shopping Network</v>
      </c>
      <c r="E2819" s="16" t="str">
        <f t="shared" si="303"/>
        <v>Montreal</v>
      </c>
      <c r="F2819" s="16" t="str">
        <f t="shared" si="304"/>
        <v>Canada</v>
      </c>
      <c r="G2819" s="16" t="str">
        <f t="shared" si="305"/>
        <v>Ships</v>
      </c>
      <c r="H2819" s="16" t="str">
        <f t="shared" si="306"/>
        <v>Shipped</v>
      </c>
      <c r="I2819" s="18">
        <f t="shared" si="307"/>
        <v>1472.6200000000001</v>
      </c>
    </row>
    <row r="2820" spans="2:9" x14ac:dyDescent="0.25">
      <c r="B2820" s="16">
        <v>10273</v>
      </c>
      <c r="C2820" s="17">
        <f t="shared" si="301"/>
        <v>38175</v>
      </c>
      <c r="D2820" s="16" t="str">
        <f t="shared" si="302"/>
        <v>Petit Auto</v>
      </c>
      <c r="E2820" s="16" t="str">
        <f t="shared" si="303"/>
        <v>Bruxelles</v>
      </c>
      <c r="F2820" s="16" t="str">
        <f t="shared" si="304"/>
        <v>Belgium</v>
      </c>
      <c r="G2820" s="16" t="str">
        <f t="shared" si="305"/>
        <v>Ships</v>
      </c>
      <c r="H2820" s="16" t="str">
        <f t="shared" si="306"/>
        <v>Shipped</v>
      </c>
      <c r="I2820" s="18">
        <f t="shared" si="307"/>
        <v>1372.14</v>
      </c>
    </row>
    <row r="2821" spans="2:9" x14ac:dyDescent="0.25">
      <c r="B2821" s="16">
        <v>10283</v>
      </c>
      <c r="C2821" s="17">
        <f t="shared" si="301"/>
        <v>38207</v>
      </c>
      <c r="D2821" s="16" t="str">
        <f t="shared" si="302"/>
        <v>Royal Canadian Collectables, Ltd.</v>
      </c>
      <c r="E2821" s="16" t="str">
        <f t="shared" si="303"/>
        <v>Tsawassen</v>
      </c>
      <c r="F2821" s="16" t="str">
        <f t="shared" si="304"/>
        <v>Canada</v>
      </c>
      <c r="G2821" s="16" t="str">
        <f t="shared" si="305"/>
        <v>Ships</v>
      </c>
      <c r="H2821" s="16" t="str">
        <f t="shared" si="306"/>
        <v>Shipped</v>
      </c>
      <c r="I2821" s="18">
        <f t="shared" si="307"/>
        <v>1693.56</v>
      </c>
    </row>
    <row r="2822" spans="2:9" x14ac:dyDescent="0.25">
      <c r="B2822" s="16">
        <v>10293</v>
      </c>
      <c r="C2822" s="17">
        <f t="shared" si="301"/>
        <v>38239</v>
      </c>
      <c r="D2822" s="16" t="str">
        <f t="shared" si="302"/>
        <v>Amica Models &amp; Co.</v>
      </c>
      <c r="E2822" s="16" t="str">
        <f t="shared" si="303"/>
        <v>Torino</v>
      </c>
      <c r="F2822" s="16" t="str">
        <f t="shared" si="304"/>
        <v>Italy</v>
      </c>
      <c r="G2822" s="16" t="str">
        <f t="shared" si="305"/>
        <v>Ships</v>
      </c>
      <c r="H2822" s="16" t="str">
        <f t="shared" si="306"/>
        <v>Shipped</v>
      </c>
      <c r="I2822" s="18">
        <f t="shared" si="307"/>
        <v>1921.92</v>
      </c>
    </row>
    <row r="2823" spans="2:9" x14ac:dyDescent="0.25">
      <c r="B2823" s="16">
        <v>10306</v>
      </c>
      <c r="C2823" s="17">
        <f t="shared" si="301"/>
        <v>38270</v>
      </c>
      <c r="D2823" s="16" t="str">
        <f t="shared" si="302"/>
        <v>AV Stores, Co.</v>
      </c>
      <c r="E2823" s="16" t="str">
        <f t="shared" si="303"/>
        <v>Manchester</v>
      </c>
      <c r="F2823" s="16" t="str">
        <f t="shared" si="304"/>
        <v>UK</v>
      </c>
      <c r="G2823" s="16" t="str">
        <f t="shared" si="305"/>
        <v>Classic Cars</v>
      </c>
      <c r="H2823" s="16" t="str">
        <f t="shared" si="306"/>
        <v>Shipped</v>
      </c>
      <c r="I2823" s="18">
        <f t="shared" si="307"/>
        <v>2000</v>
      </c>
    </row>
    <row r="2824" spans="2:9" x14ac:dyDescent="0.25">
      <c r="B2824" s="16">
        <v>10315</v>
      </c>
      <c r="C2824" s="17">
        <f t="shared" si="301"/>
        <v>38270</v>
      </c>
      <c r="D2824" s="16" t="str">
        <f t="shared" si="302"/>
        <v>La Rochelle Gifts</v>
      </c>
      <c r="E2824" s="16" t="str">
        <f t="shared" si="303"/>
        <v>Nantes</v>
      </c>
      <c r="F2824" s="16" t="str">
        <f t="shared" si="304"/>
        <v>France</v>
      </c>
      <c r="G2824" s="16" t="str">
        <f t="shared" si="305"/>
        <v>Vintage Cars</v>
      </c>
      <c r="H2824" s="16" t="str">
        <f t="shared" si="306"/>
        <v>Shipped</v>
      </c>
      <c r="I2824" s="18">
        <f t="shared" si="307"/>
        <v>2081.7599999999998</v>
      </c>
    </row>
    <row r="2825" spans="2:9" x14ac:dyDescent="0.25">
      <c r="B2825" s="16">
        <v>10327</v>
      </c>
      <c r="C2825" s="17">
        <f t="shared" ref="C2825:C2831" si="308">VLOOKUP(B2825,SaleData,6,0)</f>
        <v>38302</v>
      </c>
      <c r="D2825" s="16" t="str">
        <f t="shared" ref="D2825:D2831" si="309">VLOOKUP(B2825,SaleData,14,0)</f>
        <v>Danish Wholesale Imports</v>
      </c>
      <c r="E2825" s="16" t="str">
        <f t="shared" ref="E2825:E2831" si="310">VLOOKUP(B2825,SaleData,17,0)</f>
        <v>Kobenhavn</v>
      </c>
      <c r="F2825" s="16" t="str">
        <f t="shared" ref="F2825:F2831" si="311">VLOOKUP(B2825,SaleData,19,0)</f>
        <v>Denmark</v>
      </c>
      <c r="G2825" s="16" t="str">
        <f t="shared" ref="G2825:G2831" si="312">VLOOKUP(B2825,SaleData,11,0)</f>
        <v>Ships</v>
      </c>
      <c r="H2825" s="16" t="str">
        <f t="shared" ref="H2825:H2831" si="313">VLOOKUP(B2825,SaleData,7,0)</f>
        <v>Resolved</v>
      </c>
      <c r="I2825" s="18">
        <f t="shared" ref="I2825:I2831" si="314">VLOOKUP(B2825,SaleData,5,0)</f>
        <v>1146.5</v>
      </c>
    </row>
    <row r="2826" spans="2:9" x14ac:dyDescent="0.25">
      <c r="B2826" s="16">
        <v>10337</v>
      </c>
      <c r="C2826" s="17">
        <f t="shared" si="308"/>
        <v>38302</v>
      </c>
      <c r="D2826" s="16" t="str">
        <f t="shared" si="309"/>
        <v>Classic Legends Inc.</v>
      </c>
      <c r="E2826" s="16" t="str">
        <f t="shared" si="310"/>
        <v>NYC</v>
      </c>
      <c r="F2826" s="16" t="str">
        <f t="shared" si="311"/>
        <v>USA</v>
      </c>
      <c r="G2826" s="16" t="str">
        <f t="shared" si="312"/>
        <v>Classic Cars</v>
      </c>
      <c r="H2826" s="16" t="str">
        <f t="shared" si="313"/>
        <v>Shipped</v>
      </c>
      <c r="I2826" s="18">
        <f t="shared" si="314"/>
        <v>1201.25</v>
      </c>
    </row>
    <row r="2827" spans="2:9" x14ac:dyDescent="0.25">
      <c r="B2827" s="16">
        <v>10350</v>
      </c>
      <c r="C2827" s="17">
        <f t="shared" si="308"/>
        <v>38333</v>
      </c>
      <c r="D2827" s="16" t="str">
        <f t="shared" si="309"/>
        <v>Euro Shopping Channel</v>
      </c>
      <c r="E2827" s="16" t="str">
        <f t="shared" si="310"/>
        <v>Madrid</v>
      </c>
      <c r="F2827" s="16" t="str">
        <f t="shared" si="311"/>
        <v>Spain</v>
      </c>
      <c r="G2827" s="16" t="str">
        <f t="shared" si="312"/>
        <v>Vintage Cars</v>
      </c>
      <c r="H2827" s="16" t="str">
        <f t="shared" si="313"/>
        <v>Shipped</v>
      </c>
      <c r="I2827" s="18">
        <f t="shared" si="314"/>
        <v>1508.5</v>
      </c>
    </row>
    <row r="2828" spans="2:9" x14ac:dyDescent="0.25">
      <c r="B2828" s="16">
        <v>10373</v>
      </c>
      <c r="C2828" s="17">
        <f t="shared" si="308"/>
        <v>38353</v>
      </c>
      <c r="D2828" s="16" t="str">
        <f t="shared" si="309"/>
        <v>Oulu Toy Supplies, Inc.</v>
      </c>
      <c r="E2828" s="16" t="str">
        <f t="shared" si="310"/>
        <v>Oulu</v>
      </c>
      <c r="F2828" s="16" t="str">
        <f t="shared" si="311"/>
        <v>Finland</v>
      </c>
      <c r="G2828" s="16" t="str">
        <f t="shared" si="312"/>
        <v>Planes</v>
      </c>
      <c r="H2828" s="16" t="str">
        <f t="shared" si="313"/>
        <v>Shipped</v>
      </c>
      <c r="I2828" s="18">
        <f t="shared" si="314"/>
        <v>1611.3999999999999</v>
      </c>
    </row>
    <row r="2829" spans="2:9" x14ac:dyDescent="0.25">
      <c r="B2829" s="16">
        <v>10386</v>
      </c>
      <c r="C2829" s="17">
        <f t="shared" si="308"/>
        <v>38414</v>
      </c>
      <c r="D2829" s="16" t="str">
        <f t="shared" si="309"/>
        <v>Euro Shopping Channel</v>
      </c>
      <c r="E2829" s="16" t="str">
        <f t="shared" si="310"/>
        <v>Madrid</v>
      </c>
      <c r="F2829" s="16" t="str">
        <f t="shared" si="311"/>
        <v>Spain</v>
      </c>
      <c r="G2829" s="16" t="str">
        <f t="shared" si="312"/>
        <v>Vintage Cars</v>
      </c>
      <c r="H2829" s="16" t="str">
        <f t="shared" si="313"/>
        <v>Resolved</v>
      </c>
      <c r="I2829" s="18">
        <f t="shared" si="314"/>
        <v>1266.0999999999999</v>
      </c>
    </row>
    <row r="2830" spans="2:9" x14ac:dyDescent="0.25">
      <c r="B2830" s="16">
        <v>10397</v>
      </c>
      <c r="C2830" s="17">
        <f t="shared" si="308"/>
        <v>38414</v>
      </c>
      <c r="D2830" s="16" t="str">
        <f t="shared" si="309"/>
        <v>Alpha Cognac</v>
      </c>
      <c r="E2830" s="16" t="str">
        <f t="shared" si="310"/>
        <v>Toulouse</v>
      </c>
      <c r="F2830" s="16" t="str">
        <f t="shared" si="311"/>
        <v>France</v>
      </c>
      <c r="G2830" s="16" t="str">
        <f t="shared" si="312"/>
        <v>Ships</v>
      </c>
      <c r="H2830" s="16" t="str">
        <f t="shared" si="313"/>
        <v>Shipped</v>
      </c>
      <c r="I2830" s="18">
        <f t="shared" si="314"/>
        <v>1463</v>
      </c>
    </row>
    <row r="2831" spans="2:9" x14ac:dyDescent="0.25">
      <c r="B2831" s="16">
        <v>10414</v>
      </c>
      <c r="C2831" s="17">
        <f t="shared" si="308"/>
        <v>38477</v>
      </c>
      <c r="D2831" s="16" t="str">
        <f t="shared" si="309"/>
        <v>Gifts4AllAges.com</v>
      </c>
      <c r="E2831" s="16" t="str">
        <f t="shared" si="310"/>
        <v>Boston</v>
      </c>
      <c r="F2831" s="16" t="str">
        <f t="shared" si="311"/>
        <v>USA</v>
      </c>
      <c r="G2831" s="16" t="str">
        <f t="shared" si="312"/>
        <v>Vintage Cars</v>
      </c>
      <c r="H2831" s="16" t="str">
        <f t="shared" si="313"/>
        <v>On Hold</v>
      </c>
      <c r="I2831" s="18">
        <f t="shared" si="314"/>
        <v>1207.68</v>
      </c>
    </row>
  </sheetData>
  <sheetProtection sheet="1" scenarios="1" sort="0" autoFilter="0" pivotTables="0"/>
  <mergeCells count="6">
    <mergeCell ref="B1:I1"/>
    <mergeCell ref="K1:O1"/>
    <mergeCell ref="K2:L2"/>
    <mergeCell ref="K3:L3"/>
    <mergeCell ref="M2:O2"/>
    <mergeCell ref="M3:N3"/>
  </mergeCells>
  <dataValidations count="1">
    <dataValidation type="list" allowBlank="1" showInputMessage="1" showErrorMessage="1" sqref="K9" xr:uid="{69893866-998B-4C60-BFD3-E862C1862D8E}">
      <formula1>$E$9:$E$2831</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C28B-1C92-4461-B345-8F6E23CAC800}">
  <sheetPr>
    <tabColor theme="0"/>
  </sheetPr>
  <dimension ref="B1:AT73"/>
  <sheetViews>
    <sheetView showGridLines="0" zoomScaleNormal="100" workbookViewId="0">
      <selection activeCell="L33" sqref="L33"/>
    </sheetView>
  </sheetViews>
  <sheetFormatPr defaultRowHeight="15" x14ac:dyDescent="0.25"/>
  <cols>
    <col min="1" max="1" width="21.5703125" customWidth="1"/>
    <col min="2" max="2" width="13.7109375" bestFit="1" customWidth="1"/>
    <col min="3" max="3" width="16.85546875" bestFit="1" customWidth="1"/>
    <col min="4" max="4" width="13.42578125" customWidth="1"/>
    <col min="5" max="5" width="2.140625" customWidth="1"/>
    <col min="6" max="6" width="20" bestFit="1" customWidth="1"/>
    <col min="7" max="7" width="16.85546875" bestFit="1" customWidth="1"/>
    <col min="8" max="11" width="12.85546875" bestFit="1" customWidth="1"/>
    <col min="12" max="12" width="16.5703125" bestFit="1" customWidth="1"/>
    <col min="13" max="14" width="14.42578125" bestFit="1" customWidth="1"/>
  </cols>
  <sheetData>
    <row r="1" spans="2:14" x14ac:dyDescent="0.25">
      <c r="F1" s="36" t="s">
        <v>2829</v>
      </c>
      <c r="G1" t="s">
        <v>3550</v>
      </c>
    </row>
    <row r="2" spans="2:14" ht="36.75" customHeight="1" x14ac:dyDescent="0.25"/>
    <row r="3" spans="2:14" x14ac:dyDescent="0.25">
      <c r="B3" s="36" t="s">
        <v>3548</v>
      </c>
      <c r="C3" s="36" t="s">
        <v>3549</v>
      </c>
      <c r="F3" s="36" t="s">
        <v>3548</v>
      </c>
      <c r="G3" s="36" t="s">
        <v>3549</v>
      </c>
    </row>
    <row r="4" spans="2:14" x14ac:dyDescent="0.25">
      <c r="B4" s="36" t="s">
        <v>3546</v>
      </c>
      <c r="C4" t="s">
        <v>3331</v>
      </c>
      <c r="D4" t="s">
        <v>3547</v>
      </c>
      <c r="F4" s="36" t="s">
        <v>3546</v>
      </c>
      <c r="G4" t="s">
        <v>3331</v>
      </c>
      <c r="H4" t="s">
        <v>2849</v>
      </c>
      <c r="I4" t="s">
        <v>3181</v>
      </c>
      <c r="J4" t="s">
        <v>3207</v>
      </c>
      <c r="K4" t="s">
        <v>3212</v>
      </c>
      <c r="L4" t="s">
        <v>3454</v>
      </c>
      <c r="M4" t="s">
        <v>3468</v>
      </c>
      <c r="N4" t="s">
        <v>3547</v>
      </c>
    </row>
    <row r="5" spans="2:14" x14ac:dyDescent="0.25">
      <c r="B5" s="37" t="s">
        <v>2894</v>
      </c>
      <c r="C5" s="39">
        <v>153580.51</v>
      </c>
      <c r="D5" s="39">
        <v>153580.51</v>
      </c>
      <c r="F5" s="37" t="s">
        <v>2894</v>
      </c>
      <c r="G5" s="7">
        <v>153580.51</v>
      </c>
      <c r="H5" s="7">
        <v>73725.569999999992</v>
      </c>
      <c r="I5" s="7">
        <v>69687.19</v>
      </c>
      <c r="J5" s="7">
        <v>4159.76</v>
      </c>
      <c r="K5" s="7">
        <v>1681.3500000000001</v>
      </c>
      <c r="L5" s="7">
        <v>60827.020000000004</v>
      </c>
      <c r="M5" s="7">
        <v>157937.06</v>
      </c>
      <c r="N5" s="7">
        <v>521598.45999999996</v>
      </c>
    </row>
    <row r="6" spans="2:14" x14ac:dyDescent="0.25">
      <c r="B6" s="37" t="s">
        <v>2928</v>
      </c>
      <c r="C6" s="39">
        <v>85142.800000000017</v>
      </c>
      <c r="D6" s="39">
        <v>85142.800000000017</v>
      </c>
      <c r="F6" s="51" t="s">
        <v>3501</v>
      </c>
      <c r="G6" s="7">
        <v>2100</v>
      </c>
      <c r="H6" s="7">
        <v>0</v>
      </c>
      <c r="I6" s="7">
        <v>0</v>
      </c>
      <c r="J6" s="7">
        <v>0</v>
      </c>
      <c r="K6" s="7">
        <v>0</v>
      </c>
      <c r="L6" s="7">
        <v>0</v>
      </c>
      <c r="M6" s="7">
        <v>0</v>
      </c>
      <c r="N6" s="7">
        <v>2100</v>
      </c>
    </row>
    <row r="7" spans="2:14" ht="29.25" customHeight="1" x14ac:dyDescent="0.25">
      <c r="B7" s="37" t="s">
        <v>3060</v>
      </c>
      <c r="C7" s="39">
        <v>14700</v>
      </c>
      <c r="D7" s="39">
        <v>14700</v>
      </c>
      <c r="F7" s="52" t="s">
        <v>2933</v>
      </c>
      <c r="G7" s="7">
        <v>2100</v>
      </c>
      <c r="H7" s="7">
        <v>0</v>
      </c>
      <c r="I7" s="7">
        <v>0</v>
      </c>
      <c r="J7" s="7">
        <v>0</v>
      </c>
      <c r="K7" s="7">
        <v>0</v>
      </c>
      <c r="L7" s="7">
        <v>0</v>
      </c>
      <c r="M7" s="7">
        <v>0</v>
      </c>
      <c r="N7" s="7">
        <v>2100</v>
      </c>
    </row>
    <row r="8" spans="2:14" x14ac:dyDescent="0.25">
      <c r="B8" s="37" t="s">
        <v>2985</v>
      </c>
      <c r="C8" s="39">
        <v>43251.54</v>
      </c>
      <c r="D8" s="39">
        <v>43251.54</v>
      </c>
      <c r="F8" s="51" t="s">
        <v>2934</v>
      </c>
      <c r="G8" s="7">
        <v>91692.010000000009</v>
      </c>
      <c r="H8" s="7">
        <v>19997.879999999997</v>
      </c>
      <c r="I8" s="7">
        <v>21248.379999999997</v>
      </c>
      <c r="J8" s="7">
        <v>1089.3600000000001</v>
      </c>
      <c r="K8" s="7">
        <v>0</v>
      </c>
      <c r="L8" s="7">
        <v>37563.5</v>
      </c>
      <c r="M8" s="7">
        <v>80792.659999999989</v>
      </c>
      <c r="N8" s="7">
        <v>252383.79</v>
      </c>
    </row>
    <row r="9" spans="2:14" x14ac:dyDescent="0.25">
      <c r="B9" s="37" t="s">
        <v>3037</v>
      </c>
      <c r="C9" s="39">
        <v>113343.45999999998</v>
      </c>
      <c r="D9" s="39">
        <v>113343.45999999998</v>
      </c>
      <c r="F9" s="52" t="s">
        <v>2933</v>
      </c>
      <c r="G9" s="7">
        <v>30622.57</v>
      </c>
      <c r="H9" s="7">
        <v>2780.8999999999996</v>
      </c>
      <c r="I9" s="7">
        <v>21248.379999999997</v>
      </c>
      <c r="J9" s="7">
        <v>1089.3600000000001</v>
      </c>
      <c r="K9" s="7">
        <v>0</v>
      </c>
      <c r="L9" s="7">
        <v>14837.509999999998</v>
      </c>
      <c r="M9" s="7">
        <v>60544.659999999989</v>
      </c>
      <c r="N9" s="7">
        <v>131123.38</v>
      </c>
    </row>
    <row r="10" spans="2:14" x14ac:dyDescent="0.25">
      <c r="B10" s="37" t="s">
        <v>2917</v>
      </c>
      <c r="C10" s="39">
        <v>114522.78000000003</v>
      </c>
      <c r="D10" s="39">
        <v>114522.78000000003</v>
      </c>
      <c r="F10" s="52" t="s">
        <v>3369</v>
      </c>
      <c r="G10" s="7">
        <v>61069.440000000002</v>
      </c>
      <c r="H10" s="7">
        <v>17216.98</v>
      </c>
      <c r="I10" s="7">
        <v>0</v>
      </c>
      <c r="J10" s="7">
        <v>0</v>
      </c>
      <c r="K10" s="7">
        <v>0</v>
      </c>
      <c r="L10" s="7">
        <v>22725.989999999998</v>
      </c>
      <c r="M10" s="7">
        <v>20248</v>
      </c>
      <c r="N10" s="7">
        <v>121260.41</v>
      </c>
    </row>
    <row r="11" spans="2:14" x14ac:dyDescent="0.25">
      <c r="B11" s="37" t="s">
        <v>2860</v>
      </c>
      <c r="C11" s="39">
        <v>302423.44</v>
      </c>
      <c r="D11" s="39">
        <v>302423.44</v>
      </c>
      <c r="F11" s="51" t="s">
        <v>2971</v>
      </c>
      <c r="G11" s="7">
        <v>10832.75</v>
      </c>
      <c r="H11" s="7">
        <v>11072.6</v>
      </c>
      <c r="I11" s="7">
        <v>7237.9399999999987</v>
      </c>
      <c r="J11" s="7">
        <v>0</v>
      </c>
      <c r="K11" s="7">
        <v>1681.3500000000001</v>
      </c>
      <c r="L11" s="7">
        <v>8780.32</v>
      </c>
      <c r="M11" s="7">
        <v>6794.22</v>
      </c>
      <c r="N11" s="7">
        <v>46399.179999999993</v>
      </c>
    </row>
    <row r="12" spans="2:14" x14ac:dyDescent="0.25">
      <c r="B12" s="37" t="s">
        <v>3104</v>
      </c>
      <c r="C12" s="39">
        <v>113357.70999999998</v>
      </c>
      <c r="D12" s="39">
        <v>113357.70999999998</v>
      </c>
      <c r="F12" s="52" t="s">
        <v>3339</v>
      </c>
      <c r="G12" s="7">
        <v>10832.75</v>
      </c>
      <c r="H12" s="7">
        <v>11072.6</v>
      </c>
      <c r="I12" s="7">
        <v>7237.9399999999987</v>
      </c>
      <c r="J12" s="7">
        <v>0</v>
      </c>
      <c r="K12" s="7">
        <v>1681.3500000000001</v>
      </c>
      <c r="L12" s="7">
        <v>8780.32</v>
      </c>
      <c r="M12" s="7">
        <v>6794.22</v>
      </c>
      <c r="N12" s="7">
        <v>46399.179999999993</v>
      </c>
    </row>
    <row r="13" spans="2:14" x14ac:dyDescent="0.25">
      <c r="B13" s="37" t="s">
        <v>3129</v>
      </c>
      <c r="C13" s="39">
        <v>19057.82</v>
      </c>
      <c r="D13" s="39">
        <v>19057.82</v>
      </c>
      <c r="F13" s="51" t="s">
        <v>2893</v>
      </c>
      <c r="G13" s="7">
        <v>48955.75</v>
      </c>
      <c r="H13" s="7">
        <v>42655.09</v>
      </c>
      <c r="I13" s="7">
        <v>41200.869999999995</v>
      </c>
      <c r="J13" s="7">
        <v>3070.4</v>
      </c>
      <c r="K13" s="7">
        <v>0</v>
      </c>
      <c r="L13" s="7">
        <v>14483.2</v>
      </c>
      <c r="M13" s="7">
        <v>70350.179999999993</v>
      </c>
      <c r="N13" s="7">
        <v>220715.49</v>
      </c>
    </row>
    <row r="14" spans="2:14" x14ac:dyDescent="0.25">
      <c r="B14" s="37" t="s">
        <v>3001</v>
      </c>
      <c r="C14" s="39">
        <v>85971.55</v>
      </c>
      <c r="D14" s="39">
        <v>85971.55</v>
      </c>
      <c r="F14" s="52" t="s">
        <v>3472</v>
      </c>
      <c r="G14" s="7">
        <v>10714.3</v>
      </c>
      <c r="H14" s="7">
        <v>0</v>
      </c>
      <c r="I14" s="7">
        <v>3843.8399999999997</v>
      </c>
      <c r="J14" s="7">
        <v>3070.4</v>
      </c>
      <c r="K14" s="7">
        <v>0</v>
      </c>
      <c r="L14" s="7">
        <v>0</v>
      </c>
      <c r="M14" s="7">
        <v>38511.08</v>
      </c>
      <c r="N14" s="7">
        <v>56139.62</v>
      </c>
    </row>
    <row r="15" spans="2:14" x14ac:dyDescent="0.25">
      <c r="B15" s="37" t="s">
        <v>2964</v>
      </c>
      <c r="C15" s="39">
        <v>30541.4</v>
      </c>
      <c r="D15" s="39">
        <v>30541.4</v>
      </c>
      <c r="F15" s="52" t="s">
        <v>2892</v>
      </c>
      <c r="G15" s="7">
        <v>38241.449999999997</v>
      </c>
      <c r="H15" s="7">
        <v>42655.09</v>
      </c>
      <c r="I15" s="7">
        <v>37357.03</v>
      </c>
      <c r="J15" s="7">
        <v>0</v>
      </c>
      <c r="K15" s="7">
        <v>0</v>
      </c>
      <c r="L15" s="7">
        <v>14483.2</v>
      </c>
      <c r="M15" s="7">
        <v>31839.1</v>
      </c>
      <c r="N15" s="7">
        <v>164575.87</v>
      </c>
    </row>
    <row r="16" spans="2:14" x14ac:dyDescent="0.25">
      <c r="B16" s="37" t="s">
        <v>2884</v>
      </c>
      <c r="C16" s="39">
        <v>101637.52</v>
      </c>
      <c r="D16" s="39">
        <v>101637.52</v>
      </c>
      <c r="F16" s="37" t="s">
        <v>2928</v>
      </c>
      <c r="G16" s="7">
        <v>85142.8</v>
      </c>
      <c r="H16" s="7">
        <v>18801.62</v>
      </c>
      <c r="I16" s="7">
        <v>15000.2</v>
      </c>
      <c r="J16" s="7">
        <v>9024.73</v>
      </c>
      <c r="K16" s="7">
        <v>0</v>
      </c>
      <c r="L16" s="7">
        <v>18062.18</v>
      </c>
      <c r="M16" s="7">
        <v>26761.52</v>
      </c>
      <c r="N16" s="7">
        <v>172793.05</v>
      </c>
    </row>
    <row r="17" spans="2:14" x14ac:dyDescent="0.25">
      <c r="B17" s="37" t="s">
        <v>3094</v>
      </c>
      <c r="C17" s="39">
        <v>43815.85</v>
      </c>
      <c r="D17" s="39">
        <v>43815.85</v>
      </c>
      <c r="F17" s="37" t="s">
        <v>3060</v>
      </c>
      <c r="G17" s="7">
        <v>14700</v>
      </c>
      <c r="H17" s="7">
        <v>0</v>
      </c>
      <c r="I17" s="7">
        <v>4100</v>
      </c>
      <c r="J17" s="7">
        <v>28802.959999999999</v>
      </c>
      <c r="K17" s="7">
        <v>8266.67</v>
      </c>
      <c r="L17" s="7">
        <v>0</v>
      </c>
      <c r="M17" s="7">
        <v>38659.25</v>
      </c>
      <c r="N17" s="7">
        <v>94528.88</v>
      </c>
    </row>
    <row r="18" spans="2:14" x14ac:dyDescent="0.25">
      <c r="B18" s="37" t="s">
        <v>2963</v>
      </c>
      <c r="C18" s="39">
        <v>91791.76</v>
      </c>
      <c r="D18" s="39">
        <v>91791.76</v>
      </c>
      <c r="F18" s="37" t="s">
        <v>2985</v>
      </c>
      <c r="G18" s="7">
        <v>43251.54</v>
      </c>
      <c r="H18" s="7">
        <v>4100</v>
      </c>
      <c r="I18" s="7">
        <v>25429.82</v>
      </c>
      <c r="J18" s="7">
        <v>38280.050000000003</v>
      </c>
      <c r="K18" s="7">
        <v>0</v>
      </c>
      <c r="L18" s="7">
        <v>43887.96</v>
      </c>
      <c r="M18" s="7">
        <v>38554.969999999994</v>
      </c>
      <c r="N18" s="7">
        <v>193504.34</v>
      </c>
    </row>
    <row r="19" spans="2:14" x14ac:dyDescent="0.25">
      <c r="B19" s="37" t="s">
        <v>2948</v>
      </c>
      <c r="C19" s="39">
        <v>369361.76</v>
      </c>
      <c r="D19" s="39">
        <v>369361.76</v>
      </c>
      <c r="F19" s="37" t="s">
        <v>3037</v>
      </c>
      <c r="G19" s="7">
        <v>113343.46</v>
      </c>
      <c r="H19" s="7">
        <v>0</v>
      </c>
      <c r="I19" s="7">
        <v>7000</v>
      </c>
      <c r="J19" s="7">
        <v>34830.67</v>
      </c>
      <c r="K19" s="7">
        <v>10764.529999999999</v>
      </c>
      <c r="L19" s="7">
        <v>7300</v>
      </c>
      <c r="M19" s="7">
        <v>19508.97</v>
      </c>
      <c r="N19" s="7">
        <v>192747.63</v>
      </c>
    </row>
    <row r="20" spans="2:14" x14ac:dyDescent="0.25">
      <c r="B20" s="37" t="s">
        <v>2954</v>
      </c>
      <c r="C20" s="39">
        <v>50377.62</v>
      </c>
      <c r="D20" s="39">
        <v>50377.62</v>
      </c>
      <c r="F20" s="37" t="s">
        <v>2917</v>
      </c>
      <c r="G20" s="7">
        <v>114522.78</v>
      </c>
      <c r="H20" s="7">
        <v>37618.910000000003</v>
      </c>
      <c r="I20" s="7">
        <v>31290.290000000008</v>
      </c>
      <c r="J20" s="7">
        <v>28176.41</v>
      </c>
      <c r="K20" s="7">
        <v>5117.05</v>
      </c>
      <c r="L20" s="7">
        <v>34423.53</v>
      </c>
      <c r="M20" s="7">
        <v>17565.73</v>
      </c>
      <c r="N20" s="7">
        <v>268714.7</v>
      </c>
    </row>
    <row r="21" spans="2:14" x14ac:dyDescent="0.25">
      <c r="B21" s="37" t="s">
        <v>3110</v>
      </c>
      <c r="C21" s="39">
        <v>93344.91</v>
      </c>
      <c r="D21" s="39">
        <v>93344.91</v>
      </c>
      <c r="F21" s="37" t="s">
        <v>2860</v>
      </c>
      <c r="G21" s="7">
        <v>302423.43999999989</v>
      </c>
      <c r="H21" s="7">
        <v>192884.30999999997</v>
      </c>
      <c r="I21" s="7">
        <v>93930.48000000001</v>
      </c>
      <c r="J21" s="7">
        <v>63330.389999999992</v>
      </c>
      <c r="K21" s="7">
        <v>19817.559999999998</v>
      </c>
      <c r="L21" s="7">
        <v>97510.64</v>
      </c>
      <c r="M21" s="7">
        <v>149361.03</v>
      </c>
      <c r="N21" s="7">
        <v>919257.85</v>
      </c>
    </row>
    <row r="22" spans="2:14" x14ac:dyDescent="0.25">
      <c r="B22" s="37" t="s">
        <v>2942</v>
      </c>
      <c r="C22" s="39">
        <v>127062.04000000001</v>
      </c>
      <c r="D22" s="39">
        <v>127062.04000000001</v>
      </c>
      <c r="F22" s="37" t="s">
        <v>3104</v>
      </c>
      <c r="G22" s="7">
        <v>113357.71</v>
      </c>
      <c r="H22" s="7">
        <v>7497.5</v>
      </c>
      <c r="I22" s="7">
        <v>20786.78</v>
      </c>
      <c r="J22" s="7">
        <v>5423.14</v>
      </c>
      <c r="K22" s="7">
        <v>5043.42</v>
      </c>
      <c r="L22" s="7">
        <v>8100</v>
      </c>
      <c r="M22" s="7">
        <v>18480.53</v>
      </c>
      <c r="N22" s="7">
        <v>178689.08000000002</v>
      </c>
    </row>
    <row r="23" spans="2:14" x14ac:dyDescent="0.25">
      <c r="B23" s="37" t="s">
        <v>2853</v>
      </c>
      <c r="C23" s="39">
        <v>1015261.9299999997</v>
      </c>
      <c r="D23" s="39">
        <v>1015261.9299999997</v>
      </c>
      <c r="F23" s="37" t="s">
        <v>3129</v>
      </c>
      <c r="G23" s="7">
        <v>19057.82</v>
      </c>
      <c r="H23" s="7">
        <v>4696.32</v>
      </c>
      <c r="I23" s="7">
        <v>10436.1</v>
      </c>
      <c r="J23" s="7">
        <v>0</v>
      </c>
      <c r="K23" s="7">
        <v>3112.6000000000004</v>
      </c>
      <c r="L23" s="7">
        <v>3700</v>
      </c>
      <c r="M23" s="7">
        <v>2234.4</v>
      </c>
      <c r="N23" s="7">
        <v>43237.24</v>
      </c>
    </row>
    <row r="24" spans="2:14" x14ac:dyDescent="0.25">
      <c r="B24" s="37" t="s">
        <v>3547</v>
      </c>
      <c r="C24" s="39">
        <v>2968546.4</v>
      </c>
      <c r="D24" s="39">
        <v>2968546.4</v>
      </c>
      <c r="F24" s="37" t="s">
        <v>3001</v>
      </c>
      <c r="G24" s="7">
        <v>85971.549999999988</v>
      </c>
      <c r="H24" s="7">
        <v>7303.2</v>
      </c>
      <c r="I24" s="7">
        <v>90235.260000000009</v>
      </c>
      <c r="J24" s="7">
        <v>16627.769999999997</v>
      </c>
      <c r="K24" s="7">
        <v>6056.7199999999993</v>
      </c>
      <c r="L24" s="7">
        <v>4700</v>
      </c>
      <c r="M24" s="7">
        <v>98508.37000000001</v>
      </c>
      <c r="N24" s="7">
        <v>309402.87</v>
      </c>
    </row>
    <row r="25" spans="2:14" x14ac:dyDescent="0.25">
      <c r="F25" s="37" t="s">
        <v>2964</v>
      </c>
      <c r="G25" s="7">
        <v>30541.4</v>
      </c>
      <c r="H25" s="7">
        <v>23103.919999999998</v>
      </c>
      <c r="I25" s="7">
        <v>45414.310000000005</v>
      </c>
      <c r="J25" s="7">
        <v>17936.25</v>
      </c>
      <c r="K25" s="7">
        <v>3523.67</v>
      </c>
      <c r="L25" s="7">
        <v>9428.2000000000007</v>
      </c>
      <c r="M25" s="7">
        <v>23128.940000000002</v>
      </c>
      <c r="N25" s="7">
        <v>153076.69</v>
      </c>
    </row>
    <row r="26" spans="2:14" x14ac:dyDescent="0.25">
      <c r="F26" s="37" t="s">
        <v>2884</v>
      </c>
      <c r="G26" s="7">
        <v>101637.52</v>
      </c>
      <c r="H26" s="7">
        <v>43900.62</v>
      </c>
      <c r="I26" s="7">
        <v>27007.97</v>
      </c>
      <c r="J26" s="7">
        <v>0</v>
      </c>
      <c r="K26" s="7">
        <v>7200</v>
      </c>
      <c r="L26" s="7">
        <v>28693.33</v>
      </c>
      <c r="M26" s="7">
        <v>37676.359999999993</v>
      </c>
      <c r="N26" s="7">
        <v>246115.8</v>
      </c>
    </row>
    <row r="27" spans="2:14" x14ac:dyDescent="0.25">
      <c r="F27" s="37" t="s">
        <v>3094</v>
      </c>
      <c r="G27" s="7">
        <v>43815.85</v>
      </c>
      <c r="H27" s="7">
        <v>17491.900000000001</v>
      </c>
      <c r="I27" s="7">
        <v>17048.330000000002</v>
      </c>
      <c r="J27" s="7">
        <v>0</v>
      </c>
      <c r="K27" s="7">
        <v>0</v>
      </c>
      <c r="L27" s="7">
        <v>0</v>
      </c>
      <c r="M27" s="7">
        <v>1935.0900000000001</v>
      </c>
      <c r="N27" s="7">
        <v>80291.17</v>
      </c>
    </row>
    <row r="28" spans="2:14" x14ac:dyDescent="0.25">
      <c r="F28" s="37" t="s">
        <v>2963</v>
      </c>
      <c r="G28" s="7">
        <v>91791.75999999998</v>
      </c>
      <c r="H28" s="7">
        <v>4175.6000000000004</v>
      </c>
      <c r="I28" s="7">
        <v>0</v>
      </c>
      <c r="J28" s="7">
        <v>13065.74</v>
      </c>
      <c r="K28" s="7">
        <v>12934.21</v>
      </c>
      <c r="L28" s="7">
        <v>75797.19</v>
      </c>
      <c r="M28" s="7">
        <v>30220.999999999996</v>
      </c>
      <c r="N28" s="7">
        <v>227985.5</v>
      </c>
    </row>
    <row r="29" spans="2:14" x14ac:dyDescent="0.25">
      <c r="F29" s="37" t="s">
        <v>2948</v>
      </c>
      <c r="G29" s="7">
        <v>369361.76</v>
      </c>
      <c r="H29" s="7">
        <v>63854.100000000006</v>
      </c>
      <c r="I29" s="7">
        <v>86968.960000000006</v>
      </c>
      <c r="J29" s="7">
        <v>117377.08</v>
      </c>
      <c r="K29" s="7">
        <v>37924.720000000001</v>
      </c>
      <c r="L29" s="7">
        <v>149413.65</v>
      </c>
      <c r="M29" s="7">
        <v>196805.7</v>
      </c>
      <c r="N29" s="7">
        <v>1021705.97</v>
      </c>
    </row>
    <row r="30" spans="2:14" x14ac:dyDescent="0.25">
      <c r="F30" s="37" t="s">
        <v>2954</v>
      </c>
      <c r="G30" s="7">
        <v>50377.62</v>
      </c>
      <c r="H30" s="7">
        <v>12388.6</v>
      </c>
      <c r="I30" s="7">
        <v>7435.88</v>
      </c>
      <c r="J30" s="7">
        <v>29514.62</v>
      </c>
      <c r="K30" s="7">
        <v>3200</v>
      </c>
      <c r="L30" s="7">
        <v>39562.44</v>
      </c>
      <c r="M30" s="7">
        <v>31784.94</v>
      </c>
      <c r="N30" s="7">
        <v>174264.1</v>
      </c>
    </row>
    <row r="31" spans="2:14" x14ac:dyDescent="0.25">
      <c r="F31" s="37" t="s">
        <v>3110</v>
      </c>
      <c r="G31" s="7">
        <v>93344.91</v>
      </c>
      <c r="H31" s="7">
        <v>0</v>
      </c>
      <c r="I31" s="7">
        <v>0</v>
      </c>
      <c r="J31" s="7">
        <v>0</v>
      </c>
      <c r="K31" s="7">
        <v>0</v>
      </c>
      <c r="L31" s="7">
        <v>0</v>
      </c>
      <c r="M31" s="7">
        <v>0</v>
      </c>
      <c r="N31" s="7">
        <v>93344.91</v>
      </c>
    </row>
    <row r="32" spans="2:14" x14ac:dyDescent="0.25">
      <c r="F32" s="37" t="s">
        <v>2942</v>
      </c>
      <c r="G32" s="7">
        <v>127062.04000000001</v>
      </c>
      <c r="H32" s="7">
        <v>32055.91</v>
      </c>
      <c r="I32" s="7">
        <v>36575.919999999998</v>
      </c>
      <c r="J32" s="7">
        <v>69555.37999999999</v>
      </c>
      <c r="K32" s="7">
        <v>12635.539999999999</v>
      </c>
      <c r="L32" s="7">
        <v>25280.400000000001</v>
      </c>
      <c r="M32" s="7">
        <v>110038.15000000001</v>
      </c>
      <c r="N32" s="7">
        <v>413203.34</v>
      </c>
    </row>
    <row r="33" spans="6:14" x14ac:dyDescent="0.25">
      <c r="F33" s="37" t="s">
        <v>2853</v>
      </c>
      <c r="G33" s="7">
        <v>1015261.93</v>
      </c>
      <c r="H33" s="7">
        <v>427488.21</v>
      </c>
      <c r="I33" s="7">
        <v>289594.72000000003</v>
      </c>
      <c r="J33" s="7">
        <v>201835.44999999998</v>
      </c>
      <c r="K33" s="7">
        <v>66526.22</v>
      </c>
      <c r="L33" s="7">
        <v>340668.64000000007</v>
      </c>
      <c r="M33" s="7">
        <v>645050.04000000039</v>
      </c>
      <c r="N33" s="7">
        <v>2986425.2100000004</v>
      </c>
    </row>
    <row r="34" spans="6:14" x14ac:dyDescent="0.25">
      <c r="F34" s="37" t="s">
        <v>3547</v>
      </c>
      <c r="G34" s="7">
        <v>2968546.4</v>
      </c>
      <c r="H34" s="7">
        <v>971086.29</v>
      </c>
      <c r="I34" s="7">
        <v>877942.2100000002</v>
      </c>
      <c r="J34" s="7">
        <v>677940.39999999991</v>
      </c>
      <c r="K34" s="7">
        <v>203804.26</v>
      </c>
      <c r="L34" s="7">
        <v>947355.18000000017</v>
      </c>
      <c r="M34" s="7">
        <v>1644212.0500000003</v>
      </c>
      <c r="N34" s="7">
        <v>8290886.7899999991</v>
      </c>
    </row>
    <row r="72" spans="44:46" ht="60" x14ac:dyDescent="0.25">
      <c r="AR72" s="29" t="s">
        <v>3543</v>
      </c>
      <c r="AS72" s="30" t="s">
        <v>3544</v>
      </c>
      <c r="AT72" s="31" t="s">
        <v>3545</v>
      </c>
    </row>
    <row r="73" spans="44:46" x14ac:dyDescent="0.25">
      <c r="AR73" s="26">
        <v>73</v>
      </c>
      <c r="AS73" s="27">
        <v>2664</v>
      </c>
      <c r="AT73" s="28">
        <v>85</v>
      </c>
    </row>
  </sheetData>
  <sheetProtection sheet="1" scenarios="1" sort="0" autoFilter="0" pivotTables="0"/>
  <pageMargins left="0.7" right="0.7" top="0.75" bottom="0.75" header="0.3" footer="0.3"/>
  <drawing r:id="rId3"/>
  <picture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66693-5F92-4D86-ACC5-54B89192ED63}">
  <sheetPr>
    <tabColor rgb="FF002060"/>
  </sheetPr>
  <dimension ref="B1:W40"/>
  <sheetViews>
    <sheetView showGridLines="0" zoomScaleNormal="100" workbookViewId="0">
      <selection activeCell="B4" sqref="B4"/>
    </sheetView>
  </sheetViews>
  <sheetFormatPr defaultRowHeight="15" x14ac:dyDescent="0.25"/>
  <cols>
    <col min="1" max="1" width="21.5703125" customWidth="1"/>
    <col min="2" max="2" width="13.7109375" bestFit="1" customWidth="1"/>
    <col min="3" max="3" width="15.42578125" bestFit="1" customWidth="1"/>
    <col min="4" max="5" width="14.42578125" bestFit="1" customWidth="1"/>
    <col min="6" max="6" width="17.7109375" bestFit="1" customWidth="1"/>
    <col min="7" max="7" width="14" bestFit="1" customWidth="1"/>
    <col min="8" max="8" width="16" bestFit="1" customWidth="1"/>
    <col min="9" max="9" width="17" customWidth="1"/>
    <col min="10" max="10" width="14.42578125" bestFit="1" customWidth="1"/>
  </cols>
  <sheetData>
    <row r="1" spans="2:23" ht="26.25" customHeight="1" x14ac:dyDescent="0.25">
      <c r="B1" s="89"/>
      <c r="C1" s="89"/>
      <c r="D1" s="89"/>
      <c r="E1" s="89"/>
      <c r="F1" s="89"/>
      <c r="G1" s="89"/>
      <c r="H1" s="89"/>
      <c r="I1" s="89"/>
      <c r="J1" s="89"/>
      <c r="K1" s="89"/>
      <c r="L1" s="89"/>
      <c r="M1" s="89"/>
      <c r="N1" s="89"/>
      <c r="O1" s="89"/>
      <c r="P1" s="89"/>
      <c r="Q1" s="89"/>
      <c r="R1" s="89"/>
      <c r="S1" s="89"/>
      <c r="T1" s="89"/>
      <c r="U1" s="89"/>
      <c r="V1" s="89"/>
      <c r="W1" s="89"/>
    </row>
    <row r="2" spans="2:23" x14ac:dyDescent="0.25">
      <c r="B2" s="89"/>
      <c r="C2" s="89"/>
      <c r="D2" s="89"/>
      <c r="E2" s="89"/>
      <c r="F2" s="89"/>
      <c r="G2" s="89"/>
      <c r="H2" s="89"/>
      <c r="I2" s="89"/>
      <c r="J2" s="89"/>
      <c r="K2" s="89"/>
      <c r="L2" s="89"/>
      <c r="M2" s="89"/>
      <c r="N2" s="89"/>
      <c r="O2" s="89"/>
      <c r="P2" s="89"/>
      <c r="Q2" s="89"/>
      <c r="R2" s="89"/>
      <c r="S2" s="90"/>
      <c r="T2" s="89"/>
      <c r="U2" s="89"/>
      <c r="V2" s="89"/>
      <c r="W2" s="89"/>
    </row>
    <row r="3" spans="2:23" x14ac:dyDescent="0.25">
      <c r="B3" s="89"/>
      <c r="C3" s="89"/>
      <c r="D3" s="89"/>
      <c r="E3" s="89"/>
      <c r="F3" s="89"/>
      <c r="G3" s="89"/>
      <c r="H3" s="89"/>
      <c r="I3" s="89"/>
      <c r="J3" s="89"/>
      <c r="K3" s="89"/>
      <c r="L3" s="89"/>
      <c r="M3" s="89"/>
      <c r="N3" s="89"/>
      <c r="O3" s="89"/>
      <c r="P3" s="89"/>
      <c r="Q3" s="89"/>
      <c r="R3" s="89"/>
      <c r="S3" s="89"/>
      <c r="T3" s="89"/>
      <c r="U3" s="89"/>
      <c r="V3" s="89"/>
      <c r="W3" s="89"/>
    </row>
    <row r="4" spans="2:23" ht="152.25" customHeight="1" x14ac:dyDescent="0.25">
      <c r="B4" s="89"/>
      <c r="C4" s="89"/>
      <c r="D4" s="89"/>
      <c r="E4" s="89"/>
      <c r="F4" s="89"/>
      <c r="G4" s="89"/>
      <c r="H4" s="89"/>
      <c r="I4" s="89"/>
      <c r="J4" s="89"/>
      <c r="K4" s="89"/>
      <c r="L4" s="89"/>
      <c r="M4" s="89"/>
      <c r="N4" s="89"/>
      <c r="O4" s="89"/>
      <c r="P4" s="89"/>
      <c r="Q4" s="89"/>
      <c r="R4" s="89"/>
      <c r="S4" s="89"/>
      <c r="T4" s="89"/>
      <c r="U4" s="89"/>
      <c r="V4" s="89"/>
      <c r="W4" s="89"/>
    </row>
    <row r="5" spans="2:23" ht="32.25" customHeight="1" x14ac:dyDescent="0.25">
      <c r="B5" s="36" t="s">
        <v>3546</v>
      </c>
      <c r="C5" s="81" t="s">
        <v>3551</v>
      </c>
      <c r="D5" s="82" t="s">
        <v>3552</v>
      </c>
      <c r="E5" s="84" t="s">
        <v>3553</v>
      </c>
      <c r="F5" s="82" t="s">
        <v>3554</v>
      </c>
      <c r="G5" s="82" t="s">
        <v>3555</v>
      </c>
      <c r="H5" s="82" t="s">
        <v>3556</v>
      </c>
      <c r="I5" s="83" t="s">
        <v>3557</v>
      </c>
      <c r="J5" s="83" t="s">
        <v>3558</v>
      </c>
      <c r="K5" s="89"/>
      <c r="L5" s="89"/>
      <c r="M5" s="89"/>
      <c r="N5" s="89"/>
      <c r="O5" s="89"/>
      <c r="P5" s="89"/>
      <c r="Q5" s="89"/>
      <c r="R5" s="89"/>
      <c r="S5" s="89"/>
      <c r="T5" s="89"/>
      <c r="U5" s="89"/>
      <c r="V5" s="89"/>
      <c r="W5" s="89"/>
    </row>
    <row r="6" spans="2:23" x14ac:dyDescent="0.25">
      <c r="B6" s="53" t="s">
        <v>2894</v>
      </c>
      <c r="C6" s="54">
        <v>521598.4599999999</v>
      </c>
      <c r="D6" s="55">
        <v>6.2912264177714075E-2</v>
      </c>
      <c r="E6" s="59">
        <v>4</v>
      </c>
      <c r="F6" s="60">
        <v>2819.4511351351348</v>
      </c>
      <c r="G6" s="54">
        <v>6134.7</v>
      </c>
      <c r="H6" s="58">
        <v>185</v>
      </c>
      <c r="I6" s="57">
        <v>328094.11999999988</v>
      </c>
      <c r="J6" s="55">
        <v>1.6955388184058295</v>
      </c>
      <c r="K6" s="89"/>
      <c r="L6" s="89"/>
      <c r="M6" s="89"/>
      <c r="N6" s="89"/>
      <c r="O6" s="89"/>
      <c r="P6" s="89"/>
      <c r="Q6" s="89"/>
      <c r="R6" s="89"/>
      <c r="S6" s="89"/>
      <c r="T6" s="89"/>
      <c r="U6" s="89"/>
      <c r="V6" s="89"/>
      <c r="W6" s="89"/>
    </row>
    <row r="7" spans="2:23" x14ac:dyDescent="0.25">
      <c r="B7" s="53" t="s">
        <v>2928</v>
      </c>
      <c r="C7" s="54">
        <v>172793.05</v>
      </c>
      <c r="D7" s="55">
        <v>2.0841323054659626E-2</v>
      </c>
      <c r="E7" s="56">
        <v>14</v>
      </c>
      <c r="F7" s="60">
        <v>3141.6918181818178</v>
      </c>
      <c r="G7" s="54">
        <v>7000</v>
      </c>
      <c r="H7" s="58">
        <v>55</v>
      </c>
      <c r="I7" s="57">
        <v>-20711.290000000008</v>
      </c>
      <c r="J7" s="55">
        <v>-0.10703268980943791</v>
      </c>
      <c r="K7" s="89"/>
      <c r="L7" s="89"/>
      <c r="M7" s="89"/>
      <c r="N7" s="89"/>
      <c r="O7" s="89"/>
      <c r="P7" s="89"/>
      <c r="Q7" s="89"/>
      <c r="R7" s="89"/>
      <c r="S7" s="89"/>
      <c r="T7" s="89"/>
      <c r="U7" s="89"/>
      <c r="V7" s="89"/>
      <c r="W7" s="89"/>
    </row>
    <row r="8" spans="2:23" x14ac:dyDescent="0.25">
      <c r="B8" s="53" t="s">
        <v>3060</v>
      </c>
      <c r="C8" s="54">
        <v>94528.88</v>
      </c>
      <c r="D8" s="55">
        <v>1.1401540317015953E-2</v>
      </c>
      <c r="E8" s="56">
        <v>16</v>
      </c>
      <c r="F8" s="60">
        <v>2864.5115151515151</v>
      </c>
      <c r="G8" s="54">
        <v>4900</v>
      </c>
      <c r="H8" s="58">
        <v>33</v>
      </c>
      <c r="I8" s="57">
        <v>-98975.459999999992</v>
      </c>
      <c r="J8" s="55">
        <v>-0.51148961310118413</v>
      </c>
      <c r="K8" s="89"/>
      <c r="L8" s="89"/>
      <c r="M8" s="89"/>
      <c r="N8" s="89"/>
      <c r="O8" s="89"/>
      <c r="P8" s="89"/>
      <c r="Q8" s="89"/>
      <c r="R8" s="89"/>
      <c r="S8" s="89"/>
      <c r="T8" s="89"/>
      <c r="U8" s="89"/>
      <c r="V8" s="89"/>
      <c r="W8" s="89"/>
    </row>
    <row r="9" spans="2:23" x14ac:dyDescent="0.25">
      <c r="B9" s="53" t="s">
        <v>2985</v>
      </c>
      <c r="C9" s="54">
        <v>193504.34</v>
      </c>
      <c r="D9" s="55">
        <v>2.3339402032770965E-2</v>
      </c>
      <c r="E9" s="56">
        <v>10</v>
      </c>
      <c r="F9" s="60">
        <v>2764.3477142857141</v>
      </c>
      <c r="G9" s="54">
        <v>4700</v>
      </c>
      <c r="H9" s="58">
        <v>70</v>
      </c>
      <c r="I9" s="57"/>
      <c r="J9" s="55"/>
      <c r="K9" s="89"/>
      <c r="L9" s="89"/>
      <c r="M9" s="89"/>
      <c r="N9" s="89"/>
      <c r="O9" s="89"/>
      <c r="P9" s="89"/>
      <c r="Q9" s="89"/>
      <c r="R9" s="89"/>
      <c r="S9" s="89"/>
      <c r="T9" s="89"/>
      <c r="U9" s="89"/>
      <c r="V9" s="89"/>
      <c r="W9" s="89"/>
    </row>
    <row r="10" spans="2:23" x14ac:dyDescent="0.25">
      <c r="B10" s="53" t="s">
        <v>3037</v>
      </c>
      <c r="C10" s="54">
        <v>192747.63</v>
      </c>
      <c r="D10" s="55">
        <v>2.3248131940781205E-2</v>
      </c>
      <c r="E10" s="56">
        <v>11</v>
      </c>
      <c r="F10" s="60">
        <v>3059.4861904761906</v>
      </c>
      <c r="G10" s="54">
        <v>6500</v>
      </c>
      <c r="H10" s="58">
        <v>63</v>
      </c>
      <c r="I10" s="57">
        <v>-756.70999999999185</v>
      </c>
      <c r="J10" s="55">
        <v>-3.9105582851526322E-3</v>
      </c>
      <c r="K10" s="89"/>
      <c r="L10" s="89"/>
      <c r="M10" s="89"/>
      <c r="N10" s="89"/>
      <c r="O10" s="89"/>
      <c r="P10" s="89"/>
      <c r="Q10" s="89"/>
      <c r="R10" s="89"/>
      <c r="S10" s="89"/>
      <c r="T10" s="89"/>
      <c r="U10" s="89"/>
      <c r="V10" s="89"/>
      <c r="W10" s="89"/>
    </row>
    <row r="11" spans="2:23" x14ac:dyDescent="0.25">
      <c r="B11" s="53" t="s">
        <v>2917</v>
      </c>
      <c r="C11" s="54">
        <v>268714.7</v>
      </c>
      <c r="D11" s="55">
        <v>3.2410851433179434E-2</v>
      </c>
      <c r="E11" s="56">
        <v>7</v>
      </c>
      <c r="F11" s="60">
        <v>2920.8119565217394</v>
      </c>
      <c r="G11" s="54">
        <v>5000</v>
      </c>
      <c r="H11" s="58">
        <v>92</v>
      </c>
      <c r="I11" s="57">
        <v>75210.360000000015</v>
      </c>
      <c r="J11" s="55">
        <v>0.38867531343224659</v>
      </c>
      <c r="K11" s="89"/>
      <c r="L11" s="89"/>
      <c r="M11" s="89"/>
      <c r="N11" s="89"/>
      <c r="O11" s="89"/>
      <c r="P11" s="89"/>
      <c r="Q11" s="89"/>
      <c r="R11" s="89"/>
      <c r="S11" s="89"/>
      <c r="T11" s="89"/>
      <c r="U11" s="89"/>
      <c r="V11" s="89"/>
      <c r="W11" s="89"/>
    </row>
    <row r="12" spans="2:23" x14ac:dyDescent="0.25">
      <c r="B12" s="53" t="s">
        <v>2860</v>
      </c>
      <c r="C12" s="54">
        <v>919257.84999999974</v>
      </c>
      <c r="D12" s="55">
        <v>0.11087569680830241</v>
      </c>
      <c r="E12" s="47">
        <v>3</v>
      </c>
      <c r="F12" s="60">
        <v>2927.5727707006363</v>
      </c>
      <c r="G12" s="62">
        <v>9048.16</v>
      </c>
      <c r="H12" s="58">
        <v>314</v>
      </c>
      <c r="I12" s="57">
        <v>725753.50999999978</v>
      </c>
      <c r="J12" s="55">
        <v>3.750580012830719</v>
      </c>
      <c r="K12" s="89"/>
      <c r="L12" s="89"/>
      <c r="M12" s="89"/>
      <c r="N12" s="89"/>
      <c r="O12" s="89"/>
      <c r="P12" s="89"/>
      <c r="Q12" s="89"/>
      <c r="R12" s="89"/>
      <c r="S12" s="89"/>
      <c r="T12" s="89"/>
      <c r="U12" s="89"/>
      <c r="V12" s="89"/>
      <c r="W12" s="89"/>
    </row>
    <row r="13" spans="2:23" x14ac:dyDescent="0.25">
      <c r="B13" s="53" t="s">
        <v>3104</v>
      </c>
      <c r="C13" s="54">
        <v>178689.08000000002</v>
      </c>
      <c r="D13" s="55">
        <v>2.1552468936799941E-2</v>
      </c>
      <c r="E13" s="56">
        <v>12</v>
      </c>
      <c r="F13" s="60">
        <v>2882.0819354838713</v>
      </c>
      <c r="G13" s="54">
        <v>4900</v>
      </c>
      <c r="H13" s="58">
        <v>62</v>
      </c>
      <c r="I13" s="57">
        <v>-14815.25999999998</v>
      </c>
      <c r="J13" s="55">
        <v>-7.6562933937295574E-2</v>
      </c>
      <c r="K13" s="89"/>
      <c r="L13" s="89"/>
      <c r="M13" s="91"/>
      <c r="N13" s="89"/>
      <c r="O13" s="89"/>
      <c r="P13" s="89"/>
      <c r="Q13" s="89"/>
      <c r="R13" s="89"/>
      <c r="S13" s="89"/>
      <c r="T13" s="89"/>
      <c r="U13" s="89"/>
      <c r="V13" s="89"/>
      <c r="W13" s="89"/>
    </row>
    <row r="14" spans="2:23" x14ac:dyDescent="0.25">
      <c r="B14" s="53" t="s">
        <v>3129</v>
      </c>
      <c r="C14" s="54">
        <v>43237.24</v>
      </c>
      <c r="D14" s="55">
        <v>5.2150320098629625E-3</v>
      </c>
      <c r="E14" s="56">
        <v>19</v>
      </c>
      <c r="F14" s="60">
        <v>2702.3274999999999</v>
      </c>
      <c r="G14" s="54">
        <v>5000</v>
      </c>
      <c r="H14" s="58">
        <v>16</v>
      </c>
      <c r="I14" s="57">
        <v>-150267.1</v>
      </c>
      <c r="J14" s="55">
        <v>-0.77655674286168475</v>
      </c>
      <c r="K14" s="89"/>
      <c r="L14" s="89"/>
      <c r="M14" s="89"/>
      <c r="N14" s="89"/>
      <c r="O14" s="89"/>
      <c r="P14" s="89"/>
      <c r="Q14" s="89"/>
      <c r="R14" s="89"/>
      <c r="S14" s="89"/>
      <c r="T14" s="89"/>
      <c r="U14" s="89"/>
      <c r="V14" s="89"/>
      <c r="W14" s="89"/>
    </row>
    <row r="15" spans="2:23" x14ac:dyDescent="0.25">
      <c r="B15" s="53" t="s">
        <v>3001</v>
      </c>
      <c r="C15" s="54">
        <v>309402.86999999988</v>
      </c>
      <c r="D15" s="55">
        <v>3.7318428997629556E-2</v>
      </c>
      <c r="E15" s="56">
        <v>6</v>
      </c>
      <c r="F15" s="60">
        <v>2738.0784955752201</v>
      </c>
      <c r="G15" s="54">
        <v>5000</v>
      </c>
      <c r="H15" s="58">
        <v>113</v>
      </c>
      <c r="I15" s="57">
        <v>115898.52999999988</v>
      </c>
      <c r="J15" s="55">
        <v>0.59894537765922917</v>
      </c>
      <c r="K15" s="89"/>
      <c r="L15" s="89"/>
      <c r="M15" s="89"/>
      <c r="N15" s="89"/>
      <c r="O15" s="89"/>
      <c r="P15" s="89"/>
      <c r="Q15" s="89"/>
      <c r="R15" s="89"/>
      <c r="S15" s="89"/>
      <c r="T15" s="89"/>
      <c r="U15" s="89"/>
      <c r="V15" s="89"/>
      <c r="W15" s="89"/>
    </row>
    <row r="16" spans="2:23" x14ac:dyDescent="0.25">
      <c r="B16" s="53" t="s">
        <v>2964</v>
      </c>
      <c r="C16" s="54">
        <v>153076.68999999997</v>
      </c>
      <c r="D16" s="55">
        <v>1.846324692126208E-2</v>
      </c>
      <c r="E16" s="56">
        <v>15</v>
      </c>
      <c r="F16" s="60">
        <v>2943.7824999999993</v>
      </c>
      <c r="G16" s="54">
        <v>5500</v>
      </c>
      <c r="H16" s="58">
        <v>52</v>
      </c>
      <c r="I16" s="57">
        <v>-40427.650000000023</v>
      </c>
      <c r="J16" s="55">
        <v>-0.20892373783451071</v>
      </c>
      <c r="K16" s="89"/>
      <c r="L16" s="89"/>
      <c r="M16" s="89"/>
      <c r="N16" s="89"/>
      <c r="O16" s="89"/>
      <c r="P16" s="89"/>
      <c r="Q16" s="89"/>
      <c r="R16" s="89"/>
      <c r="S16" s="89"/>
      <c r="T16" s="89"/>
      <c r="U16" s="89"/>
      <c r="V16" s="89"/>
      <c r="W16" s="89"/>
    </row>
    <row r="17" spans="2:23" x14ac:dyDescent="0.25">
      <c r="B17" s="53" t="s">
        <v>2884</v>
      </c>
      <c r="C17" s="54">
        <v>246115.80000000002</v>
      </c>
      <c r="D17" s="55">
        <v>2.968509958390108E-2</v>
      </c>
      <c r="E17" s="56">
        <v>8</v>
      </c>
      <c r="F17" s="60">
        <v>2895.48</v>
      </c>
      <c r="G17" s="54">
        <v>5000</v>
      </c>
      <c r="H17" s="58">
        <v>85</v>
      </c>
      <c r="I17" s="57">
        <v>52611.460000000021</v>
      </c>
      <c r="J17" s="55">
        <v>0.27188775197496873</v>
      </c>
      <c r="K17" s="89"/>
      <c r="L17" s="89"/>
      <c r="M17" s="89"/>
      <c r="N17" s="89"/>
      <c r="O17" s="89"/>
      <c r="P17" s="89"/>
      <c r="Q17" s="89"/>
      <c r="R17" s="89"/>
      <c r="S17" s="89"/>
      <c r="T17" s="89"/>
      <c r="U17" s="89"/>
      <c r="V17" s="89"/>
      <c r="W17" s="89"/>
    </row>
    <row r="18" spans="2:23" x14ac:dyDescent="0.25">
      <c r="B18" s="53" t="s">
        <v>3094</v>
      </c>
      <c r="C18" s="54">
        <v>80291.17</v>
      </c>
      <c r="D18" s="55">
        <v>9.6842680443837027E-3</v>
      </c>
      <c r="E18" s="56">
        <v>18</v>
      </c>
      <c r="F18" s="60">
        <v>3088.1219230769229</v>
      </c>
      <c r="G18" s="54">
        <v>5000</v>
      </c>
      <c r="H18" s="58">
        <v>26</v>
      </c>
      <c r="I18" s="57">
        <v>-113213.17</v>
      </c>
      <c r="J18" s="55">
        <v>-0.58506785945989637</v>
      </c>
      <c r="K18" s="89"/>
      <c r="L18" s="89"/>
      <c r="M18" s="89"/>
      <c r="N18" s="89"/>
      <c r="O18" s="89"/>
      <c r="P18" s="89"/>
      <c r="Q18" s="89"/>
      <c r="R18" s="89"/>
      <c r="S18" s="89"/>
      <c r="T18" s="89"/>
      <c r="U18" s="89"/>
      <c r="V18" s="89"/>
      <c r="W18" s="89"/>
    </row>
    <row r="19" spans="2:23" x14ac:dyDescent="0.25">
      <c r="B19" s="53" t="s">
        <v>2963</v>
      </c>
      <c r="C19" s="54">
        <v>227985.50000000006</v>
      </c>
      <c r="D19" s="55">
        <v>2.7498325061558342E-2</v>
      </c>
      <c r="E19" s="56">
        <v>9</v>
      </c>
      <c r="F19" s="60">
        <v>2885.8924050632918</v>
      </c>
      <c r="G19" s="54">
        <v>5000</v>
      </c>
      <c r="H19" s="58">
        <v>79</v>
      </c>
      <c r="I19" s="57">
        <v>34481.160000000062</v>
      </c>
      <c r="J19" s="55">
        <v>0.17819321261735041</v>
      </c>
      <c r="K19" s="89"/>
      <c r="L19" s="89"/>
      <c r="M19" s="89"/>
      <c r="N19" s="89"/>
      <c r="O19" s="89"/>
      <c r="P19" s="89"/>
      <c r="Q19" s="89"/>
      <c r="R19" s="89"/>
      <c r="S19" s="89"/>
      <c r="T19" s="89"/>
      <c r="U19" s="89"/>
      <c r="V19" s="89"/>
      <c r="W19" s="89"/>
    </row>
    <row r="20" spans="2:23" x14ac:dyDescent="0.25">
      <c r="B20" s="53" t="s">
        <v>2948</v>
      </c>
      <c r="C20" s="54">
        <v>1021705.9700000001</v>
      </c>
      <c r="D20" s="55">
        <v>0.12323241118577617</v>
      </c>
      <c r="E20" s="48">
        <v>2</v>
      </c>
      <c r="F20" s="60">
        <v>2987.4443567251465</v>
      </c>
      <c r="G20" s="54">
        <v>7000</v>
      </c>
      <c r="H20" s="58">
        <v>342</v>
      </c>
      <c r="I20" s="57">
        <v>828201.63000000012</v>
      </c>
      <c r="J20" s="55">
        <v>4.2800157867260245</v>
      </c>
      <c r="K20" s="89"/>
      <c r="L20" s="89"/>
      <c r="M20" s="89"/>
      <c r="N20" s="89"/>
      <c r="O20" s="89"/>
      <c r="P20" s="89"/>
      <c r="Q20" s="89"/>
      <c r="R20" s="89"/>
      <c r="S20" s="89"/>
      <c r="T20" s="89"/>
      <c r="U20" s="89"/>
      <c r="V20" s="89"/>
      <c r="W20" s="89"/>
    </row>
    <row r="21" spans="2:23" x14ac:dyDescent="0.25">
      <c r="B21" s="53" t="s">
        <v>2954</v>
      </c>
      <c r="C21" s="54">
        <v>174264.1</v>
      </c>
      <c r="D21" s="55">
        <v>2.1018752808226435E-2</v>
      </c>
      <c r="E21" s="56">
        <v>13</v>
      </c>
      <c r="F21" s="60">
        <v>3057.264912280702</v>
      </c>
      <c r="G21" s="54">
        <v>4900</v>
      </c>
      <c r="H21" s="58">
        <v>57</v>
      </c>
      <c r="I21" s="57">
        <v>-19240.239999999991</v>
      </c>
      <c r="J21" s="55">
        <v>-9.9430534736326792E-2</v>
      </c>
      <c r="K21" s="89"/>
      <c r="L21" s="89"/>
      <c r="M21" s="89"/>
      <c r="N21" s="89"/>
      <c r="O21" s="89"/>
      <c r="P21" s="89"/>
      <c r="Q21" s="89"/>
      <c r="R21" s="89"/>
      <c r="S21" s="89"/>
      <c r="T21" s="89"/>
      <c r="U21" s="89"/>
      <c r="V21" s="89"/>
      <c r="W21" s="89"/>
    </row>
    <row r="22" spans="2:23" x14ac:dyDescent="0.25">
      <c r="B22" s="53" t="s">
        <v>3110</v>
      </c>
      <c r="C22" s="54">
        <v>93344.91</v>
      </c>
      <c r="D22" s="55">
        <v>1.1258736533779155E-2</v>
      </c>
      <c r="E22" s="56">
        <v>17</v>
      </c>
      <c r="F22" s="60">
        <v>3011.1261290322582</v>
      </c>
      <c r="G22" s="54">
        <v>4500</v>
      </c>
      <c r="H22" s="58">
        <v>31</v>
      </c>
      <c r="I22" s="57">
        <v>-100159.43</v>
      </c>
      <c r="J22" s="55">
        <v>-0.51760818387845975</v>
      </c>
      <c r="K22" s="89"/>
      <c r="L22" s="89"/>
      <c r="M22" s="89"/>
      <c r="N22" s="89"/>
      <c r="O22" s="89"/>
      <c r="P22" s="89"/>
      <c r="Q22" s="89"/>
      <c r="R22" s="89"/>
      <c r="S22" s="89"/>
      <c r="T22" s="89"/>
      <c r="U22" s="89"/>
      <c r="V22" s="89"/>
      <c r="W22" s="89"/>
    </row>
    <row r="23" spans="2:23" x14ac:dyDescent="0.25">
      <c r="B23" s="53" t="s">
        <v>2942</v>
      </c>
      <c r="C23" s="54">
        <v>413203.3400000002</v>
      </c>
      <c r="D23" s="55">
        <v>4.9838256204195512E-2</v>
      </c>
      <c r="E23" s="49">
        <v>5</v>
      </c>
      <c r="F23" s="60">
        <v>2869.4676388888902</v>
      </c>
      <c r="G23" s="54">
        <v>6600</v>
      </c>
      <c r="H23" s="58">
        <v>144</v>
      </c>
      <c r="I23" s="57">
        <v>219699.0000000002</v>
      </c>
      <c r="J23" s="55">
        <v>1.1353698836935657</v>
      </c>
      <c r="K23" s="89"/>
      <c r="L23" s="89"/>
      <c r="M23" s="89"/>
      <c r="N23" s="89"/>
      <c r="O23" s="89"/>
      <c r="P23" s="89"/>
      <c r="Q23" s="89"/>
      <c r="R23" s="89"/>
      <c r="S23" s="89"/>
      <c r="T23" s="89"/>
      <c r="U23" s="89"/>
      <c r="V23" s="89"/>
      <c r="W23" s="89"/>
    </row>
    <row r="24" spans="2:23" x14ac:dyDescent="0.25">
      <c r="B24" s="53" t="s">
        <v>2853</v>
      </c>
      <c r="C24" s="54">
        <v>2986425.2099999995</v>
      </c>
      <c r="D24" s="55">
        <v>0.36020576394820109</v>
      </c>
      <c r="E24" s="50">
        <v>1</v>
      </c>
      <c r="F24" s="60">
        <v>2974.527101593625</v>
      </c>
      <c r="G24" s="63">
        <v>7600</v>
      </c>
      <c r="H24" s="58">
        <v>1004</v>
      </c>
      <c r="I24" s="57">
        <v>2792920.8699999996</v>
      </c>
      <c r="J24" s="55">
        <v>14.433375861233912</v>
      </c>
      <c r="K24" s="89"/>
      <c r="L24" s="89"/>
      <c r="M24" s="89"/>
      <c r="N24" s="89"/>
      <c r="O24" s="89"/>
      <c r="P24" s="89"/>
      <c r="Q24" s="89"/>
      <c r="R24" s="89"/>
      <c r="S24" s="89"/>
      <c r="T24" s="89"/>
      <c r="U24" s="89"/>
      <c r="V24" s="89"/>
      <c r="W24" s="89"/>
    </row>
    <row r="25" spans="2:23" x14ac:dyDescent="0.25">
      <c r="B25" s="37" t="s">
        <v>3547</v>
      </c>
      <c r="C25" s="40">
        <v>8290886.7900000019</v>
      </c>
      <c r="D25" s="45">
        <v>1</v>
      </c>
      <c r="E25" s="38"/>
      <c r="F25" s="61">
        <v>2936.9064080765152</v>
      </c>
      <c r="G25" s="38">
        <v>9048.16</v>
      </c>
      <c r="H25" s="38">
        <v>2823</v>
      </c>
      <c r="I25" s="38"/>
      <c r="J25" s="45"/>
      <c r="K25" s="89"/>
      <c r="L25" s="89"/>
      <c r="M25" s="89"/>
      <c r="N25" s="89"/>
      <c r="O25" s="89"/>
      <c r="P25" s="89"/>
      <c r="Q25" s="89"/>
      <c r="R25" s="89"/>
      <c r="S25" s="89"/>
      <c r="T25" s="89"/>
      <c r="U25" s="89"/>
      <c r="V25" s="89"/>
      <c r="W25" s="89"/>
    </row>
    <row r="26" spans="2:23" x14ac:dyDescent="0.25">
      <c r="B26" s="89"/>
      <c r="C26" s="89"/>
      <c r="D26" s="89"/>
      <c r="E26" s="89"/>
      <c r="F26" s="89"/>
      <c r="G26" s="89"/>
      <c r="H26" s="89"/>
      <c r="I26" s="89"/>
      <c r="J26" s="89"/>
      <c r="K26" s="89"/>
      <c r="L26" s="89"/>
      <c r="M26" s="89"/>
      <c r="N26" s="89"/>
      <c r="O26" s="89"/>
      <c r="P26" s="89"/>
      <c r="Q26" s="89"/>
      <c r="R26" s="89"/>
      <c r="S26" s="89"/>
      <c r="T26" s="89"/>
      <c r="U26" s="89"/>
      <c r="V26" s="89"/>
      <c r="W26" s="89"/>
    </row>
    <row r="27" spans="2:23" x14ac:dyDescent="0.25">
      <c r="B27" s="89"/>
      <c r="C27" s="89"/>
      <c r="D27" s="89"/>
      <c r="E27" s="89"/>
      <c r="F27" s="89"/>
      <c r="G27" s="89"/>
      <c r="H27" s="89"/>
      <c r="I27" s="89"/>
      <c r="J27" s="89"/>
      <c r="K27" s="89"/>
      <c r="L27" s="89"/>
      <c r="M27" s="89"/>
      <c r="N27" s="89"/>
      <c r="O27" s="89"/>
      <c r="P27" s="89"/>
      <c r="Q27" s="89"/>
      <c r="R27" s="89"/>
      <c r="S27" s="89"/>
      <c r="T27" s="89"/>
      <c r="U27" s="89"/>
      <c r="V27" s="89"/>
      <c r="W27" s="89"/>
    </row>
    <row r="28" spans="2:23" x14ac:dyDescent="0.25">
      <c r="B28" s="89"/>
      <c r="C28" s="89"/>
      <c r="D28" s="89"/>
      <c r="E28" s="89"/>
      <c r="F28" s="89"/>
      <c r="G28" s="89"/>
      <c r="H28" s="89"/>
      <c r="I28" s="89"/>
      <c r="J28" s="89"/>
      <c r="K28" s="89"/>
      <c r="L28" s="89"/>
      <c r="M28" s="89"/>
      <c r="N28" s="89"/>
      <c r="O28" s="89"/>
      <c r="P28" s="89"/>
      <c r="Q28" s="89"/>
      <c r="R28" s="89"/>
      <c r="S28" s="89"/>
      <c r="T28" s="89"/>
      <c r="U28" s="89"/>
      <c r="V28" s="89"/>
      <c r="W28" s="89"/>
    </row>
    <row r="29" spans="2:23" x14ac:dyDescent="0.25">
      <c r="B29" s="89"/>
      <c r="C29" s="89"/>
      <c r="D29" s="89"/>
      <c r="E29" s="89"/>
      <c r="F29" s="89"/>
      <c r="G29" s="89"/>
      <c r="H29" s="89"/>
      <c r="I29" s="89"/>
      <c r="J29" s="89"/>
      <c r="K29" s="89"/>
      <c r="L29" s="89"/>
      <c r="M29" s="89"/>
      <c r="N29" s="89"/>
      <c r="O29" s="89"/>
      <c r="P29" s="89"/>
      <c r="Q29" s="89"/>
      <c r="R29" s="89"/>
      <c r="S29" s="89"/>
      <c r="T29" s="89"/>
      <c r="U29" s="89"/>
      <c r="V29" s="89"/>
      <c r="W29" s="89"/>
    </row>
    <row r="30" spans="2:23" x14ac:dyDescent="0.25">
      <c r="B30" s="89"/>
      <c r="C30" s="89"/>
      <c r="D30" s="89"/>
      <c r="E30" s="89"/>
      <c r="F30" s="89"/>
      <c r="G30" s="89"/>
      <c r="H30" s="89"/>
      <c r="I30" s="89"/>
      <c r="J30" s="89"/>
      <c r="K30" s="89"/>
      <c r="L30" s="89"/>
      <c r="M30" s="89"/>
      <c r="N30" s="89"/>
      <c r="O30" s="89"/>
      <c r="P30" s="89"/>
      <c r="Q30" s="89"/>
      <c r="R30" s="89"/>
      <c r="S30" s="89"/>
      <c r="T30" s="89"/>
      <c r="U30" s="89"/>
      <c r="V30" s="89"/>
      <c r="W30" s="89"/>
    </row>
    <row r="31" spans="2:23" x14ac:dyDescent="0.25">
      <c r="B31" s="89"/>
      <c r="C31" s="89"/>
      <c r="D31" s="89"/>
      <c r="E31" s="89"/>
      <c r="F31" s="89"/>
      <c r="G31" s="89"/>
      <c r="H31" s="89"/>
      <c r="I31" s="89"/>
      <c r="J31" s="89"/>
      <c r="K31" s="89"/>
      <c r="L31" s="89"/>
      <c r="M31" s="89"/>
      <c r="N31" s="89"/>
      <c r="O31" s="89"/>
      <c r="P31" s="89"/>
      <c r="Q31" s="89"/>
      <c r="R31" s="89"/>
      <c r="S31" s="89"/>
      <c r="T31" s="89"/>
      <c r="U31" s="89"/>
      <c r="V31" s="89"/>
      <c r="W31" s="89"/>
    </row>
    <row r="32" spans="2:23" x14ac:dyDescent="0.25">
      <c r="B32" s="89"/>
      <c r="C32" s="89"/>
      <c r="D32" s="89"/>
      <c r="E32" s="89"/>
      <c r="F32" s="89"/>
      <c r="G32" s="89"/>
      <c r="H32" s="89"/>
      <c r="I32" s="89"/>
      <c r="J32" s="89"/>
      <c r="K32" s="89"/>
      <c r="L32" s="89"/>
      <c r="M32" s="89"/>
      <c r="N32" s="89"/>
      <c r="O32" s="89"/>
      <c r="P32" s="89"/>
      <c r="Q32" s="89"/>
      <c r="R32" s="89"/>
      <c r="S32" s="89"/>
      <c r="T32" s="89"/>
      <c r="U32" s="89"/>
      <c r="V32" s="89"/>
      <c r="W32" s="89"/>
    </row>
    <row r="33" spans="2:23" x14ac:dyDescent="0.25">
      <c r="B33" s="89"/>
      <c r="C33" s="89"/>
      <c r="D33" s="89"/>
      <c r="E33" s="89"/>
      <c r="F33" s="89"/>
      <c r="G33" s="89"/>
      <c r="H33" s="89"/>
      <c r="I33" s="89"/>
      <c r="J33" s="89"/>
      <c r="K33" s="89"/>
      <c r="L33" s="89"/>
      <c r="M33" s="89"/>
      <c r="N33" s="89"/>
      <c r="O33" s="89"/>
      <c r="P33" s="89"/>
      <c r="Q33" s="89"/>
      <c r="R33" s="89"/>
      <c r="S33" s="89"/>
      <c r="T33" s="89"/>
      <c r="U33" s="89"/>
      <c r="V33" s="89"/>
      <c r="W33" s="89"/>
    </row>
    <row r="34" spans="2:23" x14ac:dyDescent="0.25">
      <c r="B34" s="89"/>
      <c r="C34" s="89"/>
      <c r="D34" s="89"/>
      <c r="E34" s="89"/>
      <c r="F34" s="89"/>
      <c r="G34" s="89"/>
      <c r="H34" s="89"/>
      <c r="I34" s="89"/>
      <c r="J34" s="89"/>
      <c r="K34" s="89"/>
      <c r="L34" s="89"/>
      <c r="M34" s="89"/>
      <c r="N34" s="89"/>
      <c r="O34" s="89"/>
      <c r="P34" s="89"/>
      <c r="Q34" s="89"/>
      <c r="R34" s="89"/>
      <c r="S34" s="89"/>
      <c r="T34" s="89"/>
      <c r="U34" s="89"/>
      <c r="V34" s="89"/>
      <c r="W34" s="89"/>
    </row>
    <row r="35" spans="2:23" x14ac:dyDescent="0.25">
      <c r="B35" s="89"/>
      <c r="C35" s="89"/>
      <c r="D35" s="89"/>
      <c r="E35" s="89"/>
      <c r="F35" s="89"/>
      <c r="G35" s="89"/>
      <c r="H35" s="89"/>
      <c r="I35" s="89"/>
      <c r="J35" s="89"/>
      <c r="K35" s="89"/>
      <c r="L35" s="89"/>
      <c r="M35" s="89"/>
      <c r="N35" s="89"/>
      <c r="O35" s="89"/>
      <c r="P35" s="89"/>
      <c r="Q35" s="89"/>
      <c r="R35" s="89"/>
      <c r="S35" s="89"/>
      <c r="T35" s="89"/>
      <c r="U35" s="89"/>
      <c r="V35" s="89"/>
      <c r="W35" s="89"/>
    </row>
    <row r="36" spans="2:23" x14ac:dyDescent="0.25">
      <c r="B36" s="89"/>
      <c r="C36" s="89"/>
      <c r="D36" s="89"/>
      <c r="E36" s="89"/>
      <c r="F36" s="89"/>
      <c r="G36" s="89"/>
      <c r="H36" s="89"/>
      <c r="I36" s="89"/>
      <c r="J36" s="89"/>
      <c r="K36" s="89"/>
      <c r="L36" s="89"/>
      <c r="M36" s="89"/>
      <c r="N36" s="89"/>
      <c r="O36" s="89"/>
      <c r="P36" s="89"/>
      <c r="Q36" s="89"/>
      <c r="R36" s="89"/>
      <c r="S36" s="89"/>
      <c r="T36" s="89"/>
      <c r="U36" s="89"/>
      <c r="V36" s="89"/>
      <c r="W36" s="89"/>
    </row>
    <row r="37" spans="2:23" x14ac:dyDescent="0.25">
      <c r="B37" s="89"/>
      <c r="C37" s="89"/>
      <c r="D37" s="89"/>
      <c r="E37" s="89"/>
      <c r="F37" s="89"/>
      <c r="G37" s="89"/>
      <c r="H37" s="89"/>
      <c r="I37" s="89"/>
      <c r="J37" s="89"/>
      <c r="K37" s="89"/>
      <c r="L37" s="89"/>
      <c r="M37" s="89"/>
      <c r="N37" s="89"/>
      <c r="O37" s="89"/>
      <c r="P37" s="89"/>
      <c r="Q37" s="89"/>
      <c r="R37" s="89"/>
      <c r="S37" s="89"/>
      <c r="T37" s="89"/>
      <c r="U37" s="89"/>
      <c r="V37" s="89"/>
      <c r="W37" s="89"/>
    </row>
    <row r="38" spans="2:23" x14ac:dyDescent="0.25">
      <c r="B38" s="89"/>
      <c r="C38" s="89"/>
      <c r="D38" s="89"/>
      <c r="E38" s="89"/>
      <c r="F38" s="89"/>
      <c r="G38" s="89"/>
      <c r="H38" s="89"/>
      <c r="I38" s="89"/>
      <c r="J38" s="89"/>
      <c r="K38" s="89"/>
      <c r="L38" s="89"/>
      <c r="M38" s="89"/>
      <c r="N38" s="89"/>
      <c r="O38" s="89"/>
      <c r="P38" s="89"/>
      <c r="Q38" s="89"/>
      <c r="R38" s="89"/>
      <c r="S38" s="89"/>
      <c r="T38" s="89"/>
      <c r="U38" s="89"/>
      <c r="V38" s="89"/>
      <c r="W38" s="89"/>
    </row>
    <row r="39" spans="2:23" x14ac:dyDescent="0.25">
      <c r="B39" s="89"/>
      <c r="C39" s="89"/>
      <c r="D39" s="89"/>
      <c r="E39" s="89"/>
      <c r="F39" s="89"/>
      <c r="G39" s="89"/>
      <c r="H39" s="89"/>
      <c r="I39" s="89"/>
      <c r="J39" s="89"/>
      <c r="K39" s="89"/>
      <c r="L39" s="89"/>
      <c r="M39" s="89"/>
      <c r="N39" s="89"/>
      <c r="O39" s="89"/>
      <c r="P39" s="89"/>
      <c r="Q39" s="89"/>
      <c r="R39" s="89"/>
      <c r="S39" s="89"/>
      <c r="T39" s="89"/>
      <c r="U39" s="89"/>
      <c r="V39" s="89"/>
      <c r="W39" s="89"/>
    </row>
    <row r="40" spans="2:23" x14ac:dyDescent="0.25">
      <c r="B40" s="89"/>
      <c r="C40" s="89"/>
      <c r="D40" s="89"/>
      <c r="E40" s="89"/>
      <c r="F40" s="89"/>
      <c r="G40" s="89"/>
      <c r="H40" s="89"/>
      <c r="I40" s="89"/>
      <c r="J40" s="89"/>
      <c r="K40" s="89"/>
      <c r="L40" s="89"/>
      <c r="M40" s="89"/>
      <c r="N40" s="89"/>
      <c r="O40" s="89"/>
      <c r="P40" s="89"/>
      <c r="Q40" s="89"/>
      <c r="R40" s="89"/>
      <c r="S40" s="89"/>
      <c r="T40" s="89"/>
      <c r="U40" s="89"/>
      <c r="V40" s="89"/>
      <c r="W40" s="89"/>
    </row>
  </sheetData>
  <sheetProtection sheet="1" scenarios="1" sort="0" autoFilter="0" pivotTables="0"/>
  <pageMargins left="0.7" right="0.7" top="0.75" bottom="0.75" header="0.3" footer="0.3"/>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E9393-22BB-49E4-8F34-EF465C7A3395}">
  <sheetPr>
    <tabColor rgb="FF002060"/>
  </sheetPr>
  <dimension ref="B6:D116"/>
  <sheetViews>
    <sheetView showGridLines="0" zoomScaleNormal="100" workbookViewId="0">
      <selection activeCell="L33" sqref="L33"/>
    </sheetView>
  </sheetViews>
  <sheetFormatPr defaultRowHeight="15" x14ac:dyDescent="0.25"/>
  <cols>
    <col min="1" max="1" width="22.85546875" customWidth="1"/>
    <col min="2" max="2" width="13.42578125" bestFit="1" customWidth="1"/>
    <col min="3" max="3" width="14.42578125" style="7" bestFit="1" customWidth="1"/>
    <col min="4" max="4" width="18.85546875" bestFit="1" customWidth="1"/>
  </cols>
  <sheetData>
    <row r="6" spans="2:4" x14ac:dyDescent="0.25">
      <c r="B6" s="65" t="s">
        <v>3546</v>
      </c>
      <c r="C6" t="s">
        <v>3548</v>
      </c>
      <c r="D6" t="s">
        <v>3559</v>
      </c>
    </row>
    <row r="7" spans="2:4" x14ac:dyDescent="0.25">
      <c r="B7" s="64" t="s">
        <v>2951</v>
      </c>
      <c r="C7" s="66">
        <v>96100</v>
      </c>
      <c r="D7" s="69">
        <v>6.2964794516063863E-2</v>
      </c>
    </row>
    <row r="8" spans="2:4" x14ac:dyDescent="0.25">
      <c r="B8" s="64" t="s">
        <v>3141</v>
      </c>
      <c r="C8" s="66">
        <v>95738.73</v>
      </c>
      <c r="D8" s="69">
        <v>6.272809013193463E-2</v>
      </c>
    </row>
    <row r="9" spans="2:4" x14ac:dyDescent="0.25">
      <c r="B9" s="64" t="s">
        <v>3142</v>
      </c>
      <c r="C9" s="66">
        <v>95367.08</v>
      </c>
      <c r="D9" s="69">
        <v>6.2484584763756748E-2</v>
      </c>
    </row>
    <row r="10" spans="2:4" x14ac:dyDescent="0.25">
      <c r="B10" s="37" t="s">
        <v>3150</v>
      </c>
      <c r="C10" s="7">
        <v>95489.58</v>
      </c>
      <c r="D10" s="45">
        <v>6.2564846858743403E-2</v>
      </c>
    </row>
    <row r="11" spans="2:4" x14ac:dyDescent="0.25">
      <c r="B11" s="37" t="s">
        <v>3162</v>
      </c>
      <c r="C11" s="7">
        <v>94660.689999999988</v>
      </c>
      <c r="D11" s="45">
        <v>6.2021757488021023E-2</v>
      </c>
    </row>
    <row r="12" spans="2:4" x14ac:dyDescent="0.25">
      <c r="B12" s="37" t="s">
        <v>3163</v>
      </c>
      <c r="C12" s="7">
        <v>93984.320000000007</v>
      </c>
      <c r="D12" s="45">
        <v>6.1578599339562869E-2</v>
      </c>
    </row>
    <row r="13" spans="2:4" x14ac:dyDescent="0.25">
      <c r="B13" s="37" t="s">
        <v>3196</v>
      </c>
      <c r="C13" s="7">
        <v>96300</v>
      </c>
      <c r="D13" s="45">
        <v>6.3095834671144116E-2</v>
      </c>
    </row>
    <row r="14" spans="2:4" x14ac:dyDescent="0.25">
      <c r="B14" s="37" t="s">
        <v>3198</v>
      </c>
      <c r="C14" s="7">
        <v>95780.799999999988</v>
      </c>
      <c r="D14" s="45">
        <v>6.2755654428555754E-2</v>
      </c>
    </row>
    <row r="15" spans="2:4" x14ac:dyDescent="0.25">
      <c r="B15" s="37" t="s">
        <v>3205</v>
      </c>
      <c r="C15" s="7">
        <v>93555.78</v>
      </c>
      <c r="D15" s="45">
        <v>6.1297819599272392E-2</v>
      </c>
    </row>
    <row r="16" spans="2:4" x14ac:dyDescent="0.25">
      <c r="B16" s="37" t="s">
        <v>3211</v>
      </c>
      <c r="C16" s="7">
        <v>176026.63</v>
      </c>
      <c r="D16" s="45">
        <v>0.11533278446727578</v>
      </c>
    </row>
    <row r="17" spans="2:4" x14ac:dyDescent="0.25">
      <c r="B17" s="37" t="s">
        <v>3219</v>
      </c>
      <c r="C17" s="7">
        <v>93834.240000000005</v>
      </c>
      <c r="D17" s="45">
        <v>6.1480266807190639E-2</v>
      </c>
    </row>
    <row r="18" spans="2:4" x14ac:dyDescent="0.25">
      <c r="B18" s="37" t="s">
        <v>3223</v>
      </c>
      <c r="C18" s="7">
        <v>101835</v>
      </c>
      <c r="D18" s="45">
        <v>6.6722370962990246E-2</v>
      </c>
    </row>
    <row r="19" spans="2:4" x14ac:dyDescent="0.25">
      <c r="B19" s="37" t="s">
        <v>3236</v>
      </c>
      <c r="C19" s="7">
        <v>99600</v>
      </c>
      <c r="D19" s="45">
        <v>6.5257997229968376E-2</v>
      </c>
    </row>
    <row r="20" spans="2:4" x14ac:dyDescent="0.25">
      <c r="B20" s="37" t="s">
        <v>3249</v>
      </c>
      <c r="C20" s="7">
        <v>103489.89</v>
      </c>
      <c r="D20" s="45">
        <v>6.7806656174194097E-2</v>
      </c>
    </row>
    <row r="21" spans="2:4" x14ac:dyDescent="0.25">
      <c r="B21" s="37" t="s">
        <v>3265</v>
      </c>
      <c r="C21" s="7">
        <v>94486.98</v>
      </c>
      <c r="D21" s="45">
        <v>6.1907942561326069E-2</v>
      </c>
    </row>
    <row r="22" spans="2:4" x14ac:dyDescent="0.25">
      <c r="B22" s="67" t="s">
        <v>3547</v>
      </c>
      <c r="C22" s="68">
        <v>1526249.72</v>
      </c>
      <c r="D22" s="46">
        <v>1</v>
      </c>
    </row>
    <row r="23" spans="2:4" x14ac:dyDescent="0.25">
      <c r="C23"/>
    </row>
    <row r="24" spans="2:4" x14ac:dyDescent="0.25">
      <c r="C24"/>
    </row>
    <row r="25" spans="2:4" x14ac:dyDescent="0.25">
      <c r="C25"/>
    </row>
    <row r="26" spans="2:4" x14ac:dyDescent="0.25">
      <c r="C26"/>
    </row>
    <row r="27" spans="2:4" x14ac:dyDescent="0.25">
      <c r="C27"/>
    </row>
    <row r="28" spans="2:4" x14ac:dyDescent="0.25">
      <c r="C28"/>
    </row>
    <row r="29" spans="2:4" x14ac:dyDescent="0.25">
      <c r="C29"/>
    </row>
    <row r="30" spans="2:4" x14ac:dyDescent="0.25">
      <c r="C30"/>
    </row>
    <row r="31" spans="2:4" x14ac:dyDescent="0.25">
      <c r="C31"/>
    </row>
    <row r="32" spans="2:4"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row r="49" spans="3:3" x14ac:dyDescent="0.25">
      <c r="C49"/>
    </row>
    <row r="50" spans="3:3" x14ac:dyDescent="0.25">
      <c r="C50"/>
    </row>
    <row r="51" spans="3:3" x14ac:dyDescent="0.25">
      <c r="C51"/>
    </row>
    <row r="52" spans="3:3" x14ac:dyDescent="0.25">
      <c r="C52"/>
    </row>
    <row r="53" spans="3:3" x14ac:dyDescent="0.25">
      <c r="C53"/>
    </row>
    <row r="54" spans="3:3" x14ac:dyDescent="0.25">
      <c r="C54"/>
    </row>
    <row r="55" spans="3:3" x14ac:dyDescent="0.25">
      <c r="C55"/>
    </row>
    <row r="56" spans="3:3" x14ac:dyDescent="0.25">
      <c r="C56"/>
    </row>
    <row r="57" spans="3:3" x14ac:dyDescent="0.25">
      <c r="C57"/>
    </row>
    <row r="58" spans="3:3" x14ac:dyDescent="0.25">
      <c r="C58"/>
    </row>
    <row r="59" spans="3:3" x14ac:dyDescent="0.25">
      <c r="C59"/>
    </row>
    <row r="60" spans="3:3" x14ac:dyDescent="0.25">
      <c r="C60"/>
    </row>
    <row r="61" spans="3:3" x14ac:dyDescent="0.25">
      <c r="C61"/>
    </row>
    <row r="62" spans="3:3" x14ac:dyDescent="0.25">
      <c r="C62"/>
    </row>
    <row r="63" spans="3:3" x14ac:dyDescent="0.25">
      <c r="C63"/>
    </row>
    <row r="64" spans="3:3"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sheetData>
  <sheetProtection sheet="1" scenarios="1" sort="0" autoFilter="0" pivotTables="0"/>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EDDB2-AD61-4978-8B02-494A5EC3C156}">
  <sheetPr>
    <tabColor rgb="FF002060"/>
  </sheetPr>
  <dimension ref="C6:T29"/>
  <sheetViews>
    <sheetView showGridLines="0" showRowColHeaders="0" tabSelected="1" zoomScaleNormal="100" workbookViewId="0">
      <selection activeCell="Y10" sqref="Y10"/>
    </sheetView>
  </sheetViews>
  <sheetFormatPr defaultRowHeight="15" x14ac:dyDescent="0.25"/>
  <cols>
    <col min="1" max="1" width="27.7109375" customWidth="1"/>
    <col min="2" max="2" width="4.140625" customWidth="1"/>
    <col min="13" max="13" width="12.85546875" customWidth="1"/>
    <col min="17" max="17" width="17.85546875" customWidth="1"/>
    <col min="18" max="18" width="12.140625" customWidth="1"/>
  </cols>
  <sheetData>
    <row r="6" spans="3:20" x14ac:dyDescent="0.25">
      <c r="J6" s="100" t="s">
        <v>3562</v>
      </c>
      <c r="K6" s="100"/>
      <c r="L6" s="100"/>
      <c r="M6" s="100"/>
    </row>
    <row r="7" spans="3:20" x14ac:dyDescent="0.25">
      <c r="J7" s="100"/>
      <c r="K7" s="100"/>
      <c r="L7" s="100"/>
      <c r="M7" s="100"/>
    </row>
    <row r="8" spans="3:20" x14ac:dyDescent="0.25">
      <c r="C8" s="98" t="s">
        <v>3561</v>
      </c>
      <c r="D8" s="98"/>
      <c r="F8" s="99">
        <v>1000</v>
      </c>
      <c r="G8" s="99"/>
      <c r="H8" s="99"/>
      <c r="J8" s="101">
        <v>34612</v>
      </c>
      <c r="K8" s="101"/>
      <c r="L8" s="101"/>
    </row>
    <row r="9" spans="3:20" x14ac:dyDescent="0.25">
      <c r="C9" s="98"/>
      <c r="D9" s="98"/>
      <c r="F9" s="99"/>
      <c r="G9" s="99"/>
      <c r="H9" s="99"/>
      <c r="J9" s="101"/>
      <c r="K9" s="101"/>
      <c r="L9" s="101"/>
    </row>
    <row r="10" spans="3:20" x14ac:dyDescent="0.25">
      <c r="T10" s="74"/>
    </row>
    <row r="28" spans="3:10" x14ac:dyDescent="0.25">
      <c r="C28" s="102" t="s">
        <v>3575</v>
      </c>
      <c r="D28" s="102"/>
      <c r="E28" s="102"/>
      <c r="F28" s="102"/>
      <c r="G28" s="102"/>
      <c r="H28" s="102"/>
      <c r="I28" s="102"/>
      <c r="J28" s="102"/>
    </row>
    <row r="29" spans="3:10" x14ac:dyDescent="0.25">
      <c r="C29" s="102"/>
      <c r="D29" s="102"/>
      <c r="E29" s="102"/>
      <c r="F29" s="102"/>
      <c r="G29" s="102"/>
      <c r="H29" s="102"/>
      <c r="I29" s="102"/>
      <c r="J29" s="102"/>
    </row>
  </sheetData>
  <sheetProtection sheet="1" scenarios="1" sort="0" autoFilter="0" pivotTables="0"/>
  <mergeCells count="5">
    <mergeCell ref="C8:D9"/>
    <mergeCell ref="F8:H9"/>
    <mergeCell ref="J6:M7"/>
    <mergeCell ref="J8:L9"/>
    <mergeCell ref="C28:J2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1FBA-0EE2-44A8-B682-E1E45C8A981A}">
  <sheetPr>
    <tabColor theme="1"/>
  </sheetPr>
  <dimension ref="A3:T66"/>
  <sheetViews>
    <sheetView topLeftCell="B1" zoomScale="85" zoomScaleNormal="85" workbookViewId="0">
      <selection activeCell="C8" sqref="C8"/>
    </sheetView>
  </sheetViews>
  <sheetFormatPr defaultRowHeight="15" x14ac:dyDescent="0.25"/>
  <cols>
    <col min="1" max="1" width="13.42578125" bestFit="1" customWidth="1"/>
    <col min="2" max="2" width="16.85546875" bestFit="1" customWidth="1"/>
    <col min="3" max="3" width="14.42578125" bestFit="1" customWidth="1"/>
    <col min="4" max="4" width="18.42578125" bestFit="1" customWidth="1"/>
    <col min="5" max="5" width="19.42578125" bestFit="1" customWidth="1"/>
    <col min="14" max="14" width="15.42578125" customWidth="1"/>
    <col min="15" max="15" width="12.85546875" customWidth="1"/>
  </cols>
  <sheetData>
    <row r="3" spans="1:15" x14ac:dyDescent="0.25">
      <c r="B3" s="36" t="s">
        <v>3549</v>
      </c>
    </row>
    <row r="4" spans="1:15" x14ac:dyDescent="0.25">
      <c r="B4">
        <v>2003</v>
      </c>
      <c r="D4" t="s">
        <v>3576</v>
      </c>
      <c r="E4" t="s">
        <v>3577</v>
      </c>
    </row>
    <row r="5" spans="1:15" x14ac:dyDescent="0.25">
      <c r="A5" s="36" t="s">
        <v>3546</v>
      </c>
      <c r="B5" t="s">
        <v>3548</v>
      </c>
      <c r="C5" t="s">
        <v>3578</v>
      </c>
      <c r="N5">
        <v>2003</v>
      </c>
      <c r="O5">
        <v>2004</v>
      </c>
    </row>
    <row r="6" spans="1:15" x14ac:dyDescent="0.25">
      <c r="A6" s="37" t="s">
        <v>2860</v>
      </c>
      <c r="B6" s="45"/>
      <c r="C6" s="38"/>
      <c r="D6" s="45"/>
      <c r="E6" s="38"/>
      <c r="M6" t="s">
        <v>3563</v>
      </c>
      <c r="N6" s="38">
        <v>107885.95999999999</v>
      </c>
      <c r="O6" s="38">
        <v>268015.87</v>
      </c>
    </row>
    <row r="7" spans="1:15" x14ac:dyDescent="0.25">
      <c r="A7" s="51" t="s">
        <v>2879</v>
      </c>
      <c r="B7" s="45">
        <v>0.15358166375102508</v>
      </c>
      <c r="C7" s="7">
        <v>38803.1</v>
      </c>
      <c r="D7" s="45">
        <v>0.15358166375102508</v>
      </c>
      <c r="E7" s="38">
        <v>38803.1</v>
      </c>
      <c r="M7" t="s">
        <v>3564</v>
      </c>
      <c r="N7" s="38">
        <v>120036.8</v>
      </c>
      <c r="O7" s="38">
        <v>258389.05</v>
      </c>
    </row>
    <row r="8" spans="1:15" x14ac:dyDescent="0.25">
      <c r="A8" s="51" t="s">
        <v>2864</v>
      </c>
      <c r="B8" s="45">
        <v>0.1334790342749077</v>
      </c>
      <c r="C8" s="7">
        <v>33724.080000000002</v>
      </c>
      <c r="D8" s="45">
        <v>0.1334790342749077</v>
      </c>
      <c r="E8" s="38">
        <v>33724.080000000002</v>
      </c>
      <c r="M8" t="s">
        <v>3565</v>
      </c>
      <c r="N8" s="38">
        <v>144096.23000000001</v>
      </c>
      <c r="O8" s="38">
        <v>166958.55999999994</v>
      </c>
    </row>
    <row r="9" spans="1:15" x14ac:dyDescent="0.25">
      <c r="A9" s="51" t="s">
        <v>3096</v>
      </c>
      <c r="B9" s="45">
        <v>0.16975010657834688</v>
      </c>
      <c r="C9" s="7">
        <v>42888.13</v>
      </c>
      <c r="D9" s="45">
        <v>0.16975010657834688</v>
      </c>
      <c r="E9" s="38">
        <v>42888.13</v>
      </c>
      <c r="M9" t="s">
        <v>3566</v>
      </c>
      <c r="N9" s="38">
        <v>169421.03</v>
      </c>
      <c r="O9" s="38">
        <v>172935.80000000002</v>
      </c>
    </row>
    <row r="10" spans="1:15" x14ac:dyDescent="0.25">
      <c r="A10" s="51" t="s">
        <v>2908</v>
      </c>
      <c r="B10" s="45">
        <v>5.3802720560974758E-2</v>
      </c>
      <c r="C10" s="7">
        <v>13593.5</v>
      </c>
      <c r="D10" s="45">
        <v>5.3802720560974758E-2</v>
      </c>
      <c r="E10" s="38">
        <v>13593.5</v>
      </c>
      <c r="M10" t="s">
        <v>3567</v>
      </c>
      <c r="N10" s="38">
        <v>163654.12000000002</v>
      </c>
      <c r="O10" s="38">
        <v>220815.14</v>
      </c>
    </row>
    <row r="11" spans="1:15" x14ac:dyDescent="0.25">
      <c r="A11" s="51" t="s">
        <v>2865</v>
      </c>
      <c r="B11" s="45">
        <v>0.20246604740995919</v>
      </c>
      <c r="C11" s="7">
        <v>51153.96</v>
      </c>
      <c r="D11" s="45">
        <v>0.20246604740995919</v>
      </c>
      <c r="E11" s="38">
        <v>51153.96</v>
      </c>
      <c r="M11" t="s">
        <v>3568</v>
      </c>
      <c r="N11" s="38">
        <v>139552.84000000003</v>
      </c>
      <c r="O11" s="38">
        <v>245190.74999999997</v>
      </c>
    </row>
    <row r="12" spans="1:15" x14ac:dyDescent="0.25">
      <c r="A12" s="51" t="s">
        <v>2858</v>
      </c>
      <c r="B12" s="45">
        <v>0.1114692945714684</v>
      </c>
      <c r="C12" s="7">
        <v>28163.22</v>
      </c>
      <c r="D12" s="45">
        <v>0.1114692945714684</v>
      </c>
      <c r="E12" s="38">
        <v>28163.22</v>
      </c>
      <c r="M12" t="s">
        <v>3569</v>
      </c>
      <c r="N12" s="38">
        <v>149869.73000000001</v>
      </c>
      <c r="O12" s="38">
        <v>271103.61000000004</v>
      </c>
    </row>
    <row r="13" spans="1:15" x14ac:dyDescent="0.25">
      <c r="A13" s="51" t="s">
        <v>3046</v>
      </c>
      <c r="B13" s="45">
        <v>0.1754511328533182</v>
      </c>
      <c r="C13" s="7">
        <v>44328.520000000004</v>
      </c>
      <c r="D13" s="45">
        <v>0.1754511328533182</v>
      </c>
      <c r="E13" s="38">
        <v>44328.520000000004</v>
      </c>
      <c r="M13" t="s">
        <v>3570</v>
      </c>
      <c r="N13" s="38">
        <v>166026.32000000004</v>
      </c>
      <c r="O13" s="38">
        <v>386106.58999999997</v>
      </c>
    </row>
    <row r="14" spans="1:15" x14ac:dyDescent="0.25">
      <c r="A14" s="37" t="s">
        <v>3547</v>
      </c>
      <c r="B14" s="45">
        <v>1</v>
      </c>
      <c r="C14" s="7">
        <v>252654.50999999995</v>
      </c>
      <c r="D14" s="45">
        <v>1</v>
      </c>
      <c r="E14" s="38">
        <v>252654.50999999995</v>
      </c>
      <c r="M14" t="s">
        <v>3571</v>
      </c>
      <c r="N14" s="38">
        <v>211045.86</v>
      </c>
      <c r="O14" s="38">
        <v>263854.26</v>
      </c>
    </row>
    <row r="15" spans="1:15" x14ac:dyDescent="0.25">
      <c r="M15" t="s">
        <v>3572</v>
      </c>
      <c r="N15" s="38">
        <v>466240.57</v>
      </c>
      <c r="O15" s="38">
        <v>452796.13000000006</v>
      </c>
    </row>
    <row r="16" spans="1:15" x14ac:dyDescent="0.25">
      <c r="M16" t="s">
        <v>3573</v>
      </c>
      <c r="N16" s="38">
        <v>850203.27</v>
      </c>
      <c r="O16" s="38">
        <v>894479.18</v>
      </c>
    </row>
    <row r="17" spans="13:20" x14ac:dyDescent="0.25">
      <c r="M17" t="s">
        <v>3574</v>
      </c>
      <c r="N17" s="38">
        <v>210117.20999999996</v>
      </c>
      <c r="O17" s="38">
        <v>313055.92999999988</v>
      </c>
    </row>
    <row r="19" spans="13:20" x14ac:dyDescent="0.25">
      <c r="M19" s="37" t="s">
        <v>3198</v>
      </c>
      <c r="N19" s="38">
        <v>42700</v>
      </c>
      <c r="O19" s="38"/>
    </row>
    <row r="20" spans="13:20" x14ac:dyDescent="0.25">
      <c r="M20" s="37" t="s">
        <v>3211</v>
      </c>
      <c r="N20" s="38">
        <v>67200</v>
      </c>
      <c r="O20" s="38"/>
    </row>
    <row r="21" spans="13:20" x14ac:dyDescent="0.25">
      <c r="M21" s="37" t="s">
        <v>3217</v>
      </c>
      <c r="N21" s="38">
        <v>38200</v>
      </c>
      <c r="O21" s="38"/>
    </row>
    <row r="22" spans="13:20" x14ac:dyDescent="0.25">
      <c r="M22" s="37" t="s">
        <v>3223</v>
      </c>
      <c r="N22" s="38">
        <v>40800</v>
      </c>
      <c r="O22" s="38"/>
    </row>
    <row r="23" spans="13:20" x14ac:dyDescent="0.25">
      <c r="M23" s="37" t="s">
        <v>3249</v>
      </c>
      <c r="N23" s="38">
        <v>38900</v>
      </c>
      <c r="O23" s="38"/>
    </row>
    <row r="25" spans="13:20" x14ac:dyDescent="0.25">
      <c r="M25" s="37"/>
      <c r="N25" s="38"/>
      <c r="O25" s="38"/>
    </row>
    <row r="26" spans="13:20" x14ac:dyDescent="0.25">
      <c r="M26" s="37" t="s">
        <v>2894</v>
      </c>
      <c r="N26" s="38">
        <v>209027.3</v>
      </c>
      <c r="O26" s="38">
        <v>209027.3</v>
      </c>
    </row>
    <row r="27" spans="13:20" x14ac:dyDescent="0.25">
      <c r="M27" s="37" t="s">
        <v>2860</v>
      </c>
      <c r="N27" s="38">
        <v>252654.50999999998</v>
      </c>
      <c r="O27" s="38">
        <v>252654.50999999998</v>
      </c>
    </row>
    <row r="28" spans="13:20" x14ac:dyDescent="0.25">
      <c r="M28" s="37" t="s">
        <v>2884</v>
      </c>
      <c r="N28" s="38">
        <v>155920.20000000001</v>
      </c>
      <c r="O28" s="38">
        <v>155920.20000000001</v>
      </c>
    </row>
    <row r="29" spans="13:20" x14ac:dyDescent="0.25">
      <c r="M29" s="37" t="s">
        <v>2948</v>
      </c>
      <c r="N29" s="38">
        <v>348420.73999999987</v>
      </c>
      <c r="O29" s="38">
        <v>348420.73999999987</v>
      </c>
      <c r="T29" s="88"/>
    </row>
    <row r="30" spans="13:20" x14ac:dyDescent="0.25">
      <c r="M30" s="37" t="s">
        <v>2853</v>
      </c>
      <c r="N30" s="38">
        <v>1071630.7699999996</v>
      </c>
      <c r="O30" s="38">
        <v>1071630.7699999996</v>
      </c>
    </row>
    <row r="32" spans="13:20" x14ac:dyDescent="0.25">
      <c r="M32" s="51"/>
      <c r="N32" s="38"/>
      <c r="O32" s="38"/>
    </row>
    <row r="33" spans="13:15" x14ac:dyDescent="0.25">
      <c r="M33" s="51"/>
      <c r="N33" s="38"/>
      <c r="O33" s="38"/>
    </row>
    <row r="34" spans="13:15" x14ac:dyDescent="0.25">
      <c r="M34" s="51"/>
      <c r="N34" s="38"/>
      <c r="O34" s="38"/>
    </row>
    <row r="35" spans="13:15" x14ac:dyDescent="0.25">
      <c r="M35" s="51"/>
      <c r="N35" s="38"/>
      <c r="O35" s="38"/>
    </row>
    <row r="36" spans="13:15" x14ac:dyDescent="0.25">
      <c r="M36" s="51"/>
      <c r="N36" s="38"/>
      <c r="O36" s="38"/>
    </row>
    <row r="37" spans="13:15" x14ac:dyDescent="0.25">
      <c r="M37" s="51"/>
      <c r="N37" s="38"/>
      <c r="O37" s="38"/>
    </row>
    <row r="38" spans="13:15" x14ac:dyDescent="0.25">
      <c r="M38" s="51"/>
      <c r="N38" s="38"/>
      <c r="O38" s="38"/>
    </row>
    <row r="39" spans="13:15" x14ac:dyDescent="0.25">
      <c r="M39" s="51"/>
      <c r="N39" s="38"/>
      <c r="O39" s="38"/>
    </row>
    <row r="41" spans="13:15" x14ac:dyDescent="0.25">
      <c r="M41" s="37" t="s">
        <v>2894</v>
      </c>
      <c r="N41" s="7">
        <v>209027.3</v>
      </c>
      <c r="O41" s="45">
        <v>7.2124391190056911E-2</v>
      </c>
    </row>
    <row r="42" spans="13:15" x14ac:dyDescent="0.25">
      <c r="M42" s="37" t="s">
        <v>2928</v>
      </c>
      <c r="N42" s="7">
        <v>73774.22</v>
      </c>
      <c r="O42" s="45">
        <v>2.5455625667179935E-2</v>
      </c>
    </row>
    <row r="43" spans="13:15" x14ac:dyDescent="0.25">
      <c r="M43" s="37" t="s">
        <v>3060</v>
      </c>
      <c r="N43" s="7">
        <v>3348.46</v>
      </c>
      <c r="O43" s="45">
        <v>1.1553784549877359E-3</v>
      </c>
    </row>
    <row r="44" spans="13:15" x14ac:dyDescent="0.25">
      <c r="M44" s="37" t="s">
        <v>2985</v>
      </c>
      <c r="N44" s="7">
        <v>43498.53</v>
      </c>
      <c r="O44" s="45">
        <v>1.5009068164361431E-2</v>
      </c>
    </row>
    <row r="45" spans="13:15" x14ac:dyDescent="0.25">
      <c r="M45" s="37" t="s">
        <v>3037</v>
      </c>
      <c r="N45" s="7">
        <v>79387.38</v>
      </c>
      <c r="O45" s="45">
        <v>2.7392433670978388E-2</v>
      </c>
    </row>
    <row r="46" spans="13:15" x14ac:dyDescent="0.25">
      <c r="M46" s="37" t="s">
        <v>2917</v>
      </c>
      <c r="N46" s="7">
        <v>92044.87000000001</v>
      </c>
      <c r="O46" s="45">
        <v>3.1759871609679378E-2</v>
      </c>
    </row>
    <row r="47" spans="13:15" x14ac:dyDescent="0.25">
      <c r="M47" s="37" t="s">
        <v>2860</v>
      </c>
      <c r="N47" s="7">
        <v>252654.50999999998</v>
      </c>
      <c r="O47" s="45">
        <v>8.7177860093739651E-2</v>
      </c>
    </row>
    <row r="48" spans="13:15" x14ac:dyDescent="0.25">
      <c r="M48" s="37" t="s">
        <v>3104</v>
      </c>
      <c r="N48" s="7">
        <v>56814.100000000006</v>
      </c>
      <c r="O48" s="45">
        <v>1.9603575100051587E-2</v>
      </c>
    </row>
    <row r="49" spans="13:15" x14ac:dyDescent="0.25">
      <c r="M49" s="37" t="s">
        <v>3001</v>
      </c>
      <c r="N49" s="7">
        <v>116588.62000000001</v>
      </c>
      <c r="O49" s="45">
        <v>4.0228636341707008E-2</v>
      </c>
    </row>
    <row r="50" spans="13:15" x14ac:dyDescent="0.25">
      <c r="M50" s="37" t="s">
        <v>2884</v>
      </c>
      <c r="N50" s="7">
        <v>155920.20000000001</v>
      </c>
      <c r="O50" s="45">
        <v>5.3799907950932306E-2</v>
      </c>
    </row>
    <row r="51" spans="13:15" x14ac:dyDescent="0.25">
      <c r="M51" s="37" t="s">
        <v>3094</v>
      </c>
      <c r="N51" s="7">
        <v>66168.639999999999</v>
      </c>
      <c r="O51" s="45">
        <v>2.283133770504641E-2</v>
      </c>
    </row>
    <row r="52" spans="13:15" x14ac:dyDescent="0.25">
      <c r="M52" s="37" t="s">
        <v>2963</v>
      </c>
      <c r="N52" s="7">
        <v>124304.35000000002</v>
      </c>
      <c r="O52" s="45">
        <v>4.2890931309095763E-2</v>
      </c>
    </row>
    <row r="53" spans="13:15" x14ac:dyDescent="0.25">
      <c r="M53" s="37" t="s">
        <v>2948</v>
      </c>
      <c r="N53" s="7">
        <v>348420.73999999987</v>
      </c>
      <c r="O53" s="45">
        <v>0.12022177844946139</v>
      </c>
    </row>
    <row r="54" spans="13:15" x14ac:dyDescent="0.25">
      <c r="M54" s="37" t="s">
        <v>2954</v>
      </c>
      <c r="N54" s="7">
        <v>49555.479999999996</v>
      </c>
      <c r="O54" s="45">
        <v>1.7099004891375631E-2</v>
      </c>
    </row>
    <row r="55" spans="13:15" x14ac:dyDescent="0.25">
      <c r="M55" s="37" t="s">
        <v>2942</v>
      </c>
      <c r="N55" s="7">
        <v>155011.77000000002</v>
      </c>
      <c r="O55" s="45">
        <v>5.3486456259747552E-2</v>
      </c>
    </row>
    <row r="56" spans="13:15" x14ac:dyDescent="0.25">
      <c r="M56" s="37" t="s">
        <v>2853</v>
      </c>
      <c r="N56" s="7">
        <v>1071630.7699999996</v>
      </c>
      <c r="O56" s="45">
        <v>0.3697637431415986</v>
      </c>
    </row>
    <row r="57" spans="13:15" x14ac:dyDescent="0.25">
      <c r="M57" s="37"/>
      <c r="N57" s="7"/>
      <c r="O57" s="45"/>
    </row>
    <row r="58" spans="13:15" x14ac:dyDescent="0.25">
      <c r="M58" s="3" t="s">
        <v>2860</v>
      </c>
    </row>
    <row r="59" spans="13:15" x14ac:dyDescent="0.25">
      <c r="M59" s="51" t="s">
        <v>2879</v>
      </c>
      <c r="N59" s="45">
        <v>0.15358166375102508</v>
      </c>
      <c r="O59" s="7">
        <v>38803.1</v>
      </c>
    </row>
    <row r="60" spans="13:15" x14ac:dyDescent="0.25">
      <c r="M60" s="51" t="s">
        <v>2864</v>
      </c>
      <c r="N60" s="45">
        <v>0.1334790342749077</v>
      </c>
      <c r="O60" s="7">
        <v>33724.080000000002</v>
      </c>
    </row>
    <row r="61" spans="13:15" x14ac:dyDescent="0.25">
      <c r="M61" s="51" t="s">
        <v>3096</v>
      </c>
      <c r="N61" s="45">
        <v>0.16975010657834688</v>
      </c>
      <c r="O61" s="7">
        <v>42888.13</v>
      </c>
    </row>
    <row r="62" spans="13:15" x14ac:dyDescent="0.25">
      <c r="M62" s="51" t="s">
        <v>2908</v>
      </c>
      <c r="N62" s="45">
        <v>5.3802720560974758E-2</v>
      </c>
      <c r="O62" s="7">
        <v>13593.5</v>
      </c>
    </row>
    <row r="63" spans="13:15" x14ac:dyDescent="0.25">
      <c r="M63" s="51" t="s">
        <v>2865</v>
      </c>
      <c r="N63" s="45">
        <v>0.20246604740995919</v>
      </c>
      <c r="O63" s="7">
        <v>51153.96</v>
      </c>
    </row>
    <row r="64" spans="13:15" x14ac:dyDescent="0.25">
      <c r="M64" s="51" t="s">
        <v>2858</v>
      </c>
      <c r="N64" s="45">
        <v>0.1114692945714684</v>
      </c>
      <c r="O64" s="7">
        <v>28163.22</v>
      </c>
    </row>
    <row r="65" spans="13:15" x14ac:dyDescent="0.25">
      <c r="M65" s="51" t="s">
        <v>3046</v>
      </c>
      <c r="N65" s="45">
        <v>0.1754511328533182</v>
      </c>
      <c r="O65" s="7">
        <v>44328.520000000004</v>
      </c>
    </row>
    <row r="66" spans="13:15" x14ac:dyDescent="0.25">
      <c r="M66" s="85" t="s">
        <v>3547</v>
      </c>
      <c r="N66" s="86">
        <v>1</v>
      </c>
      <c r="O66" s="87">
        <v>252654.50999999995</v>
      </c>
    </row>
  </sheetData>
  <sheetProtection sheet="1" scenarios="1" sort="0" autoFilter="0" pivotTables="0"/>
  <phoneticPr fontId="29"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Source_CSV</vt:lpstr>
      <vt:lpstr>sales_data_sample (2)</vt:lpstr>
      <vt:lpstr>KPI</vt:lpstr>
      <vt:lpstr>Tableau Croisées</vt:lpstr>
      <vt:lpstr>KPI 2</vt:lpstr>
      <vt:lpstr>Produit unité</vt:lpstr>
      <vt:lpstr>Dashbord</vt:lpstr>
      <vt:lpstr>Sheet3</vt:lpstr>
      <vt:lpstr>SaleData</vt:lpstr>
      <vt:lpstr>Sales_Sample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Ushnah Hussain</dc:creator>
  <cp:lastModifiedBy>hasnain moustapha mohamed</cp:lastModifiedBy>
  <dcterms:created xsi:type="dcterms:W3CDTF">2025-10-16T14:21:35Z</dcterms:created>
  <dcterms:modified xsi:type="dcterms:W3CDTF">2025-10-20T04:19:01Z</dcterms:modified>
</cp:coreProperties>
</file>